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defaultThemeVersion="124226"/>
  <bookViews>
    <workbookView xWindow="1605" yWindow="705" windowWidth="24240" windowHeight="13245" tabRatio="917"/>
  </bookViews>
  <sheets>
    <sheet name="1. паспорт местоположение" sheetId="7" r:id="rId1"/>
    <sheet name="2. паспорт  ТП" sheetId="12" r:id="rId2"/>
    <sheet name="3.1. паспорт Техсостояние ПС" sheetId="13" r:id="rId3"/>
    <sheet name="3.2 паспорт Техсостояние ЛЭП" sheetId="14" r:id="rId4"/>
    <sheet name="3.3 паспорт описание" sheetId="6" r:id="rId5"/>
    <sheet name="3.4. Паспорт надежность " sheetId="24" r:id="rId6"/>
    <sheet name="4. паспортбюджет" sheetId="10" r:id="rId7"/>
    <sheet name="5. анализ эконом эфф " sheetId="28" r:id="rId8"/>
    <sheet name="6.1. Паспорт сетевой график" sheetId="16" r:id="rId9"/>
    <sheet name="6.2. Паспорт фин осв ввод" sheetId="15" r:id="rId10"/>
    <sheet name="7. Паспорт отчет о закупке" sheetId="5" r:id="rId11"/>
    <sheet name="8. Общие сведения" sheetId="22"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s>
  <definedNames>
    <definedName name="________________wrn2" localSheetId="5" hidden="1">{"glc1",#N/A,FALSE,"GLC";"glc2",#N/A,FALSE,"GLC";"glc3",#N/A,FALSE,"GLC";"glc4",#N/A,FALSE,"GLC";"glc5",#N/A,FALSE,"GLC"}</definedName>
    <definedName name="________________wrn2" localSheetId="7" hidden="1">{"glc1",#N/A,FALSE,"GLC";"glc2",#N/A,FALSE,"GLC";"glc3",#N/A,FALSE,"GLC";"glc4",#N/A,FALSE,"GLC";"glc5",#N/A,FALSE,"GLC"}</definedName>
    <definedName name="________________wrn2" hidden="1">{"glc1",#N/A,FALSE,"GLC";"glc2",#N/A,FALSE,"GLC";"glc3",#N/A,FALSE,"GLC";"glc4",#N/A,FALSE,"GLC";"glc5",#N/A,FALSE,"GLC"}</definedName>
    <definedName name="________________wrn222" localSheetId="5" hidden="1">{"glc1",#N/A,FALSE,"GLC";"glc2",#N/A,FALSE,"GLC";"glc3",#N/A,FALSE,"GLC";"glc4",#N/A,FALSE,"GLC";"glc5",#N/A,FALSE,"GLC"}</definedName>
    <definedName name="________________wrn222" localSheetId="7" hidden="1">{"glc1",#N/A,FALSE,"GLC";"glc2",#N/A,FALSE,"GLC";"glc3",#N/A,FALSE,"GLC";"glc4",#N/A,FALSE,"GLC";"glc5",#N/A,FALSE,"GLC"}</definedName>
    <definedName name="________________wrn222" hidden="1">{"glc1",#N/A,FALSE,"GLC";"glc2",#N/A,FALSE,"GLC";"glc3",#N/A,FALSE,"GLC";"glc4",#N/A,FALSE,"GLC";"glc5",#N/A,FALSE,"GLC"}</definedName>
    <definedName name="_______________wrn2" localSheetId="5" hidden="1">{"glc1",#N/A,FALSE,"GLC";"glc2",#N/A,FALSE,"GLC";"glc3",#N/A,FALSE,"GLC";"glc4",#N/A,FALSE,"GLC";"glc5",#N/A,FALSE,"GLC"}</definedName>
    <definedName name="_______________wrn2" localSheetId="7" hidden="1">{"glc1",#N/A,FALSE,"GLC";"glc2",#N/A,FALSE,"GLC";"glc3",#N/A,FALSE,"GLC";"glc4",#N/A,FALSE,"GLC";"glc5",#N/A,FALSE,"GLC"}</definedName>
    <definedName name="_______________wrn2" hidden="1">{"glc1",#N/A,FALSE,"GLC";"glc2",#N/A,FALSE,"GLC";"glc3",#N/A,FALSE,"GLC";"glc4",#N/A,FALSE,"GLC";"glc5",#N/A,FALSE,"GLC"}</definedName>
    <definedName name="_______________wrn222" localSheetId="5" hidden="1">{"glc1",#N/A,FALSE,"GLC";"glc2",#N/A,FALSE,"GLC";"glc3",#N/A,FALSE,"GLC";"glc4",#N/A,FALSE,"GLC";"glc5",#N/A,FALSE,"GLC"}</definedName>
    <definedName name="_______________wrn222" localSheetId="7" hidden="1">{"glc1",#N/A,FALSE,"GLC";"glc2",#N/A,FALSE,"GLC";"glc3",#N/A,FALSE,"GLC";"glc4",#N/A,FALSE,"GLC";"glc5",#N/A,FALSE,"GLC"}</definedName>
    <definedName name="_______________wrn222" hidden="1">{"glc1",#N/A,FALSE,"GLC";"glc2",#N/A,FALSE,"GLC";"glc3",#N/A,FALSE,"GLC";"glc4",#N/A,FALSE,"GLC";"glc5",#N/A,FALSE,"GLC"}</definedName>
    <definedName name="______________wrn2" localSheetId="5" hidden="1">{"glc1",#N/A,FALSE,"GLC";"glc2",#N/A,FALSE,"GLC";"glc3",#N/A,FALSE,"GLC";"glc4",#N/A,FALSE,"GLC";"glc5",#N/A,FALSE,"GLC"}</definedName>
    <definedName name="______________wrn2" localSheetId="7" hidden="1">{"glc1",#N/A,FALSE,"GLC";"glc2",#N/A,FALSE,"GLC";"glc3",#N/A,FALSE,"GLC";"glc4",#N/A,FALSE,"GLC";"glc5",#N/A,FALSE,"GLC"}</definedName>
    <definedName name="______________wrn2" hidden="1">{"glc1",#N/A,FALSE,"GLC";"glc2",#N/A,FALSE,"GLC";"glc3",#N/A,FALSE,"GLC";"glc4",#N/A,FALSE,"GLC";"glc5",#N/A,FALSE,"GLC"}</definedName>
    <definedName name="______________wrn222" localSheetId="5" hidden="1">{"glc1",#N/A,FALSE,"GLC";"glc2",#N/A,FALSE,"GLC";"glc3",#N/A,FALSE,"GLC";"glc4",#N/A,FALSE,"GLC";"glc5",#N/A,FALSE,"GLC"}</definedName>
    <definedName name="______________wrn222" localSheetId="7" hidden="1">{"glc1",#N/A,FALSE,"GLC";"glc2",#N/A,FALSE,"GLC";"glc3",#N/A,FALSE,"GLC";"glc4",#N/A,FALSE,"GLC";"glc5",#N/A,FALSE,"GLC"}</definedName>
    <definedName name="______________wrn222" hidden="1">{"glc1",#N/A,FALSE,"GLC";"glc2",#N/A,FALSE,"GLC";"glc3",#N/A,FALSE,"GLC";"glc4",#N/A,FALSE,"GLC";"glc5",#N/A,FALSE,"GLC"}</definedName>
    <definedName name="____________wrn2" localSheetId="5" hidden="1">{"glc1",#N/A,FALSE,"GLC";"glc2",#N/A,FALSE,"GLC";"glc3",#N/A,FALSE,"GLC";"glc4",#N/A,FALSE,"GLC";"glc5",#N/A,FALSE,"GLC"}</definedName>
    <definedName name="____________wrn2" localSheetId="7" hidden="1">{"glc1",#N/A,FALSE,"GLC";"glc2",#N/A,FALSE,"GLC";"glc3",#N/A,FALSE,"GLC";"glc4",#N/A,FALSE,"GLC";"glc5",#N/A,FALSE,"GLC"}</definedName>
    <definedName name="____________wrn2" hidden="1">{"glc1",#N/A,FALSE,"GLC";"glc2",#N/A,FALSE,"GLC";"glc3",#N/A,FALSE,"GLC";"glc4",#N/A,FALSE,"GLC";"glc5",#N/A,FALSE,"GLC"}</definedName>
    <definedName name="____________wrn222" localSheetId="5" hidden="1">{"glc1",#N/A,FALSE,"GLC";"glc2",#N/A,FALSE,"GLC";"glc3",#N/A,FALSE,"GLC";"glc4",#N/A,FALSE,"GLC";"glc5",#N/A,FALSE,"GLC"}</definedName>
    <definedName name="____________wrn222" localSheetId="7" hidden="1">{"glc1",#N/A,FALSE,"GLC";"glc2",#N/A,FALSE,"GLC";"glc3",#N/A,FALSE,"GLC";"glc4",#N/A,FALSE,"GLC";"glc5",#N/A,FALSE,"GLC"}</definedName>
    <definedName name="____________wrn222" hidden="1">{"glc1",#N/A,FALSE,"GLC";"glc2",#N/A,FALSE,"GLC";"glc3",#N/A,FALSE,"GLC";"glc4",#N/A,FALSE,"GLC";"glc5",#N/A,FALSE,"GLC"}</definedName>
    <definedName name="_________wrn2" localSheetId="5" hidden="1">{"glc1",#N/A,FALSE,"GLC";"glc2",#N/A,FALSE,"GLC";"glc3",#N/A,FALSE,"GLC";"glc4",#N/A,FALSE,"GLC";"glc5",#N/A,FALSE,"GLC"}</definedName>
    <definedName name="_________wrn2" localSheetId="7" hidden="1">{"glc1",#N/A,FALSE,"GLC";"glc2",#N/A,FALSE,"GLC";"glc3",#N/A,FALSE,"GLC";"glc4",#N/A,FALSE,"GLC";"glc5",#N/A,FALSE,"GLC"}</definedName>
    <definedName name="_________wrn2" hidden="1">{"glc1",#N/A,FALSE,"GLC";"glc2",#N/A,FALSE,"GLC";"glc3",#N/A,FALSE,"GLC";"glc4",#N/A,FALSE,"GLC";"glc5",#N/A,FALSE,"GLC"}</definedName>
    <definedName name="_________wrn222" localSheetId="5" hidden="1">{"glc1",#N/A,FALSE,"GLC";"glc2",#N/A,FALSE,"GLC";"glc3",#N/A,FALSE,"GLC";"glc4",#N/A,FALSE,"GLC";"glc5",#N/A,FALSE,"GLC"}</definedName>
    <definedName name="_________wrn222" localSheetId="7" hidden="1">{"glc1",#N/A,FALSE,"GLC";"glc2",#N/A,FALSE,"GLC";"glc3",#N/A,FALSE,"GLC";"glc4",#N/A,FALSE,"GLC";"glc5",#N/A,FALSE,"GLC"}</definedName>
    <definedName name="_________wrn222" hidden="1">{"glc1",#N/A,FALSE,"GLC";"glc2",#N/A,FALSE,"GLC";"glc3",#N/A,FALSE,"GLC";"glc4",#N/A,FALSE,"GLC";"glc5",#N/A,FALSE,"GLC"}</definedName>
    <definedName name="________wrn2" localSheetId="5" hidden="1">{#N/A,#N/A,FALSE,"9PS0"}</definedName>
    <definedName name="________wrn2" localSheetId="7" hidden="1">{#N/A,#N/A,FALSE,"9PS0"}</definedName>
    <definedName name="________wrn2" hidden="1">{#N/A,#N/A,FALSE,"9PS0"}</definedName>
    <definedName name="________wrn222" localSheetId="5" hidden="1">{"glc1",#N/A,FALSE,"GLC";"glc2",#N/A,FALSE,"GLC";"glc3",#N/A,FALSE,"GLC";"glc4",#N/A,FALSE,"GLC";"glc5",#N/A,FALSE,"GLC"}</definedName>
    <definedName name="________wrn222" localSheetId="7" hidden="1">{"glc1",#N/A,FALSE,"GLC";"glc2",#N/A,FALSE,"GLC";"glc3",#N/A,FALSE,"GLC";"glc4",#N/A,FALSE,"GLC";"glc5",#N/A,FALSE,"GLC"}</definedName>
    <definedName name="________wrn222" hidden="1">{"glc1",#N/A,FALSE,"GLC";"glc2",#N/A,FALSE,"GLC";"glc3",#N/A,FALSE,"GLC";"glc4",#N/A,FALSE,"GLC";"glc5",#N/A,FALSE,"GLC"}</definedName>
    <definedName name="_______wrn2" localSheetId="5" hidden="1">{"glc1",#N/A,FALSE,"GLC";"glc2",#N/A,FALSE,"GLC";"glc3",#N/A,FALSE,"GLC";"glc4",#N/A,FALSE,"GLC";"glc5",#N/A,FALSE,"GLC"}</definedName>
    <definedName name="_______wrn2" localSheetId="7" hidden="1">{"glc1",#N/A,FALSE,"GLC";"glc2",#N/A,FALSE,"GLC";"glc3",#N/A,FALSE,"GLC";"glc4",#N/A,FALSE,"GLC";"glc5",#N/A,FALSE,"GLC"}</definedName>
    <definedName name="_______wrn2" hidden="1">{"glc1",#N/A,FALSE,"GLC";"glc2",#N/A,FALSE,"GLC";"glc3",#N/A,FALSE,"GLC";"glc4",#N/A,FALSE,"GLC";"glc5",#N/A,FALSE,"GLC"}</definedName>
    <definedName name="_______wrn222" localSheetId="5" hidden="1">{"glc1",#N/A,FALSE,"GLC";"glc2",#N/A,FALSE,"GLC";"glc3",#N/A,FALSE,"GLC";"glc4",#N/A,FALSE,"GLC";"glc5",#N/A,FALSE,"GLC"}</definedName>
    <definedName name="_______wrn222" localSheetId="7" hidden="1">{"glc1",#N/A,FALSE,"GLC";"glc2",#N/A,FALSE,"GLC";"glc3",#N/A,FALSE,"GLC";"glc4",#N/A,FALSE,"GLC";"glc5",#N/A,FALSE,"GLC"}</definedName>
    <definedName name="_______wrn222" hidden="1">{"glc1",#N/A,FALSE,"GLC";"glc2",#N/A,FALSE,"GLC";"glc3",#N/A,FALSE,"GLC";"glc4",#N/A,FALSE,"GLC";"glc5",#N/A,FALSE,"GLC"}</definedName>
    <definedName name="______wrn2" localSheetId="5" hidden="1">{"glc1",#N/A,FALSE,"GLC";"glc2",#N/A,FALSE,"GLC";"glc3",#N/A,FALSE,"GLC";"glc4",#N/A,FALSE,"GLC";"glc5",#N/A,FALSE,"GLC"}</definedName>
    <definedName name="______wrn2" localSheetId="7" hidden="1">{"glc1",#N/A,FALSE,"GLC";"glc2",#N/A,FALSE,"GLC";"glc3",#N/A,FALSE,"GLC";"glc4",#N/A,FALSE,"GLC";"glc5",#N/A,FALSE,"GLC"}</definedName>
    <definedName name="______wrn2" hidden="1">{"glc1",#N/A,FALSE,"GLC";"glc2",#N/A,FALSE,"GLC";"glc3",#N/A,FALSE,"GLC";"glc4",#N/A,FALSE,"GLC";"glc5",#N/A,FALSE,"GLC"}</definedName>
    <definedName name="______wrn222" localSheetId="5" hidden="1">{"glc1",#N/A,FALSE,"GLC";"glc2",#N/A,FALSE,"GLC";"glc3",#N/A,FALSE,"GLC";"glc4",#N/A,FALSE,"GLC";"glc5",#N/A,FALSE,"GLC"}</definedName>
    <definedName name="______wrn222" localSheetId="7" hidden="1">{"glc1",#N/A,FALSE,"GLC";"glc2",#N/A,FALSE,"GLC";"glc3",#N/A,FALSE,"GLC";"glc4",#N/A,FALSE,"GLC";"glc5",#N/A,FALSE,"GLC"}</definedName>
    <definedName name="______wrn222" hidden="1">{"glc1",#N/A,FALSE,"GLC";"glc2",#N/A,FALSE,"GLC";"glc3",#N/A,FALSE,"GLC";"glc4",#N/A,FALSE,"GLC";"glc5",#N/A,FALSE,"GLC"}</definedName>
    <definedName name="______xlfn.BAHTTEXT" hidden="1">#NAME?</definedName>
    <definedName name="_____wrn2" localSheetId="5" hidden="1">{"glc1",#N/A,FALSE,"GLC";"glc2",#N/A,FALSE,"GLC";"glc3",#N/A,FALSE,"GLC";"glc4",#N/A,FALSE,"GLC";"glc5",#N/A,FALSE,"GLC"}</definedName>
    <definedName name="_____wrn2" localSheetId="7" hidden="1">{"glc1",#N/A,FALSE,"GLC";"glc2",#N/A,FALSE,"GLC";"glc3",#N/A,FALSE,"GLC";"glc4",#N/A,FALSE,"GLC";"glc5",#N/A,FALSE,"GLC"}</definedName>
    <definedName name="_____wrn2" hidden="1">{"glc1",#N/A,FALSE,"GLC";"glc2",#N/A,FALSE,"GLC";"glc3",#N/A,FALSE,"GLC";"glc4",#N/A,FALSE,"GLC";"glc5",#N/A,FALSE,"GLC"}</definedName>
    <definedName name="_____wrn222" localSheetId="5" hidden="1">{"glc1",#N/A,FALSE,"GLC";"glc2",#N/A,FALSE,"GLC";"glc3",#N/A,FALSE,"GLC";"glc4",#N/A,FALSE,"GLC";"glc5",#N/A,FALSE,"GLC"}</definedName>
    <definedName name="_____wrn222" localSheetId="7" hidden="1">{"glc1",#N/A,FALSE,"GLC";"glc2",#N/A,FALSE,"GLC";"glc3",#N/A,FALSE,"GLC";"glc4",#N/A,FALSE,"GLC";"glc5",#N/A,FALSE,"GLC"}</definedName>
    <definedName name="_____wrn222" hidden="1">{"glc1",#N/A,FALSE,"GLC";"glc2",#N/A,FALSE,"GLC";"glc3",#N/A,FALSE,"GLC";"glc4",#N/A,FALSE,"GLC";"glc5",#N/A,FALSE,"GLC"}</definedName>
    <definedName name="_____xlfn.BAHTTEXT" hidden="1">#NAME?</definedName>
    <definedName name="____wrn2" localSheetId="5" hidden="1">{"glc1",#N/A,FALSE,"GLC";"glc2",#N/A,FALSE,"GLC";"glc3",#N/A,FALSE,"GLC";"glc4",#N/A,FALSE,"GLC";"glc5",#N/A,FALSE,"GLC"}</definedName>
    <definedName name="____wrn2" localSheetId="7" hidden="1">{"glc1",#N/A,FALSE,"GLC";"glc2",#N/A,FALSE,"GLC";"glc3",#N/A,FALSE,"GLC";"glc4",#N/A,FALSE,"GLC";"glc5",#N/A,FALSE,"GLC"}</definedName>
    <definedName name="____wrn2" hidden="1">{"glc1",#N/A,FALSE,"GLC";"glc2",#N/A,FALSE,"GLC";"glc3",#N/A,FALSE,"GLC";"glc4",#N/A,FALSE,"GLC";"glc5",#N/A,FALSE,"GLC"}</definedName>
    <definedName name="____wrn222" localSheetId="5" hidden="1">{"glc1",#N/A,FALSE,"GLC";"glc2",#N/A,FALSE,"GLC";"glc3",#N/A,FALSE,"GLC";"glc4",#N/A,FALSE,"GLC";"glc5",#N/A,FALSE,"GLC"}</definedName>
    <definedName name="____wrn222" localSheetId="7" hidden="1">{"glc1",#N/A,FALSE,"GLC";"glc2",#N/A,FALSE,"GLC";"glc3",#N/A,FALSE,"GLC";"glc4",#N/A,FALSE,"GLC";"glc5",#N/A,FALSE,"GLC"}</definedName>
    <definedName name="____wrn222" hidden="1">{"glc1",#N/A,FALSE,"GLC";"glc2",#N/A,FALSE,"GLC";"glc3",#N/A,FALSE,"GLC";"glc4",#N/A,FALSE,"GLC";"glc5",#N/A,FALSE,"GLC"}</definedName>
    <definedName name="____xlfn.BAHTTEXT" hidden="1">#NAME?</definedName>
    <definedName name="___Dlv1">[1]Формати!$C$11:$D$11</definedName>
    <definedName name="___Dlv2">[1]Формати!$C$12:$D$12</definedName>
    <definedName name="___Dlv3">[1]Формати!$B$13:$D$13</definedName>
    <definedName name="___Lev1">[1]Формати!$B$3:$E$3</definedName>
    <definedName name="___Lev2">[1]Формати!$B$4:$E$4</definedName>
    <definedName name="___Lev3">[1]Формати!$B$5:$E$5</definedName>
    <definedName name="___Lev4">[1]Формати!$B$6:$E$6</definedName>
    <definedName name="___Lev5">[1]Формати!$B$7:$E$7</definedName>
    <definedName name="___Lv1">[1]Формати!$B$3:$E$3</definedName>
    <definedName name="___Lv2">[1]Формати!$B$4:$E$4</definedName>
    <definedName name="___Lv3">[1]Формати!$B$5:$E$5</definedName>
    <definedName name="___Lv4">[1]Формати!$B$6:$E$6</definedName>
    <definedName name="___Lv5">[1]Формати!$B$7:$D$7</definedName>
    <definedName name="___mn1">'[2]0'!$J$1</definedName>
    <definedName name="___mn10">'[2]0'!$J$10</definedName>
    <definedName name="___mn11">'[2]0'!$J$11</definedName>
    <definedName name="___mn12">'[2]0'!$J$12</definedName>
    <definedName name="___mn2">'[2]0'!$J$2</definedName>
    <definedName name="___mn3">'[2]0'!$J$3</definedName>
    <definedName name="___mn4">'[2]0'!$J$4</definedName>
    <definedName name="___mn5">'[2]0'!$J$5</definedName>
    <definedName name="___mn6">'[2]0'!$J$6</definedName>
    <definedName name="___mn7">'[2]0'!$J$7</definedName>
    <definedName name="___mn8">'[2]0'!$J$8</definedName>
    <definedName name="___mn9">'[2]0'!$J$9</definedName>
    <definedName name="___wrn2" localSheetId="5" hidden="1">{#N/A,#N/A,FALSE,"9PS0"}</definedName>
    <definedName name="___wrn2" localSheetId="7" hidden="1">{#N/A,#N/A,FALSE,"9PS0"}</definedName>
    <definedName name="___wrn2" hidden="1">{#N/A,#N/A,FALSE,"9PS0"}</definedName>
    <definedName name="___wrn222" localSheetId="5" hidden="1">{"glc1",#N/A,FALSE,"GLC";"glc2",#N/A,FALSE,"GLC";"glc3",#N/A,FALSE,"GLC";"glc4",#N/A,FALSE,"GLC";"glc5",#N/A,FALSE,"GLC"}</definedName>
    <definedName name="___wrn222" localSheetId="7" hidden="1">{"glc1",#N/A,FALSE,"GLC";"glc2",#N/A,FALSE,"GLC";"glc3",#N/A,FALSE,"GLC";"glc4",#N/A,FALSE,"GLC";"glc5",#N/A,FALSE,"GLC"}</definedName>
    <definedName name="___wrn222" hidden="1">{"glc1",#N/A,FALSE,"GLC";"glc2",#N/A,FALSE,"GLC";"glc3",#N/A,FALSE,"GLC";"glc4",#N/A,FALSE,"GLC";"glc5",#N/A,FALSE,"GLC"}</definedName>
    <definedName name="___xlfn.BAHTTEXT" hidden="1">#NAME?</definedName>
    <definedName name="__Dlv1">[1]Формати!$C$11:$D$11</definedName>
    <definedName name="__Dlv2">[1]Формати!$C$12:$D$12</definedName>
    <definedName name="__Dlv3">[1]Формати!$B$13:$D$13</definedName>
    <definedName name="__Lev1">[1]Формати!$B$3:$E$3</definedName>
    <definedName name="__Lev2">[1]Формати!$B$4:$E$4</definedName>
    <definedName name="__Lev3">[1]Формати!$B$5:$E$5</definedName>
    <definedName name="__Lev4">[1]Формати!$B$6:$E$6</definedName>
    <definedName name="__Lev5">[1]Формати!$B$7:$E$7</definedName>
    <definedName name="__Lv1">[1]Формати!$B$3:$E$3</definedName>
    <definedName name="__Lv2">[1]Формати!$B$4:$E$4</definedName>
    <definedName name="__Lv3">[1]Формати!$B$5:$E$5</definedName>
    <definedName name="__Lv4">[1]Формати!$B$6:$E$6</definedName>
    <definedName name="__Lv5">[1]Формати!$B$7:$D$7</definedName>
    <definedName name="__mn1">'[2]0'!$J$1</definedName>
    <definedName name="__mn10">'[2]0'!$J$10</definedName>
    <definedName name="__mn11">'[2]0'!$J$11</definedName>
    <definedName name="__mn12">'[2]0'!$J$12</definedName>
    <definedName name="__mn2">'[2]0'!$J$2</definedName>
    <definedName name="__mn3">'[2]0'!$J$3</definedName>
    <definedName name="__mn4">'[2]0'!$J$4</definedName>
    <definedName name="__mn5">'[2]0'!$J$5</definedName>
    <definedName name="__mn6">'[2]0'!$J$6</definedName>
    <definedName name="__mn7">'[2]0'!$J$7</definedName>
    <definedName name="__mn8">'[2]0'!$J$8</definedName>
    <definedName name="__mn9">'[2]0'!$J$9</definedName>
    <definedName name="__wrn2" localSheetId="5" hidden="1">{"glc1",#N/A,FALSE,"GLC";"glc2",#N/A,FALSE,"GLC";"glc3",#N/A,FALSE,"GLC";"glc4",#N/A,FALSE,"GLC";"glc5",#N/A,FALSE,"GLC"}</definedName>
    <definedName name="__wrn2" localSheetId="7" hidden="1">{"glc1",#N/A,FALSE,"GLC";"glc2",#N/A,FALSE,"GLC";"glc3",#N/A,FALSE,"GLC";"glc4",#N/A,FALSE,"GLC";"glc5",#N/A,FALSE,"GLC"}</definedName>
    <definedName name="__wrn2" hidden="1">{"glc1",#N/A,FALSE,"GLC";"glc2",#N/A,FALSE,"GLC";"glc3",#N/A,FALSE,"GLC";"glc4",#N/A,FALSE,"GLC";"glc5",#N/A,FALSE,"GLC"}</definedName>
    <definedName name="__wrn222" localSheetId="5" hidden="1">{"glc1",#N/A,FALSE,"GLC";"glc2",#N/A,FALSE,"GLC";"glc3",#N/A,FALSE,"GLC";"glc4",#N/A,FALSE,"GLC";"glc5",#N/A,FALSE,"GLC"}</definedName>
    <definedName name="__wrn222" localSheetId="7" hidden="1">{"glc1",#N/A,FALSE,"GLC";"glc2",#N/A,FALSE,"GLC";"glc3",#N/A,FALSE,"GLC";"glc4",#N/A,FALSE,"GLC";"glc5",#N/A,FALSE,"GLC"}</definedName>
    <definedName name="__wrn222" hidden="1">{"glc1",#N/A,FALSE,"GLC";"glc2",#N/A,FALSE,"GLC";"glc3",#N/A,FALSE,"GLC";"glc4",#N/A,FALSE,"GLC";"glc5",#N/A,FALSE,"GLC"}</definedName>
    <definedName name="__xlfn.BAHTTEXT" hidden="1">#NAME?</definedName>
    <definedName name="_1_________________________________________________123Graph_ACHART_4" localSheetId="7" hidden="1">#REF!</definedName>
    <definedName name="_1_________________________________________________123Graph_ACHART_4" hidden="1">#REF!</definedName>
    <definedName name="_1_________________________123Graph_ACHART_4" localSheetId="5" hidden="1">#REF!</definedName>
    <definedName name="_1_________________________123Graph_ACHART_4" hidden="1">#REF!</definedName>
    <definedName name="_1__123Graph_ACHART_4" localSheetId="5" hidden="1">#REF!</definedName>
    <definedName name="_1__123Graph_ACHART_4" hidden="1">#REF!</definedName>
    <definedName name="_10______________________________________________123Graph_ACHART_4" localSheetId="5" hidden="1">#REF!</definedName>
    <definedName name="_10______________________________________________123Graph_ACHART_4" hidden="1">#REF!</definedName>
    <definedName name="_10______________________123Graph_ACHART_4" localSheetId="5" hidden="1">#REF!</definedName>
    <definedName name="_10______________________123Graph_ACHART_4" hidden="1">#REF!</definedName>
    <definedName name="_100________________123Graph_ACHART_4" localSheetId="5" hidden="1">#REF!</definedName>
    <definedName name="_100________________123Graph_ACHART_4" hidden="1">#REF!</definedName>
    <definedName name="_101________________123Graph_XCHART_3" localSheetId="5" hidden="1">#REF!</definedName>
    <definedName name="_101________________123Graph_XCHART_3" hidden="1">#REF!</definedName>
    <definedName name="_102________________123Graph_XCHART_4" localSheetId="5" hidden="1">#REF!</definedName>
    <definedName name="_102________________123Graph_XCHART_4" hidden="1">#REF!</definedName>
    <definedName name="_103_______________123Graph_ACHART_4" localSheetId="5" hidden="1">#REF!</definedName>
    <definedName name="_103_______________123Graph_ACHART_4" hidden="1">#REF!</definedName>
    <definedName name="_104_______________123Graph_XCHART_3" localSheetId="5" hidden="1">#REF!</definedName>
    <definedName name="_104_______________123Graph_XCHART_3" hidden="1">#REF!</definedName>
    <definedName name="_105_______________123Graph_XCHART_4" localSheetId="5" hidden="1">#REF!</definedName>
    <definedName name="_105_______________123Graph_XCHART_4" hidden="1">#REF!</definedName>
    <definedName name="_106______________123Graph_ACHART_4" localSheetId="5" hidden="1">#REF!</definedName>
    <definedName name="_106______________123Graph_ACHART_4" hidden="1">#REF!</definedName>
    <definedName name="_107______________123Graph_XCHART_3" localSheetId="5" hidden="1">#REF!</definedName>
    <definedName name="_107______________123Graph_XCHART_3" hidden="1">#REF!</definedName>
    <definedName name="_108______________123Graph_XCHART_4" localSheetId="5" hidden="1">#REF!</definedName>
    <definedName name="_108______________123Graph_XCHART_4" hidden="1">#REF!</definedName>
    <definedName name="_109_____________123Graph_ACHART_4" localSheetId="5" hidden="1">#REF!</definedName>
    <definedName name="_109_____________123Graph_ACHART_4" hidden="1">#REF!</definedName>
    <definedName name="_11______________________________________________123Graph_XCHART_3" localSheetId="5" hidden="1">#REF!</definedName>
    <definedName name="_11______________________________________________123Graph_XCHART_3" hidden="1">#REF!</definedName>
    <definedName name="_11______________________123Graph_XCHART_3" localSheetId="5" hidden="1">#REF!</definedName>
    <definedName name="_11______________________123Graph_XCHART_3" hidden="1">#REF!</definedName>
    <definedName name="_110_____________123Graph_XCHART_3" localSheetId="5" hidden="1">#REF!</definedName>
    <definedName name="_110_____________123Graph_XCHART_3" hidden="1">#REF!</definedName>
    <definedName name="_111_____________123Graph_XCHART_4" localSheetId="5" hidden="1">#REF!</definedName>
    <definedName name="_111_____________123Graph_XCHART_4" hidden="1">#REF!</definedName>
    <definedName name="_112____________123Graph_ACHART_4" localSheetId="5" hidden="1">#REF!</definedName>
    <definedName name="_112____________123Graph_ACHART_4" hidden="1">#REF!</definedName>
    <definedName name="_113____________123Graph_XCHART_3" localSheetId="5" hidden="1">#REF!</definedName>
    <definedName name="_113____________123Graph_XCHART_3" hidden="1">#REF!</definedName>
    <definedName name="_114____________123Graph_XCHART_4" localSheetId="5" hidden="1">#REF!</definedName>
    <definedName name="_114____________123Graph_XCHART_4" hidden="1">#REF!</definedName>
    <definedName name="_115___________123Graph_ACHART_4" localSheetId="5" hidden="1">#REF!</definedName>
    <definedName name="_115___________123Graph_ACHART_4" hidden="1">#REF!</definedName>
    <definedName name="_116___________123Graph_XCHART_3" localSheetId="5" hidden="1">#REF!</definedName>
    <definedName name="_116___________123Graph_XCHART_3" hidden="1">#REF!</definedName>
    <definedName name="_117___________123Graph_XCHART_4" localSheetId="5" hidden="1">#REF!</definedName>
    <definedName name="_117___________123Graph_XCHART_4" hidden="1">#REF!</definedName>
    <definedName name="_118__________123Graph_ACHART_4" localSheetId="5" hidden="1">#REF!</definedName>
    <definedName name="_118__________123Graph_ACHART_4" hidden="1">#REF!</definedName>
    <definedName name="_119__________123Graph_XCHART_3" localSheetId="5" hidden="1">#REF!</definedName>
    <definedName name="_119__________123Graph_XCHART_3" hidden="1">#REF!</definedName>
    <definedName name="_12______________________________________________123Graph_XCHART_4" localSheetId="5" hidden="1">#REF!</definedName>
    <definedName name="_12______________________________________________123Graph_XCHART_4" hidden="1">#REF!</definedName>
    <definedName name="_12______________________123Graph_XCHART_4" localSheetId="5" hidden="1">#REF!</definedName>
    <definedName name="_12______________________123Graph_XCHART_4" hidden="1">#REF!</definedName>
    <definedName name="_120__________123Graph_XCHART_4" localSheetId="5" hidden="1">#REF!</definedName>
    <definedName name="_120__________123Graph_XCHART_4" hidden="1">#REF!</definedName>
    <definedName name="_121_________123Graph_ACHART_4" localSheetId="5" hidden="1">#REF!</definedName>
    <definedName name="_121_________123Graph_ACHART_4" hidden="1">#REF!</definedName>
    <definedName name="_122_________123Graph_XCHART_3" localSheetId="5" hidden="1">#REF!</definedName>
    <definedName name="_122_________123Graph_XCHART_3" hidden="1">#REF!</definedName>
    <definedName name="_123_________123Graph_XCHART_4" localSheetId="5" hidden="1">#REF!</definedName>
    <definedName name="_123_________123Graph_XCHART_4" hidden="1">#REF!</definedName>
    <definedName name="_124________123Graph_ACHART_4" localSheetId="5" hidden="1">#REF!</definedName>
    <definedName name="_124________123Graph_ACHART_4" hidden="1">#REF!</definedName>
    <definedName name="_125________123Graph_XCHART_3" localSheetId="5" hidden="1">#REF!</definedName>
    <definedName name="_125________123Graph_XCHART_3" hidden="1">#REF!</definedName>
    <definedName name="_126________123Graph_XCHART_4" localSheetId="5" hidden="1">#REF!</definedName>
    <definedName name="_126________123Graph_XCHART_4" hidden="1">#REF!</definedName>
    <definedName name="_127_______123Graph_ACHART_4" localSheetId="5" hidden="1">#REF!</definedName>
    <definedName name="_127_______123Graph_ACHART_4" hidden="1">#REF!</definedName>
    <definedName name="_128_______123Graph_XCHART_3" localSheetId="5" hidden="1">#REF!</definedName>
    <definedName name="_128_______123Graph_XCHART_3" hidden="1">#REF!</definedName>
    <definedName name="_129_______123Graph_XCHART_4" localSheetId="5" hidden="1">#REF!</definedName>
    <definedName name="_129_______123Graph_XCHART_4" hidden="1">#REF!</definedName>
    <definedName name="_13_____________________________________________123Graph_ACHART_4" localSheetId="5" hidden="1">#REF!</definedName>
    <definedName name="_13_____________________________________________123Graph_ACHART_4" hidden="1">#REF!</definedName>
    <definedName name="_13_____________________123Graph_ACHART_4" localSheetId="5" hidden="1">#REF!</definedName>
    <definedName name="_13_____________________123Graph_ACHART_4" hidden="1">#REF!</definedName>
    <definedName name="_130______123Graph_ACHART_4" localSheetId="5" hidden="1">#REF!</definedName>
    <definedName name="_130______123Graph_ACHART_4" hidden="1">#REF!</definedName>
    <definedName name="_131______123Graph_XCHART_3" localSheetId="5" hidden="1">#REF!</definedName>
    <definedName name="_131______123Graph_XCHART_3" hidden="1">#REF!</definedName>
    <definedName name="_132______123Graph_XCHART_4" localSheetId="5" hidden="1">#REF!</definedName>
    <definedName name="_132______123Graph_XCHART_4" hidden="1">#REF!</definedName>
    <definedName name="_133_____123Graph_ACHART_4" localSheetId="5" hidden="1">#REF!</definedName>
    <definedName name="_133_____123Graph_ACHART_4" hidden="1">#REF!</definedName>
    <definedName name="_134_____123Graph_XCHART_3" localSheetId="5" hidden="1">#REF!</definedName>
    <definedName name="_134_____123Graph_XCHART_3" hidden="1">#REF!</definedName>
    <definedName name="_135_____123Graph_XCHART_4" localSheetId="5" hidden="1">#REF!</definedName>
    <definedName name="_135_____123Graph_XCHART_4" hidden="1">#REF!</definedName>
    <definedName name="_136____123Graph_ACHART_4" localSheetId="5" hidden="1">#REF!</definedName>
    <definedName name="_136____123Graph_ACHART_4" hidden="1">#REF!</definedName>
    <definedName name="_137____123Graph_XCHART_3" localSheetId="5" hidden="1">#REF!</definedName>
    <definedName name="_137____123Graph_XCHART_3" hidden="1">#REF!</definedName>
    <definedName name="_138____123Graph_XCHART_4" localSheetId="5" hidden="1">#REF!</definedName>
    <definedName name="_138____123Graph_XCHART_4" hidden="1">#REF!</definedName>
    <definedName name="_139___123Graph_ACHART_4" localSheetId="5" hidden="1">#REF!</definedName>
    <definedName name="_139___123Graph_ACHART_4" hidden="1">#REF!</definedName>
    <definedName name="_14_____________________________________________123Graph_XCHART_3" localSheetId="5" hidden="1">#REF!</definedName>
    <definedName name="_14_____________________________________________123Graph_XCHART_3" hidden="1">#REF!</definedName>
    <definedName name="_14_____________________123Graph_XCHART_3" localSheetId="5" hidden="1">#REF!</definedName>
    <definedName name="_14_____________________123Graph_XCHART_3" hidden="1">#REF!</definedName>
    <definedName name="_140___123Graph_XCHART_3" localSheetId="5" hidden="1">#REF!</definedName>
    <definedName name="_140___123Graph_XCHART_3" hidden="1">#REF!</definedName>
    <definedName name="_141___123Graph_XCHART_4" localSheetId="5" hidden="1">#REF!</definedName>
    <definedName name="_141___123Graph_XCHART_4" hidden="1">#REF!</definedName>
    <definedName name="_142__123Graph_ACHART_4" localSheetId="5" hidden="1">#REF!</definedName>
    <definedName name="_142__123Graph_ACHART_4" hidden="1">#REF!</definedName>
    <definedName name="_143__123Graph_XCHART_3" localSheetId="5" hidden="1">#REF!</definedName>
    <definedName name="_143__123Graph_XCHART_3" hidden="1">#REF!</definedName>
    <definedName name="_144__123Graph_XCHART_4" localSheetId="5" hidden="1">#REF!</definedName>
    <definedName name="_144__123Graph_XCHART_4" hidden="1">#REF!</definedName>
    <definedName name="_15_____________________________________________123Graph_XCHART_4" localSheetId="5" hidden="1">#REF!</definedName>
    <definedName name="_15_____________________________________________123Graph_XCHART_4" hidden="1">#REF!</definedName>
    <definedName name="_15_____________________123Graph_XCHART_4" localSheetId="5" hidden="1">#REF!</definedName>
    <definedName name="_15_____________________123Graph_XCHART_4" hidden="1">#REF!</definedName>
    <definedName name="_16____________________________________________123Graph_ACHART_4" localSheetId="5" hidden="1">#REF!</definedName>
    <definedName name="_16____________________________________________123Graph_ACHART_4" hidden="1">#REF!</definedName>
    <definedName name="_16____________________123Graph_ACHART_4" localSheetId="5" hidden="1">#REF!</definedName>
    <definedName name="_16____________________123Graph_ACHART_4" hidden="1">#REF!</definedName>
    <definedName name="_17____________________________________________123Graph_XCHART_3" localSheetId="5" hidden="1">#REF!</definedName>
    <definedName name="_17____________________________________________123Graph_XCHART_3" hidden="1">#REF!</definedName>
    <definedName name="_17____________________123Graph_XCHART_3" localSheetId="5" hidden="1">#REF!</definedName>
    <definedName name="_17____________________123Graph_XCHART_3" hidden="1">#REF!</definedName>
    <definedName name="_1718___123Graph_ACHART_4" localSheetId="5" hidden="1">#REF!</definedName>
    <definedName name="_1718___123Graph_ACHART_4" hidden="1">#REF!</definedName>
    <definedName name="_1719___123Graph_XCHART_3" localSheetId="5" hidden="1">#REF!</definedName>
    <definedName name="_1719___123Graph_XCHART_3" hidden="1">#REF!</definedName>
    <definedName name="_1720___123Graph_XCHART_4" localSheetId="5" hidden="1">#REF!</definedName>
    <definedName name="_1720___123Graph_XCHART_4" hidden="1">#REF!</definedName>
    <definedName name="_18____________________________________________123Graph_XCHART_4" localSheetId="5" hidden="1">#REF!</definedName>
    <definedName name="_18____________________________________________123Graph_XCHART_4" hidden="1">#REF!</definedName>
    <definedName name="_18____________________123Graph_XCHART_4" localSheetId="5" hidden="1">#REF!</definedName>
    <definedName name="_18____________________123Graph_XCHART_4" hidden="1">#REF!</definedName>
    <definedName name="_19___________________________________________123Graph_ACHART_4" localSheetId="5" hidden="1">#REF!</definedName>
    <definedName name="_19___________________________________________123Graph_ACHART_4" hidden="1">#REF!</definedName>
    <definedName name="_19___________________123Graph_ACHART_4" localSheetId="5" hidden="1">#REF!</definedName>
    <definedName name="_19___________________123Graph_ACHART_4" hidden="1">#REF!</definedName>
    <definedName name="_1Excel_BuiltIn_Print_Area_1_1_1">NA()</definedName>
    <definedName name="_2_________________________________________________123Graph_XCHART_3" localSheetId="5" hidden="1">#REF!</definedName>
    <definedName name="_2_________________________________________________123Graph_XCHART_3" localSheetId="7" hidden="1">#REF!</definedName>
    <definedName name="_2_________________________________________________123Graph_XCHART_3" hidden="1">#REF!</definedName>
    <definedName name="_2_________________________123Graph_XCHART_3" localSheetId="5" hidden="1">#REF!</definedName>
    <definedName name="_2_________________________123Graph_XCHART_3" hidden="1">#REF!</definedName>
    <definedName name="_2__123Graph_XCHART_3" localSheetId="5" hidden="1">#REF!</definedName>
    <definedName name="_2__123Graph_XCHART_3" hidden="1">#REF!</definedName>
    <definedName name="_20___________________________________________123Graph_XCHART_3" localSheetId="5" hidden="1">#REF!</definedName>
    <definedName name="_20___________________________________________123Graph_XCHART_3" hidden="1">#REF!</definedName>
    <definedName name="_20___________________123Graph_XCHART_3" localSheetId="5" hidden="1">#REF!</definedName>
    <definedName name="_20___________________123Graph_XCHART_3" hidden="1">#REF!</definedName>
    <definedName name="_21___________________________________________123Graph_XCHART_4" localSheetId="5" hidden="1">#REF!</definedName>
    <definedName name="_21___________________________________________123Graph_XCHART_4" hidden="1">#REF!</definedName>
    <definedName name="_21___________________123Graph_XCHART_4" localSheetId="5" hidden="1">#REF!</definedName>
    <definedName name="_21___________________123Graph_XCHART_4" hidden="1">#REF!</definedName>
    <definedName name="_22__________________________________________123Graph_ACHART_4" localSheetId="5" hidden="1">#REF!</definedName>
    <definedName name="_22__________________________________________123Graph_ACHART_4" hidden="1">#REF!</definedName>
    <definedName name="_22__________________123Graph_ACHART_4" localSheetId="5" hidden="1">#REF!</definedName>
    <definedName name="_22__________________123Graph_ACHART_4" hidden="1">#REF!</definedName>
    <definedName name="_23__________________________________________123Graph_XCHART_3" localSheetId="5" hidden="1">#REF!</definedName>
    <definedName name="_23__________________________________________123Graph_XCHART_3" hidden="1">#REF!</definedName>
    <definedName name="_23__________________123Graph_XCHART_3" localSheetId="5" hidden="1">#REF!</definedName>
    <definedName name="_23__________________123Graph_XCHART_3" hidden="1">#REF!</definedName>
    <definedName name="_24__________________________________________123Graph_XCHART_4" localSheetId="5" hidden="1">#REF!</definedName>
    <definedName name="_24__________________________________________123Graph_XCHART_4" hidden="1">#REF!</definedName>
    <definedName name="_24__________________123Graph_XCHART_4" localSheetId="5" hidden="1">#REF!</definedName>
    <definedName name="_24__________________123Graph_XCHART_4" hidden="1">#REF!</definedName>
    <definedName name="_25_________________________________________123Graph_ACHART_4" localSheetId="5" hidden="1">#REF!</definedName>
    <definedName name="_25_________________________________________123Graph_ACHART_4" hidden="1">#REF!</definedName>
    <definedName name="_25_________________123Graph_ACHART_4" localSheetId="5" hidden="1">#REF!</definedName>
    <definedName name="_25_________________123Graph_ACHART_4" hidden="1">#REF!</definedName>
    <definedName name="_26_________________________________________123Graph_XCHART_3" localSheetId="5" hidden="1">#REF!</definedName>
    <definedName name="_26_________________________________________123Graph_XCHART_3" hidden="1">#REF!</definedName>
    <definedName name="_26_________________123Graph_XCHART_3" localSheetId="5" hidden="1">#REF!</definedName>
    <definedName name="_26_________________123Graph_XCHART_3" hidden="1">#REF!</definedName>
    <definedName name="_27_________________________________________123Graph_XCHART_4" localSheetId="5" hidden="1">#REF!</definedName>
    <definedName name="_27_________________________________________123Graph_XCHART_4" hidden="1">#REF!</definedName>
    <definedName name="_27_________________123Graph_XCHART_4" localSheetId="5" hidden="1">#REF!</definedName>
    <definedName name="_27_________________123Graph_XCHART_4" hidden="1">#REF!</definedName>
    <definedName name="_28________________________________________123Graph_ACHART_4" localSheetId="5" hidden="1">#REF!</definedName>
    <definedName name="_28________________________________________123Graph_ACHART_4" hidden="1">#REF!</definedName>
    <definedName name="_28________________123Graph_ACHART_4" localSheetId="5" hidden="1">#REF!</definedName>
    <definedName name="_28________________123Graph_ACHART_4" hidden="1">#REF!</definedName>
    <definedName name="_29________________________________________123Graph_XCHART_3" localSheetId="5" hidden="1">#REF!</definedName>
    <definedName name="_29________________________________________123Graph_XCHART_3" hidden="1">#REF!</definedName>
    <definedName name="_29________________123Graph_XCHART_3" localSheetId="5" hidden="1">#REF!</definedName>
    <definedName name="_29________________123Graph_XCHART_3" hidden="1">#REF!</definedName>
    <definedName name="_3_________________________________________________123Graph_XCHART_4" localSheetId="5" hidden="1">#REF!</definedName>
    <definedName name="_3_________________________________________________123Graph_XCHART_4" hidden="1">#REF!</definedName>
    <definedName name="_3_________________________123Graph_XCHART_4" localSheetId="5" hidden="1">#REF!</definedName>
    <definedName name="_3_________________________123Graph_XCHART_4" hidden="1">#REF!</definedName>
    <definedName name="_3__123Graph_XCHART_4" localSheetId="5" hidden="1">#REF!</definedName>
    <definedName name="_3__123Graph_XCHART_4" hidden="1">#REF!</definedName>
    <definedName name="_30________________________________________123Graph_XCHART_4" localSheetId="5" hidden="1">#REF!</definedName>
    <definedName name="_30________________________________________123Graph_XCHART_4" hidden="1">#REF!</definedName>
    <definedName name="_30________________123Graph_XCHART_4" localSheetId="5" hidden="1">#REF!</definedName>
    <definedName name="_30________________123Graph_XCHART_4" hidden="1">#REF!</definedName>
    <definedName name="_31_______________________________________123Graph_ACHART_4" localSheetId="5" hidden="1">#REF!</definedName>
    <definedName name="_31_______________________________________123Graph_ACHART_4" hidden="1">#REF!</definedName>
    <definedName name="_31_______________123Graph_ACHART_4" localSheetId="5" hidden="1">#REF!</definedName>
    <definedName name="_31_______________123Graph_ACHART_4" hidden="1">#REF!</definedName>
    <definedName name="_32_______________________________________123Graph_XCHART_3" localSheetId="5" hidden="1">#REF!</definedName>
    <definedName name="_32_______________________________________123Graph_XCHART_3" hidden="1">#REF!</definedName>
    <definedName name="_32_______________123Graph_XCHART_3" localSheetId="5" hidden="1">#REF!</definedName>
    <definedName name="_32_______________123Graph_XCHART_3" hidden="1">#REF!</definedName>
    <definedName name="_33_______________________________________123Graph_XCHART_4" localSheetId="5" hidden="1">#REF!</definedName>
    <definedName name="_33_______________________________________123Graph_XCHART_4" hidden="1">#REF!</definedName>
    <definedName name="_33_______________123Graph_XCHART_4" localSheetId="5" hidden="1">#REF!</definedName>
    <definedName name="_33_______________123Graph_XCHART_4" hidden="1">#REF!</definedName>
    <definedName name="_34______________________________________123Graph_ACHART_4" localSheetId="5" hidden="1">#REF!</definedName>
    <definedName name="_34______________________________________123Graph_ACHART_4" hidden="1">#REF!</definedName>
    <definedName name="_34______________123Graph_ACHART_4" localSheetId="5" hidden="1">#REF!</definedName>
    <definedName name="_34______________123Graph_ACHART_4" hidden="1">#REF!</definedName>
    <definedName name="_3495__123Graph_ACHART_4" localSheetId="5" hidden="1">#REF!</definedName>
    <definedName name="_3495__123Graph_ACHART_4" hidden="1">#REF!</definedName>
    <definedName name="_3496__123Graph_XCHART_3" localSheetId="5" hidden="1">#REF!</definedName>
    <definedName name="_3496__123Graph_XCHART_3" hidden="1">#REF!</definedName>
    <definedName name="_3497__123Graph_XCHART_4" localSheetId="5" hidden="1">#REF!</definedName>
    <definedName name="_3497__123Graph_XCHART_4" hidden="1">#REF!</definedName>
    <definedName name="_35______________________________________123Graph_XCHART_3" localSheetId="5" hidden="1">#REF!</definedName>
    <definedName name="_35______________________________________123Graph_XCHART_3" hidden="1">#REF!</definedName>
    <definedName name="_35______________123Graph_XCHART_3" localSheetId="5" hidden="1">#REF!</definedName>
    <definedName name="_35______________123Graph_XCHART_3" hidden="1">#REF!</definedName>
    <definedName name="_36______________________________________123Graph_XCHART_4" localSheetId="5" hidden="1">#REF!</definedName>
    <definedName name="_36______________________________________123Graph_XCHART_4" hidden="1">#REF!</definedName>
    <definedName name="_36______________123Graph_XCHART_4" localSheetId="5" hidden="1">#REF!</definedName>
    <definedName name="_36______________123Graph_XCHART_4" hidden="1">#REF!</definedName>
    <definedName name="_37_____________________________________123Graph_ACHART_4" localSheetId="5" hidden="1">#REF!</definedName>
    <definedName name="_37_____________________________________123Graph_ACHART_4" hidden="1">#REF!</definedName>
    <definedName name="_37_____________123Graph_ACHART_4" localSheetId="5" hidden="1">#REF!</definedName>
    <definedName name="_37_____________123Graph_ACHART_4" hidden="1">#REF!</definedName>
    <definedName name="_38_____________________________________123Graph_XCHART_3" localSheetId="5" hidden="1">#REF!</definedName>
    <definedName name="_38_____________________________________123Graph_XCHART_3" hidden="1">#REF!</definedName>
    <definedName name="_38_____________123Graph_XCHART_3" localSheetId="5" hidden="1">#REF!</definedName>
    <definedName name="_38_____________123Graph_XCHART_3" hidden="1">#REF!</definedName>
    <definedName name="_39_____________________________________123Graph_XCHART_4" localSheetId="5" hidden="1">#REF!</definedName>
    <definedName name="_39_____________________________________123Graph_XCHART_4" hidden="1">#REF!</definedName>
    <definedName name="_39_____________123Graph_XCHART_4" localSheetId="5" hidden="1">#REF!</definedName>
    <definedName name="_39_____________123Graph_XCHART_4" hidden="1">#REF!</definedName>
    <definedName name="_4________________________________________________123Graph_ACHART_4" localSheetId="5" hidden="1">#REF!</definedName>
    <definedName name="_4________________________________________________123Graph_ACHART_4" hidden="1">#REF!</definedName>
    <definedName name="_4________________________123Graph_ACHART_4" localSheetId="5" hidden="1">#REF!</definedName>
    <definedName name="_4________________________123Graph_ACHART_4" hidden="1">#REF!</definedName>
    <definedName name="_40____________________________________123Graph_ACHART_4" localSheetId="5" hidden="1">#REF!</definedName>
    <definedName name="_40____________________________________123Graph_ACHART_4" hidden="1">#REF!</definedName>
    <definedName name="_40____________123Graph_ACHART_4" localSheetId="5" hidden="1">#REF!</definedName>
    <definedName name="_40____________123Graph_ACHART_4" hidden="1">#REF!</definedName>
    <definedName name="_41____________________________________123Graph_XCHART_3" localSheetId="5" hidden="1">#REF!</definedName>
    <definedName name="_41____________________________________123Graph_XCHART_3" hidden="1">#REF!</definedName>
    <definedName name="_41____________123Graph_XCHART_3" localSheetId="5" hidden="1">#REF!</definedName>
    <definedName name="_41____________123Graph_XCHART_3" hidden="1">#REF!</definedName>
    <definedName name="_42____________________________________123Graph_XCHART_4" localSheetId="5" hidden="1">#REF!</definedName>
    <definedName name="_42____________________________________123Graph_XCHART_4" hidden="1">#REF!</definedName>
    <definedName name="_42____________123Graph_XCHART_4" localSheetId="5" hidden="1">#REF!</definedName>
    <definedName name="_42____________123Graph_XCHART_4" hidden="1">#REF!</definedName>
    <definedName name="_43___________________________________123Graph_ACHART_4" localSheetId="5" hidden="1">#REF!</definedName>
    <definedName name="_43___________________________________123Graph_ACHART_4" hidden="1">#REF!</definedName>
    <definedName name="_43___________123Graph_ACHART_4" localSheetId="5" hidden="1">#REF!</definedName>
    <definedName name="_43___________123Graph_ACHART_4" hidden="1">#REF!</definedName>
    <definedName name="_44___________________________________123Graph_XCHART_3" localSheetId="5" hidden="1">#REF!</definedName>
    <definedName name="_44___________________________________123Graph_XCHART_3" hidden="1">#REF!</definedName>
    <definedName name="_44___________123Graph_XCHART_3" localSheetId="5" hidden="1">#REF!</definedName>
    <definedName name="_44___________123Graph_XCHART_3" hidden="1">#REF!</definedName>
    <definedName name="_45___________________________________123Graph_XCHART_4" localSheetId="5" hidden="1">#REF!</definedName>
    <definedName name="_45___________________________________123Graph_XCHART_4" hidden="1">#REF!</definedName>
    <definedName name="_45___________123Graph_XCHART_4" localSheetId="5" hidden="1">#REF!</definedName>
    <definedName name="_45___________123Graph_XCHART_4" hidden="1">#REF!</definedName>
    <definedName name="_46__________________________________123Graph_ACHART_4" localSheetId="5" hidden="1">#REF!</definedName>
    <definedName name="_46__________________________________123Graph_ACHART_4" hidden="1">#REF!</definedName>
    <definedName name="_46__________123Graph_ACHART_4" localSheetId="5" hidden="1">#REF!</definedName>
    <definedName name="_46__________123Graph_ACHART_4" hidden="1">#REF!</definedName>
    <definedName name="_47__________________________________123Graph_XCHART_3" localSheetId="5" hidden="1">#REF!</definedName>
    <definedName name="_47__________________________________123Graph_XCHART_3" hidden="1">#REF!</definedName>
    <definedName name="_47__________123Graph_XCHART_3" localSheetId="5" hidden="1">#REF!</definedName>
    <definedName name="_47__________123Graph_XCHART_3" hidden="1">#REF!</definedName>
    <definedName name="_48__________________________________123Graph_XCHART_4" localSheetId="5" hidden="1">#REF!</definedName>
    <definedName name="_48__________________________________123Graph_XCHART_4" hidden="1">#REF!</definedName>
    <definedName name="_48__________123Graph_XCHART_4" localSheetId="5" hidden="1">#REF!</definedName>
    <definedName name="_48__________123Graph_XCHART_4" hidden="1">#REF!</definedName>
    <definedName name="_49_________________________________123Graph_ACHART_4" localSheetId="5" hidden="1">#REF!</definedName>
    <definedName name="_49_________________________________123Graph_ACHART_4" hidden="1">#REF!</definedName>
    <definedName name="_49_________123Graph_ACHART_4" localSheetId="5" hidden="1">#REF!</definedName>
    <definedName name="_49_________123Graph_ACHART_4" hidden="1">#REF!</definedName>
    <definedName name="_5________________________________________________123Graph_XCHART_3" localSheetId="5" hidden="1">#REF!</definedName>
    <definedName name="_5________________________________________________123Graph_XCHART_3" hidden="1">#REF!</definedName>
    <definedName name="_5________________________123Graph_XCHART_3" localSheetId="5" hidden="1">#REF!</definedName>
    <definedName name="_5________________________123Graph_XCHART_3" hidden="1">#REF!</definedName>
    <definedName name="_5____123Graph_ACHART_4" localSheetId="5" hidden="1">#REF!</definedName>
    <definedName name="_5____123Graph_ACHART_4" hidden="1">#REF!</definedName>
    <definedName name="_50_________________________________123Graph_XCHART_3" localSheetId="5" hidden="1">#REF!</definedName>
    <definedName name="_50_________________________________123Graph_XCHART_3" hidden="1">#REF!</definedName>
    <definedName name="_50_________123Graph_XCHART_3" localSheetId="5" hidden="1">#REF!</definedName>
    <definedName name="_50_________123Graph_XCHART_3" hidden="1">#REF!</definedName>
    <definedName name="_51_________________________________123Graph_XCHART_4" localSheetId="5" hidden="1">#REF!</definedName>
    <definedName name="_51_________________________________123Graph_XCHART_4" hidden="1">#REF!</definedName>
    <definedName name="_51_________123Graph_XCHART_4" localSheetId="5" hidden="1">#REF!</definedName>
    <definedName name="_51_________123Graph_XCHART_4" hidden="1">#REF!</definedName>
    <definedName name="_52________________________________123Graph_ACHART_4" localSheetId="5" hidden="1">#REF!</definedName>
    <definedName name="_52________________________________123Graph_ACHART_4" hidden="1">#REF!</definedName>
    <definedName name="_52________123Graph_ACHART_4" localSheetId="5" hidden="1">#REF!</definedName>
    <definedName name="_52________123Graph_ACHART_4" hidden="1">#REF!</definedName>
    <definedName name="_53________________________________123Graph_XCHART_3" localSheetId="5" hidden="1">#REF!</definedName>
    <definedName name="_53________________________________123Graph_XCHART_3" hidden="1">#REF!</definedName>
    <definedName name="_53________123Graph_XCHART_3" localSheetId="5" hidden="1">#REF!</definedName>
    <definedName name="_53________123Graph_XCHART_3" hidden="1">#REF!</definedName>
    <definedName name="_54________________________________123Graph_XCHART_4" localSheetId="5" hidden="1">#REF!</definedName>
    <definedName name="_54________________________________123Graph_XCHART_4" hidden="1">#REF!</definedName>
    <definedName name="_54________123Graph_XCHART_4" localSheetId="5" hidden="1">#REF!</definedName>
    <definedName name="_54________123Graph_XCHART_4" hidden="1">#REF!</definedName>
    <definedName name="_55_______________________________123Graph_ACHART_4" localSheetId="5" hidden="1">#REF!</definedName>
    <definedName name="_55_______________________________123Graph_ACHART_4" hidden="1">#REF!</definedName>
    <definedName name="_55_______123Graph_ACHART_4" localSheetId="5" hidden="1">#REF!</definedName>
    <definedName name="_55_______123Graph_ACHART_4" hidden="1">#REF!</definedName>
    <definedName name="_56_______________________________123Graph_XCHART_3" localSheetId="5" hidden="1">#REF!</definedName>
    <definedName name="_56_______________________________123Graph_XCHART_3" hidden="1">#REF!</definedName>
    <definedName name="_56_______123Graph_XCHART_3" localSheetId="5" hidden="1">#REF!</definedName>
    <definedName name="_56_______123Graph_XCHART_3" hidden="1">#REF!</definedName>
    <definedName name="_57_______________________________123Graph_XCHART_4" localSheetId="5" hidden="1">#REF!</definedName>
    <definedName name="_57_______________________________123Graph_XCHART_4" hidden="1">#REF!</definedName>
    <definedName name="_57_______123Graph_XCHART_4" localSheetId="5" hidden="1">#REF!</definedName>
    <definedName name="_57_______123Graph_XCHART_4" hidden="1">#REF!</definedName>
    <definedName name="_58______________________________123Graph_ACHART_4" localSheetId="5" hidden="1">#REF!</definedName>
    <definedName name="_58______________________________123Graph_ACHART_4" hidden="1">#REF!</definedName>
    <definedName name="_58______123Graph_ACHART_4" localSheetId="5" hidden="1">#REF!</definedName>
    <definedName name="_58______123Graph_ACHART_4" hidden="1">#REF!</definedName>
    <definedName name="_59______________________________123Graph_XCHART_3" localSheetId="5" hidden="1">#REF!</definedName>
    <definedName name="_59______________________________123Graph_XCHART_3" hidden="1">#REF!</definedName>
    <definedName name="_59______123Graph_XCHART_3" localSheetId="5" hidden="1">#REF!</definedName>
    <definedName name="_59______123Graph_XCHART_3" hidden="1">#REF!</definedName>
    <definedName name="_6________________________________________________123Graph_XCHART_4" localSheetId="5" hidden="1">#REF!</definedName>
    <definedName name="_6________________________________________________123Graph_XCHART_4" hidden="1">#REF!</definedName>
    <definedName name="_6________________________123Graph_XCHART_4" localSheetId="5" hidden="1">#REF!</definedName>
    <definedName name="_6________________________123Graph_XCHART_4" hidden="1">#REF!</definedName>
    <definedName name="_6____123Graph_XCHART_3" localSheetId="5" hidden="1">#REF!</definedName>
    <definedName name="_6____123Graph_XCHART_3" hidden="1">#REF!</definedName>
    <definedName name="_60______________________________123Graph_XCHART_4" localSheetId="5" hidden="1">#REF!</definedName>
    <definedName name="_60______________________________123Graph_XCHART_4" hidden="1">#REF!</definedName>
    <definedName name="_60______123Graph_XCHART_4" localSheetId="5" hidden="1">#REF!</definedName>
    <definedName name="_60______123Graph_XCHART_4" hidden="1">#REF!</definedName>
    <definedName name="_61_____________________________123Graph_ACHART_4" localSheetId="5" hidden="1">#REF!</definedName>
    <definedName name="_61_____________________________123Graph_ACHART_4" hidden="1">#REF!</definedName>
    <definedName name="_61_____123Graph_ACHART_4" localSheetId="5" hidden="1">#REF!</definedName>
    <definedName name="_61_____123Graph_ACHART_4" hidden="1">#REF!</definedName>
    <definedName name="_62_____________________________123Graph_XCHART_3" localSheetId="5" hidden="1">#REF!</definedName>
    <definedName name="_62_____________________________123Graph_XCHART_3" hidden="1">#REF!</definedName>
    <definedName name="_62_____123Graph_XCHART_3" localSheetId="5" hidden="1">#REF!</definedName>
    <definedName name="_62_____123Graph_XCHART_3" hidden="1">#REF!</definedName>
    <definedName name="_63_____________________________123Graph_XCHART_4" localSheetId="5" hidden="1">#REF!</definedName>
    <definedName name="_63_____________________________123Graph_XCHART_4" hidden="1">#REF!</definedName>
    <definedName name="_63_____123Graph_XCHART_4" localSheetId="5" hidden="1">#REF!</definedName>
    <definedName name="_63_____123Graph_XCHART_4" hidden="1">#REF!</definedName>
    <definedName name="_64____________________________123Graph_ACHART_4" localSheetId="5" hidden="1">#REF!</definedName>
    <definedName name="_64____________________________123Graph_ACHART_4" hidden="1">#REF!</definedName>
    <definedName name="_64____123Graph_ACHART_4" localSheetId="5" hidden="1">#REF!</definedName>
    <definedName name="_64____123Graph_ACHART_4" hidden="1">#REF!</definedName>
    <definedName name="_65____________________________123Graph_XCHART_3" localSheetId="5" hidden="1">#REF!</definedName>
    <definedName name="_65____________________________123Graph_XCHART_3" hidden="1">#REF!</definedName>
    <definedName name="_65____123Graph_XCHART_3" localSheetId="5" hidden="1">#REF!</definedName>
    <definedName name="_65____123Graph_XCHART_3" hidden="1">#REF!</definedName>
    <definedName name="_66____________________________123Graph_XCHART_4" localSheetId="5" hidden="1">#REF!</definedName>
    <definedName name="_66____________________________123Graph_XCHART_4" hidden="1">#REF!</definedName>
    <definedName name="_66____123Graph_XCHART_4" localSheetId="5" hidden="1">#REF!</definedName>
    <definedName name="_66____123Graph_XCHART_4" hidden="1">#REF!</definedName>
    <definedName name="_67___________________________123Graph_ACHART_4" localSheetId="5" hidden="1">#REF!</definedName>
    <definedName name="_67___________________________123Graph_ACHART_4" hidden="1">#REF!</definedName>
    <definedName name="_67___123Graph_ACHART_4" localSheetId="5" hidden="1">#REF!</definedName>
    <definedName name="_67___123Graph_ACHART_4" hidden="1">#REF!</definedName>
    <definedName name="_68___________________________123Graph_XCHART_3" localSheetId="5" hidden="1">#REF!</definedName>
    <definedName name="_68___________________________123Graph_XCHART_3" hidden="1">#REF!</definedName>
    <definedName name="_68___123Graph_XCHART_3" localSheetId="5" hidden="1">#REF!</definedName>
    <definedName name="_68___123Graph_XCHART_3" hidden="1">#REF!</definedName>
    <definedName name="_69___________________________123Graph_XCHART_4" localSheetId="5" hidden="1">#REF!</definedName>
    <definedName name="_69___________________________123Graph_XCHART_4" hidden="1">#REF!</definedName>
    <definedName name="_69___123Graph_XCHART_4" localSheetId="5" hidden="1">#REF!</definedName>
    <definedName name="_69___123Graph_XCHART_4" hidden="1">#REF!</definedName>
    <definedName name="_7_______________________________________________123Graph_ACHART_4" localSheetId="5" hidden="1">#REF!</definedName>
    <definedName name="_7_______________________________________________123Graph_ACHART_4" hidden="1">#REF!</definedName>
    <definedName name="_7_______________________123Graph_ACHART_4" localSheetId="5" hidden="1">#REF!</definedName>
    <definedName name="_7_______________________123Graph_ACHART_4" hidden="1">#REF!</definedName>
    <definedName name="_7____123Graph_XCHART_4" localSheetId="5" hidden="1">#REF!</definedName>
    <definedName name="_7____123Graph_XCHART_4" hidden="1">#REF!</definedName>
    <definedName name="_70__________________________123Graph_ACHART_4" localSheetId="5" hidden="1">#REF!</definedName>
    <definedName name="_70__________________________123Graph_ACHART_4" hidden="1">#REF!</definedName>
    <definedName name="_70__123Graph_ACHART_4" localSheetId="5" hidden="1">#REF!</definedName>
    <definedName name="_70__123Graph_ACHART_4" hidden="1">#REF!</definedName>
    <definedName name="_71__________________________123Graph_XCHART_3" localSheetId="5" hidden="1">#REF!</definedName>
    <definedName name="_71__________________________123Graph_XCHART_3" hidden="1">#REF!</definedName>
    <definedName name="_71__123Graph_XCHART_3" localSheetId="5" hidden="1">#REF!</definedName>
    <definedName name="_71__123Graph_XCHART_3" hidden="1">#REF!</definedName>
    <definedName name="_72__________________________123Graph_XCHART_4" localSheetId="5" hidden="1">#REF!</definedName>
    <definedName name="_72__________________________123Graph_XCHART_4" hidden="1">#REF!</definedName>
    <definedName name="_72__123Graph_XCHART_4" localSheetId="5" hidden="1">#REF!</definedName>
    <definedName name="_72__123Graph_XCHART_4" hidden="1">#REF!</definedName>
    <definedName name="_73_________________________123Graph_ACHART_4" localSheetId="5" hidden="1">#REF!</definedName>
    <definedName name="_73_________________________123Graph_ACHART_4" hidden="1">#REF!</definedName>
    <definedName name="_74_________________________123Graph_XCHART_3" localSheetId="5" hidden="1">#REF!</definedName>
    <definedName name="_74_________________________123Graph_XCHART_3" hidden="1">#REF!</definedName>
    <definedName name="_75_________________________123Graph_XCHART_4" localSheetId="5" hidden="1">#REF!</definedName>
    <definedName name="_75_________________________123Graph_XCHART_4" hidden="1">#REF!</definedName>
    <definedName name="_76________________________123Graph_ACHART_4" localSheetId="5" hidden="1">#REF!</definedName>
    <definedName name="_76________________________123Graph_ACHART_4" hidden="1">#REF!</definedName>
    <definedName name="_77________________________123Graph_XCHART_3" localSheetId="5" hidden="1">#REF!</definedName>
    <definedName name="_77________________________123Graph_XCHART_3" hidden="1">#REF!</definedName>
    <definedName name="_78________________________123Graph_XCHART_4" localSheetId="5" hidden="1">#REF!</definedName>
    <definedName name="_78________________________123Graph_XCHART_4" hidden="1">#REF!</definedName>
    <definedName name="_79_______________________123Graph_ACHART_4" localSheetId="5" hidden="1">#REF!</definedName>
    <definedName name="_79_______________________123Graph_ACHART_4" hidden="1">#REF!</definedName>
    <definedName name="_8_______________________________________________123Graph_XCHART_3" localSheetId="5" hidden="1">#REF!</definedName>
    <definedName name="_8_______________________________________________123Graph_XCHART_3" hidden="1">#REF!</definedName>
    <definedName name="_8_______________________123Graph_XCHART_3" localSheetId="5" hidden="1">#REF!</definedName>
    <definedName name="_8_______________________123Graph_XCHART_3" hidden="1">#REF!</definedName>
    <definedName name="_80_______________________123Graph_XCHART_3" localSheetId="5" hidden="1">#REF!</definedName>
    <definedName name="_80_______________________123Graph_XCHART_3" hidden="1">#REF!</definedName>
    <definedName name="_81_______________________123Graph_XCHART_4" localSheetId="5" hidden="1">#REF!</definedName>
    <definedName name="_81_______________________123Graph_XCHART_4" hidden="1">#REF!</definedName>
    <definedName name="_82______________________123Graph_ACHART_4" localSheetId="5" hidden="1">#REF!</definedName>
    <definedName name="_82______________________123Graph_ACHART_4" hidden="1">#REF!</definedName>
    <definedName name="_83______________________123Graph_XCHART_3" localSheetId="5" hidden="1">#REF!</definedName>
    <definedName name="_83______________________123Graph_XCHART_3" hidden="1">#REF!</definedName>
    <definedName name="_84______________________123Graph_XCHART_4" localSheetId="5" hidden="1">#REF!</definedName>
    <definedName name="_84______________________123Graph_XCHART_4" hidden="1">#REF!</definedName>
    <definedName name="_85_____________________123Graph_ACHART_4" localSheetId="5" hidden="1">#REF!</definedName>
    <definedName name="_85_____________________123Graph_ACHART_4" hidden="1">#REF!</definedName>
    <definedName name="_86_____________________123Graph_XCHART_3" localSheetId="5" hidden="1">#REF!</definedName>
    <definedName name="_86_____________________123Graph_XCHART_3" hidden="1">#REF!</definedName>
    <definedName name="_87_____________________123Graph_XCHART_4" localSheetId="5" hidden="1">#REF!</definedName>
    <definedName name="_87_____________________123Graph_XCHART_4" hidden="1">#REF!</definedName>
    <definedName name="_88____________________123Graph_ACHART_4" localSheetId="5" hidden="1">#REF!</definedName>
    <definedName name="_88____________________123Graph_ACHART_4" hidden="1">#REF!</definedName>
    <definedName name="_89____________________123Graph_XCHART_3" localSheetId="5" hidden="1">#REF!</definedName>
    <definedName name="_89____________________123Graph_XCHART_3" hidden="1">#REF!</definedName>
    <definedName name="_9_______________________________________________123Graph_XCHART_4" localSheetId="5" hidden="1">#REF!</definedName>
    <definedName name="_9_______________________________________________123Graph_XCHART_4" hidden="1">#REF!</definedName>
    <definedName name="_9_______________________123Graph_XCHART_4" localSheetId="5" hidden="1">#REF!</definedName>
    <definedName name="_9_______________________123Graph_XCHART_4" hidden="1">#REF!</definedName>
    <definedName name="_90____________________123Graph_XCHART_4" localSheetId="5" hidden="1">#REF!</definedName>
    <definedName name="_90____________________123Graph_XCHART_4" hidden="1">#REF!</definedName>
    <definedName name="_91___________________123Graph_ACHART_4" localSheetId="5" hidden="1">#REF!</definedName>
    <definedName name="_91___________________123Graph_ACHART_4" hidden="1">#REF!</definedName>
    <definedName name="_92___________________123Graph_XCHART_3" localSheetId="5" hidden="1">#REF!</definedName>
    <definedName name="_92___________________123Graph_XCHART_3" hidden="1">#REF!</definedName>
    <definedName name="_93___________________123Graph_XCHART_4" localSheetId="5" hidden="1">#REF!</definedName>
    <definedName name="_93___________________123Graph_XCHART_4" hidden="1">#REF!</definedName>
    <definedName name="_94__________________123Graph_ACHART_4" localSheetId="5" hidden="1">#REF!</definedName>
    <definedName name="_94__________________123Graph_ACHART_4" hidden="1">#REF!</definedName>
    <definedName name="_95__________________123Graph_XCHART_3" localSheetId="5" hidden="1">#REF!</definedName>
    <definedName name="_95__________________123Graph_XCHART_3" hidden="1">#REF!</definedName>
    <definedName name="_96__________________123Graph_XCHART_4" localSheetId="5" hidden="1">#REF!</definedName>
    <definedName name="_96__________________123Graph_XCHART_4" hidden="1">#REF!</definedName>
    <definedName name="_97_________________123Graph_ACHART_4" localSheetId="5" hidden="1">#REF!</definedName>
    <definedName name="_97_________________123Graph_ACHART_4" hidden="1">#REF!</definedName>
    <definedName name="_98_________________123Graph_XCHART_3" localSheetId="5" hidden="1">#REF!</definedName>
    <definedName name="_98_________________123Graph_XCHART_3" hidden="1">#REF!</definedName>
    <definedName name="_99_________________123Graph_XCHART_4" localSheetId="5" hidden="1">#REF!</definedName>
    <definedName name="_99_________________123Graph_XCHART_4" hidden="1">#REF!</definedName>
    <definedName name="_CF4" localSheetId="5">'3.4. Паспорт надежность '!_CF4</definedName>
    <definedName name="_CF4" localSheetId="7">'5. анализ эконом эфф '!_CF4</definedName>
    <definedName name="_CF4">[0]!_CF4</definedName>
    <definedName name="_Dlv1">[1]Формати!$C$11:$D$11</definedName>
    <definedName name="_Dlv2">[1]Формати!$C$12:$D$12</definedName>
    <definedName name="_Dlv3">[1]Формати!$B$13:$D$13</definedName>
    <definedName name="_Lev1">[1]Формати!$B$3:$E$3</definedName>
    <definedName name="_Lev2">[1]Формати!$B$4:$E$4</definedName>
    <definedName name="_Lev3">[1]Формати!$B$5:$E$5</definedName>
    <definedName name="_Lev4">[1]Формати!$B$6:$E$6</definedName>
    <definedName name="_Lev5">[1]Формати!$B$7:$E$7</definedName>
    <definedName name="_Lv1">[1]Формати!$B$3:$E$3</definedName>
    <definedName name="_Lv2">[1]Формати!$B$4:$E$4</definedName>
    <definedName name="_Lv3">[1]Формати!$B$5:$E$5</definedName>
    <definedName name="_Lv4">[1]Формати!$B$6:$E$6</definedName>
    <definedName name="_Lv5">[1]Формати!$B$7:$D$7</definedName>
    <definedName name="_mn1">'[2]0'!$J$1</definedName>
    <definedName name="_mn10">'[2]0'!$J$10</definedName>
    <definedName name="_mn11">'[2]0'!$J$11</definedName>
    <definedName name="_mn12">'[2]0'!$J$12</definedName>
    <definedName name="_mn2">'[2]0'!$J$2</definedName>
    <definedName name="_mn3">'[2]0'!$J$3</definedName>
    <definedName name="_mn4">'[2]0'!$J$4</definedName>
    <definedName name="_mn5">'[2]0'!$J$5</definedName>
    <definedName name="_mn6">'[2]0'!$J$6</definedName>
    <definedName name="_mn7">'[2]0'!$J$7</definedName>
    <definedName name="_mn8">'[2]0'!$J$8</definedName>
    <definedName name="_mn9">'[2]0'!$J$9</definedName>
    <definedName name="_u1" localSheetId="5" hidden="1">{#N/A,#N/A,FALSE,"Лист2"}</definedName>
    <definedName name="_u1" localSheetId="7" hidden="1">{#N/A,#N/A,FALSE,"Лист2"}</definedName>
    <definedName name="_u1" hidden="1">{#N/A,#N/A,FALSE,"Лист2"}</definedName>
    <definedName name="_wrn2" localSheetId="5" hidden="1">{#N/A,#N/A,FALSE,"9PS0"}</definedName>
    <definedName name="_wrn2" localSheetId="7" hidden="1">{#N/A,#N/A,FALSE,"9PS0"}</definedName>
    <definedName name="_wrn2" hidden="1">{#N/A,#N/A,FALSE,"9PS0"}</definedName>
    <definedName name="_wrn222" localSheetId="5" hidden="1">{"glc1",#N/A,FALSE,"GLC";"glc2",#N/A,FALSE,"GLC";"glc3",#N/A,FALSE,"GLC";"glc4",#N/A,FALSE,"GLC";"glc5",#N/A,FALSE,"GLC"}</definedName>
    <definedName name="_wrn222" localSheetId="7" hidden="1">{"glc1",#N/A,FALSE,"GLC";"glc2",#N/A,FALSE,"GLC";"glc3",#N/A,FALSE,"GLC";"glc4",#N/A,FALSE,"GLC";"glc5",#N/A,FALSE,"GLC"}</definedName>
    <definedName name="_wrn222" hidden="1">{"glc1",#N/A,FALSE,"GLC";"glc2",#N/A,FALSE,"GLC";"glc3",#N/A,FALSE,"GLC";"glc4",#N/A,FALSE,"GLC";"glc5",#N/A,FALSE,"GLC"}</definedName>
    <definedName name="_Л1">[3]_Л1!$A$2:$C$28</definedName>
    <definedName name="_Л10">[3]_Л10!$A$1:$D$411</definedName>
    <definedName name="_Л11">[3]_Л11!$A$1:$F$290</definedName>
    <definedName name="_Л2">[3]_Л2!$A$1:$D$416</definedName>
    <definedName name="_Л3">[3]_Л3!$A$1:$C$7</definedName>
    <definedName name="_Л4">[3]_Л4!$A$1:$D$7</definedName>
    <definedName name="_Л5">[3]_Л5!$A$1:$D$235</definedName>
    <definedName name="_Л7">[3]_Л7!$A$1:$G$113</definedName>
    <definedName name="_Л8">[3]_Л8!$A$1:$G$43</definedName>
    <definedName name="_Л9">[3]_Л9!$A$1:$G$43</definedName>
    <definedName name="_Т1">[4]_Т1!$A$1:$E$56</definedName>
    <definedName name="_Т10">[4]_Т10!$A$1:$L$591</definedName>
    <definedName name="_Т2">[4]_Т2!$A$1:$L$144</definedName>
    <definedName name="_Т3" localSheetId="5">#REF!</definedName>
    <definedName name="_Т3" localSheetId="7">#REF!</definedName>
    <definedName name="_Т3">#REF!</definedName>
    <definedName name="_Т4">[4]_Т4!$A$1:$K$78</definedName>
    <definedName name="_Т5">[4]_Т5!$A$1:$D$75</definedName>
    <definedName name="_Т6">[4]_Т6!$A$1:$D$65</definedName>
    <definedName name="_Т7">[4]_Т7!$A$1:$E$608</definedName>
    <definedName name="_Т8">[4]_Т8!$A$1:$L$608</definedName>
    <definedName name="_Т9">[4]_Т9!$A$1:$E$591</definedName>
    <definedName name="_Ф1" localSheetId="5">#REF!</definedName>
    <definedName name="_Ф1" localSheetId="7">#REF!</definedName>
    <definedName name="_Ф1">#REF!</definedName>
    <definedName name="_Ф2">[5]_Ф2!$A$1:$E$47</definedName>
    <definedName name="_Ф3" localSheetId="7">[6]_Ф3!#REF!</definedName>
    <definedName name="_Ф3">[6]_Ф3!#REF!</definedName>
    <definedName name="_Ф4">[6]_Ф4!$A$1:$G$41</definedName>
    <definedName name="_Ф5">[6]_Ф5!$A$1:$H$119</definedName>
    <definedName name="_Ф6">[7]импортеры99!$A$1:$O$300</definedName>
    <definedName name="_Ф7" localSheetId="5">#REF!</definedName>
    <definedName name="_Ф7" localSheetId="7">#REF!</definedName>
    <definedName name="_Ф7">#REF!</definedName>
    <definedName name="_xlnm._FilterDatabase" hidden="1">'[8]4'!$B$3:$E$5</definedName>
    <definedName name="a" localSheetId="5">[0]!hopok</definedName>
    <definedName name="a" localSheetId="7">[0]!hopok</definedName>
    <definedName name="a">[0]!hopok</definedName>
    <definedName name="aaa" localSheetId="5" hidden="1">{#N/A,#N/A,FALSE,"9PS0"}</definedName>
    <definedName name="aaa" localSheetId="7" hidden="1">{#N/A,#N/A,FALSE,"9PS0"}</definedName>
    <definedName name="aaa" hidden="1">{#N/A,#N/A,FALSE,"9PS0"}</definedName>
    <definedName name="aaaa" localSheetId="5">'3.4. Паспорт надежность '!aaaa</definedName>
    <definedName name="aaaa" localSheetId="7">'5. анализ эконом эфф '!aaaa</definedName>
    <definedName name="aaaa">[0]!aaaa</definedName>
    <definedName name="aaaaaaaaaaaa" localSheetId="5">'3.4. Паспорт надежность '!aaaaaaaaaaaa</definedName>
    <definedName name="aaaaaaaaaaaa" localSheetId="7">'5. анализ эконом эфф '!aaaaaaaaaaaa</definedName>
    <definedName name="aaaaaaaaaaaa">[0]!aaaaaaaaaaaa</definedName>
    <definedName name="ab" localSheetId="5" hidden="1">{#N/A,#N/A,FALSE,"9PS0"}</definedName>
    <definedName name="ab" localSheetId="7" hidden="1">{#N/A,#N/A,FALSE,"9PS0"}</definedName>
    <definedName name="ab" hidden="1">{#N/A,#N/A,FALSE,"9PS0"}</definedName>
    <definedName name="Adr">[9]Ini!$B$9</definedName>
    <definedName name="Ar">'[2]0'!$B$9</definedName>
    <definedName name="AS2DocOpenMode" hidden="1">"AS2DocumentEdit"</definedName>
    <definedName name="asd" localSheetId="5">'3.4. Паспорт надежность '!asd</definedName>
    <definedName name="asd" localSheetId="7">'5. анализ эконом эфф '!asd</definedName>
    <definedName name="asd">[0]!asd</definedName>
    <definedName name="bbb" localSheetId="7">[10]assump!#REF!</definedName>
    <definedName name="bbb">[10]assump!#REF!</definedName>
    <definedName name="bhf" localSheetId="5">'3.4. Паспорт надежность '!bhf</definedName>
    <definedName name="bhf" localSheetId="7">'5. анализ эконом эфф '!bhf</definedName>
    <definedName name="bhf">[0]!bhf</definedName>
    <definedName name="BLPH1" hidden="1">[11]GLC_ratios_Jun!$D$15</definedName>
    <definedName name="BLPH2" hidden="1">[11]GLC_ratios_Jun!$Z$15</definedName>
    <definedName name="C_108" localSheetId="7">[12]факт!#REF!</definedName>
    <definedName name="C_108">[12]факт!#REF!</definedName>
    <definedName name="C_109" localSheetId="7">[12]факт!#REF!</definedName>
    <definedName name="C_109">[12]факт!#REF!</definedName>
    <definedName name="C_110">[12]факт!#REF!</definedName>
    <definedName name="C_111">[12]факт!#REF!</definedName>
    <definedName name="C_112">[12]факт!#REF!</definedName>
    <definedName name="C_113">[12]факт!#REF!</definedName>
    <definedName name="C_114">[12]факт!#REF!</definedName>
    <definedName name="CBWorkbookPriority" hidden="1">-1327012695</definedName>
    <definedName name="CFo" localSheetId="5" hidden="1">{"'таб 21'!$A$1:$U$24","'таб 21'!$A$1:$U$1"}</definedName>
    <definedName name="CFo" localSheetId="7" hidden="1">{"'таб 21'!$A$1:$U$24","'таб 21'!$A$1:$U$1"}</definedName>
    <definedName name="CFo" hidden="1">{"'таб 21'!$A$1:$U$24","'таб 21'!$A$1:$U$1"}</definedName>
    <definedName name="Common">[1]Ini!$C$52</definedName>
    <definedName name="CommonCell">[1]Ini!$C$52</definedName>
    <definedName name="d" localSheetId="5" hidden="1">{"'таб 21'!$A$1:$U$24","'таб 21'!$A$1:$U$1"}</definedName>
    <definedName name="d" localSheetId="7" hidden="1">{"'таб 21'!$A$1:$U$24","'таб 21'!$A$1:$U$1"}</definedName>
    <definedName name="d" hidden="1">{"'таб 21'!$A$1:$U$24","'таб 21'!$A$1:$U$1"}</definedName>
    <definedName name="DataDir">[1]Ini!$C$6</definedName>
    <definedName name="DataLevels">[13]Ini!$C$47:$C$49</definedName>
    <definedName name="DataPath">[1]Ini!$C$5</definedName>
    <definedName name="ddd" localSheetId="5" hidden="1">{#N/A,#N/A,FALSE,"9PS0"}</definedName>
    <definedName name="ddd" localSheetId="7" hidden="1">{#N/A,#N/A,FALSE,"9PS0"}</definedName>
    <definedName name="ddd" hidden="1">{#N/A,#N/A,FALSE,"9PS0"}</definedName>
    <definedName name="Dep_Full">[1]Філіали!$D$2:$D$20</definedName>
    <definedName name="Dep_Name">[1]Філіали!$C$2:$C$20</definedName>
    <definedName name="DepT">'[1]Типи філіалів'!$A$2:$A$3</definedName>
    <definedName name="DepType">[1]Філіали!$E$2:$E$17</definedName>
    <definedName name="DepTypeName">'[1]Типи філіалів'!$B$2:$B$3</definedName>
    <definedName name="dfd" localSheetId="7">[14]assump!#REF!</definedName>
    <definedName name="dfd">[14]assump!#REF!</definedName>
    <definedName name="Discl" localSheetId="5" hidden="1">{"Valuation_Common",#N/A,FALSE,"Valuation"}</definedName>
    <definedName name="Discl" localSheetId="7" hidden="1">{"Valuation_Common",#N/A,FALSE,"Valuation"}</definedName>
    <definedName name="Discl" hidden="1">{"Valuation_Common",#N/A,FALSE,"Valuation"}</definedName>
    <definedName name="DLv0">[1]Формати!$B$10:$D$10</definedName>
    <definedName name="e" localSheetId="5" hidden="1">#REF!</definedName>
    <definedName name="e" localSheetId="7" hidden="1">#REF!</definedName>
    <definedName name="e" hidden="1">#REF!</definedName>
    <definedName name="ee" localSheetId="5" hidden="1">#REF!</definedName>
    <definedName name="ee" hidden="1">#REF!</definedName>
    <definedName name="ekymay">NA()</definedName>
    <definedName name="Electro">[1]Ini!$C$53</definedName>
    <definedName name="ElectroCell">[1]Ini!$C$53</definedName>
    <definedName name="ElectroTeplo1">[1]Ini!$C$55</definedName>
    <definedName name="ElectroTeplo1Cell">[1]Ini!$C$55</definedName>
    <definedName name="ElectroTeplo2">[1]Ini!$C$56</definedName>
    <definedName name="ElectroTeplo2Cell">[1]Ini!$C$56</definedName>
    <definedName name="elman" localSheetId="5" hidden="1">#REF!</definedName>
    <definedName name="elman" localSheetId="7" hidden="1">#REF!</definedName>
    <definedName name="elman" hidden="1">#REF!</definedName>
    <definedName name="er" localSheetId="7">[15]assump!#REF!</definedName>
    <definedName name="er">[15]assump!#REF!</definedName>
    <definedName name="ert" localSheetId="5">[0]!ekymay</definedName>
    <definedName name="ert" localSheetId="7">[0]!ekymay</definedName>
    <definedName name="ert">[0]!ekymay</definedName>
    <definedName name="EUR">[16]Константы!$I$17</definedName>
    <definedName name="ew" localSheetId="5">'3.4. Паспорт надежность '!ew</definedName>
    <definedName name="ew" localSheetId="7">'5. анализ эконом эфф '!ew</definedName>
    <definedName name="ew">[0]!ew</definedName>
    <definedName name="Excel_BuiltIn__FilterDatabase">'[8]4'!$B$3:$E$5</definedName>
    <definedName name="Excel_BuiltIn_Database" localSheetId="5">#REF!</definedName>
    <definedName name="Excel_BuiltIn_Database" localSheetId="7">#REF!</definedName>
    <definedName name="Excel_BuiltIn_Database">#REF!</definedName>
    <definedName name="Excel_BuiltIn_Print_Area">'[8]Незав.пр-во '!$A:$IV</definedName>
    <definedName name="Excel_BuiltIn_Print_Area_1_1_1">NA()</definedName>
    <definedName name="Excel_BuiltIn_Print_Area_1_1_1_1">NA()</definedName>
    <definedName name="ExternalData2">[1]Плани!$A$1:$E$3</definedName>
    <definedName name="f" localSheetId="5">[0]!Katya</definedName>
    <definedName name="f" localSheetId="7">[0]!Katya</definedName>
    <definedName name="f">[0]!Katya</definedName>
    <definedName name="Fin" localSheetId="5" hidden="1">{"Valuation_Common",#N/A,FALSE,"Valuation"}</definedName>
    <definedName name="Fin" localSheetId="7" hidden="1">{"Valuation_Common",#N/A,FALSE,"Valuation"}</definedName>
    <definedName name="Fin" hidden="1">{"Valuation_Common",#N/A,FALSE,"Valuation"}</definedName>
    <definedName name="Finance" localSheetId="5" hidden="1">{"Valuation_Common",#N/A,FALSE,"Valuation"}</definedName>
    <definedName name="Finance" localSheetId="7" hidden="1">{"Valuation_Common",#N/A,FALSE,"Valuation"}</definedName>
    <definedName name="Finance" hidden="1">{"Valuation_Common",#N/A,FALSE,"Valuation"}</definedName>
    <definedName name="FirstDataRow">[1]Ini!$C$7</definedName>
    <definedName name="Format">[1]Ini!$C$57</definedName>
    <definedName name="FormatCell">[1]Ini!$C$57</definedName>
    <definedName name="fuck" localSheetId="7">'[17]ИП по проектам - план'!#REF!</definedName>
    <definedName name="fuck">'[17]ИП по проектам - план'!#REF!</definedName>
    <definedName name="g" localSheetId="5">[0]!llllll</definedName>
    <definedName name="g" localSheetId="7">[0]!llllll</definedName>
    <definedName name="g">[0]!llllll</definedName>
    <definedName name="GER">NA()</definedName>
    <definedName name="gg">NA()</definedName>
    <definedName name="ghg" localSheetId="7">[18]assump!#REF!</definedName>
    <definedName name="ghg">[18]assump!#REF!</definedName>
    <definedName name="gjh" localSheetId="7">[19]assump!#REF!</definedName>
    <definedName name="gjh">[19]assump!#REF!</definedName>
    <definedName name="h" localSheetId="5">[0]!may</definedName>
    <definedName name="h" localSheetId="7">[0]!may</definedName>
    <definedName name="h">[0]!may</definedName>
    <definedName name="Heading">[1]Ini!$C$8</definedName>
    <definedName name="hf" localSheetId="7">[18]assump!#REF!</definedName>
    <definedName name="hf">[18]assump!#REF!</definedName>
    <definedName name="hhhh" localSheetId="5">'3.4. Паспорт надежность '!hhhh</definedName>
    <definedName name="hhhh" localSheetId="7">'5. анализ эконом эфф '!hhhh</definedName>
    <definedName name="hhhh">[0]!hhhh</definedName>
    <definedName name="hhhhh">NA()</definedName>
    <definedName name="hjk" localSheetId="5">'3.4. Паспорт надежность '!hjk</definedName>
    <definedName name="hjk" localSheetId="7">'5. анализ эконом эфф '!hjk</definedName>
    <definedName name="hjk">[0]!hjk</definedName>
    <definedName name="hopok">NA()</definedName>
    <definedName name="HTML_CodePage">1251</definedName>
    <definedName name="HTML_Control" localSheetId="5">{"'таб 21'!$A$1:$U$24","'таб 21'!$A$1:$U$1"}</definedName>
    <definedName name="HTML_Control" localSheetId="7">{"'таб 21'!$A$1:$U$24","'таб 21'!$A$1:$U$1"}</definedName>
    <definedName name="HTML_Control">{"'таб 21'!$A$1:$U$24","'таб 21'!$A$1:$U$1"}</definedName>
    <definedName name="HTML_Description">""</definedName>
    <definedName name="HTML_Email">""</definedName>
    <definedName name="HTML_Header">"таб 21"</definedName>
    <definedName name="HTML_LastUpdate">"22.06.00"</definedName>
    <definedName name="HTML_LineAfter">TRUE</definedName>
    <definedName name="HTML_LineBefore">TRUE</definedName>
    <definedName name="HTML_Name">"KOPAN"</definedName>
    <definedName name="HTML_OBDlg2">TRUE</definedName>
    <definedName name="HTML_OBDlg4">TRUE</definedName>
    <definedName name="HTML_OS">0</definedName>
    <definedName name="HTML_PathFile">"C:\Мои документы\ОТЧЁТЫ 1999 ГОДА\12 мес\MyHTML.htm"</definedName>
    <definedName name="HTML_Title">"Таблицы к отчету 1999 года"</definedName>
    <definedName name="hu" localSheetId="7">[18]assump!#REF!</definedName>
    <definedName name="hu">[18]assump!#REF!</definedName>
    <definedName name="huiyr">#N/A</definedName>
    <definedName name="i" localSheetId="7">[18]assump!#REF!</definedName>
    <definedName name="i">[18]assump!#REF!</definedName>
    <definedName name="id_dep">[1]Філіали!$B$2:$B$20</definedName>
    <definedName name="id_p">[1]Періоди!$A$2:$A$35</definedName>
    <definedName name="Id_TypeList" localSheetId="7">'[20]Типи данних філії'!#REF!</definedName>
    <definedName name="Id_TypeList">'[20]Типи данних філії'!#REF!</definedName>
    <definedName name="iii_contr" localSheetId="5">{"'таб 21'!$A$1:$U$24","'таб 21'!$A$1:$U$1"}</definedName>
    <definedName name="iii_contr" localSheetId="7">{"'таб 21'!$A$1:$U$24","'таб 21'!$A$1:$U$1"}</definedName>
    <definedName name="iii_contr">{"'таб 21'!$A$1:$U$24","'таб 21'!$A$1:$U$1"}</definedName>
    <definedName name="Intercompany" localSheetId="7">#REF!</definedName>
    <definedName name="Intercompany">#REF!</definedName>
    <definedName name="j" localSheetId="5">[0]!MAYEK</definedName>
    <definedName name="j" localSheetId="7">[0]!MAYEK</definedName>
    <definedName name="j">[0]!MAYEK</definedName>
    <definedName name="jjjjjj" localSheetId="5">[0]!hhhhh</definedName>
    <definedName name="jjjjjj" localSheetId="7">[0]!hhhhh</definedName>
    <definedName name="jjjjjj">[0]!hhhhh</definedName>
    <definedName name="jo">#N/A</definedName>
    <definedName name="JPY">[16]Константы!$G$17</definedName>
    <definedName name="Katya">NA()</definedName>
    <definedName name="KBCN" localSheetId="5" hidden="1">{#N/A,#N/A,FALSE,"9PS0"}</definedName>
    <definedName name="KBCN" localSheetId="7" hidden="1">{#N/A,#N/A,FALSE,"9PS0"}</definedName>
    <definedName name="KBCN" hidden="1">{#N/A,#N/A,FALSE,"9PS0"}</definedName>
    <definedName name="kkh">[18]assump!#REF!</definedName>
    <definedName name="kod">[1]Періоди!$B$2:$B$35</definedName>
    <definedName name="koef_e_EZ">[1]KOEF!$E$2</definedName>
    <definedName name="koef_e_T5">[21]KOEF!$C$2</definedName>
    <definedName name="koef_e_T6">[21]KOEF!$D$2</definedName>
    <definedName name="koefE_1.1.1." localSheetId="5">#REF!</definedName>
    <definedName name="koefE_1.1.1." localSheetId="7">#REF!</definedName>
    <definedName name="koefE_1.1.1.">#REF!</definedName>
    <definedName name="koefE_1.1.2." localSheetId="5">#REF!</definedName>
    <definedName name="koefE_1.1.2.">#REF!</definedName>
    <definedName name="koefT_1.2." localSheetId="5">#REF!</definedName>
    <definedName name="koefT_1.2.">#REF!</definedName>
    <definedName name="LastDataLev">[13]Ini!$C$46</definedName>
    <definedName name="LastDep_Full">[1]Ini!$C$13</definedName>
    <definedName name="LastDep_FullD">[1]Ini!$C$18</definedName>
    <definedName name="LastDep_Name">[1]Ini!$C$12</definedName>
    <definedName name="LastDep_NameD">[1]Ini!$C$17</definedName>
    <definedName name="LastDtLev">[13]Ini!$C$38</definedName>
    <definedName name="LastID_DEP">[1]Ini!$C$11</definedName>
    <definedName name="LastID_DEPD">[1]Ini!$C$16</definedName>
    <definedName name="LastID_PLAN">[1]Ini!$C$21</definedName>
    <definedName name="LastId_rep">[1]Ini!$C$28</definedName>
    <definedName name="LastId_repD">[1]Ini!$C$24</definedName>
    <definedName name="LastId_type">[1]Ini!$C$20</definedName>
    <definedName name="LastItem">[22]Лист1!$A$1</definedName>
    <definedName name="LastLev">[1]Ini!$C$37</definedName>
    <definedName name="LastMonth">'[2]0'!$B$5</definedName>
    <definedName name="LastPeriodId">[1]Ini!$C$32</definedName>
    <definedName name="LastPeriodKod">[1]Ini!$C$33</definedName>
    <definedName name="LastPeriodPoz">[1]Ini!$C$31</definedName>
    <definedName name="LastPeriodRuName">[1]Ini!$C$35</definedName>
    <definedName name="LastPeriodUkName">[1]Ini!$C$34</definedName>
    <definedName name="LastPoz">[1]Ini!$C$10</definedName>
    <definedName name="LastPozD">[1]Ini!$C$15</definedName>
    <definedName name="LastRepName">[1]Ini!$C$29</definedName>
    <definedName name="LastRepNameD">[1]Ini!$C$25</definedName>
    <definedName name="LastRepPoz">[1]Ini!$C$27</definedName>
    <definedName name="LastRepPozD">[1]Ini!$C$23</definedName>
    <definedName name="LastStLev">[1]Ini!$C$37</definedName>
    <definedName name="LastTypePoz">[1]Ini!$C$19</definedName>
    <definedName name="LastYear">[1]Ini!$C$1</definedName>
    <definedName name="Lev0">[1]Формати!$B$2:$E$2</definedName>
    <definedName name="Level1">[1]Формати!$B$3:$E$3</definedName>
    <definedName name="Level2">[1]Формати!$B$4:$E$4</definedName>
    <definedName name="Level3">[1]Формати!$B$5:$E$5</definedName>
    <definedName name="Level4">[1]Формати!$B$6:$E$6</definedName>
    <definedName name="Level5">[1]Формати!$B$7:$E$7</definedName>
    <definedName name="LevNames">[13]Ini!$C$40:$C$44</definedName>
    <definedName name="llllll">NA()</definedName>
    <definedName name="Lv0">[1]Формати!$B$2:$E$2</definedName>
    <definedName name="Markohim" localSheetId="5">#REF!</definedName>
    <definedName name="Markohim" localSheetId="7">#REF!</definedName>
    <definedName name="Markohim">#REF!</definedName>
    <definedName name="may">NA()</definedName>
    <definedName name="MAYEK">NA()</definedName>
    <definedName name="mdr" localSheetId="5">[0]!gg</definedName>
    <definedName name="mdr" localSheetId="7">[0]!gg</definedName>
    <definedName name="mdr">[0]!gg</definedName>
    <definedName name="nds">[16]Константы!$B$6</definedName>
    <definedName name="NumFormat">[1]Формати!$B$16</definedName>
    <definedName name="oii">#N/A</definedName>
    <definedName name="OLE_LINK10" localSheetId="7">#REF!</definedName>
    <definedName name="OLE_LINK10">#REF!</definedName>
    <definedName name="OLE_LINK5" localSheetId="5">#REF!</definedName>
    <definedName name="OLE_LINK5">#REF!</definedName>
    <definedName name="op" localSheetId="7">[18]assump!#REF!</definedName>
    <definedName name="op">[18]assump!#REF!</definedName>
    <definedName name="opoiy" localSheetId="7">[18]assump!#REF!</definedName>
    <definedName name="opoiy">[18]assump!#REF!</definedName>
    <definedName name="otg_okat_ukr_data" localSheetId="5">#REF!</definedName>
    <definedName name="otg_okat_ukr_data" localSheetId="7">#REF!</definedName>
    <definedName name="otg_okat_ukr_data">#REF!</definedName>
    <definedName name="otg_okat_ukr_pokup" localSheetId="5">#REF!</definedName>
    <definedName name="otg_okat_ukr_pokup">#REF!</definedName>
    <definedName name="otg_okat_ukr_ves" localSheetId="5">#REF!</definedName>
    <definedName name="otg_okat_ukr_ves">#REF!</definedName>
    <definedName name="P_101" localSheetId="5">#REF!</definedName>
    <definedName name="P_101">#REF!</definedName>
    <definedName name="P_102" localSheetId="5">#REF!</definedName>
    <definedName name="P_102">#REF!</definedName>
    <definedName name="P_103" localSheetId="5">#REF!</definedName>
    <definedName name="P_103">#REF!</definedName>
    <definedName name="P_104" localSheetId="5">#REF!</definedName>
    <definedName name="P_104">#REF!</definedName>
    <definedName name="P_105" localSheetId="5">#REF!</definedName>
    <definedName name="P_105">#REF!</definedName>
    <definedName name="P_106" localSheetId="5">#REF!</definedName>
    <definedName name="P_106">#REF!</definedName>
    <definedName name="P_107" localSheetId="5">#REF!</definedName>
    <definedName name="P_107">#REF!</definedName>
    <definedName name="P_108" localSheetId="5">#REF!</definedName>
    <definedName name="P_108">#REF!</definedName>
    <definedName name="P_109" localSheetId="5">#REF!</definedName>
    <definedName name="P_109">#REF!</definedName>
    <definedName name="P_110" localSheetId="5">#REF!</definedName>
    <definedName name="P_110">#REF!</definedName>
    <definedName name="P_111" localSheetId="5">#REF!</definedName>
    <definedName name="P_111">#REF!</definedName>
    <definedName name="P_112" localSheetId="5">#REF!</definedName>
    <definedName name="P_112">#REF!</definedName>
    <definedName name="P_113" localSheetId="5">#REF!</definedName>
    <definedName name="P_113">#REF!</definedName>
    <definedName name="P_114" localSheetId="5">#REF!</definedName>
    <definedName name="P_114">#REF!</definedName>
    <definedName name="period">[16]даты!$A$1:$A$132</definedName>
    <definedName name="Periods">'[2]0'!$I$1:$I$16</definedName>
    <definedName name="PL">[1]Плани!$A$2:$E$2</definedName>
    <definedName name="PLN">[1]Плани!$B$2:$E$2</definedName>
    <definedName name="POLO">NA()</definedName>
    <definedName name="povestka" localSheetId="7">#REF!</definedName>
    <definedName name="povestka">#REF!</definedName>
    <definedName name="Poz">[1]Філіали!$A$2:$A$20</definedName>
    <definedName name="pppp">NA()</definedName>
    <definedName name="prib">[16]Константы!$B$5</definedName>
    <definedName name="q" localSheetId="5">[0]!POLO</definedName>
    <definedName name="q" localSheetId="7">[0]!POLO</definedName>
    <definedName name="q">[0]!POLO</definedName>
    <definedName name="qqq" localSheetId="5">#REF!</definedName>
    <definedName name="qqq" localSheetId="7">#REF!</definedName>
    <definedName name="qqq">#REF!</definedName>
    <definedName name="ReportsList" localSheetId="5">#REF!</definedName>
    <definedName name="ReportsList">#REF!</definedName>
    <definedName name="ret" localSheetId="5">[0]!GER</definedName>
    <definedName name="ret" localSheetId="7">[0]!GER</definedName>
    <definedName name="ret">[0]!GER</definedName>
    <definedName name="risk1" localSheetId="7">[16]RISK!#REF!</definedName>
    <definedName name="risk1">[16]RISK!#REF!</definedName>
    <definedName name="risk2">[16]RISK!$C$4</definedName>
    <definedName name="risk3">[16]RISK!$C$5</definedName>
    <definedName name="risk4">[16]RISK!$C$6</definedName>
    <definedName name="risk5">[16]RISK!$C$7</definedName>
    <definedName name="RuName">[1]Періоди!$D$2:$D$35</definedName>
    <definedName name="RUR">[16]Константы!$E$17</definedName>
    <definedName name="s" localSheetId="5" hidden="1">{"'таб 21'!$A$1:$U$24","'таб 21'!$A$1:$U$1"}</definedName>
    <definedName name="s" localSheetId="7" hidden="1">{"'таб 21'!$A$1:$U$24","'таб 21'!$A$1:$U$1"}</definedName>
    <definedName name="s" hidden="1">{"'таб 21'!$A$1:$U$24","'таб 21'!$A$1:$U$1"}</definedName>
    <definedName name="SALES">[23]assump!#REF!</definedName>
    <definedName name="SALES_1">[23]assump!#REF!</definedName>
    <definedName name="SALES_11">[23]assump!#REF!</definedName>
    <definedName name="SALES_114">[23]assump!#REF!</definedName>
    <definedName name="SALES_123">[23]assump!#REF!</definedName>
    <definedName name="SALES_132">[23]assump!#REF!</definedName>
    <definedName name="SALES_141">[23]assump!#REF!</definedName>
    <definedName name="SALES_1414">[23]assump!#REF!</definedName>
    <definedName name="SALES_151">[23]assump!#REF!</definedName>
    <definedName name="SALES_174">[23]assump!#REF!</definedName>
    <definedName name="sales_2">[18]assump!#REF!</definedName>
    <definedName name="SALES_2000">[24]assump!#REF!</definedName>
    <definedName name="SALES_20010">[24]assump!#REF!</definedName>
    <definedName name="SALES_20011">[24]assump!#REF!</definedName>
    <definedName name="SALES_2002">[25]assump!#REF!</definedName>
    <definedName name="SALES_2002_1">"$#ССЫЛ!.$#ССЫЛ!$#ССЫЛ!"</definedName>
    <definedName name="SALES_2003" localSheetId="7">[25]assump!#REF!</definedName>
    <definedName name="SALES_2003">[25]assump!#REF!</definedName>
    <definedName name="SALES_2003_1">"$#ССЫЛ!.$#ССЫЛ!$#ССЫЛ!"</definedName>
    <definedName name="SALES_2004" localSheetId="7">[25]assump!#REF!</definedName>
    <definedName name="SALES_2004">[25]assump!#REF!</definedName>
    <definedName name="SALES_2004_1">"$#ССЫЛ!.$#ССЫЛ!$#ССЫЛ!"</definedName>
    <definedName name="SALES_2005" localSheetId="7">[25]assump!#REF!</definedName>
    <definedName name="SALES_2005">[25]assump!#REF!</definedName>
    <definedName name="SALES_2005_1">"$#ССЫЛ!.$#ССЫЛ!$#ССЫЛ!"</definedName>
    <definedName name="SALES_2006" localSheetId="7">[25]assump!#REF!</definedName>
    <definedName name="SALES_2006">[25]assump!#REF!</definedName>
    <definedName name="SALES_2006_1">"$#ССЫЛ!.$#ССЫЛ!$#ССЫЛ!"</definedName>
    <definedName name="SALES_2007" localSheetId="7">[25]assump!#REF!</definedName>
    <definedName name="SALES_2007">[25]assump!#REF!</definedName>
    <definedName name="SALES_2007_1">"$#ССЫЛ!.$#ССЫЛ!$#ССЫЛ!"</definedName>
    <definedName name="SALES_2008" localSheetId="7">[25]assump!#REF!</definedName>
    <definedName name="SALES_2008">[25]assump!#REF!</definedName>
    <definedName name="SALES_2008_1">"$#ССЫЛ!.$#ССЫЛ!$#ССЫЛ!"</definedName>
    <definedName name="SALES_2009" localSheetId="7">[25]assump!#REF!</definedName>
    <definedName name="SALES_2009">[25]assump!#REF!</definedName>
    <definedName name="SALES_2009_1">"$#ССЫЛ!.$#ССЫЛ!$#ССЫЛ!"</definedName>
    <definedName name="SALES_2010" localSheetId="7">[25]assump!#REF!</definedName>
    <definedName name="SALES_2010">[25]assump!#REF!</definedName>
    <definedName name="SALES_2010_1">"$#ССЫЛ!.$#ССЫЛ!$#ССЫЛ!"</definedName>
    <definedName name="SALES_2011" localSheetId="7">[25]assump!#REF!</definedName>
    <definedName name="SALES_2011">[25]assump!#REF!</definedName>
    <definedName name="SALES_2011_1">"$#ССЫЛ!.$#ССЫЛ!$#ССЫЛ!"</definedName>
    <definedName name="SALES_2012" localSheetId="7">[25]assump!#REF!</definedName>
    <definedName name="SALES_2012">[25]assump!#REF!</definedName>
    <definedName name="SALES_2012_1">"$#ССЫЛ!.$#ССЫЛ!$#ССЫЛ!"</definedName>
    <definedName name="SALES_21" localSheetId="7">[23]assump!#REF!</definedName>
    <definedName name="SALES_21">[23]assump!#REF!</definedName>
    <definedName name="SALES_210" localSheetId="7">[23]assump!#REF!</definedName>
    <definedName name="SALES_210">[23]assump!#REF!</definedName>
    <definedName name="SALES_2100" localSheetId="7">[23]assump!#REF!</definedName>
    <definedName name="SALES_2100">[23]assump!#REF!</definedName>
    <definedName name="SALES_2101">[23]assump!#REF!</definedName>
    <definedName name="SALES_2102">[23]assump!#REF!</definedName>
    <definedName name="SALES_2104">[23]assump!#REF!</definedName>
    <definedName name="SALES_2105">[23]assump!#REF!</definedName>
    <definedName name="SALES_2106">[23]assump!#REF!</definedName>
    <definedName name="SALES_2107">[23]assump!#REF!</definedName>
    <definedName name="SALES_2108">[23]assump!#REF!</definedName>
    <definedName name="SALES_2109">[23]assump!#REF!</definedName>
    <definedName name="SALES_211">[23]assump!#REF!</definedName>
    <definedName name="SALES_2111">[23]assump!#REF!</definedName>
    <definedName name="SALES_22">[23]assump!#REF!</definedName>
    <definedName name="SALES_2212">[23]assump!#REF!</definedName>
    <definedName name="SALES_2222">[23]assump!#REF!</definedName>
    <definedName name="SALES_321">[23]assump!#REF!</definedName>
    <definedName name="SALES_41">[23]assump!#REF!</definedName>
    <definedName name="SALES_42">[23]assump!#REF!</definedName>
    <definedName name="SALES_43">[23]assump!#REF!</definedName>
    <definedName name="SALES_44">[23]assump!#REF!</definedName>
    <definedName name="SALES_45">[23]assump!#REF!</definedName>
    <definedName name="SALES_46">[23]assump!#REF!</definedName>
    <definedName name="SALES_47">[23]assump!#REF!</definedName>
    <definedName name="SALES_48">[23]assump!#REF!</definedName>
    <definedName name="SALES_49">[23]assump!#REF!</definedName>
    <definedName name="SALES_51">[23]assump!#REF!</definedName>
    <definedName name="SALES_52">[23]assump!#REF!</definedName>
    <definedName name="SALES_53">[23]assump!#REF!</definedName>
    <definedName name="SALES_54">[23]assump!#REF!</definedName>
    <definedName name="SALES_55">[23]assump!#REF!</definedName>
    <definedName name="SALES_56">[23]assump!#REF!</definedName>
    <definedName name="SALES_57">[23]assump!#REF!</definedName>
    <definedName name="SALES_58">[23]assump!#REF!</definedName>
    <definedName name="SALES_59">[23]assump!#REF!</definedName>
    <definedName name="SALES_6">[23]assump!#REF!</definedName>
    <definedName name="SALES_60">[23]assump!#REF!</definedName>
    <definedName name="SALES_61">[23]assump!#REF!</definedName>
    <definedName name="SALES_62">[23]assump!#REF!</definedName>
    <definedName name="SALES_63">[23]assump!#REF!</definedName>
    <definedName name="SALES_64">[23]assump!#REF!</definedName>
    <definedName name="SALES_65">[23]assump!#REF!</definedName>
    <definedName name="SALES_66">[23]assump!#REF!</definedName>
    <definedName name="SALES_67">[23]assump!#REF!</definedName>
    <definedName name="SALES_68">[23]assump!#REF!</definedName>
    <definedName name="SALES_69">[23]assump!#REF!</definedName>
    <definedName name="SALES_70">[23]assump!#REF!</definedName>
    <definedName name="SALES_71">[23]assump!#REF!</definedName>
    <definedName name="SALES_72">[23]assump!#REF!</definedName>
    <definedName name="SALES_73">[23]assump!#REF!</definedName>
    <definedName name="SALES_74">[23]assump!#REF!</definedName>
    <definedName name="SALES_75">[23]assump!#REF!</definedName>
    <definedName name="SALES_76">[23]assump!#REF!</definedName>
    <definedName name="SALES_77">[23]assump!#REF!</definedName>
    <definedName name="SALES_78">[23]assump!#REF!</definedName>
    <definedName name="SALES_79">[23]assump!#REF!</definedName>
    <definedName name="SALES_80">[23]assump!#REF!</definedName>
    <definedName name="SALES_81">[23]assump!#REF!</definedName>
    <definedName name="SALES_82">[23]assump!#REF!</definedName>
    <definedName name="SALES_83">[23]assump!#REF!</definedName>
    <definedName name="SALES_84">[23]assump!#REF!</definedName>
    <definedName name="SALES_98">[23]assump!#REF!</definedName>
    <definedName name="sd">[15]assump!#REF!</definedName>
    <definedName name="sdds" localSheetId="5" hidden="1">{"'таб 21'!$A$1:$U$24","'таб 21'!$A$1:$U$1"}</definedName>
    <definedName name="sdds" localSheetId="7" hidden="1">{"'таб 21'!$A$1:$U$24","'таб 21'!$A$1:$U$1"}</definedName>
    <definedName name="sdds" hidden="1">{"'таб 21'!$A$1:$U$24","'таб 21'!$A$1:$U$1"}</definedName>
    <definedName name="sdsd" localSheetId="5" hidden="1">{"'таб 21'!$A$1:$U$24","'таб 21'!$A$1:$U$1"}</definedName>
    <definedName name="sdsd" localSheetId="7" hidden="1">{"'таб 21'!$A$1:$U$24","'таб 21'!$A$1:$U$1"}</definedName>
    <definedName name="sdsd" hidden="1">{"'таб 21'!$A$1:$U$24","'таб 21'!$A$1:$U$1"}</definedName>
    <definedName name="SetP">'[1]Типи філіалів'!$C$2:$C$3</definedName>
    <definedName name="ShowFil">[22]!ShowFil</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opt" localSheetId="7" hidden="1">#REF!</definedName>
    <definedName name="solver_opt" hidden="1">#REF!</definedName>
    <definedName name="solver_pre" hidden="1">0.000001</definedName>
    <definedName name="solver_scl" hidden="1">0</definedName>
    <definedName name="solver_sho" hidden="1">0</definedName>
    <definedName name="solver_tim" hidden="1">100</definedName>
    <definedName name="solver_tmp" hidden="1">#NULL!</definedName>
    <definedName name="solver_tol" hidden="1">0.05</definedName>
    <definedName name="solver_typ" hidden="1">1</definedName>
    <definedName name="solver_val" hidden="1">0</definedName>
    <definedName name="ssss" localSheetId="7">#REF!</definedName>
    <definedName name="ssss">#REF!</definedName>
    <definedName name="stroka">'[26]tar ee 99'!$CT$95:$CT$110</definedName>
    <definedName name="t" localSheetId="5" hidden="1">{#N/A,#N/A,FALSE,"9PS0"}</definedName>
    <definedName name="t" localSheetId="7" hidden="1">{#N/A,#N/A,FALSE,"9PS0"}</definedName>
    <definedName name="t" hidden="1">{#N/A,#N/A,FALSE,"9PS0"}</definedName>
    <definedName name="Teplo">[1]Ini!$C$54</definedName>
    <definedName name="TeploCell">[1]Ini!$C$54</definedName>
    <definedName name="ThisYear">'[2]0'!$B$3</definedName>
    <definedName name="tr" localSheetId="7">[18]assump!#REF!</definedName>
    <definedName name="tr">[18]assump!#REF!</definedName>
    <definedName name="ty" localSheetId="7">[18]assump!#REF!</definedName>
    <definedName name="ty">[18]assump!#REF!</definedName>
    <definedName name="ui">[15]assump!#REF!</definedName>
    <definedName name="UkName">[1]Періоди!$C$2:$C$35</definedName>
    <definedName name="USD">[16]Константы!$C$17</definedName>
    <definedName name="uuuu">NA()</definedName>
    <definedName name="uuuuu" localSheetId="5">'3.4. Паспорт надежность '!uuuuu</definedName>
    <definedName name="uuuuu" localSheetId="7">'5. анализ эконом эфф '!uuuuu</definedName>
    <definedName name="uuuuu">[0]!uuuuu</definedName>
    <definedName name="ver" localSheetId="5" hidden="1">{#N/A,#N/A,FALSE,"9PS0"}</definedName>
    <definedName name="ver" localSheetId="7" hidden="1">{#N/A,#N/A,FALSE,"9PS0"}</definedName>
    <definedName name="ver" hidden="1">{#N/A,#N/A,FALSE,"9PS0"}</definedName>
    <definedName name="VVVVV">NA()</definedName>
    <definedName name="we">[15]assump!#REF!</definedName>
    <definedName name="wer" localSheetId="5" hidden="1">{#N/A,#N/A,FALSE,"9PS0"}</definedName>
    <definedName name="wer" localSheetId="7" hidden="1">{#N/A,#N/A,FALSE,"9PS0"}</definedName>
    <definedName name="wer" hidden="1">{#N/A,#N/A,FALSE,"9PS0"}</definedName>
    <definedName name="WorkPath">[1]Ini!$C$4</definedName>
    <definedName name="wrn" localSheetId="5" hidden="1">{#N/A,#N/A,FALSE,"Лист2"}</definedName>
    <definedName name="wrn" localSheetId="7" hidden="1">{#N/A,#N/A,FALSE,"Лист2"}</definedName>
    <definedName name="wrn" hidden="1">{#N/A,#N/A,FALSE,"Лист2"}</definedName>
    <definedName name="wrn.55555555." localSheetId="5" hidden="1">{#N/A,#N/A,FALSE,"Лист2"}</definedName>
    <definedName name="wrn.55555555." localSheetId="7" hidden="1">{#N/A,#N/A,FALSE,"Лист2"}</definedName>
    <definedName name="wrn.55555555." hidden="1">{#N/A,#N/A,FALSE,"Лист2"}</definedName>
    <definedName name="wrn.Aging._.and._.Trend._.Analysis." localSheetId="5"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and._Trend._.Analysis.2" localSheetId="5" hidden="1">{#N/A,#N/A,FALSE,"Aging Summary";#N/A,#N/A,FALSE,"Ratio Analysis";#N/A,#N/A,FALSE,"Test 120 Day Accts";#N/A,#N/A,FALSE,"Tickmarks"}</definedName>
    <definedName name="wrn.Aging.and._Trend._.Analysis.2" localSheetId="7" hidden="1">{#N/A,#N/A,FALSE,"Aging Summary";#N/A,#N/A,FALSE,"Ratio Analysis";#N/A,#N/A,FALSE,"Test 120 Day Accts";#N/A,#N/A,FALSE,"Tickmarks"}</definedName>
    <definedName name="wrn.Aging.and._Trend._.Analysis.2" hidden="1">{#N/A,#N/A,FALSE,"Aging Summary";#N/A,#N/A,FALSE,"Ratio Analysis";#N/A,#N/A,FALSE,"Test 120 Day Accts";#N/A,#N/A,FALSE,"Tickmarks"}</definedName>
    <definedName name="wrn.basicfin." localSheetId="5" hidden="1">{"assets",#N/A,FALSE,"historicBS";"liab",#N/A,FALSE,"historicBS";"is",#N/A,FALSE,"historicIS";"ratios",#N/A,FALSE,"ratios"}</definedName>
    <definedName name="wrn.basicfin." localSheetId="7" hidden="1">{"assets",#N/A,FALSE,"historicBS";"liab",#N/A,FALSE,"historicBS";"is",#N/A,FALSE,"historicIS";"ratios",#N/A,FALSE,"ratios"}</definedName>
    <definedName name="wrn.basicfin." hidden="1">{"assets",#N/A,FALSE,"historicBS";"liab",#N/A,FALSE,"historicBS";"is",#N/A,FALSE,"historicIS";"ratios",#N/A,FALSE,"ratios"}</definedName>
    <definedName name="wrn.basicfin.2" localSheetId="5" hidden="1">{"assets",#N/A,FALSE,"historicBS";"liab",#N/A,FALSE,"historicBS";"is",#N/A,FALSE,"historicIS";"ratios",#N/A,FALSE,"ratios"}</definedName>
    <definedName name="wrn.basicfin.2" localSheetId="7" hidden="1">{"assets",#N/A,FALSE,"historicBS";"liab",#N/A,FALSE,"historicBS";"is",#N/A,FALSE,"historicIS";"ratios",#N/A,FALSE,"ratios"}</definedName>
    <definedName name="wrn.basicfin.2" hidden="1">{"assets",#N/A,FALSE,"historicBS";"liab",#N/A,FALSE,"historicBS";"is",#N/A,FALSE,"historicIS";"ratios",#N/A,FALSE,"ratios"}</definedName>
    <definedName name="wrn.glc." localSheetId="5" hidden="1">{"glcbs",#N/A,FALSE,"GLCBS";"glccsbs",#N/A,FALSE,"GLCCSBS";"glcis",#N/A,FALSE,"GLCIS";"glccsis",#N/A,FALSE,"GLCCSIS";"glcrat1",#N/A,FALSE,"GLC-ratios1"}</definedName>
    <definedName name="wrn.glc." localSheetId="7" hidden="1">{"glcbs",#N/A,FALSE,"GLCBS";"glccsbs",#N/A,FALSE,"GLCCSBS";"glcis",#N/A,FALSE,"GLCIS";"glccsis",#N/A,FALSE,"GLCCSIS";"glcrat1",#N/A,FALSE,"GLC-ratios1"}</definedName>
    <definedName name="wrn.glc." hidden="1">{"glcbs",#N/A,FALSE,"GLCBS";"glccsbs",#N/A,FALSE,"GLCCSBS";"glcis",#N/A,FALSE,"GLCIS";"glccsis",#N/A,FALSE,"GLCCSIS";"glcrat1",#N/A,FALSE,"GLC-ratios1"}</definedName>
    <definedName name="wrn.glcpromonte." localSheetId="5" hidden="1">{"glc1",#N/A,FALSE,"GLC";"glc2",#N/A,FALSE,"GLC";"glc3",#N/A,FALSE,"GLC";"glc4",#N/A,FALSE,"GLC";"glc5",#N/A,FALSE,"GLC"}</definedName>
    <definedName name="wrn.glcpromonte." localSheetId="7" hidden="1">{"glc1",#N/A,FALSE,"GLC";"glc2",#N/A,FALSE,"GLC";"glc3",#N/A,FALSE,"GLC";"glc4",#N/A,FALSE,"GLC";"glc5",#N/A,FALSE,"GLC"}</definedName>
    <definedName name="wrn.glcpromonte." hidden="1">{"glc1",#N/A,FALSE,"GLC";"glc2",#N/A,FALSE,"GLC";"glc3",#N/A,FALSE,"GLC";"glc4",#N/A,FALSE,"GLC";"glc5",#N/A,FALSE,"GLC"}</definedName>
    <definedName name="wrn.print." localSheetId="5"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localSheetId="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r1." localSheetId="5" hidden="1">{#N/A,#N/A,FALSE,"9PS0"}</definedName>
    <definedName name="wrn.r1." localSheetId="7" hidden="1">{#N/A,#N/A,FALSE,"9PS0"}</definedName>
    <definedName name="wrn.r1." hidden="1">{#N/A,#N/A,FALSE,"9PS0"}</definedName>
    <definedName name="wrn.test." localSheetId="5" hidden="1">{"Valuation_Common",#N/A,FALSE,"Valuation"}</definedName>
    <definedName name="wrn.test." localSheetId="7" hidden="1">{"Valuation_Common",#N/A,FALSE,"Valuation"}</definedName>
    <definedName name="wrn.test." hidden="1">{"Valuation_Common",#N/A,FALSE,"Valuation"}</definedName>
    <definedName name="wrn.Виробництво._.11._.міс." localSheetId="5">{#N/A,#N/A,TRUE,"попередні"}</definedName>
    <definedName name="wrn.Виробництво._.11._.міс." localSheetId="7">{#N/A,#N/A,TRUE,"попередні"}</definedName>
    <definedName name="wrn.Виробництво._.11._.міс.">{#N/A,#N/A,TRUE,"попередні"}</definedName>
    <definedName name="y" localSheetId="7">#REF!</definedName>
    <definedName name="y">#REF!</definedName>
    <definedName name="Year" localSheetId="5">#REF!</definedName>
    <definedName name="Year">#REF!</definedName>
    <definedName name="yu" localSheetId="7">[18]assump!#REF!</definedName>
    <definedName name="yu">[18]assump!#REF!</definedName>
    <definedName name="yyy" localSheetId="5">#REF!</definedName>
    <definedName name="yyy" localSheetId="7">#REF!</definedName>
    <definedName name="yyy">#REF!</definedName>
    <definedName name="Z_2B9BA360_C094_11D4_BCAF_00C026C07CB6_.wvu.Cols" hidden="1">'[27]0'!$C$1:$L$65536,'[27]0'!$P$1:$AI$65536</definedName>
    <definedName name="Z_2B9BA361_C094_11D4_BCAF_00C026C07CB6_.wvu.Cols" hidden="1">'[27]1'!$D$1:$F$65536,'[27]1'!$L$1:$AQ$65536</definedName>
    <definedName name="Z_2B9BA362_C094_11D4_BCAF_00C026C07CB6_.wvu.Cols" hidden="1">'[27]1 кв'!$C$1:$E$65536,'[27]1 кв'!$N$1:$AX$65536</definedName>
    <definedName name="Z_2B9BA363_C094_11D4_BCAF_00C026C07CB6_.wvu.Cols" hidden="1">'[27]10'!$F$1:$H$65536,'[27]10'!$P$1:$AR$65536</definedName>
    <definedName name="Z_2B9BA364_C094_11D4_BCAF_00C026C07CB6_.wvu.Cols" hidden="1">'[27]10 міс.'!$C$1:$E$65536,'[27]10 міс.'!$N$1:$AX$65536</definedName>
    <definedName name="Z_2B9BA365_C094_11D4_BCAF_00C026C07CB6_.wvu.Cols" hidden="1">'[27]11'!$F$1:$H$65536,'[27]11'!$P$1:$AR$65536</definedName>
    <definedName name="Z_2B9BA366_C094_11D4_BCAF_00C026C07CB6_.wvu.Cols" hidden="1">'[27]11 міс.'!$C$1:$E$65536,'[27]11 міс.'!$N$1:$AX$65536</definedName>
    <definedName name="Z_2B9BA367_C094_11D4_BCAF_00C026C07CB6_.wvu.Cols" hidden="1">'[27]12'!$F$1:$H$65536,'[27]12'!$P$1:$AR$65536</definedName>
    <definedName name="Z_2B9BA368_C094_11D4_BCAF_00C026C07CB6_.wvu.Cols" hidden="1">'[27]12 міс.'!$C$1:$E$65536,'[27]12 міс.'!$N$1:$AX$65536</definedName>
    <definedName name="Z_2B9BA369_C094_11D4_BCAF_00C026C07CB6_.wvu.Cols" hidden="1">'[27]1998'!$C$1:$E$65536,'[27]1998'!$I$1:$AC$65536</definedName>
    <definedName name="Z_2B9BA36A_C094_11D4_BCAF_00C026C07CB6_.wvu.Cols" hidden="1">'[27]1півр'!$C$1:$E$65536,'[27]1півр'!$N$1:$AX$65536</definedName>
    <definedName name="Z_2B9BA36B_C094_11D4_BCAF_00C026C07CB6_.wvu.Cols" hidden="1">'[27]2'!$F$1:$H$65536,'[27]2'!$P$1:$AQ$65536</definedName>
    <definedName name="Z_2B9BA36C_C094_11D4_BCAF_00C026C07CB6_.wvu.Cols" hidden="1">'[27]2 кв'!$C$1:$E$65536,'[27]2 кв'!$M$1:$AW$65536</definedName>
    <definedName name="Z_2B9BA36D_C094_11D4_BCAF_00C026C07CB6_.wvu.Cols" hidden="1">'[27]2 утв'!$F$1:$H$65536,'[27]2 утв'!$P$1:$AM$65536</definedName>
    <definedName name="Z_2B9BA36E_C094_11D4_BCAF_00C026C07CB6_.wvu.Cols" hidden="1">'[27]3 не сокр.'!$F$1:$H$65536,'[27]3 не сокр.'!$P$1:$AQ$65536</definedName>
    <definedName name="Z_2B9BA36F_C094_11D4_BCAF_00C026C07CB6_.wvu.Cols" hidden="1">'[27]3 тар.'!$C$1:$E$65536,'[27]3 тар.'!$I$1:$AO$65536</definedName>
    <definedName name="Z_2B9BA370_C094_11D4_BCAF_00C026C07CB6_.wvu.Cols" hidden="1">'[27]3 утв.'!$F$1:$H$65536,'[27]3 утв.'!$P$1:$AQ$65536</definedName>
    <definedName name="Z_2B9BA371_C094_11D4_BCAF_00C026C07CB6_.wvu.Cols" hidden="1">'[27]3кв'!$C$1:$E$65536,'[27]3кв'!$N$1:$AX$65536</definedName>
    <definedName name="Z_2B9BA372_C094_11D4_BCAF_00C026C07CB6_.wvu.Cols" hidden="1">'[27]3кв '!$C$1:$E$65536,'[27]3кв '!$I$1:$AA$65536</definedName>
    <definedName name="Z_2B9BA373_C094_11D4_BCAF_00C026C07CB6_.wvu.Cols" hidden="1">'[27]4 утв'!$F$1:$H$65536,'[27]4 утв'!$P$1:$AR$65536</definedName>
    <definedName name="Z_2B9BA374_C094_11D4_BCAF_00C026C07CB6_.wvu.Cols" hidden="1">'[27]5'!$F$1:$H$65536,'[27]5'!$P$1:$AR$65536</definedName>
    <definedName name="Z_2B9BA375_C094_11D4_BCAF_00C026C07CB6_.wvu.Cols" hidden="1">'[27]6'!$F$1:$H$65536,'[27]6'!$P$1:$AR$65536</definedName>
    <definedName name="Z_2B9BA376_C094_11D4_BCAF_00C026C07CB6_.wvu.Cols" hidden="1">'[27]7'!$F$1:$H$65536,'[27]7'!$P$1:$AR$65536</definedName>
    <definedName name="Z_2B9BA377_C094_11D4_BCAF_00C026C07CB6_.wvu.Cols" hidden="1">'[27]7 міс'!$C$1:$E$65536,'[27]7 міс'!$N$1:$AX$65536</definedName>
    <definedName name="Z_2B9BA378_C094_11D4_BCAF_00C026C07CB6_.wvu.Cols" hidden="1">'[27]8'!$F$1:$H$65536,'[27]8'!$P$1:$AR$65536</definedName>
    <definedName name="Z_2B9BA379_C094_11D4_BCAF_00C026C07CB6_.wvu.Cols" hidden="1">'[27]8 міс.'!$C$1:$E$65536,'[27]8 міс.'!$N$1:$AX$65536</definedName>
    <definedName name="Z_2B9BA37A_C094_11D4_BCAF_00C026C07CB6_.wvu.Cols" hidden="1">'[27]812'!$F$1:$H$65536,'[27]812'!$P$1:$AM$65536</definedName>
    <definedName name="Z_2B9BA37B_C094_11D4_BCAF_00C026C07CB6_.wvu.Cols" hidden="1">'[27]812 (2)'!$F$1:$H$65536,'[27]812 (2)'!$P$1:$AL$65536</definedName>
    <definedName name="Z_2B9BA37C_C094_11D4_BCAF_00C026C07CB6_.wvu.Cols" hidden="1">'[27]9'!$F$1:$H$65536,'[27]9'!$P$1:$AP$65536</definedName>
    <definedName name="Z_2B9BA37D_C094_11D4_BCAF_00C026C07CB6_.wvu.Cols" hidden="1">'[27]9 (2)'!$C$1:$E$65536,'[27]9 (2)'!$I$1:$AF$65536</definedName>
    <definedName name="Z_2B9BA37E_C094_11D4_BCAF_00C026C07CB6_.wvu.Cols" hidden="1">'[27]9 міс.'!$C$1:$E$65536,'[27]9 міс.'!$N$1:$AX$65536</definedName>
    <definedName name="Z_F5654560_D292_11D4_BCAF_00C026C07CB6_.wvu.Cols" hidden="1">'[27]0'!$C$1:$L$65536,'[27]0'!$P$1:$AI$65536</definedName>
    <definedName name="Z_F5654561_D292_11D4_BCAF_00C026C07CB6_.wvu.Cols" hidden="1">'[27]1'!$D$1:$F$65536,'[27]1'!$L$1:$AQ$65536</definedName>
    <definedName name="Z_F5654562_D292_11D4_BCAF_00C026C07CB6_.wvu.Cols" hidden="1">'[27]1 кв'!$C$1:$E$65536,'[27]1 кв'!$N$1:$AX$65536</definedName>
    <definedName name="Z_F5654563_D292_11D4_BCAF_00C026C07CB6_.wvu.Cols" hidden="1">'[27]10'!$F$1:$H$65536,'[27]10'!$P$1:$AR$65536</definedName>
    <definedName name="Z_F5654564_D292_11D4_BCAF_00C026C07CB6_.wvu.Cols" hidden="1">'[27]10 міс.'!$C$1:$E$65536,'[27]10 міс.'!$N$1:$AX$65536</definedName>
    <definedName name="Z_F5654565_D292_11D4_BCAF_00C026C07CB6_.wvu.Cols" hidden="1">'[27]11'!$F$1:$H$65536,'[27]11'!$P$1:$AR$65536</definedName>
    <definedName name="Z_F5654566_D292_11D4_BCAF_00C026C07CB6_.wvu.Cols" hidden="1">'[27]11 міс.'!$C$1:$E$65536,'[27]11 міс.'!$N$1:$AX$65536</definedName>
    <definedName name="Z_F5654567_D292_11D4_BCAF_00C026C07CB6_.wvu.Cols" hidden="1">'[27]12'!$F$1:$H$65536,'[27]12'!$P$1:$AR$65536</definedName>
    <definedName name="Z_F5654568_D292_11D4_BCAF_00C026C07CB6_.wvu.Cols" hidden="1">'[27]12 міс.'!$C$1:$E$65536,'[27]12 міс.'!$N$1:$AX$65536</definedName>
    <definedName name="Z_F5654569_D292_11D4_BCAF_00C026C07CB6_.wvu.Cols" hidden="1">'[27]1998'!$C$1:$E$65536,'[27]1998'!$I$1:$AC$65536</definedName>
    <definedName name="Z_F565456A_D292_11D4_BCAF_00C026C07CB6_.wvu.Cols" hidden="1">'[27]1півр'!$C$1:$E$65536,'[27]1півр'!$N$1:$AX$65536</definedName>
    <definedName name="Z_F565456B_D292_11D4_BCAF_00C026C07CB6_.wvu.Cols" hidden="1">'[27]2'!$F$1:$H$65536,'[27]2'!$P$1:$AQ$65536</definedName>
    <definedName name="Z_F565456C_D292_11D4_BCAF_00C026C07CB6_.wvu.Cols" hidden="1">'[27]2 кв'!$C$1:$E$65536,'[27]2 кв'!$M$1:$AW$65536</definedName>
    <definedName name="Z_F565456D_D292_11D4_BCAF_00C026C07CB6_.wvu.Cols" hidden="1">'[27]2 утв'!$F$1:$H$65536,'[27]2 утв'!$P$1:$AM$65536</definedName>
    <definedName name="Z_F565456E_D292_11D4_BCAF_00C026C07CB6_.wvu.Cols" hidden="1">'[27]3 не сокр.'!$F$1:$H$65536,'[27]3 не сокр.'!$P$1:$AQ$65536</definedName>
    <definedName name="Z_F565456F_D292_11D4_BCAF_00C026C07CB6_.wvu.Cols" hidden="1">'[27]3 тар.'!$C$1:$E$65536,'[27]3 тар.'!$I$1:$AO$65536</definedName>
    <definedName name="Z_F5654570_D292_11D4_BCAF_00C026C07CB6_.wvu.Cols" hidden="1">'[27]3 утв.'!$F$1:$H$65536,'[27]3 утв.'!$P$1:$AQ$65536</definedName>
    <definedName name="Z_F5654571_D292_11D4_BCAF_00C026C07CB6_.wvu.Cols" hidden="1">'[27]3кв'!$C$1:$E$65536,'[27]3кв'!$N$1:$AX$65536</definedName>
    <definedName name="Z_F5654572_D292_11D4_BCAF_00C026C07CB6_.wvu.Cols" hidden="1">'[27]3кв '!$C$1:$E$65536,'[27]3кв '!$I$1:$AA$65536</definedName>
    <definedName name="Z_F5654573_D292_11D4_BCAF_00C026C07CB6_.wvu.Cols" hidden="1">'[27]4 утв'!$F$1:$H$65536,'[27]4 утв'!$P$1:$AR$65536</definedName>
    <definedName name="Z_F5654574_D292_11D4_BCAF_00C026C07CB6_.wvu.Cols" hidden="1">'[27]5'!$F$1:$H$65536,'[27]5'!$P$1:$AR$65536</definedName>
    <definedName name="Z_F5654575_D292_11D4_BCAF_00C026C07CB6_.wvu.Cols" hidden="1">'[27]6'!$F$1:$H$65536,'[27]6'!$P$1:$AR$65536</definedName>
    <definedName name="Z_F5654576_D292_11D4_BCAF_00C026C07CB6_.wvu.Cols" hidden="1">'[27]7'!$F$1:$H$65536,'[27]7'!$P$1:$AR$65536</definedName>
    <definedName name="Z_F5654577_D292_11D4_BCAF_00C026C07CB6_.wvu.Cols" hidden="1">'[27]7 міс'!$C$1:$E$65536,'[27]7 міс'!$N$1:$AX$65536</definedName>
    <definedName name="Z_F5654578_D292_11D4_BCAF_00C026C07CB6_.wvu.Cols" hidden="1">'[27]8'!$F$1:$H$65536,'[27]8'!$P$1:$AR$65536</definedName>
    <definedName name="Z_F5654579_D292_11D4_BCAF_00C026C07CB6_.wvu.Cols" hidden="1">'[27]8 міс.'!$C$1:$E$65536,'[27]8 міс.'!$N$1:$AX$65536</definedName>
    <definedName name="Z_F565457A_D292_11D4_BCAF_00C026C07CB6_.wvu.Cols" hidden="1">'[27]812'!$F$1:$H$65536,'[27]812'!$P$1:$AM$65536</definedName>
    <definedName name="Z_F565457B_D292_11D4_BCAF_00C026C07CB6_.wvu.Cols" hidden="1">'[27]812 (2)'!$F$1:$H$65536,'[27]812 (2)'!$P$1:$AL$65536</definedName>
    <definedName name="Z_F565457C_D292_11D4_BCAF_00C026C07CB6_.wvu.Cols" hidden="1">'[27]9'!$F$1:$H$65536,'[27]9'!$P$1:$AP$65536</definedName>
    <definedName name="Z_F565457D_D292_11D4_BCAF_00C026C07CB6_.wvu.Cols" hidden="1">'[27]9 (2)'!$C$1:$E$65536,'[27]9 (2)'!$I$1:$AF$65536</definedName>
    <definedName name="Z_F565457E_D292_11D4_BCAF_00C026C07CB6_.wvu.Cols" hidden="1">'[27]9 міс.'!$C$1:$E$65536,'[27]9 міс.'!$N$1:$AX$65536</definedName>
    <definedName name="а">NA()</definedName>
    <definedName name="а_1" localSheetId="5">'3.4. Паспорт надежность '!а_1</definedName>
    <definedName name="а_1" localSheetId="7">'5. анализ эконом эфф '!а_1</definedName>
    <definedName name="а_1">а_1</definedName>
    <definedName name="а1">'[28]Цены СНГ'!$B$2</definedName>
    <definedName name="А15" localSheetId="5">#REF!</definedName>
    <definedName name="А15" localSheetId="7">#REF!</definedName>
    <definedName name="А15">#REF!</definedName>
    <definedName name="аа">NA()</definedName>
    <definedName name="ааа">#N/A</definedName>
    <definedName name="аааааааа" localSheetId="5">'3.4. Паспорт надежность '!аааааааа</definedName>
    <definedName name="аааааааа" localSheetId="7">'5. анализ эконом эфф '!аааааааа</definedName>
    <definedName name="аааааааа">[0]!аааааааа</definedName>
    <definedName name="август">#N/A</definedName>
    <definedName name="ам" localSheetId="5" hidden="1">{"'таб 21'!$A$1:$U$24","'таб 21'!$A$1:$U$1"}</definedName>
    <definedName name="ам" localSheetId="7" hidden="1">{"'таб 21'!$A$1:$U$24","'таб 21'!$A$1:$U$1"}</definedName>
    <definedName name="ам" hidden="1">{"'таб 21'!$A$1:$U$24","'таб 21'!$A$1:$U$1"}</definedName>
    <definedName name="аппа" localSheetId="5">'3.4. Паспорт надежность '!аппа</definedName>
    <definedName name="аппа" localSheetId="7">'5. анализ эконом эфф '!аппа</definedName>
    <definedName name="аппа">[0]!аппа</definedName>
    <definedName name="ар" localSheetId="5">'3.4. Паспорт надежность '!ар</definedName>
    <definedName name="ар" localSheetId="7">'5. анализ эконом эфф '!ар</definedName>
    <definedName name="ар">[0]!ар</definedName>
    <definedName name="арро" localSheetId="7">[29]assump!#REF!</definedName>
    <definedName name="арро">[29]assump!#REF!</definedName>
    <definedName name="АХО" localSheetId="5" hidden="1">{#N/A,#N/A,TRUE,"попередні"}</definedName>
    <definedName name="АХО" localSheetId="7" hidden="1">{#N/A,#N/A,TRUE,"попередні"}</definedName>
    <definedName name="АХО" hidden="1">{#N/A,#N/A,TRUE,"попередні"}</definedName>
    <definedName name="АХО2" localSheetId="5" hidden="1">{#N/A,#N/A,TRUE,"попередні"}</definedName>
    <definedName name="АХО2" localSheetId="7" hidden="1">{#N/A,#N/A,TRUE,"попередні"}</definedName>
    <definedName name="АХО2" hidden="1">{#N/A,#N/A,TRUE,"попередні"}</definedName>
    <definedName name="_xlnm.Database" localSheetId="7">#REF!</definedName>
    <definedName name="_xlnm.Database">#REF!</definedName>
    <definedName name="База_данных_ИМ" localSheetId="5">#REF!</definedName>
    <definedName name="База_данных_ИМ">#REF!</definedName>
    <definedName name="базовый" localSheetId="5" hidden="1">{"'таб 21'!$A$1:$U$24","'таб 21'!$A$1:$U$1"}</definedName>
    <definedName name="базовый" localSheetId="7" hidden="1">{"'таб 21'!$A$1:$U$24","'таб 21'!$A$1:$U$1"}</definedName>
    <definedName name="базовый" hidden="1">{"'таб 21'!$A$1:$U$24","'таб 21'!$A$1:$U$1"}</definedName>
    <definedName name="банк_пл">[30]банк!#REF!</definedName>
    <definedName name="батуринец">[31]assump!#REF!</definedName>
    <definedName name="ббб">NA()</definedName>
    <definedName name="без" localSheetId="5">'3.4. Паспорт надежность '!без</definedName>
    <definedName name="без" localSheetId="7">'5. анализ эконом эфф '!без</definedName>
    <definedName name="без">[0]!без</definedName>
    <definedName name="бер">'[32]812'!$P$1:$P$65536</definedName>
    <definedName name="бнб" localSheetId="5">'3.4. Паспорт надежность '!бнб</definedName>
    <definedName name="бнб" localSheetId="7">'5. анализ эконом эфф '!бнб</definedName>
    <definedName name="бнб">[0]!бнб</definedName>
    <definedName name="ботлоб" localSheetId="7">[33]assump!#REF!</definedName>
    <definedName name="ботлоб">[33]assump!#REF!</definedName>
    <definedName name="бюдж_п">[34]м_812!$I$1:$I$65536</definedName>
    <definedName name="в">NA()</definedName>
    <definedName name="в1">'[28]Цены СНГ'!$B$2</definedName>
    <definedName name="В3" localSheetId="5">#REF!</definedName>
    <definedName name="В3" localSheetId="7">#REF!</definedName>
    <definedName name="В3">#REF!</definedName>
    <definedName name="в6" localSheetId="5">#REF!</definedName>
    <definedName name="в6">#REF!</definedName>
    <definedName name="ваи" localSheetId="5">'3.4. Паспорт надежность '!ваи</definedName>
    <definedName name="ваи" localSheetId="7">'5. анализ эконом эфф '!ваи</definedName>
    <definedName name="ваи">[0]!ваи</definedName>
    <definedName name="вв">NA()</definedName>
    <definedName name="ввв">NA()</definedName>
    <definedName name="вввввввв" localSheetId="5"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localSheetId="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ер">'[32]812'!$X$1:$X$65536</definedName>
    <definedName name="вир_1" localSheetId="5">#REF!</definedName>
    <definedName name="вир_1" localSheetId="7">#REF!</definedName>
    <definedName name="вир_1">#REF!</definedName>
    <definedName name="вир_2" localSheetId="5">#REF!</definedName>
    <definedName name="вир_2">#REF!</definedName>
    <definedName name="вир_3" localSheetId="5">#REF!</definedName>
    <definedName name="вир_3">#REF!</definedName>
    <definedName name="вир_4" localSheetId="5">#REF!</definedName>
    <definedName name="вир_4">#REF!</definedName>
    <definedName name="вир_оч" localSheetId="5">#REF!</definedName>
    <definedName name="вир_оч">#REF!</definedName>
    <definedName name="вир_пл" localSheetId="5">#REF!</definedName>
    <definedName name="вир_пл">#REF!</definedName>
    <definedName name="витр_1" localSheetId="5">#REF!</definedName>
    <definedName name="витр_1">#REF!</definedName>
    <definedName name="витр_2" localSheetId="5">#REF!</definedName>
    <definedName name="витр_2">#REF!</definedName>
    <definedName name="витр_3" localSheetId="5">#REF!</definedName>
    <definedName name="витр_3">#REF!</definedName>
    <definedName name="витр_4" localSheetId="5">#REF!</definedName>
    <definedName name="витр_4">#REF!</definedName>
    <definedName name="витр_9" localSheetId="5">#REF!</definedName>
    <definedName name="витр_9">#REF!</definedName>
    <definedName name="витр_9п" localSheetId="5">#REF!</definedName>
    <definedName name="витр_9п">#REF!</definedName>
    <definedName name="витр_г" localSheetId="5">#REF!</definedName>
    <definedName name="витр_г">#REF!</definedName>
    <definedName name="витр_зв" localSheetId="5">#REF!</definedName>
    <definedName name="витр_зв">#REF!</definedName>
    <definedName name="витр_о" localSheetId="5">#REF!</definedName>
    <definedName name="витр_о">#REF!</definedName>
    <definedName name="витр_п" localSheetId="5">#REF!</definedName>
    <definedName name="витр_п">#REF!</definedName>
    <definedName name="витрати" hidden="1">'[35]1998'!$C$1:$E$65536,'[35]1998'!$I$1:$AC$65536</definedName>
    <definedName name="вііф" localSheetId="5" hidden="1">{#N/A,#N/A,FALSE,"9PS0"}</definedName>
    <definedName name="вііф" localSheetId="7" hidden="1">{#N/A,#N/A,FALSE,"9PS0"}</definedName>
    <definedName name="вііф" hidden="1">{#N/A,#N/A,FALSE,"9PS0"}</definedName>
    <definedName name="внешние_поставщики" localSheetId="7">#REF!</definedName>
    <definedName name="внешние_поставщики">#REF!</definedName>
    <definedName name="вода2" localSheetId="5" hidden="1">{#N/A,#N/A,FALSE,"9PS0"}</definedName>
    <definedName name="вода2" localSheetId="7" hidden="1">{#N/A,#N/A,FALSE,"9PS0"}</definedName>
    <definedName name="вода2" hidden="1">{#N/A,#N/A,FALSE,"9PS0"}</definedName>
    <definedName name="вохр_пл">'[36]Сторож охор_шаб'!#REF!</definedName>
    <definedName name="вс" localSheetId="5" hidden="1">{#N/A,#N/A,FALSE,"Aging Summary";#N/A,#N/A,FALSE,"Ratio Analysis";#N/A,#N/A,FALSE,"Test 120 Day Accts";#N/A,#N/A,FALSE,"Tickmarks"}</definedName>
    <definedName name="вс" localSheetId="7" hidden="1">{#N/A,#N/A,FALSE,"Aging Summary";#N/A,#N/A,FALSE,"Ratio Analysis";#N/A,#N/A,FALSE,"Test 120 Day Accts";#N/A,#N/A,FALSE,"Tickmarks"}</definedName>
    <definedName name="вс" hidden="1">{#N/A,#N/A,FALSE,"Aging Summary";#N/A,#N/A,FALSE,"Ratio Analysis";#N/A,#N/A,FALSE,"Test 120 Day Accts";#N/A,#N/A,FALSE,"Tickmarks"}</definedName>
    <definedName name="ВСЬОГО" localSheetId="7">#REF!</definedName>
    <definedName name="ВСЬОГО">#REF!</definedName>
    <definedName name="ВчерашнийДень" localSheetId="5">'3.4. Паспорт надежность '!ВчерашнийДень</definedName>
    <definedName name="ВчерашнийДень" localSheetId="7">'5. анализ эконом эфф '!ВчерашнийДень</definedName>
    <definedName name="ВчерашнийДень">[0]!ВчерашнийДень</definedName>
    <definedName name="вы" localSheetId="5">'3.4. Паспорт надежность '!вы</definedName>
    <definedName name="вы" localSheetId="7">'5. анализ эконом эфф '!вы</definedName>
    <definedName name="вы">[0]!вы</definedName>
    <definedName name="выс" localSheetId="5" hidden="1">{"'таб 21'!$A$1:$U$24","'таб 21'!$A$1:$U$1"}</definedName>
    <definedName name="выс" localSheetId="7" hidden="1">{"'таб 21'!$A$1:$U$24","'таб 21'!$A$1:$U$1"}</definedName>
    <definedName name="выс" hidden="1">{"'таб 21'!$A$1:$U$24","'таб 21'!$A$1:$U$1"}</definedName>
    <definedName name="выц" localSheetId="5">'3.4. Паспорт надежность '!выц</definedName>
    <definedName name="выц" localSheetId="7">'5. анализ эконом эфф '!выц</definedName>
    <definedName name="выц">[0]!выц</definedName>
    <definedName name="Г123" localSheetId="7">'[37]ВД (анал)'!#REF!</definedName>
    <definedName name="Г123">'[37]ВД (анал)'!#REF!</definedName>
    <definedName name="г154" localSheetId="5">#REF!</definedName>
    <definedName name="г154" localSheetId="7">#REF!</definedName>
    <definedName name="г154">#REF!</definedName>
    <definedName name="ГК" localSheetId="5" hidden="1">{#N/A,#N/A,TRUE,"попередні"}</definedName>
    <definedName name="ГК" localSheetId="7" hidden="1">{#N/A,#N/A,TRUE,"попередні"}</definedName>
    <definedName name="ГК" hidden="1">{#N/A,#N/A,TRUE,"попередні"}</definedName>
    <definedName name="год" localSheetId="5" hidden="1">{#N/A,#N/A,FALSE,"9PS0"}</definedName>
    <definedName name="год" localSheetId="7" hidden="1">{#N/A,#N/A,FALSE,"9PS0"}</definedName>
    <definedName name="год" hidden="1">{#N/A,#N/A,FALSE,"9PS0"}</definedName>
    <definedName name="гр">[38]assump!#REF!</definedName>
    <definedName name="график" localSheetId="5">#REF!</definedName>
    <definedName name="график" localSheetId="7">#REF!</definedName>
    <definedName name="график">#REF!</definedName>
    <definedName name="груд">'[32]812'!$AB$1:$AB$65536</definedName>
    <definedName name="ГРУДЕНЬ" localSheetId="5" hidden="1">{#N/A,#N/A,FALSE,"9PS0"}</definedName>
    <definedName name="ГРУДЕНЬ" localSheetId="7" hidden="1">{#N/A,#N/A,FALSE,"9PS0"}</definedName>
    <definedName name="ГРУДЕНЬ" hidden="1">{#N/A,#N/A,FALSE,"9PS0"}</definedName>
    <definedName name="гш" localSheetId="5" hidden="1">{"glc1",#N/A,FALSE,"GLC";"glc2",#N/A,FALSE,"GLC";"glc3",#N/A,FALSE,"GLC";"glc4",#N/A,FALSE,"GLC";"glc5",#N/A,FALSE,"GLC"}</definedName>
    <definedName name="гш" localSheetId="7" hidden="1">{"glc1",#N/A,FALSE,"GLC";"glc2",#N/A,FALSE,"GLC";"glc3",#N/A,FALSE,"GLC";"glc4",#N/A,FALSE,"GLC";"glc5",#N/A,FALSE,"GLC"}</definedName>
    <definedName name="гш" hidden="1">{"glc1",#N/A,FALSE,"GLC";"glc2",#N/A,FALSE,"GLC";"glc3",#N/A,FALSE,"GLC";"glc4",#N/A,FALSE,"GLC";"glc5",#N/A,FALSE,"GLC"}</definedName>
    <definedName name="гшб" localSheetId="5" hidden="1">{"'таб 21'!$A$1:$U$24","'таб 21'!$A$1:$U$1"}</definedName>
    <definedName name="гшб" localSheetId="7" hidden="1">{"'таб 21'!$A$1:$U$24","'таб 21'!$A$1:$U$1"}</definedName>
    <definedName name="гшб" hidden="1">{"'таб 21'!$A$1:$U$24","'таб 21'!$A$1:$U$1"}</definedName>
    <definedName name="д">[29]assump!#REF!</definedName>
    <definedName name="ддд">NA()</definedName>
    <definedName name="дддд" localSheetId="5">'3.4. Паспорт надежность '!дддд</definedName>
    <definedName name="дддд" localSheetId="7">'5. анализ эконом эфф '!дддд</definedName>
    <definedName name="дддд">[0]!дддд</definedName>
    <definedName name="дез_пл" localSheetId="7">[30]дез!#REF!</definedName>
    <definedName name="дез_пл">[30]дез!#REF!</definedName>
    <definedName name="ДепЕЗ" localSheetId="5" hidden="1">{#N/A,#N/A,FALSE,"9PS0"}</definedName>
    <definedName name="ДепЕЗ" localSheetId="7" hidden="1">{#N/A,#N/A,FALSE,"9PS0"}</definedName>
    <definedName name="ДепЕЗ" hidden="1">{#N/A,#N/A,FALSE,"9PS0"}</definedName>
    <definedName name="Динамика_импорта_ферро_98_00" localSheetId="7">#REF!</definedName>
    <definedName name="Динамика_импорта_ферро_98_00">#REF!</definedName>
    <definedName name="Динамика_импорта_ферро_98_01" localSheetId="5">#REF!</definedName>
    <definedName name="Динамика_импорта_ферро_98_01">#REF!</definedName>
    <definedName name="Динамика_импорта_ферро_98_99" localSheetId="5">#REF!</definedName>
    <definedName name="Динамика_импорта_ферро_98_99">#REF!</definedName>
    <definedName name="Динамика_экспорта_ферро_98_00" localSheetId="5">#REF!</definedName>
    <definedName name="Динамика_экспорта_ферро_98_00">#REF!</definedName>
    <definedName name="Динамика_экспорта_ферро_98_01" localSheetId="5">#REF!</definedName>
    <definedName name="Динамика_экспорта_ферро_98_01">#REF!</definedName>
    <definedName name="Динамика_экспорта_ферро_98_99" localSheetId="5">#REF!</definedName>
    <definedName name="Динамика_экспорта_ферро_98_99">#REF!</definedName>
    <definedName name="Динамика_экспорта_чугуна_97_00" localSheetId="5">#REF!</definedName>
    <definedName name="Динамика_экспорта_чугуна_97_00">#REF!</definedName>
    <definedName name="Динамика_экспорта_чугуна_98_00" localSheetId="5">#REF!</definedName>
    <definedName name="Динамика_экспорта_чугуна_98_00">#REF!</definedName>
    <definedName name="Динамика_экспорта_чугуна_98_99" localSheetId="5">#REF!</definedName>
    <definedName name="Динамика_экспорта_чугуна_98_99">#REF!</definedName>
    <definedName name="дло1" localSheetId="5">#REF!</definedName>
    <definedName name="дло1">#REF!</definedName>
    <definedName name="дм">NA()</definedName>
    <definedName name="дм_1" localSheetId="5">'3.4. Паспорт надежность '!дм_1</definedName>
    <definedName name="дм_1" localSheetId="7">'5. анализ эконом эфф '!дм_1</definedName>
    <definedName name="дм_1">дм_1</definedName>
    <definedName name="ДОЛ" localSheetId="5">#REF!</definedName>
    <definedName name="ДОЛ" localSheetId="7">#REF!</definedName>
    <definedName name="ДОЛ">#REF!</definedName>
    <definedName name="ееее" localSheetId="5">'3.4. Паспорт надежность '!ееее</definedName>
    <definedName name="ееее" localSheetId="7">'5. анализ эконом эфф '!ееее</definedName>
    <definedName name="ееее">[0]!ееее</definedName>
    <definedName name="екол_пл" localSheetId="5">#REF!</definedName>
    <definedName name="екол_пл" localSheetId="7">#REF!</definedName>
    <definedName name="екол_пл">#REF!</definedName>
    <definedName name="експл_9">[39]Експл!$J$59</definedName>
    <definedName name="експл_9п">[39]Експл!$I$59</definedName>
    <definedName name="експл_зв">[39]Експл!$E$59</definedName>
    <definedName name="експл_п">[39]Експл!$K$59</definedName>
    <definedName name="експл_пл" localSheetId="7">[40]вдоск!#REF!</definedName>
    <definedName name="експл_пл">[40]вдоск!#REF!</definedName>
    <definedName name="ел_1" localSheetId="7">[41]енергія!#REF!</definedName>
    <definedName name="ел_1">[41]енергія!#REF!</definedName>
    <definedName name="ел_2">[41]енергія!#REF!</definedName>
    <definedName name="ел_3">[41]енергія!#REF!</definedName>
    <definedName name="ел_4">[41]енергія!#REF!</definedName>
    <definedName name="ел_г">[41]енергія!#REF!</definedName>
    <definedName name="еп" localSheetId="5" hidden="1">{#N/A,#N/A,TRUE,"попередні"}</definedName>
    <definedName name="еп" localSheetId="7" hidden="1">{#N/A,#N/A,TRUE,"попередні"}</definedName>
    <definedName name="еп" hidden="1">{#N/A,#N/A,TRUE,"попередні"}</definedName>
    <definedName name="еь" localSheetId="5">'3.4. Паспорт надежность '!еь</definedName>
    <definedName name="еь" localSheetId="7">'5. анализ эконом эфф '!еь</definedName>
    <definedName name="еь">[0]!еь</definedName>
    <definedName name="жж" localSheetId="5">'3.4. Паспорт надежность '!жж</definedName>
    <definedName name="жж" localSheetId="7">'5. анализ эконом эфф '!жж</definedName>
    <definedName name="жж">[0]!жж</definedName>
    <definedName name="жовт">'[32]812'!$Z$1:$Z$65536</definedName>
    <definedName name="жовтень" localSheetId="5" hidden="1">{#N/A,#N/A,FALSE,"9PS0"}</definedName>
    <definedName name="жовтень" localSheetId="7" hidden="1">{#N/A,#N/A,FALSE,"9PS0"}</definedName>
    <definedName name="жовтень" hidden="1">{#N/A,#N/A,FALSE,"9PS0"}</definedName>
    <definedName name="з0з" localSheetId="5" hidden="1">{"glc1",#N/A,FALSE,"GLC";"glc2",#N/A,FALSE,"GLC";"glc3",#N/A,FALSE,"GLC";"glc4",#N/A,FALSE,"GLC";"glc5",#N/A,FALSE,"GLC"}</definedName>
    <definedName name="з0з" localSheetId="7" hidden="1">{"glc1",#N/A,FALSE,"GLC";"glc2",#N/A,FALSE,"GLC";"glc3",#N/A,FALSE,"GLC";"glc4",#N/A,FALSE,"GLC";"glc5",#N/A,FALSE,"GLC"}</definedName>
    <definedName name="з0з" hidden="1">{"glc1",#N/A,FALSE,"GLC";"glc2",#N/A,FALSE,"GLC";"glc3",#N/A,FALSE,"GLC";"glc4",#N/A,FALSE,"GLC";"glc5",#N/A,FALSE,"GLC"}</definedName>
    <definedName name="заг_1" localSheetId="7">#REF!</definedName>
    <definedName name="заг_1">#REF!</definedName>
    <definedName name="заг_2" localSheetId="5">#REF!</definedName>
    <definedName name="заг_2">#REF!</definedName>
    <definedName name="заг_3" localSheetId="5">#REF!</definedName>
    <definedName name="заг_3">#REF!</definedName>
    <definedName name="заг_4" localSheetId="5">#REF!</definedName>
    <definedName name="заг_4">#REF!</definedName>
    <definedName name="заг_оч" localSheetId="5">#REF!</definedName>
    <definedName name="заг_оч">#REF!</definedName>
    <definedName name="заг_пл" localSheetId="5">#REF!</definedName>
    <definedName name="заг_пл">#REF!</definedName>
    <definedName name="заг_сх" localSheetId="5">#REF!</definedName>
    <definedName name="заг_сх">#REF!</definedName>
    <definedName name="_xlnm.Print_Titles" localSheetId="0">'1. паспорт местоположение'!$21:$21</definedName>
    <definedName name="_xlnm.Print_Titles" localSheetId="1">'2. паспорт  ТП'!$21:$21</definedName>
    <definedName name="_xlnm.Print_Titles" localSheetId="4">'3.3 паспорт описание'!$21:$21</definedName>
    <definedName name="_xlnm.Print_Titles" localSheetId="6">'4. паспортбюджет'!$21:$21</definedName>
    <definedName name="зак" localSheetId="5">#REF!</definedName>
    <definedName name="зак" localSheetId="7">#REF!</definedName>
    <definedName name="зак">#REF!</definedName>
    <definedName name="заключение" localSheetId="5" hidden="1">{"'таб 21'!$A$1:$U$24","'таб 21'!$A$1:$U$1"}</definedName>
    <definedName name="заключение" localSheetId="7" hidden="1">{"'таб 21'!$A$1:$U$24","'таб 21'!$A$1:$U$1"}</definedName>
    <definedName name="заключение" hidden="1">{"'таб 21'!$A$1:$U$24","'таб 21'!$A$1:$U$1"}</definedName>
    <definedName name="зах_1" localSheetId="7">#REF!</definedName>
    <definedName name="зах_1">#REF!</definedName>
    <definedName name="зах_2" localSheetId="5">#REF!</definedName>
    <definedName name="зах_2">#REF!</definedName>
    <definedName name="зах_3" localSheetId="5">#REF!</definedName>
    <definedName name="зах_3">#REF!</definedName>
    <definedName name="зах_4" localSheetId="5">#REF!</definedName>
    <definedName name="зах_4">#REF!</definedName>
    <definedName name="зах_пл" localSheetId="5">#REF!</definedName>
    <definedName name="зах_пл">#REF!</definedName>
    <definedName name="ЗБ">'[42]tar ee 99'!$CT$95:$CT$110</definedName>
    <definedName name="зв">[39]ПЛАН_1вар!$G$1:$G$65536</definedName>
    <definedName name="зв_2004">[34]м_812!$H$1:$H$65536</definedName>
    <definedName name="зв_9">[39]ПЛАН_1вар!$L$1:$L$65536</definedName>
    <definedName name="зв_9м">[34]м_812!$K$1:$K$65536</definedName>
    <definedName name="зв_оч" localSheetId="7">[30]связь!#REF!</definedName>
    <definedName name="зв_оч">[30]связь!#REF!</definedName>
    <definedName name="земл_пл" localSheetId="5">#REF!</definedName>
    <definedName name="земл_пл" localSheetId="7">#REF!</definedName>
    <definedName name="земл_пл">#REF!</definedName>
    <definedName name="ззз">NA()</definedName>
    <definedName name="ззз_1" localSheetId="5">'3.4. Паспорт надежность '!ззз_1</definedName>
    <definedName name="ззз_1" localSheetId="7">'5. анализ эконом эфф '!ззз_1</definedName>
    <definedName name="ззз_1">ззз_1</definedName>
    <definedName name="й" localSheetId="5">'3.4. Паспорт надежность '!й</definedName>
    <definedName name="й" localSheetId="7">'5. анализ эконом эфф '!й</definedName>
    <definedName name="й">[0]!й</definedName>
    <definedName name="игш" localSheetId="5">'3.4. Паспорт надежность '!игш</definedName>
    <definedName name="игш" localSheetId="7">'5. анализ эконом эфф '!игш</definedName>
    <definedName name="игш">[0]!игш</definedName>
    <definedName name="Извлечение_ИМ" localSheetId="5">#REF!</definedName>
    <definedName name="Извлечение_ИМ" localSheetId="7">#REF!</definedName>
    <definedName name="Извлечение_ИМ">#REF!</definedName>
    <definedName name="_xlnm.Extract" localSheetId="5">#REF!</definedName>
    <definedName name="_xlnm.Extract">#REF!</definedName>
    <definedName name="иии">NA()</definedName>
    <definedName name="ййййй">NA()</definedName>
    <definedName name="ииир" localSheetId="5">'3.4. Паспорт надежность '!ииир</definedName>
    <definedName name="ииир" localSheetId="7">'5. анализ эконом эфф '!ииир</definedName>
    <definedName name="ииир">[0]!ииир</definedName>
    <definedName name="имен_диап">[43]Январь!$B$8:$C$11</definedName>
    <definedName name="ипаи" localSheetId="5" hidden="1">{#N/A,#N/A,TRUE,"попередні"}</definedName>
    <definedName name="ипаи" localSheetId="7" hidden="1">{#N/A,#N/A,TRUE,"попередні"}</definedName>
    <definedName name="ипаи" hidden="1">{#N/A,#N/A,TRUE,"попередні"}</definedName>
    <definedName name="ира" localSheetId="5">'3.4. Паспорт надежность '!ира</definedName>
    <definedName name="ира" localSheetId="7">'5. анализ эконом эфф '!ира</definedName>
    <definedName name="ира">[0]!ира</definedName>
    <definedName name="ИсключитьПраздник" localSheetId="5">'3.4. Паспорт надежность '!ИсключитьПраздник</definedName>
    <definedName name="ИсключитьПраздник" localSheetId="7">'5. анализ эконом эфф '!ИсключитьПраздник</definedName>
    <definedName name="ИсключитьПраздник">[0]!ИсключитьПраздник</definedName>
    <definedName name="исп_1" localSheetId="5">#REF!</definedName>
    <definedName name="исп_1" localSheetId="7">#REF!</definedName>
    <definedName name="исп_1">#REF!</definedName>
    <definedName name="исп_2" localSheetId="5">#REF!</definedName>
    <definedName name="исп_2">#REF!</definedName>
    <definedName name="исп_3" localSheetId="5">#REF!</definedName>
    <definedName name="исп_3">#REF!</definedName>
    <definedName name="исп_4" localSheetId="5">#REF!</definedName>
    <definedName name="исп_4">#REF!</definedName>
    <definedName name="исп_г" localSheetId="5">#REF!</definedName>
    <definedName name="исп_г">#REF!</definedName>
    <definedName name="исп_зв" localSheetId="5">#REF!</definedName>
    <definedName name="исп_зв">#REF!</definedName>
    <definedName name="исп_оч" localSheetId="5">#REF!</definedName>
    <definedName name="исп_оч">#REF!</definedName>
    <definedName name="исп_пл" localSheetId="5">#REF!</definedName>
    <definedName name="исп_пл">#REF!</definedName>
    <definedName name="Исх_данн" localSheetId="5">#REF!</definedName>
    <definedName name="Исх_данн">#REF!</definedName>
    <definedName name="йц">[44]_Т2!$A$1:$L$142</definedName>
    <definedName name="йцв" localSheetId="5">'3.4. Паспорт надежность '!йцв</definedName>
    <definedName name="йцв" localSheetId="7">'5. анализ эконом эфф '!йцв</definedName>
    <definedName name="йцв">[0]!йцв</definedName>
    <definedName name="июль2007">#N/A</definedName>
    <definedName name="к">#N/A</definedName>
    <definedName name="кадри_пл" localSheetId="7">#REF!</definedName>
    <definedName name="кадри_пл">#REF!</definedName>
    <definedName name="капремонт" localSheetId="7">[45]assump!#REF!</definedName>
    <definedName name="капремонт">[45]assump!#REF!</definedName>
    <definedName name="катюша" localSheetId="5">'3.4. Паспорт надежность '!катюша</definedName>
    <definedName name="катюша" localSheetId="7">'5. анализ эконом эфф '!катюша</definedName>
    <definedName name="катюша">[0]!катюша</definedName>
    <definedName name="Катя" localSheetId="5">{#N/A,#N/A,TRUE,"попередні"}</definedName>
    <definedName name="Катя" localSheetId="7">{#N/A,#N/A,TRUE,"попередні"}</definedName>
    <definedName name="Катя">{#N/A,#N/A,TRUE,"попередні"}</definedName>
    <definedName name="кв_4">[34]м_812!$AF$1:$AF$65536</definedName>
    <definedName name="кв1">'[46]812'!$N$1:$N$65536</definedName>
    <definedName name="кв2">'[46]812'!$O$1:$O$65536</definedName>
    <definedName name="кв3">'[46]812'!$P$1:$P$65536</definedName>
    <definedName name="кв4">'[46]812'!$Q$1:$Q$65536</definedName>
    <definedName name="квіт">'[32]812'!$R$1:$R$65536</definedName>
    <definedName name="кврн" localSheetId="7">[23]assump!#REF!</definedName>
    <definedName name="кврн">[23]assump!#REF!</definedName>
    <definedName name="ке" localSheetId="5">'3.4. Паспорт надежность '!ке</definedName>
    <definedName name="ке" localSheetId="7">'5. анализ эконом эфф '!ке</definedName>
    <definedName name="ке">[0]!ке</definedName>
    <definedName name="кен_оч">[40]вдоск!$E$9</definedName>
    <definedName name="кен_пл" localSheetId="7">[40]вдоск!#REF!</definedName>
    <definedName name="кен_пл">[40]вдоск!#REF!</definedName>
    <definedName name="кер" localSheetId="5">'3.4. Паспорт надежность '!кер</definedName>
    <definedName name="кер" localSheetId="7">'5. анализ эконом эфф '!кер</definedName>
    <definedName name="кер">[0]!кер</definedName>
    <definedName name="кие" localSheetId="5">'3.4. Паспорт надежность '!кие</definedName>
    <definedName name="кие" localSheetId="7">'5. анализ эконом эфф '!кие</definedName>
    <definedName name="кие">[0]!кие</definedName>
    <definedName name="КЛ4" localSheetId="5" hidden="1">{#N/A,#N/A,FALSE,"9PS0"}</definedName>
    <definedName name="КЛ4" localSheetId="7" hidden="1">{#N/A,#N/A,FALSE,"9PS0"}</definedName>
    <definedName name="КЛ4" hidden="1">{#N/A,#N/A,FALSE,"9PS0"}</definedName>
    <definedName name="км" localSheetId="5">'3.4. Паспорт надежность '!км</definedName>
    <definedName name="км" localSheetId="7">'5. анализ эконом эфф '!км</definedName>
    <definedName name="км">[0]!км</definedName>
    <definedName name="конец" localSheetId="5">#REF!</definedName>
    <definedName name="конец" localSheetId="7">#REF!</definedName>
    <definedName name="конец">#REF!</definedName>
    <definedName name="_xlnm.Criteria" localSheetId="5">#REF!</definedName>
    <definedName name="_xlnm.Criteria">#REF!</definedName>
    <definedName name="Критерии_ИМ" localSheetId="5">#REF!</definedName>
    <definedName name="Критерии_ИМ">#REF!</definedName>
    <definedName name="ку" localSheetId="5" hidden="1">{"'таб 21'!$A$1:$U$24","'таб 21'!$A$1:$U$1"}</definedName>
    <definedName name="ку" localSheetId="7" hidden="1">{"'таб 21'!$A$1:$U$24","'таб 21'!$A$1:$U$1"}</definedName>
    <definedName name="ку" hidden="1">{"'таб 21'!$A$1:$U$24","'таб 21'!$A$1:$U$1"}</definedName>
    <definedName name="курс">[47]ФинПоказатели!$C$49</definedName>
    <definedName name="курс_1кв">[48]Stat_forms!$L$1</definedName>
    <definedName name="Курс_долл" localSheetId="5">#REF!</definedName>
    <definedName name="Курс_долл" localSheetId="7">#REF!</definedName>
    <definedName name="Курс_долл">#REF!</definedName>
    <definedName name="Курс_ноябрь" localSheetId="5">#REF!</definedName>
    <definedName name="Курс_ноябрь">#REF!</definedName>
    <definedName name="курс_окт" localSheetId="5">#REF!</definedName>
    <definedName name="курс_окт">#REF!</definedName>
    <definedName name="курс_сент">[49]Затраты!$F$3</definedName>
    <definedName name="курс_сс">[50]СС_ТП!$F$2</definedName>
    <definedName name="курс2">'[51]анализ кт'!$B$2</definedName>
    <definedName name="курс2004" localSheetId="5">#REF!</definedName>
    <definedName name="курс2004" localSheetId="7">#REF!</definedName>
    <definedName name="курс2004">#REF!</definedName>
    <definedName name="курс2005">[47]ФинПоказатели!$C$50</definedName>
    <definedName name="курсс" localSheetId="7">[47]ФинПоказатели!#REF!</definedName>
    <definedName name="курсс">[47]ФинПоказатели!#REF!</definedName>
    <definedName name="кяп" localSheetId="5">'3.4. Паспорт надежность '!кяп</definedName>
    <definedName name="кяп" localSheetId="7">'5. анализ эконом эфф '!кяп</definedName>
    <definedName name="кяп">[0]!кяп</definedName>
    <definedName name="л">NA()</definedName>
    <definedName name="л_1" localSheetId="5">'3.4. Паспорт надежность '!л_1</definedName>
    <definedName name="л_1" localSheetId="7">'5. анализ эконом эфф '!л_1</definedName>
    <definedName name="л_1">л_1</definedName>
    <definedName name="лип">'[32]812'!$V$1:$V$65536</definedName>
    <definedName name="лист" localSheetId="5">#REF!</definedName>
    <definedName name="лист" localSheetId="7">#REF!</definedName>
    <definedName name="лист">#REF!</definedName>
    <definedName name="Лист1" localSheetId="5">#REF!</definedName>
    <definedName name="Лист1">#REF!</definedName>
    <definedName name="лл" localSheetId="5" hidden="1">{"'таб 21'!$A$1:$U$24","'таб 21'!$A$1:$U$1"}</definedName>
    <definedName name="лл" localSheetId="7" hidden="1">{"'таб 21'!$A$1:$U$24","'таб 21'!$A$1:$U$1"}</definedName>
    <definedName name="лл" hidden="1">{"'таб 21'!$A$1:$U$24","'таб 21'!$A$1:$U$1"}</definedName>
    <definedName name="ллл" localSheetId="5">'3.4. Паспорт надежность '!ллл</definedName>
    <definedName name="ллл" localSheetId="7">'5. анализ эконом эфф '!ллл</definedName>
    <definedName name="ллл">[0]!ллл</definedName>
    <definedName name="ллллл">NA()</definedName>
    <definedName name="лллллл" localSheetId="5">'3.4. Паспорт надежность '!лллллл</definedName>
    <definedName name="лллллл" localSheetId="7">'5. анализ эконом эфф '!лллллл</definedName>
    <definedName name="лллллл">[0]!лллллл</definedName>
    <definedName name="Лом___по_мес_и_стр__тонн_" localSheetId="5">#REF!</definedName>
    <definedName name="Лом___по_мес_и_стр__тонн_" localSheetId="7">#REF!</definedName>
    <definedName name="Лом___по_мес_и_стр__тонн_">#REF!</definedName>
    <definedName name="Лом___ср_цена_экс99" localSheetId="5">#REF!</definedName>
    <definedName name="Лом___ср_цена_экс99">#REF!</definedName>
    <definedName name="Лом___тоннаж_экс99_по_месяцам" localSheetId="5">#REF!</definedName>
    <definedName name="Лом___тоннаж_экс99_по_месяцам">#REF!</definedName>
    <definedName name="Лом___тоннаж_экс99_по_странам">'[52]3'!$A$2:$F$37</definedName>
    <definedName name="Лом_нерж___ср_цена_экс98" localSheetId="5">#REF!</definedName>
    <definedName name="Лом_нерж___ср_цена_экс98" localSheetId="7">#REF!</definedName>
    <definedName name="Лом_нерж___ср_цена_экс98">#REF!</definedName>
    <definedName name="Лом_нерж___ср_цена_экс99" localSheetId="5">#REF!</definedName>
    <definedName name="Лом_нерж___ср_цена_экс99">#REF!</definedName>
    <definedName name="Лом_нерж___тоннаж_экс99_по_странам" localSheetId="5">#REF!</definedName>
    <definedName name="Лом_нерж___тоннаж_экс99_по_странам">#REF!</definedName>
    <definedName name="ЛОМ3">[53]ЛОМ_УКР!$A$2:$H$30</definedName>
    <definedName name="лопорпп" localSheetId="5">'3.4. Паспорт надежность '!лопорпп</definedName>
    <definedName name="лопорпп" localSheetId="7">'5. анализ эконом эфф '!лопорпп</definedName>
    <definedName name="лопорпп">[0]!лопорпп</definedName>
    <definedName name="лор">NA()</definedName>
    <definedName name="лора" localSheetId="5">'3.4. Паспорт надежность '!лора</definedName>
    <definedName name="лора" localSheetId="7">'5. анализ эконом эфф '!лора</definedName>
    <definedName name="лора">[0]!лора</definedName>
    <definedName name="лорн" localSheetId="5">{#N/A,#N/A,TRUE,"попередні"}</definedName>
    <definedName name="лорн" localSheetId="7">{#N/A,#N/A,TRUE,"попередні"}</definedName>
    <definedName name="лорн">{#N/A,#N/A,TRUE,"попередні"}</definedName>
    <definedName name="лют">'[32]812'!$O$1:$O$65536</definedName>
    <definedName name="лютий" localSheetId="5" hidden="1">{#N/A,#N/A,FALSE,"9PS0"}</definedName>
    <definedName name="лютий" localSheetId="7" hidden="1">{#N/A,#N/A,FALSE,"9PS0"}</definedName>
    <definedName name="лютий" hidden="1">{#N/A,#N/A,FALSE,"9PS0"}</definedName>
    <definedName name="М24" localSheetId="7">#REF!</definedName>
    <definedName name="М24">#REF!</definedName>
    <definedName name="макет812">'[46]812'!$A$1:$R$65536</definedName>
    <definedName name="мама" localSheetId="5" hidden="1">{#N/A,#N/A,TRUE,"попередні"}</definedName>
    <definedName name="мама" localSheetId="7" hidden="1">{#N/A,#N/A,TRUE,"попередні"}</definedName>
    <definedName name="мама" hidden="1">{#N/A,#N/A,TRUE,"попередні"}</definedName>
    <definedName name="мощ">[14]assump!#REF!</definedName>
    <definedName name="мощности">[14]assump!#REF!</definedName>
    <definedName name="МПК">[23]assump!#REF!</definedName>
    <definedName name="мцм" localSheetId="5" hidden="1">{"'таб 21'!$A$1:$U$24","'таб 21'!$A$1:$U$1"}</definedName>
    <definedName name="мцм" localSheetId="7" hidden="1">{"'таб 21'!$A$1:$U$24","'таб 21'!$A$1:$U$1"}</definedName>
    <definedName name="мцм" hidden="1">{"'таб 21'!$A$1:$U$24","'таб 21'!$A$1:$U$1"}</definedName>
    <definedName name="н" localSheetId="5">'3.4. Паспорт надежность '!н</definedName>
    <definedName name="н" localSheetId="7">'5. анализ эконом эфф '!н</definedName>
    <definedName name="н">[0]!н</definedName>
    <definedName name="Назва_звіту">[1]Звіти!$B$2:$B$6</definedName>
    <definedName name="нгн" localSheetId="5" hidden="1">{#N/A,#N/A,TRUE,"попередні"}</definedName>
    <definedName name="нгн" localSheetId="7" hidden="1">{#N/A,#N/A,TRUE,"попередні"}</definedName>
    <definedName name="нгн" hidden="1">{#N/A,#N/A,TRUE,"попередні"}</definedName>
    <definedName name="НДС">1.2</definedName>
    <definedName name="незнаюимя" localSheetId="5" hidden="1">{"'таб 21'!$A$1:$U$24","'таб 21'!$A$1:$U$1"}</definedName>
    <definedName name="незнаюимя" localSheetId="7" hidden="1">{"'таб 21'!$A$1:$U$24","'таб 21'!$A$1:$U$1"}</definedName>
    <definedName name="незнаюимя" hidden="1">{"'таб 21'!$A$1:$U$24","'таб 21'!$A$1:$U$1"}</definedName>
    <definedName name="Новая">[31]assump!#REF!</definedName>
    <definedName name="ног" localSheetId="5">'3.4. Паспорт надежность '!ног</definedName>
    <definedName name="ног" localSheetId="7">'5. анализ эконом эфф '!ног</definedName>
    <definedName name="ног">[0]!ног</definedName>
    <definedName name="Номер">[1]Звіти!$A$2:$A$6</definedName>
    <definedName name="нпи" localSheetId="5">'3.4. Паспорт надежность '!нпи</definedName>
    <definedName name="нпи" localSheetId="7">'5. анализ эконом эфф '!нпи</definedName>
    <definedName name="нпи">[0]!нпи</definedName>
    <definedName name="нь" localSheetId="5" hidden="1">{#N/A,#N/A,TRUE,"попередні"}</definedName>
    <definedName name="нь" localSheetId="7" hidden="1">{#N/A,#N/A,TRUE,"попередні"}</definedName>
    <definedName name="нь" hidden="1">{#N/A,#N/A,TRUE,"попередні"}</definedName>
    <definedName name="о">[14]assump!#REF!</definedName>
    <definedName name="_xlnm.Print_Area" localSheetId="0">'1. паспорт местоположение'!$A$1:$C$49</definedName>
    <definedName name="_xlnm.Print_Area" localSheetId="1">'2. паспорт  ТП'!$A$1:$S$24</definedName>
    <definedName name="_xlnm.Print_Area" localSheetId="2">'3.1. паспорт Техсостояние ПС'!$A$2:$T$27</definedName>
    <definedName name="_xlnm.Print_Area" localSheetId="3">'3.2 паспорт Техсостояние ЛЭП'!$A$1:$AA$26</definedName>
    <definedName name="_xlnm.Print_Area" localSheetId="4">'3.3 паспорт описание'!$A$1:$C$30</definedName>
    <definedName name="_xlnm.Print_Area" localSheetId="5">'3.4. Паспорт надежность '!$A$1:$Z$31</definedName>
    <definedName name="_xlnm.Print_Area" localSheetId="6">'4. паспортбюджет'!$A$1:$O$22</definedName>
    <definedName name="_xlnm.Print_Area" localSheetId="7">'5. анализ эконом эфф '!$A$1:$K$103</definedName>
    <definedName name="_xlnm.Print_Area" localSheetId="8">'6.1. Паспорт сетевой график'!$A$1:$L$54</definedName>
    <definedName name="_xlnm.Print_Area" localSheetId="9">'6.2. Паспорт фин осв ввод'!$A$1:$BG$64</definedName>
    <definedName name="_xlnm.Print_Area" localSheetId="10">'7. Паспорт отчет о закупке'!$A$1:$AV$28</definedName>
    <definedName name="_xlnm.Print_Area">'[8]Незав.пр-во '!$A:$IV</definedName>
    <definedName name="одяг_1" localSheetId="5">#REF!</definedName>
    <definedName name="одяг_1" localSheetId="7">#REF!</definedName>
    <definedName name="одяг_1">#REF!</definedName>
    <definedName name="одяг_2" localSheetId="5">#REF!</definedName>
    <definedName name="одяг_2">#REF!</definedName>
    <definedName name="одяг_3" localSheetId="5">#REF!</definedName>
    <definedName name="одяг_3">#REF!</definedName>
    <definedName name="одяг_4" localSheetId="5">#REF!</definedName>
    <definedName name="одяг_4">#REF!</definedName>
    <definedName name="одяг_пл" localSheetId="5">#REF!</definedName>
    <definedName name="одяг_пл">#REF!</definedName>
    <definedName name="ооо">NA()</definedName>
    <definedName name="ооо_1" localSheetId="5">'3.4. Паспорт надежность '!ооо_1</definedName>
    <definedName name="ооо_1" localSheetId="7">'5. анализ эконом эфф '!ооо_1</definedName>
    <definedName name="ооо_1">ооо_1</definedName>
    <definedName name="отчет_2005">'[54]812'!$F$1:$F$65536</definedName>
    <definedName name="отчет_9мес">'[32]812'!$K$1:$K$65536</definedName>
    <definedName name="оц_пл" localSheetId="5">#REF!</definedName>
    <definedName name="оц_пл" localSheetId="7">#REF!</definedName>
    <definedName name="оц_пл">#REF!</definedName>
    <definedName name="оч_г">[39]ПЛАН_1вар!$N$1:$N$65536</definedName>
    <definedName name="оч_рік">[34]м_812!$L$1:$L$65536</definedName>
    <definedName name="очікув">'[32]812'!$J$1:$J$65536</definedName>
    <definedName name="п" localSheetId="5">{#N/A,#N/A,TRUE,"попередні"}</definedName>
    <definedName name="п" localSheetId="7">{#N/A,#N/A,TRUE,"попередні"}</definedName>
    <definedName name="п">{#N/A,#N/A,TRUE,"попередні"}</definedName>
    <definedName name="пеи" localSheetId="5" hidden="1">{"'таб 21'!$A$1:$U$24","'таб 21'!$A$1:$U$1"}</definedName>
    <definedName name="пеи" localSheetId="7" hidden="1">{"'таб 21'!$A$1:$U$24","'таб 21'!$A$1:$U$1"}</definedName>
    <definedName name="пеи" hidden="1">{"'таб 21'!$A$1:$U$24","'таб 21'!$A$1:$U$1"}</definedName>
    <definedName name="пит_1" localSheetId="7">#REF!</definedName>
    <definedName name="пит_1">#REF!</definedName>
    <definedName name="пит_2" localSheetId="5">#REF!</definedName>
    <definedName name="пит_2">#REF!</definedName>
    <definedName name="пит_3" localSheetId="5">#REF!</definedName>
    <definedName name="пит_3">#REF!</definedName>
    <definedName name="пит_4" localSheetId="5">#REF!</definedName>
    <definedName name="пит_4">#REF!</definedName>
    <definedName name="пит_9" localSheetId="5">#REF!</definedName>
    <definedName name="пит_9">#REF!</definedName>
    <definedName name="пит_9п" localSheetId="5">#REF!</definedName>
    <definedName name="пит_9п">#REF!</definedName>
    <definedName name="пит_г" localSheetId="5">#REF!</definedName>
    <definedName name="пит_г">#REF!</definedName>
    <definedName name="пит_зв" localSheetId="5">#REF!</definedName>
    <definedName name="пит_зв">#REF!</definedName>
    <definedName name="пит_о" localSheetId="5">#REF!</definedName>
    <definedName name="пит_о">#REF!</definedName>
    <definedName name="пит_п" localSheetId="5">#REF!</definedName>
    <definedName name="пит_п">#REF!</definedName>
    <definedName name="пл_9">[39]ПЛАН_1вар!$K$1:$K$65536</definedName>
    <definedName name="пл_г">[39]ПЛАН_1вар!$M$1:$M$65536</definedName>
    <definedName name="пл_скор">[34]м_812!$J$1:$J$65536</definedName>
    <definedName name="план">[39]ПЛАН_1вар!$A$1:$T$65536</definedName>
    <definedName name="пмпрм" localSheetId="5">{"'таб 21'!$A$1:$U$24","'таб 21'!$A$1:$U$1"}</definedName>
    <definedName name="пмпрм" localSheetId="7">{"'таб 21'!$A$1:$U$24","'таб 21'!$A$1:$U$1"}</definedName>
    <definedName name="пмпрм">{"'таб 21'!$A$1:$U$24","'таб 21'!$A$1:$U$1"}</definedName>
    <definedName name="под_пл">[30]компод!#REF!</definedName>
    <definedName name="пож_пл">[30]пож!#REF!</definedName>
    <definedName name="пороп" localSheetId="5">{"'таб 21'!$A$1:$U$24","'таб 21'!$A$1:$U$1"}</definedName>
    <definedName name="пороп" localSheetId="7">{"'таб 21'!$A$1:$U$24","'таб 21'!$A$1:$U$1"}</definedName>
    <definedName name="пороп">{"'таб 21'!$A$1:$U$24","'таб 21'!$A$1:$U$1"}</definedName>
    <definedName name="Построение_жука">NA()</definedName>
    <definedName name="Построение_жука_1" localSheetId="5">'3.4. Паспорт надежность '!Построение_жука_1</definedName>
    <definedName name="Построение_жука_1" localSheetId="7">'5. анализ эконом эфф '!Построение_жука_1</definedName>
    <definedName name="Построение_жука_1">Построение_жука_1</definedName>
    <definedName name="пр_1">[39]ПЛАН_1вар!$P$1:$P$65536</definedName>
    <definedName name="пр_1кв">[34]м_812!$N$1:$N$65536</definedName>
    <definedName name="пр_2">[39]ПЛАН_1вар!$Q$1:$Q$65536</definedName>
    <definedName name="пр_2кв">[34]м_812!$O$1:$O$65536</definedName>
    <definedName name="пр_3">[39]ПЛАН_1вар!$R$1:$R$65536</definedName>
    <definedName name="пр_3кв">[34]м_812!$P$1:$P$65536</definedName>
    <definedName name="пр_4">[39]ПЛАН_1вар!$S$1:$S$65536</definedName>
    <definedName name="пр_4кв">[34]м_812!$Q$1:$Q$65536</definedName>
    <definedName name="пр_г">[39]ПЛАН_1вар!$O$1:$O$65536</definedName>
    <definedName name="пр_зв" localSheetId="7">[30]проезд!#REF!</definedName>
    <definedName name="пр_зв">[30]проезд!#REF!</definedName>
    <definedName name="пр_пл" localSheetId="7">[30]проезд!#REF!</definedName>
    <definedName name="пр_пл">[30]проезд!#REF!</definedName>
    <definedName name="пр_рік">[34]м_812!$M$1:$M$65536</definedName>
    <definedName name="про" localSheetId="5">'3.4. Паспорт надежность '!про</definedName>
    <definedName name="про" localSheetId="7">'5. анализ эконом эфф '!про</definedName>
    <definedName name="про">[0]!про</definedName>
    <definedName name="Прогр" localSheetId="7">[31]assump!#REF!</definedName>
    <definedName name="Прогр">[31]assump!#REF!</definedName>
    <definedName name="прогр." localSheetId="5">'3.4. Паспорт надежность '!прогр.</definedName>
    <definedName name="прогр." localSheetId="7">'5. анализ эконом эфф '!прогр.</definedName>
    <definedName name="прогр.">[0]!прогр.</definedName>
    <definedName name="проект">'[32]812'!$L$1:$L$65536</definedName>
    <definedName name="прочие" localSheetId="5">{"'таб 21'!$A$1:$U$24","'таб 21'!$A$1:$U$1"}</definedName>
    <definedName name="прочие" localSheetId="7">{"'таб 21'!$A$1:$U$24","'таб 21'!$A$1:$U$1"}</definedName>
    <definedName name="прочие">{"'таб 21'!$A$1:$U$24","'таб 21'!$A$1:$U$1"}</definedName>
    <definedName name="птоа">[14]assump!#REF!</definedName>
    <definedName name="ПУУ" localSheetId="5">'3.4. Паспорт надежность '!ПУУ</definedName>
    <definedName name="ПУУ" localSheetId="7">'5. анализ эконом эфф '!ПУУ</definedName>
    <definedName name="ПУУ">[0]!ПУУ</definedName>
    <definedName name="расчет">NA()</definedName>
    <definedName name="рік" localSheetId="5" hidden="1">{#N/A,#N/A,FALSE,"9PS0"}</definedName>
    <definedName name="рік" localSheetId="7" hidden="1">{#N/A,#N/A,FALSE,"9PS0"}</definedName>
    <definedName name="рік" hidden="1">{#N/A,#N/A,FALSE,"9PS0"}</definedName>
    <definedName name="рк">[23]assump!#REF!</definedName>
    <definedName name="ркг" localSheetId="5">'3.4. Паспорт надежность '!ркг</definedName>
    <definedName name="ркг" localSheetId="7">'5. анализ эконом эфф '!ркг</definedName>
    <definedName name="ркг">[0]!ркг</definedName>
    <definedName name="рол" localSheetId="5" hidden="1">{"'таб 21'!$A$1:$U$24","'таб 21'!$A$1:$U$1"}</definedName>
    <definedName name="рол" localSheetId="7" hidden="1">{"'таб 21'!$A$1:$U$24","'таб 21'!$A$1:$U$1"}</definedName>
    <definedName name="рол" hidden="1">{"'таб 21'!$A$1:$U$24","'таб 21'!$A$1:$U$1"}</definedName>
    <definedName name="ронг" localSheetId="5">'3.4. Паспорт надежность '!ронг</definedName>
    <definedName name="ронг" localSheetId="7">'5. анализ эконом эфф '!ронг</definedName>
    <definedName name="ронг">[0]!ронг</definedName>
    <definedName name="ррр" localSheetId="7">[55]assump!#REF!</definedName>
    <definedName name="ррр">[55]assump!#REF!</definedName>
    <definedName name="с" localSheetId="7">[38]assump!#REF!</definedName>
    <definedName name="с">[38]assump!#REF!</definedName>
    <definedName name="свод">[34]м_812!$A$1:$AL$65536</definedName>
    <definedName name="серп">'[32]812'!$W$1:$W$65536</definedName>
    <definedName name="СЕРПЕНЬ" localSheetId="5" hidden="1">{#N/A,#N/A,FALSE,"9PS0"}</definedName>
    <definedName name="СЕРПЕНЬ" localSheetId="7" hidden="1">{#N/A,#N/A,FALSE,"9PS0"}</definedName>
    <definedName name="СЕРПЕНЬ" hidden="1">{#N/A,#N/A,FALSE,"9PS0"}</definedName>
    <definedName name="січ">'[32]812'!$N$1:$N$65536</definedName>
    <definedName name="січень" localSheetId="5" hidden="1">{#N/A,#N/A,FALSE,"9PS0"}</definedName>
    <definedName name="січень" localSheetId="7" hidden="1">{#N/A,#N/A,FALSE,"9PS0"}</definedName>
    <definedName name="січень" hidden="1">{#N/A,#N/A,FALSE,"9PS0"}</definedName>
    <definedName name="скоригов">'[32]812'!$I$1:$I$65536</definedName>
    <definedName name="соц_1">'[39]Інші витрати'!$M$65</definedName>
    <definedName name="соц_2">'[39]Інші витрати'!$N$65</definedName>
    <definedName name="соц_3">'[39]Інші витрати'!$O$65</definedName>
    <definedName name="соц_4">'[39]Інші витрати'!$P$65</definedName>
    <definedName name="соц_9">'[39]Інші витрати'!$I$65</definedName>
    <definedName name="соц_9п">'[39]Інші витрати'!$H$65</definedName>
    <definedName name="соц_зв">'[39]Інші витрати'!$D$65</definedName>
    <definedName name="соц_о">'[39]Інші витрати'!$K$65</definedName>
    <definedName name="соц_п">'[39]Інші витрати'!$J$65</definedName>
    <definedName name="соцдирекция" localSheetId="5" hidden="1">{#N/A,#N/A,TRUE,"попередні"}</definedName>
    <definedName name="соцдирекция" localSheetId="7" hidden="1">{#N/A,#N/A,TRUE,"попередні"}</definedName>
    <definedName name="соцдирекция" hidden="1">{#N/A,#N/A,TRUE,"попередні"}</definedName>
    <definedName name="списание" localSheetId="5" hidden="1">{#N/A,#N/A,TRUE,"попередні"}</definedName>
    <definedName name="списание" localSheetId="7" hidden="1">{#N/A,#N/A,TRUE,"попередні"}</definedName>
    <definedName name="списание" hidden="1">{#N/A,#N/A,TRUE,"попередні"}</definedName>
    <definedName name="список">[56]PR!$A$1:$A$25</definedName>
    <definedName name="сс">#N/A</definedName>
    <definedName name="статьи">[34]м_812!$D$1:$D$65536</definedName>
    <definedName name="Степн" localSheetId="5">#REF!</definedName>
    <definedName name="Степн" localSheetId="7">#REF!</definedName>
    <definedName name="Степн">#REF!</definedName>
    <definedName name="Степная" localSheetId="5" hidden="1">#REF!</definedName>
    <definedName name="Степная" hidden="1">#REF!</definedName>
    <definedName name="стимость" localSheetId="5">[38]assump!#REF!</definedName>
    <definedName name="стимость" localSheetId="7">[38]assump!#REF!</definedName>
    <definedName name="стимость">[38]assump!#REF!</definedName>
    <definedName name="стор_пл" localSheetId="5">'[36]Сторож охор_шаб'!#REF!</definedName>
    <definedName name="стор_пл">'[36]Сторож охор_шаб'!#REF!</definedName>
    <definedName name="страх_пл">[30]страх!#REF!</definedName>
    <definedName name="сфы" localSheetId="5">'3.4. Паспорт надежность '!сфы</definedName>
    <definedName name="сфы" localSheetId="7">'5. анализ эконом эфф '!сфы</definedName>
    <definedName name="сфы">[0]!сфы</definedName>
    <definedName name="сцу" localSheetId="5">'3.4. Паспорт надежность '!сцу</definedName>
    <definedName name="сцу" localSheetId="7">'5. анализ эконом эфф '!сцу</definedName>
    <definedName name="сцу">[0]!сцу</definedName>
    <definedName name="Т" localSheetId="7">[31]assump!#REF!</definedName>
    <definedName name="Т">[31]assump!#REF!</definedName>
    <definedName name="таблица" localSheetId="5">#REF!</definedName>
    <definedName name="таблица" localSheetId="7">#REF!</definedName>
    <definedName name="таблица">#REF!</definedName>
    <definedName name="Таблоборудование" localSheetId="5">#REF!</definedName>
    <definedName name="Таблоборудование">#REF!</definedName>
    <definedName name="тар" localSheetId="5" hidden="1">{#N/A,#N/A,FALSE,"9PS0"}</definedName>
    <definedName name="тар" localSheetId="7" hidden="1">{#N/A,#N/A,FALSE,"9PS0"}</definedName>
    <definedName name="тар" hidden="1">{#N/A,#N/A,FALSE,"9PS0"}</definedName>
    <definedName name="теп_1">[41]енергія!#REF!</definedName>
    <definedName name="теп_2">[41]енергія!#REF!</definedName>
    <definedName name="теп_3">[41]енергія!#REF!</definedName>
    <definedName name="теп_4">[41]енергія!#REF!</definedName>
    <definedName name="теп_г">[41]енергія!#REF!</definedName>
    <definedName name="Терн">[31]assump!#REF!</definedName>
    <definedName name="терновская" localSheetId="5">'3.4. Паспорт надежность '!терновская</definedName>
    <definedName name="терновская" localSheetId="7">'5. анализ эконом эфф '!терновская</definedName>
    <definedName name="терновская">[0]!терновская</definedName>
    <definedName name="тех_1" localSheetId="5">#REF!</definedName>
    <definedName name="тех_1" localSheetId="7">#REF!</definedName>
    <definedName name="тех_1">#REF!</definedName>
    <definedName name="тех_2" localSheetId="5">#REF!</definedName>
    <definedName name="тех_2">#REF!</definedName>
    <definedName name="тех_3" localSheetId="5">#REF!</definedName>
    <definedName name="тех_3">#REF!</definedName>
    <definedName name="тех_4" localSheetId="5">#REF!</definedName>
    <definedName name="тех_4">#REF!</definedName>
    <definedName name="тех_г" localSheetId="5">#REF!</definedName>
    <definedName name="тех_г">#REF!</definedName>
    <definedName name="тех_оч" localSheetId="5">#REF!</definedName>
    <definedName name="тех_оч">#REF!</definedName>
    <definedName name="тех_пл" localSheetId="5">#REF!</definedName>
    <definedName name="тех_пл">#REF!</definedName>
    <definedName name="тр" localSheetId="5" hidden="1">{"'таб 21'!$A$1:$U$24","'таб 21'!$A$1:$U$1"}</definedName>
    <definedName name="тр" localSheetId="7" hidden="1">{"'таб 21'!$A$1:$U$24","'таб 21'!$A$1:$U$1"}</definedName>
    <definedName name="тр" hidden="1">{"'таб 21'!$A$1:$U$24","'таб 21'!$A$1:$U$1"}</definedName>
    <definedName name="трав">'[32]812'!$S$1:$S$65536</definedName>
    <definedName name="травень" localSheetId="5" hidden="1">{#N/A,#N/A,FALSE,"9PS0"}</definedName>
    <definedName name="травень" localSheetId="7" hidden="1">{#N/A,#N/A,FALSE,"9PS0"}</definedName>
    <definedName name="травень" hidden="1">{#N/A,#N/A,FALSE,"9PS0"}</definedName>
    <definedName name="ттт">#N/A</definedName>
    <definedName name="у">[57]assump!#REF!</definedName>
    <definedName name="уа" localSheetId="5">'3.4. Паспорт надежность '!уа</definedName>
    <definedName name="уа" localSheetId="7">'5. анализ эконом эфф '!уа</definedName>
    <definedName name="уа">[0]!уа</definedName>
    <definedName name="УЖДТ">NA()</definedName>
    <definedName name="ук" localSheetId="5">'3.4. Паспорт надежность '!ук</definedName>
    <definedName name="ук" localSheetId="7">'5. анализ эконом эфф '!ук</definedName>
    <definedName name="ук">[0]!ук</definedName>
    <definedName name="укау" localSheetId="5">'3.4. Паспорт надежность '!укау</definedName>
    <definedName name="укау" localSheetId="7">'5. анализ эконом эфф '!укау</definedName>
    <definedName name="укау">[0]!укау</definedName>
    <definedName name="укп" localSheetId="5">'3.4. Паспорт надежность '!укп</definedName>
    <definedName name="укп" localSheetId="7">'5. анализ эконом эфф '!укп</definedName>
    <definedName name="укп">[0]!укп</definedName>
    <definedName name="Условия_ИМ" localSheetId="5">#REF!</definedName>
    <definedName name="Условия_ИМ" localSheetId="7">#REF!</definedName>
    <definedName name="Условия_ИМ">#REF!</definedName>
    <definedName name="участники" localSheetId="5">#REF!</definedName>
    <definedName name="участники">#REF!</definedName>
    <definedName name="уыяпчср" localSheetId="5">[38]assump!#REF!</definedName>
    <definedName name="уыяпчср" localSheetId="7">[38]assump!#REF!</definedName>
    <definedName name="уыяпчср">[38]assump!#REF!</definedName>
    <definedName name="Ф" localSheetId="5">[38]assump!#REF!</definedName>
    <definedName name="Ф">[38]assump!#REF!</definedName>
    <definedName name="Ф5_97">[58]Ф5_97!$A$3:$O$231</definedName>
    <definedName name="Ф6_96">[7]импортеры96!$A$3:$O$322</definedName>
    <definedName name="Ф6_97">[7]импортеры97!$A$3:$O$306</definedName>
    <definedName name="Ф7_цены">[6]Ф7_цены!$A$1:$F$17</definedName>
    <definedName name="Ф8_цены">[6]Ф8_цены!$A$1:$F$18</definedName>
    <definedName name="фвыапплропал" localSheetId="5">'3.4. Паспорт надежность '!фвыапплропал</definedName>
    <definedName name="фвыапплропал" localSheetId="7">'5. анализ эконом эфф '!фвыапплропал</definedName>
    <definedName name="фвыапплропал">[0]!фвыапплропал</definedName>
    <definedName name="фс" localSheetId="5">'3.4. Паспорт надежность '!фс</definedName>
    <definedName name="фс" localSheetId="7">'5. анализ эконом эфф '!фс</definedName>
    <definedName name="фс">[0]!фс</definedName>
    <definedName name="ффф" localSheetId="7">[38]assump!#REF!</definedName>
    <definedName name="ффф">[38]assump!#REF!</definedName>
    <definedName name="фыа">NA()</definedName>
    <definedName name="фыв" localSheetId="5">'3.4. Паспорт надежность '!фыв</definedName>
    <definedName name="фыв" localSheetId="7">'5. анализ эконом эфф '!фыв</definedName>
    <definedName name="фыв">[0]!фыв</definedName>
    <definedName name="ххх" localSheetId="5">'3.4. Паспорт надежность '!ххх</definedName>
    <definedName name="ххх" localSheetId="7">'5. анализ эконом эфф '!ххх</definedName>
    <definedName name="ххх">[0]!ххх</definedName>
    <definedName name="ца" localSheetId="5">'3.4. Паспорт надежность '!ца</definedName>
    <definedName name="ца" localSheetId="7">'5. анализ эконом эфф '!ца</definedName>
    <definedName name="ца">[0]!ца</definedName>
    <definedName name="цу" localSheetId="5">'3.4. Паспорт надежность '!цу</definedName>
    <definedName name="цу" localSheetId="7">'5. анализ эконом эфф '!цу</definedName>
    <definedName name="цу">[0]!цу</definedName>
    <definedName name="цуа" localSheetId="5" hidden="1">{#N/A,#N/A,TRUE,"попередні"}</definedName>
    <definedName name="цуа" localSheetId="7" hidden="1">{#N/A,#N/A,TRUE,"попередні"}</definedName>
    <definedName name="цуа" hidden="1">{#N/A,#N/A,TRUE,"попередні"}</definedName>
    <definedName name="цув" localSheetId="5">'3.4. Паспорт надежность '!цув</definedName>
    <definedName name="цув" localSheetId="7">'5. анализ эконом эфф '!цув</definedName>
    <definedName name="цув">[0]!цув</definedName>
    <definedName name="черв">'[32]812'!$T$1:$T$65536</definedName>
    <definedName name="ЧУГУН3">[53]Чугун_Украина!$A$2:$H$20</definedName>
    <definedName name="чцй" localSheetId="5" hidden="1">{"'таб 21'!$A$1:$U$24","'таб 21'!$A$1:$U$1"}</definedName>
    <definedName name="чцй" localSheetId="7" hidden="1">{"'таб 21'!$A$1:$U$24","'таб 21'!$A$1:$U$1"}</definedName>
    <definedName name="чцй" hidden="1">{"'таб 21'!$A$1:$U$24","'таб 21'!$A$1:$U$1"}</definedName>
    <definedName name="шшш">NA()</definedName>
    <definedName name="шшш_1" localSheetId="5">'3.4. Паспорт надежность '!шшш_1</definedName>
    <definedName name="шшш_1" localSheetId="7">'5. анализ эконом эфф '!шшш_1</definedName>
    <definedName name="шшш_1">шшш_1</definedName>
    <definedName name="щзю" localSheetId="5">'3.4. Паспорт надежность '!щзю</definedName>
    <definedName name="щзю" localSheetId="7">'5. анализ эконом эфф '!щзю</definedName>
    <definedName name="щзю">[0]!щзю</definedName>
    <definedName name="ыа">NA()</definedName>
    <definedName name="ыаы">NA()</definedName>
    <definedName name="ывм" localSheetId="5">'3.4. Паспорт надежность '!ывм</definedName>
    <definedName name="ывм" localSheetId="7">'5. анализ эконом эфф '!ывм</definedName>
    <definedName name="ывм">[0]!ывм</definedName>
    <definedName name="ыйцйц" localSheetId="5" hidden="1">{#N/A,#N/A,FALSE,"Лист2"}</definedName>
    <definedName name="ыйцйц" localSheetId="7" hidden="1">{#N/A,#N/A,FALSE,"Лист2"}</definedName>
    <definedName name="ыйцйц" hidden="1">{#N/A,#N/A,FALSE,"Лист2"}</definedName>
    <definedName name="ым" localSheetId="5">'3.4. Паспорт надежность '!ым</definedName>
    <definedName name="ым" localSheetId="7">'5. анализ эконом эфф '!ым</definedName>
    <definedName name="ым">[0]!ым</definedName>
    <definedName name="ыффыв" localSheetId="7">[23]assump!#REF!</definedName>
    <definedName name="ыффыв">[23]assump!#REF!</definedName>
    <definedName name="ьг" localSheetId="5">'3.4. Паспорт надежность '!ьг</definedName>
    <definedName name="ьг" localSheetId="7">'5. анализ эконом эфф '!ьг</definedName>
    <definedName name="ьг">[0]!ьг</definedName>
    <definedName name="Экспорт_99_1">[59]Экспорт_99_1!$A$2:$F$29</definedName>
    <definedName name="Экспорт_99_2">[59]Экспорт_99_2!$A$1:$F$27</definedName>
    <definedName name="Экспорт_99_3">[59]Экспорт_99_3!$A$1:$H$34</definedName>
    <definedName name="эээ">NA()</definedName>
    <definedName name="югш" localSheetId="5" hidden="1">{#N/A,#N/A,TRUE,"попередні"}</definedName>
    <definedName name="югш" localSheetId="7" hidden="1">{#N/A,#N/A,TRUE,"попередні"}</definedName>
    <definedName name="югш" hidden="1">{#N/A,#N/A,TRUE,"попередні"}</definedName>
    <definedName name="яеыомполрщдоэ">[23]assump!#REF!</definedName>
    <definedName name="япк" localSheetId="5">'3.4. Паспорт надежность '!япк</definedName>
    <definedName name="япк" localSheetId="7">'5. анализ эконом эфф '!япк</definedName>
    <definedName name="япк">[0]!япк</definedName>
    <definedName name="яяя">NA()</definedName>
    <definedName name="яяяя" localSheetId="5" hidden="1">{"glc1",#N/A,FALSE,"GLC";"glc2",#N/A,FALSE,"GLC";"glc3",#N/A,FALSE,"GLC";"glc4",#N/A,FALSE,"GLC";"glc5",#N/A,FALSE,"GLC"}</definedName>
    <definedName name="яяяя" localSheetId="7" hidden="1">{"glc1",#N/A,FALSE,"GLC";"glc2",#N/A,FALSE,"GLC";"glc3",#N/A,FALSE,"GLC";"glc4",#N/A,FALSE,"GLC";"glc5",#N/A,FALSE,"GLC"}</definedName>
    <definedName name="яяяя" hidden="1">{"glc1",#N/A,FALSE,"GLC";"glc2",#N/A,FALSE,"GLC";"glc3",#N/A,FALSE,"GLC";"glc4",#N/A,FALSE,"GLC";"glc5",#N/A,FALSE,"GLC"}</definedName>
  </definedNames>
  <calcPr calcId="145621"/>
</workbook>
</file>

<file path=xl/calcChain.xml><?xml version="1.0" encoding="utf-8"?>
<calcChain xmlns="http://schemas.openxmlformats.org/spreadsheetml/2006/main">
  <c r="D47" i="16" l="1"/>
  <c r="D41" i="16"/>
  <c r="D32" i="16"/>
  <c r="B27" i="22"/>
  <c r="T55" i="15"/>
  <c r="T46" i="15"/>
  <c r="L32" i="15"/>
  <c r="K31" i="15"/>
  <c r="L26" i="15"/>
  <c r="G31" i="15" l="1"/>
  <c r="C37" i="16" l="1"/>
  <c r="D37" i="16" s="1"/>
  <c r="C39" i="16" s="1"/>
  <c r="C32" i="16"/>
  <c r="A86" i="28" l="1"/>
  <c r="L80" i="28"/>
  <c r="K80" i="28"/>
  <c r="J80" i="28"/>
  <c r="I80" i="28"/>
  <c r="H80" i="28"/>
  <c r="G80" i="28"/>
  <c r="F80" i="28"/>
  <c r="E80" i="28"/>
  <c r="D80" i="28"/>
  <c r="C80" i="28"/>
  <c r="B80" i="28"/>
  <c r="G76" i="28"/>
  <c r="F76" i="28"/>
  <c r="E76" i="28"/>
  <c r="D71" i="28"/>
  <c r="C71" i="28"/>
  <c r="B71" i="28"/>
  <c r="L62" i="28"/>
  <c r="A56" i="28"/>
  <c r="B49" i="28"/>
  <c r="B50" i="28" s="1"/>
  <c r="B64" i="28" s="1"/>
  <c r="B72" i="28" s="1"/>
  <c r="C47" i="28"/>
  <c r="C49" i="28" s="1"/>
  <c r="K44" i="28"/>
  <c r="K53" i="28" s="1"/>
  <c r="J44" i="28"/>
  <c r="J53" i="28" s="1"/>
  <c r="I44" i="28"/>
  <c r="I53" i="28" s="1"/>
  <c r="H44" i="28"/>
  <c r="H53" i="28" s="1"/>
  <c r="G44" i="28"/>
  <c r="G53" i="28" s="1"/>
  <c r="F44" i="28"/>
  <c r="F53" i="28" s="1"/>
  <c r="E44" i="28"/>
  <c r="E53" i="28" s="1"/>
  <c r="B43" i="28"/>
  <c r="B40" i="28"/>
  <c r="B27" i="28"/>
  <c r="B24" i="28"/>
  <c r="E19" i="28"/>
  <c r="D19" i="28"/>
  <c r="C19" i="28"/>
  <c r="F14" i="28"/>
  <c r="AP46" i="15"/>
  <c r="AP45" i="15"/>
  <c r="D76" i="28" l="1"/>
  <c r="D44" i="28"/>
  <c r="D53" i="28" s="1"/>
  <c r="B59" i="28"/>
  <c r="B58" i="28"/>
  <c r="G75" i="28"/>
  <c r="K75" i="28"/>
  <c r="B19" i="28"/>
  <c r="C43" i="28"/>
  <c r="H75" i="28"/>
  <c r="C77" i="28"/>
  <c r="C50" i="28"/>
  <c r="C64" i="28" s="1"/>
  <c r="C72" i="28" s="1"/>
  <c r="B76" i="28"/>
  <c r="B44" i="28"/>
  <c r="B53" i="28" s="1"/>
  <c r="H56" i="28"/>
  <c r="D56" i="28"/>
  <c r="G56" i="28"/>
  <c r="C56" i="28"/>
  <c r="F56" i="28"/>
  <c r="B56" i="28"/>
  <c r="E56" i="28"/>
  <c r="I75" i="28"/>
  <c r="C76" i="28"/>
  <c r="C44" i="28"/>
  <c r="C53" i="28" s="1"/>
  <c r="J57" i="28"/>
  <c r="F57" i="28"/>
  <c r="B57" i="28"/>
  <c r="L55" i="28"/>
  <c r="H55" i="28"/>
  <c r="D55" i="28"/>
  <c r="I57" i="28"/>
  <c r="E57" i="28"/>
  <c r="K55" i="28"/>
  <c r="G55" i="28"/>
  <c r="C55" i="28"/>
  <c r="H57" i="28"/>
  <c r="D57" i="28"/>
  <c r="J55" i="28"/>
  <c r="F55" i="28"/>
  <c r="B55" i="28"/>
  <c r="K57" i="28"/>
  <c r="G57" i="28"/>
  <c r="C57" i="28"/>
  <c r="I55" i="28"/>
  <c r="E55" i="28"/>
  <c r="F75" i="28"/>
  <c r="J75" i="28"/>
  <c r="B77" i="28"/>
  <c r="D47" i="28"/>
  <c r="C85" i="28" l="1"/>
  <c r="C84" i="28"/>
  <c r="D75" i="28"/>
  <c r="B75" i="28"/>
  <c r="B61" i="28"/>
  <c r="C58" i="28"/>
  <c r="C54" i="28" s="1"/>
  <c r="C59" i="28"/>
  <c r="D43" i="28"/>
  <c r="D85" i="28"/>
  <c r="D84" i="28"/>
  <c r="B54" i="28"/>
  <c r="B74" i="28" s="1"/>
  <c r="C75" i="28"/>
  <c r="E75" i="28"/>
  <c r="F62" i="28"/>
  <c r="F71" i="28" s="1"/>
  <c r="E62" i="28"/>
  <c r="E71" i="28" s="1"/>
  <c r="F60" i="28"/>
  <c r="B93" i="28"/>
  <c r="M93" i="28" s="1"/>
  <c r="H62" i="28"/>
  <c r="I60" i="28"/>
  <c r="E60" i="28"/>
  <c r="G62" i="28"/>
  <c r="G71" i="28" s="1"/>
  <c r="D49" i="28"/>
  <c r="E47" i="28"/>
  <c r="C61" i="28" l="1"/>
  <c r="C74" i="28"/>
  <c r="F47" i="28"/>
  <c r="E49" i="28"/>
  <c r="D77" i="28"/>
  <c r="D50" i="28"/>
  <c r="D64" i="28" s="1"/>
  <c r="D72" i="28" s="1"/>
  <c r="B94" i="28"/>
  <c r="B63" i="28"/>
  <c r="H60" i="28"/>
  <c r="H71" i="28"/>
  <c r="I62" i="28"/>
  <c r="D58" i="28"/>
  <c r="D59" i="28"/>
  <c r="E43" i="28"/>
  <c r="G60" i="28"/>
  <c r="I71" i="28" l="1"/>
  <c r="J62" i="28"/>
  <c r="J60" i="28"/>
  <c r="K60" i="28"/>
  <c r="C63" i="28"/>
  <c r="C94" i="28"/>
  <c r="D54" i="28"/>
  <c r="B65" i="28"/>
  <c r="B70" i="28"/>
  <c r="E77" i="28"/>
  <c r="E50" i="28"/>
  <c r="E64" i="28" s="1"/>
  <c r="E72" i="28" s="1"/>
  <c r="F49" i="28"/>
  <c r="E59" i="28"/>
  <c r="E58" i="28"/>
  <c r="F43" i="28"/>
  <c r="F50" i="28" l="1"/>
  <c r="F64" i="28" s="1"/>
  <c r="F72" i="28" s="1"/>
  <c r="F77" i="28"/>
  <c r="C70" i="28"/>
  <c r="C65" i="28"/>
  <c r="E54" i="28"/>
  <c r="B66" i="28"/>
  <c r="B67" i="28" s="1"/>
  <c r="F59" i="28"/>
  <c r="F58" i="28"/>
  <c r="G43" i="28"/>
  <c r="D74" i="28"/>
  <c r="D61" i="28"/>
  <c r="G47" i="28"/>
  <c r="J71" i="28"/>
  <c r="K62" i="28"/>
  <c r="K71" i="28" s="1"/>
  <c r="C66" i="28" l="1"/>
  <c r="M64" i="28"/>
  <c r="M65" i="28" s="1"/>
  <c r="C67" i="28"/>
  <c r="D94" i="28"/>
  <c r="D63" i="28"/>
  <c r="G58" i="28"/>
  <c r="H43" i="28"/>
  <c r="G59" i="28"/>
  <c r="C73" i="28"/>
  <c r="C78" i="28" s="1"/>
  <c r="C81" i="28" s="1"/>
  <c r="B73" i="28"/>
  <c r="B78" i="28" s="1"/>
  <c r="G49" i="28"/>
  <c r="H47" i="28"/>
  <c r="F54" i="28"/>
  <c r="E74" i="28"/>
  <c r="E61" i="28"/>
  <c r="E94" i="28" l="1"/>
  <c r="E63" i="28"/>
  <c r="H58" i="28"/>
  <c r="H54" i="28" s="1"/>
  <c r="I43" i="28"/>
  <c r="H59" i="28"/>
  <c r="G77" i="28"/>
  <c r="G50" i="28"/>
  <c r="G64" i="28" s="1"/>
  <c r="G72" i="28" s="1"/>
  <c r="C83" i="28"/>
  <c r="B83" i="28"/>
  <c r="B81" i="28"/>
  <c r="C79" i="28"/>
  <c r="B79" i="28"/>
  <c r="B84" i="28" s="1"/>
  <c r="G54" i="28"/>
  <c r="F61" i="28"/>
  <c r="F74" i="28"/>
  <c r="D65" i="28"/>
  <c r="D70" i="28"/>
  <c r="H49" i="28"/>
  <c r="I47" i="28"/>
  <c r="H61" i="28" l="1"/>
  <c r="H74" i="28"/>
  <c r="I49" i="28"/>
  <c r="E65" i="28"/>
  <c r="E70" i="28"/>
  <c r="H77" i="28"/>
  <c r="H50" i="28"/>
  <c r="H64" i="28" s="1"/>
  <c r="H72" i="28" s="1"/>
  <c r="F94" i="28"/>
  <c r="F63" i="28"/>
  <c r="G61" i="28"/>
  <c r="G74" i="28"/>
  <c r="D66" i="28"/>
  <c r="B82" i="28"/>
  <c r="B85" i="28" s="1"/>
  <c r="C82" i="28"/>
  <c r="I59" i="28"/>
  <c r="I58" i="28"/>
  <c r="J43" i="28"/>
  <c r="I56" i="28"/>
  <c r="G63" i="28" l="1"/>
  <c r="G94" i="28"/>
  <c r="I77" i="28"/>
  <c r="I50" i="28"/>
  <c r="I64" i="28" s="1"/>
  <c r="I72" i="28" s="1"/>
  <c r="D73" i="28"/>
  <c r="D78" i="28" s="1"/>
  <c r="J47" i="28"/>
  <c r="I54" i="28"/>
  <c r="D67" i="28"/>
  <c r="F65" i="28"/>
  <c r="F70" i="28"/>
  <c r="J59" i="28"/>
  <c r="J58" i="28"/>
  <c r="K43" i="28"/>
  <c r="J56" i="28"/>
  <c r="J54" i="28" s="1"/>
  <c r="E66" i="28"/>
  <c r="E73" i="28" s="1"/>
  <c r="E78" i="28" s="1"/>
  <c r="E81" i="28" s="1"/>
  <c r="H94" i="28"/>
  <c r="H63" i="28"/>
  <c r="H65" i="28" l="1"/>
  <c r="H70" i="28"/>
  <c r="J74" i="28"/>
  <c r="J61" i="28"/>
  <c r="I61" i="28"/>
  <c r="I74" i="28"/>
  <c r="D81" i="28"/>
  <c r="D79" i="28"/>
  <c r="D83" i="28"/>
  <c r="E83" i="28"/>
  <c r="E79" i="28"/>
  <c r="E84" i="28" s="1"/>
  <c r="K58" i="28"/>
  <c r="K59" i="28"/>
  <c r="K56" i="28"/>
  <c r="J49" i="28"/>
  <c r="K47" i="28"/>
  <c r="K49" i="28" s="1"/>
  <c r="E67" i="28"/>
  <c r="F66" i="28"/>
  <c r="F67" i="28"/>
  <c r="G70" i="28"/>
  <c r="G65" i="28"/>
  <c r="J50" i="28" l="1"/>
  <c r="J64" i="28" s="1"/>
  <c r="J72" i="28" s="1"/>
  <c r="J77" i="28"/>
  <c r="E82" i="28"/>
  <c r="E85" i="28" s="1"/>
  <c r="D82" i="28"/>
  <c r="F73" i="28"/>
  <c r="F78" i="28" s="1"/>
  <c r="G66" i="28"/>
  <c r="G67" i="28" s="1"/>
  <c r="I94" i="28"/>
  <c r="I63" i="28"/>
  <c r="K77" i="28"/>
  <c r="K50" i="28"/>
  <c r="K64" i="28" s="1"/>
  <c r="K72" i="28" s="1"/>
  <c r="K54" i="28"/>
  <c r="J94" i="28"/>
  <c r="J63" i="28"/>
  <c r="H66" i="28"/>
  <c r="H67" i="28" l="1"/>
  <c r="F81" i="28"/>
  <c r="F83" i="28"/>
  <c r="F79" i="28"/>
  <c r="F84" i="28" s="1"/>
  <c r="G73" i="28"/>
  <c r="G78" i="28" s="1"/>
  <c r="G81" i="28" s="1"/>
  <c r="J65" i="28"/>
  <c r="J70" i="28"/>
  <c r="K74" i="28"/>
  <c r="K61" i="28"/>
  <c r="I65" i="28"/>
  <c r="I70" i="28"/>
  <c r="F82" i="28" l="1"/>
  <c r="F85" i="28" s="1"/>
  <c r="G82" i="28"/>
  <c r="G85" i="28" s="1"/>
  <c r="K63" i="28"/>
  <c r="K94" i="28"/>
  <c r="M94" i="28" s="1"/>
  <c r="C96" i="28" s="1"/>
  <c r="B86" i="28" s="1"/>
  <c r="G79" i="28"/>
  <c r="G84" i="28" s="1"/>
  <c r="I66" i="28"/>
  <c r="I73" i="28" s="1"/>
  <c r="I78" i="28" s="1"/>
  <c r="G83" i="28"/>
  <c r="H73" i="28"/>
  <c r="H78" i="28" s="1"/>
  <c r="H81" i="28" s="1"/>
  <c r="H82" i="28" s="1"/>
  <c r="H85" i="28" s="1"/>
  <c r="J66" i="28"/>
  <c r="J67" i="28"/>
  <c r="I81" i="28" l="1"/>
  <c r="I79" i="28"/>
  <c r="I83" i="28"/>
  <c r="J83" i="28"/>
  <c r="I67" i="28"/>
  <c r="J73" i="28"/>
  <c r="J78" i="28" s="1"/>
  <c r="J81" i="28" s="1"/>
  <c r="H83" i="28"/>
  <c r="H79" i="28"/>
  <c r="H84" i="28" s="1"/>
  <c r="K70" i="28"/>
  <c r="K65" i="28"/>
  <c r="J79" i="28" l="1"/>
  <c r="I84" i="28"/>
  <c r="K66" i="28"/>
  <c r="K73" i="28" s="1"/>
  <c r="K78" i="28" s="1"/>
  <c r="J82" i="28"/>
  <c r="I82" i="28"/>
  <c r="I85" i="28" s="1"/>
  <c r="K81" i="28" l="1"/>
  <c r="K82" i="28" s="1"/>
  <c r="K79" i="28"/>
  <c r="K84" i="28" s="1"/>
  <c r="K83" i="28"/>
  <c r="K67" i="28"/>
  <c r="J85" i="28"/>
  <c r="J84" i="28"/>
  <c r="G22" i="28" l="1"/>
  <c r="B100" i="28"/>
  <c r="K85" i="28"/>
  <c r="G23" i="28" s="1"/>
  <c r="G24" i="28"/>
  <c r="G25" i="28" s="1"/>
  <c r="B21" i="22" l="1"/>
  <c r="AF50" i="15"/>
  <c r="AF45" i="15"/>
  <c r="D39" i="16"/>
  <c r="B22" i="22" l="1"/>
  <c r="L31" i="15"/>
  <c r="C33" i="16" l="1"/>
  <c r="D33" i="16" s="1"/>
  <c r="D35" i="16"/>
  <c r="AT32" i="15" l="1"/>
  <c r="O32" i="15"/>
  <c r="C41" i="16" l="1"/>
  <c r="C47" i="16" l="1"/>
  <c r="R28" i="24"/>
  <c r="N27" i="24"/>
  <c r="P28" i="24"/>
  <c r="U28" i="24" s="1"/>
  <c r="O28" i="24"/>
  <c r="A14" i="24"/>
  <c r="A11" i="24"/>
  <c r="A8" i="24"/>
  <c r="A4" i="24"/>
  <c r="J27" i="24"/>
  <c r="J26" i="24" s="1"/>
  <c r="I27" i="24"/>
  <c r="G27" i="24"/>
  <c r="F27" i="24"/>
  <c r="E27" i="24"/>
  <c r="D27" i="24"/>
  <c r="C27" i="24"/>
  <c r="C51" i="16" l="1"/>
  <c r="D51" i="16" s="1"/>
  <c r="C52" i="16" s="1"/>
  <c r="D52" i="16" s="1"/>
  <c r="C53" i="16" s="1"/>
  <c r="D53" i="16" s="1"/>
  <c r="V28" i="24"/>
  <c r="X28" i="24"/>
  <c r="Q28" i="24"/>
  <c r="Q27" i="24" s="1"/>
  <c r="S28" i="24"/>
  <c r="W28" i="24" s="1"/>
  <c r="T28" i="24"/>
  <c r="T27" i="24" s="1"/>
  <c r="T26" i="24" s="1"/>
  <c r="X27" i="24" s="1"/>
  <c r="Y28" i="24"/>
  <c r="Y27" i="24" s="1"/>
  <c r="C35" i="16"/>
  <c r="V27" i="24"/>
  <c r="O27" i="24"/>
  <c r="P27" i="24"/>
  <c r="S27" i="24"/>
  <c r="W27" i="24" s="1"/>
  <c r="C54" i="16" l="1"/>
  <c r="D54" i="16" s="1"/>
  <c r="C48" i="16" s="1"/>
  <c r="D48" i="16" s="1"/>
  <c r="C50" i="16" s="1"/>
  <c r="D50" i="16" s="1"/>
  <c r="U27" i="24"/>
  <c r="A15" i="22"/>
  <c r="A12" i="22"/>
  <c r="A9" i="22"/>
  <c r="A5" i="22"/>
  <c r="A15" i="5"/>
  <c r="A12" i="5"/>
  <c r="A9" i="5"/>
  <c r="A5" i="5"/>
  <c r="A14" i="15"/>
  <c r="A11" i="15"/>
  <c r="A8" i="15"/>
  <c r="A4" i="15"/>
  <c r="A15" i="16"/>
  <c r="A12" i="16"/>
  <c r="A9" i="16"/>
  <c r="A5" i="16"/>
  <c r="A15" i="10"/>
  <c r="A12" i="10"/>
  <c r="A9" i="10"/>
  <c r="A5" i="10"/>
  <c r="A15" i="6"/>
  <c r="A12" i="6"/>
  <c r="A9" i="6"/>
  <c r="A5" i="6"/>
  <c r="A5" i="14"/>
  <c r="A16" i="13"/>
  <c r="A13" i="13"/>
  <c r="A10" i="13"/>
  <c r="A6" i="13"/>
  <c r="A14" i="12"/>
  <c r="A11" i="12"/>
  <c r="A8" i="12"/>
  <c r="A4" i="12"/>
  <c r="BA64" i="15" l="1"/>
  <c r="BA63" i="15"/>
  <c r="BA62" i="15"/>
  <c r="BA61" i="15"/>
  <c r="BA60" i="15"/>
  <c r="AV64" i="15"/>
  <c r="AV63" i="15"/>
  <c r="AV62" i="15"/>
  <c r="AV61" i="15"/>
  <c r="AV60" i="15"/>
  <c r="AQ64" i="15"/>
  <c r="D64" i="15" s="1"/>
  <c r="AQ63" i="15"/>
  <c r="AQ62" i="15"/>
  <c r="AQ61" i="15"/>
  <c r="AQ60" i="15"/>
  <c r="D60" i="15" s="1"/>
  <c r="AL64" i="15"/>
  <c r="AL63" i="15"/>
  <c r="AL62" i="15"/>
  <c r="AL61" i="15"/>
  <c r="AL60" i="15"/>
  <c r="AG64" i="15"/>
  <c r="AG63" i="15"/>
  <c r="AG62" i="15"/>
  <c r="AG61" i="15"/>
  <c r="AG60" i="15"/>
  <c r="AB64" i="15"/>
  <c r="AB63" i="15"/>
  <c r="AB62" i="15"/>
  <c r="AB61" i="15"/>
  <c r="AB60" i="15"/>
  <c r="W64" i="15"/>
  <c r="W63" i="15"/>
  <c r="W62" i="15"/>
  <c r="W61" i="15"/>
  <c r="W60" i="15"/>
  <c r="R64" i="15"/>
  <c r="R63" i="15"/>
  <c r="R62" i="15"/>
  <c r="R61" i="15"/>
  <c r="R60" i="15"/>
  <c r="M64" i="15"/>
  <c r="M63" i="15"/>
  <c r="D63" i="15" s="1"/>
  <c r="M62" i="15"/>
  <c r="M61" i="15"/>
  <c r="M60" i="15"/>
  <c r="H64" i="15"/>
  <c r="H63" i="15"/>
  <c r="H62" i="15"/>
  <c r="H61" i="15"/>
  <c r="H60" i="15"/>
  <c r="BA57" i="15"/>
  <c r="BA56" i="15"/>
  <c r="BA55" i="15"/>
  <c r="BA54" i="15"/>
  <c r="BA53" i="15"/>
  <c r="BA52" i="15"/>
  <c r="AV57" i="15"/>
  <c r="AV56" i="15"/>
  <c r="AV55" i="15"/>
  <c r="AV54" i="15"/>
  <c r="BF54" i="15" s="1"/>
  <c r="AV53" i="15"/>
  <c r="BF53" i="15" s="1"/>
  <c r="AV52" i="15"/>
  <c r="AQ57" i="15"/>
  <c r="AQ56" i="15"/>
  <c r="AQ55" i="15"/>
  <c r="AQ54" i="15"/>
  <c r="BG54" i="15" s="1"/>
  <c r="AQ53" i="15"/>
  <c r="AQ52" i="15"/>
  <c r="AL57" i="15"/>
  <c r="AL56" i="15"/>
  <c r="AL55" i="15"/>
  <c r="AL54" i="15"/>
  <c r="AL53" i="15"/>
  <c r="AG57" i="15"/>
  <c r="AG56" i="15"/>
  <c r="AG55" i="15"/>
  <c r="AG54" i="15"/>
  <c r="D54" i="15" s="1"/>
  <c r="AG53" i="15"/>
  <c r="AG52" i="15"/>
  <c r="AB57" i="15"/>
  <c r="AB56" i="15"/>
  <c r="AB55" i="15"/>
  <c r="AB54" i="15"/>
  <c r="AB53" i="15"/>
  <c r="W57" i="15"/>
  <c r="W56" i="15"/>
  <c r="BG56" i="15" s="1"/>
  <c r="W55" i="15"/>
  <c r="W54" i="15"/>
  <c r="W53" i="15"/>
  <c r="W52" i="15"/>
  <c r="D52" i="15" s="1"/>
  <c r="R57" i="15"/>
  <c r="R56" i="15"/>
  <c r="R55" i="15"/>
  <c r="BF55" i="15" s="1"/>
  <c r="R54" i="15"/>
  <c r="R53" i="15"/>
  <c r="M57" i="15"/>
  <c r="BG57" i="15" s="1"/>
  <c r="M56" i="15"/>
  <c r="M55" i="15"/>
  <c r="BG55" i="15" s="1"/>
  <c r="M54" i="15"/>
  <c r="M53" i="15"/>
  <c r="BG53" i="15" s="1"/>
  <c r="M52" i="15"/>
  <c r="H57" i="15"/>
  <c r="C57" i="15" s="1"/>
  <c r="H56" i="15"/>
  <c r="H55" i="15"/>
  <c r="H54" i="15"/>
  <c r="H53" i="15"/>
  <c r="C53" i="15" s="1"/>
  <c r="H52" i="15"/>
  <c r="BG64" i="15"/>
  <c r="BG63" i="15"/>
  <c r="BF62" i="15"/>
  <c r="BF57" i="15"/>
  <c r="BG50" i="15"/>
  <c r="BG49" i="15"/>
  <c r="BG48" i="15"/>
  <c r="BG47" i="15"/>
  <c r="BG46" i="15"/>
  <c r="BG45" i="15"/>
  <c r="BG44" i="15"/>
  <c r="BA50" i="15"/>
  <c r="BA49" i="15"/>
  <c r="BA48" i="15"/>
  <c r="BA47" i="15"/>
  <c r="BA46" i="15"/>
  <c r="BA45" i="15"/>
  <c r="BA44" i="15"/>
  <c r="AV50" i="15"/>
  <c r="AV49" i="15"/>
  <c r="AV48" i="15"/>
  <c r="AV47" i="15"/>
  <c r="AV46" i="15"/>
  <c r="AV45" i="15"/>
  <c r="AV44" i="15"/>
  <c r="AQ50" i="15"/>
  <c r="AQ49" i="15"/>
  <c r="AQ48" i="15"/>
  <c r="AQ47" i="15"/>
  <c r="AQ46" i="15"/>
  <c r="AQ45" i="15"/>
  <c r="AQ44" i="15"/>
  <c r="AL50" i="15"/>
  <c r="AL49" i="15"/>
  <c r="AL48" i="15"/>
  <c r="AL47" i="15"/>
  <c r="AL46" i="15"/>
  <c r="AL45" i="15"/>
  <c r="AL44" i="15"/>
  <c r="BF44" i="15" s="1"/>
  <c r="AG50" i="15"/>
  <c r="AG49" i="15"/>
  <c r="AG48" i="15"/>
  <c r="AG47" i="15"/>
  <c r="AG46" i="15"/>
  <c r="AG45" i="15"/>
  <c r="AG44" i="15"/>
  <c r="AB50" i="15"/>
  <c r="AB49" i="15"/>
  <c r="AB48" i="15"/>
  <c r="AB47" i="15"/>
  <c r="AB46" i="15"/>
  <c r="AB45" i="15"/>
  <c r="AB44" i="15"/>
  <c r="W50" i="15"/>
  <c r="W49" i="15"/>
  <c r="W48" i="15"/>
  <c r="W47" i="15"/>
  <c r="D47" i="15" s="1"/>
  <c r="W46" i="15"/>
  <c r="W45" i="15"/>
  <c r="W44" i="15"/>
  <c r="R50" i="15"/>
  <c r="R49" i="15"/>
  <c r="BF49" i="15" s="1"/>
  <c r="R48" i="15"/>
  <c r="BF48" i="15" s="1"/>
  <c r="R47" i="15"/>
  <c r="R46" i="15"/>
  <c r="R45" i="15"/>
  <c r="R44" i="15"/>
  <c r="M50" i="15"/>
  <c r="M49" i="15"/>
  <c r="M48" i="15"/>
  <c r="M47" i="15"/>
  <c r="M46" i="15"/>
  <c r="M45" i="15"/>
  <c r="M44" i="15"/>
  <c r="H50" i="15"/>
  <c r="H49" i="15"/>
  <c r="H48" i="15"/>
  <c r="H47" i="15"/>
  <c r="H46" i="15"/>
  <c r="H45" i="15"/>
  <c r="H44" i="15"/>
  <c r="C62" i="15"/>
  <c r="C61" i="15"/>
  <c r="C55" i="15"/>
  <c r="C54" i="15"/>
  <c r="D48" i="15"/>
  <c r="C48" i="15"/>
  <c r="D44" i="15"/>
  <c r="BG42" i="15"/>
  <c r="BG41" i="15"/>
  <c r="BG40" i="15"/>
  <c r="BG39" i="15"/>
  <c r="BF39" i="15"/>
  <c r="BG38" i="15"/>
  <c r="BG37" i="15"/>
  <c r="BG36" i="15"/>
  <c r="BF36" i="15"/>
  <c r="BA42" i="15"/>
  <c r="BA41" i="15"/>
  <c r="BA40" i="15"/>
  <c r="BA39" i="15"/>
  <c r="BA38" i="15"/>
  <c r="BA37" i="15"/>
  <c r="BA36" i="15"/>
  <c r="AV42" i="15"/>
  <c r="AV41" i="15"/>
  <c r="AV40" i="15"/>
  <c r="AV39" i="15"/>
  <c r="AV38" i="15"/>
  <c r="AV37" i="15"/>
  <c r="AV36" i="15"/>
  <c r="C36" i="15" s="1"/>
  <c r="AQ42" i="15"/>
  <c r="AQ41" i="15"/>
  <c r="AQ40" i="15"/>
  <c r="AQ39" i="15"/>
  <c r="AQ38" i="15"/>
  <c r="AQ37" i="15"/>
  <c r="AQ36" i="15"/>
  <c r="AL42" i="15"/>
  <c r="AL41" i="15"/>
  <c r="AL40" i="15"/>
  <c r="AL39" i="15"/>
  <c r="AL38" i="15"/>
  <c r="AL37" i="15"/>
  <c r="AL36" i="15"/>
  <c r="AG42" i="15"/>
  <c r="AG41" i="15"/>
  <c r="AG40" i="15"/>
  <c r="AG39" i="15"/>
  <c r="AG38" i="15"/>
  <c r="AG37" i="15"/>
  <c r="AG36" i="15"/>
  <c r="AB42" i="15"/>
  <c r="AB41" i="15"/>
  <c r="AB40" i="15"/>
  <c r="AB39" i="15"/>
  <c r="AB38" i="15"/>
  <c r="AB37" i="15"/>
  <c r="AB36" i="15"/>
  <c r="W42" i="15"/>
  <c r="W41" i="15"/>
  <c r="W40" i="15"/>
  <c r="W39" i="15"/>
  <c r="W38" i="15"/>
  <c r="W37" i="15"/>
  <c r="W36" i="15"/>
  <c r="R42" i="15"/>
  <c r="R41" i="15"/>
  <c r="BF41" i="15" s="1"/>
  <c r="R40" i="15"/>
  <c r="BF40" i="15" s="1"/>
  <c r="R39" i="15"/>
  <c r="R38" i="15"/>
  <c r="R37" i="15"/>
  <c r="R36" i="15"/>
  <c r="M42" i="15"/>
  <c r="M41" i="15"/>
  <c r="M40" i="15"/>
  <c r="M39" i="15"/>
  <c r="M38" i="15"/>
  <c r="M37" i="15"/>
  <c r="M36" i="15"/>
  <c r="H42" i="15"/>
  <c r="H41" i="15"/>
  <c r="H40" i="15"/>
  <c r="H39" i="15"/>
  <c r="H38" i="15"/>
  <c r="H37" i="15"/>
  <c r="H36" i="15"/>
  <c r="D42" i="15"/>
  <c r="D41" i="15"/>
  <c r="D38" i="15"/>
  <c r="D37" i="15"/>
  <c r="BF47" i="15" l="1"/>
  <c r="BF38" i="15"/>
  <c r="BF46" i="15"/>
  <c r="BF45" i="15"/>
  <c r="C38" i="15"/>
  <c r="C37" i="15"/>
  <c r="BF50" i="15"/>
  <c r="C42" i="15"/>
  <c r="BF37" i="15"/>
  <c r="BF42" i="15"/>
  <c r="C41" i="15"/>
  <c r="BF56" i="15"/>
  <c r="C56" i="15"/>
  <c r="C44" i="15"/>
  <c r="BF61" i="15"/>
  <c r="BG60" i="15"/>
  <c r="D61" i="15"/>
  <c r="BG61" i="15"/>
  <c r="BG62" i="15"/>
  <c r="BF63" i="15"/>
  <c r="BF60" i="15"/>
  <c r="BF64" i="15"/>
  <c r="D62" i="15"/>
  <c r="C63" i="15"/>
  <c r="C60" i="15"/>
  <c r="C64" i="15"/>
  <c r="BG52" i="15"/>
  <c r="D56" i="15"/>
  <c r="D57" i="15"/>
  <c r="D53" i="15"/>
  <c r="D55" i="15"/>
  <c r="C47" i="15"/>
  <c r="D49" i="15"/>
  <c r="D50" i="15"/>
  <c r="D45" i="15"/>
  <c r="D46" i="15"/>
  <c r="C45" i="15"/>
  <c r="C49" i="15"/>
  <c r="C46" i="15"/>
  <c r="C50" i="15"/>
  <c r="D36" i="15"/>
  <c r="C40" i="15"/>
  <c r="D40" i="15"/>
  <c r="D39" i="15"/>
  <c r="C39" i="15"/>
  <c r="BA34" i="15" l="1"/>
  <c r="BA33" i="15"/>
  <c r="BA32" i="15"/>
  <c r="BA31" i="15"/>
  <c r="AV34" i="15"/>
  <c r="AV33" i="15"/>
  <c r="AV32" i="15"/>
  <c r="AV31" i="15"/>
  <c r="AQ34" i="15"/>
  <c r="AQ33" i="15"/>
  <c r="D33" i="15" s="1"/>
  <c r="AQ32" i="15"/>
  <c r="AQ31" i="15"/>
  <c r="AL34" i="15"/>
  <c r="AL33" i="15"/>
  <c r="AL32" i="15"/>
  <c r="AL31" i="15"/>
  <c r="AG34" i="15"/>
  <c r="AG33" i="15"/>
  <c r="AG32" i="15"/>
  <c r="AG31" i="15"/>
  <c r="AG30" i="15" s="1"/>
  <c r="AB34" i="15"/>
  <c r="AB33" i="15"/>
  <c r="AB32" i="15"/>
  <c r="AB31" i="15"/>
  <c r="W34" i="15"/>
  <c r="W33" i="15"/>
  <c r="W32" i="15"/>
  <c r="W31" i="15"/>
  <c r="D34" i="15"/>
  <c r="C34" i="15"/>
  <c r="C33" i="15"/>
  <c r="D29" i="15"/>
  <c r="C29" i="15"/>
  <c r="D26" i="15"/>
  <c r="BG34" i="15"/>
  <c r="BF34" i="15"/>
  <c r="BG33" i="15"/>
  <c r="BF33" i="15"/>
  <c r="BG29" i="15"/>
  <c r="BF29" i="15"/>
  <c r="BG26" i="15"/>
  <c r="BG25" i="15"/>
  <c r="D25" i="15"/>
  <c r="R34" i="15"/>
  <c r="R33" i="15"/>
  <c r="R32" i="15"/>
  <c r="R31" i="15"/>
  <c r="M33" i="15"/>
  <c r="M32" i="15"/>
  <c r="M31" i="15"/>
  <c r="M34" i="15"/>
  <c r="BA29" i="15"/>
  <c r="BA28" i="15"/>
  <c r="BA27" i="15"/>
  <c r="BA26" i="15"/>
  <c r="BA24" i="15" s="1"/>
  <c r="BA25" i="15"/>
  <c r="AV29" i="15"/>
  <c r="AV28" i="15"/>
  <c r="AV27" i="15"/>
  <c r="AV26" i="15"/>
  <c r="AV24" i="15" s="1"/>
  <c r="AV25" i="15"/>
  <c r="AQ29" i="15"/>
  <c r="AQ28" i="15"/>
  <c r="AQ27" i="15"/>
  <c r="AQ26" i="15"/>
  <c r="AQ25" i="15"/>
  <c r="AL29" i="15"/>
  <c r="AL28" i="15"/>
  <c r="AL27" i="15"/>
  <c r="AL26" i="15"/>
  <c r="AL25" i="15"/>
  <c r="AG29" i="15"/>
  <c r="AG28" i="15"/>
  <c r="AG27" i="15"/>
  <c r="AG26" i="15"/>
  <c r="AG25" i="15"/>
  <c r="AG24" i="15" s="1"/>
  <c r="AB29" i="15"/>
  <c r="AB28" i="15"/>
  <c r="AB27" i="15"/>
  <c r="AB26" i="15"/>
  <c r="AB25" i="15"/>
  <c r="W29" i="15"/>
  <c r="W28" i="15"/>
  <c r="W27" i="15"/>
  <c r="W26" i="15"/>
  <c r="W24" i="15" s="1"/>
  <c r="W25" i="15"/>
  <c r="R29" i="15"/>
  <c r="R28" i="15"/>
  <c r="R27" i="15"/>
  <c r="R26" i="15"/>
  <c r="R25" i="15"/>
  <c r="M29" i="15"/>
  <c r="M28" i="15"/>
  <c r="D28" i="15" s="1"/>
  <c r="M27" i="15"/>
  <c r="M26" i="15"/>
  <c r="M25" i="15"/>
  <c r="H34" i="15"/>
  <c r="H33" i="15"/>
  <c r="H32" i="15"/>
  <c r="H31" i="15"/>
  <c r="H29" i="15"/>
  <c r="H28" i="15"/>
  <c r="H27" i="15"/>
  <c r="H26" i="15"/>
  <c r="H25" i="15"/>
  <c r="BG51" i="15"/>
  <c r="BE51" i="15"/>
  <c r="BD51" i="15"/>
  <c r="BC51" i="15"/>
  <c r="BB51" i="15"/>
  <c r="BA51" i="15"/>
  <c r="AZ51" i="15"/>
  <c r="AY51" i="15"/>
  <c r="AX51" i="15"/>
  <c r="AW51" i="15"/>
  <c r="AV51" i="15"/>
  <c r="AU51" i="15"/>
  <c r="AT51" i="15"/>
  <c r="AS51" i="15"/>
  <c r="AR51" i="15"/>
  <c r="AQ51" i="15"/>
  <c r="AO51" i="15"/>
  <c r="AN51" i="15"/>
  <c r="AM51" i="15"/>
  <c r="AK51" i="15"/>
  <c r="AJ51" i="15"/>
  <c r="AI51" i="15"/>
  <c r="AH51" i="15"/>
  <c r="AG51" i="15"/>
  <c r="AE51" i="15"/>
  <c r="AD51" i="15"/>
  <c r="AC51" i="15"/>
  <c r="AA51" i="15"/>
  <c r="Z51" i="15"/>
  <c r="Y51" i="15"/>
  <c r="X51" i="15"/>
  <c r="W51" i="15"/>
  <c r="S51" i="15"/>
  <c r="Q51" i="15"/>
  <c r="P51" i="15"/>
  <c r="O51" i="15"/>
  <c r="N51" i="15"/>
  <c r="M51" i="15"/>
  <c r="L51" i="15"/>
  <c r="K51" i="15"/>
  <c r="J51" i="15"/>
  <c r="I51" i="15"/>
  <c r="H51" i="15"/>
  <c r="G51" i="15"/>
  <c r="F51" i="15"/>
  <c r="E51" i="15"/>
  <c r="D51" i="15"/>
  <c r="BE30" i="15"/>
  <c r="BD30" i="15"/>
  <c r="BC30" i="15"/>
  <c r="BB30" i="15"/>
  <c r="BA30" i="15"/>
  <c r="AZ30" i="15"/>
  <c r="AY30" i="15"/>
  <c r="AX30" i="15"/>
  <c r="AW30" i="15"/>
  <c r="AV30" i="15"/>
  <c r="AU30" i="15"/>
  <c r="AT30" i="15"/>
  <c r="AS30" i="15"/>
  <c r="AR30" i="15"/>
  <c r="AP30" i="15"/>
  <c r="AO30" i="15"/>
  <c r="AN30" i="15"/>
  <c r="AM30" i="15"/>
  <c r="AK30" i="15"/>
  <c r="AJ30" i="15"/>
  <c r="AI30" i="15"/>
  <c r="AH30" i="15"/>
  <c r="AF30" i="15"/>
  <c r="AE30" i="15"/>
  <c r="AD30" i="15"/>
  <c r="AC30" i="15"/>
  <c r="AB30" i="15"/>
  <c r="AA30" i="15"/>
  <c r="Z30" i="15"/>
  <c r="Y30" i="15"/>
  <c r="X30" i="15"/>
  <c r="V30" i="15"/>
  <c r="U30" i="15"/>
  <c r="T30" i="15"/>
  <c r="S30" i="15"/>
  <c r="Q30" i="15"/>
  <c r="P30" i="15"/>
  <c r="O30" i="15"/>
  <c r="N30" i="15"/>
  <c r="L30" i="15"/>
  <c r="K30" i="15"/>
  <c r="J30" i="15"/>
  <c r="I30" i="15"/>
  <c r="E30" i="15"/>
  <c r="BE24" i="15"/>
  <c r="BD24" i="15"/>
  <c r="BC24" i="15"/>
  <c r="BB24" i="15"/>
  <c r="AZ24" i="15"/>
  <c r="AY24" i="15"/>
  <c r="AX24" i="15"/>
  <c r="AW24" i="15"/>
  <c r="AU24" i="15"/>
  <c r="AT24" i="15"/>
  <c r="AS24" i="15"/>
  <c r="AR24" i="15"/>
  <c r="AP24" i="15"/>
  <c r="AO24" i="15"/>
  <c r="AN24" i="15"/>
  <c r="AM24" i="15"/>
  <c r="AK24" i="15"/>
  <c r="AJ24" i="15"/>
  <c r="AI24" i="15"/>
  <c r="AH24" i="15"/>
  <c r="AF24" i="15"/>
  <c r="AE24" i="15"/>
  <c r="AD24" i="15"/>
  <c r="AC24" i="15"/>
  <c r="AA24" i="15"/>
  <c r="Z24" i="15"/>
  <c r="Y24" i="15"/>
  <c r="X24" i="15"/>
  <c r="V24" i="15"/>
  <c r="U24" i="15"/>
  <c r="T24" i="15"/>
  <c r="S24" i="15"/>
  <c r="Q24" i="15"/>
  <c r="P24" i="15"/>
  <c r="O24" i="15"/>
  <c r="N24" i="15"/>
  <c r="L24" i="15"/>
  <c r="K24" i="15"/>
  <c r="J24" i="15"/>
  <c r="I24" i="15"/>
  <c r="G24" i="15"/>
  <c r="E24" i="15"/>
  <c r="F23" i="15"/>
  <c r="G23" i="15" s="1"/>
  <c r="H23" i="15" s="1"/>
  <c r="I23" i="15" s="1"/>
  <c r="J23" i="15" s="1"/>
  <c r="K23" i="15" s="1"/>
  <c r="L23" i="15" s="1"/>
  <c r="M23" i="15" s="1"/>
  <c r="N23" i="15" s="1"/>
  <c r="O23" i="15" s="1"/>
  <c r="P23" i="15" s="1"/>
  <c r="Q23" i="15" s="1"/>
  <c r="R23" i="15" s="1"/>
  <c r="S23" i="15" s="1"/>
  <c r="T23" i="15" s="1"/>
  <c r="U23" i="15" s="1"/>
  <c r="V23" i="15" s="1"/>
  <c r="W23" i="15" s="1"/>
  <c r="X23" i="15" s="1"/>
  <c r="Y23" i="15" s="1"/>
  <c r="Z23" i="15" s="1"/>
  <c r="AA23" i="15" s="1"/>
  <c r="AB23" i="15" s="1"/>
  <c r="AC23" i="15" s="1"/>
  <c r="AD23" i="15" s="1"/>
  <c r="AE23" i="15" s="1"/>
  <c r="AF23" i="15" s="1"/>
  <c r="AG23" i="15" s="1"/>
  <c r="AH23" i="15" s="1"/>
  <c r="AI23" i="15" s="1"/>
  <c r="AJ23" i="15" s="1"/>
  <c r="AK23" i="15" s="1"/>
  <c r="AL23" i="15" s="1"/>
  <c r="AM23" i="15" s="1"/>
  <c r="AN23" i="15" s="1"/>
  <c r="AO23" i="15" s="1"/>
  <c r="AP23" i="15" s="1"/>
  <c r="AQ23" i="15" s="1"/>
  <c r="AR23" i="15" s="1"/>
  <c r="AS23" i="15" s="1"/>
  <c r="AT23" i="15" s="1"/>
  <c r="AU23" i="15" s="1"/>
  <c r="AV23" i="15" s="1"/>
  <c r="AW23" i="15" s="1"/>
  <c r="AX23" i="15" s="1"/>
  <c r="AY23" i="15" s="1"/>
  <c r="AZ23" i="15" s="1"/>
  <c r="BA23" i="15" s="1"/>
  <c r="BB23" i="15" s="1"/>
  <c r="BC23" i="15" s="1"/>
  <c r="BD23" i="15" s="1"/>
  <c r="BE23" i="15" s="1"/>
  <c r="BF23" i="15" s="1"/>
  <c r="BG23" i="15" s="1"/>
  <c r="E23" i="15"/>
  <c r="BF27" i="15" l="1"/>
  <c r="AB24" i="15"/>
  <c r="C27" i="15"/>
  <c r="C28" i="15"/>
  <c r="F24" i="15" s="1"/>
  <c r="BG28" i="15"/>
  <c r="BF28" i="15"/>
  <c r="AQ30" i="15"/>
  <c r="C25" i="15"/>
  <c r="BG27" i="15"/>
  <c r="BG24" i="15" s="1"/>
  <c r="AQ24" i="15"/>
  <c r="R30" i="15"/>
  <c r="BF26" i="15"/>
  <c r="BF25" i="15"/>
  <c r="R24" i="15"/>
  <c r="D27" i="15"/>
  <c r="D24" i="15" s="1"/>
  <c r="M24" i="15"/>
  <c r="BF32" i="15"/>
  <c r="AL30" i="15"/>
  <c r="M30" i="15"/>
  <c r="D31" i="15"/>
  <c r="H30" i="15"/>
  <c r="BG32" i="15"/>
  <c r="D32" i="15"/>
  <c r="C31" i="15"/>
  <c r="F31" i="15" s="1"/>
  <c r="BF31" i="15"/>
  <c r="BG31" i="15"/>
  <c r="W30" i="15"/>
  <c r="G30" i="15"/>
  <c r="C32" i="15"/>
  <c r="F32" i="15" s="1"/>
  <c r="C26" i="15"/>
  <c r="AL24" i="15"/>
  <c r="H24" i="15"/>
  <c r="F30" i="15" l="1"/>
  <c r="BF24" i="15"/>
  <c r="B45" i="22" s="1"/>
  <c r="BF30" i="15"/>
  <c r="C30" i="15"/>
  <c r="BG30" i="15"/>
  <c r="D30" i="15"/>
  <c r="C24" i="15"/>
  <c r="U51" i="15" l="1"/>
  <c r="T52" i="15"/>
  <c r="T51" i="15" s="1"/>
  <c r="AL52" i="15"/>
  <c r="R52" i="15"/>
  <c r="R51" i="15" s="1"/>
  <c r="AP51" i="15"/>
  <c r="AB52" i="15"/>
  <c r="AB51" i="15" s="1"/>
  <c r="AF51" i="15"/>
  <c r="V51" i="15"/>
  <c r="AL51" i="15"/>
  <c r="F25" i="5"/>
  <c r="G25" i="5" s="1"/>
  <c r="H25" i="5" s="1"/>
  <c r="I25" i="5" s="1"/>
  <c r="J25" i="5" s="1"/>
  <c r="K25" i="5" s="1"/>
  <c r="L25" i="5" s="1"/>
  <c r="M25" i="5" s="1"/>
  <c r="N25" i="5" s="1"/>
  <c r="O25" i="5" s="1"/>
  <c r="P25" i="5" s="1"/>
  <c r="Q25" i="5" s="1"/>
  <c r="R25" i="5" s="1"/>
  <c r="S25" i="5" s="1"/>
  <c r="T25" i="5" s="1"/>
  <c r="U25" i="5" s="1"/>
  <c r="V25" i="5" s="1"/>
  <c r="W25" i="5" s="1"/>
  <c r="X25" i="5" s="1"/>
  <c r="Y25" i="5" s="1"/>
  <c r="Z25" i="5" s="1"/>
  <c r="AA25" i="5" s="1"/>
  <c r="AB25" i="5" s="1"/>
  <c r="AC25" i="5" s="1"/>
  <c r="AD25" i="5" s="1"/>
  <c r="AE25" i="5" s="1"/>
  <c r="AF25" i="5" s="1"/>
  <c r="AG25" i="5" s="1"/>
  <c r="AH25" i="5" s="1"/>
  <c r="AI25" i="5" s="1"/>
  <c r="AJ25" i="5" s="1"/>
  <c r="AK25" i="5" s="1"/>
  <c r="AL25" i="5" s="1"/>
  <c r="AM25" i="5" s="1"/>
  <c r="AN25" i="5" s="1"/>
  <c r="AO25" i="5" s="1"/>
  <c r="AP25" i="5" s="1"/>
  <c r="AQ25" i="5" s="1"/>
  <c r="AR25" i="5" s="1"/>
  <c r="AS25" i="5" s="1"/>
  <c r="AT25" i="5" s="1"/>
  <c r="AU25" i="5" s="1"/>
  <c r="AV25" i="5" s="1"/>
  <c r="BF52" i="15" l="1"/>
  <c r="BF51" i="15" s="1"/>
  <c r="C52" i="15"/>
  <c r="C51" i="15" s="1"/>
</calcChain>
</file>

<file path=xl/comments1.xml><?xml version="1.0" encoding="utf-8"?>
<comments xmlns="http://schemas.openxmlformats.org/spreadsheetml/2006/main">
  <authors>
    <author>Лазебный Т.Г.</author>
  </authors>
  <commentList>
    <comment ref="D19" authorId="0">
      <text>
        <r>
          <rPr>
            <b/>
            <sz val="9"/>
            <color indexed="81"/>
            <rFont val="Tahoma"/>
            <family val="2"/>
            <charset val="204"/>
          </rPr>
          <t>Лазебный Т.Г.:</t>
        </r>
        <r>
          <rPr>
            <sz val="9"/>
            <color indexed="81"/>
            <rFont val="Tahoma"/>
            <family val="2"/>
            <charset val="204"/>
          </rPr>
          <t xml:space="preserve">
23.8 млн (ПИР)</t>
        </r>
      </text>
    </comment>
    <comment ref="E19" authorId="0">
      <text>
        <r>
          <rPr>
            <b/>
            <sz val="9"/>
            <color indexed="81"/>
            <rFont val="Tahoma"/>
            <family val="2"/>
            <charset val="204"/>
          </rPr>
          <t>Лазебный Т.Г.:</t>
        </r>
        <r>
          <rPr>
            <sz val="9"/>
            <color indexed="81"/>
            <rFont val="Tahoma"/>
            <family val="2"/>
            <charset val="204"/>
          </rPr>
          <t xml:space="preserve">
23.8 млн (ПИР)</t>
        </r>
      </text>
    </comment>
    <comment ref="F19" authorId="0">
      <text>
        <r>
          <rPr>
            <b/>
            <sz val="9"/>
            <color indexed="81"/>
            <rFont val="Tahoma"/>
            <family val="2"/>
            <charset val="204"/>
          </rPr>
          <t>Лазебный Т.Г.:</t>
        </r>
        <r>
          <rPr>
            <sz val="9"/>
            <color indexed="81"/>
            <rFont val="Tahoma"/>
            <family val="2"/>
            <charset val="204"/>
          </rPr>
          <t xml:space="preserve">
23.8 млн (ПИР)</t>
        </r>
      </text>
    </comment>
    <comment ref="B42" authorId="0">
      <text>
        <r>
          <rPr>
            <b/>
            <sz val="9"/>
            <color indexed="81"/>
            <rFont val="Tahoma"/>
            <family val="2"/>
            <charset val="204"/>
          </rPr>
          <t>Лазебный Т.Г.:</t>
        </r>
        <r>
          <rPr>
            <sz val="9"/>
            <color indexed="81"/>
            <rFont val="Tahoma"/>
            <family val="2"/>
            <charset val="204"/>
          </rPr>
          <t xml:space="preserve">
ИЗ "Прогноза долгосрочного социально-экономического развития Российской Федерации на период до 2030 года" Минэкономразвития РФ</t>
        </r>
      </text>
    </comment>
    <comment ref="A60" authorId="0">
      <text>
        <r>
          <rPr>
            <b/>
            <sz val="9"/>
            <color indexed="81"/>
            <rFont val="Tahoma"/>
            <family val="2"/>
            <charset val="204"/>
          </rPr>
          <t>Лазебный Т.Г.:</t>
        </r>
        <r>
          <rPr>
            <sz val="9"/>
            <color indexed="81"/>
            <rFont val="Tahoma"/>
            <family val="2"/>
            <charset val="204"/>
          </rPr>
          <t xml:space="preserve">
Начисляется на кадастровую стоимость</t>
        </r>
      </text>
    </comment>
    <comment ref="B65" authorId="0">
      <text>
        <r>
          <rPr>
            <b/>
            <sz val="9"/>
            <color indexed="81"/>
            <rFont val="Tahoma"/>
            <family val="2"/>
            <charset val="204"/>
          </rPr>
          <t>Лазебный Т.Г.:</t>
        </r>
        <r>
          <rPr>
            <sz val="9"/>
            <color indexed="81"/>
            <rFont val="Tahoma"/>
            <family val="2"/>
            <charset val="204"/>
          </rPr>
          <t xml:space="preserve">
</t>
        </r>
        <r>
          <rPr>
            <sz val="10"/>
            <color indexed="81"/>
            <rFont val="Tahoma"/>
            <family val="2"/>
            <charset val="204"/>
          </rPr>
          <t>С учетом компенсации стоимости строительства из бюджета</t>
        </r>
      </text>
    </comment>
  </commentList>
</comments>
</file>

<file path=xl/sharedStrings.xml><?xml version="1.0" encoding="utf-8"?>
<sst xmlns="http://schemas.openxmlformats.org/spreadsheetml/2006/main" count="907" uniqueCount="544">
  <si>
    <t>…</t>
  </si>
  <si>
    <t>Значение</t>
  </si>
  <si>
    <t>Факт (предложения по корректировке плана)</t>
  </si>
  <si>
    <t>План</t>
  </si>
  <si>
    <t>№ пп</t>
  </si>
  <si>
    <t xml:space="preserve">         (наименование инвестиционного проекта)</t>
  </si>
  <si>
    <t xml:space="preserve">         (идентификатор инвестиционного проекта)</t>
  </si>
  <si>
    <t xml:space="preserve">         (фирменное наименование субъекта электроэнергетики)</t>
  </si>
  <si>
    <t xml:space="preserve">Паспорт инвестиционного проекта </t>
  </si>
  <si>
    <t>к приказу Минэнерго России</t>
  </si>
  <si>
    <t>Факт</t>
  </si>
  <si>
    <t>Интернет-адрес площадки</t>
  </si>
  <si>
    <t>Номер процедуры</t>
  </si>
  <si>
    <t>По решению комиссии</t>
  </si>
  <si>
    <t>Номер</t>
  </si>
  <si>
    <t>Дата</t>
  </si>
  <si>
    <t>Наименование органа (должности), принявшего решение</t>
  </si>
  <si>
    <t>Основание для проведения закупки у ЕИ (пункт Положения/Стандарта)</t>
  </si>
  <si>
    <t>Дата подведения итогов конкурентной процедуры 
(число, месяц, год)</t>
  </si>
  <si>
    <t>Дата вскрытия конвертов (число, месяц, год)</t>
  </si>
  <si>
    <t>Дата объявления конкурентной процедуры 
(число, месяц, год)</t>
  </si>
  <si>
    <t>Публикация извещения на ЭТП</t>
  </si>
  <si>
    <t>Количество</t>
  </si>
  <si>
    <t>Филиал/подразделение</t>
  </si>
  <si>
    <t>Примечание</t>
  </si>
  <si>
    <t>Причины невыполнения сроков</t>
  </si>
  <si>
    <t>Дата исполнения поставщиком (подрядчиком, исполнителем) обязательств по договору</t>
  </si>
  <si>
    <t>Дата начала поставки товара, выполнения работ, оказания услуг по договору</t>
  </si>
  <si>
    <t>Планируемая дата начала поставки товара, выполнения работ, оказания услуг по ГКПЗ</t>
  </si>
  <si>
    <t>Дата заключения договора (число, месяц, год)</t>
  </si>
  <si>
    <t>Сведения о разрешении заключении договора у единственного источника</t>
  </si>
  <si>
    <t>Сведения о конкурентной процедуре</t>
  </si>
  <si>
    <t>Объем обязательств (по финансированию с НДС), приходящийся на текущий год по итогам закупки, 
тыс. руб.</t>
  </si>
  <si>
    <t xml:space="preserve"> Цена договора, 
тыс. руб. 
(с НДС)</t>
  </si>
  <si>
    <t>Наименование победителя (единственного квалифицированного участника, единственного источника) закупки</t>
  </si>
  <si>
    <t>Цена победителя (единственного квалифицированного участника) по итоговому протоколу, тыс. руб. (без НДС)</t>
  </si>
  <si>
    <t>Цены заявок/предложений (оферт) после переторжек, тыс. руб. (без НДС)</t>
  </si>
  <si>
    <t>Количество переторжек</t>
  </si>
  <si>
    <t>Наименования участников, заявки/предложения (оферты) которых были отклонены</t>
  </si>
  <si>
    <t>Цены заявок/предложений (оферт), 
тыс. руб. 
(без НДС)</t>
  </si>
  <si>
    <t>Наименования участников, подавших заявки/предложения (оферты)</t>
  </si>
  <si>
    <t>Количество участников, подавших заявки/предложения</t>
  </si>
  <si>
    <t>Количество участников, получивших закупочную документацию</t>
  </si>
  <si>
    <t>Способ закупки</t>
  </si>
  <si>
    <t>Начальная (предельная) цена закупки по извещению/уведомлению, 
тыс. руб. 
(без НДС)</t>
  </si>
  <si>
    <t>Документ, на основании которого определена планируемая (предельная) цена закупки</t>
  </si>
  <si>
    <t>Организатор закупки (юридическое лицо/филиал)</t>
  </si>
  <si>
    <t>Наименование закупаемой продукции</t>
  </si>
  <si>
    <t>Вид закупаемой продукции</t>
  </si>
  <si>
    <t>Ввод объекта в эксплуатацию/окончание работ по проекту
(месяц, год)</t>
  </si>
  <si>
    <t>Вид деятельности</t>
  </si>
  <si>
    <t>№
 п/п</t>
  </si>
  <si>
    <t>Текущая стадия реализации инвестиционного проекта</t>
  </si>
  <si>
    <t>8</t>
  </si>
  <si>
    <t>Год окончания реализации инвестиционного проекта</t>
  </si>
  <si>
    <t>7</t>
  </si>
  <si>
    <t>Год начала  реализации инвестиционного проекта</t>
  </si>
  <si>
    <t>6</t>
  </si>
  <si>
    <t>5</t>
  </si>
  <si>
    <t>Описание конкретных результатов реализации инвестиционного проекта</t>
  </si>
  <si>
    <t>4</t>
  </si>
  <si>
    <t>3</t>
  </si>
  <si>
    <t>2</t>
  </si>
  <si>
    <t>Цели (указать укрупненные цели в соответствии с приложением ___)</t>
  </si>
  <si>
    <t>1</t>
  </si>
  <si>
    <t>Содержание</t>
  </si>
  <si>
    <t>Наименование</t>
  </si>
  <si>
    <t>от «__» _____ 201_ г. №___</t>
  </si>
  <si>
    <t>Приложение  № _____</t>
  </si>
  <si>
    <t>11</t>
  </si>
  <si>
    <t>10</t>
  </si>
  <si>
    <t>Наличие заключения по результатам 
технологического и ценового аудита инвестиционного проекта</t>
  </si>
  <si>
    <t>9</t>
  </si>
  <si>
    <t>Территории муниципальных образований, на территории которых реализуется инвестиционный проект</t>
  </si>
  <si>
    <t>Субъекты Российской Федерации, на территории которых реализуется проект</t>
  </si>
  <si>
    <t>Реквизиты документа</t>
  </si>
  <si>
    <t>Другое</t>
  </si>
  <si>
    <t>ВР</t>
  </si>
  <si>
    <t>ЦСР</t>
  </si>
  <si>
    <t>РзПр</t>
  </si>
  <si>
    <t>ГРБС</t>
  </si>
  <si>
    <t>Объемы финансирования инвестиционного проекта за счет средств бюджетов бюджетной системы Российской Федерации, млн рублей</t>
  </si>
  <si>
    <t>Реквизиты положений документа, направленных на финасирование инвестиционного проекта</t>
  </si>
  <si>
    <t>Наименование федерального закона, закона субъекта Российской Федерации,муниципального правового акта, решения Правительства Российской Федерации (федерального органа исполнительной власти, органа государственной власти субъекта Российской Федерации, органа местного самоуправления), предусматривающих финасирование инвестиционного проекта (объектов капитального строительства, предусмотренных инвестиционным проектом)</t>
  </si>
  <si>
    <t>Год раскрытия информации о паспорте инвестиционного проекта</t>
  </si>
  <si>
    <t>Количество присоединяемых к сети генераторов</t>
  </si>
  <si>
    <t>Мощность присоединяемых к сети генераторов, МВт</t>
  </si>
  <si>
    <t>Количество присоединяемых к сети трансформаторов, всего</t>
  </si>
  <si>
    <t>Мощность присоединяемых к сети трансформаторов всего, МВА</t>
  </si>
  <si>
    <t>Заявляемая категория надежности</t>
  </si>
  <si>
    <t>Напряжение, кВ</t>
  </si>
  <si>
    <t>Максимальная мощность энергопринимающих устройств присоединяемых, МВт</t>
  </si>
  <si>
    <t>Максимальная мощность энергопринимающих устройств ранее присоединенных, МВт</t>
  </si>
  <si>
    <t>Максимальная мощность энергопринимающих устройств всего, МВт</t>
  </si>
  <si>
    <t>Наименование энергопринимающего устройства, объекта по производству электрической энергии, объекта электросетевого хозяйства электросетевой организации или иного лица/</t>
  </si>
  <si>
    <t>Местонахождение  энергопринимающего устройства, объекта по производству электрической энергии, объекта электросетевого хозяйства электросетевой организации или иного лица</t>
  </si>
  <si>
    <t>До</t>
  </si>
  <si>
    <t>После</t>
  </si>
  <si>
    <t>заключение, принятое
по результатам ТОБ</t>
  </si>
  <si>
    <t>наименование, номер и дата регистрации документа
по результатам ТОБ, организация, проводившая ТОБ</t>
  </si>
  <si>
    <t>наименование, номер и дата регистрации документа
по результатам ТО, организация, проводившая ТО</t>
  </si>
  <si>
    <t>Техническое обследование (далее - ТОБ)</t>
  </si>
  <si>
    <t>Техническое освидетельствование (далее - ТО)</t>
  </si>
  <si>
    <t>Год в котором был завершен последний капитальный ремонт</t>
  </si>
  <si>
    <t>Номинальное напряжение (высшее), кВ</t>
  </si>
  <si>
    <t>Год ввода в эксплуатацию</t>
  </si>
  <si>
    <t>Год выпуска</t>
  </si>
  <si>
    <t>Вид оборудования</t>
  </si>
  <si>
    <t>рабочее</t>
  </si>
  <si>
    <t>проектное</t>
  </si>
  <si>
    <t>Тип опор (преобладающий вид
прокладки КЛ)</t>
  </si>
  <si>
    <t>Год реконструкции (модернизации)</t>
  </si>
  <si>
    <t>Протяженность по трассе, км</t>
  </si>
  <si>
    <t>км</t>
  </si>
  <si>
    <t>Мвар</t>
  </si>
  <si>
    <t>МВ×А</t>
  </si>
  <si>
    <t>МВт</t>
  </si>
  <si>
    <t>Вывод мощностей из эксплуатации:</t>
  </si>
  <si>
    <t>5.6</t>
  </si>
  <si>
    <t>5.5</t>
  </si>
  <si>
    <t>5.4</t>
  </si>
  <si>
    <t>5.3</t>
  </si>
  <si>
    <t>5.2</t>
  </si>
  <si>
    <t>млн рублей (без НДС)</t>
  </si>
  <si>
    <t>5.1</t>
  </si>
  <si>
    <t>Принятие объектов основных средств к бухгалтерскому учету:</t>
  </si>
  <si>
    <t>4.7</t>
  </si>
  <si>
    <t>кабельных линий электропередачи, км</t>
  </si>
  <si>
    <t>4.6</t>
  </si>
  <si>
    <t>воздушных линий электропередачи в двухцепном исполнении, км</t>
  </si>
  <si>
    <t>4.5</t>
  </si>
  <si>
    <t>воздушных линий электропередачи в одноцепном исполнении, км</t>
  </si>
  <si>
    <t>4.4</t>
  </si>
  <si>
    <t>объектов электросетевого хозяйства, Мвар</t>
  </si>
  <si>
    <t>4.3</t>
  </si>
  <si>
    <t>объектов электросетевого хозяйства, МВ×А</t>
  </si>
  <si>
    <t>4.2</t>
  </si>
  <si>
    <t>объектов электросетевого хозяйства, МВт</t>
  </si>
  <si>
    <t>4.1</t>
  </si>
  <si>
    <t>Ввод объектов (мощностей) в эксплуатацию:</t>
  </si>
  <si>
    <t>3.7</t>
  </si>
  <si>
    <t>3.6</t>
  </si>
  <si>
    <t>3.5</t>
  </si>
  <si>
    <t>3.4</t>
  </si>
  <si>
    <t>3.3</t>
  </si>
  <si>
    <t>3.2</t>
  </si>
  <si>
    <t>объектов электросетевого хозяйства (объектов электроэнергетики), МВт</t>
  </si>
  <si>
    <t>3.1</t>
  </si>
  <si>
    <t xml:space="preserve"> Постановка объектов электросетевого хозяйства под напряжение:</t>
  </si>
  <si>
    <t>прочие затраты</t>
  </si>
  <si>
    <t>2.4</t>
  </si>
  <si>
    <t>оборудование</t>
  </si>
  <si>
    <t>2.3</t>
  </si>
  <si>
    <t>строительные работы, реконструкция, монтаж оборудования</t>
  </si>
  <si>
    <t>2.2</t>
  </si>
  <si>
    <t>проектно-изыскательские работы</t>
  </si>
  <si>
    <t>2.1</t>
  </si>
  <si>
    <t>Освоение капитальных вложений в прогнозных ценах соответствующих лет всего, млн рублей  (без НДС), в том числе:</t>
  </si>
  <si>
    <t>иных источников финансирования</t>
  </si>
  <si>
    <t>1.5</t>
  </si>
  <si>
    <t xml:space="preserve"> платы за технологическое присоединение</t>
  </si>
  <si>
    <t>1.4</t>
  </si>
  <si>
    <t>1.3</t>
  </si>
  <si>
    <t>1.2</t>
  </si>
  <si>
    <t>федерального бюджета</t>
  </si>
  <si>
    <t>1.1</t>
  </si>
  <si>
    <t>Финансирование капитальных вложений в прогнозных ценах соответствующих лет всего, млн рублей (с НДС), в том числе за счет:</t>
  </si>
  <si>
    <t>Предложение по корректировке плана</t>
  </si>
  <si>
    <t xml:space="preserve">
План</t>
  </si>
  <si>
    <t>Факт 
(предложение по корректировке плана)</t>
  </si>
  <si>
    <t>Итого за период реализации инвестиционной программы</t>
  </si>
  <si>
    <t>Остаток</t>
  </si>
  <si>
    <t>Всего по инвестиционному проекту</t>
  </si>
  <si>
    <t>Наименование показателя и единицы измерения</t>
  </si>
  <si>
    <t>№№</t>
  </si>
  <si>
    <t>4.4.</t>
  </si>
  <si>
    <t xml:space="preserve">Получение разрешения на ввод объекта в эксплуатацию. </t>
  </si>
  <si>
    <t>4.3.</t>
  </si>
  <si>
    <t>Оформление (подписание) актов об осуществлении технологического присоединения к электрическим сетям</t>
  </si>
  <si>
    <t>4.2.</t>
  </si>
  <si>
    <t xml:space="preserve">Комплексное опробование оборудования </t>
  </si>
  <si>
    <t>4.1.</t>
  </si>
  <si>
    <t>Испытания и ввод в эксплуатацию</t>
  </si>
  <si>
    <t>3.5.</t>
  </si>
  <si>
    <t>Пусконаладочные работы</t>
  </si>
  <si>
    <t>3.4.</t>
  </si>
  <si>
    <t>Монтаж основного оборудования</t>
  </si>
  <si>
    <t>3.3.</t>
  </si>
  <si>
    <t>Поставка основного оборудования</t>
  </si>
  <si>
    <t>3.2.</t>
  </si>
  <si>
    <t>3.1.</t>
  </si>
  <si>
    <t>2.2.</t>
  </si>
  <si>
    <t>2.1.</t>
  </si>
  <si>
    <t>Организационный этап</t>
  </si>
  <si>
    <t>Разработка рабочей документации</t>
  </si>
  <si>
    <t>1.6.</t>
  </si>
  <si>
    <t>Утверждение проектной документации</t>
  </si>
  <si>
    <t>1.5.</t>
  </si>
  <si>
    <t>1.4.</t>
  </si>
  <si>
    <t>1.3.</t>
  </si>
  <si>
    <t>1.2.</t>
  </si>
  <si>
    <t>1.1.</t>
  </si>
  <si>
    <t>Предпроектный и проектный этап</t>
  </si>
  <si>
    <t>окончание (дата)</t>
  </si>
  <si>
    <t>начало (дата)</t>
  </si>
  <si>
    <t>Основные причины невыполнения</t>
  </si>
  <si>
    <t>Процент исполнения  работ за весь период (%)</t>
  </si>
  <si>
    <t xml:space="preserve">Наименование контрольных этапов реализации инвестпроекта с указанием событий/работ критического пути сетевого графика * </t>
  </si>
  <si>
    <t>№</t>
  </si>
  <si>
    <t xml:space="preserve">Диспетчерское наименование трансфорорматор-ной или иной подстанции </t>
  </si>
  <si>
    <t>7.1</t>
  </si>
  <si>
    <t>7.2</t>
  </si>
  <si>
    <t>7.3</t>
  </si>
  <si>
    <t>7.4</t>
  </si>
  <si>
    <t>7.5</t>
  </si>
  <si>
    <t>линий электропередачи, км</t>
  </si>
  <si>
    <t>Принятие нематериальных активов к бухгалтерскому учету, млн рублей (без НДС)</t>
  </si>
  <si>
    <t>Описание этапов (при наличии этапности) реализации инвестиционного проекта</t>
  </si>
  <si>
    <t>Наличие разрешения на строительство</t>
  </si>
  <si>
    <t>год</t>
  </si>
  <si>
    <t>Nt</t>
  </si>
  <si>
    <t>Причины,  установленные соответствующими актами расследования технологических нарушений (аварий), которые привели к прекращению электроснабжения, и на устранение которых направлены мероприятия инвестиционного проекта</t>
  </si>
  <si>
    <t>Планируемая (предельная) цена закупки по ГКПЗ, 
тыс рублей
(без НДС)</t>
  </si>
  <si>
    <t>Реквизиты документа первичной информации (акта расследования технологических нарушений (аварий) или иного документа</t>
  </si>
  <si>
    <t>Диспетчерское наименование подстанции или линии электропередачи, в результате отключения которой произошло прекращение передачи электроэнергии</t>
  </si>
  <si>
    <t>Ni/Nt</t>
  </si>
  <si>
    <t>Диспетчерское наименование оборудования</t>
  </si>
  <si>
    <t>Годы реализации инвестиционной программы (начиная с года, следующего за годом ввода объектов, предусмотренных инвестиционным проектом до окончания периода инвестиционной программы)</t>
  </si>
  <si>
    <t>Описание методологии расчета ожидаемых значений показателей надежности, достигаемых по результатам реализации инвестиционного проекта</t>
  </si>
  <si>
    <t>Коэффициент дисконтирования</t>
  </si>
  <si>
    <t>Чистый денежный поток</t>
  </si>
  <si>
    <t>Изменения финансовых обязательств</t>
  </si>
  <si>
    <t>Инвестиции</t>
  </si>
  <si>
    <t>Изменения в рабочем капитале</t>
  </si>
  <si>
    <t>НДС</t>
  </si>
  <si>
    <t>Налог на прибыль</t>
  </si>
  <si>
    <t>Проценты</t>
  </si>
  <si>
    <t>Амортизация</t>
  </si>
  <si>
    <t>Денежный поток на собственный капитал, руб.</t>
  </si>
  <si>
    <t>Чистая прибыль</t>
  </si>
  <si>
    <t>Прибыль до налогообложения</t>
  </si>
  <si>
    <t>Налог на имущество (После ввода объекта в эксплуатацию)</t>
  </si>
  <si>
    <t>Прочие расходы при эксплуатации объекта, руб. без НДС</t>
  </si>
  <si>
    <t>Ремонт объекта</t>
  </si>
  <si>
    <t>Операционные расходы</t>
  </si>
  <si>
    <t>Доход</t>
  </si>
  <si>
    <t>Начисление процентов</t>
  </si>
  <si>
    <t>Погашение основного долга</t>
  </si>
  <si>
    <t>Поступление кредита</t>
  </si>
  <si>
    <t>Основной долг на начало периода</t>
  </si>
  <si>
    <t>Кредит, руб.</t>
  </si>
  <si>
    <t>Кумулятивная инфляция</t>
  </si>
  <si>
    <t>Прогноз инфляции</t>
  </si>
  <si>
    <t>Период</t>
  </si>
  <si>
    <t>Доля собственных средств</t>
  </si>
  <si>
    <t>Ставка дисконтирования на собственный капитал</t>
  </si>
  <si>
    <t>Доля заемных средств</t>
  </si>
  <si>
    <t>Ставка по кредиту без учета субсидирования</t>
  </si>
  <si>
    <t>Ставка по кредиту</t>
  </si>
  <si>
    <t>Рабочий капитал в % от выручки</t>
  </si>
  <si>
    <t>Прочие расходы, руб. без НДС в месяц</t>
  </si>
  <si>
    <t>Периодичность расходов, лет</t>
  </si>
  <si>
    <t>Возникновение прочих расходов, лет после постройки</t>
  </si>
  <si>
    <t>Периодичность ремонта объекта, лет</t>
  </si>
  <si>
    <t>Затраты на ремонт объекта, руб. без НДС</t>
  </si>
  <si>
    <t>Кол-во объектов, ед.</t>
  </si>
  <si>
    <t>Дисконтированный период окупаемости, лет</t>
  </si>
  <si>
    <t>Срок амортизации, лет</t>
  </si>
  <si>
    <t>Простой период окупаемости, лет</t>
  </si>
  <si>
    <t>Прочие расходы, руб. без НДС на объект</t>
  </si>
  <si>
    <t>Собственный капитал</t>
  </si>
  <si>
    <t>Исходные данные</t>
  </si>
  <si>
    <t>Тип проекта</t>
  </si>
  <si>
    <t>Группа инвестиционных проектов инвестиционной программы</t>
  </si>
  <si>
    <t>всего в год (-1), в том числе:</t>
  </si>
  <si>
    <t>всего в год (-2), в том числе:</t>
  </si>
  <si>
    <t>Получение положительного заключения экспертизы проектной документации</t>
  </si>
  <si>
    <t>Фактические показатели уровня надежности оказываемых услуг по передаче электрической энергии (до реализации инвестиционного проекта)</t>
  </si>
  <si>
    <t>Оценка ожидаемого изменения показателей уровня надежности оказываемых услуг по передаче электрической энергии (после реализации инвестиционного проекта)</t>
  </si>
  <si>
    <t>Всего</t>
  </si>
  <si>
    <t>Наименование точки присоединения энергопринимающего устройства, объекта по производству электрической энергии, объекта электросетевого хозяйства электросетевой организации или иного лица</t>
  </si>
  <si>
    <t>технологическому присоединению от существующих объектов электросетевого хозяйства до границы участка, на котором расположены энергопринимающие устройства и (или) объекты электроэнергетики (объекты по производству электрической энергии, объекты электросетевого хозяйства) заявителя (за исключением выполнения требований к усилению
существующей электрической сети), реализуемое в рамках инвестиционного проекта</t>
  </si>
  <si>
    <t xml:space="preserve">выполнению требований к усилению существующей электрической сети
</t>
  </si>
  <si>
    <t xml:space="preserve">Содержание в соответствии с договором ТП (ТУ) мероприятий, реализуемых в рамках инвестиционного проекта, по: </t>
  </si>
  <si>
    <t>Состояние договора ТП</t>
  </si>
  <si>
    <t>Реквизиты дополнительных соглашений к договору</t>
  </si>
  <si>
    <t>Наименование объекта</t>
  </si>
  <si>
    <t>Местоположение объекта (субъект РФ, населенный пункт)</t>
  </si>
  <si>
    <t>Вводимая мощность (в том числе прирост)</t>
  </si>
  <si>
    <t>Срок ввода объекта</t>
  </si>
  <si>
    <t>Фактическая стадия реализации проекта на отчётную дату</t>
  </si>
  <si>
    <t>Документ, в соответствии с которым определена стоимость проекта</t>
  </si>
  <si>
    <t>Стоимость по результатам проведенных закупок с НДС, млн. руб.</t>
  </si>
  <si>
    <t>Объем заключенных на отчётную дату договоров по проекту, млн. руб.</t>
  </si>
  <si>
    <t>в том числе</t>
  </si>
  <si>
    <t xml:space="preserve"> - по договорам подряда (в разбивке по каждому подрядчику и по договорам):</t>
  </si>
  <si>
    <t>объем заключенного договора в ценах ______ года с НДС, млн. руб.</t>
  </si>
  <si>
    <t>% от сметной стоимости проекта</t>
  </si>
  <si>
    <t>оплачено по договору, млн. руб.</t>
  </si>
  <si>
    <t>освоено по договору, млн. руб.</t>
  </si>
  <si>
    <t xml:space="preserve"> - по договорам поставки основного оборудования (в разбивке по каждому поставщику и по договорам):</t>
  </si>
  <si>
    <t xml:space="preserve"> - по прочим договорам (в разбивке по каждому контрагенту и по договорам)</t>
  </si>
  <si>
    <t>% законтрактованности объекта непосредственно с изготовителями и поставщиками</t>
  </si>
  <si>
    <t xml:space="preserve"> - СМР, %</t>
  </si>
  <si>
    <t xml:space="preserve"> - поставка основного оборудования, %</t>
  </si>
  <si>
    <t xml:space="preserve"> - разработка проектной документации и рабочей документации, %</t>
  </si>
  <si>
    <t>% оплаты по объекту(предоплата)</t>
  </si>
  <si>
    <t>всего оплачено по объекту</t>
  </si>
  <si>
    <t>%  освоения по объекту за отчетный период</t>
  </si>
  <si>
    <t>всего освоено по объекту</t>
  </si>
  <si>
    <t>Участники реализации инвестиционного проекта:</t>
  </si>
  <si>
    <t>- заказчик-застройщик</t>
  </si>
  <si>
    <t>- проектно-изыскательские организации</t>
  </si>
  <si>
    <t>- технические агенты</t>
  </si>
  <si>
    <t>- подрядчики</t>
  </si>
  <si>
    <t>- поставщики основного оборудования</t>
  </si>
  <si>
    <t>Перечень субподрядных организаций, участвующих в строительстве объекта</t>
  </si>
  <si>
    <t>Количество строительно-монтажного персонала на площадке строительства энергообъекта</t>
  </si>
  <si>
    <t xml:space="preserve"> - строительный персонал</t>
  </si>
  <si>
    <t xml:space="preserve"> - монтажный персонал</t>
  </si>
  <si>
    <t>Основное оборудование</t>
  </si>
  <si>
    <t>График поставки основного оборудования</t>
  </si>
  <si>
    <t xml:space="preserve"> - дата поставки</t>
  </si>
  <si>
    <t xml:space="preserve"> - задержки в поставке</t>
  </si>
  <si>
    <t xml:space="preserve"> - причины задержек</t>
  </si>
  <si>
    <t>Фактическое состояние реализации инвестиционного проекта в срок</t>
  </si>
  <si>
    <t>Факты и события, влияющие на ход реализации проекта, проблемные вопросы:</t>
  </si>
  <si>
    <t xml:space="preserve"> - выявленные нарушения договоров подряда,</t>
  </si>
  <si>
    <t xml:space="preserve"> - рекламации к заводам - изготовителям и поставщикам,</t>
  </si>
  <si>
    <t xml:space="preserve"> - предписания надзорных органов,</t>
  </si>
  <si>
    <t xml:space="preserve"> - дефицит источников финансирования и др.,</t>
  </si>
  <si>
    <t xml:space="preserve"> - другое (расшифровать)</t>
  </si>
  <si>
    <t>Сроки выполнения</t>
  </si>
  <si>
    <t>Предложения по корректирующим мероприятиям по устранению отставания</t>
  </si>
  <si>
    <t>Процент выполнения за отчетный период (%)</t>
  </si>
  <si>
    <t>км ВЛ
 1-цеп</t>
  </si>
  <si>
    <t>км ВЛ
 2-цеп</t>
  </si>
  <si>
    <t>км КЛ</t>
  </si>
  <si>
    <t>средств, полученных от оказания услуг по регулируемым государством ценам (тарифам)</t>
  </si>
  <si>
    <t>Заключение договора на ТП</t>
  </si>
  <si>
    <t>1.2.1.</t>
  </si>
  <si>
    <t>Утверждение платы за ТП по индивидуальному проекту</t>
  </si>
  <si>
    <t>Заключение договора на разработку проектной документации</t>
  </si>
  <si>
    <t>Получение разрешения на строительство</t>
  </si>
  <si>
    <t>Утверждение документации по планировке территории</t>
  </si>
  <si>
    <t>Принятие уполномоченным органом решения о подготовке документации по планировке территории</t>
  </si>
  <si>
    <t>Получение правоустанавливающих документов на земельный участок</t>
  </si>
  <si>
    <t>Приемка проектной документации заказчиком</t>
  </si>
  <si>
    <t>Заключение договора  на выполнение строительно-монтажных работ (дополнительного соглашения к договору)</t>
  </si>
  <si>
    <t>Выполнение подготовительных работ на площадке строительства</t>
  </si>
  <si>
    <t>Закупка основного оборудования</t>
  </si>
  <si>
    <t>Получение положительного заключения государственной экологической экспертизы проектной документации</t>
  </si>
  <si>
    <t>Получение акта о выполнении субъектом электроэнергетики технических условий, согласованного соответствующим субъектом оперативно-диспетчерского управления (в случае, если технические условия были согласованы субъектом оперативно-диспетчерского управления).</t>
  </si>
  <si>
    <t>Получение разрешения на эксплуатацию энергообъекта от органов государственного контроля и надзора на период пусконаладочных работ</t>
  </si>
  <si>
    <t>Получение разрешения на эксплуатацию энергообъекта от органов государственного контроля и надзора</t>
  </si>
  <si>
    <t>Приемка основных средств к бухгалтерскому учету</t>
  </si>
  <si>
    <t>4.5.</t>
  </si>
  <si>
    <t>1.7.</t>
  </si>
  <si>
    <t>1.8.</t>
  </si>
  <si>
    <t>1.9.</t>
  </si>
  <si>
    <t>1.10.</t>
  </si>
  <si>
    <t>1.11.</t>
  </si>
  <si>
    <t>1.12.</t>
  </si>
  <si>
    <t>3.7.</t>
  </si>
  <si>
    <t>Наименование обособленного подразделения субъекта электроэнергетики, реализующего инвестиционный проект (если применимо)</t>
  </si>
  <si>
    <t>Наличие решения о резервировании земель</t>
  </si>
  <si>
    <t>Наличие решения  об изъятии земельных участков для государственных или муниципальных нужд</t>
  </si>
  <si>
    <t>Наличие решения о переводе земель или земельных участков из одной категории в другую</t>
  </si>
  <si>
    <t>Наличие правоустанавливающих документов на земельный участок</t>
  </si>
  <si>
    <t>Наличие утвержденной документации по планировке территории</t>
  </si>
  <si>
    <t>Объект капитального строительства относится к видам объектов федерального, регионального, местного значения, подлежащим отображению в соответствующем документе территориального планирования</t>
  </si>
  <si>
    <t>Объект капитального строительства (федерального, регионального, местного значения) отображен в соответствующем  документе территориального планирования (Российской Федерации, субъекта Российской Федерации,  муниципального образования)</t>
  </si>
  <si>
    <t>Наличие положительного заключения экспертизы проектной документации</t>
  </si>
  <si>
    <t>Наличие утвержденной проектной документации</t>
  </si>
  <si>
    <t>13</t>
  </si>
  <si>
    <t>15</t>
  </si>
  <si>
    <t>17</t>
  </si>
  <si>
    <t>19</t>
  </si>
  <si>
    <t>21</t>
  </si>
  <si>
    <t>23</t>
  </si>
  <si>
    <t>25</t>
  </si>
  <si>
    <t>Итого за год</t>
  </si>
  <si>
    <t>12</t>
  </si>
  <si>
    <t>14</t>
  </si>
  <si>
    <t>16</t>
  </si>
  <si>
    <t>18</t>
  </si>
  <si>
    <t>Раздел 3.3 Планируемые цели, задачи, этапы, сроки и конкретные результаты реализации инвестиционного проекта</t>
  </si>
  <si>
    <t>Раздел 2. Информация об энергопринимающих устройствах потребителей, с которыми заключены договоры об осуществлении технологического присоединения к электрическим сетям, предусматривающими выполнение мероприятий, реализуемых в рамках инвестиционного проекта,
 и  об определенных указанными договорами обязательствах сетевой организации на выполнение мероприятий, предусмотренных инвестиционным проектом</t>
  </si>
  <si>
    <t>20</t>
  </si>
  <si>
    <t xml:space="preserve"> Информация о планируемом (целевом) изменении предельно допустимых значений технологических параметров функционирования Единой энергетической системы России или технологически изолированных территориальных электроэнергетических систем (в том числе уровня напряжения и пропускной способности электрической сети), обусловленном параметрами работы объектов электроэнергетики, в результате реализации мероприятий в рамках инвестиционного проекта</t>
  </si>
  <si>
    <t>заключение, принятое
по результатам ТО</t>
  </si>
  <si>
    <t xml:space="preserve">Раздел 3.1 Конкретные результаты реализации инвестиционного проекта </t>
  </si>
  <si>
    <t>Тип линии</t>
  </si>
  <si>
    <t xml:space="preserve">Раздел 3.2 Конкретные результаты реализации инвестиционного проекта </t>
  </si>
  <si>
    <t>Раздел 4.  Показатели инвестиционного проекта (информация о федеральных законах, законах субъектов Российской Федерации,муниципальных правовых актах, решениях Правительства Российской Федерации (федерального органа исполнительной власти, органа государственной власти субъекта Российской Федерации, органа местного самоуправления), предусматривающих финансирование инвестиционного проекта (объектов капитального строительства, предусмотренных инвестиционным проектом))</t>
  </si>
  <si>
    <t xml:space="preserve">Раздел 6.1. График реализации инвестиционного проекта  </t>
  </si>
  <si>
    <t>Раздел 6.2. Графики реализации инвестиционного проекта</t>
  </si>
  <si>
    <t>Задачи, решаемые в рамках инвестиционного проекта</t>
  </si>
  <si>
    <t>Обоснование необходимости реализации инвестиционного проекта</t>
  </si>
  <si>
    <t xml:space="preserve">Диспетчерское наименование линии электропередачи </t>
  </si>
  <si>
    <t>Количество капитальных ремонтов участка линии электропередачи  с начала
эксплуатации</t>
  </si>
  <si>
    <t>Наименование участка линии электропередачи, реконструкция (модернизация, техническое перевооружение) которого предусматривается инвестиционным проектом</t>
  </si>
  <si>
    <t>Год ввода в эксплуатацию участка линии электропередачи</t>
  </si>
  <si>
    <t>Цепность участка линии электропередачи</t>
  </si>
  <si>
    <t>Сечение провода на участке линии электропередачи</t>
  </si>
  <si>
    <t>Год последнего капитального ремонта  участка линии электропередачи</t>
  </si>
  <si>
    <t>Информация об объектах электроэнергетики, предусмотренных инвестиционным проектом, содержащаяся в схеме и программе развития Единой энергетической системы России (схеме и программе развития электроэнергетике субъекта Российской Федерации)</t>
  </si>
  <si>
    <t>22</t>
  </si>
  <si>
    <t>24</t>
  </si>
  <si>
    <t>Раздел 7. Результаты закупок товаров, работ и услуг, выполненных для целей реализации инвестиционного проекта</t>
  </si>
  <si>
    <t>Раздел 8. Отчет о ходе реализации инвестиционного проекта. Общие сведения о реализации проекта.</t>
  </si>
  <si>
    <t>Раздел 1. Общая информация об инвестиционном проекте</t>
  </si>
  <si>
    <t>Проектные показатели планируемой нагрузки трансформаторных и иных подстанций, строительство (реконструкцию, модернизацию) которых планируется осуществить в рамках реализации инвестиционной программы (проекта инвестиционной программы)</t>
  </si>
  <si>
    <t>Информация о степени загрузки вводимых после строительства объектов электросетевого хозяйства, определяемой в соответствии с методическими указаниями, утверждаемыми Министерством энергетики Российской Федерации</t>
  </si>
  <si>
    <t>Информация о результатах контрольных замеров электрических нагрузок оборудования объектов электросетевого хозяйства, реконструкция (модернизация, техническое перевооружение) которых предусматривается инвестиционным проектом</t>
  </si>
  <si>
    <r>
      <t>Номинальная мощность</t>
    </r>
    <r>
      <rPr>
        <b/>
        <sz val="12"/>
        <rFont val="Times New Roman"/>
        <family val="1"/>
        <charset val="204"/>
      </rPr>
      <t>, МВ•А, Мвар</t>
    </r>
  </si>
  <si>
    <t>Раздел 3.4. Показатели инвестиционного проекта. Оценка ожидаемого изменения показателей уровня надежности оказываемых услуг по передаче электрической энергии</t>
  </si>
  <si>
    <t>Описание состава объектов ивнестиционной деятельности их количества и характеристик в отношении каждого такого объекта</t>
  </si>
  <si>
    <t>Удельные стоимостные показатели реализации инвестиционного проекта</t>
  </si>
  <si>
    <t>Тип оборудования</t>
  </si>
  <si>
    <t>Характеристики объекта электроэнергетики (объекта инвестиционной деятельности), предусмотренного инвестиционным проектом</t>
  </si>
  <si>
    <t>Информация об объектах электроэнергетики, предусмотренных инвестиционным проектом, содержащаяся в схеме и программе развития электроэнергетики субъекта Российской Федерации</t>
  </si>
  <si>
    <t>Общий объем финансирования капитальных вложений по инвестиционному проекту за период реализации инвестиционной программы</t>
  </si>
  <si>
    <t>Общий объем освоения капитальных вложений по инвестиционному проекту за период реализации инвестиционной программы</t>
  </si>
  <si>
    <t>Плановые значения количественных показателей реализации инвестиционной программы, соответствующих целям инвестиционного проекта, указанных в пункте 2</t>
  </si>
  <si>
    <t>Выполнение строительно- монтажных и пусконаладочных работ</t>
  </si>
  <si>
    <t>от «__» _____ 2016 г. №___</t>
  </si>
  <si>
    <t>SAIDI</t>
  </si>
  <si>
    <r>
      <t>Ti</t>
    </r>
    <r>
      <rPr>
        <b/>
        <sz val="16"/>
        <color theme="1"/>
        <rFont val="Calibri"/>
        <family val="2"/>
        <charset val="204"/>
      </rPr>
      <t>·</t>
    </r>
    <r>
      <rPr>
        <b/>
        <sz val="16"/>
        <color theme="1"/>
        <rFont val="Calibri"/>
        <family val="2"/>
        <charset val="204"/>
        <scheme val="minor"/>
      </rPr>
      <t>Ni, час</t>
    </r>
  </si>
  <si>
    <r>
      <t>Ti</t>
    </r>
    <r>
      <rPr>
        <b/>
        <sz val="16"/>
        <color theme="1"/>
        <rFont val="Calibri"/>
        <family val="2"/>
        <charset val="204"/>
      </rPr>
      <t>·P</t>
    </r>
    <r>
      <rPr>
        <b/>
        <sz val="16"/>
        <color theme="1"/>
        <rFont val="Calibri"/>
        <family val="2"/>
        <charset val="204"/>
        <scheme val="minor"/>
      </rPr>
      <t>i, МВт час</t>
    </r>
  </si>
  <si>
    <r>
      <t>Ti</t>
    </r>
    <r>
      <rPr>
        <b/>
        <sz val="16"/>
        <color theme="1"/>
        <rFont val="Calibri"/>
        <family val="2"/>
        <charset val="204"/>
      </rPr>
      <t>·</t>
    </r>
    <r>
      <rPr>
        <b/>
        <sz val="16"/>
        <color theme="1"/>
        <rFont val="Calibri"/>
        <family val="2"/>
        <charset val="204"/>
        <scheme val="minor"/>
      </rPr>
      <t>Ni/Nt, час</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</si>
  <si>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t>
    </r>
    <r>
      <rPr>
        <b/>
        <sz val="16"/>
        <color theme="1"/>
        <rFont val="Calibri"/>
        <family val="2"/>
        <charset val="204"/>
      </rPr>
      <t>·</t>
    </r>
    <r>
      <rPr>
        <b/>
        <sz val="16"/>
        <color theme="1"/>
        <rFont val="Calibri"/>
        <family val="2"/>
        <charset val="204"/>
        <scheme val="minor"/>
      </rPr>
      <t>Ni</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</si>
  <si>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</si>
  <si>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Ti/Nt</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</si>
  <si>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t>
    </r>
    <r>
      <rPr>
        <b/>
        <sz val="16"/>
        <color theme="1"/>
        <rFont val="Calibri"/>
        <family val="2"/>
        <charset val="204"/>
      </rPr>
      <t>·</t>
    </r>
    <r>
      <rPr>
        <b/>
        <sz val="16"/>
        <color theme="1"/>
        <rFont val="Calibri"/>
        <family val="2"/>
        <charset val="204"/>
        <scheme val="minor"/>
      </rPr>
      <t>Ni/Nt</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</si>
  <si>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Ni/Nt</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</si>
  <si>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t>
    </r>
    <r>
      <rPr>
        <b/>
        <sz val="16"/>
        <color theme="1"/>
        <rFont val="Calibri"/>
        <family val="2"/>
        <charset val="204"/>
      </rPr>
      <t>·P</t>
    </r>
    <r>
      <rPr>
        <b/>
        <sz val="16"/>
        <color theme="1"/>
        <rFont val="Calibri"/>
        <family val="2"/>
        <charset val="204"/>
        <scheme val="minor"/>
      </rPr>
      <t>i</t>
    </r>
  </si>
  <si>
    <r>
      <rPr>
        <b/>
        <sz val="16"/>
        <color theme="1"/>
        <rFont val="Symbol"/>
        <family val="1"/>
        <charset val="2"/>
      </rPr>
      <t>D</t>
    </r>
    <r>
      <rPr>
        <b/>
        <sz val="16"/>
        <color theme="1"/>
        <rFont val="Calibri"/>
        <family val="2"/>
        <charset val="204"/>
        <scheme val="minor"/>
      </rPr>
      <t>Пsaidi</t>
    </r>
  </si>
  <si>
    <r>
      <rPr>
        <b/>
        <sz val="16"/>
        <color theme="1"/>
        <rFont val="Symbol"/>
        <family val="1"/>
        <charset val="2"/>
      </rPr>
      <t>D</t>
    </r>
    <r>
      <rPr>
        <b/>
        <sz val="16"/>
        <color theme="1"/>
        <rFont val="Calibri"/>
        <family val="2"/>
        <charset val="204"/>
        <scheme val="minor"/>
      </rPr>
      <t>Пsaifi</t>
    </r>
  </si>
  <si>
    <r>
      <rPr>
        <b/>
        <sz val="16"/>
        <color theme="1"/>
        <rFont val="Symbol"/>
        <family val="1"/>
        <charset val="2"/>
      </rPr>
      <t>D</t>
    </r>
    <r>
      <rPr>
        <b/>
        <sz val="16"/>
        <color theme="1"/>
        <rFont val="Calibri"/>
        <family val="2"/>
        <charset val="204"/>
        <scheme val="minor"/>
      </rPr>
      <t>Пens</t>
    </r>
  </si>
  <si>
    <r>
      <t>другое</t>
    </r>
    <r>
      <rPr>
        <vertAlign val="superscript"/>
        <sz val="16"/>
        <color rgb="FF000000"/>
        <rFont val="Times New Roman"/>
        <family val="1"/>
        <charset val="204"/>
      </rPr>
      <t>3)</t>
    </r>
  </si>
  <si>
    <t>2021 год</t>
  </si>
  <si>
    <t>Год раскрытия информации: 2020 год</t>
  </si>
  <si>
    <t xml:space="preserve">  Год раскрытия информации: 2020 год</t>
  </si>
  <si>
    <t>2020 год</t>
  </si>
  <si>
    <t>не требуется</t>
  </si>
  <si>
    <t xml:space="preserve"> I квартал</t>
  </si>
  <si>
    <t>II квартал</t>
  </si>
  <si>
    <t>III квартал</t>
  </si>
  <si>
    <t>IV квартал</t>
  </si>
  <si>
    <t>2022 год</t>
  </si>
  <si>
    <t>2023 год</t>
  </si>
  <si>
    <t>2024 год</t>
  </si>
  <si>
    <t xml:space="preserve"> по состоянию на 01.01.2020 года</t>
  </si>
  <si>
    <t>по состоянию на 01.01.2020 года</t>
  </si>
  <si>
    <t>Республика Крым</t>
  </si>
  <si>
    <t>Инициация/проектирование</t>
  </si>
  <si>
    <t>НД</t>
  </si>
  <si>
    <t>ФАИП</t>
  </si>
  <si>
    <t>планируется получение в ходе проектирования</t>
  </si>
  <si>
    <t>Сметная стоимость проекта в ценах 2020 года с НДС, млн. руб.</t>
  </si>
  <si>
    <t>Факторов, влияющих на ход реализации не выявлено</t>
  </si>
  <si>
    <t>PI</t>
  </si>
  <si>
    <t>MIRR</t>
  </si>
  <si>
    <t>FV</t>
  </si>
  <si>
    <t>PV</t>
  </si>
  <si>
    <t>DPP</t>
  </si>
  <si>
    <t>PP</t>
  </si>
  <si>
    <t>IRR</t>
  </si>
  <si>
    <t>NPV (без учета продажи)</t>
  </si>
  <si>
    <t>Накопленный ЧДП</t>
  </si>
  <si>
    <t>EBIT</t>
  </si>
  <si>
    <t>EBITDA</t>
  </si>
  <si>
    <t xml:space="preserve"> </t>
  </si>
  <si>
    <t>БДР, руб.</t>
  </si>
  <si>
    <t xml:space="preserve">Доход, руб. без НДС </t>
  </si>
  <si>
    <t>WACC</t>
  </si>
  <si>
    <t xml:space="preserve">Срок кредита </t>
  </si>
  <si>
    <t>Целесообразность реализации проекта</t>
  </si>
  <si>
    <t xml:space="preserve">NPV через 10 лет, руб. </t>
  </si>
  <si>
    <t>Первый  ремонт объекта, лет после постройки</t>
  </si>
  <si>
    <t>Общая стоимость объекта,  руб. без НДС</t>
  </si>
  <si>
    <t>от «___»________2010 г. №____</t>
  </si>
  <si>
    <t>Оформление акта приемки законченного строительством объекта  за исключением случая, если застройщик является лицом, осуществляющим строительство</t>
  </si>
  <si>
    <r>
      <t>Ti, час (</t>
    </r>
    <r>
      <rPr>
        <b/>
        <sz val="12"/>
        <color theme="1"/>
        <rFont val="Calibri"/>
        <family val="2"/>
        <charset val="204"/>
        <scheme val="minor"/>
      </rPr>
      <t>время обесточения)</t>
    </r>
  </si>
  <si>
    <r>
      <t>Ni (</t>
    </r>
    <r>
      <rPr>
        <b/>
        <sz val="12"/>
        <color theme="1"/>
        <rFont val="Calibri"/>
        <family val="2"/>
        <charset val="204"/>
        <scheme val="minor"/>
      </rPr>
      <t>количество отключенных потр-лей)</t>
    </r>
  </si>
  <si>
    <t>Pi, МВт  (недоотпуск)</t>
  </si>
  <si>
    <r>
      <t xml:space="preserve">Nt </t>
    </r>
    <r>
      <rPr>
        <b/>
        <sz val="12"/>
        <color theme="1"/>
        <rFont val="Calibri"/>
        <family val="2"/>
        <charset val="204"/>
        <scheme val="minor"/>
      </rPr>
      <t>(общее количество потрлей в системе)</t>
    </r>
  </si>
  <si>
    <r>
      <t>Оценка ожидаемого количества прекращений передачи электрической энергии потребителям услуг на объектах электросеетвого хозяйства указанных в графе 2 (I</t>
    </r>
    <r>
      <rPr>
        <b/>
        <vertAlign val="superscript"/>
        <sz val="12"/>
        <color theme="1"/>
        <rFont val="Calibri"/>
        <family val="2"/>
        <charset val="204"/>
        <scheme val="minor"/>
      </rPr>
      <t>ИП</t>
    </r>
    <r>
      <rPr>
        <b/>
        <sz val="12"/>
        <color theme="1"/>
        <rFont val="Calibri"/>
        <family val="2"/>
        <charset val="204"/>
        <scheme val="minor"/>
      </rPr>
      <t xml:space="preserve">)
</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</si>
  <si>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Ti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</si>
  <si>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Ni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</si>
  <si>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Pi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</si>
  <si>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Ti</t>
    </r>
    <r>
      <rPr>
        <sz val="11"/>
        <color theme="1"/>
        <rFont val="Calibri"/>
        <family val="2"/>
        <charset val="204"/>
      </rPr>
      <t>·</t>
    </r>
    <r>
      <rPr>
        <sz val="11"/>
        <color theme="1"/>
        <rFont val="Calibri"/>
        <family val="2"/>
        <charset val="204"/>
        <scheme val="minor"/>
      </rPr>
      <t>Ni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</si>
  <si>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Ti</t>
    </r>
    <r>
      <rPr>
        <sz val="11"/>
        <color theme="1"/>
        <rFont val="Calibri"/>
        <family val="2"/>
        <charset val="204"/>
      </rPr>
      <t>·P</t>
    </r>
    <r>
      <rPr>
        <sz val="11"/>
        <color theme="1"/>
        <rFont val="Calibri"/>
        <family val="2"/>
        <charset val="204"/>
        <scheme val="minor"/>
      </rPr>
      <t>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</si>
  <si>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Ti</t>
    </r>
    <r>
      <rPr>
        <sz val="11"/>
        <color theme="1"/>
        <rFont val="Calibri"/>
        <family val="2"/>
        <charset val="204"/>
      </rPr>
      <t>·</t>
    </r>
    <r>
      <rPr>
        <sz val="11"/>
        <color theme="1"/>
        <rFont val="Calibri"/>
        <family val="2"/>
        <charset val="204"/>
        <scheme val="minor"/>
      </rPr>
      <t>Ni/Nt</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</si>
  <si>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Ni/Nt</t>
    </r>
  </si>
  <si>
    <t>Исполнитель</t>
  </si>
  <si>
    <t>Лазебный Т.Г.</t>
  </si>
  <si>
    <t>Реквизиты договора ТП /  Приказа ГКЦТ</t>
  </si>
  <si>
    <t>Приложение  № 2.3</t>
  </si>
  <si>
    <t>Финансовая модель по проекту инвестиционной программы</t>
  </si>
  <si>
    <t>АО "Крымэнерго"</t>
  </si>
  <si>
    <t>Размер платы за технологическое присоединение (в соответствии с договором об осуществлении технологического присоединения), млн рублей с НДС</t>
  </si>
  <si>
    <t>План (факт) на 1.01.2020 года</t>
  </si>
  <si>
    <t>Инициирование</t>
  </si>
  <si>
    <t>Ячейки 10 кВ</t>
  </si>
  <si>
    <t>Региональный</t>
  </si>
  <si>
    <t>ДА Распоряжение главы РК от 28.04.2020 №187-рг</t>
  </si>
  <si>
    <t>-</t>
  </si>
  <si>
    <t>Минэнерго РФ</t>
  </si>
  <si>
    <t>Бюджетов субъектов Российской Федерации</t>
  </si>
  <si>
    <t>Указанный срок ввода объекта в эксплуатацию возможен приусловии софинансирования из бюджета РФ</t>
  </si>
  <si>
    <t xml:space="preserve">Инвестиционные проекты, предусмотренные схемой и программой развития субъекта Российской Федерации, </t>
  </si>
  <si>
    <t>нет (готовятся при проектировании)</t>
  </si>
  <si>
    <t xml:space="preserve">Да  Распоряжение главы РК от 28.04.2020 №187-рг об утверждении СИПР </t>
  </si>
  <si>
    <t>С</t>
  </si>
  <si>
    <t>2019 год</t>
  </si>
  <si>
    <t>ООО "Капшин" договор №44-2</t>
  </si>
  <si>
    <t>Выполнение проектных и изыскательских работ по титулам: «Строительство на ПС 110 кВ Лучистое источников реактивной мощности 25 Мвар (в том числе проектно-изыскательские работы)»; «Строительство на ПС 110 кВ Дарсан источников реактивной мощности 25 Мвар (в том числе проектно-изыскательские работы)»; «Строительство на ПС 220 кВ Донузлав источников реактивной мощности 25 Мвар (в том числе проектно-изыскательские работы)»; «Строительство СМПР и УСВИ ПТК СМПР на электросетевых объектах Крымского полуострова (в том числе проектно-изыскательские работы)»; «Строительство заходов на ПС 220 кВ Титан и ПС 330 кВ Джанкой с образованием ВЛ 220 кВ Джанкой – Титан из участка ВЛ 330 кВ Каховская - Джанкой (в том числе проектно-изыскательские работы)»; «Строительство заходов ВЛ 110 кВ Феодосийская – Старый Крым с отпайками и ВЛ 110 кВ Феодосийская – Восход с отпайками на ПС 220 кВ Кафа (с сооружением двух двухцепных участков 110 кВ от места разрезания до линейных порталов ПС 220 кВ Кафа) (в том числе проектно-изыскательские работы)</t>
  </si>
  <si>
    <t>Открытый конкурс в электронной форме</t>
  </si>
  <si>
    <t>ООО "КАПШИН"
АО "СОВМЕСТНОЕ ПРЕДПРИЯТИЕ "ЭНЕРГОСЕТЬСТРОЙ"</t>
  </si>
  <si>
    <t>184 056.25
184 166.67</t>
  </si>
  <si>
    <t xml:space="preserve">№ 0800400003419000003 </t>
  </si>
  <si>
    <t xml:space="preserve">http://www.rts-tender.ru </t>
  </si>
  <si>
    <t>Строительство</t>
  </si>
  <si>
    <t>объем заключенного договора в ценах 2019 года с НДС, млн. руб.</t>
  </si>
  <si>
    <t>ООО "Капшин" договор №44-2 - проектирование</t>
  </si>
  <si>
    <t>Да</t>
  </si>
  <si>
    <t>СКРМ</t>
  </si>
  <si>
    <t>БСК</t>
  </si>
  <si>
    <t>Уведичение мощности БСК до 25 МВАр</t>
  </si>
  <si>
    <t>БСК 25 МВАр</t>
  </si>
  <si>
    <t>Метод сравнение аналогов</t>
  </si>
  <si>
    <t xml:space="preserve"> Повышение уровня статической устойчивости энергосистемы Республики Крым (г. Севастополя и Южного побережья полуострова Крым) и возможность расширения области допустимых режимов работы энергосистемы за счет повышения уровней напряжения на основных объектах электроэнергетики.</t>
  </si>
  <si>
    <t>ПИР 2020г.
СМР 2020/2021 .г.</t>
  </si>
  <si>
    <t>J1101008</t>
  </si>
  <si>
    <t>Строительство на  ПС 110 кВ Лучистое  источников реактивной мощности 25 Мвар (в том числе проектно-изыскательские работы)</t>
  </si>
  <si>
    <t>Алуштинский городской совет</t>
  </si>
  <si>
    <t>ПС 110 кВ "Лучистое"</t>
  </si>
  <si>
    <t>Основной целью мероприятия Программы «Строительство на ПС 110 кВ Лучистое источников реактивной мощности 25 Мвар (в том числе проектно-изыскательские работы)» является повышение уровня статической устойчивости энергосистемы Республики Крым (г. Севастополя и Южного побережья полуострова Крым) и возможность расширения области допустимых режимов работы энергосистемы за счет повышения уровней напряжения на основных объектах электроэнергетики. Реализация мероприятия позволит увеличить допустимые перетоки активной мощности в контролируемом сечении.</t>
  </si>
  <si>
    <t>Реализация инвестиционного проекта «Строительство на ПС 110 кВ Лучистое источников реактивной мощности 25 Мвар (в том числе проектно-изыскательские работы)» позволит обеспечить:
- повышение уровней напряжения на основных объектах электроэнергетики Южного энергоузла;
- увеличение предельных перетоков активной мощности;
- повышение уровня статической устойчивости и возможность расширения области допустимых режимов работы энергосистемы.</t>
  </si>
  <si>
    <t>Для повышения уровня статической устойчивости энергосистемы Республики Крым и возможности расширения области допустимых режимов работы энергосистемы за счет повышения уровней напряжения на шинах ПС 110 кВ «Лучистое» и, как следствие,  увеличение допустимых перетоков активной мощности потребителям г. Алушта необходима установка ИРМ номинальной мощностью 25 Мвар на ПС 110 кВ «Лучистое».
 Другие возможности не обеспечивают с минимальными затратами в достаточном объёме надёжное удовлетворение спроса потребителей г. Алушта в электроэнергии и мощности.</t>
  </si>
  <si>
    <t>216.4 млн. руб с НДС</t>
  </si>
  <si>
    <t>180.33 млн. руб. без НДС</t>
  </si>
</sst>
</file>

<file path=xl/styles.xml><?xml version="1.0" encoding="utf-8"?>
<styleSheet xmlns="http://schemas.openxmlformats.org/spreadsheetml/2006/main" xmlns:mc="http://schemas.openxmlformats.org/markup-compatibility/2006" xmlns:x14ac="http://schemas.microsoft.com/office/spreadsheetml/2009/9/ac" mc:Ignorable="x14ac">
  <numFmts count="84">
    <numFmt numFmtId="43" formatCode="_-* #,##0.00\ _₽_-;\-* #,##0.00\ _₽_-;_-* &quot;-&quot;??\ _₽_-;_-@_-"/>
    <numFmt numFmtId="164" formatCode="_-* #,##0.00_р_._-;\-* #,##0.00_р_._-;_-* &quot;-&quot;??_р_._-;_-@_-"/>
    <numFmt numFmtId="165" formatCode="#,##0_ ;\-#,##0\ "/>
    <numFmt numFmtId="166" formatCode="_-* #,##0.00\ _р_._-;\-* #,##0.00\ _р_._-;_-* &quot;-&quot;??\ _р_._-;_-@_-"/>
    <numFmt numFmtId="167" formatCode="#,##0.0"/>
    <numFmt numFmtId="168" formatCode="0.000"/>
    <numFmt numFmtId="169" formatCode="######0.0#####"/>
    <numFmt numFmtId="170" formatCode="0.0%"/>
    <numFmt numFmtId="171" formatCode="_(* #,##0_);_(* \(#,##0\);_(* &quot;-&quot;_);_(@_)"/>
    <numFmt numFmtId="172" formatCode="#,##0.0000"/>
    <numFmt numFmtId="173" formatCode="#,##0.000"/>
    <numFmt numFmtId="174" formatCode="_([$€]* #,##0.00_);_([$€]* \(#,##0.00\);_([$€]* &quot;-&quot;??_);_(@_)"/>
    <numFmt numFmtId="175" formatCode="[$-419]mmmm;@"/>
    <numFmt numFmtId="176" formatCode="mmmm\ yyyy;@"/>
    <numFmt numFmtId="177" formatCode="[$-419]mmmm\ yyyy;@"/>
    <numFmt numFmtId="178" formatCode="_([$€]* #,##0.00_);_([$€]* \(#,##0.00\);_([$€]* \-??_);_(@_)"/>
    <numFmt numFmtId="179" formatCode="[$-419]d\ mmm\ yy;@"/>
    <numFmt numFmtId="180" formatCode="#.##000"/>
    <numFmt numFmtId="181" formatCode="#,#00"/>
    <numFmt numFmtId="182" formatCode="#"/>
    <numFmt numFmtId="183" formatCode="0.0_)"/>
    <numFmt numFmtId="184" formatCode="&quot;error&quot;;&quot;error&quot;;&quot;OK&quot;;&quot;  &quot;@"/>
    <numFmt numFmtId="185" formatCode="_-* #,##0.00\ _г_р_н_._-;\-* #,##0.00\ _г_р_н_._-;_-* &quot;-&quot;??\ _г_р_н_._-;_-@_-"/>
    <numFmt numFmtId="186" formatCode="_-* #,##0.00_р_._-;\-* #,##0.00_р_._-;_-* \-??_р_._-;_-@_-"/>
    <numFmt numFmtId="187" formatCode="000"/>
    <numFmt numFmtId="188" formatCode="_-* #,##0&quot;р.&quot;_-;\-* #,##0&quot;р.&quot;_-;_-* &quot;-р.&quot;_-;_-@_-"/>
    <numFmt numFmtId="189" formatCode="_-* #,##0.00&quot;р.&quot;_-;\-* #,##0.00&quot;р.&quot;_-;_-* \-??&quot;р.&quot;_-;_-@_-"/>
    <numFmt numFmtId="190" formatCode="dd\ mmm\ yyyy_);;;&quot;  &quot;@"/>
    <numFmt numFmtId="191" formatCode="dd\ mmm\ yyyy\ ;&quot;&quot;;&quot;&quot;;@"/>
    <numFmt numFmtId="192" formatCode="0.0"/>
    <numFmt numFmtId="193" formatCode="#,##0\ &quot;грн.&quot;;[Red]\-#,##0\ &quot;грн.&quot;"/>
    <numFmt numFmtId="194" formatCode="&quot;Истина&quot;;&quot;Истина&quot;;&quot;Ложь&quot;"/>
    <numFmt numFmtId="195" formatCode="#,##0_);\(#,##0\);&quot;- &quot;;&quot;  &quot;@"/>
    <numFmt numFmtId="196" formatCode="General_)"/>
    <numFmt numFmtId="197" formatCode="#,##0;[Red]\-#,##0"/>
    <numFmt numFmtId="198" formatCode="\ [$€]#,##0.00\ ;\ [$€]\(#,##0.00\);\ [$€]\-#\ ;@\ "/>
    <numFmt numFmtId="199" formatCode="_-* #,##0.00[$€-1]_-;\-* #,##0.00[$€-1]_-;_-* &quot;-&quot;??[$€-1]_-"/>
    <numFmt numFmtId="200" formatCode="_(* #,##0_);_(* \(#,##0\);_(* &quot; - &quot;_);_(@_)"/>
    <numFmt numFmtId="201" formatCode="_(* #,##0.00_);_(* \(#,##0.00\);_(* &quot; - &quot;_);_(@_)"/>
    <numFmt numFmtId="202" formatCode="#,##0;\(#,##0\);&quot;-&quot;"/>
    <numFmt numFmtId="203" formatCode="#,##0.0000_);\(#,##0.0000\);&quot;- &quot;;&quot;  &quot;@"/>
    <numFmt numFmtId="204" formatCode="_(* #,##0_);_(* \(#,##0\);_(* &quot;-&quot;_)"/>
    <numFmt numFmtId="205" formatCode="0.00&quot; %&quot;"/>
    <numFmt numFmtId="206" formatCode="#,##0.0,\ ;[Red]\(#,##0.0,\);&quot;-    &quot;"/>
    <numFmt numFmtId="207" formatCode="_(&quot;MT&quot;* #,##0.00_);&quot;(MT&quot;* #,##0.00\)"/>
    <numFmt numFmtId="208" formatCode="_-* #,##0\ _P_t_s_-;\-* #,##0\ _P_t_s_-;_-* &quot;-&quot;\ _P_t_s_-;_-@_-"/>
    <numFmt numFmtId="209" formatCode="_-* #,##0.00\ _P_t_s_-;\-* #,##0.00\ _P_t_s_-;_-* &quot;-&quot;??\ _P_t_s_-;_-@_-"/>
    <numFmt numFmtId="210" formatCode="_-* #,##0\ &quot;Pts&quot;_-;\-* #,##0\ &quot;Pts&quot;_-;_-* &quot;-&quot;\ &quot;Pts&quot;_-;_-@_-"/>
    <numFmt numFmtId="211" formatCode="_-* #,##0.00\ &quot;Pts&quot;_-;\-* #,##0.00\ &quot;Pts&quot;_-;_-* &quot;-&quot;??\ &quot;Pts&quot;_-;_-@_-"/>
    <numFmt numFmtId="212" formatCode="0.00_)"/>
    <numFmt numFmtId="213" formatCode="_(* #,##0_);_(* \(#,##0\);_(* &quot;-&quot;??_);_(@_)"/>
    <numFmt numFmtId="214" formatCode="_(* #,##0_);\(* #,##0\)"/>
    <numFmt numFmtId="215" formatCode="0%_);\(0%\)"/>
    <numFmt numFmtId="216" formatCode="#,##0.00&quot; &quot;[$руб.-419];[Red]&quot;-&quot;#,##0.00&quot; &quot;[$руб.-419]"/>
    <numFmt numFmtId="217" formatCode="_(\$* #,##0_);_(\$* \(#,##0\);_(\$* \-_);_(@_)"/>
    <numFmt numFmtId="218" formatCode="_(\$* #,##0.00_);_(\$* \(#,##0.00\);_(\$* \-??_);_(@_)"/>
    <numFmt numFmtId="219" formatCode="_(&quot;$&quot;* #,##0_);_(&quot;$&quot;* \(#,##0\);_(&quot;$&quot;* &quot;-&quot;_);_(@_)"/>
    <numFmt numFmtId="220" formatCode="_(&quot;$&quot;* #,##0.00_);_(&quot;$&quot;* \(#,##0.00\);_(&quot;$&quot;* &quot;-&quot;??_);_(@_)"/>
    <numFmt numFmtId="221" formatCode="&quot;$&quot;#,##0_);[Red]\(&quot;$&quot;#,##0\)"/>
    <numFmt numFmtId="222" formatCode="&quot;$&quot;#,##0.00_);[Red]\(&quot;$&quot;#,##0.00\)"/>
    <numFmt numFmtId="223" formatCode=";;&quot;zero&quot;;&quot;  &quot;@"/>
    <numFmt numFmtId="224" formatCode="#,##0.0%;\(#,##0.0%\);\-"/>
    <numFmt numFmtId="225" formatCode="#,##0;\(#,##0\);\-"/>
    <numFmt numFmtId="226" formatCode="#,##0.00;\(#,##0.00\);\-"/>
    <numFmt numFmtId="227" formatCode="#,##0.00_ ;\-#,##0.00\ "/>
    <numFmt numFmtId="228" formatCode="#,##0;\(#,##0\);\-;@"/>
    <numFmt numFmtId="229" formatCode="[$-419]d\-mmm\-yy;@"/>
    <numFmt numFmtId="230" formatCode="_-* #,##0.00&quot;р.&quot;_-;\-* #,##0.00&quot;р.&quot;_-;_-* &quot;-&quot;??&quot;р.&quot;_-;_-@_-"/>
    <numFmt numFmtId="231" formatCode="_-* #,##0.00&quot;₴&quot;_-;\-* #,##0.00&quot;₴&quot;_-;_-* &quot;-&quot;??&quot;₴&quot;_-;_-@_-"/>
    <numFmt numFmtId="232" formatCode="_-* #,##0\ _р_._-;\-* #,##0\ _р_._-;_-* &quot;- &quot;_р_._-;_-@_-"/>
    <numFmt numFmtId="233" formatCode="[Red]&quot;Fail&quot;;[Red]&quot;Fail&quot;;&quot;Ok&quot;"/>
    <numFmt numFmtId="234" formatCode="[Red]&quot;Fail&quot;;;&quot;Ok&quot;"/>
    <numFmt numFmtId="235" formatCode="_-* #,##0_-;\-* #,##0_-;_-* &quot;-&quot;_-;_-@_-"/>
    <numFmt numFmtId="236" formatCode="_-* #,##0.00_-;\-* #,##0.00_-;_-* &quot;-&quot;??_-;_-@_-"/>
    <numFmt numFmtId="237" formatCode="&quot;tu&quot;;;&quot;vw&quot;"/>
    <numFmt numFmtId="238" formatCode="_-* #,##0_р_._-;\-* #,##0_р_._-;_-* &quot;-&quot;_р_._-;_-@_-"/>
    <numFmt numFmtId="239" formatCode="_(* #,##0.00_);_(* \(#,##0.00\);_(* &quot;-&quot;??_);_(@_)"/>
    <numFmt numFmtId="240" formatCode="0.00000"/>
    <numFmt numFmtId="241" formatCode="0.00000000"/>
    <numFmt numFmtId="242" formatCode="_-* #,##0.00\ _р_._-;\-* #,##0.00\ _р_._-;_-* \-??\ _р_._-;_-@_-"/>
    <numFmt numFmtId="243" formatCode="_-&quot;\&quot;* #,##0_-;\-&quot;\&quot;* #,##0_-;_-&quot;\&quot;* &quot;-&quot;_-;_-@_-"/>
    <numFmt numFmtId="244" formatCode="_-&quot;\&quot;* #,##0.00_-;\-&quot;\&quot;* #,##0.00_-;_-&quot;\&quot;* &quot;-&quot;??_-;_-@_-"/>
    <numFmt numFmtId="245" formatCode="dd/mm/yy;@"/>
    <numFmt numFmtId="246" formatCode="#,##0\ _₽"/>
  </numFmts>
  <fonts count="261">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sz val="11"/>
      <color theme="1"/>
      <name val="Calibri"/>
      <family val="2"/>
      <scheme val="minor"/>
    </font>
    <font>
      <sz val="14"/>
      <color theme="1"/>
      <name val="Times New Roman"/>
      <family val="1"/>
      <charset val="204"/>
    </font>
    <font>
      <b/>
      <sz val="14"/>
      <color theme="1"/>
      <name val="Times New Roman"/>
      <family val="1"/>
      <charset val="204"/>
    </font>
    <font>
      <sz val="9"/>
      <color theme="1"/>
      <name val="Times New Roman"/>
      <family val="1"/>
      <charset val="204"/>
    </font>
    <font>
      <sz val="12"/>
      <color theme="1"/>
      <name val="Times New Roman"/>
      <family val="1"/>
      <charset val="204"/>
    </font>
    <font>
      <b/>
      <u/>
      <sz val="14"/>
      <color theme="1"/>
      <name val="Times New Roman"/>
      <family val="1"/>
      <charset val="204"/>
    </font>
    <font>
      <b/>
      <u/>
      <sz val="9"/>
      <color theme="1"/>
      <name val="Times New Roman"/>
      <family val="1"/>
      <charset val="204"/>
    </font>
    <font>
      <sz val="12"/>
      <color theme="1"/>
      <name val="Arial"/>
      <family val="2"/>
      <charset val="204"/>
    </font>
    <font>
      <sz val="12"/>
      <name val="Times New Roman"/>
      <family val="1"/>
      <charset val="204"/>
    </font>
    <font>
      <sz val="14"/>
      <name val="Times New Roman"/>
      <family val="1"/>
      <charset val="204"/>
    </font>
    <font>
      <b/>
      <sz val="12"/>
      <color theme="1"/>
      <name val="Arial"/>
      <family val="2"/>
      <charset val="204"/>
    </font>
    <font>
      <sz val="12"/>
      <name val="Times New Roman"/>
      <family val="1"/>
      <charset val="204"/>
    </font>
    <font>
      <sz val="12"/>
      <name val="Arial"/>
      <family val="2"/>
      <charset val="204"/>
    </font>
    <font>
      <sz val="11"/>
      <color indexed="8"/>
      <name val="Calibri"/>
      <family val="2"/>
      <charset val="204"/>
    </font>
    <font>
      <sz val="11"/>
      <color indexed="9"/>
      <name val="Calibri"/>
      <family val="2"/>
      <charset val="204"/>
    </font>
    <font>
      <sz val="10"/>
      <name val="Arial"/>
      <family val="2"/>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0"/>
      <name val="Arial"/>
      <family val="2"/>
      <charset val="204"/>
    </font>
    <font>
      <sz val="11"/>
      <color rgb="FF000000"/>
      <name val="SimSun"/>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1"/>
      <color theme="1"/>
      <name val="Times New Roman"/>
      <family val="1"/>
      <charset val="204"/>
    </font>
    <font>
      <sz val="8"/>
      <color theme="1"/>
      <name val="Times New Roman"/>
      <family val="1"/>
      <charset val="204"/>
    </font>
    <font>
      <b/>
      <sz val="11"/>
      <color theme="1"/>
      <name val="Times New Roman"/>
      <family val="1"/>
      <charset val="204"/>
    </font>
    <font>
      <b/>
      <sz val="12"/>
      <color theme="1"/>
      <name val="Times New Roman"/>
      <family val="1"/>
      <charset val="204"/>
    </font>
    <font>
      <sz val="11"/>
      <name val="Times New Roman"/>
      <family val="1"/>
      <charset val="204"/>
    </font>
    <font>
      <b/>
      <sz val="11"/>
      <name val="Times New Roman"/>
      <family val="1"/>
      <charset val="204"/>
    </font>
    <font>
      <b/>
      <sz val="12"/>
      <name val="Times New Roman"/>
      <family val="1"/>
      <charset val="204"/>
    </font>
    <font>
      <b/>
      <sz val="12"/>
      <color rgb="FF000000"/>
      <name val="Times New Roman"/>
      <family val="1"/>
      <charset val="204"/>
    </font>
    <font>
      <sz val="10"/>
      <name val="Arial Cyr"/>
      <charset val="204"/>
    </font>
    <font>
      <sz val="10"/>
      <name val="Times New Roman"/>
      <family val="1"/>
      <charset val="204"/>
    </font>
    <font>
      <sz val="10"/>
      <color indexed="9"/>
      <name val="Times New Roman"/>
      <family val="1"/>
      <charset val="204"/>
    </font>
    <font>
      <b/>
      <sz val="14"/>
      <name val="Times New Roman"/>
      <family val="1"/>
      <charset val="204"/>
    </font>
    <font>
      <i/>
      <sz val="12"/>
      <name val="Times New Roman"/>
      <family val="1"/>
      <charset val="204"/>
    </font>
    <font>
      <u/>
      <sz val="12"/>
      <name val="Times New Roman"/>
      <family val="1"/>
      <charset val="204"/>
    </font>
    <font>
      <sz val="10"/>
      <name val="Helv"/>
    </font>
    <font>
      <b/>
      <sz val="16"/>
      <color theme="1"/>
      <name val="Times New Roman"/>
      <family val="1"/>
      <charset val="204"/>
    </font>
    <font>
      <b/>
      <sz val="16"/>
      <name val="Times New Roman"/>
      <family val="1"/>
      <charset val="204"/>
    </font>
    <font>
      <b/>
      <sz val="16"/>
      <color theme="1"/>
      <name val="Calibri"/>
      <family val="2"/>
      <charset val="204"/>
      <scheme val="minor"/>
    </font>
    <font>
      <b/>
      <sz val="16"/>
      <color theme="1"/>
      <name val="Calibri"/>
      <family val="2"/>
      <charset val="204"/>
    </font>
    <font>
      <b/>
      <vertAlign val="superscript"/>
      <sz val="16"/>
      <color theme="1"/>
      <name val="Calibri"/>
      <family val="2"/>
      <charset val="204"/>
      <scheme val="minor"/>
    </font>
    <font>
      <b/>
      <sz val="16"/>
      <color theme="1"/>
      <name val="Symbol"/>
      <family val="1"/>
      <charset val="2"/>
    </font>
    <font>
      <sz val="16"/>
      <name val="Times New Roman"/>
      <family val="1"/>
      <charset val="204"/>
    </font>
    <font>
      <sz val="16"/>
      <color rgb="FF000000"/>
      <name val="Times New Roman"/>
      <family val="1"/>
      <charset val="204"/>
    </font>
    <font>
      <vertAlign val="superscript"/>
      <sz val="16"/>
      <color rgb="FF000000"/>
      <name val="Times New Roman"/>
      <family val="1"/>
      <charset val="204"/>
    </font>
    <font>
      <b/>
      <sz val="12"/>
      <color theme="1"/>
      <name val="Calibri"/>
      <family val="2"/>
      <charset val="204"/>
      <scheme val="minor"/>
    </font>
    <font>
      <b/>
      <u/>
      <sz val="16"/>
      <color theme="1"/>
      <name val="Times New Roman"/>
      <family val="1"/>
      <charset val="204"/>
    </font>
    <font>
      <b/>
      <u/>
      <sz val="12"/>
      <color theme="1"/>
      <name val="Times New Roman"/>
      <family val="1"/>
      <charset val="204"/>
    </font>
    <font>
      <b/>
      <sz val="10"/>
      <color theme="1"/>
      <name val="Times New Roman"/>
      <family val="1"/>
      <charset val="204"/>
    </font>
    <font>
      <sz val="12"/>
      <color theme="1"/>
      <name val="Calibri"/>
      <family val="2"/>
      <charset val="204"/>
    </font>
    <font>
      <sz val="12"/>
      <name val="Calibri"/>
      <family val="2"/>
      <charset val="204"/>
      <scheme val="minor"/>
    </font>
    <font>
      <b/>
      <sz val="11"/>
      <color indexed="8"/>
      <name val="Times New Roman"/>
      <family val="1"/>
      <charset val="204"/>
    </font>
    <font>
      <sz val="12"/>
      <color theme="0"/>
      <name val="Times New Roman"/>
      <family val="1"/>
      <charset val="204"/>
    </font>
    <font>
      <sz val="11"/>
      <color indexed="9"/>
      <name val="Times New Roman"/>
      <family val="1"/>
      <charset val="204"/>
    </font>
    <font>
      <sz val="10"/>
      <color indexed="8"/>
      <name val="Times New Roman"/>
      <family val="1"/>
      <charset val="204"/>
    </font>
    <font>
      <sz val="8"/>
      <color indexed="63"/>
      <name val="Times New Roman"/>
      <family val="1"/>
      <charset val="204"/>
    </font>
    <font>
      <b/>
      <sz val="9"/>
      <color indexed="81"/>
      <name val="Tahoma"/>
      <family val="2"/>
      <charset val="204"/>
    </font>
    <font>
      <sz val="9"/>
      <color indexed="81"/>
      <name val="Tahoma"/>
      <family val="2"/>
      <charset val="204"/>
    </font>
    <font>
      <sz val="10"/>
      <color indexed="81"/>
      <name val="Tahoma"/>
      <family val="2"/>
      <charset val="204"/>
    </font>
    <font>
      <b/>
      <vertAlign val="superscript"/>
      <sz val="12"/>
      <color theme="1"/>
      <name val="Calibri"/>
      <family val="2"/>
      <charset val="204"/>
      <scheme val="minor"/>
    </font>
    <font>
      <sz val="11"/>
      <name val="Calibri"/>
      <family val="2"/>
      <charset val="204"/>
      <scheme val="minor"/>
    </font>
    <font>
      <sz val="11"/>
      <color theme="1"/>
      <name val="Symbol"/>
      <family val="1"/>
      <charset val="2"/>
    </font>
    <font>
      <vertAlign val="superscript"/>
      <sz val="11"/>
      <color theme="1"/>
      <name val="Calibri"/>
      <family val="2"/>
      <charset val="204"/>
      <scheme val="minor"/>
    </font>
    <font>
      <sz val="11"/>
      <color theme="1"/>
      <name val="Calibri"/>
      <family val="2"/>
      <charset val="204"/>
    </font>
    <font>
      <sz val="12"/>
      <name val="Times New Roman"/>
      <family val="1"/>
      <charset val="204"/>
    </font>
    <font>
      <b/>
      <sz val="10"/>
      <color theme="0"/>
      <name val="Times New Roman"/>
      <family val="1"/>
      <charset val="204"/>
    </font>
    <font>
      <sz val="10"/>
      <color theme="0"/>
      <name val="Times New Roman"/>
      <family val="1"/>
      <charset val="204"/>
    </font>
    <font>
      <sz val="11"/>
      <color theme="0"/>
      <name val="Times New Roman"/>
      <family val="1"/>
      <charset val="204"/>
    </font>
    <font>
      <sz val="11"/>
      <color indexed="8"/>
      <name val="Times New Roman"/>
      <family val="1"/>
      <charset val="204"/>
    </font>
    <font>
      <sz val="10"/>
      <name val="PragmaticaCTT"/>
      <charset val="204"/>
    </font>
    <font>
      <b/>
      <sz val="10"/>
      <name val="Arial Cyr"/>
      <charset val="204"/>
    </font>
    <font>
      <b/>
      <sz val="12"/>
      <name val="Calibri"/>
      <family val="2"/>
      <charset val="204"/>
      <scheme val="minor"/>
    </font>
    <font>
      <b/>
      <sz val="18"/>
      <color theme="3"/>
      <name val="Cambria"/>
      <family val="2"/>
      <charset val="204"/>
      <scheme val="major"/>
    </font>
    <font>
      <b/>
      <sz val="14"/>
      <color indexed="8"/>
      <name val="Times New Roman"/>
      <family val="1"/>
      <charset val="204"/>
    </font>
    <font>
      <sz val="12"/>
      <color rgb="FFFF0000"/>
      <name val="Times New Roman"/>
      <family val="1"/>
      <charset val="204"/>
    </font>
    <font>
      <sz val="14"/>
      <color rgb="FFFF0000"/>
      <name val="Times New Roman"/>
      <family val="1"/>
      <charset val="204"/>
    </font>
    <font>
      <u/>
      <sz val="14"/>
      <color rgb="FFFF0000"/>
      <name val="Times New Roman"/>
      <family val="1"/>
      <charset val="204"/>
    </font>
    <font>
      <sz val="10"/>
      <color indexed="8"/>
      <name val="MS Sans Serif"/>
      <family val="2"/>
      <charset val="204"/>
    </font>
    <font>
      <sz val="10"/>
      <name val="Helv"/>
      <charset val="204"/>
    </font>
    <font>
      <sz val="10"/>
      <name val="Arial Cyr"/>
      <family val="2"/>
      <charset val="204"/>
    </font>
    <font>
      <sz val="10"/>
      <name val="Arial Cyr"/>
    </font>
    <font>
      <sz val="12"/>
      <color indexed="8"/>
      <name val="Courier"/>
      <family val="1"/>
      <charset val="204"/>
    </font>
    <font>
      <sz val="12"/>
      <color indexed="8"/>
      <name val="Courier"/>
      <family val="3"/>
    </font>
    <font>
      <sz val="1"/>
      <color indexed="8"/>
      <name val="Courier New"/>
      <family val="1"/>
      <charset val="204"/>
    </font>
    <font>
      <sz val="1"/>
      <color indexed="8"/>
      <name val="Courier"/>
      <family val="1"/>
      <charset val="204"/>
    </font>
    <font>
      <sz val="1"/>
      <color indexed="8"/>
      <name val="Courier"/>
      <family val="3"/>
    </font>
    <font>
      <b/>
      <sz val="1"/>
      <color indexed="8"/>
      <name val="Courier"/>
      <family val="1"/>
      <charset val="204"/>
    </font>
    <font>
      <b/>
      <sz val="1"/>
      <color indexed="8"/>
      <name val="Courier"/>
      <family val="3"/>
    </font>
    <font>
      <sz val="11"/>
      <color indexed="8"/>
      <name val="Calibri"/>
      <family val="2"/>
    </font>
    <font>
      <sz val="8"/>
      <color theme="1"/>
      <name val="Arial"/>
      <family val="2"/>
    </font>
    <font>
      <sz val="11"/>
      <color theme="0"/>
      <name val="Calibri"/>
      <family val="2"/>
      <scheme val="minor"/>
    </font>
    <font>
      <sz val="11"/>
      <color indexed="9"/>
      <name val="Calibri"/>
      <family val="2"/>
    </font>
    <font>
      <sz val="11"/>
      <color theme="0"/>
      <name val="Calibri"/>
      <family val="2"/>
      <charset val="204"/>
      <scheme val="minor"/>
    </font>
    <font>
      <sz val="8"/>
      <color theme="0"/>
      <name val="Arial"/>
      <family val="2"/>
    </font>
    <font>
      <sz val="10"/>
      <name val="Courier New"/>
      <family val="3"/>
      <charset val="204"/>
    </font>
    <font>
      <sz val="11"/>
      <color rgb="FF9C0006"/>
      <name val="Calibri"/>
      <family val="2"/>
      <scheme val="minor"/>
    </font>
    <font>
      <b/>
      <sz val="11"/>
      <color indexed="9"/>
      <name val="Calibri"/>
      <family val="2"/>
    </font>
    <font>
      <b/>
      <sz val="11"/>
      <color rgb="FFFA7D00"/>
      <name val="Calibri"/>
      <family val="2"/>
      <scheme val="minor"/>
    </font>
    <font>
      <b/>
      <sz val="11"/>
      <color theme="0"/>
      <name val="Calibri"/>
      <family val="2"/>
      <scheme val="minor"/>
    </font>
    <font>
      <b/>
      <sz val="10"/>
      <name val="Arial"/>
      <family val="2"/>
    </font>
    <font>
      <sz val="10"/>
      <color theme="1"/>
      <name val="Arial"/>
      <family val="2"/>
      <charset val="204"/>
    </font>
    <font>
      <sz val="10"/>
      <color indexed="22"/>
      <name val="Arial"/>
      <family val="2"/>
      <charset val="204"/>
    </font>
    <font>
      <b/>
      <sz val="10"/>
      <color indexed="8"/>
      <name val="Helv"/>
      <charset val="204"/>
    </font>
    <font>
      <sz val="8"/>
      <name val="Tahoma"/>
      <family val="2"/>
      <charset val="204"/>
    </font>
    <font>
      <i/>
      <sz val="10"/>
      <name val="Arial"/>
      <family val="2"/>
      <charset val="204"/>
    </font>
    <font>
      <sz val="10"/>
      <name val="MS Sans Serif"/>
      <family val="2"/>
      <charset val="204"/>
    </font>
    <font>
      <sz val="10"/>
      <name val="Times New Roman CE"/>
    </font>
    <font>
      <i/>
      <sz val="11"/>
      <color rgb="FF7F7F7F"/>
      <name val="Calibri"/>
      <family val="2"/>
      <scheme val="minor"/>
    </font>
    <font>
      <sz val="9"/>
      <name val="Times New Roman"/>
      <family val="1"/>
    </font>
    <font>
      <b/>
      <u val="singleAccounting"/>
      <sz val="9"/>
      <name val="Times New Roman"/>
      <family val="1"/>
    </font>
    <font>
      <b/>
      <sz val="16"/>
      <name val="Arial"/>
      <family val="2"/>
    </font>
    <font>
      <i/>
      <sz val="12"/>
      <name val="Helv"/>
    </font>
    <font>
      <sz val="10"/>
      <color indexed="12"/>
      <name val="Arial"/>
      <family val="2"/>
      <charset val="204"/>
    </font>
    <font>
      <sz val="10"/>
      <color indexed="12"/>
      <name val="Arial"/>
      <family val="2"/>
    </font>
    <font>
      <sz val="11"/>
      <color rgb="FF006100"/>
      <name val="Calibri"/>
      <family val="2"/>
      <scheme val="minor"/>
    </font>
    <font>
      <sz val="8"/>
      <name val="Arial"/>
      <family val="2"/>
    </font>
    <font>
      <b/>
      <sz val="8"/>
      <name val="Tahoma"/>
      <family val="2"/>
      <charset val="204"/>
    </font>
    <font>
      <b/>
      <sz val="12"/>
      <name val="Arial"/>
      <family val="2"/>
      <charset val="204"/>
    </font>
    <font>
      <b/>
      <sz val="12"/>
      <name val="Arial"/>
      <family val="2"/>
    </font>
    <font>
      <b/>
      <sz val="15"/>
      <color theme="3"/>
      <name val="Calibri"/>
      <family val="2"/>
      <scheme val="minor"/>
    </font>
    <font>
      <b/>
      <sz val="13"/>
      <color theme="3"/>
      <name val="Calibri"/>
      <family val="2"/>
      <scheme val="minor"/>
    </font>
    <font>
      <b/>
      <sz val="11"/>
      <color theme="3"/>
      <name val="Calibri"/>
      <family val="2"/>
      <scheme val="minor"/>
    </font>
    <font>
      <b/>
      <i/>
      <sz val="16"/>
      <color theme="1"/>
      <name val="Arial Cyr"/>
      <charset val="204"/>
    </font>
    <font>
      <sz val="8"/>
      <color indexed="16"/>
      <name val="Arial MT"/>
      <family val="2"/>
      <charset val="204"/>
    </font>
    <font>
      <sz val="8"/>
      <color indexed="16"/>
      <name val="Arial MT"/>
    </font>
    <font>
      <u/>
      <sz val="8.5"/>
      <color theme="10"/>
      <name val="EYInterstate Light"/>
      <charset val="204"/>
    </font>
    <font>
      <u/>
      <sz val="10"/>
      <color indexed="12"/>
      <name val="Arial"/>
      <family val="2"/>
      <charset val="204"/>
    </font>
    <font>
      <b/>
      <sz val="10"/>
      <color indexed="56"/>
      <name val="Arial"/>
      <family val="2"/>
      <charset val="204"/>
    </font>
    <font>
      <sz val="10"/>
      <color indexed="56"/>
      <name val="Arial"/>
      <family val="2"/>
      <charset val="204"/>
    </font>
    <font>
      <sz val="11"/>
      <color rgb="FF3F3F76"/>
      <name val="Calibri"/>
      <family val="2"/>
      <scheme val="minor"/>
    </font>
    <font>
      <sz val="10"/>
      <color indexed="8"/>
      <name val="Helv"/>
      <charset val="204"/>
    </font>
    <font>
      <sz val="9"/>
      <name val="Arial Cyr"/>
      <charset val="204"/>
    </font>
    <font>
      <sz val="9"/>
      <name val="Arial Cyr"/>
      <family val="2"/>
      <charset val="204"/>
    </font>
    <font>
      <u/>
      <sz val="8"/>
      <color rgb="FF000000"/>
      <name val="Arial"/>
      <family val="2"/>
      <charset val="204"/>
    </font>
    <font>
      <sz val="8"/>
      <color rgb="FF000000"/>
      <name val="Arial"/>
      <family val="2"/>
      <charset val="204"/>
    </font>
    <font>
      <sz val="8"/>
      <color indexed="8"/>
      <name val="Arial"/>
      <family val="2"/>
      <charset val="204"/>
    </font>
    <font>
      <b/>
      <sz val="8"/>
      <color rgb="FF000000"/>
      <name val="Arial"/>
      <family val="2"/>
      <charset val="204"/>
    </font>
    <font>
      <b/>
      <u/>
      <sz val="8"/>
      <color rgb="FF000000"/>
      <name val="Arial"/>
      <family val="2"/>
      <charset val="204"/>
    </font>
    <font>
      <b/>
      <i/>
      <sz val="8"/>
      <color rgb="FF000000"/>
      <name val="Arial"/>
      <family val="2"/>
      <charset val="204"/>
    </font>
    <font>
      <sz val="8"/>
      <name val="Arial"/>
      <family val="2"/>
      <charset val="204"/>
    </font>
    <font>
      <sz val="11"/>
      <color rgb="FFFA7D00"/>
      <name val="Calibri"/>
      <family val="2"/>
      <scheme val="minor"/>
    </font>
    <font>
      <sz val="11"/>
      <color rgb="FF9C6500"/>
      <name val="Calibri"/>
      <family val="2"/>
      <scheme val="minor"/>
    </font>
    <font>
      <sz val="10"/>
      <name val="Arial CE"/>
      <family val="2"/>
      <charset val="238"/>
    </font>
    <font>
      <b/>
      <i/>
      <sz val="16"/>
      <name val="Helv"/>
    </font>
    <font>
      <sz val="10"/>
      <name val="EYInterstate Light"/>
      <charset val="204"/>
    </font>
    <font>
      <sz val="10"/>
      <color theme="1"/>
      <name val="Arial"/>
      <family val="2"/>
    </font>
    <font>
      <sz val="10"/>
      <name val="Arial CE"/>
      <charset val="238"/>
    </font>
    <font>
      <sz val="8"/>
      <name val="Arial CE"/>
    </font>
    <font>
      <sz val="8"/>
      <name val="Arial MT"/>
      <family val="2"/>
      <charset val="204"/>
    </font>
    <font>
      <sz val="8"/>
      <name val="Arial MT"/>
    </font>
    <font>
      <b/>
      <i/>
      <sz val="10"/>
      <name val="Arial"/>
      <family val="2"/>
      <charset val="204"/>
    </font>
    <font>
      <b/>
      <sz val="11"/>
      <color rgb="FF3F3F3F"/>
      <name val="Calibri"/>
      <family val="2"/>
      <scheme val="minor"/>
    </font>
    <font>
      <sz val="12"/>
      <name val="Times New Roman Cyr"/>
      <charset val="204"/>
    </font>
    <font>
      <b/>
      <sz val="12"/>
      <color indexed="8"/>
      <name val="Helv"/>
      <charset val="204"/>
    </font>
    <font>
      <b/>
      <sz val="14"/>
      <color indexed="8"/>
      <name val="Helv"/>
      <charset val="204"/>
    </font>
    <font>
      <b/>
      <sz val="10"/>
      <color indexed="8"/>
      <name val="Helv"/>
    </font>
    <font>
      <b/>
      <i/>
      <u/>
      <sz val="11"/>
      <color theme="1"/>
      <name val="Arial Cyr"/>
      <charset val="204"/>
    </font>
    <font>
      <sz val="10"/>
      <color indexed="8"/>
      <name val="Arial"/>
      <family val="2"/>
      <charset val="204"/>
    </font>
    <font>
      <b/>
      <sz val="14"/>
      <color indexed="8"/>
      <name val="Arial"/>
      <family val="2"/>
      <charset val="204"/>
    </font>
    <font>
      <u/>
      <sz val="10"/>
      <name val="Arial"/>
      <family val="2"/>
      <charset val="204"/>
    </font>
    <font>
      <u/>
      <sz val="8"/>
      <name val="Tahoma"/>
      <family val="2"/>
      <charset val="204"/>
    </font>
    <font>
      <sz val="10"/>
      <name val="Courier"/>
      <family val="3"/>
    </font>
    <font>
      <sz val="10"/>
      <name val="Courier"/>
      <family val="1"/>
      <charset val="204"/>
    </font>
    <font>
      <sz val="11"/>
      <color indexed="63"/>
      <name val="Calibri"/>
      <family val="2"/>
      <charset val="204"/>
    </font>
    <font>
      <sz val="8"/>
      <name val="Pragmatica"/>
      <charset val="204"/>
    </font>
    <font>
      <sz val="8"/>
      <name val="Pragmatica"/>
    </font>
    <font>
      <sz val="10"/>
      <color indexed="0"/>
      <name val="Helv"/>
    </font>
    <font>
      <b/>
      <sz val="10"/>
      <color indexed="10"/>
      <name val="Arial"/>
      <family val="2"/>
    </font>
    <font>
      <b/>
      <sz val="18"/>
      <color theme="3"/>
      <name val="Cambria"/>
      <family val="2"/>
      <scheme val="major"/>
    </font>
    <font>
      <sz val="10"/>
      <color indexed="10"/>
      <name val="Arial"/>
      <family val="2"/>
    </font>
    <font>
      <b/>
      <sz val="11"/>
      <color theme="1"/>
      <name val="Calibri"/>
      <family val="2"/>
      <scheme val="minor"/>
    </font>
    <font>
      <sz val="11"/>
      <color rgb="FFFF0000"/>
      <name val="Calibri"/>
      <family val="2"/>
      <scheme val="minor"/>
    </font>
    <font>
      <sz val="11"/>
      <color indexed="62"/>
      <name val="Calibri"/>
      <family val="2"/>
    </font>
    <font>
      <sz val="11"/>
      <color rgb="FF3F3F76"/>
      <name val="Calibri"/>
      <family val="2"/>
      <charset val="204"/>
      <scheme val="minor"/>
    </font>
    <font>
      <sz val="10"/>
      <name val="Calibri"/>
      <family val="2"/>
      <charset val="204"/>
    </font>
    <font>
      <i/>
      <sz val="10"/>
      <color theme="1"/>
      <name val="Arial Narrow"/>
      <family val="2"/>
      <charset val="204"/>
    </font>
    <font>
      <sz val="10"/>
      <color theme="1"/>
      <name val="Arial Narrow"/>
      <family val="2"/>
      <charset val="204"/>
    </font>
    <font>
      <b/>
      <sz val="11"/>
      <color indexed="63"/>
      <name val="Calibri"/>
      <family val="2"/>
    </font>
    <font>
      <b/>
      <sz val="11"/>
      <color rgb="FF3F3F3F"/>
      <name val="Calibri"/>
      <family val="2"/>
      <charset val="204"/>
      <scheme val="minor"/>
    </font>
    <font>
      <b/>
      <sz val="11"/>
      <color indexed="52"/>
      <name val="Calibri"/>
      <family val="2"/>
    </font>
    <font>
      <b/>
      <sz val="11"/>
      <color rgb="FFFA7D00"/>
      <name val="Calibri"/>
      <family val="2"/>
      <charset val="204"/>
      <scheme val="minor"/>
    </font>
    <font>
      <u/>
      <sz val="6"/>
      <color theme="10"/>
      <name val="Arial Cyr"/>
      <charset val="204"/>
    </font>
    <font>
      <u/>
      <sz val="11"/>
      <color theme="10"/>
      <name val="Calibri"/>
      <family val="2"/>
      <charset val="204"/>
    </font>
    <font>
      <sz val="10"/>
      <color theme="1"/>
      <name val="Calibri"/>
      <family val="2"/>
      <charset val="204"/>
    </font>
    <font>
      <b/>
      <sz val="10"/>
      <name val="Arial"/>
      <family val="2"/>
      <charset val="204"/>
    </font>
    <font>
      <b/>
      <i/>
      <sz val="10"/>
      <name val="Arial Narrow"/>
      <family val="2"/>
      <charset val="204"/>
    </font>
    <font>
      <b/>
      <sz val="15"/>
      <color indexed="56"/>
      <name val="Calibri"/>
      <family val="2"/>
    </font>
    <font>
      <b/>
      <sz val="15"/>
      <color indexed="62"/>
      <name val="Calibri"/>
      <family val="2"/>
      <charset val="204"/>
    </font>
    <font>
      <b/>
      <sz val="15"/>
      <color theme="3"/>
      <name val="Calibri"/>
      <family val="2"/>
      <charset val="204"/>
      <scheme val="minor"/>
    </font>
    <font>
      <b/>
      <sz val="13"/>
      <color indexed="56"/>
      <name val="Calibri"/>
      <family val="2"/>
    </font>
    <font>
      <b/>
      <sz val="13"/>
      <color indexed="62"/>
      <name val="Calibri"/>
      <family val="2"/>
      <charset val="204"/>
    </font>
    <font>
      <b/>
      <sz val="13"/>
      <color theme="3"/>
      <name val="Calibri"/>
      <family val="2"/>
      <charset val="204"/>
      <scheme val="minor"/>
    </font>
    <font>
      <b/>
      <sz val="11"/>
      <color indexed="56"/>
      <name val="Calibri"/>
      <family val="2"/>
    </font>
    <font>
      <b/>
      <sz val="11"/>
      <color indexed="62"/>
      <name val="Calibri"/>
      <family val="2"/>
      <charset val="204"/>
    </font>
    <font>
      <b/>
      <sz val="11"/>
      <color theme="3"/>
      <name val="Calibri"/>
      <family val="2"/>
      <charset val="204"/>
      <scheme val="minor"/>
    </font>
    <font>
      <b/>
      <sz val="10"/>
      <name val="Arial Narrow"/>
      <family val="2"/>
      <charset val="204"/>
    </font>
    <font>
      <sz val="10"/>
      <color rgb="FFA6A6A6"/>
      <name val="Arial"/>
      <family val="2"/>
      <charset val="204"/>
    </font>
    <font>
      <sz val="10"/>
      <color rgb="FF787878"/>
      <name val="Calibri"/>
      <family val="2"/>
      <charset val="204"/>
    </font>
    <font>
      <b/>
      <sz val="11"/>
      <color indexed="8"/>
      <name val="Calibri"/>
      <family val="2"/>
    </font>
    <font>
      <b/>
      <sz val="11"/>
      <color theme="0"/>
      <name val="Calibri"/>
      <family val="2"/>
      <charset val="204"/>
      <scheme val="minor"/>
    </font>
    <font>
      <b/>
      <sz val="18"/>
      <color indexed="56"/>
      <name val="Cambria"/>
      <family val="2"/>
    </font>
    <font>
      <b/>
      <sz val="18"/>
      <color indexed="62"/>
      <name val="Cambria"/>
      <family val="2"/>
      <charset val="204"/>
    </font>
    <font>
      <b/>
      <sz val="14"/>
      <color rgb="FF3E3E3E"/>
      <name val="Arial"/>
      <family val="2"/>
      <charset val="204"/>
    </font>
    <font>
      <b/>
      <sz val="16"/>
      <color rgb="FFA6A6A6"/>
      <name val="Calibri"/>
      <family val="2"/>
      <charset val="204"/>
    </font>
    <font>
      <b/>
      <sz val="10"/>
      <color rgb="FF505050"/>
      <name val="Calibri"/>
      <family val="2"/>
      <charset val="204"/>
    </font>
    <font>
      <b/>
      <sz val="10"/>
      <color rgb="FF3E3E3E"/>
      <name val="Calibri"/>
      <family val="2"/>
      <charset val="204"/>
    </font>
    <font>
      <b/>
      <sz val="12"/>
      <color rgb="FFFFDE00"/>
      <name val="Calibri"/>
      <family val="2"/>
      <charset val="204"/>
    </font>
    <font>
      <sz val="16"/>
      <color rgb="FF3E3E3E"/>
      <name val="Calibri"/>
      <family val="2"/>
      <charset val="204"/>
    </font>
    <font>
      <sz val="11"/>
      <color indexed="60"/>
      <name val="Calibri"/>
      <family val="2"/>
    </font>
    <font>
      <sz val="11"/>
      <color rgb="FF9C6500"/>
      <name val="Calibri"/>
      <family val="2"/>
      <charset val="204"/>
      <scheme val="minor"/>
    </font>
    <font>
      <sz val="11"/>
      <color rgb="FF000000"/>
      <name val="Calibri"/>
      <family val="2"/>
      <charset val="204"/>
      <scheme val="minor"/>
    </font>
    <font>
      <sz val="9"/>
      <color theme="1"/>
      <name val="Calibri"/>
      <family val="2"/>
      <charset val="204"/>
    </font>
    <font>
      <sz val="10"/>
      <name val="Arial Cyr"/>
      <family val="2"/>
    </font>
    <font>
      <sz val="10"/>
      <color theme="1"/>
      <name val="Arial Cyr"/>
      <family val="2"/>
      <charset val="204"/>
    </font>
    <font>
      <sz val="10"/>
      <color indexed="8"/>
      <name val="Arial Cyr"/>
      <family val="2"/>
      <charset val="204"/>
    </font>
    <font>
      <sz val="6"/>
      <color indexed="8"/>
      <name val="Arial"/>
      <family val="2"/>
      <charset val="204"/>
    </font>
    <font>
      <sz val="11"/>
      <color rgb="FF000000"/>
      <name val="Calibri"/>
      <family val="2"/>
      <charset val="204"/>
    </font>
    <font>
      <sz val="10"/>
      <name val="PragmaticaCTT"/>
    </font>
    <font>
      <sz val="8"/>
      <color indexed="9"/>
      <name val="Tahoma"/>
      <family val="2"/>
      <charset val="204"/>
    </font>
    <font>
      <sz val="7"/>
      <color theme="1"/>
      <name val="Calibri"/>
      <family val="2"/>
      <charset val="204"/>
      <scheme val="minor"/>
    </font>
    <font>
      <sz val="11"/>
      <color theme="1"/>
      <name val="Arial Cyr"/>
      <charset val="204"/>
    </font>
    <font>
      <sz val="8"/>
      <color rgb="FFFFFFFF"/>
      <name val="Tahoma"/>
      <family val="2"/>
      <charset val="204"/>
    </font>
    <font>
      <sz val="22"/>
      <name val="Arial Cyr"/>
      <charset val="204"/>
    </font>
    <font>
      <sz val="11"/>
      <color indexed="20"/>
      <name val="Calibri"/>
      <family val="2"/>
    </font>
    <font>
      <sz val="11"/>
      <color rgb="FF9C0006"/>
      <name val="Calibri"/>
      <family val="2"/>
      <charset val="204"/>
      <scheme val="minor"/>
    </font>
    <font>
      <b/>
      <sz val="10"/>
      <color theme="1"/>
      <name val="Arial Narrow"/>
      <family val="2"/>
      <charset val="204"/>
    </font>
    <font>
      <i/>
      <sz val="11"/>
      <color indexed="23"/>
      <name val="Calibri"/>
      <family val="2"/>
    </font>
    <font>
      <i/>
      <sz val="11"/>
      <color rgb="FF7F7F7F"/>
      <name val="Calibri"/>
      <family val="2"/>
      <charset val="204"/>
      <scheme val="minor"/>
    </font>
    <font>
      <b/>
      <sz val="10"/>
      <color rgb="FFA6A6A6"/>
      <name val="Arial"/>
      <family val="2"/>
      <charset val="204"/>
    </font>
    <font>
      <sz val="10"/>
      <color rgb="FF646464"/>
      <name val="Calibri"/>
      <family val="2"/>
      <charset val="204"/>
    </font>
    <font>
      <sz val="12"/>
      <color indexed="8"/>
      <name val="Calibri"/>
      <family val="2"/>
      <charset val="204"/>
    </font>
    <font>
      <sz val="11"/>
      <color theme="1"/>
      <name val="Arial"/>
      <family val="2"/>
      <charset val="204"/>
    </font>
    <font>
      <sz val="11"/>
      <color indexed="52"/>
      <name val="Calibri"/>
      <family val="2"/>
    </font>
    <font>
      <sz val="11"/>
      <color rgb="FFFA7D00"/>
      <name val="Calibri"/>
      <family val="2"/>
      <charset val="204"/>
      <scheme val="minor"/>
    </font>
    <font>
      <sz val="11"/>
      <name val="Times New Roman Cyr"/>
      <family val="1"/>
      <charset val="204"/>
    </font>
    <font>
      <sz val="11"/>
      <color indexed="10"/>
      <name val="Calibri"/>
      <family val="2"/>
    </font>
    <font>
      <sz val="11"/>
      <color rgb="FFFF0000"/>
      <name val="Calibri"/>
      <family val="2"/>
      <charset val="204"/>
      <scheme val="minor"/>
    </font>
    <font>
      <sz val="10"/>
      <color rgb="FFFFC000"/>
      <name val="Wingdings 3"/>
      <family val="1"/>
      <charset val="2"/>
    </font>
    <font>
      <sz val="10"/>
      <name val="Arial Narrow"/>
      <family val="2"/>
      <charset val="204"/>
    </font>
    <font>
      <i/>
      <sz val="10"/>
      <name val="Arial Narrow"/>
      <family val="2"/>
      <charset val="204"/>
    </font>
    <font>
      <sz val="11"/>
      <color indexed="17"/>
      <name val="Calibri"/>
      <family val="2"/>
    </font>
    <font>
      <sz val="11"/>
      <color rgb="FF006100"/>
      <name val="Calibri"/>
      <family val="2"/>
      <charset val="204"/>
      <scheme val="minor"/>
    </font>
    <font>
      <sz val="11"/>
      <name val="바탕체"/>
      <family val="1"/>
      <charset val="129"/>
    </font>
    <font>
      <b/>
      <sz val="11"/>
      <color theme="0"/>
      <name val="Times New Roman"/>
      <family val="1"/>
      <charset val="204"/>
    </font>
    <font>
      <sz val="11"/>
      <color rgb="FFFF0000"/>
      <name val="Times New Roman"/>
      <family val="1"/>
      <charset val="204"/>
    </font>
    <font>
      <u/>
      <sz val="12"/>
      <color theme="10"/>
      <name val="Times New Roman"/>
      <family val="2"/>
      <charset val="204"/>
    </font>
  </fonts>
  <fills count="12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00"/>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9"/>
      </patternFill>
    </fill>
    <fill>
      <patternFill patternType="solid">
        <fgColor indexed="46"/>
        <bgColor indexed="45"/>
      </patternFill>
    </fill>
    <fill>
      <patternFill patternType="solid">
        <fgColor indexed="27"/>
        <bgColor indexed="42"/>
      </patternFill>
    </fill>
    <fill>
      <patternFill patternType="solid">
        <fgColor indexed="47"/>
        <bgColor indexed="19"/>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51"/>
        <bgColor indexed="34"/>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30"/>
        <bgColor indexed="38"/>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55"/>
        <bgColor indexed="64"/>
      </patternFill>
    </fill>
    <fill>
      <patternFill patternType="solid">
        <fgColor rgb="FF4F81BD"/>
        <bgColor indexed="64"/>
      </patternFill>
    </fill>
    <fill>
      <patternFill patternType="solid">
        <fgColor indexed="22"/>
        <bgColor indexed="31"/>
      </patternFill>
    </fill>
    <fill>
      <patternFill patternType="solid">
        <fgColor indexed="55"/>
        <bgColor indexed="23"/>
      </patternFill>
    </fill>
    <fill>
      <patternFill patternType="solid">
        <fgColor indexed="43"/>
        <bgColor indexed="47"/>
      </patternFill>
    </fill>
    <fill>
      <patternFill patternType="solid">
        <fgColor indexed="9"/>
        <bgColor indexed="64"/>
      </patternFill>
    </fill>
    <fill>
      <patternFill patternType="solid">
        <fgColor indexed="14"/>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3"/>
        <bgColor indexed="26"/>
      </patternFill>
    </fill>
    <fill>
      <patternFill patternType="solid">
        <fgColor indexed="43"/>
        <bgColor indexed="54"/>
      </patternFill>
    </fill>
    <fill>
      <patternFill patternType="solid">
        <fgColor indexed="43"/>
        <bgColor indexed="64"/>
      </patternFill>
    </fill>
    <fill>
      <patternFill patternType="solid">
        <fgColor indexed="42"/>
        <bgColor indexed="64"/>
      </patternFill>
    </fill>
    <fill>
      <patternFill patternType="solid">
        <fgColor indexed="26"/>
        <bgColor indexed="9"/>
      </patternFill>
    </fill>
    <fill>
      <patternFill patternType="mediumGray">
        <fgColor indexed="9"/>
        <bgColor indexed="44"/>
      </patternFill>
    </fill>
    <fill>
      <patternFill patternType="mediumGray">
        <fgColor indexed="9"/>
        <bgColor indexed="26"/>
      </patternFill>
    </fill>
    <fill>
      <patternFill patternType="darkGray">
        <fgColor indexed="9"/>
        <bgColor indexed="29"/>
      </patternFill>
    </fill>
    <fill>
      <patternFill patternType="lightGray">
        <fgColor indexed="22"/>
        <bgColor indexed="9"/>
      </patternFill>
    </fill>
    <fill>
      <patternFill patternType="lightGray">
        <fgColor indexed="9"/>
        <bgColor indexed="9"/>
      </patternFill>
    </fill>
    <fill>
      <patternFill patternType="lightGray">
        <fgColor indexed="43"/>
        <bgColor indexed="9"/>
      </patternFill>
    </fill>
    <fill>
      <patternFill patternType="solid">
        <fgColor indexed="62"/>
        <bgColor indexed="21"/>
      </patternFill>
    </fill>
    <fill>
      <patternFill patternType="solid">
        <fgColor indexed="57"/>
        <bgColor indexed="38"/>
      </patternFill>
    </fill>
    <fill>
      <patternFill patternType="solid">
        <fgColor indexed="54"/>
      </patternFill>
    </fill>
    <fill>
      <patternFill patternType="solid">
        <fgColor indexed="47"/>
        <bgColor indexed="13"/>
      </patternFill>
    </fill>
    <fill>
      <patternFill patternType="solid">
        <fgColor rgb="FFC8C8C8"/>
        <bgColor indexed="64"/>
      </patternFill>
    </fill>
    <fill>
      <patternFill patternType="solid">
        <fgColor rgb="FFFFDE7D"/>
        <bgColor indexed="64"/>
      </patternFill>
    </fill>
    <fill>
      <patternFill patternType="solid">
        <fgColor rgb="FFFF9900"/>
        <bgColor indexed="64"/>
      </patternFill>
    </fill>
    <fill>
      <patternFill patternType="solid">
        <fgColor rgb="FFD9D9D9"/>
        <bgColor indexed="64"/>
      </patternFill>
    </fill>
    <fill>
      <patternFill patternType="solid">
        <fgColor rgb="FFFFDD00"/>
        <bgColor indexed="64"/>
      </patternFill>
    </fill>
    <fill>
      <patternFill patternType="solid">
        <fgColor theme="2" tint="-9.9948118533890809E-2"/>
        <bgColor indexed="64"/>
      </patternFill>
    </fill>
    <fill>
      <patternFill patternType="lightDown">
        <fgColor rgb="FFA0A0A0"/>
      </patternFill>
    </fill>
    <fill>
      <patternFill patternType="solid">
        <fgColor rgb="FFFFC000"/>
        <bgColor indexed="64"/>
      </patternFill>
    </fill>
    <fill>
      <patternFill patternType="lightUp">
        <fgColor theme="0" tint="-0.14996795556505021"/>
        <bgColor auto="1"/>
      </patternFill>
    </fill>
    <fill>
      <patternFill patternType="solid">
        <fgColor indexed="47"/>
        <bgColor indexed="64"/>
      </patternFill>
    </fill>
  </fills>
  <borders count="10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right/>
      <top style="thin">
        <color indexed="8"/>
      </top>
      <bottom style="double">
        <color indexed="8"/>
      </bottom>
      <diagonal/>
    </border>
    <border>
      <left style="hair">
        <color indexed="64"/>
      </left>
      <right style="hair">
        <color indexed="64"/>
      </right>
      <top style="hair">
        <color indexed="64"/>
      </top>
      <bottom style="hair">
        <color indexed="64"/>
      </bottom>
      <diagonal/>
    </border>
    <border>
      <left/>
      <right/>
      <top style="medium">
        <color indexed="64"/>
      </top>
      <bottom style="medium">
        <color indexed="64"/>
      </bottom>
      <diagonal/>
    </border>
    <border>
      <left/>
      <right/>
      <top style="medium">
        <color indexed="8"/>
      </top>
      <bottom style="medium">
        <color indexed="8"/>
      </bottom>
      <diagonal/>
    </border>
    <border>
      <left/>
      <right/>
      <top style="thin">
        <color indexed="8"/>
      </top>
      <bottom style="thin">
        <color indexed="8"/>
      </bottom>
      <diagonal/>
    </border>
    <border>
      <left/>
      <right/>
      <top/>
      <bottom style="medium">
        <color indexed="64"/>
      </bottom>
      <diagonal/>
    </border>
    <border>
      <left style="thin">
        <color indexed="8"/>
      </left>
      <right style="thin">
        <color indexed="8"/>
      </right>
      <top style="thin">
        <color indexed="8"/>
      </top>
      <bottom style="thin">
        <color indexed="8"/>
      </bottom>
      <diagonal/>
    </border>
    <border>
      <left/>
      <right/>
      <top/>
      <bottom style="hair">
        <color indexed="8"/>
      </bottom>
      <diagonal/>
    </border>
    <border>
      <left style="dashed">
        <color indexed="64"/>
      </left>
      <right style="dashed">
        <color indexed="64"/>
      </right>
      <top/>
      <bottom/>
      <diagonal/>
    </border>
    <border>
      <left style="thin">
        <color indexed="8"/>
      </left>
      <right style="thin">
        <color indexed="8"/>
      </right>
      <top/>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dotted">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dotted">
        <color rgb="FF000000"/>
      </bottom>
      <diagonal/>
    </border>
    <border>
      <left style="thin">
        <color rgb="FF000000"/>
      </left>
      <right style="thin">
        <color rgb="FF000000"/>
      </right>
      <top style="dotted">
        <color rgb="FF000000"/>
      </top>
      <bottom/>
      <diagonal/>
    </border>
    <border>
      <left style="thin">
        <color rgb="FF000000"/>
      </left>
      <right style="thin">
        <color rgb="FF000000"/>
      </right>
      <top style="dotted">
        <color rgb="FF000000"/>
      </top>
      <bottom style="dotted">
        <color rgb="FF000000"/>
      </bottom>
      <diagonal/>
    </border>
    <border>
      <left style="thin">
        <color rgb="FF000000"/>
      </left>
      <right style="thin">
        <color rgb="FF000000"/>
      </right>
      <top/>
      <bottom style="thin">
        <color rgb="FF000000"/>
      </bottom>
      <diagonal/>
    </border>
    <border>
      <left/>
      <right/>
      <top style="thin">
        <color rgb="FF000000"/>
      </top>
      <bottom/>
      <diagonal/>
    </border>
    <border>
      <left style="thin">
        <color indexed="9"/>
      </left>
      <right style="thin">
        <color indexed="9"/>
      </right>
      <top style="thin">
        <color indexed="9"/>
      </top>
      <bottom style="thin">
        <color indexed="9"/>
      </bottom>
      <diagonal/>
    </border>
    <border>
      <left style="thin">
        <color rgb="FF505050"/>
      </left>
      <right style="thin">
        <color rgb="FF505050"/>
      </right>
      <top style="thin">
        <color rgb="FF505050"/>
      </top>
      <bottom style="thin">
        <color rgb="FF50505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3E3E3E"/>
      </left>
      <right style="thin">
        <color rgb="FF3E3E3E"/>
      </right>
      <top style="thin">
        <color rgb="FF3E3E3E"/>
      </top>
      <bottom style="thin">
        <color rgb="FF3E3E3E"/>
      </bottom>
      <diagonal/>
    </border>
    <border>
      <left/>
      <right/>
      <top/>
      <bottom style="thick">
        <color indexed="49"/>
      </bottom>
      <diagonal/>
    </border>
    <border>
      <left/>
      <right/>
      <top/>
      <bottom style="thin">
        <color indexed="62"/>
      </bottom>
      <diagonal/>
    </border>
    <border>
      <left/>
      <right/>
      <top/>
      <bottom style="thin">
        <color indexed="22"/>
      </bottom>
      <diagonal/>
    </border>
    <border>
      <left/>
      <right/>
      <top/>
      <bottom style="medium">
        <color indexed="49"/>
      </bottom>
      <diagonal/>
    </border>
    <border>
      <left/>
      <right/>
      <top/>
      <bottom style="thin">
        <color indexed="30"/>
      </bottom>
      <diagonal/>
    </border>
    <border>
      <left style="thin">
        <color theme="0" tint="-0.34998626667073579"/>
      </left>
      <right style="thin">
        <color theme="0" tint="-0.34998626667073579"/>
      </right>
      <top style="thin">
        <color theme="0" tint="-0.34998626667073579"/>
      </top>
      <bottom style="double">
        <color theme="0" tint="-0.34998626667073579"/>
      </bottom>
      <diagonal/>
    </border>
    <border>
      <left/>
      <right/>
      <top style="thin">
        <color indexed="49"/>
      </top>
      <bottom style="double">
        <color indexed="49"/>
      </bottom>
      <diagonal/>
    </border>
    <border>
      <left style="thin">
        <color theme="0" tint="-0.34998626667073579"/>
      </left>
      <right style="thin">
        <color theme="0" tint="-0.34998626667073579"/>
      </right>
      <top style="double">
        <color theme="0" tint="-0.34998626667073579"/>
      </top>
      <bottom style="thin">
        <color theme="0" tint="-0.34998626667073579"/>
      </bottom>
      <diagonal/>
    </border>
    <border>
      <left/>
      <right/>
      <top/>
      <bottom style="double">
        <color rgb="FFB4B4B4"/>
      </bottom>
      <diagonal/>
    </border>
    <border>
      <left/>
      <right/>
      <top/>
      <bottom style="double">
        <color rgb="FFA6A6A6"/>
      </bottom>
      <diagonal/>
    </border>
    <border>
      <left/>
      <right/>
      <top/>
      <bottom style="medium">
        <color rgb="FFFFDD00"/>
      </bottom>
      <diagonal/>
    </border>
    <border>
      <left/>
      <right/>
      <top style="thin">
        <color theme="0" tint="-0.499984740745262"/>
      </top>
      <bottom style="thin">
        <color theme="0" tint="-0.499984740745262"/>
      </bottom>
      <diagonal/>
    </border>
    <border>
      <left style="thin">
        <color rgb="FFA0A0A0"/>
      </left>
      <right style="thin">
        <color rgb="FFA0A0A0"/>
      </right>
      <top style="thin">
        <color rgb="FFA0A0A0"/>
      </top>
      <bottom style="thin">
        <color rgb="FFA0A0A0"/>
      </bottom>
      <diagonal/>
    </border>
    <border>
      <left style="thin">
        <color auto="1"/>
      </left>
      <right style="thin">
        <color auto="1"/>
      </right>
      <top style="thin">
        <color auto="1"/>
      </top>
      <bottom style="thin">
        <color auto="1"/>
      </bottom>
      <diagonal/>
    </border>
  </borders>
  <cellStyleXfs count="30662">
    <xf numFmtId="0" fontId="0" fillId="0" borderId="0"/>
    <xf numFmtId="0" fontId="3" fillId="0" borderId="0"/>
    <xf numFmtId="0" fontId="11" fillId="0" borderId="0"/>
    <xf numFmtId="0" fontId="14" fillId="0" borderId="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8"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9" borderId="0" applyNumberFormat="0" applyBorder="0" applyAlignment="0" applyProtection="0"/>
    <xf numFmtId="0" fontId="19" fillId="7" borderId="11" applyNumberFormat="0" applyAlignment="0" applyProtection="0"/>
    <xf numFmtId="0" fontId="20" fillId="20" borderId="12" applyNumberFormat="0" applyAlignment="0" applyProtection="0"/>
    <xf numFmtId="0" fontId="21" fillId="20" borderId="11" applyNumberFormat="0" applyAlignment="0" applyProtection="0"/>
    <xf numFmtId="0" fontId="22" fillId="0" borderId="13" applyNumberFormat="0" applyFill="0" applyAlignment="0" applyProtection="0"/>
    <xf numFmtId="0" fontId="23" fillId="0" borderId="14" applyNumberFormat="0" applyFill="0" applyAlignment="0" applyProtection="0"/>
    <xf numFmtId="0" fontId="24" fillId="0" borderId="15" applyNumberFormat="0" applyFill="0" applyAlignment="0" applyProtection="0"/>
    <xf numFmtId="0" fontId="24" fillId="0" borderId="0" applyNumberFormat="0" applyFill="0" applyBorder="0" applyAlignment="0" applyProtection="0"/>
    <xf numFmtId="0" fontId="25" fillId="0" borderId="16" applyNumberFormat="0" applyFill="0" applyAlignment="0" applyProtection="0"/>
    <xf numFmtId="0" fontId="26" fillId="21" borderId="17" applyNumberFormat="0" applyAlignment="0" applyProtection="0"/>
    <xf numFmtId="0" fontId="27" fillId="0" borderId="0" applyNumberFormat="0" applyFill="0" applyBorder="0" applyAlignment="0" applyProtection="0"/>
    <xf numFmtId="0" fontId="28" fillId="22" borderId="0" applyNumberFormat="0" applyBorder="0" applyAlignment="0" applyProtection="0"/>
    <xf numFmtId="0" fontId="29" fillId="0" borderId="0"/>
    <xf numFmtId="0" fontId="11" fillId="0" borderId="0"/>
    <xf numFmtId="0" fontId="29" fillId="0" borderId="0"/>
    <xf numFmtId="0" fontId="30" fillId="0" borderId="0"/>
    <xf numFmtId="0" fontId="11" fillId="0" borderId="0"/>
    <xf numFmtId="0" fontId="30"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31" fillId="3" borderId="0" applyNumberFormat="0" applyBorder="0" applyAlignment="0" applyProtection="0"/>
    <xf numFmtId="0" fontId="32" fillId="0" borderId="0" applyNumberFormat="0" applyFill="0" applyBorder="0" applyAlignment="0" applyProtection="0"/>
    <xf numFmtId="0" fontId="16" fillId="23" borderId="18" applyNumberFormat="0" applyFont="0" applyAlignment="0" applyProtection="0"/>
    <xf numFmtId="0" fontId="33" fillId="0" borderId="19" applyNumberFormat="0" applyFill="0" applyAlignment="0" applyProtection="0"/>
    <xf numFmtId="0" fontId="34" fillId="0" borderId="0" applyNumberFormat="0" applyFill="0" applyBorder="0" applyAlignment="0" applyProtection="0"/>
    <xf numFmtId="164" fontId="1" fillId="0" borderId="0" applyFont="0" applyFill="0" applyBorder="0" applyAlignment="0" applyProtection="0"/>
    <xf numFmtId="165" fontId="29" fillId="0" borderId="0" applyFont="0" applyFill="0" applyBorder="0" applyAlignment="0" applyProtection="0"/>
    <xf numFmtId="166" fontId="1" fillId="0" borderId="0" applyFont="0" applyFill="0" applyBorder="0" applyAlignment="0" applyProtection="0"/>
    <xf numFmtId="0" fontId="35" fillId="4" borderId="0" applyNumberFormat="0" applyBorder="0" applyAlignment="0" applyProtection="0"/>
    <xf numFmtId="0" fontId="44" fillId="0" borderId="0"/>
    <xf numFmtId="0" fontId="11" fillId="0" borderId="0"/>
    <xf numFmtId="9" fontId="29" fillId="0" borderId="0" applyFont="0" applyFill="0" applyBorder="0" applyAlignment="0" applyProtection="0"/>
    <xf numFmtId="9" fontId="11" fillId="0" borderId="0" applyFont="0" applyFill="0" applyBorder="0" applyAlignment="0" applyProtection="0"/>
    <xf numFmtId="0" fontId="50" fillId="0" borderId="0"/>
    <xf numFmtId="0" fontId="11" fillId="0" borderId="0"/>
    <xf numFmtId="0" fontId="64" fillId="0" borderId="0"/>
    <xf numFmtId="0" fontId="1" fillId="0" borderId="0"/>
    <xf numFmtId="0" fontId="79" fillId="0" borderId="0"/>
    <xf numFmtId="0" fontId="84" fillId="0" borderId="0"/>
    <xf numFmtId="0" fontId="44" fillId="0" borderId="0"/>
    <xf numFmtId="0" fontId="92" fillId="0" borderId="0"/>
    <xf numFmtId="174"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175" fontId="29" fillId="0" borderId="0"/>
    <xf numFmtId="0" fontId="29" fillId="0" borderId="0"/>
    <xf numFmtId="175" fontId="29" fillId="0" borderId="0"/>
    <xf numFmtId="0" fontId="29" fillId="0" borderId="0"/>
    <xf numFmtId="0" fontId="29" fillId="0" borderId="0"/>
    <xf numFmtId="175"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175" fontId="29" fillId="0" borderId="0"/>
    <xf numFmtId="0" fontId="29" fillId="0" borderId="0"/>
    <xf numFmtId="175" fontId="29" fillId="0" borderId="0"/>
    <xf numFmtId="0" fontId="29" fillId="0" borderId="0"/>
    <xf numFmtId="0" fontId="29" fillId="0" borderId="0"/>
    <xf numFmtId="175"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176" fontId="29" fillId="0" borderId="0"/>
    <xf numFmtId="175" fontId="29" fillId="0" borderId="0"/>
    <xf numFmtId="0" fontId="29" fillId="0" borderId="0"/>
    <xf numFmtId="0" fontId="29" fillId="0" borderId="0"/>
    <xf numFmtId="175" fontId="29" fillId="0" borderId="0"/>
    <xf numFmtId="0" fontId="29" fillId="0" borderId="0"/>
    <xf numFmtId="0" fontId="29" fillId="0" borderId="0"/>
    <xf numFmtId="175"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93"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3" fillId="0" borderId="0"/>
    <xf numFmtId="0" fontId="93" fillId="0" borderId="0"/>
    <xf numFmtId="175" fontId="93" fillId="0" borderId="0"/>
    <xf numFmtId="0" fontId="93" fillId="0" borderId="0"/>
    <xf numFmtId="0" fontId="50" fillId="0" borderId="0"/>
    <xf numFmtId="0" fontId="5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50" fillId="0" borderId="0"/>
    <xf numFmtId="175" fontId="50" fillId="0" borderId="0"/>
    <xf numFmtId="177" fontId="50" fillId="0" borderId="0"/>
    <xf numFmtId="0" fontId="50" fillId="0" borderId="0"/>
    <xf numFmtId="0" fontId="50" fillId="0" borderId="0"/>
    <xf numFmtId="0" fontId="93" fillId="0" borderId="0"/>
    <xf numFmtId="0" fontId="93" fillId="0" borderId="0"/>
    <xf numFmtId="0" fontId="93" fillId="0" borderId="0"/>
    <xf numFmtId="0" fontId="93" fillId="0" borderId="0"/>
    <xf numFmtId="0" fontId="93" fillId="0" borderId="0"/>
    <xf numFmtId="178" fontId="29"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174" fontId="94" fillId="0" borderId="0"/>
    <xf numFmtId="0" fontId="93" fillId="0" borderId="0"/>
    <xf numFmtId="0" fontId="93" fillId="0" borderId="0"/>
    <xf numFmtId="0" fontId="29" fillId="0" borderId="0"/>
    <xf numFmtId="0" fontId="29" fillId="0" borderId="0"/>
    <xf numFmtId="0" fontId="29" fillId="0" borderId="0"/>
    <xf numFmtId="174" fontId="50" fillId="0" borderId="0"/>
    <xf numFmtId="0" fontId="29" fillId="0" borderId="0"/>
    <xf numFmtId="0" fontId="29" fillId="0" borderId="0"/>
    <xf numFmtId="0" fontId="29" fillId="0" borderId="0"/>
    <xf numFmtId="174" fontId="94" fillId="0" borderId="0"/>
    <xf numFmtId="174" fontId="29" fillId="0" borderId="0"/>
    <xf numFmtId="174" fontId="94" fillId="0" borderId="0"/>
    <xf numFmtId="0" fontId="93" fillId="0" borderId="0"/>
    <xf numFmtId="174" fontId="93" fillId="0" borderId="0"/>
    <xf numFmtId="174" fontId="94" fillId="0" borderId="0"/>
    <xf numFmtId="174" fontId="93" fillId="0" borderId="0"/>
    <xf numFmtId="174" fontId="94" fillId="0" borderId="0"/>
    <xf numFmtId="174" fontId="94" fillId="0" borderId="0"/>
    <xf numFmtId="174"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174" fontId="93" fillId="0" borderId="0"/>
    <xf numFmtId="174" fontId="50" fillId="0" borderId="0"/>
    <xf numFmtId="174" fontId="93" fillId="0" borderId="0"/>
    <xf numFmtId="174" fontId="93" fillId="0" borderId="0"/>
    <xf numFmtId="174" fontId="29" fillId="0" borderId="0"/>
    <xf numFmtId="0" fontId="93" fillId="0" borderId="0"/>
    <xf numFmtId="0" fontId="93" fillId="0" borderId="0"/>
    <xf numFmtId="0" fontId="50" fillId="0" borderId="0"/>
    <xf numFmtId="0" fontId="93" fillId="0" borderId="0"/>
    <xf numFmtId="0" fontId="93" fillId="0" borderId="0"/>
    <xf numFmtId="0" fontId="50" fillId="0" borderId="0"/>
    <xf numFmtId="0" fontId="50" fillId="0" borderId="0"/>
    <xf numFmtId="0" fontId="50" fillId="0" borderId="0"/>
    <xf numFmtId="0" fontId="50" fillId="0" borderId="0"/>
    <xf numFmtId="0" fontId="50" fillId="0" borderId="0"/>
    <xf numFmtId="178" fontId="29" fillId="0" borderId="0"/>
    <xf numFmtId="178" fontId="29" fillId="0" borderId="0"/>
    <xf numFmtId="175" fontId="93" fillId="0" borderId="0"/>
    <xf numFmtId="177" fontId="93" fillId="0" borderId="0"/>
    <xf numFmtId="0" fontId="93" fillId="0" borderId="0"/>
    <xf numFmtId="0" fontId="93" fillId="0" borderId="0"/>
    <xf numFmtId="0" fontId="93" fillId="0" borderId="0"/>
    <xf numFmtId="0" fontId="93" fillId="0" borderId="0"/>
    <xf numFmtId="0" fontId="50" fillId="0" borderId="0"/>
    <xf numFmtId="0" fontId="93" fillId="0" borderId="0"/>
    <xf numFmtId="0" fontId="29" fillId="0" borderId="0"/>
    <xf numFmtId="0" fontId="29" fillId="0" borderId="0"/>
    <xf numFmtId="0" fontId="29" fillId="0" borderId="0"/>
    <xf numFmtId="0" fontId="29" fillId="0" borderId="0"/>
    <xf numFmtId="0" fontId="93" fillId="0" borderId="0"/>
    <xf numFmtId="0" fontId="29" fillId="0" borderId="0"/>
    <xf numFmtId="177" fontId="93" fillId="0" borderId="0"/>
    <xf numFmtId="178" fontId="29" fillId="0" borderId="0"/>
    <xf numFmtId="0" fontId="29" fillId="0" borderId="0"/>
    <xf numFmtId="177" fontId="93" fillId="0" borderId="0"/>
    <xf numFmtId="0" fontId="29" fillId="0" borderId="0"/>
    <xf numFmtId="0" fontId="93" fillId="0" borderId="0"/>
    <xf numFmtId="0" fontId="29" fillId="0" borderId="0"/>
    <xf numFmtId="0" fontId="29" fillId="0" borderId="0"/>
    <xf numFmtId="0" fontId="29" fillId="0" borderId="0"/>
    <xf numFmtId="0" fontId="29" fillId="0" borderId="0"/>
    <xf numFmtId="0" fontId="29" fillId="0" borderId="0"/>
    <xf numFmtId="0" fontId="50"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174" fontId="93" fillId="0" borderId="0"/>
    <xf numFmtId="175" fontId="93" fillId="0" borderId="0"/>
    <xf numFmtId="177" fontId="93" fillId="0" borderId="0"/>
    <xf numFmtId="0" fontId="93" fillId="0" borderId="0"/>
    <xf numFmtId="0" fontId="93" fillId="0" borderId="0"/>
    <xf numFmtId="175" fontId="93" fillId="0" borderId="0"/>
    <xf numFmtId="177" fontId="93" fillId="0" borderId="0"/>
    <xf numFmtId="0" fontId="93" fillId="0" borderId="0"/>
    <xf numFmtId="0" fontId="93" fillId="0" borderId="0"/>
    <xf numFmtId="175" fontId="93" fillId="0" borderId="0"/>
    <xf numFmtId="177" fontId="93" fillId="0" borderId="0"/>
    <xf numFmtId="0" fontId="93"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3" fillId="0" borderId="0"/>
    <xf numFmtId="0" fontId="93" fillId="0" borderId="0"/>
    <xf numFmtId="0" fontId="95" fillId="0" borderId="0"/>
    <xf numFmtId="0" fontId="95" fillId="0" borderId="0"/>
    <xf numFmtId="178" fontId="94" fillId="0" borderId="0"/>
    <xf numFmtId="178" fontId="94"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0" fillId="0" borderId="0"/>
    <xf numFmtId="0" fontId="93" fillId="0" borderId="0"/>
    <xf numFmtId="0" fontId="93" fillId="0" borderId="0"/>
    <xf numFmtId="0" fontId="93" fillId="0" borderId="0"/>
    <xf numFmtId="0" fontId="93" fillId="0" borderId="0"/>
    <xf numFmtId="0" fontId="50" fillId="0" borderId="0"/>
    <xf numFmtId="0" fontId="50" fillId="0" borderId="0"/>
    <xf numFmtId="175" fontId="50" fillId="0" borderId="0"/>
    <xf numFmtId="0" fontId="50" fillId="0" borderId="0"/>
    <xf numFmtId="0" fontId="93" fillId="0" borderId="0"/>
    <xf numFmtId="0" fontId="5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175" fontId="95" fillId="0" borderId="0"/>
    <xf numFmtId="0" fontId="95" fillId="0" borderId="0"/>
    <xf numFmtId="175" fontId="95" fillId="0" borderId="0"/>
    <xf numFmtId="0" fontId="95" fillId="0" borderId="0"/>
    <xf numFmtId="178" fontId="9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3"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0" fillId="0" borderId="0"/>
    <xf numFmtId="175" fontId="50" fillId="0" borderId="0"/>
    <xf numFmtId="0" fontId="50"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179" fontId="29" fillId="0" borderId="0"/>
    <xf numFmtId="0"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5" fontId="29" fillId="0" borderId="0"/>
    <xf numFmtId="0" fontId="29" fillId="0" borderId="0"/>
    <xf numFmtId="175" fontId="29" fillId="0" borderId="0"/>
    <xf numFmtId="177" fontId="29" fillId="0" borderId="0"/>
    <xf numFmtId="179"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93" fillId="0" borderId="0"/>
    <xf numFmtId="174" fontId="93" fillId="0" borderId="0"/>
    <xf numFmtId="0" fontId="50" fillId="0" borderId="0"/>
    <xf numFmtId="0" fontId="93" fillId="0" borderId="0"/>
    <xf numFmtId="0" fontId="93" fillId="0" borderId="0"/>
    <xf numFmtId="0" fontId="93" fillId="0" borderId="0"/>
    <xf numFmtId="0" fontId="93" fillId="0" borderId="0"/>
    <xf numFmtId="0" fontId="93" fillId="0" borderId="0"/>
    <xf numFmtId="0" fontId="93" fillId="0" borderId="0"/>
    <xf numFmtId="177" fontId="93" fillId="0" borderId="0"/>
    <xf numFmtId="0" fontId="93" fillId="0" borderId="0"/>
    <xf numFmtId="0" fontId="93" fillId="0" borderId="0"/>
    <xf numFmtId="0" fontId="93" fillId="0" borderId="0"/>
    <xf numFmtId="0" fontId="95" fillId="0" borderId="0"/>
    <xf numFmtId="0" fontId="95" fillId="0" borderId="0"/>
    <xf numFmtId="178" fontId="94" fillId="0" borderId="0"/>
    <xf numFmtId="0" fontId="95" fillId="0" borderId="0"/>
    <xf numFmtId="0" fontId="95" fillId="0" borderId="0"/>
    <xf numFmtId="178" fontId="94" fillId="0" borderId="0"/>
    <xf numFmtId="178" fontId="94" fillId="0" borderId="0"/>
    <xf numFmtId="178" fontId="9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93" fillId="0" borderId="0"/>
    <xf numFmtId="175" fontId="93" fillId="0" borderId="0"/>
    <xf numFmtId="177" fontId="93" fillId="0" borderId="0"/>
    <xf numFmtId="0" fontId="93" fillId="0" borderId="0"/>
    <xf numFmtId="0" fontId="93" fillId="0" borderId="0"/>
    <xf numFmtId="175" fontId="50" fillId="0" borderId="0"/>
    <xf numFmtId="177" fontId="50" fillId="0" borderId="0"/>
    <xf numFmtId="0" fontId="50" fillId="0" borderId="0"/>
    <xf numFmtId="0" fontId="50" fillId="0" borderId="0"/>
    <xf numFmtId="175" fontId="50" fillId="0" borderId="0"/>
    <xf numFmtId="177" fontId="50" fillId="0" borderId="0"/>
    <xf numFmtId="0" fontId="50" fillId="0" borderId="0"/>
    <xf numFmtId="0" fontId="50" fillId="0" borderId="0"/>
    <xf numFmtId="0" fontId="93"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175" fontId="95" fillId="0" borderId="0"/>
    <xf numFmtId="0" fontId="95" fillId="0" borderId="0"/>
    <xf numFmtId="0" fontId="29" fillId="0" borderId="0"/>
    <xf numFmtId="177" fontId="29" fillId="0" borderId="0"/>
    <xf numFmtId="0" fontId="93" fillId="0" borderId="0"/>
    <xf numFmtId="0" fontId="93" fillId="0" borderId="0"/>
    <xf numFmtId="0" fontId="50" fillId="0" borderId="0"/>
    <xf numFmtId="0" fontId="93" fillId="0" borderId="0"/>
    <xf numFmtId="0" fontId="93" fillId="0" borderId="0"/>
    <xf numFmtId="0" fontId="93" fillId="0" borderId="0"/>
    <xf numFmtId="0" fontId="93" fillId="0" borderId="0"/>
    <xf numFmtId="0" fontId="50" fillId="0" borderId="0"/>
    <xf numFmtId="0" fontId="93" fillId="0" borderId="0"/>
    <xf numFmtId="0" fontId="93" fillId="0" borderId="0"/>
    <xf numFmtId="0" fontId="93" fillId="0" borderId="0"/>
    <xf numFmtId="0" fontId="93" fillId="0" borderId="0"/>
    <xf numFmtId="0" fontId="93" fillId="0" borderId="0"/>
    <xf numFmtId="0" fontId="50" fillId="0" borderId="0"/>
    <xf numFmtId="0" fontId="50" fillId="0" borderId="0"/>
    <xf numFmtId="0" fontId="93" fillId="0" borderId="0"/>
    <xf numFmtId="0" fontId="29" fillId="0" borderId="0"/>
    <xf numFmtId="0" fontId="29" fillId="0" borderId="0"/>
    <xf numFmtId="0" fontId="29" fillId="0" borderId="0"/>
    <xf numFmtId="0" fontId="29" fillId="0" borderId="0"/>
    <xf numFmtId="0" fontId="50" fillId="0" borderId="0"/>
    <xf numFmtId="0" fontId="29" fillId="0" borderId="0"/>
    <xf numFmtId="177" fontId="50" fillId="0" borderId="0"/>
    <xf numFmtId="178" fontId="29" fillId="0" borderId="0"/>
    <xf numFmtId="0" fontId="29" fillId="0" borderId="0"/>
    <xf numFmtId="177" fontId="50" fillId="0" borderId="0"/>
    <xf numFmtId="0" fontId="29" fillId="0" borderId="0"/>
    <xf numFmtId="0" fontId="50" fillId="0" borderId="0"/>
    <xf numFmtId="0" fontId="29" fillId="0" borderId="0"/>
    <xf numFmtId="0" fontId="29" fillId="0" borderId="0"/>
    <xf numFmtId="0" fontId="29" fillId="0" borderId="0"/>
    <xf numFmtId="0" fontId="29" fillId="0" borderId="0"/>
    <xf numFmtId="0" fontId="29" fillId="0" borderId="0"/>
    <xf numFmtId="178" fontId="29" fillId="0" borderId="0"/>
    <xf numFmtId="175" fontId="50" fillId="0" borderId="0"/>
    <xf numFmtId="177" fontId="50" fillId="0" borderId="0"/>
    <xf numFmtId="0" fontId="50" fillId="0" borderId="0"/>
    <xf numFmtId="0" fontId="50" fillId="0" borderId="0"/>
    <xf numFmtId="175" fontId="50" fillId="0" borderId="0"/>
    <xf numFmtId="177" fontId="50" fillId="0" borderId="0"/>
    <xf numFmtId="0" fontId="50" fillId="0" borderId="0"/>
    <xf numFmtId="0" fontId="50" fillId="0" borderId="0"/>
    <xf numFmtId="175" fontId="50" fillId="0" borderId="0"/>
    <xf numFmtId="177" fontId="50" fillId="0" borderId="0"/>
    <xf numFmtId="0" fontId="50" fillId="0" borderId="0"/>
    <xf numFmtId="0" fontId="50" fillId="0" borderId="0"/>
    <xf numFmtId="0" fontId="93"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50" fillId="0" borderId="0"/>
    <xf numFmtId="0" fontId="50" fillId="0" borderId="0"/>
    <xf numFmtId="0" fontId="93" fillId="0" borderId="0"/>
    <xf numFmtId="0" fontId="93" fillId="0" borderId="0"/>
    <xf numFmtId="0" fontId="93" fillId="0" borderId="0"/>
    <xf numFmtId="0" fontId="50" fillId="0" borderId="0"/>
    <xf numFmtId="0" fontId="29"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93" fillId="0" borderId="0"/>
    <xf numFmtId="0" fontId="84" fillId="0" borderId="0"/>
    <xf numFmtId="0" fontId="93" fillId="0" borderId="0"/>
    <xf numFmtId="0" fontId="93" fillId="0" borderId="0"/>
    <xf numFmtId="0" fontId="93" fillId="0" borderId="0"/>
    <xf numFmtId="0" fontId="93" fillId="0" borderId="0"/>
    <xf numFmtId="175" fontId="50" fillId="0" borderId="0"/>
    <xf numFmtId="177" fontId="50" fillId="0" borderId="0"/>
    <xf numFmtId="0" fontId="50" fillId="0" borderId="0"/>
    <xf numFmtId="0" fontId="50" fillId="0" borderId="0"/>
    <xf numFmtId="175" fontId="50" fillId="0" borderId="0"/>
    <xf numFmtId="177" fontId="50" fillId="0" borderId="0"/>
    <xf numFmtId="0" fontId="50" fillId="0" borderId="0"/>
    <xf numFmtId="0" fontId="50" fillId="0" borderId="0"/>
    <xf numFmtId="0" fontId="50" fillId="0" borderId="0"/>
    <xf numFmtId="0" fontId="93" fillId="0" borderId="0"/>
    <xf numFmtId="0" fontId="93" fillId="0" borderId="0"/>
    <xf numFmtId="0" fontId="93" fillId="0" borderId="0"/>
    <xf numFmtId="0" fontId="93" fillId="0" borderId="0"/>
    <xf numFmtId="0" fontId="93" fillId="0" borderId="0"/>
    <xf numFmtId="0" fontId="50" fillId="0" borderId="0"/>
    <xf numFmtId="0" fontId="50" fillId="0" borderId="0"/>
    <xf numFmtId="178" fontId="29" fillId="0" borderId="0"/>
    <xf numFmtId="178" fontId="29" fillId="0" borderId="0"/>
    <xf numFmtId="0" fontId="93" fillId="0" borderId="0"/>
    <xf numFmtId="0" fontId="50" fillId="0" borderId="0"/>
    <xf numFmtId="0" fontId="93" fillId="0" borderId="0"/>
    <xf numFmtId="0" fontId="93" fillId="0" borderId="0"/>
    <xf numFmtId="175" fontId="50" fillId="0" borderId="0"/>
    <xf numFmtId="177" fontId="50" fillId="0" borderId="0"/>
    <xf numFmtId="0" fontId="50" fillId="0" borderId="0"/>
    <xf numFmtId="0" fontId="50" fillId="0" borderId="0"/>
    <xf numFmtId="0" fontId="93" fillId="0" borderId="0"/>
    <xf numFmtId="0" fontId="93" fillId="0" borderId="0"/>
    <xf numFmtId="0" fontId="93" fillId="0" borderId="0"/>
    <xf numFmtId="0" fontId="50"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0" fillId="0" borderId="0"/>
    <xf numFmtId="0" fontId="29" fillId="0" borderId="0"/>
    <xf numFmtId="0" fontId="29" fillId="0" borderId="0"/>
    <xf numFmtId="0" fontId="93" fillId="0" borderId="0"/>
    <xf numFmtId="0" fontId="50" fillId="0" borderId="0"/>
    <xf numFmtId="0" fontId="50" fillId="0" borderId="0"/>
    <xf numFmtId="0" fontId="50" fillId="0" borderId="0"/>
    <xf numFmtId="178" fontId="29" fillId="0" borderId="0"/>
    <xf numFmtId="0" fontId="50" fillId="0" borderId="0"/>
    <xf numFmtId="178" fontId="29" fillId="0" borderId="0"/>
    <xf numFmtId="0" fontId="50" fillId="0" borderId="0"/>
    <xf numFmtId="0" fontId="50" fillId="0" borderId="0"/>
    <xf numFmtId="178" fontId="29" fillId="0" borderId="0"/>
    <xf numFmtId="0" fontId="50" fillId="0" borderId="0"/>
    <xf numFmtId="0" fontId="50" fillId="0" borderId="0"/>
    <xf numFmtId="178" fontId="29" fillId="0" borderId="0"/>
    <xf numFmtId="0" fontId="93" fillId="0" borderId="0"/>
    <xf numFmtId="0" fontId="50" fillId="0" borderId="0"/>
    <xf numFmtId="178" fontId="29" fillId="0" borderId="0"/>
    <xf numFmtId="0" fontId="84" fillId="0" borderId="0"/>
    <xf numFmtId="0" fontId="93" fillId="0" borderId="0"/>
    <xf numFmtId="0" fontId="93" fillId="0" borderId="0"/>
    <xf numFmtId="0" fontId="93" fillId="0" borderId="0"/>
    <xf numFmtId="0" fontId="93" fillId="0" borderId="0"/>
    <xf numFmtId="175" fontId="50" fillId="0" borderId="0"/>
    <xf numFmtId="177" fontId="50" fillId="0" borderId="0"/>
    <xf numFmtId="0" fontId="50" fillId="0" borderId="0"/>
    <xf numFmtId="0" fontId="50" fillId="0" borderId="0"/>
    <xf numFmtId="0" fontId="93" fillId="0" borderId="0"/>
    <xf numFmtId="0" fontId="50" fillId="0" borderId="0"/>
    <xf numFmtId="0" fontId="50" fillId="0" borderId="0"/>
    <xf numFmtId="178"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3" fillId="0" borderId="0"/>
    <xf numFmtId="0" fontId="93" fillId="0" borderId="0"/>
    <xf numFmtId="0" fontId="93" fillId="0" borderId="0"/>
    <xf numFmtId="178" fontId="29" fillId="0" borderId="0"/>
    <xf numFmtId="180" fontId="96" fillId="0" borderId="0">
      <protection locked="0"/>
    </xf>
    <xf numFmtId="180" fontId="96" fillId="0" borderId="0">
      <protection locked="0"/>
    </xf>
    <xf numFmtId="180" fontId="97" fillId="0" borderId="0">
      <protection locked="0"/>
    </xf>
    <xf numFmtId="180" fontId="97" fillId="0" borderId="0">
      <protection locked="0"/>
    </xf>
    <xf numFmtId="178" fontId="98" fillId="0" borderId="0">
      <protection locked="0"/>
    </xf>
    <xf numFmtId="181" fontId="96" fillId="0" borderId="0">
      <protection locked="0"/>
    </xf>
    <xf numFmtId="181" fontId="96" fillId="0" borderId="0">
      <protection locked="0"/>
    </xf>
    <xf numFmtId="181" fontId="97" fillId="0" borderId="0">
      <protection locked="0"/>
    </xf>
    <xf numFmtId="181" fontId="97" fillId="0" borderId="0">
      <protection locked="0"/>
    </xf>
    <xf numFmtId="178" fontId="98"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99" fillId="0" borderId="0">
      <protection locked="0"/>
    </xf>
    <xf numFmtId="0" fontId="99" fillId="0" borderId="0">
      <protection locked="0"/>
    </xf>
    <xf numFmtId="0" fontId="99"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99" fillId="0" borderId="0">
      <protection locked="0"/>
    </xf>
    <xf numFmtId="0" fontId="99" fillId="0" borderId="0">
      <protection locked="0"/>
    </xf>
    <xf numFmtId="0" fontId="99"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99" fillId="0" borderId="0">
      <protection locked="0"/>
    </xf>
    <xf numFmtId="0" fontId="99" fillId="0" borderId="0">
      <protection locked="0"/>
    </xf>
    <xf numFmtId="0" fontId="99" fillId="0" borderId="0">
      <protection locked="0"/>
    </xf>
    <xf numFmtId="0" fontId="44" fillId="0" borderId="0">
      <protection locked="0"/>
    </xf>
    <xf numFmtId="0" fontId="44" fillId="0" borderId="0">
      <protection locked="0"/>
    </xf>
    <xf numFmtId="182" fontId="96" fillId="0" borderId="63">
      <protection locked="0"/>
    </xf>
    <xf numFmtId="182" fontId="96" fillId="0" borderId="63">
      <protection locked="0"/>
    </xf>
    <xf numFmtId="182" fontId="96" fillId="0" borderId="63">
      <protection locked="0"/>
    </xf>
    <xf numFmtId="182" fontId="97" fillId="0" borderId="63">
      <protection locked="0"/>
    </xf>
    <xf numFmtId="182" fontId="97" fillId="0" borderId="63">
      <protection locked="0"/>
    </xf>
    <xf numFmtId="182" fontId="96" fillId="0" borderId="63">
      <protection locked="0"/>
    </xf>
    <xf numFmtId="182" fontId="96" fillId="0" borderId="63">
      <protection locked="0"/>
    </xf>
    <xf numFmtId="182" fontId="96" fillId="0" borderId="63">
      <protection locked="0"/>
    </xf>
    <xf numFmtId="182" fontId="96" fillId="0" borderId="63">
      <protection locked="0"/>
    </xf>
    <xf numFmtId="182" fontId="96" fillId="0" borderId="64">
      <protection locked="0"/>
    </xf>
    <xf numFmtId="182" fontId="96" fillId="0" borderId="63">
      <protection locked="0"/>
    </xf>
    <xf numFmtId="182" fontId="96" fillId="0" borderId="63">
      <protection locked="0"/>
    </xf>
    <xf numFmtId="182" fontId="97" fillId="0" borderId="63">
      <protection locked="0"/>
    </xf>
    <xf numFmtId="178" fontId="98" fillId="0" borderId="64">
      <protection locked="0"/>
    </xf>
    <xf numFmtId="0" fontId="29" fillId="0" borderId="0"/>
    <xf numFmtId="0" fontId="101"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2" fillId="0" borderId="0">
      <protection locked="0"/>
    </xf>
    <xf numFmtId="0" fontId="102"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1"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1" fillId="0" borderId="0">
      <protection locked="0"/>
    </xf>
    <xf numFmtId="0" fontId="101" fillId="0" borderId="0">
      <protection locked="0"/>
    </xf>
    <xf numFmtId="0" fontId="101" fillId="0" borderId="0">
      <protection locked="0"/>
    </xf>
    <xf numFmtId="0" fontId="101" fillId="0" borderId="0">
      <protection locked="0"/>
    </xf>
    <xf numFmtId="0" fontId="44" fillId="0" borderId="0">
      <protection locked="0"/>
    </xf>
    <xf numFmtId="0" fontId="44" fillId="0" borderId="0">
      <protection locked="0"/>
    </xf>
    <xf numFmtId="0" fontId="101"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2" fillId="0" borderId="0">
      <protection locked="0"/>
    </xf>
    <xf numFmtId="0" fontId="102"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1"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1" fillId="0" borderId="0">
      <protection locked="0"/>
    </xf>
    <xf numFmtId="0" fontId="101" fillId="0" borderId="0">
      <protection locked="0"/>
    </xf>
    <xf numFmtId="0" fontId="101" fillId="0" borderId="0">
      <protection locked="0"/>
    </xf>
    <xf numFmtId="0" fontId="101" fillId="0" borderId="0">
      <protection locked="0"/>
    </xf>
    <xf numFmtId="0" fontId="44" fillId="0" borderId="0">
      <protection locked="0"/>
    </xf>
    <xf numFmtId="0" fontId="44" fillId="0" borderId="0">
      <protection locked="0"/>
    </xf>
    <xf numFmtId="0" fontId="99"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100" fillId="0" borderId="63">
      <protection locked="0"/>
    </xf>
    <xf numFmtId="0" fontId="99" fillId="0" borderId="63">
      <protection locked="0"/>
    </xf>
    <xf numFmtId="0" fontId="100" fillId="0" borderId="63">
      <protection locked="0"/>
    </xf>
    <xf numFmtId="0" fontId="100"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99" fillId="0" borderId="63">
      <protection locked="0"/>
    </xf>
    <xf numFmtId="0" fontId="99" fillId="0" borderId="63">
      <protection locked="0"/>
    </xf>
    <xf numFmtId="0" fontId="99" fillId="0" borderId="63">
      <protection locked="0"/>
    </xf>
    <xf numFmtId="0" fontId="99" fillId="0" borderId="64">
      <protection locked="0"/>
    </xf>
    <xf numFmtId="0" fontId="99" fillId="0" borderId="63">
      <protection locked="0"/>
    </xf>
    <xf numFmtId="0" fontId="99" fillId="0" borderId="64">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44" fillId="0" borderId="63">
      <protection locked="0"/>
    </xf>
    <xf numFmtId="0" fontId="99" fillId="0" borderId="63">
      <protection locked="0"/>
    </xf>
    <xf numFmtId="0" fontId="44" fillId="0" borderId="63">
      <protection locked="0"/>
    </xf>
    <xf numFmtId="0" fontId="16" fillId="2"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3" fillId="38"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3" fillId="38"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3" fillId="38"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6" fillId="61"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3" fillId="4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3" fillId="4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3" fillId="42"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6" fillId="62"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3" fillId="46"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3" fillId="46"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3" fillId="46"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6" fillId="63"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3" fillId="5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3" fillId="50"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3" fillId="50"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6" fillId="64"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3"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3" fillId="54"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3" fillId="54"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6" fillId="65"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3" fillId="5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3" fillId="58"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3" fillId="58"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6" fillId="66"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03"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7"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03"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7"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03"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2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8"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03"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7"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9"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03"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70"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03"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04" fillId="39" borderId="0" applyNumberFormat="0" applyBorder="0" applyAlignment="0" applyProtection="0"/>
    <xf numFmtId="0" fontId="3"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3" fillId="39"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3" fillId="39"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6" fillId="71"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3"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3" fillId="43"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3" fillId="43"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6" fillId="72"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3"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3" fillId="47"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3" fillId="47"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6" fillId="73"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3" fillId="51"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3" fillId="51"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3" fillId="51"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6" fillId="64"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3"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3" fillId="55"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3" fillId="55"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6" fillId="7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3" fillId="5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3" fillId="59"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3" fillId="59"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6" fillId="74"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03"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20"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03"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03"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22"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68"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03"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2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03"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5"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03"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05" fillId="40" borderId="0" applyNumberFormat="0" applyBorder="0" applyAlignment="0" applyProtection="0"/>
    <xf numFmtId="0" fontId="17" fillId="12" borderId="0" applyNumberFormat="0" applyBorder="0" applyAlignment="0" applyProtection="0"/>
    <xf numFmtId="0" fontId="105" fillId="40" borderId="0" applyNumberFormat="0" applyBorder="0" applyAlignment="0" applyProtection="0"/>
    <xf numFmtId="0" fontId="17" fillId="76" borderId="0" applyNumberFormat="0" applyBorder="0" applyAlignment="0" applyProtection="0"/>
    <xf numFmtId="0" fontId="105" fillId="40"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05" fillId="44" borderId="0" applyNumberFormat="0" applyBorder="0" applyAlignment="0" applyProtection="0"/>
    <xf numFmtId="0" fontId="17" fillId="9" borderId="0" applyNumberFormat="0" applyBorder="0" applyAlignment="0" applyProtection="0"/>
    <xf numFmtId="0" fontId="105" fillId="44" borderId="0" applyNumberFormat="0" applyBorder="0" applyAlignment="0" applyProtection="0"/>
    <xf numFmtId="0" fontId="17" fillId="72" borderId="0" applyNumberFormat="0" applyBorder="0" applyAlignment="0" applyProtection="0"/>
    <xf numFmtId="0" fontId="105" fillId="44"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05" fillId="48" borderId="0" applyNumberFormat="0" applyBorder="0" applyAlignment="0" applyProtection="0"/>
    <xf numFmtId="0" fontId="17" fillId="10" borderId="0" applyNumberFormat="0" applyBorder="0" applyAlignment="0" applyProtection="0"/>
    <xf numFmtId="0" fontId="105" fillId="48" borderId="0" applyNumberFormat="0" applyBorder="0" applyAlignment="0" applyProtection="0"/>
    <xf numFmtId="0" fontId="17" fillId="73" borderId="0" applyNumberFormat="0" applyBorder="0" applyAlignment="0" applyProtection="0"/>
    <xf numFmtId="0" fontId="105" fillId="48"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05" fillId="52" borderId="0" applyNumberFormat="0" applyBorder="0" applyAlignment="0" applyProtection="0"/>
    <xf numFmtId="0" fontId="17" fillId="13" borderId="0" applyNumberFormat="0" applyBorder="0" applyAlignment="0" applyProtection="0"/>
    <xf numFmtId="0" fontId="105" fillId="52" borderId="0" applyNumberFormat="0" applyBorder="0" applyAlignment="0" applyProtection="0"/>
    <xf numFmtId="0" fontId="17" fillId="77" borderId="0" applyNumberFormat="0" applyBorder="0" applyAlignment="0" applyProtection="0"/>
    <xf numFmtId="0" fontId="105" fillId="5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05" fillId="56" borderId="0" applyNumberFormat="0" applyBorder="0" applyAlignment="0" applyProtection="0"/>
    <xf numFmtId="0" fontId="17" fillId="14" borderId="0" applyNumberFormat="0" applyBorder="0" applyAlignment="0" applyProtection="0"/>
    <xf numFmtId="0" fontId="105" fillId="56" borderId="0" applyNumberFormat="0" applyBorder="0" applyAlignment="0" applyProtection="0"/>
    <xf numFmtId="0" fontId="17" fillId="78" borderId="0" applyNumberFormat="0" applyBorder="0" applyAlignment="0" applyProtection="0"/>
    <xf numFmtId="0" fontId="105" fillId="56"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05" fillId="60" borderId="0" applyNumberFormat="0" applyBorder="0" applyAlignment="0" applyProtection="0"/>
    <xf numFmtId="0" fontId="17" fillId="15" borderId="0" applyNumberFormat="0" applyBorder="0" applyAlignment="0" applyProtection="0"/>
    <xf numFmtId="0" fontId="105" fillId="60" borderId="0" applyNumberFormat="0" applyBorder="0" applyAlignment="0" applyProtection="0"/>
    <xf numFmtId="0" fontId="17" fillId="79" borderId="0" applyNumberFormat="0" applyBorder="0" applyAlignment="0" applyProtection="0"/>
    <xf numFmtId="0" fontId="105" fillId="60" borderId="0" applyNumberFormat="0" applyBorder="0" applyAlignment="0" applyProtection="0"/>
    <xf numFmtId="0" fontId="17" fillId="15" borderId="0" applyNumberFormat="0" applyBorder="0" applyAlignment="0" applyProtection="0"/>
    <xf numFmtId="0" fontId="17" fillId="80"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06"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4"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07" fillId="40"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06"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07" fillId="44"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06"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22"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07" fillId="48"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06"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2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07" fillId="5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06"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07" fillId="56"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06"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07" fillId="60"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05" fillId="37" borderId="0" applyNumberFormat="0" applyBorder="0" applyAlignment="0" applyProtection="0"/>
    <xf numFmtId="0" fontId="17" fillId="16" borderId="0" applyNumberFormat="0" applyBorder="0" applyAlignment="0" applyProtection="0"/>
    <xf numFmtId="0" fontId="105" fillId="37" borderId="0" applyNumberFormat="0" applyBorder="0" applyAlignment="0" applyProtection="0"/>
    <xf numFmtId="0" fontId="17" fillId="81" borderId="0" applyNumberFormat="0" applyBorder="0" applyAlignment="0" applyProtection="0"/>
    <xf numFmtId="0" fontId="105" fillId="37"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08" fillId="41" borderId="0" applyNumberFormat="0" applyBorder="0" applyAlignment="0" applyProtection="0"/>
    <xf numFmtId="0" fontId="105" fillId="41" borderId="0" applyNumberFormat="0" applyBorder="0" applyAlignment="0" applyProtection="0"/>
    <xf numFmtId="0" fontId="17" fillId="17" borderId="0" applyNumberFormat="0" applyBorder="0" applyAlignment="0" applyProtection="0"/>
    <xf numFmtId="0" fontId="105" fillId="41" borderId="0" applyNumberFormat="0" applyBorder="0" applyAlignment="0" applyProtection="0"/>
    <xf numFmtId="0" fontId="17" fillId="82" borderId="0" applyNumberFormat="0" applyBorder="0" applyAlignment="0" applyProtection="0"/>
    <xf numFmtId="0" fontId="105" fillId="41"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05" fillId="45" borderId="0" applyNumberFormat="0" applyBorder="0" applyAlignment="0" applyProtection="0"/>
    <xf numFmtId="0" fontId="17" fillId="18" borderId="0" applyNumberFormat="0" applyBorder="0" applyAlignment="0" applyProtection="0"/>
    <xf numFmtId="0" fontId="105" fillId="45" borderId="0" applyNumberFormat="0" applyBorder="0" applyAlignment="0" applyProtection="0"/>
    <xf numFmtId="0" fontId="17" fillId="83" borderId="0" applyNumberFormat="0" applyBorder="0" applyAlignment="0" applyProtection="0"/>
    <xf numFmtId="0" fontId="105" fillId="45" borderId="0" applyNumberFormat="0" applyBorder="0" applyAlignment="0" applyProtection="0"/>
    <xf numFmtId="0" fontId="17" fillId="18"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05" fillId="49" borderId="0" applyNumberFormat="0" applyBorder="0" applyAlignment="0" applyProtection="0"/>
    <xf numFmtId="0" fontId="17" fillId="13" borderId="0" applyNumberFormat="0" applyBorder="0" applyAlignment="0" applyProtection="0"/>
    <xf numFmtId="0" fontId="105" fillId="49" borderId="0" applyNumberFormat="0" applyBorder="0" applyAlignment="0" applyProtection="0"/>
    <xf numFmtId="0" fontId="17" fillId="77" borderId="0" applyNumberFormat="0" applyBorder="0" applyAlignment="0" applyProtection="0"/>
    <xf numFmtId="0" fontId="105" fillId="49"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08" fillId="53" borderId="0" applyNumberFormat="0" applyBorder="0" applyAlignment="0" applyProtection="0"/>
    <xf numFmtId="0" fontId="105" fillId="53" borderId="0" applyNumberFormat="0" applyBorder="0" applyAlignment="0" applyProtection="0"/>
    <xf numFmtId="0" fontId="17" fillId="14" borderId="0" applyNumberFormat="0" applyBorder="0" applyAlignment="0" applyProtection="0"/>
    <xf numFmtId="0" fontId="105" fillId="53" borderId="0" applyNumberFormat="0" applyBorder="0" applyAlignment="0" applyProtection="0"/>
    <xf numFmtId="0" fontId="17" fillId="78" borderId="0" applyNumberFormat="0" applyBorder="0" applyAlignment="0" applyProtection="0"/>
    <xf numFmtId="0" fontId="105" fillId="53" borderId="0" applyNumberFormat="0" applyBorder="0" applyAlignment="0" applyProtection="0"/>
    <xf numFmtId="0" fontId="17" fillId="14"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05" fillId="57" borderId="0" applyNumberFormat="0" applyBorder="0" applyAlignment="0" applyProtection="0"/>
    <xf numFmtId="0" fontId="17" fillId="19" borderId="0" applyNumberFormat="0" applyBorder="0" applyAlignment="0" applyProtection="0"/>
    <xf numFmtId="0" fontId="105" fillId="57" borderId="0" applyNumberFormat="0" applyBorder="0" applyAlignment="0" applyProtection="0"/>
    <xf numFmtId="0" fontId="17" fillId="84" borderId="0" applyNumberFormat="0" applyBorder="0" applyAlignment="0" applyProtection="0"/>
    <xf numFmtId="0" fontId="105" fillId="57" borderId="0" applyNumberFormat="0" applyBorder="0" applyAlignment="0" applyProtection="0"/>
    <xf numFmtId="0" fontId="17" fillId="19" borderId="0" applyNumberFormat="0" applyBorder="0" applyAlignment="0" applyProtection="0"/>
    <xf numFmtId="183" fontId="109" fillId="0" borderId="0">
      <alignment horizontal="left"/>
    </xf>
    <xf numFmtId="174" fontId="18" fillId="85" borderId="0">
      <alignment horizontal="center" vertical="center"/>
    </xf>
    <xf numFmtId="0" fontId="31" fillId="3" borderId="0" applyNumberFormat="0" applyBorder="0" applyAlignment="0" applyProtection="0"/>
    <xf numFmtId="0" fontId="31" fillId="62" borderId="0" applyNumberFormat="0" applyBorder="0" applyAlignment="0" applyProtection="0"/>
    <xf numFmtId="0" fontId="110" fillId="31" borderId="0" applyNumberFormat="0" applyBorder="0" applyAlignment="0" applyProtection="0"/>
    <xf numFmtId="0" fontId="31" fillId="3" borderId="0" applyNumberFormat="0" applyBorder="0" applyAlignment="0" applyProtection="0"/>
    <xf numFmtId="0" fontId="110" fillId="31" borderId="0" applyNumberFormat="0" applyBorder="0" applyAlignment="0" applyProtection="0"/>
    <xf numFmtId="0" fontId="31" fillId="62" borderId="0" applyNumberFormat="0" applyBorder="0" applyAlignment="0" applyProtection="0"/>
    <xf numFmtId="0" fontId="110" fillId="31" borderId="0" applyNumberFormat="0" applyBorder="0" applyAlignment="0" applyProtection="0"/>
    <xf numFmtId="0" fontId="31" fillId="3" borderId="0" applyNumberFormat="0" applyBorder="0" applyAlignment="0" applyProtection="0"/>
    <xf numFmtId="0" fontId="111" fillId="86" borderId="0"/>
    <xf numFmtId="0" fontId="21" fillId="20"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112" fillId="34" borderId="57"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112" fillId="34" borderId="57"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112" fillId="34" borderId="57"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184" fontId="18" fillId="0" borderId="0" applyFont="0" applyFill="0" applyBorder="0" applyAlignment="0" applyProtection="0"/>
    <xf numFmtId="184" fontId="18" fillId="0" borderId="0" applyFont="0" applyFill="0" applyBorder="0" applyAlignment="0" applyProtection="0"/>
    <xf numFmtId="0" fontId="26" fillId="21" borderId="17" applyNumberFormat="0" applyAlignment="0" applyProtection="0"/>
    <xf numFmtId="0" fontId="26" fillId="88" borderId="17" applyNumberFormat="0" applyAlignment="0" applyProtection="0"/>
    <xf numFmtId="0" fontId="113" fillId="35" borderId="60" applyNumberFormat="0" applyAlignment="0" applyProtection="0"/>
    <xf numFmtId="0" fontId="26" fillId="21" borderId="17" applyNumberFormat="0" applyAlignment="0" applyProtection="0"/>
    <xf numFmtId="0" fontId="113" fillId="35" borderId="60" applyNumberFormat="0" applyAlignment="0" applyProtection="0"/>
    <xf numFmtId="0" fontId="26" fillId="88" borderId="17" applyNumberFormat="0" applyAlignment="0" applyProtection="0"/>
    <xf numFmtId="0" fontId="113" fillId="35" borderId="60" applyNumberFormat="0" applyAlignment="0" applyProtection="0"/>
    <xf numFmtId="0" fontId="26" fillId="21" borderId="17" applyNumberFormat="0" applyAlignment="0" applyProtection="0"/>
    <xf numFmtId="184" fontId="18" fillId="0" borderId="0" applyFont="0" applyFill="0" applyBorder="0" applyAlignment="0" applyProtection="0"/>
    <xf numFmtId="0" fontId="114" fillId="0" borderId="1">
      <alignment horizontal="left" wrapText="1"/>
    </xf>
    <xf numFmtId="185" fontId="45" fillId="0" borderId="0" applyFont="0" applyFill="0" applyBorder="0" applyAlignment="0" applyProtection="0"/>
    <xf numFmtId="185" fontId="29" fillId="0" borderId="0" applyFont="0" applyFill="0" applyBorder="0" applyAlignment="0" applyProtection="0"/>
    <xf numFmtId="185" fontId="115" fillId="0" borderId="0" applyFont="0" applyFill="0" applyBorder="0" applyAlignment="0" applyProtection="0"/>
    <xf numFmtId="186" fontId="94" fillId="0" borderId="0" applyFill="0" applyBorder="0" applyAlignment="0" applyProtection="0"/>
    <xf numFmtId="3" fontId="116" fillId="0" borderId="0" applyFont="0" applyFill="0" applyBorder="0" applyAlignment="0" applyProtection="0"/>
    <xf numFmtId="3" fontId="116" fillId="0" borderId="0" applyFont="0" applyFill="0" applyBorder="0" applyAlignment="0" applyProtection="0"/>
    <xf numFmtId="187" fontId="117" fillId="89" borderId="0">
      <alignment horizontal="left"/>
    </xf>
    <xf numFmtId="188" fontId="94" fillId="0" borderId="0" applyFill="0" applyBorder="0" applyAlignment="0" applyProtection="0"/>
    <xf numFmtId="189" fontId="94" fillId="0" borderId="0" applyFill="0" applyBorder="0" applyAlignment="0" applyProtection="0"/>
    <xf numFmtId="1" fontId="118" fillId="90" borderId="0"/>
    <xf numFmtId="190" fontId="94" fillId="0" borderId="0" applyFill="0" applyBorder="0" applyAlignment="0" applyProtection="0"/>
    <xf numFmtId="191" fontId="94" fillId="0" borderId="0" applyFill="0" applyBorder="0" applyAlignment="0" applyProtection="0"/>
    <xf numFmtId="191" fontId="94" fillId="0" borderId="0" applyFill="0" applyBorder="0" applyAlignment="0" applyProtection="0"/>
    <xf numFmtId="191" fontId="94" fillId="0" borderId="0" applyFill="0" applyBorder="0" applyAlignment="0" applyProtection="0"/>
    <xf numFmtId="190"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75" fontId="18" fillId="0" borderId="0" applyFont="0" applyFill="0" applyBorder="0" applyAlignment="0" applyProtection="0"/>
    <xf numFmtId="193" fontId="18" fillId="0" borderId="0" applyFont="0" applyFill="0" applyBorder="0" applyAlignment="0" applyProtection="0"/>
    <xf numFmtId="191" fontId="94" fillId="0" borderId="0" applyFill="0" applyBorder="0" applyAlignment="0" applyProtection="0"/>
    <xf numFmtId="190" fontId="18" fillId="0" borderId="0" applyFont="0" applyFill="0" applyBorder="0" applyAlignment="0" applyProtection="0"/>
    <xf numFmtId="190" fontId="16" fillId="0" borderId="0" applyFill="0" applyBorder="0" applyAlignment="0" applyProtection="0"/>
    <xf numFmtId="0" fontId="18" fillId="0" borderId="0" applyFont="0" applyFill="0" applyBorder="0" applyAlignment="0" applyProtection="0"/>
    <xf numFmtId="191" fontId="94" fillId="0" borderId="0" applyFill="0" applyBorder="0" applyAlignment="0" applyProtection="0"/>
    <xf numFmtId="190" fontId="18" fillId="0" borderId="0" applyFont="0" applyFill="0" applyBorder="0" applyAlignment="0" applyProtection="0"/>
    <xf numFmtId="191" fontId="94" fillId="0" borderId="0" applyFill="0" applyBorder="0" applyAlignment="0" applyProtection="0"/>
    <xf numFmtId="190" fontId="18" fillId="0" borderId="0" applyFont="0" applyFill="0" applyBorder="0" applyAlignment="0" applyProtection="0"/>
    <xf numFmtId="190" fontId="16" fillId="0" borderId="0" applyFill="0" applyBorder="0" applyAlignment="0" applyProtection="0"/>
    <xf numFmtId="190" fontId="16" fillId="0" borderId="0" applyFill="0" applyBorder="0" applyAlignment="0" applyProtection="0"/>
    <xf numFmtId="191" fontId="94" fillId="0" borderId="0" applyFill="0" applyBorder="0" applyAlignment="0" applyProtection="0"/>
    <xf numFmtId="191" fontId="94" fillId="0" borderId="0" applyFill="0" applyBorder="0" applyAlignment="0" applyProtection="0"/>
    <xf numFmtId="191" fontId="94" fillId="0" borderId="0" applyFill="0" applyBorder="0" applyAlignment="0" applyProtection="0"/>
    <xf numFmtId="191" fontId="94" fillId="0" borderId="0" applyFill="0" applyBorder="0" applyAlignment="0" applyProtection="0"/>
    <xf numFmtId="194" fontId="18" fillId="0" borderId="0" applyFont="0" applyFill="0" applyBorder="0" applyAlignment="0" applyProtection="0"/>
    <xf numFmtId="0" fontId="94" fillId="0" borderId="0" applyNumberFormat="0" applyFill="0" applyBorder="0" applyAlignment="0" applyProtection="0"/>
    <xf numFmtId="195" fontId="114" fillId="91" borderId="0" applyNumberFormat="0" applyBorder="0" applyAlignment="0" applyProtection="0"/>
    <xf numFmtId="195" fontId="114" fillId="91" borderId="0" applyNumberFormat="0" applyBorder="0" applyAlignment="0" applyProtection="0"/>
    <xf numFmtId="196" fontId="119" fillId="0" borderId="0">
      <alignment horizontal="center"/>
    </xf>
    <xf numFmtId="197" fontId="94" fillId="0" borderId="0" applyFill="0" applyBorder="0" applyAlignment="0" applyProtection="0"/>
    <xf numFmtId="178" fontId="94" fillId="0" borderId="0" applyFill="0" applyBorder="0" applyAlignment="0" applyProtection="0"/>
    <xf numFmtId="38" fontId="120" fillId="0" borderId="0" applyFont="0" applyFill="0" applyBorder="0" applyAlignment="0" applyProtection="0"/>
    <xf numFmtId="0" fontId="121" fillId="0" borderId="0" applyFont="0" applyFill="0" applyBorder="0" applyAlignment="0" applyProtection="0"/>
    <xf numFmtId="178" fontId="94" fillId="0" borderId="0" applyFill="0" applyBorder="0" applyAlignment="0" applyProtection="0"/>
    <xf numFmtId="198" fontId="94" fillId="0" borderId="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99" fontId="44" fillId="0" borderId="0" applyFont="0" applyFill="0" applyBorder="0" applyAlignment="0" applyProtection="0"/>
    <xf numFmtId="199" fontId="44"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8" fontId="16" fillId="0" borderId="0" applyFill="0" applyBorder="0" applyAlignment="0" applyProtection="0"/>
    <xf numFmtId="178" fontId="16" fillId="0" borderId="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8" fontId="94" fillId="0" borderId="0" applyFill="0" applyBorder="0" applyAlignment="0" applyProtection="0"/>
    <xf numFmtId="0" fontId="103" fillId="0" borderId="0"/>
    <xf numFmtId="0" fontId="16" fillId="0" borderId="0"/>
    <xf numFmtId="0" fontId="32" fillId="0" borderId="0" applyNumberFormat="0" applyFill="0" applyBorder="0" applyAlignment="0" applyProtection="0"/>
    <xf numFmtId="0" fontId="3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200" fontId="123" fillId="0" borderId="0" applyFill="0" applyBorder="0">
      <alignment horizontal="right" vertical="top"/>
    </xf>
    <xf numFmtId="201" fontId="123" fillId="0" borderId="0" applyFill="0" applyBorder="0">
      <alignment horizontal="right" vertical="top"/>
    </xf>
    <xf numFmtId="174" fontId="124" fillId="0" borderId="0">
      <alignment horizontal="center" wrapText="1"/>
    </xf>
    <xf numFmtId="171" fontId="123" fillId="0" borderId="0" applyFill="0" applyBorder="0" applyAlignment="0" applyProtection="0">
      <alignment horizontal="right" vertical="top"/>
    </xf>
    <xf numFmtId="202" fontId="125" fillId="0" borderId="0"/>
    <xf numFmtId="174" fontId="123" fillId="0" borderId="0" applyFill="0" applyBorder="0">
      <alignment horizontal="left" vertical="top"/>
    </xf>
    <xf numFmtId="174" fontId="126" fillId="0" borderId="0"/>
    <xf numFmtId="203" fontId="18" fillId="0" borderId="0" applyFont="0" applyFill="0" applyBorder="0" applyAlignment="0" applyProtection="0"/>
    <xf numFmtId="203" fontId="18" fillId="0" borderId="0" applyFont="0" applyFill="0" applyBorder="0" applyAlignment="0" applyProtection="0"/>
    <xf numFmtId="37" fontId="44" fillId="92" borderId="65"/>
    <xf numFmtId="37" fontId="44" fillId="92" borderId="65"/>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195" fontId="128" fillId="0" borderId="0" applyNumberFormat="0" applyFill="0" applyBorder="0" applyAlignment="0" applyProtection="0"/>
    <xf numFmtId="0" fontId="127" fillId="0" borderId="0" applyNumberFormat="0" applyFill="0" applyBorder="0" applyAlignment="0" applyProtection="0"/>
    <xf numFmtId="195"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7" fillId="0" borderId="0" applyNumberFormat="0" applyFill="0" applyBorder="0" applyAlignment="0" applyProtection="0"/>
    <xf numFmtId="195" fontId="128" fillId="0" borderId="0" applyNumberFormat="0" applyFill="0" applyBorder="0" applyAlignment="0" applyProtection="0"/>
    <xf numFmtId="0" fontId="127" fillId="0" borderId="0" applyNumberFormat="0" applyFill="0" applyBorder="0" applyAlignment="0" applyProtection="0"/>
    <xf numFmtId="195"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35" fillId="4" borderId="0" applyNumberFormat="0" applyBorder="0" applyAlignment="0" applyProtection="0"/>
    <xf numFmtId="0" fontId="35" fillId="63" borderId="0" applyNumberFormat="0" applyBorder="0" applyAlignment="0" applyProtection="0"/>
    <xf numFmtId="0" fontId="129" fillId="30" borderId="0" applyNumberFormat="0" applyBorder="0" applyAlignment="0" applyProtection="0"/>
    <xf numFmtId="0" fontId="35" fillId="4" borderId="0" applyNumberFormat="0" applyBorder="0" applyAlignment="0" applyProtection="0"/>
    <xf numFmtId="0" fontId="129" fillId="30" borderId="0" applyNumberFormat="0" applyBorder="0" applyAlignment="0" applyProtection="0"/>
    <xf numFmtId="0" fontId="35" fillId="63" borderId="0" applyNumberFormat="0" applyBorder="0" applyAlignment="0" applyProtection="0"/>
    <xf numFmtId="0" fontId="129" fillId="30" borderId="0" applyNumberFormat="0" applyBorder="0" applyAlignment="0" applyProtection="0"/>
    <xf numFmtId="0" fontId="35" fillId="4" borderId="0" applyNumberFormat="0" applyBorder="0" applyAlignment="0" applyProtection="0"/>
    <xf numFmtId="38" fontId="130" fillId="92" borderId="0" applyNumberFormat="0" applyBorder="0" applyAlignment="0" applyProtection="0"/>
    <xf numFmtId="38" fontId="130" fillId="92" borderId="0" applyNumberFormat="0" applyBorder="0" applyAlignment="0" applyProtection="0"/>
    <xf numFmtId="1" fontId="131" fillId="93" borderId="0"/>
    <xf numFmtId="174" fontId="132" fillId="0" borderId="66" applyNumberFormat="0" applyAlignment="0" applyProtection="0">
      <alignment horizontal="left" vertical="center"/>
    </xf>
    <xf numFmtId="0" fontId="133" fillId="0" borderId="66" applyNumberFormat="0" applyAlignment="0" applyProtection="0">
      <alignment horizontal="left" vertical="center"/>
    </xf>
    <xf numFmtId="0" fontId="132" fillId="0" borderId="66" applyNumberFormat="0" applyAlignment="0" applyProtection="0">
      <alignment horizontal="left" vertical="center"/>
    </xf>
    <xf numFmtId="0" fontId="132" fillId="0" borderId="67" applyNumberFormat="0" applyAlignment="0" applyProtection="0"/>
    <xf numFmtId="0" fontId="132" fillId="0" borderId="67" applyNumberFormat="0" applyAlignment="0" applyProtection="0"/>
    <xf numFmtId="174" fontId="132" fillId="0" borderId="7">
      <alignment horizontal="left" vertical="center"/>
    </xf>
    <xf numFmtId="0" fontId="133" fillId="0" borderId="7">
      <alignment horizontal="left" vertical="center"/>
    </xf>
    <xf numFmtId="0" fontId="133" fillId="0" borderId="7">
      <alignment horizontal="left" vertical="center"/>
    </xf>
    <xf numFmtId="177" fontId="133" fillId="0" borderId="7">
      <alignment horizontal="left" vertical="center"/>
    </xf>
    <xf numFmtId="177" fontId="133" fillId="0" borderId="7">
      <alignment horizontal="left" vertical="center"/>
    </xf>
    <xf numFmtId="0" fontId="132" fillId="0" borderId="68">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174" fontId="132" fillId="0" borderId="7">
      <alignment horizontal="left" vertical="center"/>
    </xf>
    <xf numFmtId="174" fontId="132" fillId="0" borderId="7">
      <alignment horizontal="left" vertical="center"/>
    </xf>
    <xf numFmtId="174" fontId="132"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174" fontId="132"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2"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14" fontId="114" fillId="94" borderId="69">
      <alignment horizontal="center" vertical="center" wrapText="1"/>
    </xf>
    <xf numFmtId="0" fontId="22" fillId="0" borderId="13" applyNumberFormat="0" applyFill="0" applyAlignment="0" applyProtection="0"/>
    <xf numFmtId="0" fontId="22" fillId="0" borderId="13" applyNumberFormat="0" applyFill="0" applyAlignment="0" applyProtection="0"/>
    <xf numFmtId="0" fontId="134" fillId="0" borderId="54" applyNumberFormat="0" applyFill="0" applyAlignment="0" applyProtection="0"/>
    <xf numFmtId="0" fontId="134" fillId="0" borderId="54" applyNumberFormat="0" applyFill="0" applyAlignment="0" applyProtection="0"/>
    <xf numFmtId="0" fontId="134" fillId="0" borderId="54" applyNumberFormat="0" applyFill="0" applyAlignment="0" applyProtection="0"/>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0" fontId="23" fillId="0" borderId="14" applyNumberFormat="0" applyFill="0" applyAlignment="0" applyProtection="0"/>
    <xf numFmtId="0" fontId="23" fillId="0" borderId="14" applyNumberFormat="0" applyFill="0" applyAlignment="0" applyProtection="0"/>
    <xf numFmtId="0" fontId="135" fillId="0" borderId="55" applyNumberFormat="0" applyFill="0" applyAlignment="0" applyProtection="0"/>
    <xf numFmtId="0" fontId="135" fillId="0" borderId="55" applyNumberFormat="0" applyFill="0" applyAlignment="0" applyProtection="0"/>
    <xf numFmtId="0" fontId="135" fillId="0" borderId="55" applyNumberFormat="0" applyFill="0" applyAlignment="0" applyProtection="0"/>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0" fontId="24" fillId="0" borderId="15" applyNumberFormat="0" applyFill="0" applyAlignment="0" applyProtection="0"/>
    <xf numFmtId="0" fontId="24" fillId="0" borderId="15" applyNumberFormat="0" applyFill="0" applyAlignment="0" applyProtection="0"/>
    <xf numFmtId="0" fontId="136" fillId="0" borderId="56" applyNumberFormat="0" applyFill="0" applyAlignment="0" applyProtection="0"/>
    <xf numFmtId="0" fontId="136" fillId="0" borderId="56" applyNumberFormat="0" applyFill="0" applyAlignment="0" applyProtection="0"/>
    <xf numFmtId="0" fontId="136" fillId="0" borderId="56"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7" fillId="0" borderId="0">
      <alignment horizontal="center"/>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0" fontId="137" fillId="0" borderId="0">
      <alignment horizontal="center" textRotation="90"/>
    </xf>
    <xf numFmtId="0" fontId="138" fillId="0" borderId="0" applyNumberFormat="0"/>
    <xf numFmtId="0" fontId="138" fillId="0" borderId="0" applyNumberFormat="0"/>
    <xf numFmtId="0" fontId="138" fillId="0" borderId="0" applyNumberFormat="0"/>
    <xf numFmtId="0" fontId="138" fillId="0" borderId="0" applyNumberFormat="0"/>
    <xf numFmtId="183" fontId="139" fillId="0" borderId="0" applyNumberFormat="0"/>
    <xf numFmtId="0" fontId="138" fillId="0" borderId="0" applyNumberFormat="0"/>
    <xf numFmtId="183" fontId="139" fillId="0" borderId="0" applyNumberFormat="0"/>
    <xf numFmtId="0" fontId="139" fillId="0" borderId="0" applyNumberFormat="0"/>
    <xf numFmtId="0" fontId="139" fillId="0" borderId="0" applyNumberFormat="0"/>
    <xf numFmtId="0" fontId="138" fillId="0" borderId="0" applyNumberFormat="0"/>
    <xf numFmtId="183" fontId="139" fillId="0" borderId="0" applyNumberFormat="0"/>
    <xf numFmtId="0" fontId="138" fillId="0" borderId="0" applyNumberFormat="0"/>
    <xf numFmtId="183" fontId="139" fillId="0" borderId="0" applyNumberFormat="0"/>
    <xf numFmtId="0" fontId="139" fillId="0" borderId="0" applyNumberFormat="0"/>
    <xf numFmtId="0" fontId="139" fillId="0" borderId="0" applyNumberFormat="0"/>
    <xf numFmtId="0" fontId="138" fillId="0" borderId="0" applyNumberFormat="0"/>
    <xf numFmtId="0" fontId="138" fillId="0" borderId="0" applyNumberFormat="0"/>
    <xf numFmtId="0" fontId="138" fillId="0" borderId="0" applyNumberFormat="0"/>
    <xf numFmtId="0" fontId="138" fillId="0" borderId="0" applyNumberFormat="0"/>
    <xf numFmtId="0" fontId="138" fillId="0" borderId="0" applyNumberFormat="0"/>
    <xf numFmtId="0" fontId="138" fillId="0" borderId="0" applyNumberFormat="0"/>
    <xf numFmtId="0" fontId="140"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2" fillId="0" borderId="0">
      <alignment horizontal="left" vertical="center" wrapText="1"/>
    </xf>
    <xf numFmtId="0" fontId="143" fillId="0" borderId="0">
      <alignment horizontal="left" vertical="center" wrapText="1" indent="1"/>
    </xf>
    <xf numFmtId="0" fontId="143" fillId="0" borderId="0">
      <alignment horizontal="left" vertical="center" wrapText="1" indent="3"/>
    </xf>
    <xf numFmtId="0" fontId="84" fillId="0" borderId="0"/>
    <xf numFmtId="0" fontId="84" fillId="0" borderId="0"/>
    <xf numFmtId="0" fontId="84" fillId="0" borderId="0"/>
    <xf numFmtId="0" fontId="84" fillId="0" borderId="0"/>
    <xf numFmtId="0" fontId="44" fillId="0" borderId="0"/>
    <xf numFmtId="0" fontId="44" fillId="0" borderId="0"/>
    <xf numFmtId="0" fontId="94" fillId="0" borderId="0"/>
    <xf numFmtId="0" fontId="29" fillId="0" borderId="0"/>
    <xf numFmtId="0" fontId="84" fillId="0" borderId="0"/>
    <xf numFmtId="0" fontId="84" fillId="0" borderId="0"/>
    <xf numFmtId="0" fontId="84" fillId="0" borderId="0"/>
    <xf numFmtId="0" fontId="84" fillId="0" borderId="0"/>
    <xf numFmtId="0" fontId="84" fillId="0" borderId="0"/>
    <xf numFmtId="0" fontId="84" fillId="0" borderId="0"/>
    <xf numFmtId="0" fontId="44" fillId="0" borderId="0"/>
    <xf numFmtId="0" fontId="94" fillId="95" borderId="70" applyNumberFormat="0" applyAlignment="0">
      <protection locked="0"/>
    </xf>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0" fontId="94" fillId="96" borderId="70" applyNumberFormat="0" applyAlignment="0">
      <protection locked="0"/>
    </xf>
    <xf numFmtId="0" fontId="94" fillId="96"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94" fillId="96"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5" borderId="70" applyNumberFormat="0" applyAlignment="0">
      <protection locked="0"/>
    </xf>
    <xf numFmtId="195" fontId="18" fillId="97" borderId="1" applyNumberFormat="0" applyFont="0" applyAlignment="0">
      <protection locked="0"/>
    </xf>
    <xf numFmtId="0" fontId="94" fillId="96" borderId="70" applyNumberFormat="0" applyAlignment="0">
      <protection locked="0"/>
    </xf>
    <xf numFmtId="0" fontId="144" fillId="33" borderId="57" applyNumberFormat="0" applyAlignment="0" applyProtection="0"/>
    <xf numFmtId="195" fontId="18" fillId="97" borderId="1" applyNumberFormat="0" applyFont="0" applyAlignment="0">
      <protection locked="0"/>
    </xf>
    <xf numFmtId="195" fontId="18" fillId="97" borderId="1" applyNumberFormat="0" applyFont="0" applyAlignment="0">
      <protection locked="0"/>
    </xf>
    <xf numFmtId="0" fontId="94" fillId="95" borderId="70" applyNumberFormat="0" applyAlignment="0">
      <protection locked="0"/>
    </xf>
    <xf numFmtId="0" fontId="94" fillId="95" borderId="70" applyNumberFormat="0" applyAlignment="0">
      <protection locked="0"/>
    </xf>
    <xf numFmtId="0" fontId="94" fillId="95"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5" borderId="70" applyNumberFormat="0" applyAlignment="0">
      <protection locked="0"/>
    </xf>
    <xf numFmtId="0" fontId="16" fillId="95" borderId="70" applyNumberFormat="0" applyAlignment="0">
      <protection locked="0"/>
    </xf>
    <xf numFmtId="0" fontId="94" fillId="96" borderId="70" applyNumberFormat="0" applyAlignment="0">
      <protection locked="0"/>
    </xf>
    <xf numFmtId="0" fontId="144" fillId="33" borderId="57" applyNumberFormat="0" applyAlignment="0" applyProtection="0"/>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16" fillId="95" borderId="70" applyNumberFormat="0" applyAlignment="0">
      <protection locked="0"/>
    </xf>
    <xf numFmtId="0" fontId="94" fillId="96" borderId="70" applyNumberFormat="0" applyAlignment="0">
      <protection locked="0"/>
    </xf>
    <xf numFmtId="0" fontId="144" fillId="33" borderId="57" applyNumberFormat="0" applyAlignment="0" applyProtection="0"/>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16" fillId="95"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94" fillId="95" borderId="70" applyNumberFormat="0" applyAlignment="0">
      <protection locked="0"/>
    </xf>
    <xf numFmtId="0" fontId="94" fillId="95"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94" fillId="95" borderId="70" applyNumberFormat="0" applyAlignment="0">
      <protection locked="0"/>
    </xf>
    <xf numFmtId="0" fontId="94" fillId="95"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16" fillId="95" borderId="70" applyNumberFormat="0" applyAlignment="0">
      <protection locked="0"/>
    </xf>
    <xf numFmtId="0" fontId="94" fillId="96" borderId="70" applyNumberFormat="0" applyAlignment="0">
      <protection locked="0"/>
    </xf>
    <xf numFmtId="0" fontId="94" fillId="95" borderId="70" applyNumberFormat="0" applyAlignment="0">
      <protection locked="0"/>
    </xf>
    <xf numFmtId="0" fontId="94" fillId="95"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16" fillId="95" borderId="70" applyNumberFormat="0" applyAlignment="0">
      <protection locked="0"/>
    </xf>
    <xf numFmtId="0" fontId="94" fillId="96" borderId="70" applyNumberFormat="0" applyAlignment="0">
      <protection locked="0"/>
    </xf>
    <xf numFmtId="0" fontId="94" fillId="95" borderId="70" applyNumberFormat="0" applyAlignment="0">
      <protection locked="0"/>
    </xf>
    <xf numFmtId="0" fontId="94" fillId="95" borderId="70" applyNumberFormat="0" applyAlignment="0">
      <protection locked="0"/>
    </xf>
    <xf numFmtId="49" fontId="127" fillId="97" borderId="1">
      <alignment horizontal="center"/>
      <protection locked="0"/>
    </xf>
    <xf numFmtId="49" fontId="29" fillId="98" borderId="65">
      <alignment horizontal="center" vertical="center" wrapText="1"/>
      <protection locked="0"/>
    </xf>
    <xf numFmtId="49" fontId="29" fillId="98" borderId="65">
      <alignment horizontal="center" vertical="center" wrapText="1"/>
      <protection locked="0"/>
    </xf>
    <xf numFmtId="204" fontId="44" fillId="97" borderId="65">
      <protection locked="0"/>
    </xf>
    <xf numFmtId="204" fontId="44" fillId="97" borderId="65">
      <protection locked="0"/>
    </xf>
    <xf numFmtId="205" fontId="145" fillId="0" borderId="71">
      <alignment horizontal="center"/>
    </xf>
    <xf numFmtId="49" fontId="146" fillId="0" borderId="72" applyNumberFormat="0">
      <alignment horizontal="center" shrinkToFit="1"/>
    </xf>
    <xf numFmtId="0" fontId="146" fillId="0" borderId="73" applyNumberFormat="0">
      <alignment horizontal="center" shrinkToFit="1"/>
    </xf>
    <xf numFmtId="0" fontId="146" fillId="0" borderId="73" applyNumberFormat="0">
      <alignment horizontal="center" shrinkToFit="1"/>
    </xf>
    <xf numFmtId="49" fontId="146" fillId="0" borderId="72" applyNumberFormat="0">
      <alignment horizontal="center" shrinkToFit="1"/>
    </xf>
    <xf numFmtId="0" fontId="146" fillId="0" borderId="73" applyNumberFormat="0">
      <alignment horizontal="center" shrinkToFit="1"/>
    </xf>
    <xf numFmtId="0" fontId="147" fillId="0" borderId="73" applyNumberFormat="0">
      <alignment horizontal="center"/>
    </xf>
    <xf numFmtId="1" fontId="146" fillId="0" borderId="72">
      <alignment horizontal="left"/>
    </xf>
    <xf numFmtId="1" fontId="146" fillId="0" borderId="73">
      <alignment horizontal="left"/>
    </xf>
    <xf numFmtId="1" fontId="146" fillId="0" borderId="73">
      <alignment horizontal="left"/>
    </xf>
    <xf numFmtId="1" fontId="146" fillId="0" borderId="72">
      <alignment horizontal="left"/>
    </xf>
    <xf numFmtId="1" fontId="146" fillId="0" borderId="73">
      <alignment horizontal="left"/>
    </xf>
    <xf numFmtId="49" fontId="148" fillId="0" borderId="0">
      <alignment horizontal="left" vertical="center" wrapText="1"/>
    </xf>
    <xf numFmtId="49" fontId="148" fillId="0" borderId="0">
      <alignment horizontal="center" vertical="center" wrapText="1"/>
    </xf>
    <xf numFmtId="49" fontId="149" fillId="0" borderId="0">
      <alignment horizontal="right" vertical="center"/>
    </xf>
    <xf numFmtId="49" fontId="149" fillId="0" borderId="0">
      <alignment horizontal="left" vertical="center" wrapText="1"/>
    </xf>
    <xf numFmtId="0" fontId="149" fillId="0" borderId="0">
      <alignment horizontal="right" vertical="center" wrapText="1"/>
    </xf>
    <xf numFmtId="49" fontId="149" fillId="0" borderId="74">
      <alignment horizontal="left" vertical="center"/>
    </xf>
    <xf numFmtId="0" fontId="149" fillId="0" borderId="74">
      <alignment horizontal="left" vertical="center"/>
    </xf>
    <xf numFmtId="49" fontId="149" fillId="0" borderId="75">
      <alignment horizontal="center" vertical="center" wrapText="1"/>
    </xf>
    <xf numFmtId="0" fontId="149" fillId="0" borderId="0">
      <alignment horizontal="left" vertical="center" wrapText="1"/>
    </xf>
    <xf numFmtId="0" fontId="149" fillId="0" borderId="76">
      <alignment horizontal="left" vertical="center" wrapText="1"/>
    </xf>
    <xf numFmtId="49" fontId="149" fillId="0" borderId="77">
      <alignment horizontal="right" vertical="center" wrapText="1"/>
    </xf>
    <xf numFmtId="49" fontId="149" fillId="0" borderId="77">
      <alignment horizontal="left" vertical="center" wrapText="1"/>
    </xf>
    <xf numFmtId="49" fontId="149" fillId="0" borderId="78">
      <alignment horizontal="left" vertical="center" wrapText="1"/>
    </xf>
    <xf numFmtId="49" fontId="149" fillId="0" borderId="79">
      <alignment horizontal="right" vertical="center" wrapText="1"/>
    </xf>
    <xf numFmtId="49" fontId="148" fillId="0" borderId="78">
      <alignment horizontal="center" wrapText="1"/>
    </xf>
    <xf numFmtId="49" fontId="148" fillId="0" borderId="76">
      <alignment horizontal="center" wrapText="1"/>
    </xf>
    <xf numFmtId="49" fontId="150" fillId="0" borderId="80">
      <alignment horizontal="left" vertical="center" wrapText="1"/>
    </xf>
    <xf numFmtId="49" fontId="151" fillId="0" borderId="0">
      <alignment horizontal="right" vertical="center"/>
    </xf>
    <xf numFmtId="0" fontId="149" fillId="0" borderId="77">
      <alignment horizontal="left" vertical="center" wrapText="1"/>
    </xf>
    <xf numFmtId="49" fontId="149" fillId="0" borderId="77">
      <alignment horizontal="right" vertical="top" wrapText="1"/>
    </xf>
    <xf numFmtId="49" fontId="149" fillId="0" borderId="81">
      <alignment horizontal="right" vertical="center" wrapText="1"/>
    </xf>
    <xf numFmtId="49" fontId="149" fillId="0" borderId="81">
      <alignment horizontal="left" vertical="center" wrapText="1"/>
    </xf>
    <xf numFmtId="49" fontId="149" fillId="0" borderId="80">
      <alignment horizontal="left" vertical="center" wrapText="1"/>
    </xf>
    <xf numFmtId="49" fontId="148" fillId="0" borderId="80">
      <alignment horizontal="center" wrapText="1"/>
    </xf>
    <xf numFmtId="0" fontId="151" fillId="0" borderId="80">
      <alignment horizontal="right" vertical="center" wrapText="1"/>
    </xf>
    <xf numFmtId="0" fontId="151" fillId="0" borderId="80">
      <alignment horizontal="left" vertical="center" wrapText="1"/>
    </xf>
    <xf numFmtId="49" fontId="151" fillId="0" borderId="80">
      <alignment horizontal="left" vertical="center" wrapText="1"/>
    </xf>
    <xf numFmtId="49" fontId="149" fillId="0" borderId="0">
      <alignment horizontal="left" vertical="center"/>
    </xf>
    <xf numFmtId="49" fontId="151" fillId="0" borderId="80">
      <alignment horizontal="right" vertical="center" wrapText="1"/>
    </xf>
    <xf numFmtId="49" fontId="152" fillId="0" borderId="80">
      <alignment horizontal="center" wrapText="1"/>
    </xf>
    <xf numFmtId="49" fontId="151" fillId="0" borderId="76">
      <alignment horizontal="center" vertical="top" wrapText="1"/>
    </xf>
    <xf numFmtId="0" fontId="151" fillId="0" borderId="76">
      <alignment horizontal="right" vertical="center" wrapText="1"/>
    </xf>
    <xf numFmtId="0" fontId="151" fillId="0" borderId="76">
      <alignment horizontal="left" vertical="center" wrapText="1"/>
    </xf>
    <xf numFmtId="49" fontId="151" fillId="0" borderId="76">
      <alignment horizontal="left" vertical="center" wrapText="1"/>
    </xf>
    <xf numFmtId="0" fontId="149" fillId="0" borderId="0">
      <alignment horizontal="left" vertical="center"/>
    </xf>
    <xf numFmtId="0" fontId="149" fillId="0" borderId="76">
      <alignment horizontal="right" vertical="center" wrapText="1"/>
    </xf>
    <xf numFmtId="49" fontId="149" fillId="0" borderId="76">
      <alignment horizontal="left" vertical="center" wrapText="1"/>
    </xf>
    <xf numFmtId="49" fontId="149" fillId="0" borderId="76">
      <alignment horizontal="right" vertical="center" wrapText="1"/>
    </xf>
    <xf numFmtId="49" fontId="151" fillId="0" borderId="76">
      <alignment horizontal="right" vertical="center" wrapText="1"/>
    </xf>
    <xf numFmtId="0" fontId="149" fillId="0" borderId="77">
      <alignment horizontal="right" vertical="center" wrapText="1"/>
    </xf>
    <xf numFmtId="49" fontId="153" fillId="0" borderId="80">
      <alignment horizontal="left" vertical="center" wrapText="1"/>
    </xf>
    <xf numFmtId="49" fontId="151" fillId="0" borderId="0">
      <alignment horizontal="center" vertical="center" wrapText="1"/>
    </xf>
    <xf numFmtId="0" fontId="151" fillId="0" borderId="82">
      <alignment horizontal="right" vertical="center" wrapText="1"/>
    </xf>
    <xf numFmtId="0" fontId="151" fillId="0" borderId="82">
      <alignment horizontal="left" vertical="center" wrapText="1"/>
    </xf>
    <xf numFmtId="49" fontId="151" fillId="0" borderId="82">
      <alignment horizontal="left" vertical="center" wrapText="1"/>
    </xf>
    <xf numFmtId="49" fontId="151" fillId="0" borderId="82">
      <alignment horizontal="right" vertical="center" wrapText="1"/>
    </xf>
    <xf numFmtId="0" fontId="149" fillId="0" borderId="83">
      <alignment horizontal="left" vertical="center"/>
    </xf>
    <xf numFmtId="49" fontId="149" fillId="0" borderId="0">
      <alignment horizontal="center" vertical="center" wrapText="1"/>
    </xf>
    <xf numFmtId="206" fontId="154" fillId="0" borderId="0" applyFont="0" applyFill="0" applyBorder="0" applyAlignment="0" applyProtection="0"/>
    <xf numFmtId="0" fontId="33" fillId="0" borderId="19" applyNumberFormat="0" applyFill="0" applyAlignment="0" applyProtection="0"/>
    <xf numFmtId="0" fontId="33" fillId="0" borderId="19" applyNumberFormat="0" applyFill="0" applyAlignment="0" applyProtection="0"/>
    <xf numFmtId="0" fontId="155" fillId="0" borderId="59" applyNumberFormat="0" applyFill="0" applyAlignment="0" applyProtection="0"/>
    <xf numFmtId="0" fontId="155" fillId="0" borderId="59" applyNumberFormat="0" applyFill="0" applyAlignment="0" applyProtection="0"/>
    <xf numFmtId="0" fontId="155" fillId="0" borderId="59" applyNumberFormat="0" applyFill="0" applyAlignment="0" applyProtection="0"/>
    <xf numFmtId="14" fontId="145" fillId="0" borderId="71">
      <alignment horizontal="center"/>
    </xf>
    <xf numFmtId="207" fontId="145" fillId="0" borderId="71"/>
    <xf numFmtId="208" fontId="29" fillId="0" borderId="0" applyFont="0" applyFill="0" applyBorder="0" applyAlignment="0" applyProtection="0"/>
    <xf numFmtId="209" fontId="29" fillId="0" borderId="0" applyFont="0" applyFill="0" applyBorder="0" applyAlignment="0" applyProtection="0"/>
    <xf numFmtId="210" fontId="29" fillId="0" borderId="0" applyFont="0" applyFill="0" applyBorder="0" applyAlignment="0" applyProtection="0"/>
    <xf numFmtId="211" fontId="29" fillId="0" borderId="0" applyFon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28" fillId="22" borderId="0" applyNumberFormat="0" applyBorder="0" applyAlignment="0" applyProtection="0"/>
    <xf numFmtId="0" fontId="28" fillId="95" borderId="0" applyNumberFormat="0" applyBorder="0" applyAlignment="0" applyProtection="0"/>
    <xf numFmtId="0" fontId="156" fillId="32" borderId="0" applyNumberFormat="0" applyBorder="0" applyAlignment="0" applyProtection="0"/>
    <xf numFmtId="0" fontId="28" fillId="22" borderId="0" applyNumberFormat="0" applyBorder="0" applyAlignment="0" applyProtection="0"/>
    <xf numFmtId="0" fontId="156" fillId="32" borderId="0" applyNumberFormat="0" applyBorder="0" applyAlignment="0" applyProtection="0"/>
    <xf numFmtId="0" fontId="28" fillId="95" borderId="0" applyNumberFormat="0" applyBorder="0" applyAlignment="0" applyProtection="0"/>
    <xf numFmtId="0" fontId="156" fillId="32" borderId="0" applyNumberFormat="0" applyBorder="0" applyAlignment="0" applyProtection="0"/>
    <xf numFmtId="0" fontId="28" fillId="22" borderId="0" applyNumberFormat="0" applyBorder="0" applyAlignment="0" applyProtection="0"/>
    <xf numFmtId="174" fontId="29" fillId="0" borderId="0"/>
    <xf numFmtId="178" fontId="157" fillId="0" borderId="0"/>
    <xf numFmtId="0" fontId="15" fillId="0" borderId="0" applyNumberFormat="0" applyFill="0" applyBorder="0" applyAlignment="0" applyProtection="0"/>
    <xf numFmtId="212" fontId="158" fillId="0" borderId="0"/>
    <xf numFmtId="0" fontId="29" fillId="0" borderId="0"/>
    <xf numFmtId="0" fontId="1" fillId="0" borderId="0"/>
    <xf numFmtId="0" fontId="1" fillId="0" borderId="0"/>
    <xf numFmtId="0" fontId="1"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8" fillId="0" borderId="0"/>
    <xf numFmtId="0" fontId="159" fillId="0" borderId="0"/>
    <xf numFmtId="0" fontId="159" fillId="0" borderId="0"/>
    <xf numFmtId="0" fontId="159" fillId="0" borderId="0"/>
    <xf numFmtId="0" fontId="159" fillId="0" borderId="0"/>
    <xf numFmtId="0" fontId="159" fillId="0" borderId="0"/>
    <xf numFmtId="0" fontId="18" fillId="0" borderId="0"/>
    <xf numFmtId="0" fontId="159" fillId="0" borderId="0"/>
    <xf numFmtId="0" fontId="18"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44" fillId="0" borderId="0"/>
    <xf numFmtId="0" fontId="154" fillId="0" borderId="0"/>
    <xf numFmtId="0" fontId="1" fillId="0" borderId="0"/>
    <xf numFmtId="0" fontId="1" fillId="0" borderId="0"/>
    <xf numFmtId="0" fontId="1" fillId="0" borderId="0"/>
    <xf numFmtId="0" fontId="1" fillId="0" borderId="0"/>
    <xf numFmtId="0" fontId="44" fillId="0" borderId="0"/>
    <xf numFmtId="0" fontId="160" fillId="0" borderId="0"/>
    <xf numFmtId="0" fontId="45" fillId="0" borderId="0"/>
    <xf numFmtId="0" fontId="115" fillId="0" borderId="0"/>
    <xf numFmtId="0" fontId="115" fillId="0" borderId="0"/>
    <xf numFmtId="0" fontId="159" fillId="0" borderId="0"/>
    <xf numFmtId="0" fontId="29" fillId="0" borderId="0"/>
    <xf numFmtId="0" fontId="29" fillId="0" borderId="0"/>
    <xf numFmtId="0" fontId="16" fillId="0" borderId="0"/>
    <xf numFmtId="0" fontId="29" fillId="0" borderId="0"/>
    <xf numFmtId="0" fontId="161" fillId="0" borderId="0"/>
    <xf numFmtId="0" fontId="162" fillId="0" borderId="0"/>
    <xf numFmtId="9" fontId="163" fillId="0" borderId="0"/>
    <xf numFmtId="9" fontId="163" fillId="0" borderId="0"/>
    <xf numFmtId="9" fontId="163" fillId="0" borderId="0"/>
    <xf numFmtId="9" fontId="163" fillId="0" borderId="0"/>
    <xf numFmtId="9" fontId="164" fillId="0" borderId="0"/>
    <xf numFmtId="9" fontId="163" fillId="0" borderId="0"/>
    <xf numFmtId="9" fontId="163" fillId="0" borderId="0"/>
    <xf numFmtId="9" fontId="163" fillId="0" borderId="0"/>
    <xf numFmtId="9" fontId="163" fillId="0" borderId="0"/>
    <xf numFmtId="9" fontId="163" fillId="0" borderId="0"/>
    <xf numFmtId="9" fontId="163" fillId="0" borderId="0"/>
    <xf numFmtId="9" fontId="163" fillId="0" borderId="0"/>
    <xf numFmtId="9" fontId="163" fillId="0" borderId="0"/>
    <xf numFmtId="0" fontId="50" fillId="0" borderId="0"/>
    <xf numFmtId="9" fontId="163" fillId="0" borderId="0"/>
    <xf numFmtId="9" fontId="163" fillId="0" borderId="0"/>
    <xf numFmtId="9" fontId="163" fillId="0" borderId="0"/>
    <xf numFmtId="9" fontId="163" fillId="0" borderId="0"/>
    <xf numFmtId="9" fontId="164" fillId="0" borderId="0"/>
    <xf numFmtId="9" fontId="163" fillId="0" borderId="0"/>
    <xf numFmtId="9" fontId="163" fillId="0" borderId="0"/>
    <xf numFmtId="9" fontId="163" fillId="0" borderId="0"/>
    <xf numFmtId="9" fontId="163" fillId="0" borderId="0"/>
    <xf numFmtId="9" fontId="163" fillId="0" borderId="0"/>
    <xf numFmtId="9" fontId="163" fillId="0" borderId="0"/>
    <xf numFmtId="9" fontId="163" fillId="0" borderId="0"/>
    <xf numFmtId="9" fontId="163" fillId="0" borderId="0"/>
    <xf numFmtId="0" fontId="44" fillId="23" borderId="18" applyNumberFormat="0" applyFont="0" applyAlignment="0" applyProtection="0"/>
    <xf numFmtId="0" fontId="44" fillId="99" borderId="18" applyNumberFormat="0" applyAlignment="0" applyProtection="0"/>
    <xf numFmtId="0" fontId="16" fillId="23" borderId="18" applyNumberFormat="0" applyFont="0" applyAlignment="0" applyProtection="0"/>
    <xf numFmtId="0" fontId="16"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44" fillId="23" borderId="18" applyNumberFormat="0" applyFont="0" applyAlignment="0" applyProtection="0"/>
    <xf numFmtId="0" fontId="3"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3"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99" borderId="18" applyNumberFormat="0" applyAlignment="0" applyProtection="0"/>
    <xf numFmtId="0" fontId="3"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99" borderId="18" applyNumberFormat="0" applyAlignment="0" applyProtection="0"/>
    <xf numFmtId="213" fontId="165" fillId="0" borderId="0"/>
    <xf numFmtId="214" fontId="117" fillId="0" borderId="71"/>
    <xf numFmtId="214" fontId="145" fillId="0" borderId="71"/>
    <xf numFmtId="0" fontId="20" fillId="20"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166" fillId="34" borderId="58"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166" fillId="34" borderId="58"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166" fillId="34" borderId="58"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215"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170" fontId="154" fillId="0" borderId="0" applyFont="0" applyFill="0" applyBorder="0" applyAlignment="0" applyProtection="0"/>
    <xf numFmtId="0" fontId="29" fillId="0" borderId="0" applyNumberFormat="0" applyFill="0" applyBorder="0" applyAlignment="0" applyProtection="0"/>
    <xf numFmtId="171" fontId="167" fillId="0" borderId="0" applyFont="0" applyFill="0" applyBorder="0" applyAlignment="0" applyProtection="0"/>
    <xf numFmtId="174" fontId="117" fillId="0" borderId="0"/>
    <xf numFmtId="174" fontId="168" fillId="0" borderId="0"/>
    <xf numFmtId="174" fontId="169" fillId="0" borderId="0"/>
    <xf numFmtId="174" fontId="170" fillId="0" borderId="0"/>
    <xf numFmtId="174" fontId="145" fillId="0" borderId="0"/>
    <xf numFmtId="0" fontId="171" fillId="0" borderId="0"/>
    <xf numFmtId="216" fontId="171" fillId="0" borderId="0"/>
    <xf numFmtId="0" fontId="172" fillId="67" borderId="0">
      <alignment horizontal="left" vertical="top"/>
    </xf>
    <xf numFmtId="0" fontId="150" fillId="67" borderId="0">
      <alignment horizontal="left" vertical="top"/>
    </xf>
    <xf numFmtId="0" fontId="150" fillId="67" borderId="0">
      <alignment horizontal="left" vertical="top"/>
    </xf>
    <xf numFmtId="0" fontId="150" fillId="67" borderId="0">
      <alignment horizontal="left" vertical="top"/>
    </xf>
    <xf numFmtId="0" fontId="173" fillId="67" borderId="0">
      <alignment horizontal="center" vertical="top"/>
    </xf>
    <xf numFmtId="0" fontId="150" fillId="67" borderId="0">
      <alignment horizontal="center" vertical="center"/>
    </xf>
    <xf numFmtId="0" fontId="150" fillId="67" borderId="0">
      <alignment horizontal="center" vertical="center"/>
    </xf>
    <xf numFmtId="0" fontId="150" fillId="67" borderId="0">
      <alignment horizontal="center" vertic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19" fillId="0" borderId="0"/>
    <xf numFmtId="49" fontId="119" fillId="0" borderId="0"/>
    <xf numFmtId="49" fontId="119" fillId="0" borderId="0"/>
    <xf numFmtId="49" fontId="119" fillId="0" borderId="0"/>
    <xf numFmtId="49" fontId="119" fillId="0" borderId="0"/>
    <xf numFmtId="49" fontId="119" fillId="0" borderId="0"/>
    <xf numFmtId="49" fontId="119" fillId="0" borderId="0"/>
    <xf numFmtId="49" fontId="119" fillId="0" borderId="0"/>
    <xf numFmtId="49" fontId="119" fillId="0" borderId="0"/>
    <xf numFmtId="49" fontId="119" fillId="0" borderId="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0" borderId="0">
      <alignment horizontal="right"/>
    </xf>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1" fontId="118" fillId="93" borderId="0"/>
    <xf numFmtId="174" fontId="29" fillId="0" borderId="0"/>
    <xf numFmtId="0" fontId="93" fillId="0" borderId="0"/>
    <xf numFmtId="0" fontId="176" fillId="0" borderId="0"/>
    <xf numFmtId="0" fontId="177" fillId="0" borderId="0"/>
    <xf numFmtId="0" fontId="94" fillId="0" borderId="0"/>
    <xf numFmtId="0" fontId="178" fillId="0" borderId="0"/>
    <xf numFmtId="174" fontId="29" fillId="90" borderId="65">
      <alignment vertical="center" wrapText="1"/>
    </xf>
    <xf numFmtId="174" fontId="29" fillId="90" borderId="65">
      <alignment vertical="center" wrapText="1"/>
    </xf>
    <xf numFmtId="1" fontId="179" fillId="0" borderId="0"/>
    <xf numFmtId="1" fontId="179" fillId="0" borderId="0"/>
    <xf numFmtId="1" fontId="179" fillId="0" borderId="0"/>
    <xf numFmtId="1" fontId="179" fillId="0" borderId="0"/>
    <xf numFmtId="1" fontId="180" fillId="0" borderId="0"/>
    <xf numFmtId="1" fontId="179" fillId="0" borderId="0"/>
    <xf numFmtId="1" fontId="179" fillId="0" borderId="0"/>
    <xf numFmtId="1" fontId="179" fillId="0" borderId="0"/>
    <xf numFmtId="1" fontId="179" fillId="0" borderId="0"/>
    <xf numFmtId="1" fontId="179" fillId="0" borderId="0"/>
    <xf numFmtId="1" fontId="179" fillId="0" borderId="0"/>
    <xf numFmtId="1" fontId="179" fillId="0" borderId="0"/>
    <xf numFmtId="1" fontId="179" fillId="0" borderId="0"/>
    <xf numFmtId="174" fontId="181" fillId="0" borderId="0"/>
    <xf numFmtId="174" fontId="182" fillId="0" borderId="0" applyFill="0" applyBorder="0" applyProtection="0">
      <alignment horizontal="left" vertical="top"/>
    </xf>
    <xf numFmtId="0" fontId="27" fillId="0" borderId="0" applyNumberFormat="0" applyFill="0" applyBorder="0" applyAlignment="0" applyProtection="0"/>
    <xf numFmtId="0" fontId="27"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195" fontId="184" fillId="0" borderId="0" applyNumberFormat="0" applyFill="0" applyBorder="0" applyAlignment="0" applyProtection="0"/>
    <xf numFmtId="195" fontId="184" fillId="0" borderId="0" applyNumberFormat="0" applyFill="0" applyBorder="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185" fillId="0" borderId="62"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185" fillId="0" borderId="62"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185" fillId="0" borderId="62"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179" fillId="0" borderId="0"/>
    <xf numFmtId="0" fontId="179" fillId="0" borderId="0"/>
    <xf numFmtId="0" fontId="179" fillId="0" borderId="0"/>
    <xf numFmtId="0" fontId="179" fillId="0" borderId="0"/>
    <xf numFmtId="0" fontId="180" fillId="0" borderId="0"/>
    <xf numFmtId="0" fontId="179" fillId="0" borderId="0"/>
    <xf numFmtId="177" fontId="180" fillId="0" borderId="0"/>
    <xf numFmtId="0" fontId="179" fillId="0" borderId="0"/>
    <xf numFmtId="177" fontId="180" fillId="0" borderId="0"/>
    <xf numFmtId="0" fontId="179" fillId="0" borderId="0"/>
    <xf numFmtId="0" fontId="180" fillId="0" borderId="0"/>
    <xf numFmtId="0" fontId="179" fillId="0" borderId="0"/>
    <xf numFmtId="0" fontId="179" fillId="0" borderId="0"/>
    <xf numFmtId="0" fontId="179" fillId="0" borderId="0"/>
    <xf numFmtId="0" fontId="179" fillId="0" borderId="0"/>
    <xf numFmtId="0" fontId="179" fillId="0" borderId="0"/>
    <xf numFmtId="178" fontId="179" fillId="0" borderId="0"/>
    <xf numFmtId="217" fontId="94" fillId="0" borderId="0" applyFill="0" applyBorder="0" applyAlignment="0" applyProtection="0"/>
    <xf numFmtId="218" fontId="94" fillId="0" borderId="0" applyFill="0" applyBorder="0" applyAlignment="0" applyProtection="0"/>
    <xf numFmtId="219" fontId="29" fillId="0" borderId="0" applyFont="0" applyFill="0" applyBorder="0" applyAlignment="0" applyProtection="0"/>
    <xf numFmtId="220" fontId="29" fillId="0" borderId="0" applyFont="0" applyFill="0" applyBorder="0" applyAlignment="0" applyProtection="0"/>
    <xf numFmtId="221" fontId="120" fillId="0" borderId="0" applyFont="0" applyFill="0" applyBorder="0" applyAlignment="0" applyProtection="0"/>
    <xf numFmtId="222" fontId="120"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 fillId="10" borderId="0" applyNumberFormat="0" applyBorder="0" applyAlignment="0" applyProtection="0"/>
    <xf numFmtId="0" fontId="18" fillId="10" borderId="0" applyNumberFormat="0" applyBorder="0" applyAlignment="0" applyProtection="0"/>
    <xf numFmtId="1" fontId="44" fillId="0" borderId="1" applyFill="0">
      <alignment horizontal="center" vertical="center"/>
    </xf>
    <xf numFmtId="1" fontId="44" fillId="0" borderId="1" applyFill="0">
      <alignment horizontal="center" vertical="center"/>
    </xf>
    <xf numFmtId="223" fontId="18" fillId="0" borderId="0" applyFont="0" applyFill="0" applyBorder="0" applyAlignment="0" applyProtection="0"/>
    <xf numFmtId="223" fontId="18" fillId="0" borderId="0" applyFont="0" applyFill="0" applyBorder="0" applyAlignment="0" applyProtection="0"/>
    <xf numFmtId="0" fontId="17" fillId="10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06"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4"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07" fillId="37"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06"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07" fillId="41"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0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06"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07" fillId="45"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06"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08"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07" fillId="49"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06"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07" fillId="5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06"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07" fillId="57"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9" fillId="70" borderId="11" applyNumberFormat="0" applyAlignment="0" applyProtection="0"/>
    <xf numFmtId="0" fontId="19" fillId="70"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87" fillId="66" borderId="11" applyNumberFormat="0" applyAlignment="0" applyProtection="0"/>
    <xf numFmtId="0" fontId="19" fillId="7" borderId="11" applyNumberFormat="0" applyAlignment="0" applyProtection="0"/>
    <xf numFmtId="0" fontId="19" fillId="7" borderId="11" applyNumberFormat="0" applyAlignment="0" applyProtection="0"/>
    <xf numFmtId="0" fontId="187" fillId="66" borderId="11" applyNumberFormat="0" applyAlignment="0" applyProtection="0"/>
    <xf numFmtId="0" fontId="187" fillId="66" borderId="11" applyNumberFormat="0" applyAlignment="0" applyProtection="0"/>
    <xf numFmtId="0" fontId="187"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109" borderId="11" applyNumberFormat="0" applyAlignment="0" applyProtection="0"/>
    <xf numFmtId="0" fontId="188" fillId="33" borderId="57" applyNumberFormat="0" applyAlignment="0" applyProtection="0"/>
    <xf numFmtId="0" fontId="19" fillId="7"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3" fontId="189" fillId="110" borderId="85">
      <alignment horizontal="right"/>
    </xf>
    <xf numFmtId="224" fontId="190" fillId="26" borderId="86">
      <alignment horizontal="right" vertical="center"/>
      <protection locked="0"/>
    </xf>
    <xf numFmtId="225" fontId="191" fillId="26" borderId="86">
      <alignment horizontal="right" vertical="center"/>
      <protection locked="0"/>
    </xf>
    <xf numFmtId="225" fontId="191" fillId="26" borderId="86">
      <alignment horizontal="right" vertical="center"/>
      <protection locked="0"/>
    </xf>
    <xf numFmtId="225" fontId="191" fillId="26" borderId="86">
      <alignment horizontal="right" vertical="center"/>
      <protection locked="0"/>
    </xf>
    <xf numFmtId="225" fontId="191" fillId="26" borderId="86">
      <alignment horizontal="center" vertical="center"/>
      <protection locked="0"/>
    </xf>
    <xf numFmtId="226" fontId="191" fillId="26" borderId="86">
      <alignment horizontal="right" vertical="center"/>
    </xf>
    <xf numFmtId="0" fontId="179" fillId="0" borderId="0"/>
    <xf numFmtId="0" fontId="179" fillId="0" borderId="0"/>
    <xf numFmtId="0" fontId="179" fillId="0" borderId="0"/>
    <xf numFmtId="0" fontId="179" fillId="0" borderId="0"/>
    <xf numFmtId="0" fontId="180" fillId="0" borderId="0"/>
    <xf numFmtId="0" fontId="179" fillId="0" borderId="0"/>
    <xf numFmtId="177" fontId="180" fillId="0" borderId="0"/>
    <xf numFmtId="0" fontId="179" fillId="0" borderId="0"/>
    <xf numFmtId="177" fontId="180" fillId="0" borderId="0"/>
    <xf numFmtId="0" fontId="179" fillId="0" borderId="0"/>
    <xf numFmtId="0" fontId="180" fillId="0" borderId="0"/>
    <xf numFmtId="0" fontId="179" fillId="0" borderId="0"/>
    <xf numFmtId="0" fontId="179" fillId="0" borderId="0"/>
    <xf numFmtId="0" fontId="179" fillId="0" borderId="0"/>
    <xf numFmtId="0" fontId="179" fillId="0" borderId="0"/>
    <xf numFmtId="0" fontId="179" fillId="0" borderId="0"/>
    <xf numFmtId="178" fontId="179" fillId="0" borderId="0"/>
    <xf numFmtId="227" fontId="44" fillId="6" borderId="0" applyNumberFormat="0" applyFont="0" applyBorder="0" applyAlignment="0">
      <alignment horizontal="right" vertical="center"/>
    </xf>
    <xf numFmtId="227" fontId="94" fillId="6" borderId="0" applyNumberFormat="0" applyFont="0" applyBorder="0" applyAlignment="0">
      <alignment horizontal="right" vertical="center"/>
    </xf>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192"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192" fillId="87" borderId="12" applyNumberFormat="0" applyAlignment="0" applyProtection="0"/>
    <xf numFmtId="0" fontId="192" fillId="87" borderId="12" applyNumberFormat="0" applyAlignment="0" applyProtection="0"/>
    <xf numFmtId="0" fontId="192"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67" borderId="12" applyNumberFormat="0" applyAlignment="0" applyProtection="0"/>
    <xf numFmtId="0" fontId="20" fillId="6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6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193" fillId="34" borderId="58" applyNumberFormat="0" applyAlignment="0" applyProtection="0"/>
    <xf numFmtId="0" fontId="20" fillId="20"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194"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194" fillId="87" borderId="11" applyNumberFormat="0" applyAlignment="0" applyProtection="0"/>
    <xf numFmtId="0" fontId="194" fillId="87" borderId="11" applyNumberFormat="0" applyAlignment="0" applyProtection="0"/>
    <xf numFmtId="0" fontId="194"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67" borderId="11" applyNumberFormat="0" applyAlignment="0" applyProtection="0"/>
    <xf numFmtId="0" fontId="21" fillId="6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6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195" fillId="34" borderId="57" applyNumberFormat="0" applyAlignment="0" applyProtection="0"/>
    <xf numFmtId="0" fontId="21" fillId="20"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175" fontId="196"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97" fillId="0" borderId="0" applyNumberFormat="0" applyFill="0" applyBorder="0" applyAlignment="0" applyProtection="0">
      <alignment vertical="top"/>
      <protection locked="0"/>
    </xf>
    <xf numFmtId="228" fontId="115" fillId="111" borderId="85">
      <alignment horizontal="center" vertical="center"/>
    </xf>
    <xf numFmtId="228" fontId="198" fillId="112" borderId="87">
      <alignment horizontal="right"/>
    </xf>
    <xf numFmtId="229" fontId="191" fillId="0" borderId="0">
      <alignment horizontal="right" vertical="center"/>
    </xf>
    <xf numFmtId="220"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230" fontId="44"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230" fontId="44"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75"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230" fontId="44" fillId="0" borderId="0" applyFont="0" applyFill="0" applyBorder="0" applyAlignment="0" applyProtection="0"/>
    <xf numFmtId="220" fontId="3" fillId="0" borderId="0" applyFont="0" applyFill="0" applyBorder="0" applyAlignment="0" applyProtection="0"/>
    <xf numFmtId="220" fontId="3" fillId="0" borderId="0" applyFont="0" applyFill="0" applyBorder="0" applyAlignment="0" applyProtection="0"/>
    <xf numFmtId="220" fontId="3" fillId="0" borderId="0" applyFont="0" applyFill="0" applyBorder="0" applyAlignment="0" applyProtection="0"/>
    <xf numFmtId="220" fontId="3" fillId="0" borderId="0" applyFont="0" applyFill="0" applyBorder="0" applyAlignment="0" applyProtection="0"/>
    <xf numFmtId="231" fontId="94" fillId="0" borderId="0" applyFont="0" applyFill="0" applyBorder="0" applyAlignment="0" applyProtection="0"/>
    <xf numFmtId="0" fontId="191" fillId="0" borderId="0" applyBorder="0">
      <alignment horizontal="center" vertical="center"/>
    </xf>
    <xf numFmtId="0" fontId="199" fillId="113" borderId="85" applyNumberFormat="0" applyAlignment="0"/>
    <xf numFmtId="0" fontId="200" fillId="0" borderId="0">
      <alignment vertical="center"/>
    </xf>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01"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02" fillId="0" borderId="88" applyNumberFormat="0" applyFill="0" applyAlignment="0" applyProtection="0"/>
    <xf numFmtId="0" fontId="22" fillId="0" borderId="89" applyNumberFormat="0" applyFill="0" applyAlignment="0" applyProtection="0"/>
    <xf numFmtId="0" fontId="22" fillId="0" borderId="89" applyNumberFormat="0" applyFill="0" applyAlignment="0" applyProtection="0"/>
    <xf numFmtId="0" fontId="22" fillId="0" borderId="89" applyNumberFormat="0" applyFill="0" applyAlignment="0" applyProtection="0"/>
    <xf numFmtId="0" fontId="22" fillId="0" borderId="89" applyNumberFormat="0" applyFill="0" applyAlignment="0" applyProtection="0"/>
    <xf numFmtId="0" fontId="22" fillId="0" borderId="13" applyNumberFormat="0" applyFill="0" applyAlignment="0" applyProtection="0"/>
    <xf numFmtId="0" fontId="203" fillId="0" borderId="54" applyNumberFormat="0" applyFill="0" applyAlignment="0" applyProtection="0"/>
    <xf numFmtId="0" fontId="22" fillId="0" borderId="13" applyNumberFormat="0" applyFill="0" applyAlignment="0" applyProtection="0"/>
    <xf numFmtId="0" fontId="22" fillId="0" borderId="89" applyNumberFormat="0" applyFill="0" applyAlignment="0" applyProtection="0"/>
    <xf numFmtId="0" fontId="22" fillId="0" borderId="89"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04"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05" fillId="0" borderId="14" applyNumberFormat="0" applyFill="0" applyAlignment="0" applyProtection="0"/>
    <xf numFmtId="0" fontId="23" fillId="0" borderId="90" applyNumberFormat="0" applyFill="0" applyAlignment="0" applyProtection="0"/>
    <xf numFmtId="0" fontId="23" fillId="0" borderId="90" applyNumberFormat="0" applyFill="0" applyAlignment="0" applyProtection="0"/>
    <xf numFmtId="0" fontId="23" fillId="0" borderId="90" applyNumberFormat="0" applyFill="0" applyAlignment="0" applyProtection="0"/>
    <xf numFmtId="0" fontId="23" fillId="0" borderId="90" applyNumberFormat="0" applyFill="0" applyAlignment="0" applyProtection="0"/>
    <xf numFmtId="0" fontId="23" fillId="0" borderId="14" applyNumberFormat="0" applyFill="0" applyAlignment="0" applyProtection="0"/>
    <xf numFmtId="0" fontId="206" fillId="0" borderId="55" applyNumberFormat="0" applyFill="0" applyAlignment="0" applyProtection="0"/>
    <xf numFmtId="0" fontId="23" fillId="0" borderId="14" applyNumberFormat="0" applyFill="0" applyAlignment="0" applyProtection="0"/>
    <xf numFmtId="0" fontId="23" fillId="0" borderId="90" applyNumberFormat="0" applyFill="0" applyAlignment="0" applyProtection="0"/>
    <xf numFmtId="0" fontId="23" fillId="0" borderId="90"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07"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08" fillId="0" borderId="91"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08" fillId="0" borderId="91" applyNumberFormat="0" applyFill="0" applyAlignment="0" applyProtection="0"/>
    <xf numFmtId="0" fontId="24" fillId="0" borderId="92" applyNumberFormat="0" applyFill="0" applyAlignment="0" applyProtection="0"/>
    <xf numFmtId="0" fontId="24" fillId="0" borderId="92" applyNumberFormat="0" applyFill="0" applyAlignment="0" applyProtection="0"/>
    <xf numFmtId="0" fontId="24" fillId="0" borderId="92" applyNumberFormat="0" applyFill="0" applyAlignment="0" applyProtection="0"/>
    <xf numFmtId="0" fontId="24" fillId="0" borderId="92" applyNumberFormat="0" applyFill="0" applyAlignment="0" applyProtection="0"/>
    <xf numFmtId="0" fontId="24" fillId="0" borderId="15" applyNumberFormat="0" applyFill="0" applyAlignment="0" applyProtection="0"/>
    <xf numFmtId="0" fontId="209" fillId="0" borderId="56" applyNumberFormat="0" applyFill="0" applyAlignment="0" applyProtection="0"/>
    <xf numFmtId="0" fontId="24" fillId="0" borderId="15" applyNumberFormat="0" applyFill="0" applyAlignment="0" applyProtection="0"/>
    <xf numFmtId="0" fontId="24" fillId="0" borderId="92" applyNumberFormat="0" applyFill="0" applyAlignment="0" applyProtection="0"/>
    <xf numFmtId="0" fontId="24" fillId="0" borderId="92"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07"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08"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0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189" fillId="114" borderId="87" applyNumberFormat="0" applyAlignment="0"/>
    <xf numFmtId="0" fontId="210" fillId="0" borderId="0">
      <alignment vertical="center"/>
    </xf>
    <xf numFmtId="0" fontId="210" fillId="0" borderId="0">
      <alignment vertical="center"/>
    </xf>
    <xf numFmtId="0" fontId="210" fillId="0" borderId="0">
      <alignment vertical="center"/>
    </xf>
    <xf numFmtId="0" fontId="44" fillId="0" borderId="0"/>
    <xf numFmtId="0" fontId="92" fillId="0" borderId="0"/>
    <xf numFmtId="227" fontId="44" fillId="23" borderId="0" applyNumberFormat="0" applyFont="0" applyBorder="0" applyAlignment="0">
      <alignment horizontal="right"/>
    </xf>
    <xf numFmtId="227" fontId="94" fillId="23" borderId="0" applyNumberFormat="0" applyFont="0" applyBorder="0" applyAlignment="0">
      <alignment horizontal="right"/>
    </xf>
    <xf numFmtId="0" fontId="211" fillId="0" borderId="0">
      <alignment horizontal="left" vertical="center"/>
    </xf>
    <xf numFmtId="0" fontId="212" fillId="0" borderId="0">
      <alignment horizontal="left" vertical="center"/>
    </xf>
    <xf numFmtId="0" fontId="25" fillId="0" borderId="16" applyNumberFormat="0" applyFill="0" applyAlignment="0" applyProtection="0"/>
    <xf numFmtId="0" fontId="25" fillId="0" borderId="16" applyNumberFormat="0" applyFill="0" applyAlignment="0" applyProtection="0"/>
    <xf numFmtId="225" fontId="210" fillId="0" borderId="93">
      <alignment horizontal="right" vertical="center"/>
    </xf>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13"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13" fillId="0" borderId="16" applyNumberFormat="0" applyFill="0" applyAlignment="0" applyProtection="0"/>
    <xf numFmtId="0" fontId="213" fillId="0" borderId="16" applyNumberFormat="0" applyFill="0" applyAlignment="0" applyProtection="0"/>
    <xf numFmtId="0" fontId="213"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94" applyNumberFormat="0" applyFill="0" applyAlignment="0" applyProtection="0"/>
    <xf numFmtId="0" fontId="25" fillId="0" borderId="94"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225" fontId="210" fillId="0" borderId="95">
      <alignment horizontal="right" vertical="center"/>
    </xf>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94"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 fillId="0" borderId="62"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111"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14" fillId="35" borderId="60"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15"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16"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8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49" fontId="217" fillId="114" borderId="96">
      <alignment horizontal="left" vertical="center"/>
    </xf>
    <xf numFmtId="49" fontId="218" fillId="114" borderId="97">
      <alignment horizontal="left"/>
    </xf>
    <xf numFmtId="0" fontId="219" fillId="0" borderId="0">
      <alignment vertical="top"/>
    </xf>
    <xf numFmtId="0" fontId="220" fillId="0" borderId="0">
      <alignment vertical="top"/>
    </xf>
    <xf numFmtId="0" fontId="221" fillId="0" borderId="0">
      <alignment vertical="top"/>
    </xf>
    <xf numFmtId="0" fontId="222" fillId="0" borderId="98">
      <alignment vertical="top"/>
    </xf>
    <xf numFmtId="0" fontId="28" fillId="96"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23"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24" fillId="3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7" fontId="1" fillId="0" borderId="0"/>
    <xf numFmtId="177"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6" fillId="0" borderId="0"/>
    <xf numFmtId="174"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17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5" fillId="0" borderId="0"/>
    <xf numFmtId="0" fontId="1" fillId="0" borderId="0"/>
    <xf numFmtId="0" fontId="1" fillId="0" borderId="0"/>
    <xf numFmtId="0" fontId="1" fillId="0" borderId="0"/>
    <xf numFmtId="0" fontId="1" fillId="0" borderId="0"/>
    <xf numFmtId="0" fontId="1" fillId="0" borderId="0"/>
    <xf numFmtId="0" fontId="1" fillId="0" borderId="0"/>
    <xf numFmtId="0" fontId="225"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16" fillId="0" borderId="0"/>
    <xf numFmtId="0" fontId="29" fillId="0" borderId="0"/>
    <xf numFmtId="0" fontId="1" fillId="0" borderId="0"/>
    <xf numFmtId="0" fontId="44"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223" fontId="44" fillId="0" borderId="0"/>
    <xf numFmtId="180" fontId="44"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9" fillId="0" borderId="0"/>
    <xf numFmtId="223" fontId="44" fillId="0" borderId="0"/>
    <xf numFmtId="0" fontId="16" fillId="0" borderId="0"/>
    <xf numFmtId="0" fontId="16" fillId="0" borderId="0"/>
    <xf numFmtId="0" fontId="16" fillId="0" borderId="0"/>
    <xf numFmtId="0" fontId="16" fillId="0" borderId="0"/>
    <xf numFmtId="0" fontId="16" fillId="0" borderId="0"/>
    <xf numFmtId="0" fontId="44" fillId="0" borderId="0"/>
    <xf numFmtId="0" fontId="16" fillId="0" borderId="0"/>
    <xf numFmtId="0" fontId="29" fillId="0" borderId="0"/>
    <xf numFmtId="0" fontId="1" fillId="0" borderId="0"/>
    <xf numFmtId="0" fontId="44"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applyNumberFormat="0" applyFont="0" applyFill="0" applyBorder="0" applyAlignment="0" applyProtection="0">
      <alignment vertical="top"/>
    </xf>
    <xf numFmtId="0" fontId="1" fillId="0" borderId="0"/>
    <xf numFmtId="0" fontId="44"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64" fillId="0" borderId="0"/>
    <xf numFmtId="0" fontId="44" fillId="0" borderId="0"/>
    <xf numFmtId="0" fontId="44" fillId="0" borderId="0"/>
    <xf numFmtId="0" fontId="44" fillId="0" borderId="0"/>
    <xf numFmtId="0" fontId="44" fillId="0" borderId="0"/>
    <xf numFmtId="0" fontId="44"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4" fillId="0" borderId="0"/>
    <xf numFmtId="0" fontId="44" fillId="0" borderId="0"/>
    <xf numFmtId="0" fontId="1" fillId="0" borderId="0"/>
    <xf numFmtId="0" fontId="1" fillId="0" borderId="0"/>
    <xf numFmtId="0" fontId="29" fillId="0" borderId="0"/>
    <xf numFmtId="232" fontId="94" fillId="0" borderId="0"/>
    <xf numFmtId="232" fontId="94" fillId="0" borderId="0"/>
    <xf numFmtId="232" fontId="94" fillId="0" borderId="0"/>
    <xf numFmtId="232" fontId="94" fillId="0" borderId="0"/>
    <xf numFmtId="232" fontId="94" fillId="0" borderId="0"/>
    <xf numFmtId="232" fontId="94" fillId="0" borderId="0"/>
    <xf numFmtId="0" fontId="44" fillId="0" borderId="0"/>
    <xf numFmtId="0" fontId="44" fillId="0" borderId="0"/>
    <xf numFmtId="0" fontId="44" fillId="0" borderId="0"/>
    <xf numFmtId="0" fontId="18" fillId="0" borderId="0"/>
    <xf numFmtId="0" fontId="1" fillId="0" borderId="0"/>
    <xf numFmtId="0" fontId="1" fillId="0" borderId="0"/>
    <xf numFmtId="0" fontId="29" fillId="0" borderId="0"/>
    <xf numFmtId="0" fontId="29" fillId="0" borderId="0"/>
    <xf numFmtId="0" fontId="29" fillId="0" borderId="0"/>
    <xf numFmtId="0" fontId="29" fillId="0" borderId="0"/>
    <xf numFmtId="0" fontId="29" fillId="0" borderId="0"/>
    <xf numFmtId="0" fontId="44"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8" fillId="0" borderId="0"/>
    <xf numFmtId="0" fontId="44" fillId="0" borderId="0"/>
    <xf numFmtId="0" fontId="1" fillId="0" borderId="0"/>
    <xf numFmtId="0" fontId="1" fillId="0" borderId="0"/>
    <xf numFmtId="0" fontId="18" fillId="0" borderId="0"/>
    <xf numFmtId="0" fontId="1" fillId="0" borderId="0"/>
    <xf numFmtId="0" fontId="1" fillId="0" borderId="0"/>
    <xf numFmtId="0" fontId="18" fillId="0" borderId="0"/>
    <xf numFmtId="0" fontId="94" fillId="0" borderId="0"/>
    <xf numFmtId="0" fontId="18" fillId="0" borderId="0"/>
    <xf numFmtId="0" fontId="18" fillId="0" borderId="0"/>
    <xf numFmtId="0" fontId="18" fillId="0" borderId="0"/>
    <xf numFmtId="0" fontId="18" fillId="0" borderId="0"/>
    <xf numFmtId="0" fontId="94" fillId="0" borderId="0"/>
    <xf numFmtId="0" fontId="29" fillId="0" borderId="0"/>
    <xf numFmtId="0" fontId="29" fillId="0" borderId="0"/>
    <xf numFmtId="0" fontId="44" fillId="0" borderId="0"/>
    <xf numFmtId="0" fontId="1" fillId="0" borderId="0"/>
    <xf numFmtId="0" fontId="1" fillId="0" borderId="0"/>
    <xf numFmtId="0" fontId="1" fillId="0" borderId="0"/>
    <xf numFmtId="0" fontId="1" fillId="0" borderId="0"/>
    <xf numFmtId="0" fontId="18" fillId="0" borderId="0"/>
    <xf numFmtId="0" fontId="44" fillId="0" borderId="0"/>
    <xf numFmtId="0" fontId="1" fillId="0" borderId="0"/>
    <xf numFmtId="0" fontId="1"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178" fontId="29"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29" fillId="0" borderId="0"/>
    <xf numFmtId="0" fontId="94" fillId="0" borderId="0"/>
    <xf numFmtId="0" fontId="1" fillId="0" borderId="0"/>
    <xf numFmtId="0" fontId="9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8" fillId="0" borderId="0"/>
    <xf numFmtId="0" fontId="1" fillId="0" borderId="0"/>
    <xf numFmtId="0" fontId="1" fillId="0" borderId="0"/>
    <xf numFmtId="0" fontId="198" fillId="0" borderId="0"/>
    <xf numFmtId="0" fontId="1" fillId="0" borderId="0"/>
    <xf numFmtId="0" fontId="94" fillId="0" borderId="0"/>
    <xf numFmtId="0" fontId="16"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44" fillId="0" borderId="0"/>
    <xf numFmtId="0" fontId="29" fillId="0" borderId="0"/>
    <xf numFmtId="0" fontId="1" fillId="0" borderId="0"/>
    <xf numFmtId="0" fontId="1" fillId="0" borderId="0"/>
    <xf numFmtId="0" fontId="29" fillId="0" borderId="0"/>
    <xf numFmtId="0" fontId="1"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1" fillId="0" borderId="0"/>
    <xf numFmtId="0" fontId="1" fillId="0" borderId="0"/>
    <xf numFmtId="0" fontId="94" fillId="0" borderId="0"/>
    <xf numFmtId="0" fontId="16" fillId="0" borderId="0"/>
    <xf numFmtId="0" fontId="1" fillId="0" borderId="0"/>
    <xf numFmtId="0" fontId="1" fillId="0" borderId="0"/>
    <xf numFmtId="0" fontId="1" fillId="0" borderId="0"/>
    <xf numFmtId="0" fontId="1" fillId="0" borderId="0"/>
    <xf numFmtId="0" fontId="94" fillId="0" borderId="0"/>
    <xf numFmtId="0" fontId="16" fillId="0" borderId="0"/>
    <xf numFmtId="0" fontId="1" fillId="0" borderId="0"/>
    <xf numFmtId="0" fontId="94" fillId="0" borderId="0"/>
    <xf numFmtId="0" fontId="1" fillId="0" borderId="0"/>
    <xf numFmtId="0" fontId="94" fillId="0" borderId="0"/>
    <xf numFmtId="0" fontId="1" fillId="0" borderId="0"/>
    <xf numFmtId="0" fontId="94" fillId="0" borderId="0"/>
    <xf numFmtId="0" fontId="44" fillId="0" borderId="0"/>
    <xf numFmtId="0" fontId="1" fillId="0" borderId="0"/>
    <xf numFmtId="0" fontId="1" fillId="0" borderId="0"/>
    <xf numFmtId="0" fontId="29" fillId="0" borderId="0"/>
    <xf numFmtId="0" fontId="29"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226" fillId="0" borderId="0"/>
    <xf numFmtId="0" fontId="29" fillId="0" borderId="0"/>
    <xf numFmtId="0" fontId="1" fillId="0" borderId="0"/>
    <xf numFmtId="0" fontId="1" fillId="0" borderId="0"/>
    <xf numFmtId="0" fontId="44" fillId="0" borderId="0"/>
    <xf numFmtId="0" fontId="9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1" fillId="0" borderId="0"/>
    <xf numFmtId="0" fontId="44" fillId="0" borderId="0"/>
    <xf numFmtId="223"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177" fontId="29" fillId="0" borderId="0"/>
    <xf numFmtId="0" fontId="9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1" fillId="0" borderId="0"/>
    <xf numFmtId="0" fontId="94" fillId="0" borderId="0"/>
    <xf numFmtId="0" fontId="44" fillId="0" borderId="0"/>
    <xf numFmtId="223" fontId="29"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44" fillId="0" borderId="0"/>
    <xf numFmtId="174" fontId="44" fillId="0" borderId="0"/>
    <xf numFmtId="0" fontId="44" fillId="0" borderId="0"/>
    <xf numFmtId="174" fontId="44" fillId="0" borderId="0"/>
    <xf numFmtId="0" fontId="44" fillId="0" borderId="0"/>
    <xf numFmtId="174" fontId="44" fillId="0" borderId="0"/>
    <xf numFmtId="0" fontId="44" fillId="0" borderId="0"/>
    <xf numFmtId="174" fontId="44" fillId="0" borderId="0"/>
    <xf numFmtId="0" fontId="44" fillId="0" borderId="0"/>
    <xf numFmtId="174" fontId="44" fillId="0" borderId="0"/>
    <xf numFmtId="0" fontId="44"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44"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99" fillId="0" borderId="0"/>
    <xf numFmtId="0" fontId="44" fillId="0" borderId="0"/>
    <xf numFmtId="0" fontId="29" fillId="0" borderId="0"/>
    <xf numFmtId="0" fontId="1" fillId="0" borderId="0"/>
    <xf numFmtId="0" fontId="1" fillId="0" borderId="0"/>
    <xf numFmtId="0" fontId="1" fillId="0" borderId="0"/>
    <xf numFmtId="0" fontId="64" fillId="0" borderId="0"/>
    <xf numFmtId="0" fontId="1" fillId="0" borderId="0"/>
    <xf numFmtId="179" fontId="44" fillId="0" borderId="0"/>
    <xf numFmtId="183" fontId="44" fillId="0" borderId="0"/>
    <xf numFmtId="177" fontId="1" fillId="0" borderId="0"/>
    <xf numFmtId="174" fontId="198" fillId="0" borderId="0"/>
    <xf numFmtId="177"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226"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44" fillId="0" borderId="0"/>
    <xf numFmtId="223" fontId="29" fillId="0" borderId="0"/>
    <xf numFmtId="0" fontId="44" fillId="0" borderId="0"/>
    <xf numFmtId="0" fontId="226" fillId="0" borderId="0"/>
    <xf numFmtId="0" fontId="44" fillId="0" borderId="0"/>
    <xf numFmtId="0" fontId="44" fillId="0" borderId="0"/>
    <xf numFmtId="0" fontId="18" fillId="0" borderId="0"/>
    <xf numFmtId="0" fontId="227" fillId="0" borderId="0"/>
    <xf numFmtId="0" fontId="1" fillId="0" borderId="0"/>
    <xf numFmtId="0" fontId="44" fillId="0" borderId="0"/>
    <xf numFmtId="0" fontId="44" fillId="0" borderId="0"/>
    <xf numFmtId="0" fontId="1" fillId="0" borderId="0"/>
    <xf numFmtId="0" fontId="1" fillId="0" borderId="0"/>
    <xf numFmtId="0" fontId="228" fillId="0" borderId="0"/>
    <xf numFmtId="0" fontId="229" fillId="0" borderId="0"/>
    <xf numFmtId="0" fontId="2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4" fillId="0" borderId="0"/>
    <xf numFmtId="0" fontId="1" fillId="0" borderId="0"/>
    <xf numFmtId="0" fontId="1" fillId="0" borderId="0"/>
    <xf numFmtId="0" fontId="29" fillId="0" borderId="0"/>
    <xf numFmtId="0" fontId="1" fillId="0" borderId="0"/>
    <xf numFmtId="175" fontId="16" fillId="0" borderId="0"/>
    <xf numFmtId="0" fontId="4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5"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5" fontId="29" fillId="0" borderId="0"/>
    <xf numFmtId="0" fontId="29" fillId="0" borderId="0"/>
    <xf numFmtId="177" fontId="29" fillId="0" borderId="0"/>
    <xf numFmtId="0" fontId="44" fillId="0" borderId="0"/>
    <xf numFmtId="0" fontId="16" fillId="0" borderId="0"/>
    <xf numFmtId="0" fontId="16" fillId="0" borderId="0"/>
    <xf numFmtId="0" fontId="44" fillId="0" borderId="0"/>
    <xf numFmtId="0" fontId="229" fillId="0" borderId="0"/>
    <xf numFmtId="0" fontId="44" fillId="0" borderId="0"/>
    <xf numFmtId="0" fontId="229" fillId="0" borderId="0"/>
    <xf numFmtId="0" fontId="29" fillId="0" borderId="0"/>
    <xf numFmtId="0" fontId="228" fillId="0" borderId="0"/>
    <xf numFmtId="175" fontId="16" fillId="0" borderId="0"/>
    <xf numFmtId="0" fontId="44" fillId="0" borderId="0"/>
    <xf numFmtId="0" fontId="44" fillId="0" borderId="0"/>
    <xf numFmtId="0" fontId="29" fillId="0" borderId="0"/>
    <xf numFmtId="0" fontId="16" fillId="0" borderId="0"/>
    <xf numFmtId="0" fontId="29" fillId="0" borderId="0"/>
    <xf numFmtId="0" fontId="16" fillId="0" borderId="0"/>
    <xf numFmtId="0" fontId="29" fillId="0" borderId="0"/>
    <xf numFmtId="0" fontId="1" fillId="0" borderId="0"/>
    <xf numFmtId="0" fontId="16" fillId="0" borderId="0"/>
    <xf numFmtId="0" fontId="29" fillId="0" borderId="0"/>
    <xf numFmtId="0" fontId="16" fillId="0" borderId="0"/>
    <xf numFmtId="0" fontId="1" fillId="0" borderId="0"/>
    <xf numFmtId="0" fontId="1" fillId="0" borderId="0"/>
    <xf numFmtId="0" fontId="29" fillId="0" borderId="0"/>
    <xf numFmtId="175" fontId="16" fillId="0" borderId="0"/>
    <xf numFmtId="0" fontId="29" fillId="0" borderId="0"/>
    <xf numFmtId="0" fontId="16" fillId="0" borderId="0"/>
    <xf numFmtId="0" fontId="16" fillId="0" borderId="0"/>
    <xf numFmtId="0" fontId="16" fillId="0" borderId="0"/>
    <xf numFmtId="0" fontId="16" fillId="0" borderId="0"/>
    <xf numFmtId="0" fontId="16" fillId="0" borderId="0"/>
    <xf numFmtId="0" fontId="1" fillId="0" borderId="0"/>
    <xf numFmtId="0" fontId="16" fillId="0" borderId="0"/>
    <xf numFmtId="0" fontId="29" fillId="0" borderId="0"/>
    <xf numFmtId="0" fontId="16" fillId="0" borderId="0"/>
    <xf numFmtId="0" fontId="16" fillId="0" borderId="0"/>
    <xf numFmtId="0" fontId="16" fillId="0" borderId="0"/>
    <xf numFmtId="0" fontId="16" fillId="0" borderId="0"/>
    <xf numFmtId="0" fontId="16" fillId="0" borderId="0"/>
    <xf numFmtId="0" fontId="1" fillId="0" borderId="0"/>
    <xf numFmtId="0" fontId="16" fillId="0" borderId="0"/>
    <xf numFmtId="0" fontId="29"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6" fillId="0" borderId="0"/>
    <xf numFmtId="0" fontId="44" fillId="0" borderId="0"/>
    <xf numFmtId="0" fontId="29" fillId="0" borderId="0"/>
    <xf numFmtId="177" fontId="29" fillId="0" borderId="0"/>
    <xf numFmtId="177"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9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4" fillId="0" borderId="0"/>
    <xf numFmtId="0" fontId="1" fillId="0" borderId="0"/>
    <xf numFmtId="0" fontId="1" fillId="0" borderId="0"/>
    <xf numFmtId="0" fontId="44" fillId="0" borderId="0"/>
    <xf numFmtId="0" fontId="1" fillId="0" borderId="0"/>
    <xf numFmtId="175" fontId="44"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5" fillId="0" borderId="0"/>
    <xf numFmtId="0" fontId="1" fillId="0" borderId="0"/>
    <xf numFmtId="0" fontId="1" fillId="0" borderId="0"/>
    <xf numFmtId="0" fontId="95" fillId="0" borderId="0"/>
    <xf numFmtId="0" fontId="1" fillId="0" borderId="0"/>
    <xf numFmtId="0" fontId="95" fillId="0" borderId="0"/>
    <xf numFmtId="0" fontId="1" fillId="0" borderId="0"/>
    <xf numFmtId="0" fontId="95" fillId="0" borderId="0"/>
    <xf numFmtId="0" fontId="1" fillId="0" borderId="0"/>
    <xf numFmtId="0" fontId="95"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175" fontId="44" fillId="0" borderId="0"/>
    <xf numFmtId="0" fontId="1" fillId="0" borderId="0"/>
    <xf numFmtId="0" fontId="1" fillId="0" borderId="0"/>
    <xf numFmtId="0" fontId="16" fillId="0" borderId="0"/>
    <xf numFmtId="0" fontId="44" fillId="0" borderId="0"/>
    <xf numFmtId="0" fontId="44"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0" fillId="0" borderId="0"/>
    <xf numFmtId="0" fontId="226"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6" fillId="0" borderId="0"/>
    <xf numFmtId="0" fontId="16" fillId="0" borderId="0"/>
    <xf numFmtId="0" fontId="29" fillId="0" borderId="0"/>
    <xf numFmtId="0" fontId="16" fillId="0" borderId="0"/>
    <xf numFmtId="0" fontId="29" fillId="0" borderId="0"/>
    <xf numFmtId="0" fontId="2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5" fillId="0" borderId="0"/>
    <xf numFmtId="0" fontId="1" fillId="0" borderId="0"/>
    <xf numFmtId="0" fontId="1" fillId="0" borderId="0"/>
    <xf numFmtId="0" fontId="1" fillId="0" borderId="0"/>
    <xf numFmtId="0" fontId="1" fillId="0" borderId="0"/>
    <xf numFmtId="0" fontId="1" fillId="0" borderId="0"/>
    <xf numFmtId="0" fontId="1" fillId="0" borderId="0"/>
    <xf numFmtId="0" fontId="225"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9" fillId="0" borderId="0"/>
    <xf numFmtId="0" fontId="94" fillId="0" borderId="0"/>
    <xf numFmtId="0" fontId="228" fillId="0" borderId="0"/>
    <xf numFmtId="0" fontId="29" fillId="0" borderId="0"/>
    <xf numFmtId="0" fontId="1" fillId="0" borderId="0"/>
    <xf numFmtId="0" fontId="1" fillId="0" borderId="0"/>
    <xf numFmtId="174" fontId="16" fillId="0" borderId="0"/>
    <xf numFmtId="0" fontId="1" fillId="0" borderId="0"/>
    <xf numFmtId="0" fontId="1" fillId="0" borderId="0"/>
    <xf numFmtId="0" fontId="29" fillId="0" borderId="0"/>
    <xf numFmtId="0" fontId="16" fillId="0" borderId="0"/>
    <xf numFmtId="0" fontId="29" fillId="0" borderId="0"/>
    <xf numFmtId="179" fontId="1" fillId="0" borderId="0"/>
    <xf numFmtId="179" fontId="1" fillId="0" borderId="0"/>
    <xf numFmtId="0" fontId="1" fillId="0" borderId="0"/>
    <xf numFmtId="0"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177" fontId="1" fillId="0" borderId="0"/>
    <xf numFmtId="177" fontId="1" fillId="0" borderId="0"/>
    <xf numFmtId="179" fontId="1" fillId="0" borderId="0"/>
    <xf numFmtId="177" fontId="1" fillId="0" borderId="0"/>
    <xf numFmtId="179" fontId="1" fillId="0" borderId="0"/>
    <xf numFmtId="177" fontId="1" fillId="0" borderId="0"/>
    <xf numFmtId="179" fontId="1" fillId="0" borderId="0"/>
    <xf numFmtId="179" fontId="1" fillId="0" borderId="0"/>
    <xf numFmtId="177" fontId="1" fillId="0" borderId="0"/>
    <xf numFmtId="179" fontId="1" fillId="0" borderId="0"/>
    <xf numFmtId="179" fontId="1" fillId="0" borderId="0"/>
    <xf numFmtId="0" fontId="1"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179" fontId="1" fillId="0" borderId="0"/>
    <xf numFmtId="0" fontId="1" fillId="0" borderId="0"/>
    <xf numFmtId="179" fontId="1" fillId="0" borderId="0"/>
    <xf numFmtId="179"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179"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175" fontId="1" fillId="0" borderId="0"/>
    <xf numFmtId="175" fontId="1" fillId="0" borderId="0"/>
    <xf numFmtId="0" fontId="1" fillId="0" borderId="0"/>
    <xf numFmtId="179"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177" fontId="1" fillId="0" borderId="0"/>
    <xf numFmtId="177" fontId="1" fillId="0" borderId="0"/>
    <xf numFmtId="179" fontId="1" fillId="0" borderId="0"/>
    <xf numFmtId="177" fontId="1" fillId="0" borderId="0"/>
    <xf numFmtId="179" fontId="1" fillId="0" borderId="0"/>
    <xf numFmtId="177" fontId="1" fillId="0" borderId="0"/>
    <xf numFmtId="179" fontId="1" fillId="0" borderId="0"/>
    <xf numFmtId="179" fontId="1" fillId="0" borderId="0"/>
    <xf numFmtId="177" fontId="1" fillId="0" borderId="0"/>
    <xf numFmtId="179" fontId="1" fillId="0" borderId="0"/>
    <xf numFmtId="179" fontId="1" fillId="0" borderId="0"/>
    <xf numFmtId="0" fontId="1"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179" fontId="1" fillId="0" borderId="0"/>
    <xf numFmtId="0" fontId="1" fillId="0" borderId="0"/>
    <xf numFmtId="179" fontId="1" fillId="0" borderId="0"/>
    <xf numFmtId="179"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177" fontId="1" fillId="0" borderId="0"/>
    <xf numFmtId="177" fontId="1" fillId="0" borderId="0"/>
    <xf numFmtId="179" fontId="1" fillId="0" borderId="0"/>
    <xf numFmtId="177" fontId="1" fillId="0" borderId="0"/>
    <xf numFmtId="179"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179" fontId="1" fillId="0" borderId="0"/>
    <xf numFmtId="0" fontId="1" fillId="0" borderId="0"/>
    <xf numFmtId="179" fontId="1" fillId="0" borderId="0"/>
    <xf numFmtId="179" fontId="1" fillId="0" borderId="0"/>
    <xf numFmtId="0" fontId="1" fillId="0" borderId="0"/>
    <xf numFmtId="179" fontId="1" fillId="0" borderId="0"/>
    <xf numFmtId="179"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177" fontId="1" fillId="0" borderId="0"/>
    <xf numFmtId="177" fontId="1" fillId="0" borderId="0"/>
    <xf numFmtId="179" fontId="1" fillId="0" borderId="0"/>
    <xf numFmtId="177" fontId="1" fillId="0" borderId="0"/>
    <xf numFmtId="179"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0" fontId="16" fillId="0" borderId="0"/>
    <xf numFmtId="179" fontId="1" fillId="0" borderId="0"/>
    <xf numFmtId="179" fontId="1" fillId="0" borderId="0"/>
    <xf numFmtId="179" fontId="1" fillId="0" borderId="0"/>
    <xf numFmtId="179" fontId="1" fillId="0" borderId="0"/>
    <xf numFmtId="0" fontId="16"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6" fillId="0" borderId="0"/>
    <xf numFmtId="0" fontId="16"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6" fillId="0" borderId="0"/>
    <xf numFmtId="175" fontId="16" fillId="0" borderId="0"/>
    <xf numFmtId="0" fontId="1" fillId="0" borderId="0"/>
    <xf numFmtId="0" fontId="1" fillId="0" borderId="0"/>
    <xf numFmtId="177" fontId="16" fillId="0" borderId="0"/>
    <xf numFmtId="177" fontId="16" fillId="0" borderId="0"/>
    <xf numFmtId="177" fontId="16" fillId="0" borderId="0"/>
    <xf numFmtId="177" fontId="16" fillId="0" borderId="0"/>
    <xf numFmtId="177" fontId="16" fillId="0" borderId="0"/>
    <xf numFmtId="175" fontId="16" fillId="0" borderId="0"/>
    <xf numFmtId="177" fontId="16" fillId="0" borderId="0"/>
    <xf numFmtId="177" fontId="16" fillId="0" borderId="0"/>
    <xf numFmtId="177" fontId="16" fillId="0" borderId="0"/>
    <xf numFmtId="177" fontId="16" fillId="0" borderId="0"/>
    <xf numFmtId="177" fontId="16" fillId="0" borderId="0"/>
    <xf numFmtId="175" fontId="16" fillId="0" borderId="0"/>
    <xf numFmtId="177" fontId="16" fillId="0" borderId="0"/>
    <xf numFmtId="177" fontId="16" fillId="0" borderId="0"/>
    <xf numFmtId="177" fontId="16" fillId="0" borderId="0"/>
    <xf numFmtId="177" fontId="16" fillId="0" borderId="0"/>
    <xf numFmtId="177" fontId="16" fillId="0" borderId="0"/>
    <xf numFmtId="175" fontId="1" fillId="0" borderId="0"/>
    <xf numFmtId="0" fontId="44" fillId="0" borderId="0"/>
    <xf numFmtId="0" fontId="78"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7" fontId="44"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1" fillId="0" borderId="0"/>
    <xf numFmtId="0" fontId="1" fillId="0" borderId="0"/>
    <xf numFmtId="0" fontId="1" fillId="0" borderId="0"/>
    <xf numFmtId="0" fontId="16"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29" fillId="0" borderId="0"/>
    <xf numFmtId="0" fontId="95" fillId="0" borderId="0"/>
    <xf numFmtId="0" fontId="1" fillId="0" borderId="0"/>
    <xf numFmtId="0" fontId="1" fillId="0" borderId="0"/>
    <xf numFmtId="0" fontId="95" fillId="0" borderId="0"/>
    <xf numFmtId="0" fontId="1" fillId="0" borderId="0"/>
    <xf numFmtId="0" fontId="95" fillId="0" borderId="0"/>
    <xf numFmtId="0" fontId="1" fillId="0" borderId="0"/>
    <xf numFmtId="0" fontId="1" fillId="0" borderId="0"/>
    <xf numFmtId="0" fontId="11" fillId="0" borderId="0"/>
    <xf numFmtId="0" fontId="11" fillId="0" borderId="0"/>
    <xf numFmtId="0" fontId="44" fillId="0" borderId="0"/>
    <xf numFmtId="0" fontId="1" fillId="0" borderId="0"/>
    <xf numFmtId="174" fontId="1" fillId="0" borderId="0"/>
    <xf numFmtId="174"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178"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2" fillId="0" borderId="0"/>
    <xf numFmtId="0" fontId="1" fillId="0" borderId="0"/>
    <xf numFmtId="0" fontId="1" fillId="0" borderId="0"/>
    <xf numFmtId="0" fontId="16" fillId="0" borderId="0"/>
    <xf numFmtId="0" fontId="1" fillId="0" borderId="0"/>
    <xf numFmtId="0" fontId="16" fillId="0" borderId="0"/>
    <xf numFmtId="0" fontId="226"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177" fontId="29" fillId="0" borderId="0"/>
    <xf numFmtId="178" fontId="16" fillId="0" borderId="0"/>
    <xf numFmtId="0" fontId="1" fillId="0" borderId="0"/>
    <xf numFmtId="0" fontId="191" fillId="0" borderId="0"/>
    <xf numFmtId="0" fontId="233" fillId="0" borderId="0"/>
    <xf numFmtId="0" fontId="191" fillId="0" borderId="0"/>
    <xf numFmtId="0" fontId="191" fillId="0" borderId="0"/>
    <xf numFmtId="0" fontId="233" fillId="0" borderId="0"/>
    <xf numFmtId="0" fontId="172" fillId="0" borderId="0"/>
    <xf numFmtId="0" fontId="234" fillId="0" borderId="0"/>
    <xf numFmtId="0" fontId="1" fillId="0" borderId="0"/>
    <xf numFmtId="0" fontId="1" fillId="0" borderId="0"/>
    <xf numFmtId="0" fontId="228" fillId="0" borderId="0"/>
    <xf numFmtId="0" fontId="228" fillId="0" borderId="0"/>
    <xf numFmtId="0" fontId="94" fillId="0" borderId="0"/>
    <xf numFmtId="0" fontId="94" fillId="0" borderId="0"/>
    <xf numFmtId="177" fontId="1" fillId="0" borderId="0"/>
    <xf numFmtId="177"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6" fillId="0" borderId="0"/>
    <xf numFmtId="177" fontId="16" fillId="0" borderId="0"/>
    <xf numFmtId="0" fontId="1" fillId="0" borderId="0"/>
    <xf numFmtId="177"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5" fillId="0" borderId="0"/>
    <xf numFmtId="175" fontId="1" fillId="0" borderId="0"/>
    <xf numFmtId="177" fontId="16" fillId="0" borderId="0"/>
    <xf numFmtId="177" fontId="16" fillId="0" borderId="0"/>
    <xf numFmtId="177" fontId="16" fillId="0" borderId="0"/>
    <xf numFmtId="0" fontId="1" fillId="0" borderId="0"/>
    <xf numFmtId="177"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6" fillId="0" borderId="0"/>
    <xf numFmtId="177" fontId="16" fillId="0" borderId="0"/>
    <xf numFmtId="177" fontId="16" fillId="0" borderId="0"/>
    <xf numFmtId="177" fontId="16" fillId="0" borderId="0"/>
    <xf numFmtId="177" fontId="16" fillId="0" borderId="0"/>
    <xf numFmtId="177" fontId="16" fillId="0" borderId="0"/>
    <xf numFmtId="0" fontId="1" fillId="0" borderId="0"/>
    <xf numFmtId="0" fontId="1" fillId="0" borderId="0"/>
    <xf numFmtId="0" fontId="44"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4" fillId="0" borderId="0"/>
    <xf numFmtId="0" fontId="94" fillId="0" borderId="0"/>
    <xf numFmtId="0" fontId="94"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36" fillId="0" borderId="0"/>
    <xf numFmtId="0" fontId="236" fillId="0" borderId="0"/>
    <xf numFmtId="0" fontId="236" fillId="0" borderId="0"/>
    <xf numFmtId="0" fontId="2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36" fillId="0" borderId="0"/>
    <xf numFmtId="0" fontId="236" fillId="0" borderId="0"/>
    <xf numFmtId="0" fontId="44" fillId="0" borderId="0"/>
    <xf numFmtId="0" fontId="44" fillId="0" borderId="0"/>
    <xf numFmtId="0" fontId="44"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177" fontId="1" fillId="0" borderId="0"/>
    <xf numFmtId="177" fontId="1" fillId="0" borderId="0"/>
    <xf numFmtId="0" fontId="1" fillId="0" borderId="0"/>
    <xf numFmtId="177" fontId="1" fillId="0" borderId="0"/>
    <xf numFmtId="0" fontId="1" fillId="0" borderId="0"/>
    <xf numFmtId="177"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94"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29" fillId="0" borderId="0"/>
    <xf numFmtId="0" fontId="1" fillId="0" borderId="0"/>
    <xf numFmtId="0" fontId="1" fillId="0" borderId="0"/>
    <xf numFmtId="0" fontId="16" fillId="0" borderId="0"/>
    <xf numFmtId="49" fontId="237" fillId="0" borderId="0">
      <alignment horizontal="center" vertical="center" wrapText="1"/>
    </xf>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238"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239" fillId="31"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240" fillId="115" borderId="99">
      <alignment vertical="center"/>
    </xf>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241"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24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94" fillId="99" borderId="18" applyNumberFormat="0" applyAlignment="0" applyProtection="0"/>
    <xf numFmtId="0" fontId="94"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8" fillId="99" borderId="18" applyNumberFormat="0" applyAlignment="0" applyProtection="0"/>
    <xf numFmtId="0" fontId="94" fillId="23" borderId="18" applyNumberFormat="0" applyFont="0" applyAlignment="0" applyProtection="0"/>
    <xf numFmtId="0" fontId="94" fillId="23" borderId="18" applyNumberFormat="0" applyFont="0" applyAlignment="0" applyProtection="0"/>
    <xf numFmtId="0" fontId="18" fillId="99" borderId="18" applyNumberFormat="0" applyAlignment="0" applyProtection="0"/>
    <xf numFmtId="0" fontId="18" fillId="99" borderId="18" applyNumberFormat="0" applyAlignment="0" applyProtection="0"/>
    <xf numFmtId="0" fontId="18" fillId="99" borderId="18" applyNumberForma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99" borderId="18" applyNumberForma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99" borderId="18" applyNumberFormat="0" applyAlignment="0" applyProtection="0"/>
    <xf numFmtId="0" fontId="94" fillId="99" borderId="18" applyNumberFormat="0" applyAlignment="0" applyProtection="0"/>
    <xf numFmtId="0" fontId="94" fillId="99" borderId="18" applyNumberFormat="0" applyAlignment="0" applyProtection="0"/>
    <xf numFmtId="0" fontId="94" fillId="99" borderId="18" applyNumberFormat="0" applyAlignment="0" applyProtection="0"/>
    <xf numFmtId="0" fontId="94" fillId="99" borderId="18" applyNumberFormat="0" applyAlignment="0" applyProtection="0"/>
    <xf numFmtId="0" fontId="1" fillId="36" borderId="61"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94" fillId="99" borderId="18" applyNumberFormat="0" applyAlignment="0" applyProtection="0"/>
    <xf numFmtId="0" fontId="94" fillId="99" borderId="18" applyNumberFormat="0" applyAlignment="0" applyProtection="0"/>
    <xf numFmtId="0" fontId="1" fillId="36" borderId="61"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 fillId="36" borderId="61"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233" fontId="243" fillId="0" borderId="87">
      <alignment horizontal="center" vertical="center"/>
      <protection hidden="1"/>
    </xf>
    <xf numFmtId="234" fontId="244" fillId="0" borderId="100">
      <alignment horizontal="center" vertical="center"/>
    </xf>
    <xf numFmtId="9" fontId="29" fillId="0" borderId="0" applyFont="0" applyFill="0" applyBorder="0" applyAlignment="0" applyProtection="0"/>
    <xf numFmtId="9" fontId="6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4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4" fillId="0" borderId="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94" fillId="0" borderId="0" applyFill="0" applyBorder="0" applyAlignment="0" applyProtection="0"/>
    <xf numFmtId="9" fontId="44" fillId="0" borderId="0" applyFont="0" applyFill="0" applyBorder="0" applyAlignment="0" applyProtection="0"/>
    <xf numFmtId="9" fontId="94"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94" fillId="0" borderId="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16" fillId="0" borderId="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64"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16"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6" fillId="0" borderId="0" applyFill="0" applyBorder="0" applyAlignment="0" applyProtection="0"/>
    <xf numFmtId="9" fontId="94" fillId="0" borderId="0" applyFont="0" applyFill="0" applyBorder="0" applyAlignment="0" applyProtection="0"/>
    <xf numFmtId="9" fontId="16" fillId="0" borderId="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44" fillId="0" borderId="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246" fillId="0" borderId="0" applyFont="0" applyFill="0" applyBorder="0" applyAlignment="0" applyProtection="0"/>
    <xf numFmtId="9" fontId="246" fillId="0" borderId="0" applyFont="0" applyFill="0" applyBorder="0" applyAlignment="0" applyProtection="0"/>
    <xf numFmtId="9" fontId="16"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98" fillId="116" borderId="100"/>
    <xf numFmtId="0" fontId="198" fillId="116" borderId="87"/>
    <xf numFmtId="228" fontId="115" fillId="0" borderId="85">
      <alignment horizontal="center" vertical="center"/>
      <protection hidden="1"/>
    </xf>
    <xf numFmtId="228" fontId="198" fillId="0" borderId="87">
      <alignment horizontal="right"/>
    </xf>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247"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248" fillId="0" borderId="5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240" fillId="117" borderId="7">
      <alignment vertical="center"/>
    </xf>
    <xf numFmtId="0" fontId="240" fillId="117" borderId="7">
      <alignment vertical="center"/>
    </xf>
    <xf numFmtId="0" fontId="240" fillId="117" borderId="7">
      <alignment vertical="center"/>
    </xf>
    <xf numFmtId="225" fontId="191" fillId="118" borderId="0">
      <alignment horizontal="right" vertical="center"/>
    </xf>
    <xf numFmtId="0" fontId="29" fillId="0" borderId="0"/>
    <xf numFmtId="0" fontId="29" fillId="0" borderId="0"/>
    <xf numFmtId="0" fontId="29" fillId="0" borderId="0"/>
    <xf numFmtId="0" fontId="93" fillId="0" borderId="0"/>
    <xf numFmtId="0" fontId="50" fillId="0" borderId="0"/>
    <xf numFmtId="179" fontId="50" fillId="0" borderId="0"/>
    <xf numFmtId="177" fontId="50" fillId="0" borderId="0"/>
    <xf numFmtId="177" fontId="50" fillId="0" borderId="0"/>
    <xf numFmtId="0" fontId="50" fillId="0" borderId="0"/>
    <xf numFmtId="178" fontId="29" fillId="0" borderId="0"/>
    <xf numFmtId="0" fontId="94" fillId="0" borderId="0" applyProtection="0"/>
    <xf numFmtId="0" fontId="93" fillId="0" borderId="0"/>
    <xf numFmtId="0" fontId="29" fillId="0" borderId="0"/>
    <xf numFmtId="223" fontId="93" fillId="0" borderId="0"/>
    <xf numFmtId="0" fontId="29" fillId="0" borderId="0"/>
    <xf numFmtId="223" fontId="93" fillId="0" borderId="0"/>
    <xf numFmtId="0" fontId="29" fillId="0" borderId="0"/>
    <xf numFmtId="0" fontId="29" fillId="0" borderId="0"/>
    <xf numFmtId="0" fontId="29" fillId="0" borderId="0"/>
    <xf numFmtId="0" fontId="29" fillId="0" borderId="0"/>
    <xf numFmtId="0" fontId="29" fillId="0" borderId="0"/>
    <xf numFmtId="0" fontId="29" fillId="0" borderId="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44" fillId="119" borderId="23" applyNumberForma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49" fillId="0" borderId="70">
      <alignment vertical="center" wrapText="1"/>
    </xf>
    <xf numFmtId="0" fontId="249" fillId="0" borderId="70">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175" fontId="249" fillId="0" borderId="1">
      <alignment vertical="center" wrapText="1"/>
    </xf>
    <xf numFmtId="175"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175" fontId="249" fillId="0" borderId="1">
      <alignment vertical="center" wrapText="1"/>
    </xf>
    <xf numFmtId="175"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175" fontId="249" fillId="0" borderId="1">
      <alignment vertical="center" wrapText="1"/>
    </xf>
    <xf numFmtId="175"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94" fillId="0" borderId="0">
      <alignment wrapText="1"/>
    </xf>
    <xf numFmtId="49" fontId="11" fillId="0" borderId="65" applyFill="0">
      <alignment horizontal="center" vertical="center" wrapText="1"/>
    </xf>
    <xf numFmtId="0" fontId="198" fillId="0" borderId="0">
      <alignment vertical="top"/>
    </xf>
    <xf numFmtId="0" fontId="190" fillId="0" borderId="0">
      <alignment horizontal="left" vertical="center" indent="1"/>
    </xf>
    <xf numFmtId="0" fontId="191" fillId="0" borderId="0">
      <alignment horizontal="left" vertical="center" indent="1"/>
    </xf>
    <xf numFmtId="0" fontId="191" fillId="0" borderId="0">
      <alignment horizontal="left" vertical="center" indent="1"/>
    </xf>
    <xf numFmtId="0" fontId="191" fillId="0" borderId="0">
      <alignment horizontal="left" vertical="center" indent="1"/>
    </xf>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250"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251"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235" fontId="29" fillId="0" borderId="0" applyFont="0" applyFill="0" applyBorder="0" applyAlignment="0" applyProtection="0"/>
    <xf numFmtId="236" fontId="29" fillId="0" borderId="0" applyFont="0" applyFill="0" applyBorder="0" applyAlignment="0" applyProtection="0"/>
    <xf numFmtId="0" fontId="252" fillId="0" borderId="0">
      <alignment horizontal="center"/>
    </xf>
    <xf numFmtId="237" fontId="252" fillId="0" borderId="0">
      <alignment horizontal="center"/>
    </xf>
    <xf numFmtId="238"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164" fontId="29" fillId="0" borderId="0" applyFont="0" applyFill="0" applyBorder="0" applyAlignment="0" applyProtection="0"/>
    <xf numFmtId="239" fontId="29" fillId="0" borderId="0" applyFont="0" applyFill="0" applyBorder="0" applyAlignment="0" applyProtection="0"/>
    <xf numFmtId="240" fontId="44" fillId="0" borderId="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185" fontId="245" fillId="0" borderId="0" applyFont="0" applyFill="0" applyBorder="0" applyAlignment="0" applyProtection="0"/>
    <xf numFmtId="164" fontId="44" fillId="0" borderId="0" applyFont="0" applyFill="0" applyBorder="0" applyAlignment="0" applyProtection="0"/>
    <xf numFmtId="185" fontId="24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85" fontId="24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5" fontId="44" fillId="0" borderId="0" applyFont="0" applyFill="0" applyBorder="0" applyAlignment="0" applyProtection="0"/>
    <xf numFmtId="164" fontId="16" fillId="0" borderId="0" applyFont="0" applyFill="0" applyBorder="0" applyAlignment="0" applyProtection="0"/>
    <xf numFmtId="185" fontId="44" fillId="0" borderId="0" applyFont="0" applyFill="0" applyBorder="0" applyAlignment="0" applyProtection="0"/>
    <xf numFmtId="164" fontId="16"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22"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22"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22"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22" fontId="29"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94"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0" fontId="29"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86" fontId="16" fillId="0" borderId="0" applyFill="0" applyBorder="0" applyAlignment="0" applyProtection="0"/>
    <xf numFmtId="164" fontId="29" fillId="0" borderId="0" applyFont="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86" fontId="16" fillId="0" borderId="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64"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39" fontId="94"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0"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29"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94" fillId="0" borderId="0" applyFont="0" applyFill="0" applyBorder="0" applyAlignment="0" applyProtection="0"/>
    <xf numFmtId="0"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94" fillId="0" borderId="0" applyFont="0" applyFill="0" applyBorder="0" applyAlignment="0" applyProtection="0"/>
    <xf numFmtId="0"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241" fontId="29" fillId="0" borderId="0" applyFont="0" applyFill="0" applyBorder="0" applyAlignment="0" applyProtection="0"/>
    <xf numFmtId="164"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39" fontId="94"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86" fontId="16" fillId="0" borderId="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6" fillId="0" borderId="0" applyFill="0" applyBorder="0" applyAlignment="0" applyProtection="0"/>
    <xf numFmtId="239" fontId="3"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90" fontId="29" fillId="0" borderId="0" applyFont="0" applyFill="0" applyBorder="0" applyAlignment="0" applyProtection="0"/>
    <xf numFmtId="185"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90" fontId="29"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16"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0" fontId="44" fillId="0" borderId="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9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94" fillId="0" borderId="0" applyFont="0" applyFill="0" applyBorder="0" applyAlignment="0" applyProtection="0"/>
    <xf numFmtId="164" fontId="94"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6"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0" fontId="44"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0"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0" fontId="44" fillId="0" borderId="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39" fontId="94"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94" fillId="0" borderId="0" applyFont="0" applyFill="0" applyBorder="0" applyAlignment="0" applyProtection="0"/>
    <xf numFmtId="164"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42" fontId="29" fillId="0" borderId="0" applyFill="0" applyBorder="0" applyAlignment="0" applyProtection="0"/>
    <xf numFmtId="242" fontId="29" fillId="0" borderId="0" applyFill="0" applyBorder="0" applyAlignment="0" applyProtection="0"/>
    <xf numFmtId="242" fontId="29" fillId="0" borderId="0" applyFill="0" applyBorder="0" applyAlignment="0" applyProtection="0"/>
    <xf numFmtId="242" fontId="29" fillId="0" borderId="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29"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29"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225" fontId="253" fillId="0" borderId="86">
      <alignment horizontal="right" vertical="center"/>
    </xf>
    <xf numFmtId="229" fontId="253" fillId="0" borderId="86">
      <alignment horizontal="right" vertical="center"/>
    </xf>
    <xf numFmtId="224" fontId="254" fillId="0" borderId="86">
      <alignment horizontal="right" vertical="center"/>
      <protection locked="0"/>
    </xf>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25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256" fillId="30"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99" fillId="0" borderId="0">
      <protection locked="0"/>
    </xf>
    <xf numFmtId="0" fontId="99" fillId="0" borderId="0">
      <protection locked="0"/>
    </xf>
    <xf numFmtId="0" fontId="99" fillId="0" borderId="0">
      <protection locked="0"/>
    </xf>
    <xf numFmtId="0" fontId="44" fillId="0" borderId="0">
      <protection locked="0"/>
    </xf>
    <xf numFmtId="0" fontId="44" fillId="0" borderId="0">
      <protection locked="0"/>
    </xf>
    <xf numFmtId="0" fontId="94" fillId="0" borderId="0"/>
    <xf numFmtId="235" fontId="257" fillId="0" borderId="0" applyFont="0" applyFill="0" applyBorder="0" applyAlignment="0" applyProtection="0"/>
    <xf numFmtId="236" fontId="257" fillId="0" borderId="0" applyFont="0" applyFill="0" applyBorder="0" applyAlignment="0" applyProtection="0"/>
    <xf numFmtId="243" fontId="257" fillId="0" borderId="0" applyFont="0" applyFill="0" applyBorder="0" applyAlignment="0" applyProtection="0"/>
    <xf numFmtId="244" fontId="257" fillId="0" borderId="0" applyFont="0" applyFill="0" applyBorder="0" applyAlignment="0" applyProtection="0"/>
    <xf numFmtId="174" fontId="257" fillId="0" borderId="0"/>
    <xf numFmtId="0" fontId="25" fillId="0" borderId="16" applyNumberFormat="0" applyFill="0" applyAlignment="0" applyProtection="0"/>
    <xf numFmtId="0" fontId="19" fillId="7" borderId="11" applyNumberFormat="0" applyAlignment="0" applyProtection="0"/>
    <xf numFmtId="0" fontId="35" fillId="4" borderId="0" applyNumberFormat="0" applyBorder="0" applyAlignment="0" applyProtection="0"/>
    <xf numFmtId="0" fontId="21" fillId="20" borderId="11" applyNumberFormat="0" applyAlignment="0" applyProtection="0"/>
    <xf numFmtId="0" fontId="24" fillId="0" borderId="15" applyNumberFormat="0" applyFill="0" applyAlignment="0" applyProtection="0"/>
    <xf numFmtId="0" fontId="17" fillId="14" borderId="0" applyNumberFormat="0" applyBorder="0" applyAlignment="0" applyProtection="0"/>
    <xf numFmtId="0" fontId="33" fillId="0" borderId="19" applyNumberFormat="0" applyFill="0" applyAlignment="0" applyProtection="0"/>
    <xf numFmtId="0" fontId="26" fillId="21" borderId="17" applyNumberFormat="0" applyAlignment="0" applyProtection="0"/>
    <xf numFmtId="0" fontId="34" fillId="0" borderId="0" applyNumberFormat="0" applyFill="0" applyBorder="0" applyAlignment="0" applyProtection="0"/>
    <xf numFmtId="0" fontId="260" fillId="0" borderId="0" applyNumberFormat="0" applyFill="0" applyBorder="0" applyAlignment="0" applyProtection="0"/>
    <xf numFmtId="0" fontId="11" fillId="0" borderId="0"/>
  </cellStyleXfs>
  <cellXfs count="571">
    <xf numFmtId="0" fontId="0" fillId="0" borderId="0" xfId="0"/>
    <xf numFmtId="0" fontId="3" fillId="0" borderId="0" xfId="1"/>
    <xf numFmtId="0" fontId="3" fillId="0" borderId="1" xfId="1" applyBorder="1"/>
    <xf numFmtId="0" fontId="6" fillId="0" borderId="0" xfId="1" applyFont="1"/>
    <xf numFmtId="0" fontId="4" fillId="0" borderId="0" xfId="1" applyFont="1" applyAlignment="1">
      <alignment horizontal="center" vertical="center"/>
    </xf>
    <xf numFmtId="0" fontId="7" fillId="0" borderId="0" xfId="1" applyFont="1" applyAlignment="1">
      <alignment vertical="center"/>
    </xf>
    <xf numFmtId="0" fontId="8" fillId="0" borderId="0" xfId="1" applyFont="1" applyAlignment="1">
      <alignment vertical="center"/>
    </xf>
    <xf numFmtId="0" fontId="9" fillId="0" borderId="0" xfId="1" applyFont="1" applyAlignment="1">
      <alignment vertical="center"/>
    </xf>
    <xf numFmtId="0" fontId="10" fillId="0" borderId="0" xfId="1" applyFont="1" applyBorder="1"/>
    <xf numFmtId="0" fontId="4" fillId="0" borderId="0" xfId="1" applyFont="1" applyFill="1" applyBorder="1" applyAlignment="1">
      <alignment horizontal="center" vertical="center"/>
    </xf>
    <xf numFmtId="0" fontId="4" fillId="0" borderId="0" xfId="1" applyFont="1" applyFill="1" applyBorder="1" applyAlignment="1">
      <alignment vertical="center"/>
    </xf>
    <xf numFmtId="0" fontId="10" fillId="0" borderId="0" xfId="1" applyFont="1"/>
    <xf numFmtId="0" fontId="5" fillId="0" borderId="0" xfId="1" applyFont="1" applyAlignment="1">
      <alignment vertical="center"/>
    </xf>
    <xf numFmtId="0" fontId="5" fillId="0" borderId="0" xfId="1" applyFont="1" applyAlignment="1">
      <alignment horizontal="center" vertical="center"/>
    </xf>
    <xf numFmtId="0" fontId="12" fillId="0" borderId="0" xfId="2" applyFont="1" applyAlignment="1">
      <alignment horizontal="right"/>
    </xf>
    <xf numFmtId="0" fontId="10" fillId="0" borderId="0" xfId="1" applyFont="1" applyFill="1"/>
    <xf numFmtId="0" fontId="13" fillId="0" borderId="0" xfId="1" applyFont="1" applyAlignment="1">
      <alignment horizontal="left" vertical="center"/>
    </xf>
    <xf numFmtId="0" fontId="15" fillId="0" borderId="0" xfId="1" applyFont="1"/>
    <xf numFmtId="0" fontId="36" fillId="0" borderId="0" xfId="49" applyFont="1"/>
    <xf numFmtId="0" fontId="37" fillId="0" borderId="0" xfId="49" applyFont="1"/>
    <xf numFmtId="0" fontId="36" fillId="0" borderId="0" xfId="49" applyFont="1" applyFill="1"/>
    <xf numFmtId="0" fontId="3" fillId="0" borderId="0" xfId="1" applyBorder="1"/>
    <xf numFmtId="49" fontId="7" fillId="0" borderId="1" xfId="1" applyNumberFormat="1" applyFont="1" applyFill="1" applyBorder="1" applyAlignment="1">
      <alignment vertical="center"/>
    </xf>
    <xf numFmtId="0" fontId="7" fillId="0" borderId="1" xfId="1" applyFont="1" applyBorder="1" applyAlignment="1">
      <alignment vertical="center" wrapText="1"/>
    </xf>
    <xf numFmtId="0" fontId="6" fillId="0" borderId="0" xfId="1" applyFont="1" applyBorder="1"/>
    <xf numFmtId="0" fontId="4" fillId="0" borderId="0" xfId="1" applyFont="1" applyBorder="1" applyAlignment="1">
      <alignment horizontal="center" vertical="center"/>
    </xf>
    <xf numFmtId="0" fontId="7" fillId="0" borderId="0" xfId="1" applyFont="1" applyBorder="1" applyAlignment="1">
      <alignment vertical="center"/>
    </xf>
    <xf numFmtId="0" fontId="11" fillId="0" borderId="4" xfId="2" applyFont="1" applyFill="1" applyBorder="1" applyAlignment="1">
      <alignment vertical="center" wrapText="1"/>
    </xf>
    <xf numFmtId="0" fontId="6" fillId="24" borderId="0" xfId="1" applyFont="1" applyFill="1"/>
    <xf numFmtId="0" fontId="6" fillId="24" borderId="0" xfId="1" applyFont="1" applyFill="1" applyBorder="1"/>
    <xf numFmtId="0" fontId="4" fillId="24" borderId="0" xfId="1" applyFont="1" applyFill="1" applyBorder="1" applyAlignment="1">
      <alignment horizontal="center" vertical="center"/>
    </xf>
    <xf numFmtId="0" fontId="7" fillId="24" borderId="0" xfId="1" applyFont="1" applyFill="1" applyBorder="1" applyAlignment="1">
      <alignment vertical="center"/>
    </xf>
    <xf numFmtId="0" fontId="7" fillId="0" borderId="1" xfId="1" applyFont="1" applyFill="1" applyBorder="1" applyAlignment="1">
      <alignment vertical="center" wrapText="1"/>
    </xf>
    <xf numFmtId="0" fontId="7" fillId="0" borderId="4" xfId="1" applyFont="1" applyFill="1" applyBorder="1" applyAlignment="1">
      <alignment vertical="center" wrapText="1"/>
    </xf>
    <xf numFmtId="0" fontId="7" fillId="0" borderId="1" xfId="1" applyFont="1" applyBorder="1" applyAlignment="1">
      <alignment horizontal="center" vertical="center" wrapText="1"/>
    </xf>
    <xf numFmtId="0" fontId="7" fillId="0" borderId="4" xfId="1" applyFont="1" applyBorder="1" applyAlignment="1">
      <alignment horizontal="center" vertical="center" wrapText="1"/>
    </xf>
    <xf numFmtId="0" fontId="12" fillId="0" borderId="0" xfId="2" applyFont="1" applyAlignment="1">
      <alignment horizontal="right" vertical="center"/>
    </xf>
    <xf numFmtId="0" fontId="7" fillId="0" borderId="1" xfId="1" applyFont="1" applyBorder="1" applyAlignment="1">
      <alignment horizontal="left" vertical="center" wrapText="1"/>
    </xf>
    <xf numFmtId="0" fontId="39" fillId="0" borderId="1" xfId="1" applyFont="1" applyBorder="1" applyAlignment="1">
      <alignment horizontal="center" vertical="center" wrapText="1"/>
    </xf>
    <xf numFmtId="0" fontId="11" fillId="0" borderId="0" xfId="2" applyFont="1" applyFill="1" applyAlignment="1">
      <alignment horizontal="right"/>
    </xf>
    <xf numFmtId="49" fontId="7" fillId="0" borderId="1" xfId="1" applyNumberFormat="1" applyFont="1" applyBorder="1" applyAlignment="1">
      <alignment vertical="center"/>
    </xf>
    <xf numFmtId="0" fontId="39" fillId="0" borderId="4" xfId="1" applyFont="1" applyBorder="1" applyAlignment="1">
      <alignment horizontal="center" vertical="center" wrapText="1"/>
    </xf>
    <xf numFmtId="0" fontId="5" fillId="0" borderId="1" xfId="1" applyFont="1" applyBorder="1" applyAlignment="1">
      <alignment horizontal="center" vertical="center"/>
    </xf>
    <xf numFmtId="0" fontId="11" fillId="0" borderId="0" xfId="62" applyFont="1" applyAlignment="1">
      <alignment horizontal="left"/>
    </xf>
    <xf numFmtId="0" fontId="45" fillId="0" borderId="0" xfId="62" applyFont="1" applyAlignment="1">
      <alignment horizontal="left"/>
    </xf>
    <xf numFmtId="0" fontId="46" fillId="0" borderId="0" xfId="62" applyFont="1" applyAlignment="1">
      <alignment horizontal="left"/>
    </xf>
    <xf numFmtId="0" fontId="11" fillId="0" borderId="0" xfId="62" applyFont="1" applyAlignment="1">
      <alignment horizontal="left" vertical="center"/>
    </xf>
    <xf numFmtId="0" fontId="11" fillId="0" borderId="1" xfId="62" applyFont="1" applyBorder="1" applyAlignment="1">
      <alignment horizontal="center" vertical="top"/>
    </xf>
    <xf numFmtId="0" fontId="11" fillId="0" borderId="0" xfId="2" applyFont="1"/>
    <xf numFmtId="0" fontId="11" fillId="0" borderId="0" xfId="2" applyFont="1" applyFill="1"/>
    <xf numFmtId="0" fontId="11" fillId="0" borderId="0" xfId="2" applyFont="1" applyFill="1" applyAlignment="1">
      <alignment horizontal="left" vertical="center" wrapText="1"/>
    </xf>
    <xf numFmtId="0" fontId="11" fillId="0" borderId="0" xfId="2" applyFont="1" applyFill="1" applyBorder="1" applyAlignment="1"/>
    <xf numFmtId="0" fontId="11" fillId="0" borderId="0" xfId="2" applyFont="1" applyFill="1" applyBorder="1" applyAlignment="1">
      <alignment horizontal="left"/>
    </xf>
    <xf numFmtId="0" fontId="11" fillId="0" borderId="0" xfId="2" applyFont="1" applyFill="1" applyBorder="1" applyAlignment="1">
      <alignment horizontal="left" wrapText="1"/>
    </xf>
    <xf numFmtId="0" fontId="11" fillId="0" borderId="0" xfId="2" applyFont="1" applyFill="1" applyAlignment="1">
      <alignment horizontal="left" wrapText="1"/>
    </xf>
    <xf numFmtId="2" fontId="11" fillId="0" borderId="0" xfId="2" applyNumberFormat="1" applyFont="1" applyFill="1" applyAlignment="1">
      <alignment horizontal="center" vertical="top" wrapText="1"/>
    </xf>
    <xf numFmtId="0" fontId="11" fillId="0" borderId="0" xfId="2" applyFont="1" applyFill="1" applyBorder="1"/>
    <xf numFmtId="0" fontId="11" fillId="0" borderId="0" xfId="2" applyFont="1" applyFill="1" applyBorder="1" applyAlignment="1">
      <alignment wrapText="1"/>
    </xf>
    <xf numFmtId="0" fontId="11" fillId="0" borderId="0" xfId="2" applyFont="1" applyFill="1" applyBorder="1" applyAlignment="1">
      <alignment horizontal="center" vertical="center" wrapText="1"/>
    </xf>
    <xf numFmtId="0" fontId="11" fillId="0" borderId="0" xfId="2" applyFont="1" applyFill="1" applyBorder="1" applyAlignment="1">
      <alignment horizontal="left" vertical="center" wrapText="1"/>
    </xf>
    <xf numFmtId="0" fontId="42" fillId="0" borderId="1" xfId="2" applyFont="1" applyFill="1" applyBorder="1" applyAlignment="1">
      <alignment horizontal="center" vertical="center" wrapText="1"/>
    </xf>
    <xf numFmtId="0" fontId="42" fillId="0" borderId="0" xfId="52" applyFont="1" applyAlignment="1"/>
    <xf numFmtId="0" fontId="12" fillId="0" borderId="0" xfId="2" applyFont="1" applyFill="1" applyAlignment="1"/>
    <xf numFmtId="0" fontId="8" fillId="0" borderId="0" xfId="2" applyFont="1" applyFill="1" applyAlignment="1">
      <alignment vertical="center"/>
    </xf>
    <xf numFmtId="0" fontId="47" fillId="0" borderId="0" xfId="2" applyFont="1" applyFill="1" applyAlignment="1"/>
    <xf numFmtId="0" fontId="11" fillId="0" borderId="1" xfId="2" applyFont="1" applyFill="1" applyBorder="1"/>
    <xf numFmtId="0" fontId="11" fillId="0" borderId="1" xfId="2" applyFont="1" applyBorder="1" applyAlignment="1">
      <alignment horizontal="center" vertical="center" wrapText="1"/>
    </xf>
    <xf numFmtId="0" fontId="42" fillId="0" borderId="1" xfId="2" applyNumberFormat="1" applyFont="1" applyBorder="1" applyAlignment="1">
      <alignment horizontal="center" vertical="top" wrapText="1"/>
    </xf>
    <xf numFmtId="0" fontId="11" fillId="0" borderId="1" xfId="2" applyNumberFormat="1" applyFont="1" applyFill="1" applyBorder="1" applyAlignment="1">
      <alignment horizontal="left" vertical="top" wrapText="1"/>
    </xf>
    <xf numFmtId="0" fontId="42" fillId="0" borderId="1" xfId="2" applyNumberFormat="1" applyFont="1" applyFill="1" applyBorder="1" applyAlignment="1">
      <alignment horizontal="center" vertical="top" wrapText="1"/>
    </xf>
    <xf numFmtId="0" fontId="11" fillId="0" borderId="0" xfId="2" applyFont="1" applyBorder="1" applyAlignment="1"/>
    <xf numFmtId="0" fontId="11" fillId="0" borderId="0" xfId="2" applyFont="1" applyAlignment="1">
      <alignment horizontal="right"/>
    </xf>
    <xf numFmtId="0" fontId="42" fillId="0" borderId="0" xfId="2" applyFont="1" applyFill="1" applyAlignment="1">
      <alignment horizontal="center" vertical="top" wrapText="1"/>
    </xf>
    <xf numFmtId="0" fontId="0" fillId="0" borderId="1" xfId="0" applyBorder="1"/>
    <xf numFmtId="0" fontId="0" fillId="0" borderId="1" xfId="0" applyBorder="1" applyAlignment="1">
      <alignment wrapText="1"/>
    </xf>
    <xf numFmtId="0" fontId="0" fillId="0" borderId="1" xfId="0" applyBorder="1" applyAlignment="1">
      <alignment horizontal="center" wrapText="1"/>
    </xf>
    <xf numFmtId="0" fontId="0" fillId="0" borderId="1" xfId="0" applyBorder="1" applyAlignment="1">
      <alignment horizontal="center" vertical="center"/>
    </xf>
    <xf numFmtId="0" fontId="0" fillId="0" borderId="1" xfId="0" applyFill="1" applyBorder="1" applyAlignment="1">
      <alignment horizontal="center" vertical="center"/>
    </xf>
    <xf numFmtId="0" fontId="0" fillId="0" borderId="1" xfId="0" applyFill="1" applyBorder="1" applyAlignment="1">
      <alignment vertical="center"/>
    </xf>
    <xf numFmtId="0" fontId="0" fillId="0" borderId="3" xfId="0" applyFill="1" applyBorder="1" applyAlignment="1">
      <alignment horizontal="center" vertical="center"/>
    </xf>
    <xf numFmtId="0" fontId="0" fillId="0" borderId="1" xfId="0" applyFill="1" applyBorder="1" applyAlignment="1">
      <alignment wrapText="1"/>
    </xf>
    <xf numFmtId="0" fontId="2" fillId="0" borderId="1" xfId="0" applyFont="1" applyBorder="1" applyAlignment="1">
      <alignment horizontal="center" vertical="center" wrapText="1"/>
    </xf>
    <xf numFmtId="0" fontId="42" fillId="0" borderId="1" xfId="62" applyFont="1" applyBorder="1" applyAlignment="1">
      <alignment horizontal="center" vertical="center" wrapText="1"/>
    </xf>
    <xf numFmtId="0" fontId="45" fillId="0" borderId="0" xfId="62" applyFont="1" applyBorder="1" applyAlignment="1">
      <alignment horizontal="left"/>
    </xf>
    <xf numFmtId="0" fontId="42" fillId="0" borderId="1" xfId="62" applyFont="1" applyBorder="1" applyAlignment="1">
      <alignment horizontal="center" vertical="top"/>
    </xf>
    <xf numFmtId="49" fontId="42" fillId="0" borderId="1" xfId="62" applyNumberFormat="1" applyFont="1" applyBorder="1" applyAlignment="1">
      <alignment horizontal="center" vertical="center"/>
    </xf>
    <xf numFmtId="0" fontId="2" fillId="0" borderId="0" xfId="0" applyFont="1"/>
    <xf numFmtId="0" fontId="2" fillId="0" borderId="1" xfId="1" applyFont="1" applyBorder="1" applyAlignment="1">
      <alignment horizontal="center" vertical="center"/>
    </xf>
    <xf numFmtId="0" fontId="2" fillId="0" borderId="4" xfId="1" applyFont="1" applyBorder="1" applyAlignment="1">
      <alignment horizontal="center" vertical="center"/>
    </xf>
    <xf numFmtId="0" fontId="40" fillId="0" borderId="0" xfId="2" applyFont="1" applyFill="1"/>
    <xf numFmtId="0" fontId="11" fillId="0" borderId="0" xfId="2" applyFill="1"/>
    <xf numFmtId="2" fontId="49" fillId="0" borderId="0" xfId="2" applyNumberFormat="1" applyFont="1" applyFill="1" applyAlignment="1">
      <alignment horizontal="right" vertical="top" wrapText="1"/>
    </xf>
    <xf numFmtId="0" fontId="40" fillId="0" borderId="0" xfId="2" applyFont="1" applyFill="1" applyAlignment="1">
      <alignment horizontal="right"/>
    </xf>
    <xf numFmtId="1" fontId="41" fillId="0" borderId="0" xfId="2" applyNumberFormat="1" applyFont="1" applyFill="1" applyAlignment="1">
      <alignment horizontal="left" vertical="top"/>
    </xf>
    <xf numFmtId="49" fontId="40" fillId="0" borderId="0" xfId="2" applyNumberFormat="1" applyFont="1" applyFill="1" applyAlignment="1">
      <alignment horizontal="left" vertical="top" wrapText="1"/>
    </xf>
    <xf numFmtId="49" fontId="40" fillId="0" borderId="0" xfId="2" applyNumberFormat="1" applyFont="1" applyFill="1" applyBorder="1" applyAlignment="1">
      <alignment horizontal="left" vertical="top"/>
    </xf>
    <xf numFmtId="0" fontId="40" fillId="0" borderId="0" xfId="2" applyFont="1" applyFill="1" applyBorder="1" applyAlignment="1">
      <alignment horizontal="center" vertical="center"/>
    </xf>
    <xf numFmtId="0" fontId="42" fillId="0" borderId="20" xfId="2" applyFont="1" applyFill="1" applyBorder="1" applyAlignment="1">
      <alignment vertical="center" wrapText="1"/>
    </xf>
    <xf numFmtId="0" fontId="42" fillId="0" borderId="21" xfId="2" applyFont="1" applyFill="1" applyBorder="1" applyAlignment="1">
      <alignment vertical="center" wrapText="1"/>
    </xf>
    <xf numFmtId="0" fontId="39" fillId="0" borderId="1" xfId="49" applyFont="1" applyFill="1" applyBorder="1" applyAlignment="1">
      <alignment horizontal="center" vertical="center" wrapText="1"/>
    </xf>
    <xf numFmtId="0" fontId="39" fillId="0" borderId="1" xfId="49" applyFont="1" applyFill="1" applyBorder="1" applyAlignment="1">
      <alignment horizontal="center" vertical="center"/>
    </xf>
    <xf numFmtId="0" fontId="9" fillId="0" borderId="0" xfId="1" applyFont="1" applyAlignment="1">
      <alignment vertical="center"/>
    </xf>
    <xf numFmtId="0" fontId="7" fillId="0" borderId="0" xfId="1" applyFont="1" applyAlignment="1">
      <alignment vertical="center"/>
    </xf>
    <xf numFmtId="0" fontId="5" fillId="0" borderId="0" xfId="1" applyFont="1" applyAlignment="1">
      <alignment vertical="center"/>
    </xf>
    <xf numFmtId="0" fontId="47" fillId="0" borderId="0" xfId="2" applyFont="1" applyFill="1" applyAlignment="1">
      <alignment horizontal="center"/>
    </xf>
    <xf numFmtId="0" fontId="4" fillId="0" borderId="1" xfId="1" applyFont="1" applyBorder="1" applyAlignment="1">
      <alignment horizontal="center" vertical="center"/>
    </xf>
    <xf numFmtId="0" fontId="39" fillId="0" borderId="1" xfId="1" applyFont="1" applyBorder="1" applyAlignment="1">
      <alignment horizontal="center" vertical="center" wrapText="1"/>
    </xf>
    <xf numFmtId="0" fontId="5" fillId="0" borderId="0" xfId="1" applyFont="1" applyAlignment="1">
      <alignment vertical="center"/>
    </xf>
    <xf numFmtId="0" fontId="9" fillId="0" borderId="0" xfId="1" applyFont="1" applyAlignment="1">
      <alignment vertical="center"/>
    </xf>
    <xf numFmtId="0" fontId="7" fillId="0" borderId="0" xfId="1" applyFont="1" applyAlignment="1">
      <alignment vertical="center"/>
    </xf>
    <xf numFmtId="0" fontId="7" fillId="0" borderId="1" xfId="1" applyFont="1" applyFill="1" applyBorder="1" applyAlignment="1">
      <alignment horizontal="left" vertical="center" wrapText="1"/>
    </xf>
    <xf numFmtId="0" fontId="42" fillId="0" borderId="1" xfId="62" applyFont="1" applyFill="1" applyBorder="1" applyAlignment="1">
      <alignment horizontal="center" vertical="center" wrapText="1"/>
    </xf>
    <xf numFmtId="0" fontId="42" fillId="0" borderId="2" xfId="62" applyFont="1" applyFill="1" applyBorder="1" applyAlignment="1">
      <alignment horizontal="center" vertical="center" wrapText="1"/>
    </xf>
    <xf numFmtId="0" fontId="42" fillId="0" borderId="0" xfId="0" applyFont="1" applyFill="1" applyAlignment="1"/>
    <xf numFmtId="0" fontId="42" fillId="0" borderId="0" xfId="0" applyFont="1" applyFill="1" applyAlignment="1">
      <alignment horizontal="center" vertical="center"/>
    </xf>
    <xf numFmtId="0" fontId="42" fillId="0" borderId="0" xfId="0" applyFont="1" applyFill="1" applyAlignment="1">
      <alignment vertical="center"/>
    </xf>
    <xf numFmtId="0" fontId="36" fillId="0" borderId="0" xfId="49" applyFont="1" applyAlignment="1"/>
    <xf numFmtId="0" fontId="36" fillId="0" borderId="0" xfId="49" applyFont="1" applyFill="1" applyAlignment="1"/>
    <xf numFmtId="0" fontId="38" fillId="0" borderId="0" xfId="49" applyFont="1" applyFill="1" applyAlignment="1"/>
    <xf numFmtId="0" fontId="5" fillId="0" borderId="1" xfId="1" applyFont="1" applyBorder="1" applyAlignment="1">
      <alignment horizontal="center" vertical="center" wrapText="1"/>
    </xf>
    <xf numFmtId="0" fontId="51" fillId="0" borderId="1" xfId="1" applyFont="1" applyBorder="1" applyAlignment="1">
      <alignment horizontal="center" vertical="center" wrapText="1"/>
    </xf>
    <xf numFmtId="0" fontId="51" fillId="0" borderId="1" xfId="2" applyFont="1" applyFill="1" applyBorder="1" applyAlignment="1">
      <alignment horizontal="center" vertical="center" wrapText="1"/>
    </xf>
    <xf numFmtId="0" fontId="51" fillId="0" borderId="4" xfId="1" applyFont="1" applyBorder="1" applyAlignment="1">
      <alignment horizontal="center" vertical="center" wrapText="1"/>
    </xf>
    <xf numFmtId="0" fontId="52" fillId="0" borderId="1" xfId="62" applyFont="1" applyBorder="1" applyAlignment="1">
      <alignment horizontal="center" vertical="center" wrapText="1"/>
    </xf>
    <xf numFmtId="0" fontId="52" fillId="0" borderId="2" xfId="62" applyFont="1" applyBorder="1" applyAlignment="1">
      <alignment horizontal="center" vertical="center" wrapText="1"/>
    </xf>
    <xf numFmtId="0" fontId="12" fillId="0" borderId="4" xfId="2" applyFont="1" applyFill="1" applyBorder="1" applyAlignment="1">
      <alignment vertical="center" wrapText="1"/>
    </xf>
    <xf numFmtId="0" fontId="4" fillId="0" borderId="4" xfId="1" applyFont="1" applyBorder="1" applyAlignment="1">
      <alignment vertical="center" wrapText="1"/>
    </xf>
    <xf numFmtId="0" fontId="4" fillId="0" borderId="1" xfId="1" applyFont="1" applyBorder="1" applyAlignment="1">
      <alignment vertical="center" wrapText="1"/>
    </xf>
    <xf numFmtId="0" fontId="53" fillId="0" borderId="1" xfId="0" applyFont="1" applyBorder="1" applyAlignment="1">
      <alignment horizontal="center" vertical="center"/>
    </xf>
    <xf numFmtId="0" fontId="53" fillId="0" borderId="1" xfId="0" applyFont="1" applyBorder="1" applyAlignment="1">
      <alignment horizontal="center" vertical="center" wrapText="1"/>
    </xf>
    <xf numFmtId="0" fontId="53" fillId="0" borderId="10" xfId="0" applyFont="1" applyBorder="1" applyAlignment="1">
      <alignment horizontal="center" vertical="center"/>
    </xf>
    <xf numFmtId="0" fontId="53" fillId="0" borderId="10" xfId="0" applyFont="1" applyFill="1" applyBorder="1" applyAlignment="1">
      <alignment horizontal="center" vertical="center" wrapText="1"/>
    </xf>
    <xf numFmtId="0" fontId="47" fillId="0" borderId="1" xfId="2" applyFont="1" applyFill="1" applyBorder="1" applyAlignment="1">
      <alignment horizontal="center" vertical="center" wrapText="1"/>
    </xf>
    <xf numFmtId="0" fontId="12" fillId="0" borderId="1" xfId="2" applyFont="1" applyBorder="1" applyAlignment="1">
      <alignment vertical="top" wrapText="1"/>
    </xf>
    <xf numFmtId="0" fontId="12" fillId="0" borderId="1" xfId="2" applyFont="1" applyBorder="1" applyAlignment="1">
      <alignment horizontal="justify" vertical="top" wrapText="1"/>
    </xf>
    <xf numFmtId="0" fontId="57" fillId="0" borderId="10" xfId="2" applyFont="1" applyFill="1" applyBorder="1" applyAlignment="1">
      <alignment horizontal="center" vertical="center" wrapText="1"/>
    </xf>
    <xf numFmtId="0" fontId="52" fillId="0" borderId="1" xfId="2" applyFont="1" applyFill="1" applyBorder="1" applyAlignment="1">
      <alignment horizontal="center" vertical="center" wrapText="1"/>
    </xf>
    <xf numFmtId="49" fontId="52" fillId="0" borderId="1" xfId="2" applyNumberFormat="1" applyFont="1" applyFill="1" applyBorder="1" applyAlignment="1">
      <alignment horizontal="center" vertical="center" wrapText="1"/>
    </xf>
    <xf numFmtId="168" fontId="52" fillId="0" borderId="1" xfId="2" applyNumberFormat="1" applyFont="1" applyFill="1" applyBorder="1" applyAlignment="1">
      <alignment horizontal="center" vertical="center" wrapText="1"/>
    </xf>
    <xf numFmtId="49" fontId="57" fillId="0" borderId="1" xfId="2" applyNumberFormat="1" applyFont="1" applyFill="1" applyBorder="1" applyAlignment="1">
      <alignment horizontal="center" vertical="center" wrapText="1"/>
    </xf>
    <xf numFmtId="0" fontId="57" fillId="0" borderId="1" xfId="2" applyFont="1" applyFill="1" applyBorder="1" applyAlignment="1">
      <alignment horizontal="left" vertical="center" wrapText="1"/>
    </xf>
    <xf numFmtId="0" fontId="57" fillId="0" borderId="1" xfId="2" applyFont="1" applyFill="1" applyBorder="1" applyAlignment="1">
      <alignment horizontal="center" vertical="center" wrapText="1"/>
    </xf>
    <xf numFmtId="0" fontId="57" fillId="0" borderId="6" xfId="2" applyFont="1" applyFill="1" applyBorder="1" applyAlignment="1">
      <alignment horizontal="left" vertical="center" wrapText="1"/>
    </xf>
    <xf numFmtId="0" fontId="58" fillId="0" borderId="1" xfId="45" applyFont="1" applyFill="1" applyBorder="1" applyAlignment="1">
      <alignment horizontal="left" vertical="center" wrapText="1"/>
    </xf>
    <xf numFmtId="0" fontId="58" fillId="0" borderId="2" xfId="45" applyFont="1" applyFill="1" applyBorder="1" applyAlignment="1">
      <alignment horizontal="left" vertical="center" wrapText="1"/>
    </xf>
    <xf numFmtId="0" fontId="42" fillId="0" borderId="31" xfId="2" applyFont="1" applyFill="1" applyBorder="1" applyAlignment="1">
      <alignment horizontal="justify"/>
    </xf>
    <xf numFmtId="0" fontId="42" fillId="0" borderId="31" xfId="2" applyFont="1" applyFill="1" applyBorder="1" applyAlignment="1">
      <alignment vertical="top" wrapText="1"/>
    </xf>
    <xf numFmtId="0" fontId="42" fillId="0" borderId="33" xfId="2" applyFont="1" applyFill="1" applyBorder="1" applyAlignment="1">
      <alignment vertical="top" wrapText="1"/>
    </xf>
    <xf numFmtId="0" fontId="42" fillId="0" borderId="33" xfId="2" applyFont="1" applyFill="1" applyBorder="1" applyAlignment="1">
      <alignment horizontal="justify" vertical="top" wrapText="1"/>
    </xf>
    <xf numFmtId="0" fontId="11" fillId="0" borderId="31" xfId="2" applyFont="1" applyFill="1" applyBorder="1" applyAlignment="1">
      <alignment horizontal="justify" vertical="top" wrapText="1"/>
    </xf>
    <xf numFmtId="0" fontId="42" fillId="0" borderId="32" xfId="2" applyFont="1" applyFill="1" applyBorder="1" applyAlignment="1">
      <alignment vertical="top" wrapText="1"/>
    </xf>
    <xf numFmtId="0" fontId="11" fillId="0" borderId="36" xfId="2" quotePrefix="1" applyFont="1" applyFill="1" applyBorder="1" applyAlignment="1">
      <alignment horizontal="justify" vertical="top" wrapText="1"/>
    </xf>
    <xf numFmtId="0" fontId="11" fillId="0" borderId="32" xfId="2" applyFont="1" applyFill="1" applyBorder="1" applyAlignment="1">
      <alignment vertical="top" wrapText="1"/>
    </xf>
    <xf numFmtId="0" fontId="11" fillId="0" borderId="37" xfId="2" applyFont="1" applyFill="1" applyBorder="1" applyAlignment="1">
      <alignment horizontal="justify" vertical="top" wrapText="1"/>
    </xf>
    <xf numFmtId="0" fontId="11" fillId="0" borderId="35" xfId="2" applyFont="1" applyFill="1" applyBorder="1" applyAlignment="1">
      <alignment vertical="top" wrapText="1"/>
    </xf>
    <xf numFmtId="0" fontId="11" fillId="0" borderId="33" xfId="2" applyFont="1" applyFill="1" applyBorder="1" applyAlignment="1">
      <alignment vertical="top" wrapText="1"/>
    </xf>
    <xf numFmtId="0" fontId="11" fillId="0" borderId="31" xfId="2" applyFont="1" applyFill="1" applyBorder="1" applyAlignment="1">
      <alignment vertical="top" wrapText="1"/>
    </xf>
    <xf numFmtId="0" fontId="11" fillId="0" borderId="36" xfId="2" applyFont="1" applyFill="1" applyBorder="1" applyAlignment="1">
      <alignment vertical="top" wrapText="1"/>
    </xf>
    <xf numFmtId="0" fontId="42" fillId="0" borderId="32" xfId="2" applyFont="1" applyFill="1" applyBorder="1" applyAlignment="1">
      <alignment horizontal="left" vertical="center" wrapText="1"/>
    </xf>
    <xf numFmtId="0" fontId="11" fillId="0" borderId="32" xfId="2" applyFont="1" applyFill="1" applyBorder="1" applyAlignment="1">
      <alignment horizontal="left" vertical="top" wrapText="1"/>
    </xf>
    <xf numFmtId="0" fontId="11" fillId="0" borderId="36" xfId="2" applyFont="1" applyFill="1" applyBorder="1" applyAlignment="1">
      <alignment horizontal="justify" vertical="top" wrapText="1"/>
    </xf>
    <xf numFmtId="0" fontId="42" fillId="0" borderId="32" xfId="2" applyFont="1" applyFill="1" applyBorder="1" applyAlignment="1">
      <alignment horizontal="center" vertical="center" wrapText="1"/>
    </xf>
    <xf numFmtId="0" fontId="11" fillId="0" borderId="33" xfId="2" applyFont="1" applyFill="1" applyBorder="1"/>
    <xf numFmtId="0" fontId="4" fillId="0" borderId="0" xfId="1" applyFont="1" applyFill="1" applyBorder="1" applyAlignment="1">
      <alignment horizontal="center" vertical="center"/>
    </xf>
    <xf numFmtId="0" fontId="11" fillId="0" borderId="0" xfId="2" applyFont="1" applyFill="1" applyBorder="1" applyAlignment="1">
      <alignment horizontal="left"/>
    </xf>
    <xf numFmtId="0" fontId="11" fillId="0" borderId="0" xfId="2" applyFont="1" applyFill="1" applyAlignment="1">
      <alignment horizontal="left" vertical="center" wrapText="1"/>
    </xf>
    <xf numFmtId="0" fontId="11" fillId="0" borderId="0" xfId="2" applyFont="1" applyFill="1" applyBorder="1" applyAlignment="1">
      <alignment horizontal="left" wrapText="1"/>
    </xf>
    <xf numFmtId="0" fontId="11" fillId="0" borderId="0" xfId="2" applyFont="1" applyFill="1" applyAlignment="1">
      <alignment horizontal="left" wrapText="1"/>
    </xf>
    <xf numFmtId="0" fontId="2" fillId="0" borderId="1" xfId="0" applyFont="1" applyBorder="1" applyAlignment="1">
      <alignment horizontal="center" vertical="center"/>
    </xf>
    <xf numFmtId="0" fontId="2" fillId="0" borderId="3" xfId="0" applyFont="1" applyBorder="1" applyAlignment="1">
      <alignment horizontal="center" vertical="center"/>
    </xf>
    <xf numFmtId="0" fontId="52" fillId="0" borderId="1" xfId="2" applyFont="1" applyFill="1" applyBorder="1" applyAlignment="1">
      <alignment horizontal="center" vertical="center" wrapText="1"/>
    </xf>
    <xf numFmtId="0" fontId="52" fillId="0" borderId="10" xfId="2" applyFont="1" applyFill="1" applyBorder="1" applyAlignment="1">
      <alignment horizontal="center" vertical="center" wrapText="1"/>
    </xf>
    <xf numFmtId="0" fontId="52" fillId="0" borderId="2" xfId="2" applyFont="1" applyFill="1" applyBorder="1" applyAlignment="1">
      <alignment horizontal="center" vertical="center" wrapText="1"/>
    </xf>
    <xf numFmtId="49" fontId="42" fillId="0" borderId="1" xfId="62" applyNumberFormat="1" applyFont="1" applyBorder="1" applyAlignment="1">
      <alignment horizontal="center" vertical="center" wrapText="1"/>
    </xf>
    <xf numFmtId="0" fontId="60" fillId="0" borderId="1" xfId="0" applyFont="1" applyBorder="1" applyAlignment="1">
      <alignment horizontal="center" vertical="center" wrapText="1"/>
    </xf>
    <xf numFmtId="0" fontId="11" fillId="0" borderId="1" xfId="2" applyFont="1" applyFill="1" applyBorder="1" applyAlignment="1">
      <alignment vertical="center" wrapText="1"/>
    </xf>
    <xf numFmtId="0" fontId="7" fillId="0" borderId="1" xfId="1" applyFont="1" applyFill="1" applyBorder="1" applyAlignment="1">
      <alignment horizontal="center" vertical="center" wrapText="1"/>
    </xf>
    <xf numFmtId="0" fontId="7" fillId="0" borderId="4" xfId="1" applyFont="1" applyFill="1" applyBorder="1" applyAlignment="1">
      <alignment horizontal="left" vertical="center" wrapText="1"/>
    </xf>
    <xf numFmtId="0" fontId="7" fillId="25" borderId="0" xfId="1" applyFont="1" applyFill="1" applyBorder="1" applyAlignment="1">
      <alignment vertical="center"/>
    </xf>
    <xf numFmtId="0" fontId="4" fillId="25" borderId="0" xfId="1" applyFont="1" applyFill="1" applyBorder="1" applyAlignment="1">
      <alignment horizontal="center" vertical="center"/>
    </xf>
    <xf numFmtId="0" fontId="6" fillId="25" borderId="0" xfId="1" applyFont="1" applyFill="1" applyBorder="1"/>
    <xf numFmtId="0" fontId="6" fillId="25" borderId="0" xfId="1" applyFont="1" applyFill="1"/>
    <xf numFmtId="0" fontId="3" fillId="25" borderId="0" xfId="1" applyFill="1" applyBorder="1"/>
    <xf numFmtId="0" fontId="3" fillId="25" borderId="0" xfId="1" applyFill="1"/>
    <xf numFmtId="0" fontId="42" fillId="26" borderId="1" xfId="2" applyNumberFormat="1" applyFont="1" applyFill="1" applyBorder="1" applyAlignment="1">
      <alignment horizontal="center" vertical="top" wrapText="1"/>
    </xf>
    <xf numFmtId="0" fontId="47" fillId="26" borderId="1" xfId="2" applyFont="1" applyFill="1" applyBorder="1" applyAlignment="1">
      <alignment vertical="top" wrapText="1"/>
    </xf>
    <xf numFmtId="0" fontId="11" fillId="26" borderId="1" xfId="2" applyFont="1" applyFill="1" applyBorder="1"/>
    <xf numFmtId="0" fontId="0" fillId="26" borderId="1" xfId="0" applyFill="1" applyBorder="1" applyAlignment="1">
      <alignment wrapText="1"/>
    </xf>
    <xf numFmtId="0" fontId="11" fillId="26" borderId="1" xfId="2" applyFont="1" applyFill="1" applyBorder="1" applyAlignment="1">
      <alignment horizontal="center" vertical="center" wrapText="1"/>
    </xf>
    <xf numFmtId="2" fontId="52" fillId="0" borderId="1" xfId="2" applyNumberFormat="1" applyFont="1" applyFill="1" applyBorder="1" applyAlignment="1">
      <alignment horizontal="center" vertical="center" wrapText="1"/>
    </xf>
    <xf numFmtId="2" fontId="57" fillId="0" borderId="1" xfId="2" applyNumberFormat="1" applyFont="1" applyFill="1" applyBorder="1" applyAlignment="1">
      <alignment horizontal="center" vertical="center" wrapText="1"/>
    </xf>
    <xf numFmtId="0" fontId="42" fillId="28" borderId="31" xfId="2" applyFont="1" applyFill="1" applyBorder="1" applyAlignment="1">
      <alignment horizontal="justify" vertical="top" wrapText="1"/>
    </xf>
    <xf numFmtId="0" fontId="11" fillId="28" borderId="31" xfId="2" applyFont="1" applyFill="1" applyBorder="1" applyAlignment="1">
      <alignment horizontal="justify" vertical="top" wrapText="1"/>
    </xf>
    <xf numFmtId="0" fontId="42" fillId="28" borderId="32" xfId="2" applyFont="1" applyFill="1" applyBorder="1" applyAlignment="1">
      <alignment vertical="top" wrapText="1"/>
    </xf>
    <xf numFmtId="0" fontId="11" fillId="28" borderId="36" xfId="2" quotePrefix="1" applyFont="1" applyFill="1" applyBorder="1" applyAlignment="1">
      <alignment horizontal="justify" vertical="top" wrapText="1"/>
    </xf>
    <xf numFmtId="0" fontId="42" fillId="28" borderId="31" xfId="2" applyFont="1" applyFill="1" applyBorder="1" applyAlignment="1">
      <alignment vertical="top" wrapText="1"/>
    </xf>
    <xf numFmtId="0" fontId="11" fillId="28" borderId="37" xfId="2" applyFont="1" applyFill="1" applyBorder="1" applyAlignment="1">
      <alignment horizontal="justify" vertical="top" wrapText="1"/>
    </xf>
    <xf numFmtId="0" fontId="42" fillId="28" borderId="33" xfId="2" applyFont="1" applyFill="1" applyBorder="1" applyAlignment="1">
      <alignment vertical="top" wrapText="1"/>
    </xf>
    <xf numFmtId="0" fontId="11" fillId="28" borderId="34" xfId="2" applyFont="1" applyFill="1" applyBorder="1" applyAlignment="1">
      <alignment horizontal="justify" vertical="top" wrapText="1"/>
    </xf>
    <xf numFmtId="0" fontId="7" fillId="0" borderId="0" xfId="1" applyFont="1" applyFill="1" applyBorder="1" applyAlignment="1">
      <alignment vertical="center"/>
    </xf>
    <xf numFmtId="0" fontId="6" fillId="0" borderId="0" xfId="1" applyFont="1" applyFill="1" applyBorder="1"/>
    <xf numFmtId="0" fontId="6" fillId="0" borderId="0" xfId="1" applyFont="1" applyFill="1"/>
    <xf numFmtId="0" fontId="60" fillId="0" borderId="1" xfId="1" applyFont="1" applyFill="1" applyBorder="1" applyAlignment="1">
      <alignment horizontal="center"/>
    </xf>
    <xf numFmtId="0" fontId="11" fillId="0" borderId="31" xfId="2" applyFont="1" applyFill="1" applyBorder="1" applyAlignment="1">
      <alignment horizontal="center"/>
    </xf>
    <xf numFmtId="0" fontId="11" fillId="0" borderId="32" xfId="2" applyFont="1" applyFill="1" applyBorder="1" applyAlignment="1">
      <alignment horizontal="center"/>
    </xf>
    <xf numFmtId="0" fontId="11" fillId="0" borderId="34" xfId="2" applyFont="1" applyFill="1" applyBorder="1" applyAlignment="1">
      <alignment horizontal="center" vertical="top" wrapText="1"/>
    </xf>
    <xf numFmtId="4" fontId="5" fillId="0" borderId="1" xfId="1" applyNumberFormat="1" applyFont="1" applyBorder="1" applyAlignment="1">
      <alignment horizontal="center" vertical="center"/>
    </xf>
    <xf numFmtId="49" fontId="7" fillId="0" borderId="4" xfId="1" applyNumberFormat="1" applyFont="1" applyBorder="1" applyAlignment="1">
      <alignment horizontal="center" vertical="center"/>
    </xf>
    <xf numFmtId="0" fontId="52" fillId="0" borderId="31" xfId="2" applyFont="1" applyFill="1" applyBorder="1" applyAlignment="1">
      <alignment horizontal="center" vertical="center" wrapText="1"/>
    </xf>
    <xf numFmtId="0" fontId="57" fillId="0" borderId="31" xfId="2" applyFont="1" applyFill="1" applyBorder="1" applyAlignment="1">
      <alignment horizontal="center" vertical="center" wrapText="1"/>
    </xf>
    <xf numFmtId="0" fontId="52" fillId="0" borderId="31" xfId="2" applyFont="1" applyFill="1" applyBorder="1" applyAlignment="1">
      <alignment horizontal="center" vertical="center" textRotation="90" wrapText="1"/>
    </xf>
    <xf numFmtId="49" fontId="57" fillId="0" borderId="2" xfId="2" applyNumberFormat="1" applyFont="1" applyFill="1" applyBorder="1" applyAlignment="1">
      <alignment horizontal="center" vertical="center" wrapText="1"/>
    </xf>
    <xf numFmtId="0" fontId="57" fillId="0" borderId="2" xfId="2" applyFont="1" applyFill="1" applyBorder="1" applyAlignment="1">
      <alignment horizontal="left" vertical="center" wrapText="1"/>
    </xf>
    <xf numFmtId="2" fontId="52" fillId="0" borderId="2" xfId="2" applyNumberFormat="1" applyFont="1" applyFill="1" applyBorder="1" applyAlignment="1">
      <alignment horizontal="center" vertical="center" wrapText="1"/>
    </xf>
    <xf numFmtId="0" fontId="57" fillId="0" borderId="2" xfId="2" applyFont="1" applyBorder="1"/>
    <xf numFmtId="168" fontId="52" fillId="0" borderId="2" xfId="2" applyNumberFormat="1" applyFont="1" applyFill="1" applyBorder="1" applyAlignment="1">
      <alignment horizontal="center" vertical="center" wrapText="1"/>
    </xf>
    <xf numFmtId="49" fontId="57" fillId="0" borderId="10" xfId="2" applyNumberFormat="1" applyFont="1" applyFill="1" applyBorder="1" applyAlignment="1">
      <alignment horizontal="center" vertical="center" wrapText="1"/>
    </xf>
    <xf numFmtId="2" fontId="52" fillId="0" borderId="10" xfId="2" applyNumberFormat="1" applyFont="1" applyFill="1" applyBorder="1" applyAlignment="1">
      <alignment horizontal="center" vertical="center" wrapText="1"/>
    </xf>
    <xf numFmtId="0" fontId="57" fillId="0" borderId="10" xfId="2" applyFont="1" applyFill="1" applyBorder="1" applyAlignment="1">
      <alignment horizontal="left" vertical="center" wrapText="1"/>
    </xf>
    <xf numFmtId="168" fontId="52" fillId="0" borderId="10" xfId="2" applyNumberFormat="1" applyFont="1" applyFill="1" applyBorder="1" applyAlignment="1">
      <alignment horizontal="center" vertical="center" wrapText="1"/>
    </xf>
    <xf numFmtId="49" fontId="52" fillId="0" borderId="2" xfId="2" applyNumberFormat="1" applyFont="1" applyFill="1" applyBorder="1" applyAlignment="1">
      <alignment horizontal="center" vertical="center" wrapText="1"/>
    </xf>
    <xf numFmtId="49" fontId="52" fillId="0" borderId="10" xfId="2" applyNumberFormat="1" applyFont="1" applyFill="1" applyBorder="1" applyAlignment="1">
      <alignment horizontal="center" vertical="center" wrapText="1"/>
    </xf>
    <xf numFmtId="0" fontId="58" fillId="0" borderId="10" xfId="45" applyFont="1" applyFill="1" applyBorder="1" applyAlignment="1">
      <alignment horizontal="left" vertical="center" wrapText="1"/>
    </xf>
    <xf numFmtId="49" fontId="52" fillId="27" borderId="31" xfId="2" applyNumberFormat="1" applyFont="1" applyFill="1" applyBorder="1" applyAlignment="1">
      <alignment horizontal="center" vertical="center" wrapText="1"/>
    </xf>
    <xf numFmtId="0" fontId="52" fillId="27" borderId="31" xfId="2" applyFont="1" applyFill="1" applyBorder="1" applyAlignment="1">
      <alignment horizontal="left" vertical="center" wrapText="1"/>
    </xf>
    <xf numFmtId="4" fontId="52" fillId="27" borderId="31" xfId="2" applyNumberFormat="1" applyFont="1" applyFill="1" applyBorder="1" applyAlignment="1">
      <alignment horizontal="center" vertical="center" wrapText="1"/>
    </xf>
    <xf numFmtId="4" fontId="57" fillId="27" borderId="31" xfId="2" applyNumberFormat="1" applyFont="1" applyFill="1" applyBorder="1" applyAlignment="1">
      <alignment horizontal="center" vertical="center"/>
    </xf>
    <xf numFmtId="0" fontId="52" fillId="28" borderId="31" xfId="2" applyFont="1" applyFill="1" applyBorder="1" applyAlignment="1">
      <alignment horizontal="center" vertical="center" wrapText="1"/>
    </xf>
    <xf numFmtId="0" fontId="52" fillId="28" borderId="39" xfId="2" applyFont="1" applyFill="1" applyBorder="1" applyAlignment="1">
      <alignment horizontal="center" vertical="center" wrapText="1"/>
    </xf>
    <xf numFmtId="4" fontId="52" fillId="27" borderId="39" xfId="2" applyNumberFormat="1" applyFont="1" applyFill="1" applyBorder="1" applyAlignment="1">
      <alignment horizontal="center" vertical="center" wrapText="1"/>
    </xf>
    <xf numFmtId="168" fontId="52" fillId="0" borderId="22" xfId="2" applyNumberFormat="1" applyFont="1" applyFill="1" applyBorder="1" applyAlignment="1">
      <alignment horizontal="center" vertical="center" wrapText="1"/>
    </xf>
    <xf numFmtId="0" fontId="52" fillId="0" borderId="4" xfId="2" applyFont="1" applyFill="1" applyBorder="1" applyAlignment="1">
      <alignment horizontal="center" vertical="center" wrapText="1"/>
    </xf>
    <xf numFmtId="0" fontId="57" fillId="0" borderId="4" xfId="2" applyFont="1" applyFill="1" applyBorder="1" applyAlignment="1">
      <alignment horizontal="center" vertical="center" wrapText="1"/>
    </xf>
    <xf numFmtId="0" fontId="57" fillId="0" borderId="4" xfId="2" applyFont="1" applyFill="1" applyBorder="1" applyAlignment="1">
      <alignment horizontal="left" vertical="center" wrapText="1"/>
    </xf>
    <xf numFmtId="0" fontId="57" fillId="0" borderId="9" xfId="2" applyFont="1" applyFill="1" applyBorder="1" applyAlignment="1">
      <alignment horizontal="left" vertical="center" wrapText="1"/>
    </xf>
    <xf numFmtId="0" fontId="57" fillId="0" borderId="22" xfId="2" applyFont="1" applyFill="1" applyBorder="1" applyAlignment="1">
      <alignment horizontal="left" vertical="center" wrapText="1"/>
    </xf>
    <xf numFmtId="2" fontId="57" fillId="0" borderId="4" xfId="2" applyNumberFormat="1" applyFont="1" applyFill="1" applyBorder="1" applyAlignment="1">
      <alignment horizontal="center" vertical="center" wrapText="1"/>
    </xf>
    <xf numFmtId="0" fontId="52" fillId="28" borderId="37" xfId="2" applyFont="1" applyFill="1" applyBorder="1" applyAlignment="1">
      <alignment horizontal="center" vertical="center" wrapText="1"/>
    </xf>
    <xf numFmtId="4" fontId="52" fillId="27" borderId="37" xfId="2" applyNumberFormat="1" applyFont="1" applyFill="1" applyBorder="1" applyAlignment="1">
      <alignment horizontal="center" vertical="center" wrapText="1"/>
    </xf>
    <xf numFmtId="2" fontId="52" fillId="0" borderId="21" xfId="2" applyNumberFormat="1" applyFont="1" applyFill="1" applyBorder="1" applyAlignment="1">
      <alignment horizontal="center" vertical="center" wrapText="1"/>
    </xf>
    <xf numFmtId="2" fontId="52" fillId="0" borderId="3" xfId="2" applyNumberFormat="1" applyFont="1" applyFill="1" applyBorder="1" applyAlignment="1">
      <alignment horizontal="center" vertical="center" wrapText="1"/>
    </xf>
    <xf numFmtId="2" fontId="52" fillId="0" borderId="8" xfId="2" applyNumberFormat="1" applyFont="1" applyFill="1" applyBorder="1" applyAlignment="1">
      <alignment horizontal="center" vertical="center" wrapText="1"/>
    </xf>
    <xf numFmtId="2" fontId="52" fillId="0" borderId="29" xfId="2" applyNumberFormat="1" applyFont="1" applyFill="1" applyBorder="1" applyAlignment="1">
      <alignment horizontal="center" vertical="center" wrapText="1"/>
    </xf>
    <xf numFmtId="168" fontId="52" fillId="0" borderId="40" xfId="2" applyNumberFormat="1" applyFont="1" applyFill="1" applyBorder="1" applyAlignment="1">
      <alignment horizontal="center" vertical="center" wrapText="1"/>
    </xf>
    <xf numFmtId="2" fontId="52" fillId="0" borderId="26" xfId="2" applyNumberFormat="1" applyFont="1" applyFill="1" applyBorder="1" applyAlignment="1">
      <alignment horizontal="center" vertical="center" wrapText="1"/>
    </xf>
    <xf numFmtId="0" fontId="52" fillId="0" borderId="41" xfId="2" applyFont="1" applyFill="1" applyBorder="1" applyAlignment="1">
      <alignment horizontal="center" vertical="center" wrapText="1"/>
    </xf>
    <xf numFmtId="0" fontId="57" fillId="0" borderId="41" xfId="2" applyFont="1" applyFill="1" applyBorder="1" applyAlignment="1">
      <alignment horizontal="left" vertical="center" wrapText="1"/>
    </xf>
    <xf numFmtId="2" fontId="52" fillId="0" borderId="42" xfId="2" applyNumberFormat="1" applyFont="1" applyFill="1" applyBorder="1" applyAlignment="1">
      <alignment horizontal="center" vertical="center" wrapText="1"/>
    </xf>
    <xf numFmtId="0" fontId="57" fillId="0" borderId="43" xfId="2" applyFont="1" applyFill="1" applyBorder="1" applyAlignment="1">
      <alignment horizontal="left" vertical="center" wrapText="1"/>
    </xf>
    <xf numFmtId="0" fontId="57" fillId="0" borderId="40" xfId="2" applyFont="1" applyFill="1" applyBorder="1" applyAlignment="1">
      <alignment horizontal="left" vertical="center" wrapText="1"/>
    </xf>
    <xf numFmtId="168" fontId="52" fillId="0" borderId="29" xfId="2" applyNumberFormat="1" applyFont="1" applyFill="1" applyBorder="1" applyAlignment="1">
      <alignment horizontal="center" vertical="center" wrapText="1"/>
    </xf>
    <xf numFmtId="168" fontId="52" fillId="0" borderId="26" xfId="2" applyNumberFormat="1" applyFont="1" applyFill="1" applyBorder="1" applyAlignment="1">
      <alignment horizontal="center" vertical="center" wrapText="1"/>
    </xf>
    <xf numFmtId="0" fontId="57" fillId="0" borderId="41" xfId="2" applyFont="1" applyFill="1" applyBorder="1" applyAlignment="1">
      <alignment horizontal="center" vertical="center" wrapText="1"/>
    </xf>
    <xf numFmtId="168" fontId="52" fillId="0" borderId="42" xfId="2" applyNumberFormat="1" applyFont="1" applyFill="1" applyBorder="1" applyAlignment="1">
      <alignment horizontal="center" vertical="center" wrapText="1"/>
    </xf>
    <xf numFmtId="0" fontId="57" fillId="0" borderId="43" xfId="2" applyFont="1" applyFill="1" applyBorder="1" applyAlignment="1">
      <alignment horizontal="center" vertical="center" wrapText="1"/>
    </xf>
    <xf numFmtId="0" fontId="57" fillId="0" borderId="40" xfId="2" applyFont="1" applyFill="1" applyBorder="1" applyAlignment="1">
      <alignment horizontal="center" vertical="center" wrapText="1"/>
    </xf>
    <xf numFmtId="0" fontId="52" fillId="0" borderId="37" xfId="2" applyFont="1" applyFill="1" applyBorder="1" applyAlignment="1">
      <alignment horizontal="center" vertical="center" wrapText="1"/>
    </xf>
    <xf numFmtId="0" fontId="42" fillId="0" borderId="4" xfId="2" applyFont="1" applyFill="1" applyBorder="1" applyAlignment="1">
      <alignment horizontal="center" vertical="center" wrapText="1"/>
    </xf>
    <xf numFmtId="1" fontId="38" fillId="0" borderId="1" xfId="49" applyNumberFormat="1" applyFont="1" applyBorder="1" applyAlignment="1">
      <alignment horizontal="center" vertical="center"/>
    </xf>
    <xf numFmtId="0" fontId="63" fillId="0" borderId="1" xfId="49" applyFont="1" applyBorder="1" applyAlignment="1">
      <alignment horizontal="center" vertical="center"/>
    </xf>
    <xf numFmtId="4" fontId="11" fillId="0" borderId="31" xfId="2" applyNumberFormat="1" applyFont="1" applyFill="1" applyBorder="1" applyAlignment="1">
      <alignment horizontal="center" vertical="top" wrapText="1"/>
    </xf>
    <xf numFmtId="0" fontId="45" fillId="0" borderId="32" xfId="2" applyFont="1" applyFill="1" applyBorder="1" applyAlignment="1">
      <alignment horizontal="center" wrapText="1"/>
    </xf>
    <xf numFmtId="0" fontId="45" fillId="0" borderId="31" xfId="2" applyFont="1" applyFill="1" applyBorder="1" applyAlignment="1">
      <alignment horizontal="left" vertical="center" wrapText="1"/>
    </xf>
    <xf numFmtId="0" fontId="11" fillId="0" borderId="0" xfId="2" applyFont="1" applyAlignment="1">
      <alignment vertical="center"/>
    </xf>
    <xf numFmtId="0" fontId="11" fillId="0" borderId="0" xfId="67" applyFont="1" applyAlignment="1">
      <alignment vertical="center"/>
    </xf>
    <xf numFmtId="0" fontId="45" fillId="0" borderId="0" xfId="67" applyFont="1" applyAlignment="1">
      <alignment vertical="center"/>
    </xf>
    <xf numFmtId="0" fontId="48" fillId="0" borderId="0" xfId="67" applyFont="1" applyAlignment="1">
      <alignment vertical="center"/>
    </xf>
    <xf numFmtId="0" fontId="65" fillId="29" borderId="0" xfId="68" applyFont="1" applyFill="1" applyBorder="1"/>
    <xf numFmtId="1" fontId="65" fillId="29" borderId="0" xfId="68" applyNumberFormat="1" applyFont="1" applyFill="1" applyBorder="1"/>
    <xf numFmtId="0" fontId="11" fillId="0" borderId="0" xfId="2" applyFont="1" applyAlignment="1">
      <alignment horizontal="right" vertical="center"/>
    </xf>
    <xf numFmtId="0" fontId="42" fillId="28" borderId="1" xfId="2" applyNumberFormat="1" applyFont="1" applyFill="1" applyBorder="1" applyAlignment="1">
      <alignment horizontal="center" vertical="top" wrapText="1"/>
    </xf>
    <xf numFmtId="0" fontId="12" fillId="28" borderId="1" xfId="2" applyFont="1" applyFill="1" applyBorder="1" applyAlignment="1">
      <alignment horizontal="justify" vertical="top" wrapText="1"/>
    </xf>
    <xf numFmtId="0" fontId="11" fillId="28" borderId="1" xfId="2" applyFont="1" applyFill="1" applyBorder="1"/>
    <xf numFmtId="0" fontId="11" fillId="27" borderId="0" xfId="2" applyFont="1" applyFill="1" applyBorder="1"/>
    <xf numFmtId="0" fontId="11" fillId="27" borderId="0" xfId="2" applyFont="1" applyFill="1"/>
    <xf numFmtId="0" fontId="11" fillId="28" borderId="1" xfId="2" applyNumberFormat="1" applyFont="1" applyFill="1" applyBorder="1" applyAlignment="1">
      <alignment horizontal="left" vertical="top" wrapText="1"/>
    </xf>
    <xf numFmtId="0" fontId="47" fillId="28" borderId="1" xfId="2" applyFont="1" applyFill="1" applyBorder="1" applyAlignment="1">
      <alignment vertical="top" wrapText="1"/>
    </xf>
    <xf numFmtId="0" fontId="12" fillId="28" borderId="0" xfId="2" applyFont="1" applyFill="1" applyAlignment="1">
      <alignment vertical="top" wrapText="1"/>
    </xf>
    <xf numFmtId="14" fontId="11" fillId="28" borderId="1" xfId="2" applyNumberFormat="1" applyFont="1" applyFill="1" applyBorder="1" applyAlignment="1">
      <alignment horizontal="center" vertical="center" wrapText="1"/>
    </xf>
    <xf numFmtId="0" fontId="42" fillId="26" borderId="1" xfId="2" applyFont="1" applyFill="1" applyBorder="1" applyAlignment="1">
      <alignment horizontal="center" vertical="center" wrapText="1"/>
    </xf>
    <xf numFmtId="0" fontId="11" fillId="26" borderId="1" xfId="2" applyNumberFormat="1" applyFont="1" applyFill="1" applyBorder="1" applyAlignment="1">
      <alignment horizontal="center" vertical="center" wrapText="1"/>
    </xf>
    <xf numFmtId="0" fontId="11" fillId="0" borderId="1" xfId="2" applyNumberFormat="1" applyFont="1" applyFill="1" applyBorder="1" applyAlignment="1">
      <alignment horizontal="center" vertical="center" wrapText="1"/>
    </xf>
    <xf numFmtId="0" fontId="11" fillId="28" borderId="1" xfId="2" applyNumberFormat="1" applyFont="1" applyFill="1" applyBorder="1" applyAlignment="1">
      <alignment horizontal="center" vertical="center" wrapText="1"/>
    </xf>
    <xf numFmtId="0" fontId="48" fillId="28" borderId="1" xfId="2" applyFont="1" applyFill="1" applyBorder="1" applyAlignment="1">
      <alignment horizontal="center" vertical="center"/>
    </xf>
    <xf numFmtId="0" fontId="11" fillId="28" borderId="1" xfId="2" applyNumberFormat="1" applyFont="1" applyFill="1" applyBorder="1" applyAlignment="1">
      <alignment horizontal="center" vertical="center"/>
    </xf>
    <xf numFmtId="169" fontId="42" fillId="28" borderId="1" xfId="2" applyNumberFormat="1" applyFont="1" applyFill="1" applyBorder="1" applyAlignment="1">
      <alignment horizontal="center" vertical="center" wrapText="1"/>
    </xf>
    <xf numFmtId="0" fontId="11" fillId="26" borderId="1" xfId="2" applyFont="1" applyFill="1" applyBorder="1" applyAlignment="1">
      <alignment horizontal="center" vertical="center"/>
    </xf>
    <xf numFmtId="0" fontId="11" fillId="28" borderId="1" xfId="2" applyFont="1" applyFill="1" applyBorder="1" applyAlignment="1">
      <alignment horizontal="center" vertical="center"/>
    </xf>
    <xf numFmtId="0" fontId="11" fillId="0" borderId="1" xfId="2" applyFont="1" applyFill="1" applyBorder="1" applyAlignment="1">
      <alignment horizontal="center" vertical="center"/>
    </xf>
    <xf numFmtId="0" fontId="42" fillId="0" borderId="1" xfId="2" applyFont="1" applyBorder="1" applyAlignment="1">
      <alignment horizontal="center" vertical="center" wrapText="1"/>
    </xf>
    <xf numFmtId="14" fontId="48" fillId="28" borderId="1" xfId="2" applyNumberFormat="1" applyFont="1" applyFill="1" applyBorder="1" applyAlignment="1">
      <alignment horizontal="center" vertical="center"/>
    </xf>
    <xf numFmtId="14" fontId="11" fillId="28" borderId="1" xfId="2" applyNumberFormat="1" applyFont="1" applyFill="1" applyBorder="1" applyAlignment="1">
      <alignment horizontal="center" vertical="center"/>
    </xf>
    <xf numFmtId="14" fontId="11" fillId="0" borderId="1" xfId="2" applyNumberFormat="1" applyFont="1" applyBorder="1" applyAlignment="1">
      <alignment horizontal="center" vertical="center" wrapText="1"/>
    </xf>
    <xf numFmtId="14" fontId="11" fillId="0" borderId="1" xfId="2" applyNumberFormat="1" applyFont="1" applyFill="1" applyBorder="1" applyAlignment="1">
      <alignment horizontal="center" vertical="center"/>
    </xf>
    <xf numFmtId="0" fontId="60" fillId="0" borderId="3" xfId="0" applyFont="1" applyBorder="1" applyAlignment="1">
      <alignment horizontal="center" vertical="center" wrapText="1"/>
    </xf>
    <xf numFmtId="0" fontId="2" fillId="24" borderId="1" xfId="0" applyFont="1" applyFill="1" applyBorder="1" applyAlignment="1">
      <alignment horizontal="center" vertical="center" wrapText="1"/>
    </xf>
    <xf numFmtId="0" fontId="2" fillId="24" borderId="1" xfId="0" applyFont="1" applyFill="1" applyBorder="1" applyAlignment="1">
      <alignment horizontal="center" vertical="center"/>
    </xf>
    <xf numFmtId="0" fontId="2" fillId="24" borderId="1" xfId="69" applyFont="1" applyFill="1" applyBorder="1" applyAlignment="1">
      <alignment horizontal="center" vertical="center"/>
    </xf>
    <xf numFmtId="0" fontId="1" fillId="0" borderId="1" xfId="69" applyBorder="1"/>
    <xf numFmtId="0" fontId="36" fillId="29" borderId="1" xfId="2" applyFont="1" applyFill="1" applyBorder="1" applyAlignment="1" applyProtection="1">
      <alignment horizontal="center" vertical="top" wrapText="1"/>
      <protection hidden="1"/>
    </xf>
    <xf numFmtId="0" fontId="1" fillId="0" borderId="1" xfId="69" applyFill="1" applyBorder="1"/>
    <xf numFmtId="0" fontId="75" fillId="29" borderId="1" xfId="69" applyFont="1" applyFill="1" applyBorder="1" applyAlignment="1">
      <alignment horizontal="center" vertical="center"/>
    </xf>
    <xf numFmtId="0" fontId="1" fillId="0" borderId="1" xfId="69" applyFont="1" applyFill="1" applyBorder="1" applyAlignment="1">
      <alignment horizontal="center" vertical="center"/>
    </xf>
    <xf numFmtId="0" fontId="37" fillId="29" borderId="1" xfId="2" applyFont="1" applyFill="1" applyBorder="1" applyAlignment="1" applyProtection="1">
      <alignment horizontal="center" vertical="top" wrapText="1"/>
      <protection hidden="1"/>
    </xf>
    <xf numFmtId="0" fontId="1" fillId="0" borderId="1" xfId="69" applyFill="1" applyBorder="1" applyAlignment="1">
      <alignment horizontal="center" vertical="center"/>
    </xf>
    <xf numFmtId="0" fontId="1" fillId="0" borderId="1" xfId="69" applyBorder="1" applyAlignment="1">
      <alignment horizontal="center" vertical="center"/>
    </xf>
    <xf numFmtId="0" fontId="0" fillId="0" borderId="1" xfId="69" applyFont="1" applyBorder="1"/>
    <xf numFmtId="49" fontId="7" fillId="27" borderId="1" xfId="1" applyNumberFormat="1" applyFont="1" applyFill="1" applyBorder="1" applyAlignment="1">
      <alignment vertical="center"/>
    </xf>
    <xf numFmtId="0" fontId="7" fillId="27" borderId="1" xfId="1" applyFont="1" applyFill="1" applyBorder="1" applyAlignment="1">
      <alignment horizontal="left" vertical="center" wrapText="1"/>
    </xf>
    <xf numFmtId="0" fontId="3" fillId="27" borderId="1" xfId="1" applyFill="1" applyBorder="1"/>
    <xf numFmtId="0" fontId="7" fillId="27" borderId="1" xfId="1" applyFont="1" applyFill="1" applyBorder="1" applyAlignment="1">
      <alignment vertical="center" wrapText="1"/>
    </xf>
    <xf numFmtId="2" fontId="57" fillId="0" borderId="22" xfId="2" applyNumberFormat="1" applyFont="1" applyFill="1" applyBorder="1" applyAlignment="1">
      <alignment horizontal="left" vertical="center" wrapText="1"/>
    </xf>
    <xf numFmtId="2" fontId="57" fillId="0" borderId="2" xfId="2" applyNumberFormat="1" applyFont="1" applyFill="1" applyBorder="1" applyAlignment="1">
      <alignment horizontal="left" vertical="center" wrapText="1"/>
    </xf>
    <xf numFmtId="0" fontId="44" fillId="29" borderId="0" xfId="71" applyFont="1" applyFill="1" applyBorder="1" applyAlignment="1">
      <alignment vertical="center"/>
    </xf>
    <xf numFmtId="0" fontId="45" fillId="29" borderId="0" xfId="71" applyFont="1" applyFill="1" applyBorder="1" applyAlignment="1">
      <alignment vertical="center"/>
    </xf>
    <xf numFmtId="0" fontId="85" fillId="29" borderId="0" xfId="71" applyFont="1" applyFill="1" applyBorder="1" applyAlignment="1">
      <alignment vertical="center"/>
    </xf>
    <xf numFmtId="10" fontId="86" fillId="29" borderId="0" xfId="68" applyNumberFormat="1" applyFont="1" applyFill="1" applyBorder="1"/>
    <xf numFmtId="0" fontId="11" fillId="0" borderId="31" xfId="2" applyFont="1" applyFill="1" applyBorder="1" applyAlignment="1">
      <alignment horizontal="center" wrapText="1"/>
    </xf>
    <xf numFmtId="0" fontId="11" fillId="0" borderId="0" xfId="2" applyFill="1" applyAlignment="1">
      <alignment wrapText="1"/>
    </xf>
    <xf numFmtId="0" fontId="42" fillId="0" borderId="31" xfId="2" applyFont="1" applyFill="1" applyBorder="1" applyAlignment="1">
      <alignment horizontal="justify" vertical="center"/>
    </xf>
    <xf numFmtId="0" fontId="51" fillId="0" borderId="1" xfId="1" applyFont="1" applyBorder="1" applyAlignment="1">
      <alignment horizontal="center" vertical="center" wrapText="1"/>
    </xf>
    <xf numFmtId="4" fontId="57" fillId="0" borderId="2" xfId="2" applyNumberFormat="1" applyFont="1" applyFill="1" applyBorder="1" applyAlignment="1">
      <alignment horizontal="left" vertical="center" wrapText="1"/>
    </xf>
    <xf numFmtId="0" fontId="10" fillId="0" borderId="0" xfId="72" applyFont="1"/>
    <xf numFmtId="0" fontId="13" fillId="0" borderId="0" xfId="72" applyFont="1" applyAlignment="1">
      <alignment horizontal="left" vertical="center"/>
    </xf>
    <xf numFmtId="0" fontId="88" fillId="0" borderId="0" xfId="2" applyFont="1" applyAlignment="1">
      <alignment vertical="center"/>
    </xf>
    <xf numFmtId="0" fontId="8" fillId="0" borderId="0" xfId="72" applyFont="1" applyAlignment="1">
      <alignment vertical="center"/>
    </xf>
    <xf numFmtId="0" fontId="7" fillId="0" borderId="0" xfId="72" applyFont="1" applyAlignment="1">
      <alignment vertical="center"/>
    </xf>
    <xf numFmtId="0" fontId="66" fillId="0" borderId="0" xfId="2" applyFont="1" applyAlignment="1">
      <alignment vertical="center"/>
    </xf>
    <xf numFmtId="0" fontId="12" fillId="0" borderId="0" xfId="2" applyFont="1" applyAlignment="1">
      <alignment vertical="center"/>
    </xf>
    <xf numFmtId="0" fontId="47" fillId="0" borderId="0" xfId="2" applyFont="1" applyAlignment="1">
      <alignment horizontal="right" vertical="center"/>
    </xf>
    <xf numFmtId="0" fontId="89" fillId="0" borderId="0" xfId="2" applyFont="1" applyAlignment="1">
      <alignment vertical="center"/>
    </xf>
    <xf numFmtId="0" fontId="90" fillId="0" borderId="0" xfId="2" applyFont="1" applyAlignment="1">
      <alignment vertical="center"/>
    </xf>
    <xf numFmtId="0" fontId="90" fillId="0" borderId="0" xfId="2" applyFont="1" applyAlignment="1">
      <alignment horizontal="right" vertical="center"/>
    </xf>
    <xf numFmtId="0" fontId="47" fillId="0" borderId="0" xfId="2" applyFont="1" applyAlignment="1">
      <alignment vertical="center"/>
    </xf>
    <xf numFmtId="0" fontId="67" fillId="29" borderId="0" xfId="2" applyFont="1" applyFill="1" applyAlignment="1">
      <alignment vertical="center"/>
    </xf>
    <xf numFmtId="4" fontId="67" fillId="29" borderId="0" xfId="2" applyNumberFormat="1" applyFont="1" applyFill="1" applyAlignment="1">
      <alignment vertical="center"/>
    </xf>
    <xf numFmtId="0" fontId="67" fillId="0" borderId="0" xfId="2" applyFont="1" applyAlignment="1">
      <alignment vertical="center"/>
    </xf>
    <xf numFmtId="4" fontId="67" fillId="0" borderId="0" xfId="2" applyNumberFormat="1" applyFont="1" applyAlignment="1">
      <alignment vertical="center"/>
    </xf>
    <xf numFmtId="0" fontId="89" fillId="29" borderId="0" xfId="2" applyFont="1" applyFill="1" applyAlignment="1">
      <alignment vertical="center"/>
    </xf>
    <xf numFmtId="3" fontId="89" fillId="29" borderId="0" xfId="2" applyNumberFormat="1" applyFont="1" applyFill="1" applyAlignment="1">
      <alignment vertical="center"/>
    </xf>
    <xf numFmtId="0" fontId="66" fillId="0" borderId="0" xfId="2" applyFont="1" applyAlignment="1">
      <alignment horizontal="center" vertical="center"/>
    </xf>
    <xf numFmtId="0" fontId="41" fillId="0" borderId="0" xfId="2" applyFont="1" applyAlignment="1">
      <alignment horizontal="center" vertical="center"/>
    </xf>
    <xf numFmtId="0" fontId="80" fillId="29" borderId="0" xfId="2" applyFont="1" applyFill="1" applyAlignment="1">
      <alignment horizontal="left" vertical="center"/>
    </xf>
    <xf numFmtId="0" fontId="81" fillId="29" borderId="0" xfId="2" applyFont="1" applyFill="1" applyAlignment="1">
      <alignment vertical="center"/>
    </xf>
    <xf numFmtId="0" fontId="11" fillId="0" borderId="38" xfId="2" applyFont="1" applyBorder="1" applyAlignment="1">
      <alignment vertical="center"/>
    </xf>
    <xf numFmtId="3" fontId="40" fillId="0" borderId="51" xfId="2" applyNumberFormat="1" applyFont="1" applyBorder="1" applyAlignment="1">
      <alignment vertical="center"/>
    </xf>
    <xf numFmtId="3" fontId="82" fillId="29" borderId="0" xfId="2" applyNumberFormat="1" applyFont="1" applyFill="1" applyBorder="1" applyAlignment="1">
      <alignment vertical="center"/>
    </xf>
    <xf numFmtId="0" fontId="11" fillId="0" borderId="47" xfId="2" applyFont="1" applyBorder="1" applyAlignment="1">
      <alignment vertical="center"/>
    </xf>
    <xf numFmtId="3" fontId="40" fillId="0" borderId="50" xfId="2" applyNumberFormat="1" applyFont="1" applyBorder="1" applyAlignment="1">
      <alignment vertical="center"/>
    </xf>
    <xf numFmtId="3" fontId="40" fillId="0" borderId="0" xfId="2" applyNumberFormat="1" applyFont="1" applyBorder="1" applyAlignment="1">
      <alignment vertical="center"/>
    </xf>
    <xf numFmtId="0" fontId="41" fillId="0" borderId="0" xfId="2" applyFont="1" applyAlignment="1">
      <alignment vertical="center"/>
    </xf>
    <xf numFmtId="0" fontId="11" fillId="29" borderId="0" xfId="2" applyFont="1" applyFill="1" applyBorder="1" applyAlignment="1">
      <alignment vertical="center"/>
    </xf>
    <xf numFmtId="0" fontId="11" fillId="0" borderId="53" xfId="2" applyFont="1" applyBorder="1" applyAlignment="1">
      <alignment vertical="center"/>
    </xf>
    <xf numFmtId="3" fontId="40" fillId="0" borderId="52" xfId="2" applyNumberFormat="1" applyFont="1" applyBorder="1" applyAlignment="1">
      <alignment vertical="center"/>
    </xf>
    <xf numFmtId="0" fontId="11" fillId="0" borderId="1" xfId="2" applyFont="1" applyFill="1" applyBorder="1" applyAlignment="1">
      <alignment vertical="center"/>
    </xf>
    <xf numFmtId="3" fontId="45" fillId="0" borderId="1" xfId="2" applyNumberFormat="1" applyFont="1" applyFill="1" applyBorder="1" applyAlignment="1">
      <alignment horizontal="center" vertical="center"/>
    </xf>
    <xf numFmtId="0" fontId="70" fillId="0" borderId="0" xfId="2" applyFont="1" applyAlignment="1">
      <alignment vertical="center"/>
    </xf>
    <xf numFmtId="1" fontId="40" fillId="0" borderId="50" xfId="2" applyNumberFormat="1" applyFont="1" applyBorder="1" applyAlignment="1">
      <alignment vertical="center"/>
    </xf>
    <xf numFmtId="1" fontId="40" fillId="0" borderId="0" xfId="2" applyNumberFormat="1" applyFont="1" applyBorder="1" applyAlignment="1">
      <alignment vertical="center"/>
    </xf>
    <xf numFmtId="167" fontId="45" fillId="0" borderId="1" xfId="2" applyNumberFormat="1" applyFont="1" applyFill="1" applyBorder="1" applyAlignment="1">
      <alignment horizontal="center" vertical="center"/>
    </xf>
    <xf numFmtId="1" fontId="40" fillId="29" borderId="50" xfId="2" applyNumberFormat="1" applyFont="1" applyFill="1" applyBorder="1" applyAlignment="1">
      <alignment vertical="center"/>
    </xf>
    <xf numFmtId="1" fontId="40" fillId="29" borderId="0" xfId="2" applyNumberFormat="1" applyFont="1" applyFill="1" applyBorder="1" applyAlignment="1">
      <alignment vertical="center"/>
    </xf>
    <xf numFmtId="0" fontId="45" fillId="0" borderId="1" xfId="2" applyFont="1" applyFill="1" applyBorder="1" applyAlignment="1">
      <alignment horizontal="center" vertical="center"/>
    </xf>
    <xf numFmtId="0" fontId="11" fillId="0" borderId="45" xfId="2" applyFont="1" applyBorder="1" applyAlignment="1">
      <alignment vertical="center"/>
    </xf>
    <xf numFmtId="3" fontId="40" fillId="0" borderId="49" xfId="2" applyNumberFormat="1" applyFont="1" applyBorder="1" applyAlignment="1">
      <alignment vertical="center"/>
    </xf>
    <xf numFmtId="10" fontId="40" fillId="0" borderId="52" xfId="2" applyNumberFormat="1" applyFont="1" applyBorder="1" applyAlignment="1">
      <alignment vertical="center"/>
    </xf>
    <xf numFmtId="10" fontId="40" fillId="0" borderId="0" xfId="2" applyNumberFormat="1" applyFont="1" applyBorder="1" applyAlignment="1">
      <alignment vertical="center"/>
    </xf>
    <xf numFmtId="9" fontId="40" fillId="0" borderId="49" xfId="2" applyNumberFormat="1" applyFont="1" applyBorder="1" applyAlignment="1">
      <alignment vertical="center"/>
    </xf>
    <xf numFmtId="9" fontId="40" fillId="0" borderId="0" xfId="2" applyNumberFormat="1" applyFont="1" applyBorder="1" applyAlignment="1">
      <alignment vertical="center"/>
    </xf>
    <xf numFmtId="0" fontId="11" fillId="0" borderId="30" xfId="2" applyFont="1" applyBorder="1" applyAlignment="1">
      <alignment vertical="center"/>
    </xf>
    <xf numFmtId="3" fontId="40" fillId="0" borderId="38" xfId="2" applyNumberFormat="1" applyFont="1" applyBorder="1" applyAlignment="1">
      <alignment vertical="center"/>
    </xf>
    <xf numFmtId="0" fontId="11" fillId="0" borderId="25" xfId="2" applyFont="1" applyBorder="1" applyAlignment="1">
      <alignment vertical="center"/>
    </xf>
    <xf numFmtId="10" fontId="40" fillId="0" borderId="48" xfId="2" applyNumberFormat="1" applyFont="1" applyBorder="1" applyAlignment="1">
      <alignment vertical="center"/>
    </xf>
    <xf numFmtId="10" fontId="40" fillId="0" borderId="47" xfId="2" applyNumberFormat="1" applyFont="1" applyBorder="1" applyAlignment="1">
      <alignment vertical="center"/>
    </xf>
    <xf numFmtId="0" fontId="11" fillId="0" borderId="46" xfId="2" applyFont="1" applyBorder="1" applyAlignment="1">
      <alignment vertical="center"/>
    </xf>
    <xf numFmtId="10" fontId="40" fillId="0" borderId="45" xfId="2" applyNumberFormat="1" applyFont="1" applyBorder="1" applyAlignment="1">
      <alignment vertical="center"/>
    </xf>
    <xf numFmtId="0" fontId="11" fillId="0" borderId="28" xfId="2" applyFont="1" applyFill="1" applyBorder="1" applyAlignment="1">
      <alignment horizontal="left" vertical="center"/>
    </xf>
    <xf numFmtId="1" fontId="11" fillId="0" borderId="27" xfId="2" applyNumberFormat="1" applyFont="1" applyFill="1" applyBorder="1" applyAlignment="1">
      <alignment horizontal="center" vertical="center"/>
    </xf>
    <xf numFmtId="0" fontId="11" fillId="0" borderId="27" xfId="2" applyFont="1" applyFill="1" applyBorder="1" applyAlignment="1">
      <alignment horizontal="center" vertical="center"/>
    </xf>
    <xf numFmtId="0" fontId="11" fillId="0" borderId="26" xfId="2" applyFont="1" applyFill="1" applyBorder="1" applyAlignment="1">
      <alignment vertical="center"/>
    </xf>
    <xf numFmtId="10" fontId="40" fillId="0" borderId="1" xfId="2" applyNumberFormat="1" applyFont="1" applyFill="1" applyBorder="1" applyAlignment="1">
      <alignment vertical="center"/>
    </xf>
    <xf numFmtId="10" fontId="40" fillId="0" borderId="41" xfId="2" applyNumberFormat="1" applyFont="1" applyFill="1" applyBorder="1" applyAlignment="1">
      <alignment vertical="center"/>
    </xf>
    <xf numFmtId="0" fontId="11" fillId="0" borderId="24" xfId="2" applyFont="1" applyFill="1" applyBorder="1" applyAlignment="1">
      <alignment vertical="center"/>
    </xf>
    <xf numFmtId="167" fontId="40" fillId="0" borderId="23" xfId="2" applyNumberFormat="1" applyFont="1" applyFill="1" applyBorder="1" applyAlignment="1">
      <alignment vertical="center"/>
    </xf>
    <xf numFmtId="0" fontId="66" fillId="0" borderId="28" xfId="2" applyFont="1" applyBorder="1" applyAlignment="1">
      <alignment vertical="center"/>
    </xf>
    <xf numFmtId="3" fontId="11" fillId="0" borderId="0" xfId="2" applyNumberFormat="1" applyFont="1" applyAlignment="1">
      <alignment vertical="center"/>
    </xf>
    <xf numFmtId="0" fontId="11" fillId="0" borderId="26" xfId="2" applyFont="1" applyBorder="1" applyAlignment="1">
      <alignment vertical="center"/>
    </xf>
    <xf numFmtId="3" fontId="40" fillId="0" borderId="1" xfId="2" applyNumberFormat="1" applyFont="1" applyBorder="1" applyAlignment="1">
      <alignment vertical="center"/>
    </xf>
    <xf numFmtId="3" fontId="68" fillId="0" borderId="41" xfId="2" applyNumberFormat="1" applyFont="1" applyBorder="1" applyAlignment="1">
      <alignment vertical="center"/>
    </xf>
    <xf numFmtId="3" fontId="40" fillId="0" borderId="23" xfId="2" applyNumberFormat="1" applyFont="1" applyBorder="1" applyAlignment="1">
      <alignment vertical="center"/>
    </xf>
    <xf numFmtId="3" fontId="68" fillId="0" borderId="44" xfId="2" applyNumberFormat="1" applyFont="1" applyBorder="1" applyAlignment="1">
      <alignment vertical="center"/>
    </xf>
    <xf numFmtId="0" fontId="11" fillId="0" borderId="0" xfId="2" applyFont="1" applyFill="1" applyBorder="1" applyAlignment="1">
      <alignment vertical="center"/>
    </xf>
    <xf numFmtId="3" fontId="11" fillId="0" borderId="0" xfId="2" applyNumberFormat="1" applyFont="1" applyBorder="1" applyAlignment="1">
      <alignment vertical="center"/>
    </xf>
    <xf numFmtId="0" fontId="11" fillId="0" borderId="0" xfId="2" applyFont="1" applyBorder="1" applyAlignment="1">
      <alignment vertical="center"/>
    </xf>
    <xf numFmtId="0" fontId="66" fillId="0" borderId="26" xfId="2" applyFont="1" applyBorder="1" applyAlignment="1">
      <alignment vertical="center"/>
    </xf>
    <xf numFmtId="171" fontId="41" fillId="0" borderId="1" xfId="2" applyNumberFormat="1" applyFont="1" applyBorder="1" applyAlignment="1">
      <alignment vertical="center"/>
    </xf>
    <xf numFmtId="171" fontId="41" fillId="0" borderId="41" xfId="2" applyNumberFormat="1" applyFont="1" applyBorder="1" applyAlignment="1">
      <alignment vertical="center"/>
    </xf>
    <xf numFmtId="0" fontId="11" fillId="29" borderId="26" xfId="2" applyFont="1" applyFill="1" applyBorder="1" applyAlignment="1">
      <alignment vertical="center"/>
    </xf>
    <xf numFmtId="171" fontId="40" fillId="29" borderId="1" xfId="2" applyNumberFormat="1" applyFont="1" applyFill="1" applyBorder="1" applyAlignment="1">
      <alignment vertical="center"/>
    </xf>
    <xf numFmtId="171" fontId="40" fillId="29" borderId="41" xfId="2" applyNumberFormat="1" applyFont="1" applyFill="1" applyBorder="1" applyAlignment="1">
      <alignment vertical="center"/>
    </xf>
    <xf numFmtId="0" fontId="11" fillId="0" borderId="26" xfId="2" applyFont="1" applyBorder="1" applyAlignment="1">
      <alignment horizontal="left" vertical="center"/>
    </xf>
    <xf numFmtId="171" fontId="40" fillId="0" borderId="1" xfId="2" applyNumberFormat="1" applyFont="1" applyBorder="1" applyAlignment="1">
      <alignment vertical="center"/>
    </xf>
    <xf numFmtId="171" fontId="40" fillId="0" borderId="41" xfId="2" applyNumberFormat="1" applyFont="1" applyBorder="1" applyAlignment="1">
      <alignment vertical="center"/>
    </xf>
    <xf numFmtId="0" fontId="66" fillId="0" borderId="26" xfId="2" applyFont="1" applyBorder="1" applyAlignment="1">
      <alignment horizontal="left" vertical="center"/>
    </xf>
    <xf numFmtId="171" fontId="11" fillId="0" borderId="0" xfId="2" applyNumberFormat="1" applyFont="1" applyAlignment="1">
      <alignment vertical="center"/>
    </xf>
    <xf numFmtId="43" fontId="66" fillId="0" borderId="0" xfId="2" applyNumberFormat="1" applyFont="1" applyAlignment="1">
      <alignment vertical="center"/>
    </xf>
    <xf numFmtId="0" fontId="66" fillId="0" borderId="24" xfId="2" applyFont="1" applyBorder="1" applyAlignment="1">
      <alignment horizontal="left" vertical="center"/>
    </xf>
    <xf numFmtId="171" fontId="41" fillId="0" borderId="23" xfId="2" applyNumberFormat="1" applyFont="1" applyBorder="1" applyAlignment="1">
      <alignment vertical="center"/>
    </xf>
    <xf numFmtId="171" fontId="41" fillId="0" borderId="44" xfId="2" applyNumberFormat="1" applyFont="1" applyBorder="1" applyAlignment="1">
      <alignment vertical="center"/>
    </xf>
    <xf numFmtId="3" fontId="40" fillId="0" borderId="0" xfId="2" applyNumberFormat="1" applyFont="1" applyBorder="1" applyAlignment="1">
      <alignment horizontal="center" vertical="center"/>
    </xf>
    <xf numFmtId="3" fontId="66" fillId="0" borderId="0" xfId="2" applyNumberFormat="1" applyFont="1" applyAlignment="1">
      <alignment vertical="center"/>
    </xf>
    <xf numFmtId="171" fontId="40" fillId="0" borderId="1" xfId="2" applyNumberFormat="1" applyFont="1" applyFill="1" applyBorder="1" applyAlignment="1">
      <alignment vertical="center"/>
    </xf>
    <xf numFmtId="3" fontId="11" fillId="0" borderId="0" xfId="2" applyNumberFormat="1" applyFont="1" applyFill="1" applyAlignment="1">
      <alignment vertical="center"/>
    </xf>
    <xf numFmtId="0" fontId="66" fillId="0" borderId="26" xfId="2" applyFont="1" applyFill="1" applyBorder="1" applyAlignment="1">
      <alignment horizontal="left" vertical="center"/>
    </xf>
    <xf numFmtId="0" fontId="11" fillId="0" borderId="26" xfId="2" applyFont="1" applyFill="1" applyBorder="1" applyAlignment="1">
      <alignment horizontal="left" vertical="center"/>
    </xf>
    <xf numFmtId="172" fontId="40" fillId="0" borderId="1" xfId="2" applyNumberFormat="1" applyFont="1" applyBorder="1" applyAlignment="1">
      <alignment horizontal="center" vertical="center"/>
    </xf>
    <xf numFmtId="173" fontId="40" fillId="0" borderId="41" xfId="2" applyNumberFormat="1" applyFont="1" applyBorder="1" applyAlignment="1">
      <alignment horizontal="center" vertical="center"/>
    </xf>
    <xf numFmtId="0" fontId="66" fillId="0" borderId="26" xfId="2" applyFont="1" applyFill="1" applyBorder="1" applyAlignment="1">
      <alignment vertical="center"/>
    </xf>
    <xf numFmtId="171" fontId="41" fillId="0" borderId="1" xfId="2" applyNumberFormat="1" applyFont="1" applyFill="1" applyBorder="1" applyAlignment="1">
      <alignment vertical="center"/>
    </xf>
    <xf numFmtId="171" fontId="41" fillId="0" borderId="41" xfId="2" applyNumberFormat="1" applyFont="1" applyFill="1" applyBorder="1" applyAlignment="1">
      <alignment vertical="center"/>
    </xf>
    <xf numFmtId="171" fontId="66" fillId="0" borderId="0" xfId="2" applyNumberFormat="1" applyFont="1" applyBorder="1" applyAlignment="1">
      <alignment vertical="center"/>
    </xf>
    <xf numFmtId="170" fontId="41" fillId="0" borderId="1" xfId="2" applyNumberFormat="1" applyFont="1" applyFill="1" applyBorder="1" applyAlignment="1">
      <alignment vertical="center"/>
    </xf>
    <xf numFmtId="170" fontId="41" fillId="0" borderId="41" xfId="2" applyNumberFormat="1" applyFont="1" applyFill="1" applyBorder="1" applyAlignment="1">
      <alignment vertical="center"/>
    </xf>
    <xf numFmtId="3" fontId="41" fillId="0" borderId="1" xfId="2" applyNumberFormat="1" applyFont="1" applyFill="1" applyBorder="1" applyAlignment="1">
      <alignment vertical="center"/>
    </xf>
    <xf numFmtId="0" fontId="66" fillId="0" borderId="24" xfId="2" applyFont="1" applyFill="1" applyBorder="1" applyAlignment="1">
      <alignment vertical="center"/>
    </xf>
    <xf numFmtId="3" fontId="41" fillId="0" borderId="23" xfId="2" applyNumberFormat="1" applyFont="1" applyFill="1" applyBorder="1" applyAlignment="1">
      <alignment vertical="center"/>
    </xf>
    <xf numFmtId="0" fontId="42" fillId="0" borderId="0" xfId="2" applyFont="1" applyAlignment="1">
      <alignment vertical="center"/>
    </xf>
    <xf numFmtId="10" fontId="42" fillId="0" borderId="0" xfId="2" applyNumberFormat="1" applyFont="1" applyAlignment="1">
      <alignment vertical="center"/>
    </xf>
    <xf numFmtId="2" fontId="42" fillId="0" borderId="0" xfId="2" applyNumberFormat="1" applyFont="1" applyAlignment="1">
      <alignment vertical="center"/>
    </xf>
    <xf numFmtId="0" fontId="5" fillId="0" borderId="0" xfId="72" applyFont="1" applyAlignment="1">
      <alignment horizontal="center" vertical="center"/>
    </xf>
    <xf numFmtId="14" fontId="11" fillId="0" borderId="1" xfId="2" applyNumberFormat="1" applyFont="1" applyFill="1" applyBorder="1" applyAlignment="1">
      <alignment horizontal="center" vertical="center" wrapText="1"/>
    </xf>
    <xf numFmtId="0" fontId="258" fillId="29" borderId="0" xfId="2" applyFont="1" applyFill="1" applyAlignment="1">
      <alignment vertical="center"/>
    </xf>
    <xf numFmtId="3" fontId="259" fillId="0" borderId="0" xfId="2" applyNumberFormat="1" applyFont="1" applyBorder="1" applyAlignment="1">
      <alignment vertical="center"/>
    </xf>
    <xf numFmtId="0" fontId="11" fillId="0" borderId="1" xfId="62" applyFont="1" applyBorder="1" applyAlignment="1">
      <alignment horizontal="left" vertical="center"/>
    </xf>
    <xf numFmtId="1" fontId="38" fillId="0" borderId="1" xfId="49" applyNumberFormat="1" applyFont="1" applyBorder="1" applyAlignment="1">
      <alignment horizontal="center" vertical="center" wrapText="1"/>
    </xf>
    <xf numFmtId="0" fontId="36" fillId="0" borderId="1" xfId="49" applyFont="1" applyBorder="1" applyAlignment="1">
      <alignment wrapText="1"/>
    </xf>
    <xf numFmtId="4" fontId="36" fillId="0" borderId="1" xfId="49" applyNumberFormat="1" applyFont="1" applyBorder="1" applyAlignment="1">
      <alignment wrapText="1"/>
    </xf>
    <xf numFmtId="245" fontId="36" fillId="0" borderId="1" xfId="49" applyNumberFormat="1" applyFont="1" applyBorder="1" applyAlignment="1">
      <alignment wrapText="1"/>
    </xf>
    <xf numFmtId="0" fontId="36" fillId="0" borderId="1" xfId="49" applyFont="1" applyBorder="1"/>
    <xf numFmtId="246" fontId="36" fillId="0" borderId="1" xfId="49" applyNumberFormat="1" applyFont="1" applyBorder="1" applyAlignment="1">
      <alignment vertical="center" wrapText="1"/>
    </xf>
    <xf numFmtId="1" fontId="36" fillId="0" borderId="1" xfId="49" applyNumberFormat="1" applyFont="1" applyBorder="1" applyAlignment="1">
      <alignment horizontal="center" vertical="center" wrapText="1"/>
    </xf>
    <xf numFmtId="1" fontId="63" fillId="0" borderId="1" xfId="49" applyNumberFormat="1" applyFont="1" applyBorder="1" applyAlignment="1">
      <alignment horizontal="center" vertical="center" wrapText="1"/>
    </xf>
    <xf numFmtId="1" fontId="260" fillId="0" borderId="1" xfId="30660" applyNumberFormat="1" applyBorder="1" applyAlignment="1">
      <alignment horizontal="center" vertical="center" wrapText="1"/>
    </xf>
    <xf numFmtId="14" fontId="63" fillId="0" borderId="1" xfId="49" applyNumberFormat="1" applyFont="1" applyBorder="1" applyAlignment="1">
      <alignment horizontal="center" vertical="center" wrapText="1"/>
    </xf>
    <xf numFmtId="14" fontId="38" fillId="0" borderId="1" xfId="49" applyNumberFormat="1" applyFont="1" applyBorder="1" applyAlignment="1">
      <alignment horizontal="center" vertical="center"/>
    </xf>
    <xf numFmtId="168" fontId="57" fillId="0" borderId="1" xfId="2" applyNumberFormat="1" applyFont="1" applyFill="1" applyBorder="1" applyAlignment="1">
      <alignment horizontal="left" vertical="center" wrapText="1"/>
    </xf>
    <xf numFmtId="2" fontId="57" fillId="0" borderId="1" xfId="2" applyNumberFormat="1" applyFont="1" applyFill="1" applyBorder="1" applyAlignment="1">
      <alignment horizontal="left" vertical="center" wrapText="1"/>
    </xf>
    <xf numFmtId="10" fontId="11" fillId="0" borderId="31" xfId="2" applyNumberFormat="1" applyFont="1" applyFill="1" applyBorder="1" applyAlignment="1">
      <alignment horizontal="justify" vertical="top" wrapText="1"/>
    </xf>
    <xf numFmtId="9" fontId="11" fillId="0" borderId="36" xfId="2" quotePrefix="1" applyNumberFormat="1" applyFont="1" applyFill="1" applyBorder="1" applyAlignment="1">
      <alignment horizontal="justify" vertical="top" wrapText="1"/>
    </xf>
    <xf numFmtId="0" fontId="11" fillId="0" borderId="1" xfId="62" applyFont="1" applyBorder="1" applyAlignment="1">
      <alignment horizontal="left" vertical="center" wrapText="1"/>
    </xf>
    <xf numFmtId="49" fontId="7" fillId="0" borderId="4" xfId="1" applyNumberFormat="1" applyFont="1" applyFill="1" applyBorder="1" applyAlignment="1">
      <alignment horizontal="center" vertical="center"/>
    </xf>
    <xf numFmtId="49" fontId="7" fillId="0" borderId="7" xfId="1" applyNumberFormat="1" applyFont="1" applyFill="1" applyBorder="1" applyAlignment="1">
      <alignment horizontal="center" vertical="center"/>
    </xf>
    <xf numFmtId="49" fontId="7" fillId="0" borderId="3" xfId="1" applyNumberFormat="1" applyFont="1" applyFill="1" applyBorder="1" applyAlignment="1">
      <alignment horizontal="center" vertical="center"/>
    </xf>
    <xf numFmtId="0" fontId="42" fillId="0" borderId="0" xfId="0" applyFont="1" applyFill="1" applyAlignment="1">
      <alignment horizontal="center" vertical="center"/>
    </xf>
    <xf numFmtId="0" fontId="7" fillId="0" borderId="0" xfId="1" applyFont="1" applyAlignment="1">
      <alignment horizontal="center" vertical="center"/>
    </xf>
    <xf numFmtId="0" fontId="8" fillId="0" borderId="0" xfId="1" applyFont="1" applyAlignment="1">
      <alignment horizontal="center" vertical="center" wrapText="1"/>
    </xf>
    <xf numFmtId="0" fontId="8" fillId="0" borderId="0" xfId="1" applyFont="1" applyAlignment="1">
      <alignment horizontal="center" vertical="center"/>
    </xf>
    <xf numFmtId="0" fontId="5" fillId="0" borderId="0" xfId="1" applyFont="1" applyAlignment="1">
      <alignment horizontal="center" vertical="center"/>
    </xf>
    <xf numFmtId="0" fontId="51" fillId="0" borderId="1" xfId="1" applyFont="1" applyBorder="1" applyAlignment="1">
      <alignment horizontal="center" vertical="center" wrapText="1"/>
    </xf>
    <xf numFmtId="0" fontId="51" fillId="0" borderId="10" xfId="1" applyFont="1" applyBorder="1" applyAlignment="1">
      <alignment horizontal="center" vertical="center" wrapText="1"/>
    </xf>
    <xf numFmtId="0" fontId="51" fillId="0" borderId="2" xfId="1" applyFont="1" applyBorder="1" applyAlignment="1">
      <alignment horizontal="center" vertical="center" wrapText="1"/>
    </xf>
    <xf numFmtId="0" fontId="4" fillId="0" borderId="0" xfId="1" applyFont="1" applyFill="1" applyBorder="1" applyAlignment="1">
      <alignment horizontal="center" vertical="center"/>
    </xf>
    <xf numFmtId="0" fontId="4" fillId="0" borderId="0" xfId="1" applyFont="1" applyAlignment="1">
      <alignment horizontal="center" vertical="center"/>
    </xf>
    <xf numFmtId="0" fontId="7" fillId="0" borderId="20" xfId="1" applyFont="1" applyBorder="1" applyAlignment="1">
      <alignment vertical="center"/>
    </xf>
    <xf numFmtId="0" fontId="42" fillId="0" borderId="9" xfId="62" applyFont="1" applyFill="1" applyBorder="1" applyAlignment="1">
      <alignment horizontal="center" vertical="center" wrapText="1"/>
    </xf>
    <xf numFmtId="0" fontId="42" fillId="0" borderId="8" xfId="62" applyFont="1" applyFill="1" applyBorder="1" applyAlignment="1">
      <alignment horizontal="center" vertical="center" wrapText="1"/>
    </xf>
    <xf numFmtId="0" fontId="42" fillId="0" borderId="22" xfId="62" applyFont="1" applyFill="1" applyBorder="1" applyAlignment="1">
      <alignment horizontal="center" vertical="center" wrapText="1"/>
    </xf>
    <xf numFmtId="0" fontId="42" fillId="0" borderId="21" xfId="62" applyFont="1" applyFill="1" applyBorder="1" applyAlignment="1">
      <alignment horizontal="center" vertical="center" wrapText="1"/>
    </xf>
    <xf numFmtId="0" fontId="42" fillId="0" borderId="10" xfId="62" applyFont="1" applyFill="1" applyBorder="1" applyAlignment="1">
      <alignment horizontal="center" vertical="center" wrapText="1"/>
    </xf>
    <xf numFmtId="0" fontId="42" fillId="0" borderId="2" xfId="62" applyFont="1" applyFill="1" applyBorder="1" applyAlignment="1">
      <alignment horizontal="center" vertical="center" wrapText="1"/>
    </xf>
    <xf numFmtId="0" fontId="42" fillId="0" borderId="6" xfId="62" applyFont="1" applyFill="1" applyBorder="1" applyAlignment="1">
      <alignment horizontal="center" vertical="center" wrapText="1"/>
    </xf>
    <xf numFmtId="0" fontId="42" fillId="0" borderId="10" xfId="62" applyFont="1" applyBorder="1" applyAlignment="1">
      <alignment horizontal="center" vertical="center"/>
    </xf>
    <xf numFmtId="0" fontId="42" fillId="0" borderId="6" xfId="62" applyFont="1" applyBorder="1" applyAlignment="1">
      <alignment horizontal="center" vertical="center"/>
    </xf>
    <xf numFmtId="0" fontId="42" fillId="0" borderId="2" xfId="62" applyFont="1" applyBorder="1" applyAlignment="1">
      <alignment horizontal="center" vertical="center"/>
    </xf>
    <xf numFmtId="0" fontId="47" fillId="0" borderId="0" xfId="0" applyFont="1" applyFill="1" applyAlignment="1">
      <alignment horizontal="center" vertical="center"/>
    </xf>
    <xf numFmtId="0" fontId="42" fillId="0" borderId="4" xfId="62" applyFont="1" applyBorder="1" applyAlignment="1">
      <alignment horizontal="center" vertical="center" wrapText="1"/>
    </xf>
    <xf numFmtId="0" fontId="42" fillId="0" borderId="3" xfId="62" applyFont="1" applyBorder="1" applyAlignment="1">
      <alignment horizontal="center" vertical="center" wrapText="1"/>
    </xf>
    <xf numFmtId="0" fontId="42" fillId="0" borderId="7" xfId="62" applyFont="1" applyBorder="1" applyAlignment="1">
      <alignment horizontal="center" vertical="center" wrapText="1"/>
    </xf>
    <xf numFmtId="0" fontId="61" fillId="0" borderId="0" xfId="1" applyFont="1" applyAlignment="1">
      <alignment horizontal="center" vertical="center"/>
    </xf>
    <xf numFmtId="0" fontId="61" fillId="0" borderId="0" xfId="1" applyFont="1" applyAlignment="1">
      <alignment horizontal="center" vertical="center" wrapText="1"/>
    </xf>
    <xf numFmtId="0" fontId="11" fillId="0" borderId="20" xfId="62" applyFont="1" applyBorder="1" applyAlignment="1">
      <alignment horizontal="left" vertical="center"/>
    </xf>
    <xf numFmtId="0" fontId="52" fillId="0" borderId="10" xfId="62" applyFont="1" applyBorder="1" applyAlignment="1">
      <alignment horizontal="center" vertical="center" wrapText="1"/>
    </xf>
    <xf numFmtId="0" fontId="52" fillId="0" borderId="6" xfId="62" applyFont="1" applyBorder="1" applyAlignment="1">
      <alignment horizontal="center" vertical="center" wrapText="1"/>
    </xf>
    <xf numFmtId="0" fontId="52" fillId="0" borderId="2" xfId="62" applyFont="1" applyBorder="1" applyAlignment="1">
      <alignment horizontal="center" vertical="center" wrapText="1"/>
    </xf>
    <xf numFmtId="0" fontId="52" fillId="0" borderId="9" xfId="62" applyFont="1" applyBorder="1" applyAlignment="1">
      <alignment horizontal="center" vertical="center" wrapText="1"/>
    </xf>
    <xf numFmtId="0" fontId="52" fillId="0" borderId="8" xfId="62" applyFont="1" applyBorder="1" applyAlignment="1">
      <alignment horizontal="center" vertical="center" wrapText="1"/>
    </xf>
    <xf numFmtId="0" fontId="52" fillId="0" borderId="22" xfId="62" applyFont="1" applyBorder="1" applyAlignment="1">
      <alignment horizontal="center" vertical="center" wrapText="1"/>
    </xf>
    <xf numFmtId="0" fontId="52" fillId="0" borderId="21" xfId="62" applyFont="1" applyBorder="1" applyAlignment="1">
      <alignment horizontal="center" vertical="center" wrapText="1"/>
    </xf>
    <xf numFmtId="0" fontId="52" fillId="0" borderId="4" xfId="62" applyFont="1" applyBorder="1" applyAlignment="1">
      <alignment horizontal="center" vertical="center" wrapText="1"/>
    </xf>
    <xf numFmtId="0" fontId="52" fillId="0" borderId="7" xfId="62" applyFont="1" applyBorder="1" applyAlignment="1">
      <alignment horizontal="center" vertical="center" wrapText="1"/>
    </xf>
    <xf numFmtId="0" fontId="52" fillId="0" borderId="3" xfId="62" applyFont="1" applyBorder="1" applyAlignment="1">
      <alignment horizontal="center" vertical="center" wrapText="1"/>
    </xf>
    <xf numFmtId="0" fontId="36" fillId="0" borderId="0" xfId="49" applyFont="1" applyAlignment="1">
      <alignment horizontal="center"/>
    </xf>
    <xf numFmtId="2" fontId="8" fillId="0" borderId="0" xfId="1" applyNumberFormat="1" applyFont="1" applyAlignment="1">
      <alignment horizontal="center" vertical="center"/>
    </xf>
    <xf numFmtId="0" fontId="2" fillId="0" borderId="4" xfId="0" applyFont="1" applyBorder="1" applyAlignment="1">
      <alignment horizontal="center" vertical="center"/>
    </xf>
    <xf numFmtId="0" fontId="2" fillId="0" borderId="7" xfId="0" applyFont="1" applyBorder="1" applyAlignment="1">
      <alignment horizontal="center" vertical="center"/>
    </xf>
    <xf numFmtId="0" fontId="2" fillId="0" borderId="3" xfId="0" applyFont="1" applyBorder="1" applyAlignment="1">
      <alignment horizontal="center" vertical="center"/>
    </xf>
    <xf numFmtId="0" fontId="2" fillId="0" borderId="1" xfId="0" applyFont="1" applyBorder="1" applyAlignment="1">
      <alignment horizontal="center" vertical="center"/>
    </xf>
    <xf numFmtId="0" fontId="36" fillId="0" borderId="0" xfId="49" applyFont="1" applyFill="1" applyAlignment="1">
      <alignment horizontal="center"/>
    </xf>
    <xf numFmtId="0" fontId="38" fillId="0" borderId="0" xfId="49" applyFont="1" applyFill="1" applyAlignment="1">
      <alignment horizontal="center"/>
    </xf>
    <xf numFmtId="0" fontId="5" fillId="0" borderId="0" xfId="1" applyFont="1" applyAlignment="1">
      <alignment horizontal="center" vertical="center" wrapText="1"/>
    </xf>
    <xf numFmtId="0" fontId="5" fillId="0" borderId="1" xfId="1" applyFont="1" applyBorder="1" applyAlignment="1">
      <alignment horizontal="center" vertical="center" wrapText="1"/>
    </xf>
    <xf numFmtId="0" fontId="5" fillId="0" borderId="4" xfId="1" applyFont="1" applyBorder="1" applyAlignment="1">
      <alignment horizontal="center" vertical="center" wrapText="1"/>
    </xf>
    <xf numFmtId="0" fontId="5" fillId="0" borderId="7" xfId="1" applyFont="1" applyBorder="1" applyAlignment="1">
      <alignment horizontal="center" vertical="center" wrapText="1"/>
    </xf>
    <xf numFmtId="0" fontId="5" fillId="0" borderId="3" xfId="1" applyFont="1" applyBorder="1" applyAlignment="1">
      <alignment horizontal="center" vertical="center" wrapText="1"/>
    </xf>
    <xf numFmtId="0" fontId="83" fillId="0" borderId="0" xfId="2" applyFont="1" applyFill="1" applyBorder="1" applyAlignment="1">
      <alignment horizontal="left" vertical="center" wrapText="1"/>
    </xf>
    <xf numFmtId="0" fontId="47" fillId="0" borderId="0" xfId="2" applyNumberFormat="1" applyFont="1" applyFill="1" applyAlignment="1">
      <alignment horizontal="center" vertical="center"/>
    </xf>
    <xf numFmtId="0" fontId="5" fillId="0" borderId="0" xfId="72" applyFont="1" applyAlignment="1">
      <alignment horizontal="center" vertical="center"/>
    </xf>
    <xf numFmtId="0" fontId="8" fillId="0" borderId="0" xfId="72" applyFont="1" applyAlignment="1">
      <alignment horizontal="center" vertical="center"/>
    </xf>
    <xf numFmtId="0" fontId="7" fillId="0" borderId="0" xfId="72" applyFont="1" applyAlignment="1">
      <alignment horizontal="center" vertical="center"/>
    </xf>
    <xf numFmtId="2" fontId="90" fillId="0" borderId="0" xfId="2" applyNumberFormat="1" applyFont="1" applyAlignment="1">
      <alignment horizontal="right" vertical="center" wrapText="1"/>
    </xf>
    <xf numFmtId="2" fontId="91" fillId="0" borderId="0" xfId="2" applyNumberFormat="1" applyFont="1" applyAlignment="1">
      <alignment horizontal="right" vertical="center" wrapText="1"/>
    </xf>
    <xf numFmtId="0" fontId="45" fillId="0" borderId="1" xfId="2" applyFont="1" applyFill="1" applyBorder="1" applyAlignment="1">
      <alignment horizontal="center" vertical="center"/>
    </xf>
    <xf numFmtId="0" fontId="69" fillId="0" borderId="1" xfId="2" applyFont="1" applyFill="1" applyBorder="1" applyAlignment="1">
      <alignment horizontal="center" vertical="center"/>
    </xf>
    <xf numFmtId="0" fontId="42" fillId="0" borderId="1" xfId="2" applyFont="1" applyFill="1" applyBorder="1" applyAlignment="1">
      <alignment horizontal="center" vertical="center" wrapText="1"/>
    </xf>
    <xf numFmtId="0" fontId="47" fillId="0" borderId="1" xfId="2" applyFont="1" applyFill="1" applyBorder="1" applyAlignment="1">
      <alignment horizontal="center" vertical="center" wrapText="1"/>
    </xf>
    <xf numFmtId="0" fontId="42" fillId="0" borderId="1" xfId="2" applyNumberFormat="1" applyFont="1" applyFill="1" applyBorder="1" applyAlignment="1">
      <alignment horizontal="center" vertical="center" wrapText="1"/>
    </xf>
    <xf numFmtId="0" fontId="42" fillId="0" borderId="1" xfId="0" applyFont="1" applyFill="1" applyBorder="1" applyAlignment="1">
      <alignment horizontal="center" vertical="center" wrapText="1"/>
    </xf>
    <xf numFmtId="0" fontId="42" fillId="0" borderId="10" xfId="2" applyNumberFormat="1" applyFont="1" applyFill="1" applyBorder="1" applyAlignment="1">
      <alignment horizontal="center" vertical="center" wrapText="1"/>
    </xf>
    <xf numFmtId="0" fontId="42" fillId="0" borderId="6" xfId="2" applyNumberFormat="1" applyFont="1" applyFill="1" applyBorder="1" applyAlignment="1">
      <alignment horizontal="center" vertical="center" wrapText="1"/>
    </xf>
    <xf numFmtId="0" fontId="42" fillId="0" borderId="2" xfId="2" applyNumberFormat="1" applyFont="1" applyFill="1" applyBorder="1" applyAlignment="1">
      <alignment horizontal="center" vertical="center" wrapText="1"/>
    </xf>
    <xf numFmtId="0" fontId="42" fillId="0" borderId="1" xfId="2" applyFont="1" applyFill="1" applyBorder="1" applyAlignment="1">
      <alignment horizontal="center" vertical="center"/>
    </xf>
    <xf numFmtId="0" fontId="42" fillId="0" borderId="2" xfId="2" applyFont="1" applyFill="1" applyBorder="1" applyAlignment="1">
      <alignment horizontal="center" vertical="center" wrapText="1"/>
    </xf>
    <xf numFmtId="0" fontId="42" fillId="0" borderId="22" xfId="2" applyFont="1" applyFill="1" applyBorder="1" applyAlignment="1">
      <alignment horizontal="center" vertical="center" wrapText="1"/>
    </xf>
    <xf numFmtId="0" fontId="42" fillId="0" borderId="21" xfId="2" applyFont="1" applyFill="1" applyBorder="1" applyAlignment="1">
      <alignment horizontal="center" vertical="center" wrapText="1"/>
    </xf>
    <xf numFmtId="0" fontId="42" fillId="0" borderId="0" xfId="2" applyFont="1" applyFill="1" applyAlignment="1">
      <alignment horizontal="center" vertical="top" wrapText="1"/>
    </xf>
    <xf numFmtId="0" fontId="52" fillId="0" borderId="31" xfId="2" applyFont="1" applyFill="1" applyBorder="1" applyAlignment="1">
      <alignment horizontal="center" vertical="center" wrapText="1"/>
    </xf>
    <xf numFmtId="0" fontId="52" fillId="0" borderId="39" xfId="2" applyFont="1" applyFill="1" applyBorder="1" applyAlignment="1">
      <alignment horizontal="center" vertical="center" wrapText="1"/>
    </xf>
    <xf numFmtId="0" fontId="52" fillId="0" borderId="31" xfId="52" applyFont="1" applyFill="1" applyBorder="1" applyAlignment="1">
      <alignment horizontal="center" vertical="center"/>
    </xf>
    <xf numFmtId="0" fontId="11" fillId="0" borderId="0" xfId="2" applyFont="1" applyFill="1" applyAlignment="1">
      <alignment horizontal="left" vertical="center" wrapText="1"/>
    </xf>
    <xf numFmtId="0" fontId="11" fillId="0" borderId="0" xfId="2" applyFont="1" applyFill="1" applyBorder="1" applyAlignment="1">
      <alignment horizontal="left" wrapText="1"/>
    </xf>
    <xf numFmtId="0" fontId="11" fillId="0" borderId="0" xfId="2" applyFont="1" applyFill="1" applyAlignment="1">
      <alignment horizontal="left" wrapText="1"/>
    </xf>
    <xf numFmtId="0" fontId="11" fillId="0" borderId="0" xfId="2" applyFont="1" applyFill="1" applyBorder="1" applyAlignment="1">
      <alignment horizontal="left"/>
    </xf>
    <xf numFmtId="0" fontId="52" fillId="0" borderId="0" xfId="0" applyFont="1" applyFill="1" applyAlignment="1">
      <alignment horizontal="center" vertical="center"/>
    </xf>
    <xf numFmtId="0" fontId="51" fillId="0" borderId="0" xfId="1" applyFont="1" applyAlignment="1">
      <alignment horizontal="center" vertical="center"/>
    </xf>
    <xf numFmtId="0" fontId="11" fillId="0" borderId="0" xfId="2" applyFont="1" applyFill="1" applyAlignment="1">
      <alignment horizontal="center"/>
    </xf>
    <xf numFmtId="0" fontId="52" fillId="0" borderId="31" xfId="2" applyFont="1" applyBorder="1" applyAlignment="1">
      <alignment horizontal="center" vertical="center"/>
    </xf>
    <xf numFmtId="0" fontId="52" fillId="0" borderId="0" xfId="2" applyFont="1" applyFill="1" applyAlignment="1">
      <alignment horizontal="center"/>
    </xf>
    <xf numFmtId="0" fontId="52" fillId="0" borderId="37" xfId="52" applyFont="1" applyFill="1" applyBorder="1" applyAlignment="1">
      <alignment horizontal="center" vertical="center" wrapText="1"/>
    </xf>
    <xf numFmtId="0" fontId="52" fillId="0" borderId="31" xfId="52" applyFont="1" applyFill="1" applyBorder="1" applyAlignment="1">
      <alignment horizontal="center" vertical="center" wrapText="1"/>
    </xf>
    <xf numFmtId="0" fontId="39" fillId="0" borderId="1" xfId="49" applyFont="1" applyFill="1" applyBorder="1" applyAlignment="1">
      <alignment horizontal="center" vertical="center" wrapText="1"/>
    </xf>
    <xf numFmtId="0" fontId="43" fillId="0" borderId="10" xfId="45" applyFont="1" applyFill="1" applyBorder="1" applyAlignment="1">
      <alignment horizontal="center" vertical="center" textRotation="90" wrapText="1"/>
    </xf>
    <xf numFmtId="0" fontId="43" fillId="0" borderId="2" xfId="45" applyFont="1" applyFill="1" applyBorder="1" applyAlignment="1">
      <alignment horizontal="center" vertical="center" textRotation="90" wrapText="1"/>
    </xf>
    <xf numFmtId="0" fontId="42" fillId="0" borderId="10" xfId="2" applyFont="1" applyFill="1" applyBorder="1" applyAlignment="1">
      <alignment horizontal="center" vertical="center" textRotation="90" wrapText="1"/>
    </xf>
    <xf numFmtId="0" fontId="42" fillId="0" borderId="2" xfId="2" applyFont="1" applyFill="1" applyBorder="1" applyAlignment="1">
      <alignment horizontal="center" vertical="center" textRotation="90" wrapText="1"/>
    </xf>
    <xf numFmtId="0" fontId="39" fillId="0" borderId="10" xfId="49" applyFont="1" applyFill="1" applyBorder="1" applyAlignment="1">
      <alignment horizontal="center" vertical="center" wrapText="1"/>
    </xf>
    <xf numFmtId="0" fontId="39" fillId="0" borderId="2" xfId="49" applyFont="1" applyFill="1" applyBorder="1" applyAlignment="1">
      <alignment horizontal="center" vertical="center" wrapText="1"/>
    </xf>
    <xf numFmtId="0" fontId="42" fillId="0" borderId="1" xfId="49" applyFont="1" applyFill="1" applyBorder="1" applyAlignment="1" applyProtection="1">
      <alignment horizontal="center" vertical="center" textRotation="90" wrapText="1"/>
    </xf>
    <xf numFmtId="0" fontId="39" fillId="0" borderId="10" xfId="49" applyFont="1" applyFill="1" applyBorder="1" applyAlignment="1">
      <alignment horizontal="center" vertical="center" textRotation="90" wrapText="1"/>
    </xf>
    <xf numFmtId="0" fontId="39" fillId="0" borderId="2" xfId="49" applyFont="1" applyFill="1" applyBorder="1" applyAlignment="1">
      <alignment horizontal="center" vertical="center" textRotation="90" wrapText="1"/>
    </xf>
    <xf numFmtId="0" fontId="39" fillId="0" borderId="10" xfId="49" applyFont="1" applyFill="1" applyBorder="1" applyAlignment="1">
      <alignment horizontal="center" vertical="center"/>
    </xf>
    <xf numFmtId="0" fontId="39" fillId="0" borderId="2" xfId="49" applyFont="1" applyFill="1" applyBorder="1" applyAlignment="1">
      <alignment horizontal="center" vertical="center"/>
    </xf>
    <xf numFmtId="0" fontId="38" fillId="0" borderId="20" xfId="49" applyFont="1" applyFill="1" applyBorder="1" applyAlignment="1">
      <alignment horizontal="center"/>
    </xf>
    <xf numFmtId="0" fontId="39" fillId="0" borderId="6" xfId="49" applyFont="1" applyFill="1" applyBorder="1" applyAlignment="1">
      <alignment horizontal="center" vertical="center" wrapText="1"/>
    </xf>
    <xf numFmtId="0" fontId="39" fillId="0" borderId="9" xfId="49" applyFont="1" applyFill="1" applyBorder="1" applyAlignment="1">
      <alignment horizontal="center" vertical="center" wrapText="1"/>
    </xf>
    <xf numFmtId="0" fontId="39" fillId="0" borderId="5" xfId="49" applyFont="1" applyFill="1" applyBorder="1" applyAlignment="1">
      <alignment horizontal="center" vertical="center" wrapText="1"/>
    </xf>
    <xf numFmtId="0" fontId="39" fillId="0" borderId="22" xfId="49" applyFont="1" applyFill="1" applyBorder="1" applyAlignment="1">
      <alignment horizontal="center" vertical="center" wrapText="1"/>
    </xf>
    <xf numFmtId="0" fontId="39" fillId="0" borderId="4" xfId="49" applyFont="1" applyFill="1" applyBorder="1" applyAlignment="1">
      <alignment horizontal="center" vertical="center" wrapText="1"/>
    </xf>
    <xf numFmtId="0" fontId="39" fillId="0" borderId="7" xfId="49" applyFont="1" applyFill="1" applyBorder="1" applyAlignment="1">
      <alignment horizontal="center" vertical="center" wrapText="1"/>
    </xf>
    <xf numFmtId="0" fontId="39" fillId="0" borderId="3" xfId="49" applyFont="1" applyFill="1" applyBorder="1" applyAlignment="1">
      <alignment horizontal="center" vertical="center" wrapText="1"/>
    </xf>
    <xf numFmtId="0" fontId="39" fillId="0" borderId="1" xfId="49" applyFont="1" applyFill="1" applyBorder="1" applyAlignment="1">
      <alignment horizontal="center" vertical="center" textRotation="90" wrapText="1"/>
    </xf>
    <xf numFmtId="0" fontId="42" fillId="0" borderId="10" xfId="49" applyFont="1" applyFill="1" applyBorder="1" applyAlignment="1" applyProtection="1">
      <alignment horizontal="center" vertical="center" wrapText="1"/>
    </xf>
    <xf numFmtId="0" fontId="42" fillId="0" borderId="2" xfId="49" applyFont="1" applyFill="1" applyBorder="1" applyAlignment="1" applyProtection="1">
      <alignment horizontal="center" vertical="center" wrapText="1"/>
    </xf>
    <xf numFmtId="0" fontId="11" fillId="0" borderId="32" xfId="2" applyFont="1" applyFill="1" applyBorder="1" applyAlignment="1">
      <alignment horizontal="left" vertical="top" wrapText="1"/>
    </xf>
    <xf numFmtId="0" fontId="11" fillId="0" borderId="35" xfId="2" applyFont="1" applyFill="1" applyBorder="1" applyAlignment="1">
      <alignment horizontal="left" vertical="top" wrapText="1"/>
    </xf>
    <xf numFmtId="0" fontId="11" fillId="0" borderId="33" xfId="2" applyFont="1" applyFill="1" applyBorder="1" applyAlignment="1">
      <alignment horizontal="left" vertical="top" wrapText="1"/>
    </xf>
    <xf numFmtId="0" fontId="41" fillId="0" borderId="0" xfId="2" applyFont="1" applyFill="1" applyAlignment="1">
      <alignment horizontal="center" wrapText="1"/>
    </xf>
    <xf numFmtId="0" fontId="41" fillId="0" borderId="0" xfId="2" applyFont="1" applyFill="1" applyAlignment="1">
      <alignment horizontal="center"/>
    </xf>
    <xf numFmtId="0" fontId="47" fillId="0" borderId="0" xfId="2" applyFont="1" applyFill="1" applyAlignment="1">
      <alignment horizontal="center"/>
    </xf>
    <xf numFmtId="0" fontId="62" fillId="0" borderId="0" xfId="1" applyFont="1" applyAlignment="1">
      <alignment horizontal="center" vertical="center"/>
    </xf>
    <xf numFmtId="4" fontId="57" fillId="0" borderId="9" xfId="2" applyNumberFormat="1" applyFont="1" applyFill="1" applyBorder="1" applyAlignment="1">
      <alignment horizontal="left" vertical="center" wrapText="1"/>
    </xf>
    <xf numFmtId="4" fontId="52" fillId="0" borderId="101" xfId="30661" applyNumberFormat="1" applyFont="1" applyBorder="1" applyAlignment="1">
      <alignment horizontal="center" vertical="center" wrapText="1"/>
    </xf>
  </cellXfs>
  <cellStyles count="30662">
    <cellStyle name="_x000d__x000a_JournalTemplate=C:\COMFO\CTALK\JOURSTD.TPL_x000d__x000a_LbStateAddress=3 3 0 251 1 89 2 311_x000d__x000a_LbStateJou" xfId="73"/>
    <cellStyle name="%" xfId="74"/>
    <cellStyle name="% 2" xfId="75"/>
    <cellStyle name="???????_?? (2)" xfId="76"/>
    <cellStyle name="]_x000d__x000a_Zoomed=1_x000d__x000a_Row=0_x000d__x000a_Column=0_x000d__x000a_Height=0_x000d__x000a_Width=0_x000d__x000a_FontName=FoxFont_x000d__x000a_FontStyle=0_x000d__x000a_FontSize=9_x000d__x000a_PrtFontName=FoxPrin" xfId="77"/>
    <cellStyle name="]_x000d__x000a_Zoomed=1_x000d__x000a_Row=0_x000d__x000a_Column=0_x000d__x000a_Height=0_x000d__x000a_Width=0_x000d__x000a_FontName=FoxFont_x000d__x000a_FontStyle=0_x000d__x000a_FontSize=9_x000d__x000a_PrtFontName=FoxPrin 10" xfId="78"/>
    <cellStyle name="]_x000d__x000a_Zoomed=1_x000d__x000a_Row=0_x000d__x000a_Column=0_x000d__x000a_Height=0_x000d__x000a_Width=0_x000d__x000a_FontName=FoxFont_x000d__x000a_FontStyle=0_x000d__x000a_FontSize=9_x000d__x000a_PrtFontName=FoxPrin 2" xfId="79"/>
    <cellStyle name="]_x000d__x000a_Zoomed=1_x000d__x000a_Row=0_x000d__x000a_Column=0_x000d__x000a_Height=0_x000d__x000a_Width=0_x000d__x000a_FontName=FoxFont_x000d__x000a_FontStyle=0_x000d__x000a_FontSize=9_x000d__x000a_PrtFontName=FoxPrin 3" xfId="80"/>
    <cellStyle name="]_x000d__x000a_Zoomed=1_x000d__x000a_Row=0_x000d__x000a_Column=0_x000d__x000a_Height=0_x000d__x000a_Width=0_x000d__x000a_FontName=FoxFont_x000d__x000a_FontStyle=0_x000d__x000a_FontSize=9_x000d__x000a_PrtFontName=FoxPrin 4" xfId="81"/>
    <cellStyle name="]_x000d__x000a_Zoomed=1_x000d__x000a_Row=0_x000d__x000a_Column=0_x000d__x000a_Height=0_x000d__x000a_Width=0_x000d__x000a_FontName=FoxFont_x000d__x000a_FontStyle=0_x000d__x000a_FontSize=9_x000d__x000a_PrtFontName=FoxPrin 5" xfId="82"/>
    <cellStyle name="]_x000d__x000a_Zoomed=1_x000d__x000a_Row=0_x000d__x000a_Column=0_x000d__x000a_Height=0_x000d__x000a_Width=0_x000d__x000a_FontName=FoxFont_x000d__x000a_FontStyle=0_x000d__x000a_FontSize=9_x000d__x000a_PrtFontName=FoxPrin 6" xfId="83"/>
    <cellStyle name="]_x000d__x000a_Zoomed=1_x000d__x000a_Row=0_x000d__x000a_Column=0_x000d__x000a_Height=0_x000d__x000a_Width=0_x000d__x000a_FontName=FoxFont_x000d__x000a_FontStyle=0_x000d__x000a_FontSize=9_x000d__x000a_PrtFontName=FoxPrin 7" xfId="84"/>
    <cellStyle name="]_x000d__x000a_Zoomed=1_x000d__x000a_Row=0_x000d__x000a_Column=0_x000d__x000a_Height=0_x000d__x000a_Width=0_x000d__x000a_FontName=FoxFont_x000d__x000a_FontStyle=0_x000d__x000a_FontSize=9_x000d__x000a_PrtFontName=FoxPrin 8" xfId="85"/>
    <cellStyle name="]_x000d__x000a_Zoomed=1_x000d__x000a_Row=0_x000d__x000a_Column=0_x000d__x000a_Height=0_x000d__x000a_Width=0_x000d__x000a_FontName=FoxFont_x000d__x000a_FontStyle=0_x000d__x000a_FontSize=9_x000d__x000a_PrtFontName=FoxPrin 9" xfId="86"/>
    <cellStyle name="__Макроэкономика 2007_СВОД" xfId="87"/>
    <cellStyle name="__Макроэкономика 2007_СВОД 10" xfId="88"/>
    <cellStyle name="__Макроэкономика 2007_СВОД 2" xfId="89"/>
    <cellStyle name="__Макроэкономика 2007_СВОД 3" xfId="90"/>
    <cellStyle name="__Макроэкономика 2007_СВОД 4" xfId="91"/>
    <cellStyle name="__Макроэкономика 2007_СВОД 5" xfId="92"/>
    <cellStyle name="__Макроэкономика 2007_СВОД 6" xfId="93"/>
    <cellStyle name="__Макроэкономика 2007_СВОД 7" xfId="94"/>
    <cellStyle name="__Макроэкономика 2007_СВОД 8" xfId="95"/>
    <cellStyle name="__Макроэкономика 2007_СВОД 9" xfId="96"/>
    <cellStyle name="__Макроэкономика 2007_СВОД_1 Рек. бл.1 ЗуТЭС_Мон.2 (грн)" xfId="97"/>
    <cellStyle name="__Макроэкономика 2007_СВОД_Анализ отклонений_КуТЭС бл. №7_05.02.2008" xfId="98"/>
    <cellStyle name="__Макроэкономика 2007_СВОД_Анализ отклонений_КуТЭС бл. №7_05.02.2008 10" xfId="99"/>
    <cellStyle name="__Макроэкономика 2007_СВОД_Анализ отклонений_КуТЭС бл. №7_05.02.2008 2" xfId="100"/>
    <cellStyle name="__Макроэкономика 2007_СВОД_Анализ отклонений_КуТЭС бл. №7_05.02.2008 3" xfId="101"/>
    <cellStyle name="__Макроэкономика 2007_СВОД_Анализ отклонений_КуТЭС бл. №7_05.02.2008 4" xfId="102"/>
    <cellStyle name="__Макроэкономика 2007_СВОД_Анализ отклонений_КуТЭС бл. №7_05.02.2008 5" xfId="103"/>
    <cellStyle name="__Макроэкономика 2007_СВОД_Анализ отклонений_КуТЭС бл. №7_05.02.2008 6" xfId="104"/>
    <cellStyle name="__Макроэкономика 2007_СВОД_Анализ отклонений_КуТЭС бл. №7_05.02.2008 7" xfId="105"/>
    <cellStyle name="__Макроэкономика 2007_СВОД_Анализ отклонений_КуТЭС бл. №7_05.02.2008 8" xfId="106"/>
    <cellStyle name="__Макроэкономика 2007_СВОД_Анализ отклонений_КуТЭС бл. №7_05.02.2008 9" xfId="107"/>
    <cellStyle name="__Макроэкономика 2007_СВОД_Анализ отклонений_КуТЭС бл. №7_05.02.2008_1 Рек. бл.1 ЗуТЭС_Мон.2 (грн)" xfId="108"/>
    <cellStyle name="__Макроэкономика 2007_СВОД_Анализ отклонений_КуТЭС бл. №7_05.02.2008_Замета кубов бл15" xfId="109"/>
    <cellStyle name="__Макроэкономика 2007_СВОД_Анализ отклонений_КуТЭС бл. №7_05.02.2008_Книга1" xfId="110"/>
    <cellStyle name="__Макроэкономика 2007_СВОД_Анализ отклонений_КуТЭС бл. №7_05.02.2008_Книга3___3" xfId="111"/>
    <cellStyle name="__Макроэкономика 2007_СВОД_Анализ отклонений_КуТЭС бл. №7_05.02.2008_Модель для оценки рисков 120908" xfId="112"/>
    <cellStyle name="__Макроэкономика 2007_СВОД_Анализ отклонений_КуТЭС бл. №7_05.02.2008_Модель для оценки рисков 120908 2" xfId="113"/>
    <cellStyle name="__Макроэкономика 2007_СВОД_Анализ отклонений_КуТЭС бл. №7_05.02.2008_Модель для оценки рисков 151008" xfId="114"/>
    <cellStyle name="__Макроэкономика 2007_СВОД_Анализ отклонений_КуТЭС бл. №7_05.02.2008_Модель для оценки рисков 151008 2" xfId="115"/>
    <cellStyle name="__Макроэкономика 2007_СВОД_Анализ отклонений_КуТЭС бл. №7_05.02.2008_Модель для оценки рисков 160908" xfId="116"/>
    <cellStyle name="__Макроэкономика 2007_СВОД_Анализ отклонений_КуТЭС бл. №7_05.02.2008_Модель для оценки рисков 160908 2" xfId="117"/>
    <cellStyle name="__Макроэкономика 2007_СВОД_Анализ отклонений_КуТЭС бл. №7_05.02.2008_Модель для оценки рисков 300908" xfId="118"/>
    <cellStyle name="__Макроэкономика 2007_СВОД_Анализ отклонений_КуТЭС бл. №7_05.02.2008_Модель для оценки рисков 300908 2" xfId="119"/>
    <cellStyle name="__Макроэкономика 2007_СВОД_Анализ отклонений_КуТЭС бл. №7_05.02.2008_Модель для оценки рисков V3" xfId="120"/>
    <cellStyle name="__Макроэкономика 2007_СВОД_Анализ отклонений_КуТЭС бл. №7_05.02.2008_Модель для оценки рисков V3 2" xfId="121"/>
    <cellStyle name="__Макроэкономика 2007_СВОД_Анализ отклонений_КуТЭС бл. №7_05.02.2008_Модель для оценки рисков V4 (2)" xfId="122"/>
    <cellStyle name="__Макроэкономика 2007_СВОД_Анализ отклонений_КуТЭС бл. №7_05.02.2008_Модель для оценки рисков V4 (2) 2" xfId="123"/>
    <cellStyle name="__Макроэкономика 2007_СВОД_Анализ отклонений_КуТЭС бл. №7_05.02.2008_Модель-Рек. бл.7 Мон. 2_050808_" xfId="124"/>
    <cellStyle name="__Макроэкономика 2007_СВОД_Анализ отклонений_КуТЭС бл. №7_05.02.2008_Модель-Рек. бл.7 Мон. 2_050808_ 2" xfId="125"/>
    <cellStyle name="__Макроэкономика 2007_СВОД_Анализ отклонений_КуТЭС бл. №7_05.02.2008_Приложение_1" xfId="126"/>
    <cellStyle name="__Макроэкономика 2007_СВОД_Анализ отклонений_КуТЭС бл. №7_05.02.2008_Приложение_1 2" xfId="127"/>
    <cellStyle name="__Макроэкономика 2007_СВОД_Анализ отклонений_КуТЭС бл. №7_05.02.2008_Приложение_2" xfId="128"/>
    <cellStyle name="__Макроэкономика 2007_СВОД_Анализ отклонений_КуТЭС бл. №7_05.02.2008_Приложение_2 2" xfId="129"/>
    <cellStyle name="__Макроэкономика 2007_СВОД_Анализ отклонений_КуТЭС бл. №7_05.02.2008_Рек. бл.1 ЗуТЭС_Мон.2 (грн)_на ИКА 050808" xfId="130"/>
    <cellStyle name="__Макроэкономика 2007_СВОД_Анализ отклонений_КуТЭС бл. №7_05.02.2008_Рек. бл.1 ЗуТЭС_Мон.2 (грн)_на ИКА 050808 10" xfId="131"/>
    <cellStyle name="__Макроэкономика 2007_СВОД_Анализ отклонений_КуТЭС бл. №7_05.02.2008_Рек. бл.1 ЗуТЭС_Мон.2 (грн)_на ИКА 050808 2" xfId="132"/>
    <cellStyle name="__Макроэкономика 2007_СВОД_Анализ отклонений_КуТЭС бл. №7_05.02.2008_Рек. бл.1 ЗуТЭС_Мон.2 (грн)_на ИКА 050808 3" xfId="133"/>
    <cellStyle name="__Макроэкономика 2007_СВОД_Анализ отклонений_КуТЭС бл. №7_05.02.2008_Рек. бл.1 ЗуТЭС_Мон.2 (грн)_на ИКА 050808 4" xfId="134"/>
    <cellStyle name="__Макроэкономика 2007_СВОД_Анализ отклонений_КуТЭС бл. №7_05.02.2008_Рек. бл.1 ЗуТЭС_Мон.2 (грн)_на ИКА 050808 5" xfId="135"/>
    <cellStyle name="__Макроэкономика 2007_СВОД_Анализ отклонений_КуТЭС бл. №7_05.02.2008_Рек. бл.1 ЗуТЭС_Мон.2 (грн)_на ИКА 050808 6" xfId="136"/>
    <cellStyle name="__Макроэкономика 2007_СВОД_Анализ отклонений_КуТЭС бл. №7_05.02.2008_Рек. бл.1 ЗуТЭС_Мон.2 (грн)_на ИКА 050808 7" xfId="137"/>
    <cellStyle name="__Макроэкономика 2007_СВОД_Анализ отклонений_КуТЭС бл. №7_05.02.2008_Рек. бл.1 ЗуТЭС_Мон.2 (грн)_на ИКА 050808 8" xfId="138"/>
    <cellStyle name="__Макроэкономика 2007_СВОД_Анализ отклонений_КуТЭС бл. №7_05.02.2008_Рек. бл.1 ЗуТЭС_Мон.2 (грн)_на ИКА 050808 9" xfId="139"/>
    <cellStyle name="__Макроэкономика 2007_СВОД_Анализ отклонений_КуТЭС бл. №7_05.02.2008_Рек. бл.1 ЗуТЭС_Мон.2 (грн)_на ИКА 050808_1 Рек. бл.1 ЗуТЭС_Мон.2 (грн)" xfId="140"/>
    <cellStyle name="__Макроэкономика 2007_СВОД_Анализ отклонений_КуТЭС бл. №7_05.02.2008_Рек. бл.1 ЗуТЭС_Мон.2 (грн)_на ИКА 050808_Рек. бл.4 ЗуТЭС_План (грн)_для презентации" xfId="141"/>
    <cellStyle name="__Макроэкономика 2007_СВОД_Анализ отклонений_КуТЭС бл. №7_05.02.2008_Рек. бл.10 ЛуТЭС" xfId="142"/>
    <cellStyle name="__Макроэкономика 2007_СВОД_Анализ отклонений_КуТЭС бл. №7_05.02.2008_Рек. бл.10 ЛуТЭС_Мон.2 (грн)_161008" xfId="143"/>
    <cellStyle name="__Макроэкономика 2007_СВОД_Анализ отклонений_КуТЭС бл. №7_05.02.2008_Рек. бл.10 ЛуТЭС_последняя 221008" xfId="144"/>
    <cellStyle name="__Макроэкономика 2007_СВОД_Анализ отклонений_КуТЭС бл. №7_05.02.2008_Рек. бл.13 ЛуТЭС_(грн)_161008" xfId="145"/>
    <cellStyle name="__Макроэкономика 2007_СВОД_Анализ отклонений_КуТЭС бл. №7_05.02.2008_Рек. бл.13 ЛуТЭС_(грн)_171008" xfId="146"/>
    <cellStyle name="__Макроэкономика 2007_СВОД_Анализ отклонений_КуТЭС бл. №7_05.02.2008_Рек. бл.13 ЛуТЭС_(грн)_211008_для презентации" xfId="147"/>
    <cellStyle name="__Макроэкономика 2007_СВОД_Анализ отклонений_КуТЭС бл. №7_05.02.2008_Рек. бл.13 ЛуТЭС_(грн)_последняя на ИКК 221008" xfId="148"/>
    <cellStyle name="__Макроэкономика 2007_СВОД_Анализ отклонений_КуТЭС бл. №7_05.02.2008_Рек. бл.13 ЛуТЭС_141008" xfId="149"/>
    <cellStyle name="__Макроэкономика 2007_СВОД_Анализ отклонений_КуТЭС бл. №7_05.02.2008_Рек. бл.13 ЛуТЭС_241008" xfId="150"/>
    <cellStyle name="__Макроэкономика 2007_СВОД_Анализ отклонений_КуТЭС бл. №7_05.02.2008_Рек. бл.13 ЛуТЭС_281108" xfId="151"/>
    <cellStyle name="__Макроэкономика 2007_СВОД_Анализ отклонений_КуТЭС бл. №7_05.02.2008_Рек. бл.4 ЗуТЭС_План (грн)_для презентации" xfId="152"/>
    <cellStyle name="__Макроэкономика 2007_СВОД_Анализ отклонений_КуТЭС бл. №7_05.02.2008_Рек. бл.7 КуТЭС_Мон. 2_050808" xfId="153"/>
    <cellStyle name="__Макроэкономика 2007_СВОД_Анализ отклонений_КуТЭС бл. №7_05.02.2008_Рек. бл.7 КуТЭС_Мон. 2_050808 2" xfId="154"/>
    <cellStyle name="__Макроэкономика 2007_СВОД_Анализ отклонений_КуТЭС бл. №7_05.02.2008_Рек. бл.7 Мон. 2_050808_" xfId="155"/>
    <cellStyle name="__Макроэкономика 2007_СВОД_Анализ отклонений_КуТЭС бл. №7_05.02.2008_Рек. бл.7 Мон. 2_050808_ 2" xfId="156"/>
    <cellStyle name="__Макроэкономика 2007_СВОД_Анализ отклонений_КуТЭС бл. №7_05.02.2008_Рек. бл.8 КуТЭС_141008" xfId="157"/>
    <cellStyle name="__Макроэкономика 2007_СВОД_Анализ отклонений_КуТЭС бл. №7_05.02.2008_Риски_мероприятия_эксперты_v8" xfId="158"/>
    <cellStyle name="__Макроэкономика 2007_СВОД_Анализ отклонений_КуТЭС бл. №7_05.02.2008_Риски_мероприятия_эксперты_v8 2" xfId="159"/>
    <cellStyle name="__Макроэкономика 2007_СВОД_Анализ отклонений_КуТЭС бл. №7_05.02.2008_Титул" xfId="160"/>
    <cellStyle name="__Макроэкономика 2007_СВОД_Анализ отклонений_КуТЭС бл. №7_05.02.2008_ТРП-33811 Замета кубов бл15_090209" xfId="161"/>
    <cellStyle name="__Макроэкономика 2007_СВОД_Анализ отклонений_КуТЭС бл. №7_05.02.2008_формы реконструкции бл10_200508_1" xfId="162"/>
    <cellStyle name="__Макроэкономика 2007_СВОД_Анализ отклонений_КуТЭС бл. №7_05.02.2008_формы реконструкции бл10_200508_1_Замета кубов бл15" xfId="163"/>
    <cellStyle name="__Макроэкономика 2007_СВОД_Анализ отклонений_КуТЭС бл. №7_05.02.2008_формы реконструкции бл10_200508_1_Книга1" xfId="164"/>
    <cellStyle name="__Макроэкономика 2007_СВОД_Анализ отклонений_КуТЭС бл. №7_05.02.2008_формы реконструкции бл10_200508_1_Рек. бл.10 ЛуТЭС" xfId="165"/>
    <cellStyle name="__Макроэкономика 2007_СВОД_Анализ отклонений_КуТЭС бл. №7_05.02.2008_формы реконструкции бл10_200508_1_Рек. бл.10 ЛуТЭС_последняя 221008" xfId="166"/>
    <cellStyle name="__Макроэкономика 2007_СВОД_Анализ отклонений_КуТЭС бл. №7_05.02.2008_формы реконструкции бл10_200508_1_Рек. бл.13 ЛуТЭС_(грн)_161008" xfId="167"/>
    <cellStyle name="__Макроэкономика 2007_СВОД_Анализ отклонений_КуТЭС бл. №7_05.02.2008_формы реконструкции бл10_200508_1_Рек. бл.13 ЛуТЭС_(грн)_171008" xfId="168"/>
    <cellStyle name="__Макроэкономика 2007_СВОД_Анализ отклонений_КуТЭС бл. №7_05.02.2008_формы реконструкции бл10_200508_1_Рек. бл.13 ЛуТЭС_(грн)_211008_для презентации" xfId="169"/>
    <cellStyle name="__Макроэкономика 2007_СВОД_Анализ отклонений_КуТЭС бл. №7_05.02.2008_формы реконструкции бл10_200508_1_Рек. бл.13 ЛуТЭС_(грн)_последняя на ИКК 221008" xfId="170"/>
    <cellStyle name="__Макроэкономика 2007_СВОД_Анализ отклонений_КуТЭС бл. №7_05.02.2008_формы реконструкции бл10_200508_1_Рек. бл.13 ЛуТЭС_141008" xfId="171"/>
    <cellStyle name="__Макроэкономика 2007_СВОД_Анализ отклонений_КуТЭС бл. №7_05.02.2008_формы реконструкции бл10_200508_1_Рек. бл.13 ЛуТЭС_281108" xfId="172"/>
    <cellStyle name="__Макроэкономика 2007_СВОД_Анализ отклонений_КуТЭС бл. №7_05.02.2008_формы реконструкции бл10_200508_1_Титул" xfId="173"/>
    <cellStyle name="__Макроэкономика 2007_СВОД_Анализ отклонений_КуТЭС бл. №7_05.02.2008_формы реконструкции бл10_200508_1_ТРП-33811 Замета кубов бл15_090209" xfId="174"/>
    <cellStyle name="__Макроэкономика 2007_СВОД_Анализ отклонений_КуТЭС бл. №7_1" xfId="175"/>
    <cellStyle name="__Макроэкономика 2007_СВОД_Анализ отклонений_КуТЭС бл. №7_1 10" xfId="176"/>
    <cellStyle name="__Макроэкономика 2007_СВОД_Анализ отклонений_КуТЭС бл. №7_1 2" xfId="177"/>
    <cellStyle name="__Макроэкономика 2007_СВОД_Анализ отклонений_КуТЭС бл. №7_1 3" xfId="178"/>
    <cellStyle name="__Макроэкономика 2007_СВОД_Анализ отклонений_КуТЭС бл. №7_1 4" xfId="179"/>
    <cellStyle name="__Макроэкономика 2007_СВОД_Анализ отклонений_КуТЭС бл. №7_1 5" xfId="180"/>
    <cellStyle name="__Макроэкономика 2007_СВОД_Анализ отклонений_КуТЭС бл. №7_1 6" xfId="181"/>
    <cellStyle name="__Макроэкономика 2007_СВОД_Анализ отклонений_КуТЭС бл. №7_1 7" xfId="182"/>
    <cellStyle name="__Макроэкономика 2007_СВОД_Анализ отклонений_КуТЭС бл. №7_1 8" xfId="183"/>
    <cellStyle name="__Макроэкономика 2007_СВОД_Анализ отклонений_КуТЭС бл. №7_1 9" xfId="184"/>
    <cellStyle name="__Макроэкономика 2007_СВОД_Анализ отклонений_КуТЭС бл. №7_1_1 Рек. бл.1 ЗуТЭС_Мон.2 (грн)" xfId="185"/>
    <cellStyle name="__Макроэкономика 2007_СВОД_Анализ отклонений_КуТЭС бл. №7_1_Замета кубов бл15" xfId="186"/>
    <cellStyle name="__Макроэкономика 2007_СВОД_Анализ отклонений_КуТЭС бл. №7_1_Книга1" xfId="187"/>
    <cellStyle name="__Макроэкономика 2007_СВОД_Анализ отклонений_КуТЭС бл. №7_1_Книга3___3" xfId="188"/>
    <cellStyle name="__Макроэкономика 2007_СВОД_Анализ отклонений_КуТЭС бл. №7_1_Модель для оценки рисков 120908" xfId="189"/>
    <cellStyle name="__Макроэкономика 2007_СВОД_Анализ отклонений_КуТЭС бл. №7_1_Модель для оценки рисков 120908 2" xfId="190"/>
    <cellStyle name="__Макроэкономика 2007_СВОД_Анализ отклонений_КуТЭС бл. №7_1_Модель для оценки рисков 151008" xfId="191"/>
    <cellStyle name="__Макроэкономика 2007_СВОД_Анализ отклонений_КуТЭС бл. №7_1_Модель для оценки рисков 151008 2" xfId="192"/>
    <cellStyle name="__Макроэкономика 2007_СВОД_Анализ отклонений_КуТЭС бл. №7_1_Модель для оценки рисков 160908" xfId="193"/>
    <cellStyle name="__Макроэкономика 2007_СВОД_Анализ отклонений_КуТЭС бл. №7_1_Модель для оценки рисков 160908 2" xfId="194"/>
    <cellStyle name="__Макроэкономика 2007_СВОД_Анализ отклонений_КуТЭС бл. №7_1_Модель для оценки рисков 300908" xfId="195"/>
    <cellStyle name="__Макроэкономика 2007_СВОД_Анализ отклонений_КуТЭС бл. №7_1_Модель для оценки рисков 300908 2" xfId="196"/>
    <cellStyle name="__Макроэкономика 2007_СВОД_Анализ отклонений_КуТЭС бл. №7_1_Модель для оценки рисков V3" xfId="197"/>
    <cellStyle name="__Макроэкономика 2007_СВОД_Анализ отклонений_КуТЭС бл. №7_1_Модель для оценки рисков V3 2" xfId="198"/>
    <cellStyle name="__Макроэкономика 2007_СВОД_Анализ отклонений_КуТЭС бл. №7_1_Модель для оценки рисков V4 (2)" xfId="199"/>
    <cellStyle name="__Макроэкономика 2007_СВОД_Анализ отклонений_КуТЭС бл. №7_1_Модель для оценки рисков V4 (2) 2" xfId="200"/>
    <cellStyle name="__Макроэкономика 2007_СВОД_Анализ отклонений_КуТЭС бл. №7_1_Модель-Рек. бл.7 Мон. 2_050808_" xfId="201"/>
    <cellStyle name="__Макроэкономика 2007_СВОД_Анализ отклонений_КуТЭС бл. №7_1_Модель-Рек. бл.7 Мон. 2_050808_ 2" xfId="202"/>
    <cellStyle name="__Макроэкономика 2007_СВОД_Анализ отклонений_КуТЭС бл. №7_1_Приложение_1" xfId="203"/>
    <cellStyle name="__Макроэкономика 2007_СВОД_Анализ отклонений_КуТЭС бл. №7_1_Приложение_1 2" xfId="204"/>
    <cellStyle name="__Макроэкономика 2007_СВОД_Анализ отклонений_КуТЭС бл. №7_1_Приложение_2" xfId="205"/>
    <cellStyle name="__Макроэкономика 2007_СВОД_Анализ отклонений_КуТЭС бл. №7_1_Приложение_2 2" xfId="206"/>
    <cellStyle name="__Макроэкономика 2007_СВОД_Анализ отклонений_КуТЭС бл. №7_1_Рек. бл.1 ЗуТЭС_Мон.2 (грн)_на ИКА 050808" xfId="207"/>
    <cellStyle name="__Макроэкономика 2007_СВОД_Анализ отклонений_КуТЭС бл. №7_1_Рек. бл.1 ЗуТЭС_Мон.2 (грн)_на ИКА 050808 10" xfId="208"/>
    <cellStyle name="__Макроэкономика 2007_СВОД_Анализ отклонений_КуТЭС бл. №7_1_Рек. бл.1 ЗуТЭС_Мон.2 (грн)_на ИКА 050808 2" xfId="209"/>
    <cellStyle name="__Макроэкономика 2007_СВОД_Анализ отклонений_КуТЭС бл. №7_1_Рек. бл.1 ЗуТЭС_Мон.2 (грн)_на ИКА 050808 3" xfId="210"/>
    <cellStyle name="__Макроэкономика 2007_СВОД_Анализ отклонений_КуТЭС бл. №7_1_Рек. бл.1 ЗуТЭС_Мон.2 (грн)_на ИКА 050808 4" xfId="211"/>
    <cellStyle name="__Макроэкономика 2007_СВОД_Анализ отклонений_КуТЭС бл. №7_1_Рек. бл.1 ЗуТЭС_Мон.2 (грн)_на ИКА 050808 5" xfId="212"/>
    <cellStyle name="__Макроэкономика 2007_СВОД_Анализ отклонений_КуТЭС бл. №7_1_Рек. бл.1 ЗуТЭС_Мон.2 (грн)_на ИКА 050808 6" xfId="213"/>
    <cellStyle name="__Макроэкономика 2007_СВОД_Анализ отклонений_КуТЭС бл. №7_1_Рек. бл.1 ЗуТЭС_Мон.2 (грн)_на ИКА 050808 7" xfId="214"/>
    <cellStyle name="__Макроэкономика 2007_СВОД_Анализ отклонений_КуТЭС бл. №7_1_Рек. бл.1 ЗуТЭС_Мон.2 (грн)_на ИКА 050808 8" xfId="215"/>
    <cellStyle name="__Макроэкономика 2007_СВОД_Анализ отклонений_КуТЭС бл. №7_1_Рек. бл.1 ЗуТЭС_Мон.2 (грн)_на ИКА 050808 9" xfId="216"/>
    <cellStyle name="__Макроэкономика 2007_СВОД_Анализ отклонений_КуТЭС бл. №7_1_Рек. бл.1 ЗуТЭС_Мон.2 (грн)_на ИКА 050808_1 Рек. бл.1 ЗуТЭС_Мон.2 (грн)" xfId="217"/>
    <cellStyle name="__Макроэкономика 2007_СВОД_Анализ отклонений_КуТЭС бл. №7_1_Рек. бл.1 ЗуТЭС_Мон.2 (грн)_на ИКА 050808_Рек. бл.4 ЗуТЭС_План (грн)_для презентации" xfId="218"/>
    <cellStyle name="__Макроэкономика 2007_СВОД_Анализ отклонений_КуТЭС бл. №7_1_Рек. бл.10 ЛуТЭС" xfId="219"/>
    <cellStyle name="__Макроэкономика 2007_СВОД_Анализ отклонений_КуТЭС бл. №7_1_Рек. бл.10 ЛуТЭС_Мон.2 (грн)_161008" xfId="220"/>
    <cellStyle name="__Макроэкономика 2007_СВОД_Анализ отклонений_КуТЭС бл. №7_1_Рек. бл.10 ЛуТЭС_последняя 221008" xfId="221"/>
    <cellStyle name="__Макроэкономика 2007_СВОД_Анализ отклонений_КуТЭС бл. №7_1_Рек. бл.13 ЛуТЭС_(грн)_161008" xfId="222"/>
    <cellStyle name="__Макроэкономика 2007_СВОД_Анализ отклонений_КуТЭС бл. №7_1_Рек. бл.13 ЛуТЭС_(грн)_171008" xfId="223"/>
    <cellStyle name="__Макроэкономика 2007_СВОД_Анализ отклонений_КуТЭС бл. №7_1_Рек. бл.13 ЛуТЭС_(грн)_211008_для презентации" xfId="224"/>
    <cellStyle name="__Макроэкономика 2007_СВОД_Анализ отклонений_КуТЭС бл. №7_1_Рек. бл.13 ЛуТЭС_(грн)_последняя на ИКК 221008" xfId="225"/>
    <cellStyle name="__Макроэкономика 2007_СВОД_Анализ отклонений_КуТЭС бл. №7_1_Рек. бл.13 ЛуТЭС_141008" xfId="226"/>
    <cellStyle name="__Макроэкономика 2007_СВОД_Анализ отклонений_КуТЭС бл. №7_1_Рек. бл.13 ЛуТЭС_241008" xfId="227"/>
    <cellStyle name="__Макроэкономика 2007_СВОД_Анализ отклонений_КуТЭС бл. №7_1_Рек. бл.13 ЛуТЭС_281108" xfId="228"/>
    <cellStyle name="__Макроэкономика 2007_СВОД_Анализ отклонений_КуТЭС бл. №7_1_Рек. бл.4 ЗуТЭС_План (грн)_для презентации" xfId="229"/>
    <cellStyle name="__Макроэкономика 2007_СВОД_Анализ отклонений_КуТЭС бл. №7_1_Рек. бл.7 КуТЭС_Мон. 2_050808" xfId="230"/>
    <cellStyle name="__Макроэкономика 2007_СВОД_Анализ отклонений_КуТЭС бл. №7_1_Рек. бл.7 КуТЭС_Мон. 2_050808 2" xfId="231"/>
    <cellStyle name="__Макроэкономика 2007_СВОД_Анализ отклонений_КуТЭС бл. №7_1_Рек. бл.7 Мон. 2_050808_" xfId="232"/>
    <cellStyle name="__Макроэкономика 2007_СВОД_Анализ отклонений_КуТЭС бл. №7_1_Рек. бл.7 Мон. 2_050808_ 2" xfId="233"/>
    <cellStyle name="__Макроэкономика 2007_СВОД_Анализ отклонений_КуТЭС бл. №7_1_Рек. бл.8 КуТЭС_141008" xfId="234"/>
    <cellStyle name="__Макроэкономика 2007_СВОД_Анализ отклонений_КуТЭС бл. №7_1_Риски_мероприятия_эксперты_v8" xfId="235"/>
    <cellStyle name="__Макроэкономика 2007_СВОД_Анализ отклонений_КуТЭС бл. №7_1_Риски_мероприятия_эксперты_v8 2" xfId="236"/>
    <cellStyle name="__Макроэкономика 2007_СВОД_Анализ отклонений_КуТЭС бл. №7_1_Титул" xfId="237"/>
    <cellStyle name="__Макроэкономика 2007_СВОД_Анализ отклонений_КуТЭС бл. №7_1_ТРП-33811 Замета кубов бл15_090209" xfId="238"/>
    <cellStyle name="__Макроэкономика 2007_СВОД_Анализ отклонений_КуТЭС бл. №7_1_формы реконструкции бл10_200508_1" xfId="239"/>
    <cellStyle name="__Макроэкономика 2007_СВОД_Анализ отклонений_КуТЭС бл. №7_1_формы реконструкции бл10_200508_1_Замета кубов бл15" xfId="240"/>
    <cellStyle name="__Макроэкономика 2007_СВОД_Анализ отклонений_КуТЭС бл. №7_1_формы реконструкции бл10_200508_1_Книга1" xfId="241"/>
    <cellStyle name="__Макроэкономика 2007_СВОД_Анализ отклонений_КуТЭС бл. №7_1_формы реконструкции бл10_200508_1_Рек. бл.10 ЛуТЭС" xfId="242"/>
    <cellStyle name="__Макроэкономика 2007_СВОД_Анализ отклонений_КуТЭС бл. №7_1_формы реконструкции бл10_200508_1_Рек. бл.10 ЛуТЭС_последняя 221008" xfId="243"/>
    <cellStyle name="__Макроэкономика 2007_СВОД_Анализ отклонений_КуТЭС бл. №7_1_формы реконструкции бл10_200508_1_Рек. бл.13 ЛуТЭС_(грн)_161008" xfId="244"/>
    <cellStyle name="__Макроэкономика 2007_СВОД_Анализ отклонений_КуТЭС бл. №7_1_формы реконструкции бл10_200508_1_Рек. бл.13 ЛуТЭС_(грн)_171008" xfId="245"/>
    <cellStyle name="__Макроэкономика 2007_СВОД_Анализ отклонений_КуТЭС бл. №7_1_формы реконструкции бл10_200508_1_Рек. бл.13 ЛуТЭС_(грн)_211008_для презентации" xfId="246"/>
    <cellStyle name="__Макроэкономика 2007_СВОД_Анализ отклонений_КуТЭС бл. №7_1_формы реконструкции бл10_200508_1_Рек. бл.13 ЛуТЭС_(грн)_последняя на ИКК 221008" xfId="247"/>
    <cellStyle name="__Макроэкономика 2007_СВОД_Анализ отклонений_КуТЭС бл. №7_1_формы реконструкции бл10_200508_1_Рек. бл.13 ЛуТЭС_141008" xfId="248"/>
    <cellStyle name="__Макроэкономика 2007_СВОД_Анализ отклонений_КуТЭС бл. №7_1_формы реконструкции бл10_200508_1_Рек. бл.13 ЛуТЭС_281108" xfId="249"/>
    <cellStyle name="__Макроэкономика 2007_СВОД_Анализ отклонений_КуТЭС бл. №7_1_формы реконструкции бл10_200508_1_Титул" xfId="250"/>
    <cellStyle name="__Макроэкономика 2007_СВОД_Анализ отклонений_КуТЭС бл. №7_1_формы реконструкции бл10_200508_1_ТРП-33811 Замета кубов бл15_090209" xfId="251"/>
    <cellStyle name="__Макроэкономика 2007_СВОД_Замета кубов бл15" xfId="252"/>
    <cellStyle name="__Макроэкономика 2007_СВОД_Книга1" xfId="253"/>
    <cellStyle name="__Макроэкономика 2007_СВОД_Книга3___3" xfId="254"/>
    <cellStyle name="__Макроэкономика 2007_СВОД_Модель для оценки рисков 120908" xfId="255"/>
    <cellStyle name="__Макроэкономика 2007_СВОД_Модель для оценки рисков 120908 2" xfId="256"/>
    <cellStyle name="__Макроэкономика 2007_СВОД_Модель для оценки рисков 151008" xfId="257"/>
    <cellStyle name="__Макроэкономика 2007_СВОД_Модель для оценки рисков 151008 2" xfId="258"/>
    <cellStyle name="__Макроэкономика 2007_СВОД_Модель для оценки рисков 160908" xfId="259"/>
    <cellStyle name="__Макроэкономика 2007_СВОД_Модель для оценки рисков 160908 2" xfId="260"/>
    <cellStyle name="__Макроэкономика 2007_СВОД_Модель для оценки рисков 300908" xfId="261"/>
    <cellStyle name="__Макроэкономика 2007_СВОД_Модель для оценки рисков 300908 2" xfId="262"/>
    <cellStyle name="__Макроэкономика 2007_СВОД_Модель для оценки рисков V3" xfId="263"/>
    <cellStyle name="__Макроэкономика 2007_СВОД_Модель для оценки рисков V3 2" xfId="264"/>
    <cellStyle name="__Макроэкономика 2007_СВОД_Модель для оценки рисков V4 (2)" xfId="265"/>
    <cellStyle name="__Макроэкономика 2007_СВОД_Модель для оценки рисков V4 (2) 2" xfId="266"/>
    <cellStyle name="__Макроэкономика 2007_СВОД_Модель-Рек. бл.7 Мон. 2_050808_" xfId="267"/>
    <cellStyle name="__Макроэкономика 2007_СВОД_Модель-Рек. бл.7 Мон. 2_050808_ 2" xfId="268"/>
    <cellStyle name="__Макроэкономика 2007_СВОД_Приложение_1" xfId="269"/>
    <cellStyle name="__Макроэкономика 2007_СВОД_Приложение_1 2" xfId="270"/>
    <cellStyle name="__Макроэкономика 2007_СВОД_Приложение_2" xfId="271"/>
    <cellStyle name="__Макроэкономика 2007_СВОД_Приложение_2 2" xfId="272"/>
    <cellStyle name="__Макроэкономика 2007_СВОД_Рек. бл.1 ЗуТЭС_Мон.2 (грн)_161008" xfId="273"/>
    <cellStyle name="__Макроэкономика 2007_СВОД_Рек. бл.1 ЗуТЭС_Мон.2 (грн)_161008 10" xfId="274"/>
    <cellStyle name="__Макроэкономика 2007_СВОД_Рек. бл.1 ЗуТЭС_Мон.2 (грн)_161008 2" xfId="275"/>
    <cellStyle name="__Макроэкономика 2007_СВОД_Рек. бл.1 ЗуТЭС_Мон.2 (грн)_161008 3" xfId="276"/>
    <cellStyle name="__Макроэкономика 2007_СВОД_Рек. бл.1 ЗуТЭС_Мон.2 (грн)_161008 4" xfId="277"/>
    <cellStyle name="__Макроэкономика 2007_СВОД_Рек. бл.1 ЗуТЭС_Мон.2 (грн)_161008 5" xfId="278"/>
    <cellStyle name="__Макроэкономика 2007_СВОД_Рек. бл.1 ЗуТЭС_Мон.2 (грн)_161008 6" xfId="279"/>
    <cellStyle name="__Макроэкономика 2007_СВОД_Рек. бл.1 ЗуТЭС_Мон.2 (грн)_161008 7" xfId="280"/>
    <cellStyle name="__Макроэкономика 2007_СВОД_Рек. бл.1 ЗуТЭС_Мон.2 (грн)_161008 8" xfId="281"/>
    <cellStyle name="__Макроэкономика 2007_СВОД_Рек. бл.1 ЗуТЭС_Мон.2 (грн)_161008 9" xfId="282"/>
    <cellStyle name="__Макроэкономика 2007_СВОД_Рек. бл.1 ЗуТЭС_Мон.2 (грн)_161008_Рек. бл.4 ЗуТЭС_План (грн)_для презентации" xfId="283"/>
    <cellStyle name="__Макроэкономика 2007_СВОД_Рек. бл.1 ЗуТЭС_Мон.2 (грн)_на ИКА 050808" xfId="284"/>
    <cellStyle name="__Макроэкономика 2007_СВОД_Рек. бл.1 ЗуТЭС_Мон.2 (грн)_на ИКА 050808 10" xfId="285"/>
    <cellStyle name="__Макроэкономика 2007_СВОД_Рек. бл.1 ЗуТЭС_Мон.2 (грн)_на ИКА 050808 2" xfId="286"/>
    <cellStyle name="__Макроэкономика 2007_СВОД_Рек. бл.1 ЗуТЭС_Мон.2 (грн)_на ИКА 050808 3" xfId="287"/>
    <cellStyle name="__Макроэкономика 2007_СВОД_Рек. бл.1 ЗуТЭС_Мон.2 (грн)_на ИКА 050808 4" xfId="288"/>
    <cellStyle name="__Макроэкономика 2007_СВОД_Рек. бл.1 ЗуТЭС_Мон.2 (грн)_на ИКА 050808 5" xfId="289"/>
    <cellStyle name="__Макроэкономика 2007_СВОД_Рек. бл.1 ЗуТЭС_Мон.2 (грн)_на ИКА 050808 6" xfId="290"/>
    <cellStyle name="__Макроэкономика 2007_СВОД_Рек. бл.1 ЗуТЭС_Мон.2 (грн)_на ИКА 050808 7" xfId="291"/>
    <cellStyle name="__Макроэкономика 2007_СВОД_Рек. бл.1 ЗуТЭС_Мон.2 (грн)_на ИКА 050808 8" xfId="292"/>
    <cellStyle name="__Макроэкономика 2007_СВОД_Рек. бл.1 ЗуТЭС_Мон.2 (грн)_на ИКА 050808 9" xfId="293"/>
    <cellStyle name="__Макроэкономика 2007_СВОД_Рек. бл.1 ЗуТЭС_Мон.2 (грн)_на ИКА 050808_1 Рек. бл.1 ЗуТЭС_Мон.2 (грн)" xfId="294"/>
    <cellStyle name="__Макроэкономика 2007_СВОД_Рек. бл.1 ЗуТЭС_Мон.2 (грн)_на ИКА 050808_Рек. бл.4 ЗуТЭС_План (грн)_для презентации" xfId="295"/>
    <cellStyle name="__Макроэкономика 2007_СВОД_Рек. бл.1 ЗуТЭС_План (дол)_12.11.07" xfId="296"/>
    <cellStyle name="__Макроэкономика 2007_СВОД_Рек. бл.1 ЗуТЭС_План (дол)_12.11.07 10" xfId="297"/>
    <cellStyle name="__Макроэкономика 2007_СВОД_Рек. бл.1 ЗуТЭС_План (дол)_12.11.07 2" xfId="298"/>
    <cellStyle name="__Макроэкономика 2007_СВОД_Рек. бл.1 ЗуТЭС_План (дол)_12.11.07 3" xfId="299"/>
    <cellStyle name="__Макроэкономика 2007_СВОД_Рек. бл.1 ЗуТЭС_План (дол)_12.11.07 4" xfId="300"/>
    <cellStyle name="__Макроэкономика 2007_СВОД_Рек. бл.1 ЗуТЭС_План (дол)_12.11.07 5" xfId="301"/>
    <cellStyle name="__Макроэкономика 2007_СВОД_Рек. бл.1 ЗуТЭС_План (дол)_12.11.07 6" xfId="302"/>
    <cellStyle name="__Макроэкономика 2007_СВОД_Рек. бл.1 ЗуТЭС_План (дол)_12.11.07 7" xfId="303"/>
    <cellStyle name="__Макроэкономика 2007_СВОД_Рек. бл.1 ЗуТЭС_План (дол)_12.11.07 8" xfId="304"/>
    <cellStyle name="__Макроэкономика 2007_СВОД_Рек. бл.1 ЗуТЭС_План (дол)_12.11.07 9" xfId="305"/>
    <cellStyle name="__Макроэкономика 2007_СВОД_Рек. бл.10 ЛуТЭС" xfId="306"/>
    <cellStyle name="__Макроэкономика 2007_СВОД_Рек. бл.10 ЛуТЭС_Мон.2 (грн)_161008" xfId="307"/>
    <cellStyle name="__Макроэкономика 2007_СВОД_Рек. бл.10 ЛуТЭС_План (грн)_13.11.07" xfId="308"/>
    <cellStyle name="__Макроэкономика 2007_СВОД_Рек. бл.10 ЛуТЭС_План (грн)_13.11.07_Замета кубов бл15" xfId="309"/>
    <cellStyle name="__Макроэкономика 2007_СВОД_Рек. бл.10 ЛуТЭС_План (грн)_13.11.07_Рек. бл.10 ЛуТЭС_последняя 221008" xfId="310"/>
    <cellStyle name="__Макроэкономика 2007_СВОД_Рек. бл.10 ЛуТЭС_План (грн)_13.11.07_Рек. бл.13 ЛуТЭС_(грн)_211008_для презентации" xfId="311"/>
    <cellStyle name="__Макроэкономика 2007_СВОД_Рек. бл.10 ЛуТЭС_План (грн)_13.11.07_Рек. бл.13 ЛуТЭС_(грн)_последняя на ИКК 221008" xfId="312"/>
    <cellStyle name="__Макроэкономика 2007_СВОД_Рек. бл.10 ЛуТЭС_План (грн)_13.11.07_Рек. бл.13 ЛуТЭС_241008" xfId="313"/>
    <cellStyle name="__Макроэкономика 2007_СВОД_Рек. бл.10 ЛуТЭС_План (грн)_13.11.07_Рек. бл.13 ЛуТЭС_281108" xfId="314"/>
    <cellStyle name="__Макроэкономика 2007_СВОД_Рек. бл.10 ЛуТЭС_План (грн)_13.11.07_Титул" xfId="315"/>
    <cellStyle name="__Макроэкономика 2007_СВОД_Рек. бл.10 ЛуТЭС_План (грн)_13.11.07_ТРП-33811 Замета кубов бл15_090209" xfId="316"/>
    <cellStyle name="__Макроэкономика 2007_СВОД_Рек. бл.10 ЛуТЭС_План (дол)_13.11.07" xfId="317"/>
    <cellStyle name="__Макроэкономика 2007_СВОД_Рек. бл.10 ЛуТЭС_последняя 221008" xfId="318"/>
    <cellStyle name="__Макроэкономика 2007_СВОД_Рек. бл.13 ЛуТЭС_(грн)_161008" xfId="319"/>
    <cellStyle name="__Макроэкономика 2007_СВОД_Рек. бл.13 ЛуТЭС_(грн)_171008" xfId="320"/>
    <cellStyle name="__Макроэкономика 2007_СВОД_Рек. бл.13 ЛуТЭС_(грн)_211008_для презентации" xfId="321"/>
    <cellStyle name="__Макроэкономика 2007_СВОД_Рек. бл.13 ЛуТЭС_(грн)_последняя на ИКК 221008" xfId="322"/>
    <cellStyle name="__Макроэкономика 2007_СВОД_Рек. бл.13 ЛуТЭС_141008" xfId="323"/>
    <cellStyle name="__Макроэкономика 2007_СВОД_Рек. бл.13 ЛуТЭС_241008" xfId="324"/>
    <cellStyle name="__Макроэкономика 2007_СВОД_Рек. бл.13 ЛуТЭС_281108" xfId="325"/>
    <cellStyle name="__Макроэкономика 2007_СВОД_Рек. бл.4 ЗуТЭС" xfId="326"/>
    <cellStyle name="__Макроэкономика 2007_СВОД_Рек. бл.4 ЗуТЭС 10" xfId="327"/>
    <cellStyle name="__Макроэкономика 2007_СВОД_Рек. бл.4 ЗуТЭС 2" xfId="328"/>
    <cellStyle name="__Макроэкономика 2007_СВОД_Рек. бл.4 ЗуТЭС 3" xfId="329"/>
    <cellStyle name="__Макроэкономика 2007_СВОД_Рек. бл.4 ЗуТЭС 4" xfId="330"/>
    <cellStyle name="__Макроэкономика 2007_СВОД_Рек. бл.4 ЗуТЭС 5" xfId="331"/>
    <cellStyle name="__Макроэкономика 2007_СВОД_Рек. бл.4 ЗуТЭС 6" xfId="332"/>
    <cellStyle name="__Макроэкономика 2007_СВОД_Рек. бл.4 ЗуТЭС 7" xfId="333"/>
    <cellStyle name="__Макроэкономика 2007_СВОД_Рек. бл.4 ЗуТЭС 8" xfId="334"/>
    <cellStyle name="__Макроэкономика 2007_СВОД_Рек. бл.4 ЗуТЭС 9" xfId="335"/>
    <cellStyle name="__Макроэкономика 2007_СВОД_Рек. бл.4 ЗуТЭС_141008" xfId="336"/>
    <cellStyle name="__Макроэкономика 2007_СВОД_Рек. бл.4 ЗуТЭС_141008 10" xfId="337"/>
    <cellStyle name="__Макроэкономика 2007_СВОД_Рек. бл.4 ЗуТЭС_141008 2" xfId="338"/>
    <cellStyle name="__Макроэкономика 2007_СВОД_Рек. бл.4 ЗуТЭС_141008 3" xfId="339"/>
    <cellStyle name="__Макроэкономика 2007_СВОД_Рек. бл.4 ЗуТЭС_141008 4" xfId="340"/>
    <cellStyle name="__Макроэкономика 2007_СВОД_Рек. бл.4 ЗуТЭС_141008 5" xfId="341"/>
    <cellStyle name="__Макроэкономика 2007_СВОД_Рек. бл.4 ЗуТЭС_141008 6" xfId="342"/>
    <cellStyle name="__Макроэкономика 2007_СВОД_Рек. бл.4 ЗуТЭС_141008 7" xfId="343"/>
    <cellStyle name="__Макроэкономика 2007_СВОД_Рек. бл.4 ЗуТЭС_141008 8" xfId="344"/>
    <cellStyle name="__Макроэкономика 2007_СВОД_Рек. бл.4 ЗуТЭС_141008 9" xfId="345"/>
    <cellStyle name="__Макроэкономика 2007_СВОД_Рек. бл.4 ЗуТЭС_141008_Рек. бл.4 ЗуТЭС_План (грн)_для презентации" xfId="346"/>
    <cellStyle name="__Макроэкономика 2007_СВОД_Рек. бл.4 ЗуТЭС_План (грн)_для презентации" xfId="347"/>
    <cellStyle name="__Макроэкономика 2007_СВОД_Рек. бл.4 ЗуТЭС_Рек. бл.4 ЗуТЭС_План (грн)_для презентации" xfId="348"/>
    <cellStyle name="__Макроэкономика 2007_СВОД_Рек. бл.7 КуТЭС_Мон. 2_050808" xfId="349"/>
    <cellStyle name="__Макроэкономика 2007_СВОД_Рек. бл.7 КуТЭС_Мон. 2_050808 2" xfId="350"/>
    <cellStyle name="__Макроэкономика 2007_СВОД_Рек. бл.7 КуТЭС_План (грн)_13.11.07" xfId="351"/>
    <cellStyle name="__Макроэкономика 2007_СВОД_Рек. бл.7 Мон. 2_050808_" xfId="352"/>
    <cellStyle name="__Макроэкономика 2007_СВОД_Рек. бл.7 Мон. 2_050808_ 2" xfId="353"/>
    <cellStyle name="__Макроэкономика 2007_СВОД_Рек. бл.8 КуТЭС_141008" xfId="354"/>
    <cellStyle name="__Макроэкономика 2007_СВОД_Риски_мероприятия_эксперты_v8" xfId="355"/>
    <cellStyle name="__Макроэкономика 2007_СВОД_Риски_мероприятия_эксперты_v8 2" xfId="356"/>
    <cellStyle name="__Макроэкономика 2007_СВОД_Титул" xfId="357"/>
    <cellStyle name="__Макроэкономика 2007_СВОД_ТРП-33811 Замета кубов бл15_090209" xfId="358"/>
    <cellStyle name="__Макроэкономика 2007_СВОД_формы реконструкции бл10_200508_1" xfId="359"/>
    <cellStyle name="__Макроэкономика 2007_СВОД_формы реконструкции бл10_200508_1_Замета кубов бл15" xfId="360"/>
    <cellStyle name="__Макроэкономика 2007_СВОД_формы реконструкции бл10_200508_1_Книга1" xfId="361"/>
    <cellStyle name="__Макроэкономика 2007_СВОД_формы реконструкции бл10_200508_1_Рек. бл.10 ЛуТЭС" xfId="362"/>
    <cellStyle name="__Макроэкономика 2007_СВОД_формы реконструкции бл10_200508_1_Рек. бл.10 ЛуТЭС_последняя 221008" xfId="363"/>
    <cellStyle name="__Макроэкономика 2007_СВОД_формы реконструкции бл10_200508_1_Рек. бл.13 ЛуТЭС_(грн)_161008" xfId="364"/>
    <cellStyle name="__Макроэкономика 2007_СВОД_формы реконструкции бл10_200508_1_Рек. бл.13 ЛуТЭС_(грн)_171008" xfId="365"/>
    <cellStyle name="__Макроэкономика 2007_СВОД_формы реконструкции бл10_200508_1_Рек. бл.13 ЛуТЭС_(грн)_211008_для презентации" xfId="366"/>
    <cellStyle name="__Макроэкономика 2007_СВОД_формы реконструкции бл10_200508_1_Рек. бл.13 ЛуТЭС_(грн)_последняя на ИКК 221008" xfId="367"/>
    <cellStyle name="__Макроэкономика 2007_СВОД_формы реконструкции бл10_200508_1_Рек. бл.13 ЛуТЭС_141008" xfId="368"/>
    <cellStyle name="__Макроэкономика 2007_СВОД_формы реконструкции бл10_200508_1_Титул" xfId="369"/>
    <cellStyle name="__Макроэкономика 2007_СВОД_формы реконструкции бл10_200508_1_ТРП-33811 Замета кубов бл15_090209" xfId="370"/>
    <cellStyle name="__Металлургический дивизион - формы v1.2" xfId="371"/>
    <cellStyle name="__Металлургический дивизион v1.3" xfId="372"/>
    <cellStyle name="__Штабквартира - формы v1.1" xfId="373"/>
    <cellStyle name="__Штабквартира - формы v1.1 10" xfId="374"/>
    <cellStyle name="__Штабквартира - формы v1.1 2" xfId="375"/>
    <cellStyle name="__Штабквартира - формы v1.1 3" xfId="376"/>
    <cellStyle name="__Штабквартира - формы v1.1 4" xfId="377"/>
    <cellStyle name="__Штабквартира - формы v1.1 5" xfId="378"/>
    <cellStyle name="__Штабквартира - формы v1.1 6" xfId="379"/>
    <cellStyle name="__Штабквартира - формы v1.1 7" xfId="380"/>
    <cellStyle name="__Штабквартира - формы v1.1 8" xfId="381"/>
    <cellStyle name="__Штабквартира - формы v1.1 9" xfId="382"/>
    <cellStyle name="__Штабквартира - формы v1.1_cеб_1кВтч_9м-цев" xfId="383"/>
    <cellStyle name="__Штабквартира - формы v1.1_Анализ Группы!!" xfId="384"/>
    <cellStyle name="__Штабквартира - формы v1.1_Анализ Группы!! 10" xfId="385"/>
    <cellStyle name="__Штабквартира - формы v1.1_Анализ Группы!! 2" xfId="386"/>
    <cellStyle name="__Штабквартира - формы v1.1_Анализ Группы!! 3" xfId="387"/>
    <cellStyle name="__Штабквартира - формы v1.1_Анализ Группы!! 4" xfId="388"/>
    <cellStyle name="__Штабквартира - формы v1.1_Анализ Группы!! 5" xfId="389"/>
    <cellStyle name="__Штабквартира - формы v1.1_Анализ Группы!! 6" xfId="390"/>
    <cellStyle name="__Штабквартира - формы v1.1_Анализ Группы!! 7" xfId="391"/>
    <cellStyle name="__Штабквартира - формы v1.1_Анализ Группы!! 8" xfId="392"/>
    <cellStyle name="__Штабквартира - формы v1.1_Анализ Группы!! 9" xfId="393"/>
    <cellStyle name="__Штабквартира - формы v1.1_Анализ Группы_4 чт" xfId="394"/>
    <cellStyle name="__Штабквартира - формы v1.1_Анализ Группы_4 чт 10" xfId="395"/>
    <cellStyle name="__Штабквартира - формы v1.1_Анализ Группы_4 чт 2" xfId="396"/>
    <cellStyle name="__Штабквартира - формы v1.1_Анализ Группы_4 чт 3" xfId="397"/>
    <cellStyle name="__Штабквартира - формы v1.1_Анализ Группы_4 чт 4" xfId="398"/>
    <cellStyle name="__Штабквартира - формы v1.1_Анализ Группы_4 чт 5" xfId="399"/>
    <cellStyle name="__Штабквартира - формы v1.1_Анализ Группы_4 чт 6" xfId="400"/>
    <cellStyle name="__Штабквартира - формы v1.1_Анализ Группы_4 чт 7" xfId="401"/>
    <cellStyle name="__Штабквартира - формы v1.1_Анализ Группы_4 чт 8" xfId="402"/>
    <cellStyle name="__Штабквартира - формы v1.1_Анализ Группы_4 чт 9" xfId="403"/>
    <cellStyle name="__Штабквартира - формы v1.1_Баланс9мес.2008" xfId="404"/>
    <cellStyle name="__Штабквартира - формы v1.1_БДР" xfId="405"/>
    <cellStyle name="__Штабквартира - формы v1.1_Книга2" xfId="406"/>
    <cellStyle name="__Штабквартира - формы v1.1_себ_1кВтч_4 кв_(БП, ТП) после БК" xfId="407"/>
    <cellStyle name="__Штабквартира - формы v1.1_С-ть 1 кВтч 4 месяца 2008_$" xfId="408"/>
    <cellStyle name="_06 КП_Расчёт 870 лавы_З-Д_16.08.2007" xfId="409"/>
    <cellStyle name="_09 Мелкие проекты" xfId="410"/>
    <cellStyle name="_1 _Аренда стомат  Юб" xfId="411"/>
    <cellStyle name="_1 _Аренда стомат  Юб 2" xfId="412"/>
    <cellStyle name="_1140" xfId="413"/>
    <cellStyle name="_1-я комиссия " xfId="414"/>
    <cellStyle name="_2007 Макроэкономика" xfId="415"/>
    <cellStyle name="_2007 Макроэкономика 10" xfId="416"/>
    <cellStyle name="_2007 Макроэкономика 11" xfId="417"/>
    <cellStyle name="_2007 Макроэкономика 12" xfId="418"/>
    <cellStyle name="_2007 Макроэкономика 13" xfId="419"/>
    <cellStyle name="_2007 Макроэкономика 14" xfId="420"/>
    <cellStyle name="_2007 Макроэкономика 15" xfId="421"/>
    <cellStyle name="_2007 Макроэкономика 16" xfId="422"/>
    <cellStyle name="_2007 Макроэкономика 17" xfId="423"/>
    <cellStyle name="_2007 Макроэкономика 18" xfId="424"/>
    <cellStyle name="_2007 Макроэкономика 19" xfId="425"/>
    <cellStyle name="_2007 Макроэкономика 2" xfId="426"/>
    <cellStyle name="_2007 Макроэкономика 2 2" xfId="427"/>
    <cellStyle name="_2007 Макроэкономика 20" xfId="428"/>
    <cellStyle name="_2007 Макроэкономика 21" xfId="429"/>
    <cellStyle name="_2007 Макроэкономика 22" xfId="430"/>
    <cellStyle name="_2007 Макроэкономика 23" xfId="431"/>
    <cellStyle name="_2007 Макроэкономика 24" xfId="432"/>
    <cellStyle name="_2007 Макроэкономика 25" xfId="433"/>
    <cellStyle name="_2007 Макроэкономика 26" xfId="434"/>
    <cellStyle name="_2007 Макроэкономика 27" xfId="435"/>
    <cellStyle name="_2007 Макроэкономика 28" xfId="436"/>
    <cellStyle name="_2007 Макроэкономика 29" xfId="437"/>
    <cellStyle name="_2007 Макроэкономика 3" xfId="438"/>
    <cellStyle name="_2007 Макроэкономика 3 2" xfId="439"/>
    <cellStyle name="_2007 Макроэкономика 30" xfId="440"/>
    <cellStyle name="_2007 Макроэкономика 31" xfId="441"/>
    <cellStyle name="_2007 Макроэкономика 32" xfId="442"/>
    <cellStyle name="_2007 Макроэкономика 33" xfId="443"/>
    <cellStyle name="_2007 Макроэкономика 34" xfId="444"/>
    <cellStyle name="_2007 Макроэкономика 4" xfId="445"/>
    <cellStyle name="_2007 Макроэкономика 4 2" xfId="446"/>
    <cellStyle name="_2007 Макроэкономика 5" xfId="447"/>
    <cellStyle name="_2007 Макроэкономика 6" xfId="448"/>
    <cellStyle name="_2007 Макроэкономика 7" xfId="449"/>
    <cellStyle name="_2007 Макроэкономика 8" xfId="450"/>
    <cellStyle name="_2007 Макроэкономика 9" xfId="451"/>
    <cellStyle name="_2007 Макроэкономика_ГИП_2010_база_17_08" xfId="452"/>
    <cellStyle name="_2007 Макроэкономика_Давыдовка Северная_29_08_09" xfId="453"/>
    <cellStyle name="_2007 Макроэкономика_Дружк_РУ_ 13_04_10_ВЛ_110_new_цена+эксплуат" xfId="454"/>
    <cellStyle name="_2007 Макроэкономика_Дружк_РУ_ 28_12_09_ВЛ_110_new_цена+эксплуат" xfId="455"/>
    <cellStyle name="_2007 Макроэкономика_Дружк_РУ_28_12_09 (ПС и линия 110 кВ)_new_цена+экспл" xfId="456"/>
    <cellStyle name="_2007 Макроэкономика_карточка проекта_17 347" xfId="457"/>
    <cellStyle name="_2007 Макроэкономика_карточка проекта_КД_12 320" xfId="458"/>
    <cellStyle name="_2007 Макроэкономика_карточка проекта_КД_14305_" xfId="459"/>
    <cellStyle name="_2007 Макроэкономика_карточка проекта_транспорт_10901" xfId="460"/>
    <cellStyle name="_2007 Макроэкономика_Константиновка" xfId="461"/>
    <cellStyle name="_2007 Макроэкономика_Отчет ореализации ПС Стыла" xfId="462"/>
    <cellStyle name="_2007 Макроэкономика_Отчет ореализации ПС Стыла_07_09" xfId="463"/>
    <cellStyle name="_2007 Макроэкономика_Отчет ореализации ПС Стыла_17_08" xfId="464"/>
    <cellStyle name="_2007 Макроэкономика_Отчет реализации ПС Донецкая (ОРУ 110)" xfId="465"/>
    <cellStyle name="_2007 Макроэкономика_Отчет реализации ПС Донецкая (ОРУ 110)_07_09" xfId="466"/>
    <cellStyle name="_2007 Макроэкономика_Отчет реализации ПС Донецкая (ОРУ 110)_17_08" xfId="467"/>
    <cellStyle name="_2007 Макроэкономика_Перевод подстанции 35кВ Рутченково на напряжение 110кВ_23_09_08" xfId="468"/>
    <cellStyle name="_2007 Макроэкономика_Перевод подстанции 35кВ Рутченково на напряжение 110кВ_23_09_08 2" xfId="469"/>
    <cellStyle name="_2007 Макроэкономика_Приложение к проекту" xfId="470"/>
    <cellStyle name="_2007 Макроэкономика_Приложение к проекту 2" xfId="471"/>
    <cellStyle name="_2007 Макроэкономика_ПС Донецкая (ОРУ_110)22_10_08" xfId="472"/>
    <cellStyle name="_2007 Макроэкономика_ПС Новомакеевка_29_08_09" xfId="473"/>
    <cellStyle name="_2007 Макроэкономика_ПС Стыла 03_09_08_аванс" xfId="474"/>
    <cellStyle name="_2007 Макроэкономика_ПС Угледар_17_08_09" xfId="475"/>
    <cellStyle name="_2007 Макроэкономика_ПС_Давыдовка_Северная_30_05_11_97_2003" xfId="476"/>
    <cellStyle name="_2007 Макроэкономика_РУ-110 Дружковка_04_08_09" xfId="477"/>
    <cellStyle name="_2007 Макроэкономика_РУ-110 Дружковка_17_09_09" xfId="478"/>
    <cellStyle name="_2007 Макроэкономика_Рутченково_05_02_09" xfId="479"/>
    <cellStyle name="_2007 Макроэкономика_Рутченково_05_02_09 2" xfId="480"/>
    <cellStyle name="_2007 Макроэкономика_Рутченково_08 08 08" xfId="481"/>
    <cellStyle name="_2007 Макроэкономика_Рутченково_08 08 08 2" xfId="482"/>
    <cellStyle name="_2007 Макроэкономика_Рутченково_08.08.08" xfId="483"/>
    <cellStyle name="_2007 Макроэкономика_Рутченково_08.08.08 2" xfId="484"/>
    <cellStyle name="_2007 Макроэкономика_Рутченково_13_02_09" xfId="485"/>
    <cellStyle name="_2007 Макроэкономика_Рутченково_13_02_09 2" xfId="486"/>
    <cellStyle name="_2007 Макроэкономика_Рутченково_14_08 08" xfId="487"/>
    <cellStyle name="_2007 Макроэкономика_Рутченково_14_08 08 2" xfId="488"/>
    <cellStyle name="_2007 Макроэкономика_Рутченково_16_10_08" xfId="489"/>
    <cellStyle name="_2007 Макроэкономика_Рутченково_16_10_08 2" xfId="490"/>
    <cellStyle name="_2007 Макроэкономика_Рутченково_17_09_08" xfId="491"/>
    <cellStyle name="_2007 Макроэкономика_Рутченково_17_09_08 2" xfId="492"/>
    <cellStyle name="_2007 Макроэкономика_Рутченково_21_08 08" xfId="493"/>
    <cellStyle name="_2007 Макроэкономика_Рутченково_21_08 08 2" xfId="494"/>
    <cellStyle name="_2007-06-13 Платежи АСБУ (Вариант 2)" xfId="495"/>
    <cellStyle name="_2008 расчет 1" xfId="496"/>
    <cellStyle name="_2008 расчет 1 2" xfId="497"/>
    <cellStyle name="_2008 расчет 1 3" xfId="498"/>
    <cellStyle name="_2008 расчет 1 4" xfId="499"/>
    <cellStyle name="_21_Соцуголь аренда комнат" xfId="500"/>
    <cellStyle name="_22_Соцуголь Аренда ПСПРЗ комнат" xfId="501"/>
    <cellStyle name="_4 ИП08 ПУ аренда стадиона Шахтер" xfId="502"/>
    <cellStyle name="_5 ЗД" xfId="503"/>
    <cellStyle name="_5 ЗД 2" xfId="504"/>
    <cellStyle name="_5 ЗД_Setup" xfId="505"/>
    <cellStyle name="_7,2_Соцуголь Аренда АСКА" xfId="506"/>
    <cellStyle name="_7,3_Соцуголь Аренда АСКА донецкая" xfId="507"/>
    <cellStyle name="_7.2_Соцуголь Аренда АСКА" xfId="508"/>
    <cellStyle name="_8,0_Соцуголь аренда комнат" xfId="509"/>
    <cellStyle name="_8,2_Соцуголь Аренда ПСПРЗ комнат" xfId="510"/>
    <cellStyle name="_A3 200 Consolidation support DTEK'06 v18" xfId="511"/>
    <cellStyle name="_A3.200 Consolidation support DTEK'06 v5" xfId="512"/>
    <cellStyle name="_AR_VE_DTEK_2006" xfId="513"/>
    <cellStyle name="_ATT00227" xfId="514"/>
    <cellStyle name="_Book1" xfId="515"/>
    <cellStyle name="_Cosolidation working 2" xfId="516"/>
    <cellStyle name="_Cosolidation working 2_БДР" xfId="517"/>
    <cellStyle name="_Cosolidation working 2_Книга2" xfId="518"/>
    <cellStyle name="_DT calculation 05_051006" xfId="519"/>
    <cellStyle name="_DTEK_2006 Consolidation 6m 2007_v7 OKV" xfId="520"/>
    <cellStyle name="_DTEK_2006 Consolidation 6m 2007_v7 OKV_БДР" xfId="521"/>
    <cellStyle name="_DTEK_2006 Consolidation 6m 2007_v7 OKV_Книга2" xfId="522"/>
    <cellStyle name="_DTEK-VE_2007H1_Q-100 Loan and Interest" xfId="523"/>
    <cellStyle name="_E1.2 Error" xfId="524"/>
    <cellStyle name="_E2_Other AR and long-term AR_VE_DTEK_2006.tmp" xfId="525"/>
    <cellStyle name="_FR Consolidation" xfId="526"/>
    <cellStyle name="_H 2 Initial recognition IFRS_DTEK-VE'06_H1 v.0" xfId="527"/>
    <cellStyle name="_H Lead_Notes receivable_VE_DTEK_2006" xfId="528"/>
    <cellStyle name="_H_VE_2007_H1" xfId="529"/>
    <cellStyle name="_H200_AR for PN_2006 H1" xfId="530"/>
    <cellStyle name="_H200_FI_2007_H1" xfId="531"/>
    <cellStyle name="_long term promissory notes issued_31.12.2006" xfId="532"/>
    <cellStyle name="_MR Consolidated forms" xfId="533"/>
    <cellStyle name="_MR Consolidated forms 10" xfId="534"/>
    <cellStyle name="_MR Consolidated forms 2" xfId="535"/>
    <cellStyle name="_MR Consolidated forms 3" xfId="536"/>
    <cellStyle name="_MR Consolidated forms 4" xfId="537"/>
    <cellStyle name="_MR Consolidated forms 5" xfId="538"/>
    <cellStyle name="_MR Consolidated forms 6" xfId="539"/>
    <cellStyle name="_MR Consolidated forms 7" xfId="540"/>
    <cellStyle name="_MR Consolidated forms 8" xfId="541"/>
    <cellStyle name="_MR Consolidated forms 9" xfId="542"/>
    <cellStyle name="_MR Consolidated forms_cеб_1кВтч_9м-цев" xfId="543"/>
    <cellStyle name="_MR Consolidated forms_Анализ Группы!!" xfId="544"/>
    <cellStyle name="_MR Consolidated forms_Анализ Группы!! 10" xfId="545"/>
    <cellStyle name="_MR Consolidated forms_Анализ Группы!! 2" xfId="546"/>
    <cellStyle name="_MR Consolidated forms_Анализ Группы!! 3" xfId="547"/>
    <cellStyle name="_MR Consolidated forms_Анализ Группы!! 4" xfId="548"/>
    <cellStyle name="_MR Consolidated forms_Анализ Группы!! 5" xfId="549"/>
    <cellStyle name="_MR Consolidated forms_Анализ Группы!! 6" xfId="550"/>
    <cellStyle name="_MR Consolidated forms_Анализ Группы!! 7" xfId="551"/>
    <cellStyle name="_MR Consolidated forms_Анализ Группы!! 8" xfId="552"/>
    <cellStyle name="_MR Consolidated forms_Анализ Группы!! 9" xfId="553"/>
    <cellStyle name="_MR Consolidated forms_Анализ Группы_4 чт" xfId="554"/>
    <cellStyle name="_MR Consolidated forms_Анализ Группы_4 чт 10" xfId="555"/>
    <cellStyle name="_MR Consolidated forms_Анализ Группы_4 чт 2" xfId="556"/>
    <cellStyle name="_MR Consolidated forms_Анализ Группы_4 чт 3" xfId="557"/>
    <cellStyle name="_MR Consolidated forms_Анализ Группы_4 чт 4" xfId="558"/>
    <cellStyle name="_MR Consolidated forms_Анализ Группы_4 чт 5" xfId="559"/>
    <cellStyle name="_MR Consolidated forms_Анализ Группы_4 чт 6" xfId="560"/>
    <cellStyle name="_MR Consolidated forms_Анализ Группы_4 чт 7" xfId="561"/>
    <cellStyle name="_MR Consolidated forms_Анализ Группы_4 чт 8" xfId="562"/>
    <cellStyle name="_MR Consolidated forms_Анализ Группы_4 чт 9" xfId="563"/>
    <cellStyle name="_MR Consolidated forms_Баланс9мес.2008" xfId="564"/>
    <cellStyle name="_MR Consolidated forms_БДР" xfId="565"/>
    <cellStyle name="_MR Consolidated forms_Книга2" xfId="566"/>
    <cellStyle name="_MR Consolidated forms_себ_1кВтч_4 кв_(БП, ТП) после БК" xfId="567"/>
    <cellStyle name="_MR Consolidated forms_С-ть 1 кВтч 4 месяца 2008_$" xfId="568"/>
    <cellStyle name="_OS2002SP_NALOG" xfId="569"/>
    <cellStyle name="_prix_t1521-июнь2002" xfId="570"/>
    <cellStyle name="_SUBA 2005 PwC_eng" xfId="571"/>
    <cellStyle name="_SUBA 2005 PwC_eng v1" xfId="572"/>
    <cellStyle name="_SUBA_VE_2006_03.05.07 V20_DTax" xfId="573"/>
    <cellStyle name="_Worksheet in   СoA V 2 dd 02.07" xfId="574"/>
    <cellStyle name="_Актив" xfId="575"/>
    <cellStyle name="_Актуализация КРI  25 04 2008" xfId="576"/>
    <cellStyle name="_Анализ КД" xfId="577"/>
    <cellStyle name="_Анализ КД 2" xfId="578"/>
    <cellStyle name="_Анализ предложений_КС" xfId="579"/>
    <cellStyle name="_Анализ ПУ" xfId="580"/>
    <cellStyle name="_Анализ ПУ 2" xfId="581"/>
    <cellStyle name="_Анализ ПУ_1" xfId="582"/>
    <cellStyle name="_Анализ ПУ_1 2" xfId="583"/>
    <cellStyle name="_Анализ ПУ_1_Setup" xfId="584"/>
    <cellStyle name="_Анализ ПУ_Setup" xfId="585"/>
    <cellStyle name="_Анализ стоимости 1 п м  на 2008 27 10 07" xfId="586"/>
    <cellStyle name="_Анализ стоимости 1 п м  на 2008 27 10 07 2" xfId="587"/>
    <cellStyle name="_Анализ стоимости 1 п м  на 2008 27 10 07 3" xfId="588"/>
    <cellStyle name="_Анализ стоимости 1 п м  на 2008 27 10 07 4" xfId="589"/>
    <cellStyle name="_анкеры" xfId="590"/>
    <cellStyle name="_Аренда АСКА донецкая" xfId="591"/>
    <cellStyle name="_аренда гаража" xfId="592"/>
    <cellStyle name="_Аренда стомт  Юбилейная" xfId="593"/>
    <cellStyle name="_АСУ ГТК - без ЖД" xfId="594"/>
    <cellStyle name="_АСУ ГТК - без ЖД 1" xfId="595"/>
    <cellStyle name="_АСУ ГТК - без ЖД 10" xfId="596"/>
    <cellStyle name="_АСУ ГТК - без ЖД 11" xfId="597"/>
    <cellStyle name="_АСУ ГТК - без ЖД 12" xfId="598"/>
    <cellStyle name="_АСУ ГТК - без ЖД 2" xfId="599"/>
    <cellStyle name="_АСУ ГТК - без ЖД 2 2" xfId="600"/>
    <cellStyle name="_АСУ ГТК - без ЖД 2_Setup" xfId="601"/>
    <cellStyle name="_АСУ ГТК - без ЖД 3" xfId="602"/>
    <cellStyle name="_АСУ ГТК - без ЖД 3 2" xfId="603"/>
    <cellStyle name="_АСУ ГТК - без ЖД 4" xfId="604"/>
    <cellStyle name="_АСУ ГТК - без ЖД 4 2" xfId="605"/>
    <cellStyle name="_АСУ ГТК - без ЖД 5" xfId="606"/>
    <cellStyle name="_АСУ ГТК - без ЖД 6" xfId="607"/>
    <cellStyle name="_АСУ ГТК - без ЖД 7" xfId="608"/>
    <cellStyle name="_АСУ ГТК - без ЖД 8" xfId="609"/>
    <cellStyle name="_АСУ ГТК - без ЖД 9" xfId="610"/>
    <cellStyle name="_АТК" xfId="611"/>
    <cellStyle name="_БАР" xfId="612"/>
    <cellStyle name="_БАР 2" xfId="613"/>
    <cellStyle name="_БДР" xfId="614"/>
    <cellStyle name="_БДР 2" xfId="615"/>
    <cellStyle name="_БП 2009 ВЭ+ТРП 21.10" xfId="616"/>
    <cellStyle name="_БП КД 2008 (2 чт)2 вариант" xfId="617"/>
    <cellStyle name="_БП КД 2008 (2 чт)2 вариант 2" xfId="618"/>
    <cellStyle name="_БП ПУ 2008" xfId="619"/>
    <cellStyle name="_БП ПУ 2008 2" xfId="620"/>
    <cellStyle name="_БП ПЭС ЭУ 2008 НС" xfId="621"/>
    <cellStyle name="_БП ПЭС ЭУ 2008 НС 2" xfId="622"/>
    <cellStyle name="_БП_ЦОФ К_2009" xfId="623"/>
    <cellStyle name="_БпДР" xfId="624"/>
    <cellStyle name="_БпДР 2" xfId="625"/>
    <cellStyle name="_БПСС" xfId="626"/>
    <cellStyle name="_БПСС 2" xfId="627"/>
    <cellStyle name="_БРС" xfId="628"/>
    <cellStyle name="_БРС 2" xfId="629"/>
    <cellStyle name="_Бюджет 2008 РМЗ_3" xfId="630"/>
    <cellStyle name="_ВЭ дисконт" xfId="631"/>
    <cellStyle name="_Герои Космоса КС2008 09 11 07 (2)" xfId="632"/>
    <cellStyle name="_Герои Космоса КС2008 09 11 07 (2) 2" xfId="633"/>
    <cellStyle name="_Герои Космоса КС2008 09 11 07 (2) 3" xfId="634"/>
    <cellStyle name="_Герои Космоса КС2008 09 11 07 (2) 4" xfId="635"/>
    <cellStyle name="_Герои Космоса КС2008 26 10 07" xfId="636"/>
    <cellStyle name="_Герои Космоса КС2008 26 10 07 2" xfId="637"/>
    <cellStyle name="_Герои Космоса КС2008 26 10 07 3" xfId="638"/>
    <cellStyle name="_Герои Космоса КС2008 26 10 07 4" xfId="639"/>
    <cellStyle name="_Герои Космоса КС2008 29 11 07" xfId="640"/>
    <cellStyle name="_Герои Космоса КС2008 29 11 07 2" xfId="641"/>
    <cellStyle name="_Герои Космоса КС2008 29 11 07 3" xfId="642"/>
    <cellStyle name="_Герои Космоса КС2008 29 11 07 4" xfId="643"/>
    <cellStyle name="_горн" xfId="644"/>
    <cellStyle name="_горн 10" xfId="645"/>
    <cellStyle name="_горн 2" xfId="646"/>
    <cellStyle name="_горн 3" xfId="647"/>
    <cellStyle name="_горн 4" xfId="648"/>
    <cellStyle name="_горн 5" xfId="649"/>
    <cellStyle name="_горн 6" xfId="650"/>
    <cellStyle name="_горн 7" xfId="651"/>
    <cellStyle name="_горн 8" xfId="652"/>
    <cellStyle name="_горн 9" xfId="653"/>
    <cellStyle name="_горн_cеб_1кВтч_9м-цев" xfId="654"/>
    <cellStyle name="_горн_Анализ Группы!!" xfId="655"/>
    <cellStyle name="_горн_Анализ Группы!! 10" xfId="656"/>
    <cellStyle name="_горн_Анализ Группы!! 2" xfId="657"/>
    <cellStyle name="_горн_Анализ Группы!! 3" xfId="658"/>
    <cellStyle name="_горн_Анализ Группы!! 4" xfId="659"/>
    <cellStyle name="_горн_Анализ Группы!! 5" xfId="660"/>
    <cellStyle name="_горн_Анализ Группы!! 6" xfId="661"/>
    <cellStyle name="_горн_Анализ Группы!! 7" xfId="662"/>
    <cellStyle name="_горн_Анализ Группы!! 8" xfId="663"/>
    <cellStyle name="_горн_Анализ Группы!! 9" xfId="664"/>
    <cellStyle name="_горн_Анализ Группы_4 чт" xfId="665"/>
    <cellStyle name="_горн_Анализ Группы_4 чт 10" xfId="666"/>
    <cellStyle name="_горн_Анализ Группы_4 чт 2" xfId="667"/>
    <cellStyle name="_горн_Анализ Группы_4 чт 3" xfId="668"/>
    <cellStyle name="_горн_Анализ Группы_4 чт 4" xfId="669"/>
    <cellStyle name="_горн_Анализ Группы_4 чт 5" xfId="670"/>
    <cellStyle name="_горн_Анализ Группы_4 чт 6" xfId="671"/>
    <cellStyle name="_горн_Анализ Группы_4 чт 7" xfId="672"/>
    <cellStyle name="_горн_Анализ Группы_4 чт 8" xfId="673"/>
    <cellStyle name="_горн_Анализ Группы_4 чт 9" xfId="674"/>
    <cellStyle name="_горн_Баланс9мес.2008" xfId="675"/>
    <cellStyle name="_горн_БДР" xfId="676"/>
    <cellStyle name="_горн_Книга2" xfId="677"/>
    <cellStyle name="_горн_себ_1кВтч_4 кв_(БП, ТП) после БК" xfId="678"/>
    <cellStyle name="_горн_С-ть 1 кВтч 4 месяца 2008_$" xfId="679"/>
    <cellStyle name="_Горнорудный дивизион - формы MR - v6.0" xfId="680"/>
    <cellStyle name="_Горнорудный дивизион - формы MR_v7.4" xfId="681"/>
    <cellStyle name="_График рассмотрения программы 2008" xfId="682"/>
    <cellStyle name="_График рассмотрения программы 2008 2" xfId="683"/>
    <cellStyle name="_График рассмотрения программы 2008 2_Setup" xfId="684"/>
    <cellStyle name="_График рассмотрения программы 2008_Setup" xfId="685"/>
    <cellStyle name="_ДКН ИК ДТЭК 22 10 2007" xfId="686"/>
    <cellStyle name="_Для инвест комитета Реализация ОС ЦОФ Павлоградская" xfId="687"/>
    <cellStyle name="_Дороги напочвенные ДКНУДКНЛ" xfId="688"/>
    <cellStyle name="_Дороги напочвенные ДКНУДКНЛ Ф 2" xfId="689"/>
    <cellStyle name="_Заемные средства - MR and DGP" xfId="690"/>
    <cellStyle name="_Заміна однофазних інд. лічильників_27.01.10" xfId="691"/>
    <cellStyle name="_Затраты" xfId="692"/>
    <cellStyle name="_Затраты 2" xfId="693"/>
    <cellStyle name="_Заявка на кап. ремонт секций КД-80 для 403 лавы" xfId="694"/>
    <cellStyle name="_Инвестиции УХЛ 2008" xfId="695"/>
    <cellStyle name="_ИП07 Передача в аренду площадей final" xfId="696"/>
    <cellStyle name="_ИП07 Реализация КЮТ" xfId="697"/>
    <cellStyle name="_ИП08 Передача Самарск (2)" xfId="698"/>
    <cellStyle name="_ИПР 2011-2015 СТФ пр1 2" xfId="699"/>
    <cellStyle name="_Использ БУ на 01 05 08" xfId="700"/>
    <cellStyle name="_Исх. данные по Новогодней" xfId="701"/>
    <cellStyle name="_Исх. данные по Новогодней 2" xfId="702"/>
    <cellStyle name="_калориферы" xfId="703"/>
    <cellStyle name="_Капремонт" xfId="704"/>
    <cellStyle name="_Классификатор_дебиторы_кредиторы" xfId="705"/>
    <cellStyle name="_Классификатор_дебиторы_кредиторы 10" xfId="706"/>
    <cellStyle name="_Классификатор_дебиторы_кредиторы 2" xfId="707"/>
    <cellStyle name="_Классификатор_дебиторы_кредиторы 3" xfId="708"/>
    <cellStyle name="_Классификатор_дебиторы_кредиторы 4" xfId="709"/>
    <cellStyle name="_Классификатор_дебиторы_кредиторы 5" xfId="710"/>
    <cellStyle name="_Классификатор_дебиторы_кредиторы 6" xfId="711"/>
    <cellStyle name="_Классификатор_дебиторы_кредиторы 7" xfId="712"/>
    <cellStyle name="_Классификатор_дебиторы_кредиторы 8" xfId="713"/>
    <cellStyle name="_Классификатор_дебиторы_кредиторы 9" xfId="714"/>
    <cellStyle name="_Классификатор_дебиторы_кредиторы_cеб_1кВтч_9м-цев" xfId="715"/>
    <cellStyle name="_Классификатор_дебиторы_кредиторы_Анализ Группы!!" xfId="716"/>
    <cellStyle name="_Классификатор_дебиторы_кредиторы_Анализ Группы!! 10" xfId="717"/>
    <cellStyle name="_Классификатор_дебиторы_кредиторы_Анализ Группы!! 2" xfId="718"/>
    <cellStyle name="_Классификатор_дебиторы_кредиторы_Анализ Группы!! 3" xfId="719"/>
    <cellStyle name="_Классификатор_дебиторы_кредиторы_Анализ Группы!! 4" xfId="720"/>
    <cellStyle name="_Классификатор_дебиторы_кредиторы_Анализ Группы!! 5" xfId="721"/>
    <cellStyle name="_Классификатор_дебиторы_кредиторы_Анализ Группы!! 6" xfId="722"/>
    <cellStyle name="_Классификатор_дебиторы_кредиторы_Анализ Группы!! 7" xfId="723"/>
    <cellStyle name="_Классификатор_дебиторы_кредиторы_Анализ Группы!! 8" xfId="724"/>
    <cellStyle name="_Классификатор_дебиторы_кредиторы_Анализ Группы!! 9" xfId="725"/>
    <cellStyle name="_Классификатор_дебиторы_кредиторы_Анализ Группы_4 чт" xfId="726"/>
    <cellStyle name="_Классификатор_дебиторы_кредиторы_Анализ Группы_4 чт 10" xfId="727"/>
    <cellStyle name="_Классификатор_дебиторы_кредиторы_Анализ Группы_4 чт 2" xfId="728"/>
    <cellStyle name="_Классификатор_дебиторы_кредиторы_Анализ Группы_4 чт 3" xfId="729"/>
    <cellStyle name="_Классификатор_дебиторы_кредиторы_Анализ Группы_4 чт 4" xfId="730"/>
    <cellStyle name="_Классификатор_дебиторы_кредиторы_Анализ Группы_4 чт 5" xfId="731"/>
    <cellStyle name="_Классификатор_дебиторы_кредиторы_Анализ Группы_4 чт 6" xfId="732"/>
    <cellStyle name="_Классификатор_дебиторы_кредиторы_Анализ Группы_4 чт 7" xfId="733"/>
    <cellStyle name="_Классификатор_дебиторы_кредиторы_Анализ Группы_4 чт 8" xfId="734"/>
    <cellStyle name="_Классификатор_дебиторы_кредиторы_Анализ Группы_4 чт 9" xfId="735"/>
    <cellStyle name="_Классификатор_дебиторы_кредиторы_Баланс9мес.2008" xfId="736"/>
    <cellStyle name="_Классификатор_дебиторы_кредиторы_БДР" xfId="737"/>
    <cellStyle name="_Классификатор_дебиторы_кредиторы_Книга2" xfId="738"/>
    <cellStyle name="_Классификатор_дебиторы_кредиторы_себ_1кВтч_4 кв_(БП, ТП) после БК" xfId="739"/>
    <cellStyle name="_Классификатор_дебиторы_кредиторы_С-ть 1 кВтч 4 месяца 2008_$" xfId="740"/>
    <cellStyle name="_Книга1" xfId="741"/>
    <cellStyle name="_Книга1 10" xfId="742"/>
    <cellStyle name="_Книга1 11" xfId="743"/>
    <cellStyle name="_Книга1 2" xfId="744"/>
    <cellStyle name="_Книга1 3" xfId="745"/>
    <cellStyle name="_Книга1 4" xfId="746"/>
    <cellStyle name="_Книга1 5" xfId="747"/>
    <cellStyle name="_Книга1 6" xfId="748"/>
    <cellStyle name="_Книга1 7" xfId="749"/>
    <cellStyle name="_Книга1 8" xfId="750"/>
    <cellStyle name="_Книга1 9" xfId="751"/>
    <cellStyle name="_Книга1_cеб_1кВтч_9м-цев" xfId="752"/>
    <cellStyle name="_Книга1_Анализ Группы!!" xfId="753"/>
    <cellStyle name="_Книга1_Анализ Группы!! 10" xfId="754"/>
    <cellStyle name="_Книга1_Анализ Группы!! 2" xfId="755"/>
    <cellStyle name="_Книга1_Анализ Группы!! 3" xfId="756"/>
    <cellStyle name="_Книга1_Анализ Группы!! 4" xfId="757"/>
    <cellStyle name="_Книга1_Анализ Группы!! 5" xfId="758"/>
    <cellStyle name="_Книга1_Анализ Группы!! 6" xfId="759"/>
    <cellStyle name="_Книга1_Анализ Группы!! 7" xfId="760"/>
    <cellStyle name="_Книга1_Анализ Группы!! 8" xfId="761"/>
    <cellStyle name="_Книга1_Анализ Группы!! 9" xfId="762"/>
    <cellStyle name="_Книга1_Анализ Группы_4 чт" xfId="763"/>
    <cellStyle name="_Книга1_Анализ Группы_4 чт 10" xfId="764"/>
    <cellStyle name="_Книга1_Анализ Группы_4 чт 2" xfId="765"/>
    <cellStyle name="_Книга1_Анализ Группы_4 чт 3" xfId="766"/>
    <cellStyle name="_Книга1_Анализ Группы_4 чт 4" xfId="767"/>
    <cellStyle name="_Книга1_Анализ Группы_4 чт 5" xfId="768"/>
    <cellStyle name="_Книга1_Анализ Группы_4 чт 6" xfId="769"/>
    <cellStyle name="_Книга1_Анализ Группы_4 чт 7" xfId="770"/>
    <cellStyle name="_Книга1_Анализ Группы_4 чт 8" xfId="771"/>
    <cellStyle name="_Книга1_Анализ Группы_4 чт 9" xfId="772"/>
    <cellStyle name="_Книга1_Баланс9мес.2008" xfId="773"/>
    <cellStyle name="_Книга1_БДР" xfId="774"/>
    <cellStyle name="_Книга1_Книга2" xfId="775"/>
    <cellStyle name="_Книга1_себ_1кВтч_4 кв_(БП, ТП) после БК" xfId="776"/>
    <cellStyle name="_Книга1_С-ть 1 кВтч 4 месяца 2008_$" xfId="777"/>
    <cellStyle name="_Книга2" xfId="778"/>
    <cellStyle name="_Книга2 2" xfId="779"/>
    <cellStyle name="_Книга3" xfId="780"/>
    <cellStyle name="_Книга3 2" xfId="781"/>
    <cellStyle name="_Книга3_Setup" xfId="782"/>
    <cellStyle name="_Кодировка формул для SAS (v5) AL2_RF" xfId="783"/>
    <cellStyle name="_Кодировка формул для SAS (v5) AL2_RF 10" xfId="784"/>
    <cellStyle name="_Кодировка формул для SAS (v5) AL2_RF 2" xfId="785"/>
    <cellStyle name="_Кодировка формул для SAS (v5) AL2_RF 3" xfId="786"/>
    <cellStyle name="_Кодировка формул для SAS (v5) AL2_RF 4" xfId="787"/>
    <cellStyle name="_Кодировка формул для SAS (v5) AL2_RF 5" xfId="788"/>
    <cellStyle name="_Кодировка формул для SAS (v5) AL2_RF 6" xfId="789"/>
    <cellStyle name="_Кодировка формул для SAS (v5) AL2_RF 7" xfId="790"/>
    <cellStyle name="_Кодировка формул для SAS (v5) AL2_RF 8" xfId="791"/>
    <cellStyle name="_Кодировка формул для SAS (v5) AL2_RF 9" xfId="792"/>
    <cellStyle name="_Кодировка формул для SAS (v5) AL2_RF_cеб_1кВтч_9м-цев" xfId="793"/>
    <cellStyle name="_Кодировка формул для SAS (v5) AL2_RF_Анализ Группы!!" xfId="794"/>
    <cellStyle name="_Кодировка формул для SAS (v5) AL2_RF_Анализ Группы!! 10" xfId="795"/>
    <cellStyle name="_Кодировка формул для SAS (v5) AL2_RF_Анализ Группы!! 2" xfId="796"/>
    <cellStyle name="_Кодировка формул для SAS (v5) AL2_RF_Анализ Группы!! 3" xfId="797"/>
    <cellStyle name="_Кодировка формул для SAS (v5) AL2_RF_Анализ Группы!! 4" xfId="798"/>
    <cellStyle name="_Кодировка формул для SAS (v5) AL2_RF_Анализ Группы!! 5" xfId="799"/>
    <cellStyle name="_Кодировка формул для SAS (v5) AL2_RF_Анализ Группы!! 6" xfId="800"/>
    <cellStyle name="_Кодировка формул для SAS (v5) AL2_RF_Анализ Группы!! 7" xfId="801"/>
    <cellStyle name="_Кодировка формул для SAS (v5) AL2_RF_Анализ Группы!! 8" xfId="802"/>
    <cellStyle name="_Кодировка формул для SAS (v5) AL2_RF_Анализ Группы!! 9" xfId="803"/>
    <cellStyle name="_Кодировка формул для SAS (v5) AL2_RF_Анализ Группы_4 чт" xfId="804"/>
    <cellStyle name="_Кодировка формул для SAS (v5) AL2_RF_Анализ Группы_4 чт 10" xfId="805"/>
    <cellStyle name="_Кодировка формул для SAS (v5) AL2_RF_Анализ Группы_4 чт 2" xfId="806"/>
    <cellStyle name="_Кодировка формул для SAS (v5) AL2_RF_Анализ Группы_4 чт 3" xfId="807"/>
    <cellStyle name="_Кодировка формул для SAS (v5) AL2_RF_Анализ Группы_4 чт 4" xfId="808"/>
    <cellStyle name="_Кодировка формул для SAS (v5) AL2_RF_Анализ Группы_4 чт 5" xfId="809"/>
    <cellStyle name="_Кодировка формул для SAS (v5) AL2_RF_Анализ Группы_4 чт 6" xfId="810"/>
    <cellStyle name="_Кодировка формул для SAS (v5) AL2_RF_Анализ Группы_4 чт 7" xfId="811"/>
    <cellStyle name="_Кодировка формул для SAS (v5) AL2_RF_Анализ Группы_4 чт 8" xfId="812"/>
    <cellStyle name="_Кодировка формул для SAS (v5) AL2_RF_Анализ Группы_4 чт 9" xfId="813"/>
    <cellStyle name="_Кодировка формул для SAS (v5) AL2_RF_Баланс9мес.2008" xfId="814"/>
    <cellStyle name="_Кодировка формул для SAS (v5) AL2_RF_БДР" xfId="815"/>
    <cellStyle name="_Кодировка формул для SAS (v5) AL2_RF_Книга2" xfId="816"/>
    <cellStyle name="_Кодировка формул для SAS (v5) AL2_RF_себ_1кВтч_4 кв_(БП, ТП) после БК" xfId="817"/>
    <cellStyle name="_Кодировка формул для SAS (v5) AL2_RF_С-ть 1 кВтч 4 месяца 2008_$" xfId="818"/>
    <cellStyle name="_кокс" xfId="819"/>
    <cellStyle name="_кокс 10" xfId="820"/>
    <cellStyle name="_кокс 2" xfId="821"/>
    <cellStyle name="_кокс 3" xfId="822"/>
    <cellStyle name="_кокс 4" xfId="823"/>
    <cellStyle name="_кокс 5" xfId="824"/>
    <cellStyle name="_кокс 6" xfId="825"/>
    <cellStyle name="_кокс 7" xfId="826"/>
    <cellStyle name="_кокс 8" xfId="827"/>
    <cellStyle name="_кокс 9" xfId="828"/>
    <cellStyle name="_кокс_cеб_1кВтч_9м-цев" xfId="829"/>
    <cellStyle name="_кокс_Анализ Группы!!" xfId="830"/>
    <cellStyle name="_кокс_Анализ Группы!! 10" xfId="831"/>
    <cellStyle name="_кокс_Анализ Группы!! 2" xfId="832"/>
    <cellStyle name="_кокс_Анализ Группы!! 3" xfId="833"/>
    <cellStyle name="_кокс_Анализ Группы!! 4" xfId="834"/>
    <cellStyle name="_кокс_Анализ Группы!! 5" xfId="835"/>
    <cellStyle name="_кокс_Анализ Группы!! 6" xfId="836"/>
    <cellStyle name="_кокс_Анализ Группы!! 7" xfId="837"/>
    <cellStyle name="_кокс_Анализ Группы!! 8" xfId="838"/>
    <cellStyle name="_кокс_Анализ Группы!! 9" xfId="839"/>
    <cellStyle name="_кокс_Анализ Группы_4 чт" xfId="840"/>
    <cellStyle name="_кокс_Анализ Группы_4 чт 10" xfId="841"/>
    <cellStyle name="_кокс_Анализ Группы_4 чт 2" xfId="842"/>
    <cellStyle name="_кокс_Анализ Группы_4 чт 3" xfId="843"/>
    <cellStyle name="_кокс_Анализ Группы_4 чт 4" xfId="844"/>
    <cellStyle name="_кокс_Анализ Группы_4 чт 5" xfId="845"/>
    <cellStyle name="_кокс_Анализ Группы_4 чт 6" xfId="846"/>
    <cellStyle name="_кокс_Анализ Группы_4 чт 7" xfId="847"/>
    <cellStyle name="_кокс_Анализ Группы_4 чт 8" xfId="848"/>
    <cellStyle name="_кокс_Анализ Группы_4 чт 9" xfId="849"/>
    <cellStyle name="_кокс_Баланс9мес.2008" xfId="850"/>
    <cellStyle name="_кокс_БДР" xfId="851"/>
    <cellStyle name="_кокс_Книга2" xfId="852"/>
    <cellStyle name="_кокс_себ_1кВтч_4 кв_(БП, ТП) после БК" xfId="853"/>
    <cellStyle name="_кокс_С-ть 1 кВтч 4 месяца 2008_$" xfId="854"/>
    <cellStyle name="_Коксоугольный дивизион - формы MR - v2 0" xfId="855"/>
    <cellStyle name="_Коксоугольный дивизион - формы MR - v2.0" xfId="856"/>
    <cellStyle name="_Константиновка_2008_26_07_08" xfId="857"/>
    <cellStyle name="_Константиновка_2008_26_07_08_карточка проекта_17 347" xfId="858"/>
    <cellStyle name="_Константиновка_2008_26_07_08_карточка проекта_КД_12 320" xfId="859"/>
    <cellStyle name="_Константиновка_2008_26_07_08_карточка проекта_КД_14305_" xfId="860"/>
    <cellStyle name="_Константиновка_2008_26_07_08_карточка проекта_транспорт_10901" xfId="861"/>
    <cellStyle name="_Константиновка_2008_26_07_08_Константиновка" xfId="862"/>
    <cellStyle name="_Константиновка_2008_26_07_08_Отчет ореализации ПС Стыла" xfId="863"/>
    <cellStyle name="_Константиновка_2008_26_07_08_Отчет ореализации ПС Стыла_07_09" xfId="864"/>
    <cellStyle name="_Константиновка_2008_26_07_08_Отчет ореализации ПС Стыла_17_08" xfId="865"/>
    <cellStyle name="_Константиновка_2008_26_07_08_Отчет реализации ПС Донецкая (ОРУ 110)" xfId="866"/>
    <cellStyle name="_Константиновка_2008_26_07_08_Отчет реализации ПС Донецкая (ОРУ 110)_07_09" xfId="867"/>
    <cellStyle name="_Константиновка_2008_26_07_08_Отчет реализации ПС Донецкая (ОРУ 110)_17_08" xfId="868"/>
    <cellStyle name="_Константиновка_2008_26_07_08_ПС Стыла 03_09_08_аванс" xfId="869"/>
    <cellStyle name="_Константиновка_2008_26_07_08_ПС Угледар_17_08_09" xfId="870"/>
    <cellStyle name="_Константиновка_2008_26_07_08_ПС_Давыдовка_Северная_30_05_11_97_2003" xfId="871"/>
    <cellStyle name="_Копия Заявка приобретением корпуса  УКД200-250 2007 г" xfId="872"/>
    <cellStyle name="_Копия ЛК 2008" xfId="873"/>
    <cellStyle name="_Копия ЛК 2008 2" xfId="874"/>
    <cellStyle name="_Копия Макроэкономика 2007" xfId="875"/>
    <cellStyle name="_Копия Макроэкономика 2007 2" xfId="876"/>
    <cellStyle name="_Копия Макроэкономика 2007_!08 М08_4 мес ПУ СМДПУпосле ИК 13.05" xfId="877"/>
    <cellStyle name="_Копия Макроэкономика 2007_!08 М08_4 мес ПУ СМДПУпосле ИК 13.05 2" xfId="878"/>
    <cellStyle name="_Копия Макроэкономика 2007__13 М08_4мес Терновская АТК" xfId="879"/>
    <cellStyle name="_Копия Макроэкономика 2007__13 М08_4мес Терновская АТК 10" xfId="880"/>
    <cellStyle name="_Копия Макроэкономика 2007__13 М08_4мес Терновская АТК 11" xfId="881"/>
    <cellStyle name="_Копия Макроэкономика 2007__13 М08_4мес Терновская АТК 12" xfId="882"/>
    <cellStyle name="_Копия Макроэкономика 2007__13 М08_4мес Терновская АТК 13" xfId="883"/>
    <cellStyle name="_Копия Макроэкономика 2007__13 М08_4мес Терновская АТК 14" xfId="884"/>
    <cellStyle name="_Копия Макроэкономика 2007__13 М08_4мес Терновская АТК 15" xfId="885"/>
    <cellStyle name="_Копия Макроэкономика 2007__13 М08_4мес Терновская АТК 16" xfId="886"/>
    <cellStyle name="_Копия Макроэкономика 2007__13 М08_4мес Терновская АТК 17" xfId="887"/>
    <cellStyle name="_Копия Макроэкономика 2007__13 М08_4мес Терновская АТК 18" xfId="888"/>
    <cellStyle name="_Копия Макроэкономика 2007__13 М08_4мес Терновская АТК 19" xfId="889"/>
    <cellStyle name="_Копия Макроэкономика 2007__13 М08_4мес Терновская АТК 2" xfId="890"/>
    <cellStyle name="_Копия Макроэкономика 2007__13 М08_4мес Терновская АТК 2 2" xfId="891"/>
    <cellStyle name="_Копия Макроэкономика 2007__13 М08_4мес Терновская АТК 20" xfId="892"/>
    <cellStyle name="_Копия Макроэкономика 2007__13 М08_4мес Терновская АТК 21" xfId="893"/>
    <cellStyle name="_Копия Макроэкономика 2007__13 М08_4мес Терновская АТК 22" xfId="894"/>
    <cellStyle name="_Копия Макроэкономика 2007__13 М08_4мес Терновская АТК 23" xfId="895"/>
    <cellStyle name="_Копия Макроэкономика 2007__13 М08_4мес Терновская АТК 24" xfId="896"/>
    <cellStyle name="_Копия Макроэкономика 2007__13 М08_4мес Терновская АТК 25" xfId="897"/>
    <cellStyle name="_Копия Макроэкономика 2007__13 М08_4мес Терновская АТК 26" xfId="898"/>
    <cellStyle name="_Копия Макроэкономика 2007__13 М08_4мес Терновская АТК 27" xfId="899"/>
    <cellStyle name="_Копия Макроэкономика 2007__13 М08_4мес Терновская АТК 28" xfId="900"/>
    <cellStyle name="_Копия Макроэкономика 2007__13 М08_4мес Терновская АТК 29" xfId="901"/>
    <cellStyle name="_Копия Макроэкономика 2007__13 М08_4мес Терновская АТК 3" xfId="902"/>
    <cellStyle name="_Копия Макроэкономика 2007__13 М08_4мес Терновская АТК 3 2" xfId="903"/>
    <cellStyle name="_Копия Макроэкономика 2007__13 М08_4мес Терновская АТК 30" xfId="904"/>
    <cellStyle name="_Копия Макроэкономика 2007__13 М08_4мес Терновская АТК 31" xfId="905"/>
    <cellStyle name="_Копия Макроэкономика 2007__13 М08_4мес Терновская АТК 32" xfId="906"/>
    <cellStyle name="_Копия Макроэкономика 2007__13 М08_4мес Терновская АТК 33" xfId="907"/>
    <cellStyle name="_Копия Макроэкономика 2007__13 М08_4мес Терновская АТК 34" xfId="908"/>
    <cellStyle name="_Копия Макроэкономика 2007__13 М08_4мес Терновская АТК 4" xfId="909"/>
    <cellStyle name="_Копия Макроэкономика 2007__13 М08_4мес Терновская АТК 4 2" xfId="910"/>
    <cellStyle name="_Копия Макроэкономика 2007__13 М08_4мес Терновская АТК 5" xfId="911"/>
    <cellStyle name="_Копия Макроэкономика 2007__13 М08_4мес Терновская АТК 6" xfId="912"/>
    <cellStyle name="_Копия Макроэкономика 2007__13 М08_4мес Терновская АТК 7" xfId="913"/>
    <cellStyle name="_Копия Макроэкономика 2007__13 М08_4мес Терновская АТК 8" xfId="914"/>
    <cellStyle name="_Копия Макроэкономика 2007__13 М08_4мес Терновская АТК 9" xfId="915"/>
    <cellStyle name="_Копия Макроэкономика 2007_26.03.08_грн.ИП08 ПУ ГК ГВУ" xfId="916"/>
    <cellStyle name="_Копия Макроэкономика 2007_26.03.08_грн.ИП08 ПУ ГК ГВУ 10" xfId="917"/>
    <cellStyle name="_Копия Макроэкономика 2007_26.03.08_грн.ИП08 ПУ ГК ГВУ 11" xfId="918"/>
    <cellStyle name="_Копия Макроэкономика 2007_26.03.08_грн.ИП08 ПУ ГК ГВУ 12" xfId="919"/>
    <cellStyle name="_Копия Макроэкономика 2007_26.03.08_грн.ИП08 ПУ ГК ГВУ 13" xfId="920"/>
    <cellStyle name="_Копия Макроэкономика 2007_26.03.08_грн.ИП08 ПУ ГК ГВУ 14" xfId="921"/>
    <cellStyle name="_Копия Макроэкономика 2007_26.03.08_грн.ИП08 ПУ ГК ГВУ 15" xfId="922"/>
    <cellStyle name="_Копия Макроэкономика 2007_26.03.08_грн.ИП08 ПУ ГК ГВУ 16" xfId="923"/>
    <cellStyle name="_Копия Макроэкономика 2007_26.03.08_грн.ИП08 ПУ ГК ГВУ 17" xfId="924"/>
    <cellStyle name="_Копия Макроэкономика 2007_26.03.08_грн.ИП08 ПУ ГК ГВУ 18" xfId="925"/>
    <cellStyle name="_Копия Макроэкономика 2007_26.03.08_грн.ИП08 ПУ ГК ГВУ 19" xfId="926"/>
    <cellStyle name="_Копия Макроэкономика 2007_26.03.08_грн.ИП08 ПУ ГК ГВУ 2" xfId="927"/>
    <cellStyle name="_Копия Макроэкономика 2007_26.03.08_грн.ИП08 ПУ ГК ГВУ 2 2" xfId="928"/>
    <cellStyle name="_Копия Макроэкономика 2007_26.03.08_грн.ИП08 ПУ ГК ГВУ 20" xfId="929"/>
    <cellStyle name="_Копия Макроэкономика 2007_26.03.08_грн.ИП08 ПУ ГК ГВУ 21" xfId="930"/>
    <cellStyle name="_Копия Макроэкономика 2007_26.03.08_грн.ИП08 ПУ ГК ГВУ 22" xfId="931"/>
    <cellStyle name="_Копия Макроэкономика 2007_26.03.08_грн.ИП08 ПУ ГК ГВУ 23" xfId="932"/>
    <cellStyle name="_Копия Макроэкономика 2007_26.03.08_грн.ИП08 ПУ ГК ГВУ 24" xfId="933"/>
    <cellStyle name="_Копия Макроэкономика 2007_26.03.08_грн.ИП08 ПУ ГК ГВУ 25" xfId="934"/>
    <cellStyle name="_Копия Макроэкономика 2007_26.03.08_грн.ИП08 ПУ ГК ГВУ 26" xfId="935"/>
    <cellStyle name="_Копия Макроэкономика 2007_26.03.08_грн.ИП08 ПУ ГК ГВУ 27" xfId="936"/>
    <cellStyle name="_Копия Макроэкономика 2007_26.03.08_грн.ИП08 ПУ ГК ГВУ 28" xfId="937"/>
    <cellStyle name="_Копия Макроэкономика 2007_26.03.08_грн.ИП08 ПУ ГК ГВУ 29" xfId="938"/>
    <cellStyle name="_Копия Макроэкономика 2007_26.03.08_грн.ИП08 ПУ ГК ГВУ 3" xfId="939"/>
    <cellStyle name="_Копия Макроэкономика 2007_26.03.08_грн.ИП08 ПУ ГК ГВУ 3 2" xfId="940"/>
    <cellStyle name="_Копия Макроэкономика 2007_26.03.08_грн.ИП08 ПУ ГК ГВУ 30" xfId="941"/>
    <cellStyle name="_Копия Макроэкономика 2007_26.03.08_грн.ИП08 ПУ ГК ГВУ 31" xfId="942"/>
    <cellStyle name="_Копия Макроэкономика 2007_26.03.08_грн.ИП08 ПУ ГК ГВУ 32" xfId="943"/>
    <cellStyle name="_Копия Макроэкономика 2007_26.03.08_грн.ИП08 ПУ ГК ГВУ 33" xfId="944"/>
    <cellStyle name="_Копия Макроэкономика 2007_26.03.08_грн.ИП08 ПУ ГК ГВУ 34" xfId="945"/>
    <cellStyle name="_Копия Макроэкономика 2007_26.03.08_грн.ИП08 ПУ ГК ГВУ 4" xfId="946"/>
    <cellStyle name="_Копия Макроэкономика 2007_26.03.08_грн.ИП08 ПУ ГК ГВУ 4 2" xfId="947"/>
    <cellStyle name="_Копия Макроэкономика 2007_26.03.08_грн.ИП08 ПУ ГК ГВУ 5" xfId="948"/>
    <cellStyle name="_Копия Макроэкономика 2007_26.03.08_грн.ИП08 ПУ ГК ГВУ 6" xfId="949"/>
    <cellStyle name="_Копия Макроэкономика 2007_26.03.08_грн.ИП08 ПУ ГК ГВУ 7" xfId="950"/>
    <cellStyle name="_Копия Макроэкономика 2007_26.03.08_грн.ИП08 ПУ ГК ГВУ 8" xfId="951"/>
    <cellStyle name="_Копия Макроэкономика 2007_26.03.08_грн.ИП08 ПУ ГК ГВУ 9" xfId="952"/>
    <cellStyle name="_Копия Макроэкономика 2007_26.03.08_грн.ИП08 ПУ ГК ГВУ__М08_4мес_Модернизация УПК Терновская-ХЗ" xfId="953"/>
    <cellStyle name="_Копия Макроэкономика 2007_26.03.08_грн.ИП08 ПУ ГК ГВУ__М08_4мес_Модернизация УПК Терновская-ХЗ 10" xfId="954"/>
    <cellStyle name="_Копия Макроэкономика 2007_26.03.08_грн.ИП08 ПУ ГК ГВУ__М08_4мес_Модернизация УПК Терновская-ХЗ 11" xfId="955"/>
    <cellStyle name="_Копия Макроэкономика 2007_26.03.08_грн.ИП08 ПУ ГК ГВУ__М08_4мес_Модернизация УПК Терновская-ХЗ 12" xfId="956"/>
    <cellStyle name="_Копия Макроэкономика 2007_26.03.08_грн.ИП08 ПУ ГК ГВУ__М08_4мес_Модернизация УПК Терновская-ХЗ 13" xfId="957"/>
    <cellStyle name="_Копия Макроэкономика 2007_26.03.08_грн.ИП08 ПУ ГК ГВУ__М08_4мес_Модернизация УПК Терновская-ХЗ 14" xfId="958"/>
    <cellStyle name="_Копия Макроэкономика 2007_26.03.08_грн.ИП08 ПУ ГК ГВУ__М08_4мес_Модернизация УПК Терновская-ХЗ 15" xfId="959"/>
    <cellStyle name="_Копия Макроэкономика 2007_26.03.08_грн.ИП08 ПУ ГК ГВУ__М08_4мес_Модернизация УПК Терновская-ХЗ 16" xfId="960"/>
    <cellStyle name="_Копия Макроэкономика 2007_26.03.08_грн.ИП08 ПУ ГК ГВУ__М08_4мес_Модернизация УПК Терновская-ХЗ 17" xfId="961"/>
    <cellStyle name="_Копия Макроэкономика 2007_26.03.08_грн.ИП08 ПУ ГК ГВУ__М08_4мес_Модернизация УПК Терновская-ХЗ 18" xfId="962"/>
    <cellStyle name="_Копия Макроэкономика 2007_26.03.08_грн.ИП08 ПУ ГК ГВУ__М08_4мес_Модернизация УПК Терновская-ХЗ 19" xfId="963"/>
    <cellStyle name="_Копия Макроэкономика 2007_26.03.08_грн.ИП08 ПУ ГК ГВУ__М08_4мес_Модернизация УПК Терновская-ХЗ 2" xfId="964"/>
    <cellStyle name="_Копия Макроэкономика 2007_26.03.08_грн.ИП08 ПУ ГК ГВУ__М08_4мес_Модернизация УПК Терновская-ХЗ 2 2" xfId="965"/>
    <cellStyle name="_Копия Макроэкономика 2007_26.03.08_грн.ИП08 ПУ ГК ГВУ__М08_4мес_Модернизация УПК Терновская-ХЗ 20" xfId="966"/>
    <cellStyle name="_Копия Макроэкономика 2007_26.03.08_грн.ИП08 ПУ ГК ГВУ__М08_4мес_Модернизация УПК Терновская-ХЗ 21" xfId="967"/>
    <cellStyle name="_Копия Макроэкономика 2007_26.03.08_грн.ИП08 ПУ ГК ГВУ__М08_4мес_Модернизация УПК Терновская-ХЗ 22" xfId="968"/>
    <cellStyle name="_Копия Макроэкономика 2007_26.03.08_грн.ИП08 ПУ ГК ГВУ__М08_4мес_Модернизация УПК Терновская-ХЗ 23" xfId="969"/>
    <cellStyle name="_Копия Макроэкономика 2007_26.03.08_грн.ИП08 ПУ ГК ГВУ__М08_4мес_Модернизация УПК Терновская-ХЗ 24" xfId="970"/>
    <cellStyle name="_Копия Макроэкономика 2007_26.03.08_грн.ИП08 ПУ ГК ГВУ__М08_4мес_Модернизация УПК Терновская-ХЗ 25" xfId="971"/>
    <cellStyle name="_Копия Макроэкономика 2007_26.03.08_грн.ИП08 ПУ ГК ГВУ__М08_4мес_Модернизация УПК Терновская-ХЗ 26" xfId="972"/>
    <cellStyle name="_Копия Макроэкономика 2007_26.03.08_грн.ИП08 ПУ ГК ГВУ__М08_4мес_Модернизация УПК Терновская-ХЗ 27" xfId="973"/>
    <cellStyle name="_Копия Макроэкономика 2007_26.03.08_грн.ИП08 ПУ ГК ГВУ__М08_4мес_Модернизация УПК Терновская-ХЗ 28" xfId="974"/>
    <cellStyle name="_Копия Макроэкономика 2007_26.03.08_грн.ИП08 ПУ ГК ГВУ__М08_4мес_Модернизация УПК Терновская-ХЗ 29" xfId="975"/>
    <cellStyle name="_Копия Макроэкономика 2007_26.03.08_грн.ИП08 ПУ ГК ГВУ__М08_4мес_Модернизация УПК Терновская-ХЗ 3" xfId="976"/>
    <cellStyle name="_Копия Макроэкономика 2007_26.03.08_грн.ИП08 ПУ ГК ГВУ__М08_4мес_Модернизация УПК Терновская-ХЗ 3 2" xfId="977"/>
    <cellStyle name="_Копия Макроэкономика 2007_26.03.08_грн.ИП08 ПУ ГК ГВУ__М08_4мес_Модернизация УПК Терновская-ХЗ 30" xfId="978"/>
    <cellStyle name="_Копия Макроэкономика 2007_26.03.08_грн.ИП08 ПУ ГК ГВУ__М08_4мес_Модернизация УПК Терновская-ХЗ 31" xfId="979"/>
    <cellStyle name="_Копия Макроэкономика 2007_26.03.08_грн.ИП08 ПУ ГК ГВУ__М08_4мес_Модернизация УПК Терновская-ХЗ 32" xfId="980"/>
    <cellStyle name="_Копия Макроэкономика 2007_26.03.08_грн.ИП08 ПУ ГК ГВУ__М08_4мес_Модернизация УПК Терновская-ХЗ 33" xfId="981"/>
    <cellStyle name="_Копия Макроэкономика 2007_26.03.08_грн.ИП08 ПУ ГК ГВУ__М08_4мес_Модернизация УПК Терновская-ХЗ 34" xfId="982"/>
    <cellStyle name="_Копия Макроэкономика 2007_26.03.08_грн.ИП08 ПУ ГК ГВУ__М08_4мес_Модернизация УПК Терновская-ХЗ 4" xfId="983"/>
    <cellStyle name="_Копия Макроэкономика 2007_26.03.08_грн.ИП08 ПУ ГК ГВУ__М08_4мес_Модернизация УПК Терновская-ХЗ 4 2" xfId="984"/>
    <cellStyle name="_Копия Макроэкономика 2007_26.03.08_грн.ИП08 ПУ ГК ГВУ__М08_4мес_Модернизация УПК Терновская-ХЗ 5" xfId="985"/>
    <cellStyle name="_Копия Макроэкономика 2007_26.03.08_грн.ИП08 ПУ ГК ГВУ__М08_4мес_Модернизация УПК Терновская-ХЗ 6" xfId="986"/>
    <cellStyle name="_Копия Макроэкономика 2007_26.03.08_грн.ИП08 ПУ ГК ГВУ__М08_4мес_Модернизация УПК Терновская-ХЗ 7" xfId="987"/>
    <cellStyle name="_Копия Макроэкономика 2007_26.03.08_грн.ИП08 ПУ ГК ГВУ__М08_4мес_Модернизация УПК Терновская-ХЗ 8" xfId="988"/>
    <cellStyle name="_Копия Макроэкономика 2007_26.03.08_грн.ИП08 ПУ ГК ГВУ__М08_4мес_Модернизация УПК Терновская-ХЗ 9" xfId="989"/>
    <cellStyle name="_Копия Макроэкономика 2007_26.03.08_грн.ИП08 ПУ ГК ГВУ_10.06.08_Лариса Васильевна_ГК ГВУ Обоснование себестоимости ПЛАН" xfId="990"/>
    <cellStyle name="_Копия Макроэкономика 2007_26.03.08_грн.ИП08 ПУ ГК ГВУ_10.06.08_Лариса Васильевна_ГК ГВУ Обоснование себестоимости ПЛАН 2" xfId="991"/>
    <cellStyle name="_Копия Макроэкономика 2007_26.03.08_грн.ИП08 ПУ ГК ГВУ_Setup" xfId="992"/>
    <cellStyle name="_Копия Макроэкономика 2007_26.03.08_грн.ИП08 ПУ ГК ГВУ_ГК_гву_ Обоснование себестоимости 11.04.08 " xfId="993"/>
    <cellStyle name="_Копия Макроэкономика 2007_26.03.08_грн.ИП08 ПУ ГК ГВУ_ГК_гву_ Обоснование себестоимости 11.04.08  10" xfId="994"/>
    <cellStyle name="_Копия Макроэкономика 2007_26.03.08_грн.ИП08 ПУ ГК ГВУ_ГК_гву_ Обоснование себестоимости 11.04.08  11" xfId="995"/>
    <cellStyle name="_Копия Макроэкономика 2007_26.03.08_грн.ИП08 ПУ ГК ГВУ_ГК_гву_ Обоснование себестоимости 11.04.08  12" xfId="996"/>
    <cellStyle name="_Копия Макроэкономика 2007_26.03.08_грн.ИП08 ПУ ГК ГВУ_ГК_гву_ Обоснование себестоимости 11.04.08  13" xfId="997"/>
    <cellStyle name="_Копия Макроэкономика 2007_26.03.08_грн.ИП08 ПУ ГК ГВУ_ГК_гву_ Обоснование себестоимости 11.04.08  14" xfId="998"/>
    <cellStyle name="_Копия Макроэкономика 2007_26.03.08_грн.ИП08 ПУ ГК ГВУ_ГК_гву_ Обоснование себестоимости 11.04.08  15" xfId="999"/>
    <cellStyle name="_Копия Макроэкономика 2007_26.03.08_грн.ИП08 ПУ ГК ГВУ_ГК_гву_ Обоснование себестоимости 11.04.08  16" xfId="1000"/>
    <cellStyle name="_Копия Макроэкономика 2007_26.03.08_грн.ИП08 ПУ ГК ГВУ_ГК_гву_ Обоснование себестоимости 11.04.08  17" xfId="1001"/>
    <cellStyle name="_Копия Макроэкономика 2007_26.03.08_грн.ИП08 ПУ ГК ГВУ_ГК_гву_ Обоснование себестоимости 11.04.08  18" xfId="1002"/>
    <cellStyle name="_Копия Макроэкономика 2007_26.03.08_грн.ИП08 ПУ ГК ГВУ_ГК_гву_ Обоснование себестоимости 11.04.08  19" xfId="1003"/>
    <cellStyle name="_Копия Макроэкономика 2007_26.03.08_грн.ИП08 ПУ ГК ГВУ_ГК_гву_ Обоснование себестоимости 11.04.08  2" xfId="1004"/>
    <cellStyle name="_Копия Макроэкономика 2007_26.03.08_грн.ИП08 ПУ ГК ГВУ_ГК_гву_ Обоснование себестоимости 11.04.08  2 2" xfId="1005"/>
    <cellStyle name="_Копия Макроэкономика 2007_26.03.08_грн.ИП08 ПУ ГК ГВУ_ГК_гву_ Обоснование себестоимости 11.04.08  20" xfId="1006"/>
    <cellStyle name="_Копия Макроэкономика 2007_26.03.08_грн.ИП08 ПУ ГК ГВУ_ГК_гву_ Обоснование себестоимости 11.04.08  21" xfId="1007"/>
    <cellStyle name="_Копия Макроэкономика 2007_26.03.08_грн.ИП08 ПУ ГК ГВУ_ГК_гву_ Обоснование себестоимости 11.04.08  22" xfId="1008"/>
    <cellStyle name="_Копия Макроэкономика 2007_26.03.08_грн.ИП08 ПУ ГК ГВУ_ГК_гву_ Обоснование себестоимости 11.04.08  23" xfId="1009"/>
    <cellStyle name="_Копия Макроэкономика 2007_26.03.08_грн.ИП08 ПУ ГК ГВУ_ГК_гву_ Обоснование себестоимости 11.04.08  24" xfId="1010"/>
    <cellStyle name="_Копия Макроэкономика 2007_26.03.08_грн.ИП08 ПУ ГК ГВУ_ГК_гву_ Обоснование себестоимости 11.04.08  25" xfId="1011"/>
    <cellStyle name="_Копия Макроэкономика 2007_26.03.08_грн.ИП08 ПУ ГК ГВУ_ГК_гву_ Обоснование себестоимости 11.04.08  26" xfId="1012"/>
    <cellStyle name="_Копия Макроэкономика 2007_26.03.08_грн.ИП08 ПУ ГК ГВУ_ГК_гву_ Обоснование себестоимости 11.04.08  27" xfId="1013"/>
    <cellStyle name="_Копия Макроэкономика 2007_26.03.08_грн.ИП08 ПУ ГК ГВУ_ГК_гву_ Обоснование себестоимости 11.04.08  28" xfId="1014"/>
    <cellStyle name="_Копия Макроэкономика 2007_26.03.08_грн.ИП08 ПУ ГК ГВУ_ГК_гву_ Обоснование себестоимости 11.04.08  29" xfId="1015"/>
    <cellStyle name="_Копия Макроэкономика 2007_26.03.08_грн.ИП08 ПУ ГК ГВУ_ГК_гву_ Обоснование себестоимости 11.04.08  3" xfId="1016"/>
    <cellStyle name="_Копия Макроэкономика 2007_26.03.08_грн.ИП08 ПУ ГК ГВУ_ГК_гву_ Обоснование себестоимости 11.04.08  3 2" xfId="1017"/>
    <cellStyle name="_Копия Макроэкономика 2007_26.03.08_грн.ИП08 ПУ ГК ГВУ_ГК_гву_ Обоснование себестоимости 11.04.08  30" xfId="1018"/>
    <cellStyle name="_Копия Макроэкономика 2007_26.03.08_грн.ИП08 ПУ ГК ГВУ_ГК_гву_ Обоснование себестоимости 11.04.08  31" xfId="1019"/>
    <cellStyle name="_Копия Макроэкономика 2007_26.03.08_грн.ИП08 ПУ ГК ГВУ_ГК_гву_ Обоснование себестоимости 11.04.08  32" xfId="1020"/>
    <cellStyle name="_Копия Макроэкономика 2007_26.03.08_грн.ИП08 ПУ ГК ГВУ_ГК_гву_ Обоснование себестоимости 11.04.08  33" xfId="1021"/>
    <cellStyle name="_Копия Макроэкономика 2007_26.03.08_грн.ИП08 ПУ ГК ГВУ_ГК_гву_ Обоснование себестоимости 11.04.08  34" xfId="1022"/>
    <cellStyle name="_Копия Макроэкономика 2007_26.03.08_грн.ИП08 ПУ ГК ГВУ_ГК_гву_ Обоснование себестоимости 11.04.08  4" xfId="1023"/>
    <cellStyle name="_Копия Макроэкономика 2007_26.03.08_грн.ИП08 ПУ ГК ГВУ_ГК_гву_ Обоснование себестоимости 11.04.08  4 2" xfId="1024"/>
    <cellStyle name="_Копия Макроэкономика 2007_26.03.08_грн.ИП08 ПУ ГК ГВУ_ГК_гву_ Обоснование себестоимости 11.04.08  5" xfId="1025"/>
    <cellStyle name="_Копия Макроэкономика 2007_26.03.08_грн.ИП08 ПУ ГК ГВУ_ГК_гву_ Обоснование себестоимости 11.04.08  6" xfId="1026"/>
    <cellStyle name="_Копия Макроэкономика 2007_26.03.08_грн.ИП08 ПУ ГК ГВУ_ГК_гву_ Обоснование себестоимости 11.04.08  7" xfId="1027"/>
    <cellStyle name="_Копия Макроэкономика 2007_26.03.08_грн.ИП08 ПУ ГК ГВУ_ГК_гву_ Обоснование себестоимости 11.04.08  8" xfId="1028"/>
    <cellStyle name="_Копия Макроэкономика 2007_26.03.08_грн.ИП08 ПУ ГК ГВУ_ГК_гву_ Обоснование себестоимости 11.04.08  9" xfId="1029"/>
    <cellStyle name="_Копия Макроэкономика 2007_26.03.08_грн.ИП08 ПУ ГК ГВУ_ГК_гву_ Обоснование себестоимости 11.04.08 __М08_4мес_Модернизация УПК Терновская-ХЗ" xfId="1030"/>
    <cellStyle name="_Копия Макроэкономика 2007_26.03.08_грн.ИП08 ПУ ГК ГВУ_ГК_гву_ Обоснование себестоимости 11.04.08 __М08_4мес_Модернизация УПК Терновская-ХЗ 10" xfId="1031"/>
    <cellStyle name="_Копия Макроэкономика 2007_26.03.08_грн.ИП08 ПУ ГК ГВУ_ГК_гву_ Обоснование себестоимости 11.04.08 __М08_4мес_Модернизация УПК Терновская-ХЗ 11" xfId="1032"/>
    <cellStyle name="_Копия Макроэкономика 2007_26.03.08_грн.ИП08 ПУ ГК ГВУ_ГК_гву_ Обоснование себестоимости 11.04.08 __М08_4мес_Модернизация УПК Терновская-ХЗ 12" xfId="1033"/>
    <cellStyle name="_Копия Макроэкономика 2007_26.03.08_грн.ИП08 ПУ ГК ГВУ_ГК_гву_ Обоснование себестоимости 11.04.08 __М08_4мес_Модернизация УПК Терновская-ХЗ 13" xfId="1034"/>
    <cellStyle name="_Копия Макроэкономика 2007_26.03.08_грн.ИП08 ПУ ГК ГВУ_ГК_гву_ Обоснование себестоимости 11.04.08 __М08_4мес_Модернизация УПК Терновская-ХЗ 14" xfId="1035"/>
    <cellStyle name="_Копия Макроэкономика 2007_26.03.08_грн.ИП08 ПУ ГК ГВУ_ГК_гву_ Обоснование себестоимости 11.04.08 __М08_4мес_Модернизация УПК Терновская-ХЗ 15" xfId="1036"/>
    <cellStyle name="_Копия Макроэкономика 2007_26.03.08_грн.ИП08 ПУ ГК ГВУ_ГК_гву_ Обоснование себестоимости 11.04.08 __М08_4мес_Модернизация УПК Терновская-ХЗ 16" xfId="1037"/>
    <cellStyle name="_Копия Макроэкономика 2007_26.03.08_грн.ИП08 ПУ ГК ГВУ_ГК_гву_ Обоснование себестоимости 11.04.08 __М08_4мес_Модернизация УПК Терновская-ХЗ 17" xfId="1038"/>
    <cellStyle name="_Копия Макроэкономика 2007_26.03.08_грн.ИП08 ПУ ГК ГВУ_ГК_гву_ Обоснование себестоимости 11.04.08 __М08_4мес_Модернизация УПК Терновская-ХЗ 18" xfId="1039"/>
    <cellStyle name="_Копия Макроэкономика 2007_26.03.08_грн.ИП08 ПУ ГК ГВУ_ГК_гву_ Обоснование себестоимости 11.04.08 __М08_4мес_Модернизация УПК Терновская-ХЗ 19" xfId="1040"/>
    <cellStyle name="_Копия Макроэкономика 2007_26.03.08_грн.ИП08 ПУ ГК ГВУ_ГК_гву_ Обоснование себестоимости 11.04.08 __М08_4мес_Модернизация УПК Терновская-ХЗ 2" xfId="1041"/>
    <cellStyle name="_Копия Макроэкономика 2007_26.03.08_грн.ИП08 ПУ ГК ГВУ_ГК_гву_ Обоснование себестоимости 11.04.08 __М08_4мес_Модернизация УПК Терновская-ХЗ 2 2" xfId="1042"/>
    <cellStyle name="_Копия Макроэкономика 2007_26.03.08_грн.ИП08 ПУ ГК ГВУ_ГК_гву_ Обоснование себестоимости 11.04.08 __М08_4мес_Модернизация УПК Терновская-ХЗ 20" xfId="1043"/>
    <cellStyle name="_Копия Макроэкономика 2007_26.03.08_грн.ИП08 ПУ ГК ГВУ_ГК_гву_ Обоснование себестоимости 11.04.08 __М08_4мес_Модернизация УПК Терновская-ХЗ 21" xfId="1044"/>
    <cellStyle name="_Копия Макроэкономика 2007_26.03.08_грн.ИП08 ПУ ГК ГВУ_ГК_гву_ Обоснование себестоимости 11.04.08 __М08_4мес_Модернизация УПК Терновская-ХЗ 22" xfId="1045"/>
    <cellStyle name="_Копия Макроэкономика 2007_26.03.08_грн.ИП08 ПУ ГК ГВУ_ГК_гву_ Обоснование себестоимости 11.04.08 __М08_4мес_Модернизация УПК Терновская-ХЗ 23" xfId="1046"/>
    <cellStyle name="_Копия Макроэкономика 2007_26.03.08_грн.ИП08 ПУ ГК ГВУ_ГК_гву_ Обоснование себестоимости 11.04.08 __М08_4мес_Модернизация УПК Терновская-ХЗ 24" xfId="1047"/>
    <cellStyle name="_Копия Макроэкономика 2007_26.03.08_грн.ИП08 ПУ ГК ГВУ_ГК_гву_ Обоснование себестоимости 11.04.08 __М08_4мес_Модернизация УПК Терновская-ХЗ 25" xfId="1048"/>
    <cellStyle name="_Копия Макроэкономика 2007_26.03.08_грн.ИП08 ПУ ГК ГВУ_ГК_гву_ Обоснование себестоимости 11.04.08 __М08_4мес_Модернизация УПК Терновская-ХЗ 26" xfId="1049"/>
    <cellStyle name="_Копия Макроэкономика 2007_26.03.08_грн.ИП08 ПУ ГК ГВУ_ГК_гву_ Обоснование себестоимости 11.04.08 __М08_4мес_Модернизация УПК Терновская-ХЗ 27" xfId="1050"/>
    <cellStyle name="_Копия Макроэкономика 2007_26.03.08_грн.ИП08 ПУ ГК ГВУ_ГК_гву_ Обоснование себестоимости 11.04.08 __М08_4мес_Модернизация УПК Терновская-ХЗ 28" xfId="1051"/>
    <cellStyle name="_Копия Макроэкономика 2007_26.03.08_грн.ИП08 ПУ ГК ГВУ_ГК_гву_ Обоснование себестоимости 11.04.08 __М08_4мес_Модернизация УПК Терновская-ХЗ 29" xfId="1052"/>
    <cellStyle name="_Копия Макроэкономика 2007_26.03.08_грн.ИП08 ПУ ГК ГВУ_ГК_гву_ Обоснование себестоимости 11.04.08 __М08_4мес_Модернизация УПК Терновская-ХЗ 3" xfId="1053"/>
    <cellStyle name="_Копия Макроэкономика 2007_26.03.08_грн.ИП08 ПУ ГК ГВУ_ГК_гву_ Обоснование себестоимости 11.04.08 __М08_4мес_Модернизация УПК Терновская-ХЗ 3 2" xfId="1054"/>
    <cellStyle name="_Копия Макроэкономика 2007_26.03.08_грн.ИП08 ПУ ГК ГВУ_ГК_гву_ Обоснование себестоимости 11.04.08 __М08_4мес_Модернизация УПК Терновская-ХЗ 30" xfId="1055"/>
    <cellStyle name="_Копия Макроэкономика 2007_26.03.08_грн.ИП08 ПУ ГК ГВУ_ГК_гву_ Обоснование себестоимости 11.04.08 __М08_4мес_Модернизация УПК Терновская-ХЗ 31" xfId="1056"/>
    <cellStyle name="_Копия Макроэкономика 2007_26.03.08_грн.ИП08 ПУ ГК ГВУ_ГК_гву_ Обоснование себестоимости 11.04.08 __М08_4мес_Модернизация УПК Терновская-ХЗ 32" xfId="1057"/>
    <cellStyle name="_Копия Макроэкономика 2007_26.03.08_грн.ИП08 ПУ ГК ГВУ_ГК_гву_ Обоснование себестоимости 11.04.08 __М08_4мес_Модернизация УПК Терновская-ХЗ 33" xfId="1058"/>
    <cellStyle name="_Копия Макроэкономика 2007_26.03.08_грн.ИП08 ПУ ГК ГВУ_ГК_гву_ Обоснование себестоимости 11.04.08 __М08_4мес_Модернизация УПК Терновская-ХЗ 34" xfId="1059"/>
    <cellStyle name="_Копия Макроэкономика 2007_26.03.08_грн.ИП08 ПУ ГК ГВУ_ГК_гву_ Обоснование себестоимости 11.04.08 __М08_4мес_Модернизация УПК Терновская-ХЗ 4" xfId="1060"/>
    <cellStyle name="_Копия Макроэкономика 2007_26.03.08_грн.ИП08 ПУ ГК ГВУ_ГК_гву_ Обоснование себестоимости 11.04.08 __М08_4мес_Модернизация УПК Терновская-ХЗ 4 2" xfId="1061"/>
    <cellStyle name="_Копия Макроэкономика 2007_26.03.08_грн.ИП08 ПУ ГК ГВУ_ГК_гву_ Обоснование себестоимости 11.04.08 __М08_4мес_Модернизация УПК Терновская-ХЗ 5" xfId="1062"/>
    <cellStyle name="_Копия Макроэкономика 2007_26.03.08_грн.ИП08 ПУ ГК ГВУ_ГК_гву_ Обоснование себестоимости 11.04.08 __М08_4мес_Модернизация УПК Терновская-ХЗ 6" xfId="1063"/>
    <cellStyle name="_Копия Макроэкономика 2007_26.03.08_грн.ИП08 ПУ ГК ГВУ_ГК_гву_ Обоснование себестоимости 11.04.08 __М08_4мес_Модернизация УПК Терновская-ХЗ 7" xfId="1064"/>
    <cellStyle name="_Копия Макроэкономика 2007_26.03.08_грн.ИП08 ПУ ГК ГВУ_ГК_гву_ Обоснование себестоимости 11.04.08 __М08_4мес_Модернизация УПК Терновская-ХЗ 8" xfId="1065"/>
    <cellStyle name="_Копия Макроэкономика 2007_26.03.08_грн.ИП08 ПУ ГК ГВУ_ГК_гву_ Обоснование себестоимости 11.04.08 __М08_4мес_Модернизация УПК Терновская-ХЗ 9" xfId="1066"/>
    <cellStyle name="_Копия Макроэкономика 2007_26.03.08_грн.ИП08 ПУ ГК ГВУ_ГК_гву_ Обоснование себестоимости 11.04.08 _Книга1" xfId="1067"/>
    <cellStyle name="_Копия Макроэкономика 2007_26.03.08_грн.ИП08 ПУ ГК ГВУ_ГК_гву_ Обоснование себестоимости 11.04.08 _Книга1 10" xfId="1068"/>
    <cellStyle name="_Копия Макроэкономика 2007_26.03.08_грн.ИП08 ПУ ГК ГВУ_ГК_гву_ Обоснование себестоимости 11.04.08 _Книга1 11" xfId="1069"/>
    <cellStyle name="_Копия Макроэкономика 2007_26.03.08_грн.ИП08 ПУ ГК ГВУ_ГК_гву_ Обоснование себестоимости 11.04.08 _Книга1 12" xfId="1070"/>
    <cellStyle name="_Копия Макроэкономика 2007_26.03.08_грн.ИП08 ПУ ГК ГВУ_ГК_гву_ Обоснование себестоимости 11.04.08 _Книга1 13" xfId="1071"/>
    <cellStyle name="_Копия Макроэкономика 2007_26.03.08_грн.ИП08 ПУ ГК ГВУ_ГК_гву_ Обоснование себестоимости 11.04.08 _Книга1 14" xfId="1072"/>
    <cellStyle name="_Копия Макроэкономика 2007_26.03.08_грн.ИП08 ПУ ГК ГВУ_ГК_гву_ Обоснование себестоимости 11.04.08 _Книга1 15" xfId="1073"/>
    <cellStyle name="_Копия Макроэкономика 2007_26.03.08_грн.ИП08 ПУ ГК ГВУ_ГК_гву_ Обоснование себестоимости 11.04.08 _Книга1 16" xfId="1074"/>
    <cellStyle name="_Копия Макроэкономика 2007_26.03.08_грн.ИП08 ПУ ГК ГВУ_ГК_гву_ Обоснование себестоимости 11.04.08 _Книга1 17" xfId="1075"/>
    <cellStyle name="_Копия Макроэкономика 2007_26.03.08_грн.ИП08 ПУ ГК ГВУ_ГК_гву_ Обоснование себестоимости 11.04.08 _Книга1 18" xfId="1076"/>
    <cellStyle name="_Копия Макроэкономика 2007_26.03.08_грн.ИП08 ПУ ГК ГВУ_ГК_гву_ Обоснование себестоимости 11.04.08 _Книга1 19" xfId="1077"/>
    <cellStyle name="_Копия Макроэкономика 2007_26.03.08_грн.ИП08 ПУ ГК ГВУ_ГК_гву_ Обоснование себестоимости 11.04.08 _Книга1 2" xfId="1078"/>
    <cellStyle name="_Копия Макроэкономика 2007_26.03.08_грн.ИП08 ПУ ГК ГВУ_ГК_гву_ Обоснование себестоимости 11.04.08 _Книга1 2 2" xfId="1079"/>
    <cellStyle name="_Копия Макроэкономика 2007_26.03.08_грн.ИП08 ПУ ГК ГВУ_ГК_гву_ Обоснование себестоимости 11.04.08 _Книга1 20" xfId="1080"/>
    <cellStyle name="_Копия Макроэкономика 2007_26.03.08_грн.ИП08 ПУ ГК ГВУ_ГК_гву_ Обоснование себестоимости 11.04.08 _Книга1 21" xfId="1081"/>
    <cellStyle name="_Копия Макроэкономика 2007_26.03.08_грн.ИП08 ПУ ГК ГВУ_ГК_гву_ Обоснование себестоимости 11.04.08 _Книга1 22" xfId="1082"/>
    <cellStyle name="_Копия Макроэкономика 2007_26.03.08_грн.ИП08 ПУ ГК ГВУ_ГК_гву_ Обоснование себестоимости 11.04.08 _Книга1 23" xfId="1083"/>
    <cellStyle name="_Копия Макроэкономика 2007_26.03.08_грн.ИП08 ПУ ГК ГВУ_ГК_гву_ Обоснование себестоимости 11.04.08 _Книга1 24" xfId="1084"/>
    <cellStyle name="_Копия Макроэкономика 2007_26.03.08_грн.ИП08 ПУ ГК ГВУ_ГК_гву_ Обоснование себестоимости 11.04.08 _Книга1 25" xfId="1085"/>
    <cellStyle name="_Копия Макроэкономика 2007_26.03.08_грн.ИП08 ПУ ГК ГВУ_ГК_гву_ Обоснование себестоимости 11.04.08 _Книга1 26" xfId="1086"/>
    <cellStyle name="_Копия Макроэкономика 2007_26.03.08_грн.ИП08 ПУ ГК ГВУ_ГК_гву_ Обоснование себестоимости 11.04.08 _Книга1 27" xfId="1087"/>
    <cellStyle name="_Копия Макроэкономика 2007_26.03.08_грн.ИП08 ПУ ГК ГВУ_ГК_гву_ Обоснование себестоимости 11.04.08 _Книга1 28" xfId="1088"/>
    <cellStyle name="_Копия Макроэкономика 2007_26.03.08_грн.ИП08 ПУ ГК ГВУ_ГК_гву_ Обоснование себестоимости 11.04.08 _Книга1 29" xfId="1089"/>
    <cellStyle name="_Копия Макроэкономика 2007_26.03.08_грн.ИП08 ПУ ГК ГВУ_ГК_гву_ Обоснование себестоимости 11.04.08 _Книга1 3" xfId="1090"/>
    <cellStyle name="_Копия Макроэкономика 2007_26.03.08_грн.ИП08 ПУ ГК ГВУ_ГК_гву_ Обоснование себестоимости 11.04.08 _Книга1 3 2" xfId="1091"/>
    <cellStyle name="_Копия Макроэкономика 2007_26.03.08_грн.ИП08 ПУ ГК ГВУ_ГК_гву_ Обоснование себестоимости 11.04.08 _Книга1 30" xfId="1092"/>
    <cellStyle name="_Копия Макроэкономика 2007_26.03.08_грн.ИП08 ПУ ГК ГВУ_ГК_гву_ Обоснование себестоимости 11.04.08 _Книга1 31" xfId="1093"/>
    <cellStyle name="_Копия Макроэкономика 2007_26.03.08_грн.ИП08 ПУ ГК ГВУ_ГК_гву_ Обоснование себестоимости 11.04.08 _Книга1 32" xfId="1094"/>
    <cellStyle name="_Копия Макроэкономика 2007_26.03.08_грн.ИП08 ПУ ГК ГВУ_ГК_гву_ Обоснование себестоимости 11.04.08 _Книга1 33" xfId="1095"/>
    <cellStyle name="_Копия Макроэкономика 2007_26.03.08_грн.ИП08 ПУ ГК ГВУ_ГК_гву_ Обоснование себестоимости 11.04.08 _Книга1 34" xfId="1096"/>
    <cellStyle name="_Копия Макроэкономика 2007_26.03.08_грн.ИП08 ПУ ГК ГВУ_ГК_гву_ Обоснование себестоимости 11.04.08 _Книга1 4" xfId="1097"/>
    <cellStyle name="_Копия Макроэкономика 2007_26.03.08_грн.ИП08 ПУ ГК ГВУ_ГК_гву_ Обоснование себестоимости 11.04.08 _Книга1 4 2" xfId="1098"/>
    <cellStyle name="_Копия Макроэкономика 2007_26.03.08_грн.ИП08 ПУ ГК ГВУ_ГК_гву_ Обоснование себестоимости 11.04.08 _Книга1 5" xfId="1099"/>
    <cellStyle name="_Копия Макроэкономика 2007_26.03.08_грн.ИП08 ПУ ГК ГВУ_ГК_гву_ Обоснование себестоимости 11.04.08 _Книга1 6" xfId="1100"/>
    <cellStyle name="_Копия Макроэкономика 2007_26.03.08_грн.ИП08 ПУ ГК ГВУ_ГК_гву_ Обоснование себестоимости 11.04.08 _Книга1 7" xfId="1101"/>
    <cellStyle name="_Копия Макроэкономика 2007_26.03.08_грн.ИП08 ПУ ГК ГВУ_ГК_гву_ Обоснование себестоимости 11.04.08 _Книга1 8" xfId="1102"/>
    <cellStyle name="_Копия Макроэкономика 2007_26.03.08_грн.ИП08 ПУ ГК ГВУ_ГК_гву_ Обоснование себестоимости 11.04.08 _Книга1 9" xfId="1103"/>
    <cellStyle name="_Копия Макроэкономика 2007_26.03.08_грн.ИП08 ПУ ГК ГВУ_Книга1" xfId="1104"/>
    <cellStyle name="_Копия Макроэкономика 2007_26.03.08_грн.ИП08 ПУ ГК ГВУ_Книга1 10" xfId="1105"/>
    <cellStyle name="_Копия Макроэкономика 2007_26.03.08_грн.ИП08 ПУ ГК ГВУ_Книга1 11" xfId="1106"/>
    <cellStyle name="_Копия Макроэкономика 2007_26.03.08_грн.ИП08 ПУ ГК ГВУ_Книга1 12" xfId="1107"/>
    <cellStyle name="_Копия Макроэкономика 2007_26.03.08_грн.ИП08 ПУ ГК ГВУ_Книга1 13" xfId="1108"/>
    <cellStyle name="_Копия Макроэкономика 2007_26.03.08_грн.ИП08 ПУ ГК ГВУ_Книга1 14" xfId="1109"/>
    <cellStyle name="_Копия Макроэкономика 2007_26.03.08_грн.ИП08 ПУ ГК ГВУ_Книга1 15" xfId="1110"/>
    <cellStyle name="_Копия Макроэкономика 2007_26.03.08_грн.ИП08 ПУ ГК ГВУ_Книга1 16" xfId="1111"/>
    <cellStyle name="_Копия Макроэкономика 2007_26.03.08_грн.ИП08 ПУ ГК ГВУ_Книга1 17" xfId="1112"/>
    <cellStyle name="_Копия Макроэкономика 2007_26.03.08_грн.ИП08 ПУ ГК ГВУ_Книга1 18" xfId="1113"/>
    <cellStyle name="_Копия Макроэкономика 2007_26.03.08_грн.ИП08 ПУ ГК ГВУ_Книга1 19" xfId="1114"/>
    <cellStyle name="_Копия Макроэкономика 2007_26.03.08_грн.ИП08 ПУ ГК ГВУ_Книга1 2" xfId="1115"/>
    <cellStyle name="_Копия Макроэкономика 2007_26.03.08_грн.ИП08 ПУ ГК ГВУ_Книга1 2 2" xfId="1116"/>
    <cellStyle name="_Копия Макроэкономика 2007_26.03.08_грн.ИП08 ПУ ГК ГВУ_Книга1 20" xfId="1117"/>
    <cellStyle name="_Копия Макроэкономика 2007_26.03.08_грн.ИП08 ПУ ГК ГВУ_Книга1 21" xfId="1118"/>
    <cellStyle name="_Копия Макроэкономика 2007_26.03.08_грн.ИП08 ПУ ГК ГВУ_Книга1 22" xfId="1119"/>
    <cellStyle name="_Копия Макроэкономика 2007_26.03.08_грн.ИП08 ПУ ГК ГВУ_Книга1 23" xfId="1120"/>
    <cellStyle name="_Копия Макроэкономика 2007_26.03.08_грн.ИП08 ПУ ГК ГВУ_Книга1 24" xfId="1121"/>
    <cellStyle name="_Копия Макроэкономика 2007_26.03.08_грн.ИП08 ПУ ГК ГВУ_Книга1 25" xfId="1122"/>
    <cellStyle name="_Копия Макроэкономика 2007_26.03.08_грн.ИП08 ПУ ГК ГВУ_Книга1 26" xfId="1123"/>
    <cellStyle name="_Копия Макроэкономика 2007_26.03.08_грн.ИП08 ПУ ГК ГВУ_Книга1 27" xfId="1124"/>
    <cellStyle name="_Копия Макроэкономика 2007_26.03.08_грн.ИП08 ПУ ГК ГВУ_Книга1 28" xfId="1125"/>
    <cellStyle name="_Копия Макроэкономика 2007_26.03.08_грн.ИП08 ПУ ГК ГВУ_Книга1 29" xfId="1126"/>
    <cellStyle name="_Копия Макроэкономика 2007_26.03.08_грн.ИП08 ПУ ГК ГВУ_Книга1 3" xfId="1127"/>
    <cellStyle name="_Копия Макроэкономика 2007_26.03.08_грн.ИП08 ПУ ГК ГВУ_Книга1 3 2" xfId="1128"/>
    <cellStyle name="_Копия Макроэкономика 2007_26.03.08_грн.ИП08 ПУ ГК ГВУ_Книга1 30" xfId="1129"/>
    <cellStyle name="_Копия Макроэкономика 2007_26.03.08_грн.ИП08 ПУ ГК ГВУ_Книга1 31" xfId="1130"/>
    <cellStyle name="_Копия Макроэкономика 2007_26.03.08_грн.ИП08 ПУ ГК ГВУ_Книга1 32" xfId="1131"/>
    <cellStyle name="_Копия Макроэкономика 2007_26.03.08_грн.ИП08 ПУ ГК ГВУ_Книга1 33" xfId="1132"/>
    <cellStyle name="_Копия Макроэкономика 2007_26.03.08_грн.ИП08 ПУ ГК ГВУ_Книга1 34" xfId="1133"/>
    <cellStyle name="_Копия Макроэкономика 2007_26.03.08_грн.ИП08 ПУ ГК ГВУ_Книга1 4" xfId="1134"/>
    <cellStyle name="_Копия Макроэкономика 2007_26.03.08_грн.ИП08 ПУ ГК ГВУ_Книга1 4 2" xfId="1135"/>
    <cellStyle name="_Копия Макроэкономика 2007_26.03.08_грн.ИП08 ПУ ГК ГВУ_Книга1 5" xfId="1136"/>
    <cellStyle name="_Копия Макроэкономика 2007_26.03.08_грн.ИП08 ПУ ГК ГВУ_Книга1 6" xfId="1137"/>
    <cellStyle name="_Копия Макроэкономика 2007_26.03.08_грн.ИП08 ПУ ГК ГВУ_Книга1 7" xfId="1138"/>
    <cellStyle name="_Копия Макроэкономика 2007_26.03.08_грн.ИП08 ПУ ГК ГВУ_Книга1 8" xfId="1139"/>
    <cellStyle name="_Копия Макроэкономика 2007_26.03.08_грн.ИП08 ПУ ГК ГВУ_Книга1 9" xfId="1140"/>
    <cellStyle name="_Копия Макроэкономика 2007_26.03.08_грн.ИП08 ПУ ГК ГВУ_Обоснование себестоимости (7)" xfId="1141"/>
    <cellStyle name="_Копия Макроэкономика 2007_26.03.08_грн.ИП08 ПУ ГК ГВУ_Обоснование себестоимости (7) 10" xfId="1142"/>
    <cellStyle name="_Копия Макроэкономика 2007_26.03.08_грн.ИП08 ПУ ГК ГВУ_Обоснование себестоимости (7) 11" xfId="1143"/>
    <cellStyle name="_Копия Макроэкономика 2007_26.03.08_грн.ИП08 ПУ ГК ГВУ_Обоснование себестоимости (7) 12" xfId="1144"/>
    <cellStyle name="_Копия Макроэкономика 2007_26.03.08_грн.ИП08 ПУ ГК ГВУ_Обоснование себестоимости (7) 13" xfId="1145"/>
    <cellStyle name="_Копия Макроэкономика 2007_26.03.08_грн.ИП08 ПУ ГК ГВУ_Обоснование себестоимости (7) 14" xfId="1146"/>
    <cellStyle name="_Копия Макроэкономика 2007_26.03.08_грн.ИП08 ПУ ГК ГВУ_Обоснование себестоимости (7) 15" xfId="1147"/>
    <cellStyle name="_Копия Макроэкономика 2007_26.03.08_грн.ИП08 ПУ ГК ГВУ_Обоснование себестоимости (7) 16" xfId="1148"/>
    <cellStyle name="_Копия Макроэкономика 2007_26.03.08_грн.ИП08 ПУ ГК ГВУ_Обоснование себестоимости (7) 17" xfId="1149"/>
    <cellStyle name="_Копия Макроэкономика 2007_26.03.08_грн.ИП08 ПУ ГК ГВУ_Обоснование себестоимости (7) 18" xfId="1150"/>
    <cellStyle name="_Копия Макроэкономика 2007_26.03.08_грн.ИП08 ПУ ГК ГВУ_Обоснование себестоимости (7) 19" xfId="1151"/>
    <cellStyle name="_Копия Макроэкономика 2007_26.03.08_грн.ИП08 ПУ ГК ГВУ_Обоснование себестоимости (7) 2" xfId="1152"/>
    <cellStyle name="_Копия Макроэкономика 2007_26.03.08_грн.ИП08 ПУ ГК ГВУ_Обоснование себестоимости (7) 2 2" xfId="1153"/>
    <cellStyle name="_Копия Макроэкономика 2007_26.03.08_грн.ИП08 ПУ ГК ГВУ_Обоснование себестоимости (7) 20" xfId="1154"/>
    <cellStyle name="_Копия Макроэкономика 2007_26.03.08_грн.ИП08 ПУ ГК ГВУ_Обоснование себестоимости (7) 21" xfId="1155"/>
    <cellStyle name="_Копия Макроэкономика 2007_26.03.08_грн.ИП08 ПУ ГК ГВУ_Обоснование себестоимости (7) 22" xfId="1156"/>
    <cellStyle name="_Копия Макроэкономика 2007_26.03.08_грн.ИП08 ПУ ГК ГВУ_Обоснование себестоимости (7) 23" xfId="1157"/>
    <cellStyle name="_Копия Макроэкономика 2007_26.03.08_грн.ИП08 ПУ ГК ГВУ_Обоснование себестоимости (7) 24" xfId="1158"/>
    <cellStyle name="_Копия Макроэкономика 2007_26.03.08_грн.ИП08 ПУ ГК ГВУ_Обоснование себестоимости (7) 25" xfId="1159"/>
    <cellStyle name="_Копия Макроэкономика 2007_26.03.08_грн.ИП08 ПУ ГК ГВУ_Обоснование себестоимости (7) 26" xfId="1160"/>
    <cellStyle name="_Копия Макроэкономика 2007_26.03.08_грн.ИП08 ПУ ГК ГВУ_Обоснование себестоимости (7) 27" xfId="1161"/>
    <cellStyle name="_Копия Макроэкономика 2007_26.03.08_грн.ИП08 ПУ ГК ГВУ_Обоснование себестоимости (7) 28" xfId="1162"/>
    <cellStyle name="_Копия Макроэкономика 2007_26.03.08_грн.ИП08 ПУ ГК ГВУ_Обоснование себестоимости (7) 29" xfId="1163"/>
    <cellStyle name="_Копия Макроэкономика 2007_26.03.08_грн.ИП08 ПУ ГК ГВУ_Обоснование себестоимости (7) 3" xfId="1164"/>
    <cellStyle name="_Копия Макроэкономика 2007_26.03.08_грн.ИП08 ПУ ГК ГВУ_Обоснование себестоимости (7) 3 2" xfId="1165"/>
    <cellStyle name="_Копия Макроэкономика 2007_26.03.08_грн.ИП08 ПУ ГК ГВУ_Обоснование себестоимости (7) 30" xfId="1166"/>
    <cellStyle name="_Копия Макроэкономика 2007_26.03.08_грн.ИП08 ПУ ГК ГВУ_Обоснование себестоимости (7) 31" xfId="1167"/>
    <cellStyle name="_Копия Макроэкономика 2007_26.03.08_грн.ИП08 ПУ ГК ГВУ_Обоснование себестоимости (7) 32" xfId="1168"/>
    <cellStyle name="_Копия Макроэкономика 2007_26.03.08_грн.ИП08 ПУ ГК ГВУ_Обоснование себестоимости (7) 33" xfId="1169"/>
    <cellStyle name="_Копия Макроэкономика 2007_26.03.08_грн.ИП08 ПУ ГК ГВУ_Обоснование себестоимости (7) 34" xfId="1170"/>
    <cellStyle name="_Копия Макроэкономика 2007_26.03.08_грн.ИП08 ПУ ГК ГВУ_Обоснование себестоимости (7) 4" xfId="1171"/>
    <cellStyle name="_Копия Макроэкономика 2007_26.03.08_грн.ИП08 ПУ ГК ГВУ_Обоснование себестоимости (7) 4 2" xfId="1172"/>
    <cellStyle name="_Копия Макроэкономика 2007_26.03.08_грн.ИП08 ПУ ГК ГВУ_Обоснование себестоимости (7) 5" xfId="1173"/>
    <cellStyle name="_Копия Макроэкономика 2007_26.03.08_грн.ИП08 ПУ ГК ГВУ_Обоснование себестоимости (7) 6" xfId="1174"/>
    <cellStyle name="_Копия Макроэкономика 2007_26.03.08_грн.ИП08 ПУ ГК ГВУ_Обоснование себестоимости (7) 7" xfId="1175"/>
    <cellStyle name="_Копия Макроэкономика 2007_26.03.08_грн.ИП08 ПУ ГК ГВУ_Обоснование себестоимости (7) 8" xfId="1176"/>
    <cellStyle name="_Копия Макроэкономика 2007_26.03.08_грн.ИП08 ПУ ГК ГВУ_Обоснование себестоимости (7) 9" xfId="1177"/>
    <cellStyle name="_Копия Макроэкономика 2007_26.03.08_грн.ИП08 ПУ ГК ГВУ_Обоснование себестоимости (7)__М08_4мес_Модернизация УПК Терновская-ХЗ" xfId="1178"/>
    <cellStyle name="_Копия Макроэкономика 2007_26.03.08_грн.ИП08 ПУ ГК ГВУ_Обоснование себестоимости (7)__М08_4мес_Модернизация УПК Терновская-ХЗ 10" xfId="1179"/>
    <cellStyle name="_Копия Макроэкономика 2007_26.03.08_грн.ИП08 ПУ ГК ГВУ_Обоснование себестоимости (7)__М08_4мес_Модернизация УПК Терновская-ХЗ 11" xfId="1180"/>
    <cellStyle name="_Копия Макроэкономика 2007_26.03.08_грн.ИП08 ПУ ГК ГВУ_Обоснование себестоимости (7)__М08_4мес_Модернизация УПК Терновская-ХЗ 12" xfId="1181"/>
    <cellStyle name="_Копия Макроэкономика 2007_26.03.08_грн.ИП08 ПУ ГК ГВУ_Обоснование себестоимости (7)__М08_4мес_Модернизация УПК Терновская-ХЗ 13" xfId="1182"/>
    <cellStyle name="_Копия Макроэкономика 2007_26.03.08_грн.ИП08 ПУ ГК ГВУ_Обоснование себестоимости (7)__М08_4мес_Модернизация УПК Терновская-ХЗ 14" xfId="1183"/>
    <cellStyle name="_Копия Макроэкономика 2007_26.03.08_грн.ИП08 ПУ ГК ГВУ_Обоснование себестоимости (7)__М08_4мес_Модернизация УПК Терновская-ХЗ 15" xfId="1184"/>
    <cellStyle name="_Копия Макроэкономика 2007_26.03.08_грн.ИП08 ПУ ГК ГВУ_Обоснование себестоимости (7)__М08_4мес_Модернизация УПК Терновская-ХЗ 16" xfId="1185"/>
    <cellStyle name="_Копия Макроэкономика 2007_26.03.08_грн.ИП08 ПУ ГК ГВУ_Обоснование себестоимости (7)__М08_4мес_Модернизация УПК Терновская-ХЗ 17" xfId="1186"/>
    <cellStyle name="_Копия Макроэкономика 2007_26.03.08_грн.ИП08 ПУ ГК ГВУ_Обоснование себестоимости (7)__М08_4мес_Модернизация УПК Терновская-ХЗ 18" xfId="1187"/>
    <cellStyle name="_Копия Макроэкономика 2007_26.03.08_грн.ИП08 ПУ ГК ГВУ_Обоснование себестоимости (7)__М08_4мес_Модернизация УПК Терновская-ХЗ 19" xfId="1188"/>
    <cellStyle name="_Копия Макроэкономика 2007_26.03.08_грн.ИП08 ПУ ГК ГВУ_Обоснование себестоимости (7)__М08_4мес_Модернизация УПК Терновская-ХЗ 2" xfId="1189"/>
    <cellStyle name="_Копия Макроэкономика 2007_26.03.08_грн.ИП08 ПУ ГК ГВУ_Обоснование себестоимости (7)__М08_4мес_Модернизация УПК Терновская-ХЗ 2 2" xfId="1190"/>
    <cellStyle name="_Копия Макроэкономика 2007_26.03.08_грн.ИП08 ПУ ГК ГВУ_Обоснование себестоимости (7)__М08_4мес_Модернизация УПК Терновская-ХЗ 20" xfId="1191"/>
    <cellStyle name="_Копия Макроэкономика 2007_26.03.08_грн.ИП08 ПУ ГК ГВУ_Обоснование себестоимости (7)__М08_4мес_Модернизация УПК Терновская-ХЗ 21" xfId="1192"/>
    <cellStyle name="_Копия Макроэкономика 2007_26.03.08_грн.ИП08 ПУ ГК ГВУ_Обоснование себестоимости (7)__М08_4мес_Модернизация УПК Терновская-ХЗ 22" xfId="1193"/>
    <cellStyle name="_Копия Макроэкономика 2007_26.03.08_грн.ИП08 ПУ ГК ГВУ_Обоснование себестоимости (7)__М08_4мес_Модернизация УПК Терновская-ХЗ 23" xfId="1194"/>
    <cellStyle name="_Копия Макроэкономика 2007_26.03.08_грн.ИП08 ПУ ГК ГВУ_Обоснование себестоимости (7)__М08_4мес_Модернизация УПК Терновская-ХЗ 24" xfId="1195"/>
    <cellStyle name="_Копия Макроэкономика 2007_26.03.08_грн.ИП08 ПУ ГК ГВУ_Обоснование себестоимости (7)__М08_4мес_Модернизация УПК Терновская-ХЗ 25" xfId="1196"/>
    <cellStyle name="_Копия Макроэкономика 2007_26.03.08_грн.ИП08 ПУ ГК ГВУ_Обоснование себестоимости (7)__М08_4мес_Модернизация УПК Терновская-ХЗ 26" xfId="1197"/>
    <cellStyle name="_Копия Макроэкономика 2007_26.03.08_грн.ИП08 ПУ ГК ГВУ_Обоснование себестоимости (7)__М08_4мес_Модернизация УПК Терновская-ХЗ 27" xfId="1198"/>
    <cellStyle name="_Копия Макроэкономика 2007_26.03.08_грн.ИП08 ПУ ГК ГВУ_Обоснование себестоимости (7)__М08_4мес_Модернизация УПК Терновская-ХЗ 28" xfId="1199"/>
    <cellStyle name="_Копия Макроэкономика 2007_26.03.08_грн.ИП08 ПУ ГК ГВУ_Обоснование себестоимости (7)__М08_4мес_Модернизация УПК Терновская-ХЗ 29" xfId="1200"/>
    <cellStyle name="_Копия Макроэкономика 2007_26.03.08_грн.ИП08 ПУ ГК ГВУ_Обоснование себестоимости (7)__М08_4мес_Модернизация УПК Терновская-ХЗ 3" xfId="1201"/>
    <cellStyle name="_Копия Макроэкономика 2007_26.03.08_грн.ИП08 ПУ ГК ГВУ_Обоснование себестоимости (7)__М08_4мес_Модернизация УПК Терновская-ХЗ 3 2" xfId="1202"/>
    <cellStyle name="_Копия Макроэкономика 2007_26.03.08_грн.ИП08 ПУ ГК ГВУ_Обоснование себестоимости (7)__М08_4мес_Модернизация УПК Терновская-ХЗ 30" xfId="1203"/>
    <cellStyle name="_Копия Макроэкономика 2007_26.03.08_грн.ИП08 ПУ ГК ГВУ_Обоснование себестоимости (7)__М08_4мес_Модернизация УПК Терновская-ХЗ 31" xfId="1204"/>
    <cellStyle name="_Копия Макроэкономика 2007_26.03.08_грн.ИП08 ПУ ГК ГВУ_Обоснование себестоимости (7)__М08_4мес_Модернизация УПК Терновская-ХЗ 32" xfId="1205"/>
    <cellStyle name="_Копия Макроэкономика 2007_26.03.08_грн.ИП08 ПУ ГК ГВУ_Обоснование себестоимости (7)__М08_4мес_Модернизация УПК Терновская-ХЗ 33" xfId="1206"/>
    <cellStyle name="_Копия Макроэкономика 2007_26.03.08_грн.ИП08 ПУ ГК ГВУ_Обоснование себестоимости (7)__М08_4мес_Модернизация УПК Терновская-ХЗ 34" xfId="1207"/>
    <cellStyle name="_Копия Макроэкономика 2007_26.03.08_грн.ИП08 ПУ ГК ГВУ_Обоснование себестоимости (7)__М08_4мес_Модернизация УПК Терновская-ХЗ 4" xfId="1208"/>
    <cellStyle name="_Копия Макроэкономика 2007_26.03.08_грн.ИП08 ПУ ГК ГВУ_Обоснование себестоимости (7)__М08_4мес_Модернизация УПК Терновская-ХЗ 4 2" xfId="1209"/>
    <cellStyle name="_Копия Макроэкономика 2007_26.03.08_грн.ИП08 ПУ ГК ГВУ_Обоснование себестоимости (7)__М08_4мес_Модернизация УПК Терновская-ХЗ 5" xfId="1210"/>
    <cellStyle name="_Копия Макроэкономика 2007_26.03.08_грн.ИП08 ПУ ГК ГВУ_Обоснование себестоимости (7)__М08_4мес_Модернизация УПК Терновская-ХЗ 6" xfId="1211"/>
    <cellStyle name="_Копия Макроэкономика 2007_26.03.08_грн.ИП08 ПУ ГК ГВУ_Обоснование себестоимости (7)__М08_4мес_Модернизация УПК Терновская-ХЗ 7" xfId="1212"/>
    <cellStyle name="_Копия Макроэкономика 2007_26.03.08_грн.ИП08 ПУ ГК ГВУ_Обоснование себестоимости (7)__М08_4мес_Модернизация УПК Терновская-ХЗ 8" xfId="1213"/>
    <cellStyle name="_Копия Макроэкономика 2007_26.03.08_грн.ИП08 ПУ ГК ГВУ_Обоснование себестоимости (7)__М08_4мес_Модернизация УПК Терновская-ХЗ 9" xfId="1214"/>
    <cellStyle name="_Копия Макроэкономика 2007_26.03.08_грн.ИП08 ПУ ГК ГВУ_Обоснование себестоимости (7)_Setup" xfId="1215"/>
    <cellStyle name="_Копия Макроэкономика 2007_26.03.08_грн.ИП08 ПУ ГК ГВУ_Обоснование себестоимости (7)_Книга1" xfId="1216"/>
    <cellStyle name="_Копия Макроэкономика 2007_26.03.08_грн.ИП08 ПУ ГК ГВУ_Обоснование себестоимости (7)_Книга1 10" xfId="1217"/>
    <cellStyle name="_Копия Макроэкономика 2007_26.03.08_грн.ИП08 ПУ ГК ГВУ_Обоснование себестоимости (7)_Книга1 11" xfId="1218"/>
    <cellStyle name="_Копия Макроэкономика 2007_26.03.08_грн.ИП08 ПУ ГК ГВУ_Обоснование себестоимости (7)_Книга1 12" xfId="1219"/>
    <cellStyle name="_Копия Макроэкономика 2007_26.03.08_грн.ИП08 ПУ ГК ГВУ_Обоснование себестоимости (7)_Книга1 13" xfId="1220"/>
    <cellStyle name="_Копия Макроэкономика 2007_26.03.08_грн.ИП08 ПУ ГК ГВУ_Обоснование себестоимости (7)_Книга1 14" xfId="1221"/>
    <cellStyle name="_Копия Макроэкономика 2007_26.03.08_грн.ИП08 ПУ ГК ГВУ_Обоснование себестоимости (7)_Книга1 15" xfId="1222"/>
    <cellStyle name="_Копия Макроэкономика 2007_26.03.08_грн.ИП08 ПУ ГК ГВУ_Обоснование себестоимости (7)_Книга1 16" xfId="1223"/>
    <cellStyle name="_Копия Макроэкономика 2007_26.03.08_грн.ИП08 ПУ ГК ГВУ_Обоснование себестоимости (7)_Книга1 17" xfId="1224"/>
    <cellStyle name="_Копия Макроэкономика 2007_26.03.08_грн.ИП08 ПУ ГК ГВУ_Обоснование себестоимости (7)_Книга1 18" xfId="1225"/>
    <cellStyle name="_Копия Макроэкономика 2007_26.03.08_грн.ИП08 ПУ ГК ГВУ_Обоснование себестоимости (7)_Книга1 19" xfId="1226"/>
    <cellStyle name="_Копия Макроэкономика 2007_26.03.08_грн.ИП08 ПУ ГК ГВУ_Обоснование себестоимости (7)_Книга1 2" xfId="1227"/>
    <cellStyle name="_Копия Макроэкономика 2007_26.03.08_грн.ИП08 ПУ ГК ГВУ_Обоснование себестоимости (7)_Книга1 2 2" xfId="1228"/>
    <cellStyle name="_Копия Макроэкономика 2007_26.03.08_грн.ИП08 ПУ ГК ГВУ_Обоснование себестоимости (7)_Книга1 20" xfId="1229"/>
    <cellStyle name="_Копия Макроэкономика 2007_26.03.08_грн.ИП08 ПУ ГК ГВУ_Обоснование себестоимости (7)_Книга1 21" xfId="1230"/>
    <cellStyle name="_Копия Макроэкономика 2007_26.03.08_грн.ИП08 ПУ ГК ГВУ_Обоснование себестоимости (7)_Книга1 22" xfId="1231"/>
    <cellStyle name="_Копия Макроэкономика 2007_26.03.08_грн.ИП08 ПУ ГК ГВУ_Обоснование себестоимости (7)_Книга1 23" xfId="1232"/>
    <cellStyle name="_Копия Макроэкономика 2007_26.03.08_грн.ИП08 ПУ ГК ГВУ_Обоснование себестоимости (7)_Книга1 24" xfId="1233"/>
    <cellStyle name="_Копия Макроэкономика 2007_26.03.08_грн.ИП08 ПУ ГК ГВУ_Обоснование себестоимости (7)_Книга1 25" xfId="1234"/>
    <cellStyle name="_Копия Макроэкономика 2007_26.03.08_грн.ИП08 ПУ ГК ГВУ_Обоснование себестоимости (7)_Книга1 26" xfId="1235"/>
    <cellStyle name="_Копия Макроэкономика 2007_26.03.08_грн.ИП08 ПУ ГК ГВУ_Обоснование себестоимости (7)_Книга1 27" xfId="1236"/>
    <cellStyle name="_Копия Макроэкономика 2007_26.03.08_грн.ИП08 ПУ ГК ГВУ_Обоснование себестоимости (7)_Книга1 28" xfId="1237"/>
    <cellStyle name="_Копия Макроэкономика 2007_26.03.08_грн.ИП08 ПУ ГК ГВУ_Обоснование себестоимости (7)_Книга1 29" xfId="1238"/>
    <cellStyle name="_Копия Макроэкономика 2007_26.03.08_грн.ИП08 ПУ ГК ГВУ_Обоснование себестоимости (7)_Книга1 3" xfId="1239"/>
    <cellStyle name="_Копия Макроэкономика 2007_26.03.08_грн.ИП08 ПУ ГК ГВУ_Обоснование себестоимости (7)_Книга1 3 2" xfId="1240"/>
    <cellStyle name="_Копия Макроэкономика 2007_26.03.08_грн.ИП08 ПУ ГК ГВУ_Обоснование себестоимости (7)_Книга1 30" xfId="1241"/>
    <cellStyle name="_Копия Макроэкономика 2007_26.03.08_грн.ИП08 ПУ ГК ГВУ_Обоснование себестоимости (7)_Книга1 31" xfId="1242"/>
    <cellStyle name="_Копия Макроэкономика 2007_26.03.08_грн.ИП08 ПУ ГК ГВУ_Обоснование себестоимости (7)_Книга1 32" xfId="1243"/>
    <cellStyle name="_Копия Макроэкономика 2007_26.03.08_грн.ИП08 ПУ ГК ГВУ_Обоснование себестоимости (7)_Книга1 33" xfId="1244"/>
    <cellStyle name="_Копия Макроэкономика 2007_26.03.08_грн.ИП08 ПУ ГК ГВУ_Обоснование себестоимости (7)_Книга1 34" xfId="1245"/>
    <cellStyle name="_Копия Макроэкономика 2007_26.03.08_грн.ИП08 ПУ ГК ГВУ_Обоснование себестоимости (7)_Книга1 4" xfId="1246"/>
    <cellStyle name="_Копия Макроэкономика 2007_26.03.08_грн.ИП08 ПУ ГК ГВУ_Обоснование себестоимости (7)_Книга1 4 2" xfId="1247"/>
    <cellStyle name="_Копия Макроэкономика 2007_26.03.08_грн.ИП08 ПУ ГК ГВУ_Обоснование себестоимости (7)_Книга1 5" xfId="1248"/>
    <cellStyle name="_Копия Макроэкономика 2007_26.03.08_грн.ИП08 ПУ ГК ГВУ_Обоснование себестоимости (7)_Книга1 6" xfId="1249"/>
    <cellStyle name="_Копия Макроэкономика 2007_26.03.08_грн.ИП08 ПУ ГК ГВУ_Обоснование себестоимости (7)_Книга1 7" xfId="1250"/>
    <cellStyle name="_Копия Макроэкономика 2007_26.03.08_грн.ИП08 ПУ ГК ГВУ_Обоснование себестоимости (7)_Книга1 8" xfId="1251"/>
    <cellStyle name="_Копия Макроэкономика 2007_26.03.08_грн.ИП08 ПУ ГК ГВУ_Обоснование себестоимости (7)_Книга1 9" xfId="1252"/>
    <cellStyle name="_Копия Макроэкономика 2007_26.03.08_грн.ИП08 ПУ ГК ГВУ_Согласованое Обосн.себес. по выбр. вар. ГВУ" xfId="1253"/>
    <cellStyle name="_Копия Макроэкономика 2007_26.03.08_грн.ИП08 ПУ ГК ГВУ_Согласованое Обосн.себес. по выбр. вар. ГВУ 2" xfId="1254"/>
    <cellStyle name="_Копия Макроэкономика 2007_plan $31.03.08" xfId="1255"/>
    <cellStyle name="_Копия Макроэкономика 2007_plan $31.03.08 2" xfId="1256"/>
    <cellStyle name="_Копия Макроэкономика 2007_plan $31.03.08_17 М08_5 мес ПУ СМДПУ" xfId="1257"/>
    <cellStyle name="_Копия Макроэкономика 2007_plan $31.03.08_17 М08_5 мес ПУ СМДПУ 2" xfId="1258"/>
    <cellStyle name="_Копия Макроэкономика 2007_plan $31.03.08_Анализ инвестиций 03 07 08" xfId="1259"/>
    <cellStyle name="_Копия Макроэкономика 2007_plan $31.03.08_Анализ инвестиций 03 07 08 2" xfId="1260"/>
    <cellStyle name="_Копия Макроэкономика 2007_plan $31.03.08_график 12.08.08" xfId="1261"/>
    <cellStyle name="_Копия Макроэкономика 2007_plan $31.03.08_график 12.08.08 2" xfId="1262"/>
    <cellStyle name="_Копия Макроэкономика 2007_plan $31.03.08_Для мониторинга ИП08 ПУ ГК ГВУ 2017 грн" xfId="1263"/>
    <cellStyle name="_Копия Макроэкономика 2007_plan $31.03.08_Для мониторинга ИП08 ПУ ГК ГВУ 2017 грн 2" xfId="1264"/>
    <cellStyle name="_Копия Макроэкономика 2007_plan $31.03.08_Исх для монитиоринга ГВУ 2017 грн  (июнь 2008г )" xfId="1265"/>
    <cellStyle name="_Копия Макроэкономика 2007_plan $31.03.08_Исх для монитиоринга ГВУ 2017 грн  (июнь 2008г ) 2" xfId="1266"/>
    <cellStyle name="_Копия Макроэкономика 2007_plan $31.03.08_Исх.для монитиоринга ГВУ 2017 грн. (июнь 2008г.)" xfId="1267"/>
    <cellStyle name="_Копия Макроэкономика 2007_plan $31.03.08_Исх.для монитиоринга ГВУ 2017 грн. (июнь 2008г.) 2" xfId="1268"/>
    <cellStyle name="_Копия Макроэкономика 2007_plan $31.03.08_М08_5мес.ГК ГВУ 2017 грн._$" xfId="1269"/>
    <cellStyle name="_Копия Макроэкономика 2007_plan $31.03.08_М08_5мес.ГК ГВУ 2017 грн._$ 2" xfId="1270"/>
    <cellStyle name="_Копия Макроэкономика 2007_plan $31.03.08_М08_5мес.ГК ГВУ 2017_$" xfId="1271"/>
    <cellStyle name="_Копия Макроэкономика 2007_plan $31.03.08_М08_5мес.ГК ГВУ 2017_$ 2" xfId="1272"/>
    <cellStyle name="_Копия Макроэкономика 2007_plan $31.03.08_М08_6 мес.ГК ГВУ_дор.график 15.08.08" xfId="1273"/>
    <cellStyle name="_Копия Макроэкономика 2007_plan $31.03.08_М08_6 мес.ГК ГВУ_дор.график 15.08.08 2" xfId="1274"/>
    <cellStyle name="_Копия Макроэкономика 2007_plan $31.03.08_М08_6мес.ГК ГВУ 2017_$" xfId="1275"/>
    <cellStyle name="_Копия Макроэкономика 2007_plan $31.03.08_М08_6мес.ГК ГВУ 2017_$ 2" xfId="1276"/>
    <cellStyle name="_Копия Макроэкономика 2007_plan $31.03.08_М08_6мес.ГК ГВУ 2017_$ новый мониторинг" xfId="1277"/>
    <cellStyle name="_Копия Макроэкономика 2007_plan $31.03.08_М08_6мес.ГК ГВУ 2017_$ новый мониторинг 2" xfId="1278"/>
    <cellStyle name="_Копия Макроэкономика 2007_plan $31.03.08_План ожид.18.06.08_в карточку(июнь 2008г.)" xfId="1279"/>
    <cellStyle name="_Копия Макроэкономика 2007_plan $31.03.08_План ожид.18.06.08_в карточку(июнь 2008г.) 2" xfId="1280"/>
    <cellStyle name="_Копия Макроэкономика 2007_plan $31.03.08_Себестоимость анализ групп.статей в 1 фактор" xfId="1281"/>
    <cellStyle name="_Копия Макроэкономика 2007_plan $31.03.08_Себестоимость анализ групп.статей в 1 фактор 2" xfId="1282"/>
    <cellStyle name="_Копия Макроэкономика 2007_plan $31.03.08_Себестоимость анализ групп.статей в 1 фактор15.08" xfId="1283"/>
    <cellStyle name="_Копия Макроэкономика 2007_plan $31.03.08_Себестоимость анализ групп.статей в 1 фактор15.08 2" xfId="1284"/>
    <cellStyle name="_Копия Макроэкономика 2007_plan $31.03.08_Согласованое Обосн.себес. по выбр. вар. ГВУ для нового мониторинга" xfId="1285"/>
    <cellStyle name="_Копия Макроэкономика 2007_plan $31.03.08_Согласованое Обосн.себес. по выбр. вар. ГВУ для нового мониторинга 2" xfId="1286"/>
    <cellStyle name="_Копия Макроэкономика 2007_Setup" xfId="1287"/>
    <cellStyle name="_Копия Макроэкономика 2007_Вагоны эф  ПТУ" xfId="1288"/>
    <cellStyle name="_Копия Макроэкономика 2007_Варианты использования вагонов (31 07 2008)" xfId="1289"/>
    <cellStyle name="_Копия Макроэкономика 2007_Варианты использования вагонов (31 07 2008) 10" xfId="1290"/>
    <cellStyle name="_Копия Макроэкономика 2007_Варианты использования вагонов (31 07 2008) 11" xfId="1291"/>
    <cellStyle name="_Копия Макроэкономика 2007_Варианты использования вагонов (31 07 2008) 12" xfId="1292"/>
    <cellStyle name="_Копия Макроэкономика 2007_Варианты использования вагонов (31 07 2008) 13" xfId="1293"/>
    <cellStyle name="_Копия Макроэкономика 2007_Варианты использования вагонов (31 07 2008) 14" xfId="1294"/>
    <cellStyle name="_Копия Макроэкономика 2007_Варианты использования вагонов (31 07 2008) 15" xfId="1295"/>
    <cellStyle name="_Копия Макроэкономика 2007_Варианты использования вагонов (31 07 2008) 16" xfId="1296"/>
    <cellStyle name="_Копия Макроэкономика 2007_Варианты использования вагонов (31 07 2008) 17" xfId="1297"/>
    <cellStyle name="_Копия Макроэкономика 2007_Варианты использования вагонов (31 07 2008) 18" xfId="1298"/>
    <cellStyle name="_Копия Макроэкономика 2007_Варианты использования вагонов (31 07 2008) 19" xfId="1299"/>
    <cellStyle name="_Копия Макроэкономика 2007_Варианты использования вагонов (31 07 2008) 2" xfId="1300"/>
    <cellStyle name="_Копия Макроэкономика 2007_Варианты использования вагонов (31 07 2008) 2 2" xfId="1301"/>
    <cellStyle name="_Копия Макроэкономика 2007_Варианты использования вагонов (31 07 2008) 20" xfId="1302"/>
    <cellStyle name="_Копия Макроэкономика 2007_Варианты использования вагонов (31 07 2008) 21" xfId="1303"/>
    <cellStyle name="_Копия Макроэкономика 2007_Варианты использования вагонов (31 07 2008) 22" xfId="1304"/>
    <cellStyle name="_Копия Макроэкономика 2007_Варианты использования вагонов (31 07 2008) 23" xfId="1305"/>
    <cellStyle name="_Копия Макроэкономика 2007_Варианты использования вагонов (31 07 2008) 24" xfId="1306"/>
    <cellStyle name="_Копия Макроэкономика 2007_Варианты использования вагонов (31 07 2008) 25" xfId="1307"/>
    <cellStyle name="_Копия Макроэкономика 2007_Варианты использования вагонов (31 07 2008) 26" xfId="1308"/>
    <cellStyle name="_Копия Макроэкономика 2007_Варианты использования вагонов (31 07 2008) 27" xfId="1309"/>
    <cellStyle name="_Копия Макроэкономика 2007_Варианты использования вагонов (31 07 2008) 28" xfId="1310"/>
    <cellStyle name="_Копия Макроэкономика 2007_Варианты использования вагонов (31 07 2008) 29" xfId="1311"/>
    <cellStyle name="_Копия Макроэкономика 2007_Варианты использования вагонов (31 07 2008) 3" xfId="1312"/>
    <cellStyle name="_Копия Макроэкономика 2007_Варианты использования вагонов (31 07 2008) 3 2" xfId="1313"/>
    <cellStyle name="_Копия Макроэкономика 2007_Варианты использования вагонов (31 07 2008) 30" xfId="1314"/>
    <cellStyle name="_Копия Макроэкономика 2007_Варианты использования вагонов (31 07 2008) 31" xfId="1315"/>
    <cellStyle name="_Копия Макроэкономика 2007_Варианты использования вагонов (31 07 2008) 32" xfId="1316"/>
    <cellStyle name="_Копия Макроэкономика 2007_Варианты использования вагонов (31 07 2008) 33" xfId="1317"/>
    <cellStyle name="_Копия Макроэкономика 2007_Варианты использования вагонов (31 07 2008) 34" xfId="1318"/>
    <cellStyle name="_Копия Макроэкономика 2007_Варианты использования вагонов (31 07 2008) 4" xfId="1319"/>
    <cellStyle name="_Копия Макроэкономика 2007_Варианты использования вагонов (31 07 2008) 4 2" xfId="1320"/>
    <cellStyle name="_Копия Макроэкономика 2007_Варианты использования вагонов (31 07 2008) 5" xfId="1321"/>
    <cellStyle name="_Копия Макроэкономика 2007_Варианты использования вагонов (31 07 2008) 6" xfId="1322"/>
    <cellStyle name="_Копия Макроэкономика 2007_Варианты использования вагонов (31 07 2008) 7" xfId="1323"/>
    <cellStyle name="_Копия Макроэкономика 2007_Варианты использования вагонов (31 07 2008) 8" xfId="1324"/>
    <cellStyle name="_Копия Макроэкономика 2007_Варианты использования вагонов (31 07 2008) 9" xfId="1325"/>
    <cellStyle name="_Копия Макроэкономика 2007_ГК СМДУ плановая " xfId="1326"/>
    <cellStyle name="_Копия Макроэкономика 2007_ГК СМДУ плановая  2" xfId="1327"/>
    <cellStyle name="_Копия Макроэкономика 2007_ГК СМДУ плановая _!08 М08_4 мес ПУ СМДПУпосле ИК 13.05" xfId="1328"/>
    <cellStyle name="_Копия Макроэкономика 2007_ГК СМДУ плановая _!08 М08_4 мес ПУ СМДПУпосле ИК 13.05 2" xfId="1329"/>
    <cellStyle name="_Копия Макроэкономика 2007_ГК СМДУ плановая _График4 ввода системы мониторинга ОАО ПУ" xfId="1330"/>
    <cellStyle name="_Копия Макроэкономика 2007_ГК СМДУ плановая _График4 ввода системы мониторинга ОАО ПУ 2" xfId="1331"/>
    <cellStyle name="_Копия Макроэкономика 2007_ГК СМДУ плановая _М08_3 мес ПУ СМДПУ" xfId="1332"/>
    <cellStyle name="_Копия Макроэкономика 2007_ГК СМДУ плановая _М08_3 мес ПУ СМДПУ 2" xfId="1333"/>
    <cellStyle name="_Копия Макроэкономика 2007_ГК СМДУ плановая _М08_5 мес ПУ СМДПУ" xfId="1334"/>
    <cellStyle name="_Копия Макроэкономика 2007_ГК СМДУ плановая _М08_5 мес ПУ СМДПУ 19.05" xfId="1335"/>
    <cellStyle name="_Копия Макроэкономика 2007_ГК СМДУ плановая _М08_5 мес ПУ СМДПУ 19.05 2" xfId="1336"/>
    <cellStyle name="_Копия Макроэкономика 2007_ГК СМДУ плановая _М08_5 мес ПУ СМДПУ 2" xfId="1337"/>
    <cellStyle name="_Копия Макроэкономика 2007_ГК СМДУ плановая _ПУ_23004_утв.2009г._9 мес ПУ СМДПУ 14.10" xfId="1338"/>
    <cellStyle name="_Копия Макроэкономика 2007_ГК СМДУ плановая _ПУ_23004_утв.2009г._9 мес ПУ СМДПУ 14.10 2" xfId="1339"/>
    <cellStyle name="_Копия Макроэкономика 2007_ГК СМДУ плановая _ПУ_23004_утв.2009г._9 мес ПУ СМДПУ 22.09.08ДОРАБОТКА(обновл.цен)" xfId="1340"/>
    <cellStyle name="_Копия Макроэкономика 2007_ГК СМДУ плановая _ПУ_23004_утв.2009г._9 мес ПУ СМДПУ 22.09.08ДОРАБОТКА(обновл.цен) 2" xfId="1341"/>
    <cellStyle name="_Копия Макроэкономика 2007_ГК СМДУ плановая _ПУ_23004_утв.2009г._9 мес ПУ СМДПУ 23.09.08ДОРАБОТКА(ИКПУ 2209)" xfId="1342"/>
    <cellStyle name="_Копия Макроэкономика 2007_ГК СМДУ плановая _ПУ_23004_утв.2009г._9 мес ПУ СМДПУ 23.09.08ДОРАБОТКА(ИКПУ 2209) 2" xfId="1343"/>
    <cellStyle name="_Копия Макроэкономика 2007_график реализации (детальный)" xfId="1344"/>
    <cellStyle name="_Копия Макроэкономика 2007_график реализации (детальный) 10" xfId="1345"/>
    <cellStyle name="_Копия Макроэкономика 2007_график реализации (детальный) 11" xfId="1346"/>
    <cellStyle name="_Копия Макроэкономика 2007_график реализации (детальный) 12" xfId="1347"/>
    <cellStyle name="_Копия Макроэкономика 2007_график реализации (детальный) 13" xfId="1348"/>
    <cellStyle name="_Копия Макроэкономика 2007_график реализации (детальный) 14" xfId="1349"/>
    <cellStyle name="_Копия Макроэкономика 2007_график реализации (детальный) 15" xfId="1350"/>
    <cellStyle name="_Копия Макроэкономика 2007_график реализации (детальный) 16" xfId="1351"/>
    <cellStyle name="_Копия Макроэкономика 2007_график реализации (детальный) 17" xfId="1352"/>
    <cellStyle name="_Копия Макроэкономика 2007_график реализации (детальный) 18" xfId="1353"/>
    <cellStyle name="_Копия Макроэкономика 2007_график реализации (детальный) 19" xfId="1354"/>
    <cellStyle name="_Копия Макроэкономика 2007_график реализации (детальный) 2" xfId="1355"/>
    <cellStyle name="_Копия Макроэкономика 2007_график реализации (детальный) 2 2" xfId="1356"/>
    <cellStyle name="_Копия Макроэкономика 2007_график реализации (детальный) 20" xfId="1357"/>
    <cellStyle name="_Копия Макроэкономика 2007_график реализации (детальный) 21" xfId="1358"/>
    <cellStyle name="_Копия Макроэкономика 2007_график реализации (детальный) 22" xfId="1359"/>
    <cellStyle name="_Копия Макроэкономика 2007_график реализации (детальный) 23" xfId="1360"/>
    <cellStyle name="_Копия Макроэкономика 2007_график реализации (детальный) 24" xfId="1361"/>
    <cellStyle name="_Копия Макроэкономика 2007_график реализации (детальный) 25" xfId="1362"/>
    <cellStyle name="_Копия Макроэкономика 2007_график реализации (детальный) 26" xfId="1363"/>
    <cellStyle name="_Копия Макроэкономика 2007_график реализации (детальный) 27" xfId="1364"/>
    <cellStyle name="_Копия Макроэкономика 2007_график реализации (детальный) 28" xfId="1365"/>
    <cellStyle name="_Копия Макроэкономика 2007_график реализации (детальный) 29" xfId="1366"/>
    <cellStyle name="_Копия Макроэкономика 2007_график реализации (детальный) 3" xfId="1367"/>
    <cellStyle name="_Копия Макроэкономика 2007_график реализации (детальный) 3 2" xfId="1368"/>
    <cellStyle name="_Копия Макроэкономика 2007_график реализации (детальный) 30" xfId="1369"/>
    <cellStyle name="_Копия Макроэкономика 2007_график реализации (детальный) 31" xfId="1370"/>
    <cellStyle name="_Копия Макроэкономика 2007_график реализации (детальный) 32" xfId="1371"/>
    <cellStyle name="_Копия Макроэкономика 2007_график реализации (детальный) 33" xfId="1372"/>
    <cellStyle name="_Копия Макроэкономика 2007_график реализации (детальный) 34" xfId="1373"/>
    <cellStyle name="_Копия Макроэкономика 2007_график реализации (детальный) 4" xfId="1374"/>
    <cellStyle name="_Копия Макроэкономика 2007_график реализации (детальный) 4 2" xfId="1375"/>
    <cellStyle name="_Копия Макроэкономика 2007_график реализации (детальный) 5" xfId="1376"/>
    <cellStyle name="_Копия Макроэкономика 2007_график реализации (детальный) 6" xfId="1377"/>
    <cellStyle name="_Копия Макроэкономика 2007_график реализации (детальный) 7" xfId="1378"/>
    <cellStyle name="_Копия Макроэкономика 2007_график реализации (детальный) 8" xfId="1379"/>
    <cellStyle name="_Копия Макроэкономика 2007_график реализации (детальный) 9" xfId="1380"/>
    <cellStyle name="_Копия Макроэкономика 2007_График4 ввода системы мониторинга ОАО ПУ" xfId="1381"/>
    <cellStyle name="_Копия Макроэкономика 2007_График4 ввода системы мониторинга ОАО ПУ 2" xfId="1382"/>
    <cellStyle name="_Копия Макроэкономика 2007_Данные для расчета бульдозеров" xfId="1383"/>
    <cellStyle name="_Копия Макроэкономика 2007_Данные для расчета бульдозеров 2" xfId="1384"/>
    <cellStyle name="_Копия Макроэкономика 2007_Данные для расчета бульдозеров 4 (2)" xfId="1385"/>
    <cellStyle name="_Копия Макроэкономика 2007_Данные для расчета бульдозеров 4 (2) 2" xfId="1386"/>
    <cellStyle name="_Копия Макроэкономика 2007_ИД добыча по вариантам" xfId="1387"/>
    <cellStyle name="_Копия Макроэкономика 2007_ИД добыча по вариантам 10" xfId="1388"/>
    <cellStyle name="_Копия Макроэкономика 2007_ИД добыча по вариантам 11" xfId="1389"/>
    <cellStyle name="_Копия Макроэкономика 2007_ИД добыча по вариантам 12" xfId="1390"/>
    <cellStyle name="_Копия Макроэкономика 2007_ИД добыча по вариантам 13" xfId="1391"/>
    <cellStyle name="_Копия Макроэкономика 2007_ИД добыча по вариантам 14" xfId="1392"/>
    <cellStyle name="_Копия Макроэкономика 2007_ИД добыча по вариантам 15" xfId="1393"/>
    <cellStyle name="_Копия Макроэкономика 2007_ИД добыча по вариантам 16" xfId="1394"/>
    <cellStyle name="_Копия Макроэкономика 2007_ИД добыча по вариантам 17" xfId="1395"/>
    <cellStyle name="_Копия Макроэкономика 2007_ИД добыча по вариантам 18" xfId="1396"/>
    <cellStyle name="_Копия Макроэкономика 2007_ИД добыча по вариантам 19" xfId="1397"/>
    <cellStyle name="_Копия Макроэкономика 2007_ИД добыча по вариантам 2" xfId="1398"/>
    <cellStyle name="_Копия Макроэкономика 2007_ИД добыча по вариантам 2 2" xfId="1399"/>
    <cellStyle name="_Копия Макроэкономика 2007_ИД добыча по вариантам 20" xfId="1400"/>
    <cellStyle name="_Копия Макроэкономика 2007_ИД добыча по вариантам 21" xfId="1401"/>
    <cellStyle name="_Копия Макроэкономика 2007_ИД добыча по вариантам 22" xfId="1402"/>
    <cellStyle name="_Копия Макроэкономика 2007_ИД добыча по вариантам 23" xfId="1403"/>
    <cellStyle name="_Копия Макроэкономика 2007_ИД добыча по вариантам 24" xfId="1404"/>
    <cellStyle name="_Копия Макроэкономика 2007_ИД добыча по вариантам 25" xfId="1405"/>
    <cellStyle name="_Копия Макроэкономика 2007_ИД добыча по вариантам 26" xfId="1406"/>
    <cellStyle name="_Копия Макроэкономика 2007_ИД добыча по вариантам 27" xfId="1407"/>
    <cellStyle name="_Копия Макроэкономика 2007_ИД добыча по вариантам 28" xfId="1408"/>
    <cellStyle name="_Копия Макроэкономика 2007_ИД добыча по вариантам 29" xfId="1409"/>
    <cellStyle name="_Копия Макроэкономика 2007_ИД добыча по вариантам 3" xfId="1410"/>
    <cellStyle name="_Копия Макроэкономика 2007_ИД добыча по вариантам 3 2" xfId="1411"/>
    <cellStyle name="_Копия Макроэкономика 2007_ИД добыча по вариантам 30" xfId="1412"/>
    <cellStyle name="_Копия Макроэкономика 2007_ИД добыча по вариантам 31" xfId="1413"/>
    <cellStyle name="_Копия Макроэкономика 2007_ИД добыча по вариантам 32" xfId="1414"/>
    <cellStyle name="_Копия Макроэкономика 2007_ИД добыча по вариантам 33" xfId="1415"/>
    <cellStyle name="_Копия Макроэкономика 2007_ИД добыча по вариантам 34" xfId="1416"/>
    <cellStyle name="_Копия Макроэкономика 2007_ИД добыча по вариантам 4" xfId="1417"/>
    <cellStyle name="_Копия Макроэкономика 2007_ИД добыча по вариантам 4 2" xfId="1418"/>
    <cellStyle name="_Копия Макроэкономика 2007_ИД добыча по вариантам 5" xfId="1419"/>
    <cellStyle name="_Копия Макроэкономика 2007_ИД добыча по вариантам 6" xfId="1420"/>
    <cellStyle name="_Копия Макроэкономика 2007_ИД добыча по вариантам 7" xfId="1421"/>
    <cellStyle name="_Копия Макроэкономика 2007_ИД добыча по вариантам 8" xfId="1422"/>
    <cellStyle name="_Копия Макроэкономика 2007_ИД добыча по вариантам 9" xfId="1423"/>
    <cellStyle name="_Копия Макроэкономика 2007_ИП08 ПТУ ВАГОНЫ" xfId="1424"/>
    <cellStyle name="_Копия Макроэкономика 2007_ИП08 ПТУ ВАГОНЫ (2)" xfId="1425"/>
    <cellStyle name="_Копия Макроэкономика 2007_ИП08 ПТУ ВАГОНЫ (480)" xfId="1426"/>
    <cellStyle name="_Копия Макроэкономика 2007_ИП08 ПТУ ВАГОНЫ 3" xfId="1427"/>
    <cellStyle name="_Копия Макроэкономика 2007_ИП08 ПУ ГК ГВУ $" xfId="1428"/>
    <cellStyle name="_Копия Макроэкономика 2007_ИП08 ПУ ГК ГВУ $ 2" xfId="1429"/>
    <cellStyle name="_Копия Макроэкономика 2007_ИП08 ПУ ГК ГВУ 08.04.08 грн" xfId="1430"/>
    <cellStyle name="_Копия Макроэкономика 2007_ИП08 ПУ ГК ГВУ 08.04.08 грн 2" xfId="1431"/>
    <cellStyle name="_Копия Макроэкономика 2007_ИП08 ПУ Склады" xfId="1432"/>
    <cellStyle name="_Копия Макроэкономика 2007_ИП08 ПУ Склады (расширение и строительство) 5" xfId="1433"/>
    <cellStyle name="_Копия Макроэкономика 2007_ИП08 ПУ Склады (расширение и строительство) 5 10" xfId="1434"/>
    <cellStyle name="_Копия Макроэкономика 2007_ИП08 ПУ Склады (расширение и строительство) 5 11" xfId="1435"/>
    <cellStyle name="_Копия Макроэкономика 2007_ИП08 ПУ Склады (расширение и строительство) 5 12" xfId="1436"/>
    <cellStyle name="_Копия Макроэкономика 2007_ИП08 ПУ Склады (расширение и строительство) 5 13" xfId="1437"/>
    <cellStyle name="_Копия Макроэкономика 2007_ИП08 ПУ Склады (расширение и строительство) 5 14" xfId="1438"/>
    <cellStyle name="_Копия Макроэкономика 2007_ИП08 ПУ Склады (расширение и строительство) 5 15" xfId="1439"/>
    <cellStyle name="_Копия Макроэкономика 2007_ИП08 ПУ Склады (расширение и строительство) 5 16" xfId="1440"/>
    <cellStyle name="_Копия Макроэкономика 2007_ИП08 ПУ Склады (расширение и строительство) 5 17" xfId="1441"/>
    <cellStyle name="_Копия Макроэкономика 2007_ИП08 ПУ Склады (расширение и строительство) 5 18" xfId="1442"/>
    <cellStyle name="_Копия Макроэкономика 2007_ИП08 ПУ Склады (расширение и строительство) 5 19" xfId="1443"/>
    <cellStyle name="_Копия Макроэкономика 2007_ИП08 ПУ Склады (расширение и строительство) 5 2" xfId="1444"/>
    <cellStyle name="_Копия Макроэкономика 2007_ИП08 ПУ Склады (расширение и строительство) 5 2 2" xfId="1445"/>
    <cellStyle name="_Копия Макроэкономика 2007_ИП08 ПУ Склады (расширение и строительство) 5 20" xfId="1446"/>
    <cellStyle name="_Копия Макроэкономика 2007_ИП08 ПУ Склады (расширение и строительство) 5 21" xfId="1447"/>
    <cellStyle name="_Копия Макроэкономика 2007_ИП08 ПУ Склады (расширение и строительство) 5 22" xfId="1448"/>
    <cellStyle name="_Копия Макроэкономика 2007_ИП08 ПУ Склады (расширение и строительство) 5 23" xfId="1449"/>
    <cellStyle name="_Копия Макроэкономика 2007_ИП08 ПУ Склады (расширение и строительство) 5 24" xfId="1450"/>
    <cellStyle name="_Копия Макроэкономика 2007_ИП08 ПУ Склады (расширение и строительство) 5 25" xfId="1451"/>
    <cellStyle name="_Копия Макроэкономика 2007_ИП08 ПУ Склады (расширение и строительство) 5 26" xfId="1452"/>
    <cellStyle name="_Копия Макроэкономика 2007_ИП08 ПУ Склады (расширение и строительство) 5 27" xfId="1453"/>
    <cellStyle name="_Копия Макроэкономика 2007_ИП08 ПУ Склады (расширение и строительство) 5 28" xfId="1454"/>
    <cellStyle name="_Копия Макроэкономика 2007_ИП08 ПУ Склады (расширение и строительство) 5 29" xfId="1455"/>
    <cellStyle name="_Копия Макроэкономика 2007_ИП08 ПУ Склады (расширение и строительство) 5 3" xfId="1456"/>
    <cellStyle name="_Копия Макроэкономика 2007_ИП08 ПУ Склады (расширение и строительство) 5 3 2" xfId="1457"/>
    <cellStyle name="_Копия Макроэкономика 2007_ИП08 ПУ Склады (расширение и строительство) 5 30" xfId="1458"/>
    <cellStyle name="_Копия Макроэкономика 2007_ИП08 ПУ Склады (расширение и строительство) 5 31" xfId="1459"/>
    <cellStyle name="_Копия Макроэкономика 2007_ИП08 ПУ Склады (расширение и строительство) 5 32" xfId="1460"/>
    <cellStyle name="_Копия Макроэкономика 2007_ИП08 ПУ Склады (расширение и строительство) 5 33" xfId="1461"/>
    <cellStyle name="_Копия Макроэкономика 2007_ИП08 ПУ Склады (расширение и строительство) 5 34" xfId="1462"/>
    <cellStyle name="_Копия Макроэкономика 2007_ИП08 ПУ Склады (расширение и строительство) 5 4" xfId="1463"/>
    <cellStyle name="_Копия Макроэкономика 2007_ИП08 ПУ Склады (расширение и строительство) 5 4 2" xfId="1464"/>
    <cellStyle name="_Копия Макроэкономика 2007_ИП08 ПУ Склады (расширение и строительство) 5 5" xfId="1465"/>
    <cellStyle name="_Копия Макроэкономика 2007_ИП08 ПУ Склады (расширение и строительство) 5 6" xfId="1466"/>
    <cellStyle name="_Копия Макроэкономика 2007_ИП08 ПУ Склады (расширение и строительство) 5 7" xfId="1467"/>
    <cellStyle name="_Копия Макроэкономика 2007_ИП08 ПУ Склады (расширение и строительство) 5 8" xfId="1468"/>
    <cellStyle name="_Копия Макроэкономика 2007_ИП08 ПУ Склады (расширение и строительство) 5 9" xfId="1469"/>
    <cellStyle name="_Копия Макроэкономика 2007_ИП08 ПУ Склады 10" xfId="1470"/>
    <cellStyle name="_Копия Макроэкономика 2007_ИП08 ПУ Склады 11" xfId="1471"/>
    <cellStyle name="_Копия Макроэкономика 2007_ИП08 ПУ Склады 12" xfId="1472"/>
    <cellStyle name="_Копия Макроэкономика 2007_ИП08 ПУ Склады 13" xfId="1473"/>
    <cellStyle name="_Копия Макроэкономика 2007_ИП08 ПУ Склады 14" xfId="1474"/>
    <cellStyle name="_Копия Макроэкономика 2007_ИП08 ПУ Склады 15" xfId="1475"/>
    <cellStyle name="_Копия Макроэкономика 2007_ИП08 ПУ Склады 16" xfId="1476"/>
    <cellStyle name="_Копия Макроэкономика 2007_ИП08 ПУ Склады 17" xfId="1477"/>
    <cellStyle name="_Копия Макроэкономика 2007_ИП08 ПУ Склады 18" xfId="1478"/>
    <cellStyle name="_Копия Макроэкономика 2007_ИП08 ПУ Склады 19" xfId="1479"/>
    <cellStyle name="_Копия Макроэкономика 2007_ИП08 ПУ Склады 2" xfId="1480"/>
    <cellStyle name="_Копия Макроэкономика 2007_ИП08 ПУ Склады 20" xfId="1481"/>
    <cellStyle name="_Копия Макроэкономика 2007_ИП08 ПУ Склады 21" xfId="1482"/>
    <cellStyle name="_Копия Макроэкономика 2007_ИП08 ПУ Склады 22" xfId="1483"/>
    <cellStyle name="_Копия Макроэкономика 2007_ИП08 ПУ Склады 23" xfId="1484"/>
    <cellStyle name="_Копия Макроэкономика 2007_ИП08 ПУ Склады 24" xfId="1485"/>
    <cellStyle name="_Копия Макроэкономика 2007_ИП08 ПУ Склады 25" xfId="1486"/>
    <cellStyle name="_Копия Макроэкономика 2007_ИП08 ПУ Склады 26" xfId="1487"/>
    <cellStyle name="_Копия Макроэкономика 2007_ИП08 ПУ Склады 27" xfId="1488"/>
    <cellStyle name="_Копия Макроэкономика 2007_ИП08 ПУ Склады 28" xfId="1489"/>
    <cellStyle name="_Копия Макроэкономика 2007_ИП08 ПУ Склады 29" xfId="1490"/>
    <cellStyle name="_Копия Макроэкономика 2007_ИП08 ПУ Склады 3" xfId="1491"/>
    <cellStyle name="_Копия Макроэкономика 2007_ИП08 ПУ Склады 3 2" xfId="1492"/>
    <cellStyle name="_Копия Макроэкономика 2007_ИП08 ПУ Склады 30" xfId="1493"/>
    <cellStyle name="_Копия Макроэкономика 2007_ИП08 ПУ Склады 31" xfId="1494"/>
    <cellStyle name="_Копия Макроэкономика 2007_ИП08 ПУ Склады 32" xfId="1495"/>
    <cellStyle name="_Копия Макроэкономика 2007_ИП08 ПУ Склады 33" xfId="1496"/>
    <cellStyle name="_Копия Макроэкономика 2007_ИП08 ПУ Склады 34" xfId="1497"/>
    <cellStyle name="_Копия Макроэкономика 2007_ИП08 ПУ Склады 35" xfId="1498"/>
    <cellStyle name="_Копия Макроэкономика 2007_ИП08 ПУ Склады 4" xfId="1499"/>
    <cellStyle name="_Копия Макроэкономика 2007_ИП08 ПУ Склады 4 2" xfId="1500"/>
    <cellStyle name="_Копия Макроэкономика 2007_ИП08 ПУ Склады 5" xfId="1501"/>
    <cellStyle name="_Копия Макроэкономика 2007_ИП08 ПУ Склады 5 2" xfId="1502"/>
    <cellStyle name="_Копия Макроэкономика 2007_ИП08 ПУ Склады 6" xfId="1503"/>
    <cellStyle name="_Копия Макроэкономика 2007_ИП08 ПУ Склады 7" xfId="1504"/>
    <cellStyle name="_Копия Макроэкономика 2007_ИП08 ПУ Склады 8" xfId="1505"/>
    <cellStyle name="_Копия Макроэкономика 2007_ИП08 ПУ Склады 9" xfId="1506"/>
    <cellStyle name="_Копия Макроэкономика 2007_Комплект 522 лава с примечанием 31.10.08" xfId="1507"/>
    <cellStyle name="_Копия Макроэкономика 2007_Копия ГК ГВУ Обоснование себестоимости 08.04.08 (4)" xfId="1508"/>
    <cellStyle name="_Копия Макроэкономика 2007_Копия ГК ГВУ Обоснование себестоимости 08.04.08 (4) 2" xfId="1509"/>
    <cellStyle name="_Копия Макроэкономика 2007_КП_РасчётМБ-12_Днепр_12.08.2008" xfId="1510"/>
    <cellStyle name="_Копия Макроэкономика 2007_лист график реализации 522 (детальный)" xfId="1511"/>
    <cellStyle name="_Копия Макроэкономика 2007_лист график реализации 522 (детальный) 10" xfId="1512"/>
    <cellStyle name="_Копия Макроэкономика 2007_лист график реализации 522 (детальный) 11" xfId="1513"/>
    <cellStyle name="_Копия Макроэкономика 2007_лист график реализации 522 (детальный) 12" xfId="1514"/>
    <cellStyle name="_Копия Макроэкономика 2007_лист график реализации 522 (детальный) 13" xfId="1515"/>
    <cellStyle name="_Копия Макроэкономика 2007_лист график реализации 522 (детальный) 14" xfId="1516"/>
    <cellStyle name="_Копия Макроэкономика 2007_лист график реализации 522 (детальный) 15" xfId="1517"/>
    <cellStyle name="_Копия Макроэкономика 2007_лист график реализации 522 (детальный) 16" xfId="1518"/>
    <cellStyle name="_Копия Макроэкономика 2007_лист график реализации 522 (детальный) 17" xfId="1519"/>
    <cellStyle name="_Копия Макроэкономика 2007_лист график реализации 522 (детальный) 18" xfId="1520"/>
    <cellStyle name="_Копия Макроэкономика 2007_лист график реализации 522 (детальный) 19" xfId="1521"/>
    <cellStyle name="_Копия Макроэкономика 2007_лист график реализации 522 (детальный) 2" xfId="1522"/>
    <cellStyle name="_Копия Макроэкономика 2007_лист график реализации 522 (детальный) 2 2" xfId="1523"/>
    <cellStyle name="_Копия Макроэкономика 2007_лист график реализации 522 (детальный) 20" xfId="1524"/>
    <cellStyle name="_Копия Макроэкономика 2007_лист график реализации 522 (детальный) 21" xfId="1525"/>
    <cellStyle name="_Копия Макроэкономика 2007_лист график реализации 522 (детальный) 22" xfId="1526"/>
    <cellStyle name="_Копия Макроэкономика 2007_лист график реализации 522 (детальный) 23" xfId="1527"/>
    <cellStyle name="_Копия Макроэкономика 2007_лист график реализации 522 (детальный) 24" xfId="1528"/>
    <cellStyle name="_Копия Макроэкономика 2007_лист график реализации 522 (детальный) 25" xfId="1529"/>
    <cellStyle name="_Копия Макроэкономика 2007_лист график реализации 522 (детальный) 26" xfId="1530"/>
    <cellStyle name="_Копия Макроэкономика 2007_лист график реализации 522 (детальный) 27" xfId="1531"/>
    <cellStyle name="_Копия Макроэкономика 2007_лист график реализации 522 (детальный) 28" xfId="1532"/>
    <cellStyle name="_Копия Макроэкономика 2007_лист график реализации 522 (детальный) 29" xfId="1533"/>
    <cellStyle name="_Копия Макроэкономика 2007_лист график реализации 522 (детальный) 3" xfId="1534"/>
    <cellStyle name="_Копия Макроэкономика 2007_лист график реализации 522 (детальный) 3 2" xfId="1535"/>
    <cellStyle name="_Копия Макроэкономика 2007_лист график реализации 522 (детальный) 30" xfId="1536"/>
    <cellStyle name="_Копия Макроэкономика 2007_лист график реализации 522 (детальный) 31" xfId="1537"/>
    <cellStyle name="_Копия Макроэкономика 2007_лист график реализации 522 (детальный) 32" xfId="1538"/>
    <cellStyle name="_Копия Макроэкономика 2007_лист график реализации 522 (детальный) 33" xfId="1539"/>
    <cellStyle name="_Копия Макроэкономика 2007_лист график реализации 522 (детальный) 34" xfId="1540"/>
    <cellStyle name="_Копия Макроэкономика 2007_лист график реализации 522 (детальный) 4" xfId="1541"/>
    <cellStyle name="_Копия Макроэкономика 2007_лист график реализации 522 (детальный) 4 2" xfId="1542"/>
    <cellStyle name="_Копия Макроэкономика 2007_лист график реализации 522 (детальный) 5" xfId="1543"/>
    <cellStyle name="_Копия Макроэкономика 2007_лист график реализации 522 (детальный) 6" xfId="1544"/>
    <cellStyle name="_Копия Макроэкономика 2007_лист график реализации 522 (детальный) 7" xfId="1545"/>
    <cellStyle name="_Копия Макроэкономика 2007_лист график реализации 522 (детальный) 8" xfId="1546"/>
    <cellStyle name="_Копия Макроэкономика 2007_лист график реализации 522 (детальный) 9" xfId="1547"/>
    <cellStyle name="_Копия Макроэкономика 2007_лист инвестиции" xfId="1548"/>
    <cellStyle name="_Копия Макроэкономика 2007_лист инвестиции 10" xfId="1549"/>
    <cellStyle name="_Копия Макроэкономика 2007_лист инвестиции 11" xfId="1550"/>
    <cellStyle name="_Копия Макроэкономика 2007_лист инвестиции 12" xfId="1551"/>
    <cellStyle name="_Копия Макроэкономика 2007_лист инвестиции 13" xfId="1552"/>
    <cellStyle name="_Копия Макроэкономика 2007_лист инвестиции 14" xfId="1553"/>
    <cellStyle name="_Копия Макроэкономика 2007_лист инвестиции 15" xfId="1554"/>
    <cellStyle name="_Копия Макроэкономика 2007_лист инвестиции 16" xfId="1555"/>
    <cellStyle name="_Копия Макроэкономика 2007_лист инвестиции 17" xfId="1556"/>
    <cellStyle name="_Копия Макроэкономика 2007_лист инвестиции 18" xfId="1557"/>
    <cellStyle name="_Копия Макроэкономика 2007_лист инвестиции 19" xfId="1558"/>
    <cellStyle name="_Копия Макроэкономика 2007_лист инвестиции 2" xfId="1559"/>
    <cellStyle name="_Копия Макроэкономика 2007_лист инвестиции 2 2" xfId="1560"/>
    <cellStyle name="_Копия Макроэкономика 2007_лист инвестиции 20" xfId="1561"/>
    <cellStyle name="_Копия Макроэкономика 2007_лист инвестиции 21" xfId="1562"/>
    <cellStyle name="_Копия Макроэкономика 2007_лист инвестиции 22" xfId="1563"/>
    <cellStyle name="_Копия Макроэкономика 2007_лист инвестиции 23" xfId="1564"/>
    <cellStyle name="_Копия Макроэкономика 2007_лист инвестиции 24" xfId="1565"/>
    <cellStyle name="_Копия Макроэкономика 2007_лист инвестиции 25" xfId="1566"/>
    <cellStyle name="_Копия Макроэкономика 2007_лист инвестиции 26" xfId="1567"/>
    <cellStyle name="_Копия Макроэкономика 2007_лист инвестиции 27" xfId="1568"/>
    <cellStyle name="_Копия Макроэкономика 2007_лист инвестиции 28" xfId="1569"/>
    <cellStyle name="_Копия Макроэкономика 2007_лист инвестиции 29" xfId="1570"/>
    <cellStyle name="_Копия Макроэкономика 2007_лист инвестиции 3" xfId="1571"/>
    <cellStyle name="_Копия Макроэкономика 2007_лист инвестиции 3 2" xfId="1572"/>
    <cellStyle name="_Копия Макроэкономика 2007_лист инвестиции 30" xfId="1573"/>
    <cellStyle name="_Копия Макроэкономика 2007_лист инвестиции 31" xfId="1574"/>
    <cellStyle name="_Копия Макроэкономика 2007_лист инвестиции 32" xfId="1575"/>
    <cellStyle name="_Копия Макроэкономика 2007_лист инвестиции 33" xfId="1576"/>
    <cellStyle name="_Копия Макроэкономика 2007_лист инвестиции 34" xfId="1577"/>
    <cellStyle name="_Копия Макроэкономика 2007_лист инвестиции 4" xfId="1578"/>
    <cellStyle name="_Копия Макроэкономика 2007_лист инвестиции 4 2" xfId="1579"/>
    <cellStyle name="_Копия Макроэкономика 2007_лист инвестиции 5" xfId="1580"/>
    <cellStyle name="_Копия Макроэкономика 2007_лист инвестиции 6" xfId="1581"/>
    <cellStyle name="_Копия Макроэкономика 2007_лист инвестиции 7" xfId="1582"/>
    <cellStyle name="_Копия Макроэкономика 2007_лист инвестиции 8" xfId="1583"/>
    <cellStyle name="_Копия Макроэкономика 2007_лист инвестиции 9" xfId="1584"/>
    <cellStyle name="_Копия Макроэкономика 2007_М07_ИП08 анкеры" xfId="1585"/>
    <cellStyle name="_Копия Макроэкономика 2007_М08_3 мес ПУ СМДПУ" xfId="1586"/>
    <cellStyle name="_Копия Макроэкономика 2007_М08_3 мес ПУ СМДПУ 2" xfId="1587"/>
    <cellStyle name="_Копия Макроэкономика 2007_М08_3 мес ПУ СМДПУ_09.04.08" xfId="1588"/>
    <cellStyle name="_Копия Макроэкономика 2007_М08_3 мес ПУ СМДПУ_09.04.08 2" xfId="1589"/>
    <cellStyle name="_Копия Макроэкономика 2007_М08_3 мес ПУ СМДУ общий 02.04" xfId="1590"/>
    <cellStyle name="_Копия Макроэкономика 2007_М08_3 мес ПУ СМДУ общий 02.04 2" xfId="1591"/>
    <cellStyle name="_Копия Макроэкономика 2007_М08_3 мес ПУ СМДУ_final14.03" xfId="1592"/>
    <cellStyle name="_Копия Макроэкономика 2007_М08_3 мес ПУ СМДУ_final14.03 2" xfId="1593"/>
    <cellStyle name="_Копия Макроэкономика 2007_М08_3мес ПУ Автобаза Мост_4" xfId="1594"/>
    <cellStyle name="_Копия Макроэкономика 2007_М08_3мес ПУ Автобаза Мост_4 2" xfId="1595"/>
    <cellStyle name="_Копия Макроэкономика 2007_М08_5 мес ПУ СМДПУ" xfId="1596"/>
    <cellStyle name="_Копия Макроэкономика 2007_М08_5 мес ПУ СМДПУ 19.05" xfId="1597"/>
    <cellStyle name="_Копия Макроэкономика 2007_М08_5 мес ПУ СМДПУ 19.05 2" xfId="1598"/>
    <cellStyle name="_Копия Макроэкономика 2007_М08_5 мес ПУ СМДПУ 2" xfId="1599"/>
    <cellStyle name="_Копия Макроэкономика 2007_М08_7мес._РасчётМБ-410_Степ_02.09.2008" xfId="1600"/>
    <cellStyle name="_Копия Макроэкономика 2007_М08_7мес._РасчётМБ-410_Степ_02.09.2008 10" xfId="1601"/>
    <cellStyle name="_Копия Макроэкономика 2007_М08_7мес._РасчётМБ-410_Степ_02.09.2008 11" xfId="1602"/>
    <cellStyle name="_Копия Макроэкономика 2007_М08_7мес._РасчётМБ-410_Степ_02.09.2008 12" xfId="1603"/>
    <cellStyle name="_Копия Макроэкономика 2007_М08_7мес._РасчётМБ-410_Степ_02.09.2008 13" xfId="1604"/>
    <cellStyle name="_Копия Макроэкономика 2007_М08_7мес._РасчётМБ-410_Степ_02.09.2008 14" xfId="1605"/>
    <cellStyle name="_Копия Макроэкономика 2007_М08_7мес._РасчётМБ-410_Степ_02.09.2008 15" xfId="1606"/>
    <cellStyle name="_Копия Макроэкономика 2007_М08_7мес._РасчётМБ-410_Степ_02.09.2008 16" xfId="1607"/>
    <cellStyle name="_Копия Макроэкономика 2007_М08_7мес._РасчётМБ-410_Степ_02.09.2008 17" xfId="1608"/>
    <cellStyle name="_Копия Макроэкономика 2007_М08_7мес._РасчётМБ-410_Степ_02.09.2008 18" xfId="1609"/>
    <cellStyle name="_Копия Макроэкономика 2007_М08_7мес._РасчётМБ-410_Степ_02.09.2008 19" xfId="1610"/>
    <cellStyle name="_Копия Макроэкономика 2007_М08_7мес._РасчётМБ-410_Степ_02.09.2008 2" xfId="1611"/>
    <cellStyle name="_Копия Макроэкономика 2007_М08_7мес._РасчётМБ-410_Степ_02.09.2008 2 2" xfId="1612"/>
    <cellStyle name="_Копия Макроэкономика 2007_М08_7мес._РасчётМБ-410_Степ_02.09.2008 20" xfId="1613"/>
    <cellStyle name="_Копия Макроэкономика 2007_М08_7мес._РасчётМБ-410_Степ_02.09.2008 21" xfId="1614"/>
    <cellStyle name="_Копия Макроэкономика 2007_М08_7мес._РасчётМБ-410_Степ_02.09.2008 22" xfId="1615"/>
    <cellStyle name="_Копия Макроэкономика 2007_М08_7мес._РасчётМБ-410_Степ_02.09.2008 23" xfId="1616"/>
    <cellStyle name="_Копия Макроэкономика 2007_М08_7мес._РасчётМБ-410_Степ_02.09.2008 24" xfId="1617"/>
    <cellStyle name="_Копия Макроэкономика 2007_М08_7мес._РасчётМБ-410_Степ_02.09.2008 25" xfId="1618"/>
    <cellStyle name="_Копия Макроэкономика 2007_М08_7мес._РасчётМБ-410_Степ_02.09.2008 26" xfId="1619"/>
    <cellStyle name="_Копия Макроэкономика 2007_М08_7мес._РасчётМБ-410_Степ_02.09.2008 27" xfId="1620"/>
    <cellStyle name="_Копия Макроэкономика 2007_М08_7мес._РасчётМБ-410_Степ_02.09.2008 28" xfId="1621"/>
    <cellStyle name="_Копия Макроэкономика 2007_М08_7мес._РасчётМБ-410_Степ_02.09.2008 29" xfId="1622"/>
    <cellStyle name="_Копия Макроэкономика 2007_М08_7мес._РасчётМБ-410_Степ_02.09.2008 3" xfId="1623"/>
    <cellStyle name="_Копия Макроэкономика 2007_М08_7мес._РасчётМБ-410_Степ_02.09.2008 3 2" xfId="1624"/>
    <cellStyle name="_Копия Макроэкономика 2007_М08_7мес._РасчётМБ-410_Степ_02.09.2008 30" xfId="1625"/>
    <cellStyle name="_Копия Макроэкономика 2007_М08_7мес._РасчётМБ-410_Степ_02.09.2008 31" xfId="1626"/>
    <cellStyle name="_Копия Макроэкономика 2007_М08_7мес._РасчётМБ-410_Степ_02.09.2008 32" xfId="1627"/>
    <cellStyle name="_Копия Макроэкономика 2007_М08_7мес._РасчётМБ-410_Степ_02.09.2008 33" xfId="1628"/>
    <cellStyle name="_Копия Макроэкономика 2007_М08_7мес._РасчётМБ-410_Степ_02.09.2008 34" xfId="1629"/>
    <cellStyle name="_Копия Макроэкономика 2007_М08_7мес._РасчётМБ-410_Степ_02.09.2008 4" xfId="1630"/>
    <cellStyle name="_Копия Макроэкономика 2007_М08_7мес._РасчётМБ-410_Степ_02.09.2008 4 2" xfId="1631"/>
    <cellStyle name="_Копия Макроэкономика 2007_М08_7мес._РасчётМБ-410_Степ_02.09.2008 5" xfId="1632"/>
    <cellStyle name="_Копия Макроэкономика 2007_М08_7мес._РасчётМБ-410_Степ_02.09.2008 6" xfId="1633"/>
    <cellStyle name="_Копия Макроэкономика 2007_М08_7мес._РасчётМБ-410_Степ_02.09.2008 7" xfId="1634"/>
    <cellStyle name="_Копия Макроэкономика 2007_М08_7мес._РасчётМБ-410_Степ_02.09.2008 8" xfId="1635"/>
    <cellStyle name="_Копия Макроэкономика 2007_М08_7мес._РасчётМБ-410_Степ_02.09.2008 9" xfId="1636"/>
    <cellStyle name="_Копия Макроэкономика 2007_Обосн себес  Без замены подъемной машины 22 09 08" xfId="1637"/>
    <cellStyle name="_Копия Макроэкономика 2007_Обосн себес  с заменой подъемной машины 22 09 08" xfId="1638"/>
    <cellStyle name="_Копия Макроэкономика 2007_Обоснование себестоимости_исход" xfId="1639"/>
    <cellStyle name="_Копия Макроэкономика 2007_Обоснование себестоимости_исход 10" xfId="1640"/>
    <cellStyle name="_Копия Макроэкономика 2007_Обоснование себестоимости_исход 11" xfId="1641"/>
    <cellStyle name="_Копия Макроэкономика 2007_Обоснование себестоимости_исход 12" xfId="1642"/>
    <cellStyle name="_Копия Макроэкономика 2007_Обоснование себестоимости_исход 13" xfId="1643"/>
    <cellStyle name="_Копия Макроэкономика 2007_Обоснование себестоимости_исход 14" xfId="1644"/>
    <cellStyle name="_Копия Макроэкономика 2007_Обоснование себестоимости_исход 15" xfId="1645"/>
    <cellStyle name="_Копия Макроэкономика 2007_Обоснование себестоимости_исход 16" xfId="1646"/>
    <cellStyle name="_Копия Макроэкономика 2007_Обоснование себестоимости_исход 17" xfId="1647"/>
    <cellStyle name="_Копия Макроэкономика 2007_Обоснование себестоимости_исход 18" xfId="1648"/>
    <cellStyle name="_Копия Макроэкономика 2007_Обоснование себестоимости_исход 19" xfId="1649"/>
    <cellStyle name="_Копия Макроэкономика 2007_Обоснование себестоимости_исход 2" xfId="1650"/>
    <cellStyle name="_Копия Макроэкономика 2007_Обоснование себестоимости_исход 2 2" xfId="1651"/>
    <cellStyle name="_Копия Макроэкономика 2007_Обоснование себестоимости_исход 20" xfId="1652"/>
    <cellStyle name="_Копия Макроэкономика 2007_Обоснование себестоимости_исход 21" xfId="1653"/>
    <cellStyle name="_Копия Макроэкономика 2007_Обоснование себестоимости_исход 22" xfId="1654"/>
    <cellStyle name="_Копия Макроэкономика 2007_Обоснование себестоимости_исход 23" xfId="1655"/>
    <cellStyle name="_Копия Макроэкономика 2007_Обоснование себестоимости_исход 24" xfId="1656"/>
    <cellStyle name="_Копия Макроэкономика 2007_Обоснование себестоимости_исход 25" xfId="1657"/>
    <cellStyle name="_Копия Макроэкономика 2007_Обоснование себестоимости_исход 26" xfId="1658"/>
    <cellStyle name="_Копия Макроэкономика 2007_Обоснование себестоимости_исход 27" xfId="1659"/>
    <cellStyle name="_Копия Макроэкономика 2007_Обоснование себестоимости_исход 28" xfId="1660"/>
    <cellStyle name="_Копия Макроэкономика 2007_Обоснование себестоимости_исход 29" xfId="1661"/>
    <cellStyle name="_Копия Макроэкономика 2007_Обоснование себестоимости_исход 3" xfId="1662"/>
    <cellStyle name="_Копия Макроэкономика 2007_Обоснование себестоимости_исход 3 2" xfId="1663"/>
    <cellStyle name="_Копия Макроэкономика 2007_Обоснование себестоимости_исход 30" xfId="1664"/>
    <cellStyle name="_Копия Макроэкономика 2007_Обоснование себестоимости_исход 31" xfId="1665"/>
    <cellStyle name="_Копия Макроэкономика 2007_Обоснование себестоимости_исход 32" xfId="1666"/>
    <cellStyle name="_Копия Макроэкономика 2007_Обоснование себестоимости_исход 33" xfId="1667"/>
    <cellStyle name="_Копия Макроэкономика 2007_Обоснование себестоимости_исход 34" xfId="1668"/>
    <cellStyle name="_Копия Макроэкономика 2007_Обоснование себестоимости_исход 4" xfId="1669"/>
    <cellStyle name="_Копия Макроэкономика 2007_Обоснование себестоимости_исход 4 2" xfId="1670"/>
    <cellStyle name="_Копия Макроэкономика 2007_Обоснование себестоимости_исход 5" xfId="1671"/>
    <cellStyle name="_Копия Макроэкономика 2007_Обоснование себестоимости_исход 6" xfId="1672"/>
    <cellStyle name="_Копия Макроэкономика 2007_Обоснование себестоимости_исход 7" xfId="1673"/>
    <cellStyle name="_Копия Макроэкономика 2007_Обоснование себестоимости_исход 8" xfId="1674"/>
    <cellStyle name="_Копия Макроэкономика 2007_Обоснование себестоимости_исход 9" xfId="1675"/>
    <cellStyle name="_Копия Макроэкономика 2007_Обоснование себестоимости_исход__М08_4мес_Модернизация УПК Терновская-ХЗ" xfId="1676"/>
    <cellStyle name="_Копия Макроэкономика 2007_Обоснование себестоимости_исход__М08_4мес_Модернизация УПК Терновская-ХЗ 10" xfId="1677"/>
    <cellStyle name="_Копия Макроэкономика 2007_Обоснование себестоимости_исход__М08_4мес_Модернизация УПК Терновская-ХЗ 11" xfId="1678"/>
    <cellStyle name="_Копия Макроэкономика 2007_Обоснование себестоимости_исход__М08_4мес_Модернизация УПК Терновская-ХЗ 12" xfId="1679"/>
    <cellStyle name="_Копия Макроэкономика 2007_Обоснование себестоимости_исход__М08_4мес_Модернизация УПК Терновская-ХЗ 13" xfId="1680"/>
    <cellStyle name="_Копия Макроэкономика 2007_Обоснование себестоимости_исход__М08_4мес_Модернизация УПК Терновская-ХЗ 14" xfId="1681"/>
    <cellStyle name="_Копия Макроэкономика 2007_Обоснование себестоимости_исход__М08_4мес_Модернизация УПК Терновская-ХЗ 15" xfId="1682"/>
    <cellStyle name="_Копия Макроэкономика 2007_Обоснование себестоимости_исход__М08_4мес_Модернизация УПК Терновская-ХЗ 16" xfId="1683"/>
    <cellStyle name="_Копия Макроэкономика 2007_Обоснование себестоимости_исход__М08_4мес_Модернизация УПК Терновская-ХЗ 17" xfId="1684"/>
    <cellStyle name="_Копия Макроэкономика 2007_Обоснование себестоимости_исход__М08_4мес_Модернизация УПК Терновская-ХЗ 18" xfId="1685"/>
    <cellStyle name="_Копия Макроэкономика 2007_Обоснование себестоимости_исход__М08_4мес_Модернизация УПК Терновская-ХЗ 19" xfId="1686"/>
    <cellStyle name="_Копия Макроэкономика 2007_Обоснование себестоимости_исход__М08_4мес_Модернизация УПК Терновская-ХЗ 2" xfId="1687"/>
    <cellStyle name="_Копия Макроэкономика 2007_Обоснование себестоимости_исход__М08_4мес_Модернизация УПК Терновская-ХЗ 2 2" xfId="1688"/>
    <cellStyle name="_Копия Макроэкономика 2007_Обоснование себестоимости_исход__М08_4мес_Модернизация УПК Терновская-ХЗ 20" xfId="1689"/>
    <cellStyle name="_Копия Макроэкономика 2007_Обоснование себестоимости_исход__М08_4мес_Модернизация УПК Терновская-ХЗ 21" xfId="1690"/>
    <cellStyle name="_Копия Макроэкономика 2007_Обоснование себестоимости_исход__М08_4мес_Модернизация УПК Терновская-ХЗ 22" xfId="1691"/>
    <cellStyle name="_Копия Макроэкономика 2007_Обоснование себестоимости_исход__М08_4мес_Модернизация УПК Терновская-ХЗ 23" xfId="1692"/>
    <cellStyle name="_Копия Макроэкономика 2007_Обоснование себестоимости_исход__М08_4мес_Модернизация УПК Терновская-ХЗ 24" xfId="1693"/>
    <cellStyle name="_Копия Макроэкономика 2007_Обоснование себестоимости_исход__М08_4мес_Модернизация УПК Терновская-ХЗ 25" xfId="1694"/>
    <cellStyle name="_Копия Макроэкономика 2007_Обоснование себестоимости_исход__М08_4мес_Модернизация УПК Терновская-ХЗ 26" xfId="1695"/>
    <cellStyle name="_Копия Макроэкономика 2007_Обоснование себестоимости_исход__М08_4мес_Модернизация УПК Терновская-ХЗ 27" xfId="1696"/>
    <cellStyle name="_Копия Макроэкономика 2007_Обоснование себестоимости_исход__М08_4мес_Модернизация УПК Терновская-ХЗ 28" xfId="1697"/>
    <cellStyle name="_Копия Макроэкономика 2007_Обоснование себестоимости_исход__М08_4мес_Модернизация УПК Терновская-ХЗ 29" xfId="1698"/>
    <cellStyle name="_Копия Макроэкономика 2007_Обоснование себестоимости_исход__М08_4мес_Модернизация УПК Терновская-ХЗ 3" xfId="1699"/>
    <cellStyle name="_Копия Макроэкономика 2007_Обоснование себестоимости_исход__М08_4мес_Модернизация УПК Терновская-ХЗ 3 2" xfId="1700"/>
    <cellStyle name="_Копия Макроэкономика 2007_Обоснование себестоимости_исход__М08_4мес_Модернизация УПК Терновская-ХЗ 30" xfId="1701"/>
    <cellStyle name="_Копия Макроэкономика 2007_Обоснование себестоимости_исход__М08_4мес_Модернизация УПК Терновская-ХЗ 31" xfId="1702"/>
    <cellStyle name="_Копия Макроэкономика 2007_Обоснование себестоимости_исход__М08_4мес_Модернизация УПК Терновская-ХЗ 32" xfId="1703"/>
    <cellStyle name="_Копия Макроэкономика 2007_Обоснование себестоимости_исход__М08_4мес_Модернизация УПК Терновская-ХЗ 33" xfId="1704"/>
    <cellStyle name="_Копия Макроэкономика 2007_Обоснование себестоимости_исход__М08_4мес_Модернизация УПК Терновская-ХЗ 34" xfId="1705"/>
    <cellStyle name="_Копия Макроэкономика 2007_Обоснование себестоимости_исход__М08_4мес_Модернизация УПК Терновская-ХЗ 4" xfId="1706"/>
    <cellStyle name="_Копия Макроэкономика 2007_Обоснование себестоимости_исход__М08_4мес_Модернизация УПК Терновская-ХЗ 4 2" xfId="1707"/>
    <cellStyle name="_Копия Макроэкономика 2007_Обоснование себестоимости_исход__М08_4мес_Модернизация УПК Терновская-ХЗ 5" xfId="1708"/>
    <cellStyle name="_Копия Макроэкономика 2007_Обоснование себестоимости_исход__М08_4мес_Модернизация УПК Терновская-ХЗ 6" xfId="1709"/>
    <cellStyle name="_Копия Макроэкономика 2007_Обоснование себестоимости_исход__М08_4мес_Модернизация УПК Терновская-ХЗ 7" xfId="1710"/>
    <cellStyle name="_Копия Макроэкономика 2007_Обоснование себестоимости_исход__М08_4мес_Модернизация УПК Терновская-ХЗ 8" xfId="1711"/>
    <cellStyle name="_Копия Макроэкономика 2007_Обоснование себестоимости_исход__М08_4мес_Модернизация УПК Терновская-ХЗ 9" xfId="1712"/>
    <cellStyle name="_Копия Макроэкономика 2007_Обоснование себестоимости_исход_Книга1" xfId="1713"/>
    <cellStyle name="_Копия Макроэкономика 2007_Обоснование себестоимости_исход_Книга1 10" xfId="1714"/>
    <cellStyle name="_Копия Макроэкономика 2007_Обоснование себестоимости_исход_Книга1 11" xfId="1715"/>
    <cellStyle name="_Копия Макроэкономика 2007_Обоснование себестоимости_исход_Книга1 12" xfId="1716"/>
    <cellStyle name="_Копия Макроэкономика 2007_Обоснование себестоимости_исход_Книга1 13" xfId="1717"/>
    <cellStyle name="_Копия Макроэкономика 2007_Обоснование себестоимости_исход_Книга1 14" xfId="1718"/>
    <cellStyle name="_Копия Макроэкономика 2007_Обоснование себестоимости_исход_Книга1 15" xfId="1719"/>
    <cellStyle name="_Копия Макроэкономика 2007_Обоснование себестоимости_исход_Книга1 16" xfId="1720"/>
    <cellStyle name="_Копия Макроэкономика 2007_Обоснование себестоимости_исход_Книга1 17" xfId="1721"/>
    <cellStyle name="_Копия Макроэкономика 2007_Обоснование себестоимости_исход_Книга1 18" xfId="1722"/>
    <cellStyle name="_Копия Макроэкономика 2007_Обоснование себестоимости_исход_Книга1 19" xfId="1723"/>
    <cellStyle name="_Копия Макроэкономика 2007_Обоснование себестоимости_исход_Книга1 2" xfId="1724"/>
    <cellStyle name="_Копия Макроэкономика 2007_Обоснование себестоимости_исход_Книга1 2 2" xfId="1725"/>
    <cellStyle name="_Копия Макроэкономика 2007_Обоснование себестоимости_исход_Книга1 20" xfId="1726"/>
    <cellStyle name="_Копия Макроэкономика 2007_Обоснование себестоимости_исход_Книга1 21" xfId="1727"/>
    <cellStyle name="_Копия Макроэкономика 2007_Обоснование себестоимости_исход_Книга1 22" xfId="1728"/>
    <cellStyle name="_Копия Макроэкономика 2007_Обоснование себестоимости_исход_Книга1 23" xfId="1729"/>
    <cellStyle name="_Копия Макроэкономика 2007_Обоснование себестоимости_исход_Книга1 24" xfId="1730"/>
    <cellStyle name="_Копия Макроэкономика 2007_Обоснование себестоимости_исход_Книга1 25" xfId="1731"/>
    <cellStyle name="_Копия Макроэкономика 2007_Обоснование себестоимости_исход_Книга1 26" xfId="1732"/>
    <cellStyle name="_Копия Макроэкономика 2007_Обоснование себестоимости_исход_Книга1 27" xfId="1733"/>
    <cellStyle name="_Копия Макроэкономика 2007_Обоснование себестоимости_исход_Книга1 28" xfId="1734"/>
    <cellStyle name="_Копия Макроэкономика 2007_Обоснование себестоимости_исход_Книга1 29" xfId="1735"/>
    <cellStyle name="_Копия Макроэкономика 2007_Обоснование себестоимости_исход_Книга1 3" xfId="1736"/>
    <cellStyle name="_Копия Макроэкономика 2007_Обоснование себестоимости_исход_Книга1 3 2" xfId="1737"/>
    <cellStyle name="_Копия Макроэкономика 2007_Обоснование себестоимости_исход_Книга1 30" xfId="1738"/>
    <cellStyle name="_Копия Макроэкономика 2007_Обоснование себестоимости_исход_Книга1 31" xfId="1739"/>
    <cellStyle name="_Копия Макроэкономика 2007_Обоснование себестоимости_исход_Книга1 32" xfId="1740"/>
    <cellStyle name="_Копия Макроэкономика 2007_Обоснование себестоимости_исход_Книга1 33" xfId="1741"/>
    <cellStyle name="_Копия Макроэкономика 2007_Обоснование себестоимости_исход_Книга1 34" xfId="1742"/>
    <cellStyle name="_Копия Макроэкономика 2007_Обоснование себестоимости_исход_Книга1 4" xfId="1743"/>
    <cellStyle name="_Копия Макроэкономика 2007_Обоснование себестоимости_исход_Книга1 4 2" xfId="1744"/>
    <cellStyle name="_Копия Макроэкономика 2007_Обоснование себестоимости_исход_Книга1 5" xfId="1745"/>
    <cellStyle name="_Копия Макроэкономика 2007_Обоснование себестоимости_исход_Книга1 6" xfId="1746"/>
    <cellStyle name="_Копия Макроэкономика 2007_Обоснование себестоимости_исход_Книга1 7" xfId="1747"/>
    <cellStyle name="_Копия Макроэкономика 2007_Обоснование себестоимости_исход_Книга1 8" xfId="1748"/>
    <cellStyle name="_Копия Макроэкономика 2007_Обоснование себестоимости_исход_Книга1 9" xfId="1749"/>
    <cellStyle name="_Копия Макроэкономика 2007_Павлоградская себестоимость для мегапроекта 2019 год 2 вариант xls16с (3)" xfId="1750"/>
    <cellStyle name="_Копия Макроэкономика 2007_Павлоградская себестоимость для мегапроекта 2019 год 2 вариант xls16с (3) 10" xfId="1751"/>
    <cellStyle name="_Копия Макроэкономика 2007_Павлоградская себестоимость для мегапроекта 2019 год 2 вариант xls16с (3) 11" xfId="1752"/>
    <cellStyle name="_Копия Макроэкономика 2007_Павлоградская себестоимость для мегапроекта 2019 год 2 вариант xls16с (3) 12" xfId="1753"/>
    <cellStyle name="_Копия Макроэкономика 2007_Павлоградская себестоимость для мегапроекта 2019 год 2 вариант xls16с (3) 13" xfId="1754"/>
    <cellStyle name="_Копия Макроэкономика 2007_Павлоградская себестоимость для мегапроекта 2019 год 2 вариант xls16с (3) 14" xfId="1755"/>
    <cellStyle name="_Копия Макроэкономика 2007_Павлоградская себестоимость для мегапроекта 2019 год 2 вариант xls16с (3) 15" xfId="1756"/>
    <cellStyle name="_Копия Макроэкономика 2007_Павлоградская себестоимость для мегапроекта 2019 год 2 вариант xls16с (3) 16" xfId="1757"/>
    <cellStyle name="_Копия Макроэкономика 2007_Павлоградская себестоимость для мегапроекта 2019 год 2 вариант xls16с (3) 17" xfId="1758"/>
    <cellStyle name="_Копия Макроэкономика 2007_Павлоградская себестоимость для мегапроекта 2019 год 2 вариант xls16с (3) 18" xfId="1759"/>
    <cellStyle name="_Копия Макроэкономика 2007_Павлоградская себестоимость для мегапроекта 2019 год 2 вариант xls16с (3) 19" xfId="1760"/>
    <cellStyle name="_Копия Макроэкономика 2007_Павлоградская себестоимость для мегапроекта 2019 год 2 вариант xls16с (3) 2" xfId="1761"/>
    <cellStyle name="_Копия Макроэкономика 2007_Павлоградская себестоимость для мегапроекта 2019 год 2 вариант xls16с (3) 2 2" xfId="1762"/>
    <cellStyle name="_Копия Макроэкономика 2007_Павлоградская себестоимость для мегапроекта 2019 год 2 вариант xls16с (3) 20" xfId="1763"/>
    <cellStyle name="_Копия Макроэкономика 2007_Павлоградская себестоимость для мегапроекта 2019 год 2 вариант xls16с (3) 21" xfId="1764"/>
    <cellStyle name="_Копия Макроэкономика 2007_Павлоградская себестоимость для мегапроекта 2019 год 2 вариант xls16с (3) 22" xfId="1765"/>
    <cellStyle name="_Копия Макроэкономика 2007_Павлоградская себестоимость для мегапроекта 2019 год 2 вариант xls16с (3) 23" xfId="1766"/>
    <cellStyle name="_Копия Макроэкономика 2007_Павлоградская себестоимость для мегапроекта 2019 год 2 вариант xls16с (3) 24" xfId="1767"/>
    <cellStyle name="_Копия Макроэкономика 2007_Павлоградская себестоимость для мегапроекта 2019 год 2 вариант xls16с (3) 25" xfId="1768"/>
    <cellStyle name="_Копия Макроэкономика 2007_Павлоградская себестоимость для мегапроекта 2019 год 2 вариант xls16с (3) 26" xfId="1769"/>
    <cellStyle name="_Копия Макроэкономика 2007_Павлоградская себестоимость для мегапроекта 2019 год 2 вариант xls16с (3) 27" xfId="1770"/>
    <cellStyle name="_Копия Макроэкономика 2007_Павлоградская себестоимость для мегапроекта 2019 год 2 вариант xls16с (3) 28" xfId="1771"/>
    <cellStyle name="_Копия Макроэкономика 2007_Павлоградская себестоимость для мегапроекта 2019 год 2 вариант xls16с (3) 29" xfId="1772"/>
    <cellStyle name="_Копия Макроэкономика 2007_Павлоградская себестоимость для мегапроекта 2019 год 2 вариант xls16с (3) 3" xfId="1773"/>
    <cellStyle name="_Копия Макроэкономика 2007_Павлоградская себестоимость для мегапроекта 2019 год 2 вариант xls16с (3) 3 2" xfId="1774"/>
    <cellStyle name="_Копия Макроэкономика 2007_Павлоградская себестоимость для мегапроекта 2019 год 2 вариант xls16с (3) 30" xfId="1775"/>
    <cellStyle name="_Копия Макроэкономика 2007_Павлоградская себестоимость для мегапроекта 2019 год 2 вариант xls16с (3) 31" xfId="1776"/>
    <cellStyle name="_Копия Макроэкономика 2007_Павлоградская себестоимость для мегапроекта 2019 год 2 вариант xls16с (3) 32" xfId="1777"/>
    <cellStyle name="_Копия Макроэкономика 2007_Павлоградская себестоимость для мегапроекта 2019 год 2 вариант xls16с (3) 33" xfId="1778"/>
    <cellStyle name="_Копия Макроэкономика 2007_Павлоградская себестоимость для мегапроекта 2019 год 2 вариант xls16с (3) 34" xfId="1779"/>
    <cellStyle name="_Копия Макроэкономика 2007_Павлоградская себестоимость для мегапроекта 2019 год 2 вариант xls16с (3) 4" xfId="1780"/>
    <cellStyle name="_Копия Макроэкономика 2007_Павлоградская себестоимость для мегапроекта 2019 год 2 вариант xls16с (3) 4 2" xfId="1781"/>
    <cellStyle name="_Копия Макроэкономика 2007_Павлоградская себестоимость для мегапроекта 2019 год 2 вариант xls16с (3) 5" xfId="1782"/>
    <cellStyle name="_Копия Макроэкономика 2007_Павлоградская себестоимость для мегапроекта 2019 год 2 вариант xls16с (3) 6" xfId="1783"/>
    <cellStyle name="_Копия Макроэкономика 2007_Павлоградская себестоимость для мегапроекта 2019 год 2 вариант xls16с (3) 7" xfId="1784"/>
    <cellStyle name="_Копия Макроэкономика 2007_Павлоградская себестоимость для мегапроекта 2019 год 2 вариант xls16с (3) 8" xfId="1785"/>
    <cellStyle name="_Копия Макроэкономика 2007_Павлоградская себестоимость для мегапроекта 2019 год 2 вариант xls16с (3) 9" xfId="1786"/>
    <cellStyle name="_Копия Макроэкономика 2007_Павлоградская себестоимость для мегапроекта 2019 год xls16с (2)" xfId="1787"/>
    <cellStyle name="_Копия Макроэкономика 2007_Павлоградская себестоимость для мегапроекта 2019 год xls16с (2) 10" xfId="1788"/>
    <cellStyle name="_Копия Макроэкономика 2007_Павлоградская себестоимость для мегапроекта 2019 год xls16с (2) 11" xfId="1789"/>
    <cellStyle name="_Копия Макроэкономика 2007_Павлоградская себестоимость для мегапроекта 2019 год xls16с (2) 12" xfId="1790"/>
    <cellStyle name="_Копия Макроэкономика 2007_Павлоградская себестоимость для мегапроекта 2019 год xls16с (2) 13" xfId="1791"/>
    <cellStyle name="_Копия Макроэкономика 2007_Павлоградская себестоимость для мегапроекта 2019 год xls16с (2) 14" xfId="1792"/>
    <cellStyle name="_Копия Макроэкономика 2007_Павлоградская себестоимость для мегапроекта 2019 год xls16с (2) 15" xfId="1793"/>
    <cellStyle name="_Копия Макроэкономика 2007_Павлоградская себестоимость для мегапроекта 2019 год xls16с (2) 16" xfId="1794"/>
    <cellStyle name="_Копия Макроэкономика 2007_Павлоградская себестоимость для мегапроекта 2019 год xls16с (2) 17" xfId="1795"/>
    <cellStyle name="_Копия Макроэкономика 2007_Павлоградская себестоимость для мегапроекта 2019 год xls16с (2) 18" xfId="1796"/>
    <cellStyle name="_Копия Макроэкономика 2007_Павлоградская себестоимость для мегапроекта 2019 год xls16с (2) 19" xfId="1797"/>
    <cellStyle name="_Копия Макроэкономика 2007_Павлоградская себестоимость для мегапроекта 2019 год xls16с (2) 2" xfId="1798"/>
    <cellStyle name="_Копия Макроэкономика 2007_Павлоградская себестоимость для мегапроекта 2019 год xls16с (2) 2 2" xfId="1799"/>
    <cellStyle name="_Копия Макроэкономика 2007_Павлоградская себестоимость для мегапроекта 2019 год xls16с (2) 20" xfId="1800"/>
    <cellStyle name="_Копия Макроэкономика 2007_Павлоградская себестоимость для мегапроекта 2019 год xls16с (2) 21" xfId="1801"/>
    <cellStyle name="_Копия Макроэкономика 2007_Павлоградская себестоимость для мегапроекта 2019 год xls16с (2) 22" xfId="1802"/>
    <cellStyle name="_Копия Макроэкономика 2007_Павлоградская себестоимость для мегапроекта 2019 год xls16с (2) 23" xfId="1803"/>
    <cellStyle name="_Копия Макроэкономика 2007_Павлоградская себестоимость для мегапроекта 2019 год xls16с (2) 24" xfId="1804"/>
    <cellStyle name="_Копия Макроэкономика 2007_Павлоградская себестоимость для мегапроекта 2019 год xls16с (2) 25" xfId="1805"/>
    <cellStyle name="_Копия Макроэкономика 2007_Павлоградская себестоимость для мегапроекта 2019 год xls16с (2) 26" xfId="1806"/>
    <cellStyle name="_Копия Макроэкономика 2007_Павлоградская себестоимость для мегапроекта 2019 год xls16с (2) 27" xfId="1807"/>
    <cellStyle name="_Копия Макроэкономика 2007_Павлоградская себестоимость для мегапроекта 2019 год xls16с (2) 28" xfId="1808"/>
    <cellStyle name="_Копия Макроэкономика 2007_Павлоградская себестоимость для мегапроекта 2019 год xls16с (2) 29" xfId="1809"/>
    <cellStyle name="_Копия Макроэкономика 2007_Павлоградская себестоимость для мегапроекта 2019 год xls16с (2) 3" xfId="1810"/>
    <cellStyle name="_Копия Макроэкономика 2007_Павлоградская себестоимость для мегапроекта 2019 год xls16с (2) 3 2" xfId="1811"/>
    <cellStyle name="_Копия Макроэкономика 2007_Павлоградская себестоимость для мегапроекта 2019 год xls16с (2) 30" xfId="1812"/>
    <cellStyle name="_Копия Макроэкономика 2007_Павлоградская себестоимость для мегапроекта 2019 год xls16с (2) 31" xfId="1813"/>
    <cellStyle name="_Копия Макроэкономика 2007_Павлоградская себестоимость для мегапроекта 2019 год xls16с (2) 32" xfId="1814"/>
    <cellStyle name="_Копия Макроэкономика 2007_Павлоградская себестоимость для мегапроекта 2019 год xls16с (2) 33" xfId="1815"/>
    <cellStyle name="_Копия Макроэкономика 2007_Павлоградская себестоимость для мегапроекта 2019 год xls16с (2) 34" xfId="1816"/>
    <cellStyle name="_Копия Макроэкономика 2007_Павлоградская себестоимость для мегапроекта 2019 год xls16с (2) 4" xfId="1817"/>
    <cellStyle name="_Копия Макроэкономика 2007_Павлоградская себестоимость для мегапроекта 2019 год xls16с (2) 4 2" xfId="1818"/>
    <cellStyle name="_Копия Макроэкономика 2007_Павлоградская себестоимость для мегапроекта 2019 год xls16с (2) 5" xfId="1819"/>
    <cellStyle name="_Копия Макроэкономика 2007_Павлоградская себестоимость для мегапроекта 2019 год xls16с (2) 6" xfId="1820"/>
    <cellStyle name="_Копия Макроэкономика 2007_Павлоградская себестоимость для мегапроекта 2019 год xls16с (2) 7" xfId="1821"/>
    <cellStyle name="_Копия Макроэкономика 2007_Павлоградская себестоимость для мегапроекта 2019 год xls16с (2) 8" xfId="1822"/>
    <cellStyle name="_Копия Макроэкономика 2007_Павлоградская себестоимость для мегапроекта 2019 год xls16с (2) 9" xfId="1823"/>
    <cellStyle name="_Копия Макроэкономика 2007_Протокол 163 от 18 03 2008" xfId="1824"/>
    <cellStyle name="_Копия Макроэкономика 2007_Протокол 163 от 18 03 2008 2" xfId="1825"/>
    <cellStyle name="_Копия Макроэкономика 2007_ПУ_23004_утв.2009г._9 мес ПУ СМДПУ 14.10" xfId="1826"/>
    <cellStyle name="_Копия Макроэкономика 2007_ПУ_23004_утв.2009г._9 мес ПУ СМДПУ 14.10 2" xfId="1827"/>
    <cellStyle name="_Копия Макроэкономика 2007_ПУ_23004_утв.2009г._9 мес ПУ СМДПУ 22.09.08ДОРАБОТКА(обновл.цен)" xfId="1828"/>
    <cellStyle name="_Копия Макроэкономика 2007_ПУ_23004_утв.2009г._9 мес ПУ СМДПУ 22.09.08ДОРАБОТКА(обновл.цен) 2" xfId="1829"/>
    <cellStyle name="_Копия Макроэкономика 2007_ПУ_23004_утв.2009г._9 мес ПУ СМДПУ 23.09.08ДОРАБОТКА(ИКПУ 2209)" xfId="1830"/>
    <cellStyle name="_Копия Макроэкономика 2007_ПУ_23004_утв.2009г._9 мес ПУ СМДПУ 23.09.08ДОРАБОТКА(ИКПУ 2209) 2" xfId="1831"/>
    <cellStyle name="_Копия Макроэкономика 2007_расчет вагонов 2" xfId="1832"/>
    <cellStyle name="_Копия Макроэкономика 2007_расчет лавы" xfId="1833"/>
    <cellStyle name="_Копия Макроэкономика 2007_расчет лавы 10" xfId="1834"/>
    <cellStyle name="_Копия Макроэкономика 2007_расчет лавы 11" xfId="1835"/>
    <cellStyle name="_Копия Макроэкономика 2007_расчет лавы 12" xfId="1836"/>
    <cellStyle name="_Копия Макроэкономика 2007_расчет лавы 13" xfId="1837"/>
    <cellStyle name="_Копия Макроэкономика 2007_расчет лавы 14" xfId="1838"/>
    <cellStyle name="_Копия Макроэкономика 2007_расчет лавы 15" xfId="1839"/>
    <cellStyle name="_Копия Макроэкономика 2007_расчет лавы 16" xfId="1840"/>
    <cellStyle name="_Копия Макроэкономика 2007_расчет лавы 17" xfId="1841"/>
    <cellStyle name="_Копия Макроэкономика 2007_расчет лавы 18" xfId="1842"/>
    <cellStyle name="_Копия Макроэкономика 2007_расчет лавы 19" xfId="1843"/>
    <cellStyle name="_Копия Макроэкономика 2007_расчет лавы 2" xfId="1844"/>
    <cellStyle name="_Копия Макроэкономика 2007_расчет лавы 2 2" xfId="1845"/>
    <cellStyle name="_Копия Макроэкономика 2007_расчет лавы 20" xfId="1846"/>
    <cellStyle name="_Копия Макроэкономика 2007_расчет лавы 21" xfId="1847"/>
    <cellStyle name="_Копия Макроэкономика 2007_расчет лавы 22" xfId="1848"/>
    <cellStyle name="_Копия Макроэкономика 2007_расчет лавы 23" xfId="1849"/>
    <cellStyle name="_Копия Макроэкономика 2007_расчет лавы 24" xfId="1850"/>
    <cellStyle name="_Копия Макроэкономика 2007_расчет лавы 25" xfId="1851"/>
    <cellStyle name="_Копия Макроэкономика 2007_расчет лавы 26" xfId="1852"/>
    <cellStyle name="_Копия Макроэкономика 2007_расчет лавы 27" xfId="1853"/>
    <cellStyle name="_Копия Макроэкономика 2007_расчет лавы 28" xfId="1854"/>
    <cellStyle name="_Копия Макроэкономика 2007_расчет лавы 29" xfId="1855"/>
    <cellStyle name="_Копия Макроэкономика 2007_расчет лавы 3" xfId="1856"/>
    <cellStyle name="_Копия Макроэкономика 2007_расчет лавы 3 2" xfId="1857"/>
    <cellStyle name="_Копия Макроэкономика 2007_расчет лавы 30" xfId="1858"/>
    <cellStyle name="_Копия Макроэкономика 2007_расчет лавы 31" xfId="1859"/>
    <cellStyle name="_Копия Макроэкономика 2007_расчет лавы 32" xfId="1860"/>
    <cellStyle name="_Копия Макроэкономика 2007_расчет лавы 33" xfId="1861"/>
    <cellStyle name="_Копия Макроэкономика 2007_расчет лавы 34" xfId="1862"/>
    <cellStyle name="_Копия Макроэкономика 2007_расчет лавы 4" xfId="1863"/>
    <cellStyle name="_Копия Макроэкономика 2007_расчет лавы 4 2" xfId="1864"/>
    <cellStyle name="_Копия Макроэкономика 2007_расчет лавы 5" xfId="1865"/>
    <cellStyle name="_Копия Макроэкономика 2007_расчет лавы 6" xfId="1866"/>
    <cellStyle name="_Копия Макроэкономика 2007_расчет лавы 7" xfId="1867"/>
    <cellStyle name="_Копия Макроэкономика 2007_расчет лавы 8" xfId="1868"/>
    <cellStyle name="_Копия Макроэкономика 2007_расчет лавы 9" xfId="1869"/>
    <cellStyle name="_Копия Макроэкономика 2007_Расчет эфективности высокозольной лавы6.06.08" xfId="1870"/>
    <cellStyle name="_Копия Макроэкономика 2007_Расчет эфективности высокозольной лавы6.06.08 10" xfId="1871"/>
    <cellStyle name="_Копия Макроэкономика 2007_Расчет эфективности высокозольной лавы6.06.08 11" xfId="1872"/>
    <cellStyle name="_Копия Макроэкономика 2007_Расчет эфективности высокозольной лавы6.06.08 12" xfId="1873"/>
    <cellStyle name="_Копия Макроэкономика 2007_Расчет эфективности высокозольной лавы6.06.08 13" xfId="1874"/>
    <cellStyle name="_Копия Макроэкономика 2007_Расчет эфективности высокозольной лавы6.06.08 14" xfId="1875"/>
    <cellStyle name="_Копия Макроэкономика 2007_Расчет эфективности высокозольной лавы6.06.08 15" xfId="1876"/>
    <cellStyle name="_Копия Макроэкономика 2007_Расчет эфективности высокозольной лавы6.06.08 16" xfId="1877"/>
    <cellStyle name="_Копия Макроэкономика 2007_Расчет эфективности высокозольной лавы6.06.08 17" xfId="1878"/>
    <cellStyle name="_Копия Макроэкономика 2007_Расчет эфективности высокозольной лавы6.06.08 18" xfId="1879"/>
    <cellStyle name="_Копия Макроэкономика 2007_Расчет эфективности высокозольной лавы6.06.08 19" xfId="1880"/>
    <cellStyle name="_Копия Макроэкономика 2007_Расчет эфективности высокозольной лавы6.06.08 2" xfId="1881"/>
    <cellStyle name="_Копия Макроэкономика 2007_Расчет эфективности высокозольной лавы6.06.08 2 2" xfId="1882"/>
    <cellStyle name="_Копия Макроэкономика 2007_Расчет эфективности высокозольной лавы6.06.08 20" xfId="1883"/>
    <cellStyle name="_Копия Макроэкономика 2007_Расчет эфективности высокозольной лавы6.06.08 21" xfId="1884"/>
    <cellStyle name="_Копия Макроэкономика 2007_Расчет эфективности высокозольной лавы6.06.08 22" xfId="1885"/>
    <cellStyle name="_Копия Макроэкономика 2007_Расчет эфективности высокозольной лавы6.06.08 23" xfId="1886"/>
    <cellStyle name="_Копия Макроэкономика 2007_Расчет эфективности высокозольной лавы6.06.08 24" xfId="1887"/>
    <cellStyle name="_Копия Макроэкономика 2007_Расчет эфективности высокозольной лавы6.06.08 25" xfId="1888"/>
    <cellStyle name="_Копия Макроэкономика 2007_Расчет эфективности высокозольной лавы6.06.08 26" xfId="1889"/>
    <cellStyle name="_Копия Макроэкономика 2007_Расчет эфективности высокозольной лавы6.06.08 27" xfId="1890"/>
    <cellStyle name="_Копия Макроэкономика 2007_Расчет эфективности высокозольной лавы6.06.08 28" xfId="1891"/>
    <cellStyle name="_Копия Макроэкономика 2007_Расчет эфективности высокозольной лавы6.06.08 29" xfId="1892"/>
    <cellStyle name="_Копия Макроэкономика 2007_Расчет эфективности высокозольной лавы6.06.08 3" xfId="1893"/>
    <cellStyle name="_Копия Макроэкономика 2007_Расчет эфективности высокозольной лавы6.06.08 3 2" xfId="1894"/>
    <cellStyle name="_Копия Макроэкономика 2007_Расчет эфективности высокозольной лавы6.06.08 30" xfId="1895"/>
    <cellStyle name="_Копия Макроэкономика 2007_Расчет эфективности высокозольной лавы6.06.08 31" xfId="1896"/>
    <cellStyle name="_Копия Макроэкономика 2007_Расчет эфективности высокозольной лавы6.06.08 32" xfId="1897"/>
    <cellStyle name="_Копия Макроэкономика 2007_Расчет эфективности высокозольной лавы6.06.08 33" xfId="1898"/>
    <cellStyle name="_Копия Макроэкономика 2007_Расчет эфективности высокозольной лавы6.06.08 34" xfId="1899"/>
    <cellStyle name="_Копия Макроэкономика 2007_Расчет эфективности высокозольной лавы6.06.08 4" xfId="1900"/>
    <cellStyle name="_Копия Макроэкономика 2007_Расчет эфективности высокозольной лавы6.06.08 4 2" xfId="1901"/>
    <cellStyle name="_Копия Макроэкономика 2007_Расчет эфективности высокозольной лавы6.06.08 5" xfId="1902"/>
    <cellStyle name="_Копия Макроэкономика 2007_Расчет эфективности высокозольной лавы6.06.08 6" xfId="1903"/>
    <cellStyle name="_Копия Макроэкономика 2007_Расчет эфективности высокозольной лавы6.06.08 7" xfId="1904"/>
    <cellStyle name="_Копия Макроэкономика 2007_Расчет эфективности высокозольной лавы6.06.08 8" xfId="1905"/>
    <cellStyle name="_Копия Макроэкономика 2007_Расчет эфективности высокозольной лавы6.06.08 9" xfId="1906"/>
    <cellStyle name="_Копия Макроэкономика 2007_Свод по угольным складам 11 06 08" xfId="1907"/>
    <cellStyle name="_Копия Макроэкономика 2007_Свод по угольным складам 11 06 08 2" xfId="1908"/>
    <cellStyle name="_Копия Макроэкономика 2007_Свод по угольным складам 11 06 08_Варианты использования вагонов (31 07 2008)" xfId="1909"/>
    <cellStyle name="_Копия Макроэкономика 2007_Свод по угольным складам 11 06 08_Варианты использования вагонов (31 07 2008) 10" xfId="1910"/>
    <cellStyle name="_Копия Макроэкономика 2007_Свод по угольным складам 11 06 08_Варианты использования вагонов (31 07 2008) 11" xfId="1911"/>
    <cellStyle name="_Копия Макроэкономика 2007_Свод по угольным складам 11 06 08_Варианты использования вагонов (31 07 2008) 12" xfId="1912"/>
    <cellStyle name="_Копия Макроэкономика 2007_Свод по угольным складам 11 06 08_Варианты использования вагонов (31 07 2008) 13" xfId="1913"/>
    <cellStyle name="_Копия Макроэкономика 2007_Свод по угольным складам 11 06 08_Варианты использования вагонов (31 07 2008) 14" xfId="1914"/>
    <cellStyle name="_Копия Макроэкономика 2007_Свод по угольным складам 11 06 08_Варианты использования вагонов (31 07 2008) 15" xfId="1915"/>
    <cellStyle name="_Копия Макроэкономика 2007_Свод по угольным складам 11 06 08_Варианты использования вагонов (31 07 2008) 16" xfId="1916"/>
    <cellStyle name="_Копия Макроэкономика 2007_Свод по угольным складам 11 06 08_Варианты использования вагонов (31 07 2008) 17" xfId="1917"/>
    <cellStyle name="_Копия Макроэкономика 2007_Свод по угольным складам 11 06 08_Варианты использования вагонов (31 07 2008) 18" xfId="1918"/>
    <cellStyle name="_Копия Макроэкономика 2007_Свод по угольным складам 11 06 08_Варианты использования вагонов (31 07 2008) 19" xfId="1919"/>
    <cellStyle name="_Копия Макроэкономика 2007_Свод по угольным складам 11 06 08_Варианты использования вагонов (31 07 2008) 2" xfId="1920"/>
    <cellStyle name="_Копия Макроэкономика 2007_Свод по угольным складам 11 06 08_Варианты использования вагонов (31 07 2008) 2 2" xfId="1921"/>
    <cellStyle name="_Копия Макроэкономика 2007_Свод по угольным складам 11 06 08_Варианты использования вагонов (31 07 2008) 20" xfId="1922"/>
    <cellStyle name="_Копия Макроэкономика 2007_Свод по угольным складам 11 06 08_Варианты использования вагонов (31 07 2008) 21" xfId="1923"/>
    <cellStyle name="_Копия Макроэкономика 2007_Свод по угольным складам 11 06 08_Варианты использования вагонов (31 07 2008) 22" xfId="1924"/>
    <cellStyle name="_Копия Макроэкономика 2007_Свод по угольным складам 11 06 08_Варианты использования вагонов (31 07 2008) 23" xfId="1925"/>
    <cellStyle name="_Копия Макроэкономика 2007_Свод по угольным складам 11 06 08_Варианты использования вагонов (31 07 2008) 24" xfId="1926"/>
    <cellStyle name="_Копия Макроэкономика 2007_Свод по угольным складам 11 06 08_Варианты использования вагонов (31 07 2008) 25" xfId="1927"/>
    <cellStyle name="_Копия Макроэкономика 2007_Свод по угольным складам 11 06 08_Варианты использования вагонов (31 07 2008) 26" xfId="1928"/>
    <cellStyle name="_Копия Макроэкономика 2007_Свод по угольным складам 11 06 08_Варианты использования вагонов (31 07 2008) 27" xfId="1929"/>
    <cellStyle name="_Копия Макроэкономика 2007_Свод по угольным складам 11 06 08_Варианты использования вагонов (31 07 2008) 28" xfId="1930"/>
    <cellStyle name="_Копия Макроэкономика 2007_Свод по угольным складам 11 06 08_Варианты использования вагонов (31 07 2008) 29" xfId="1931"/>
    <cellStyle name="_Копия Макроэкономика 2007_Свод по угольным складам 11 06 08_Варианты использования вагонов (31 07 2008) 3" xfId="1932"/>
    <cellStyle name="_Копия Макроэкономика 2007_Свод по угольным складам 11 06 08_Варианты использования вагонов (31 07 2008) 3 2" xfId="1933"/>
    <cellStyle name="_Копия Макроэкономика 2007_Свод по угольным складам 11 06 08_Варианты использования вагонов (31 07 2008) 30" xfId="1934"/>
    <cellStyle name="_Копия Макроэкономика 2007_Свод по угольным складам 11 06 08_Варианты использования вагонов (31 07 2008) 31" xfId="1935"/>
    <cellStyle name="_Копия Макроэкономика 2007_Свод по угольным складам 11 06 08_Варианты использования вагонов (31 07 2008) 32" xfId="1936"/>
    <cellStyle name="_Копия Макроэкономика 2007_Свод по угольным складам 11 06 08_Варианты использования вагонов (31 07 2008) 33" xfId="1937"/>
    <cellStyle name="_Копия Макроэкономика 2007_Свод по угольным складам 11 06 08_Варианты использования вагонов (31 07 2008) 34" xfId="1938"/>
    <cellStyle name="_Копия Макроэкономика 2007_Свод по угольным складам 11 06 08_Варианты использования вагонов (31 07 2008) 4" xfId="1939"/>
    <cellStyle name="_Копия Макроэкономика 2007_Свод по угольным складам 11 06 08_Варианты использования вагонов (31 07 2008) 4 2" xfId="1940"/>
    <cellStyle name="_Копия Макроэкономика 2007_Свод по угольным складам 11 06 08_Варианты использования вагонов (31 07 2008) 5" xfId="1941"/>
    <cellStyle name="_Копия Макроэкономика 2007_Свод по угольным складам 11 06 08_Варианты использования вагонов (31 07 2008) 6" xfId="1942"/>
    <cellStyle name="_Копия Макроэкономика 2007_Свод по угольным складам 11 06 08_Варианты использования вагонов (31 07 2008) 7" xfId="1943"/>
    <cellStyle name="_Копия Макроэкономика 2007_Свод по угольным складам 11 06 08_Варианты использования вагонов (31 07 2008) 8" xfId="1944"/>
    <cellStyle name="_Копия Макроэкономика 2007_Свод по угольным складам 11 06 08_Варианты использования вагонов (31 07 2008) 9" xfId="1945"/>
    <cellStyle name="_Копия Макроэкономика 2007_Свод по угольным складам 11 06 08_ИП08 ПТУ ВАГОНЫ (2)" xfId="1946"/>
    <cellStyle name="_Копия Макроэкономика 2007_Свод по угольным складам 11 06 08_ИП08 ПТУ ВАГОНЫ (480)" xfId="1947"/>
    <cellStyle name="_Копия Макроэкономика 2007_Свод по угольным складам 11 06 08_ИП08 ПТУ ВАГОНЫ 3" xfId="1948"/>
    <cellStyle name="_Копия Макроэкономика 2007_Свод по угольным складам 11 06 08_ИП08 ПУ Склады (расширение и строительство) 5" xfId="1949"/>
    <cellStyle name="_Копия Макроэкономика 2007_Свод по угольным складам 11 06 08_ИП09 болванка на эл.энергию" xfId="1950"/>
    <cellStyle name="_Копия Макроэкономика 2007_Свод по угольным складам 11 06 08_ИП09 болванка на эл.энергию 10" xfId="1951"/>
    <cellStyle name="_Копия Макроэкономика 2007_Свод по угольным складам 11 06 08_ИП09 болванка на эл.энергию 11" xfId="1952"/>
    <cellStyle name="_Копия Макроэкономика 2007_Свод по угольным складам 11 06 08_ИП09 болванка на эл.энергию 12" xfId="1953"/>
    <cellStyle name="_Копия Макроэкономика 2007_Свод по угольным складам 11 06 08_ИП09 болванка на эл.энергию 13" xfId="1954"/>
    <cellStyle name="_Копия Макроэкономика 2007_Свод по угольным складам 11 06 08_ИП09 болванка на эл.энергию 14" xfId="1955"/>
    <cellStyle name="_Копия Макроэкономика 2007_Свод по угольным складам 11 06 08_ИП09 болванка на эл.энергию 15" xfId="1956"/>
    <cellStyle name="_Копия Макроэкономика 2007_Свод по угольным складам 11 06 08_ИП09 болванка на эл.энергию 16" xfId="1957"/>
    <cellStyle name="_Копия Макроэкономика 2007_Свод по угольным складам 11 06 08_ИП09 болванка на эл.энергию 17" xfId="1958"/>
    <cellStyle name="_Копия Макроэкономика 2007_Свод по угольным складам 11 06 08_ИП09 болванка на эл.энергию 18" xfId="1959"/>
    <cellStyle name="_Копия Макроэкономика 2007_Свод по угольным складам 11 06 08_ИП09 болванка на эл.энергию 19" xfId="1960"/>
    <cellStyle name="_Копия Макроэкономика 2007_Свод по угольным складам 11 06 08_ИП09 болванка на эл.энергию 2" xfId="1961"/>
    <cellStyle name="_Копия Макроэкономика 2007_Свод по угольным складам 11 06 08_ИП09 болванка на эл.энергию 2 2" xfId="1962"/>
    <cellStyle name="_Копия Макроэкономика 2007_Свод по угольным складам 11 06 08_ИП09 болванка на эл.энергию 20" xfId="1963"/>
    <cellStyle name="_Копия Макроэкономика 2007_Свод по угольным складам 11 06 08_ИП09 болванка на эл.энергию 21" xfId="1964"/>
    <cellStyle name="_Копия Макроэкономика 2007_Свод по угольным складам 11 06 08_ИП09 болванка на эл.энергию 22" xfId="1965"/>
    <cellStyle name="_Копия Макроэкономика 2007_Свод по угольным складам 11 06 08_ИП09 болванка на эл.энергию 23" xfId="1966"/>
    <cellStyle name="_Копия Макроэкономика 2007_Свод по угольным складам 11 06 08_ИП09 болванка на эл.энергию 24" xfId="1967"/>
    <cellStyle name="_Копия Макроэкономика 2007_Свод по угольным складам 11 06 08_ИП09 болванка на эл.энергию 25" xfId="1968"/>
    <cellStyle name="_Копия Макроэкономика 2007_Свод по угольным складам 11 06 08_ИП09 болванка на эл.энергию 26" xfId="1969"/>
    <cellStyle name="_Копия Макроэкономика 2007_Свод по угольным складам 11 06 08_ИП09 болванка на эл.энергию 27" xfId="1970"/>
    <cellStyle name="_Копия Макроэкономика 2007_Свод по угольным складам 11 06 08_ИП09 болванка на эл.энергию 28" xfId="1971"/>
    <cellStyle name="_Копия Макроэкономика 2007_Свод по угольным складам 11 06 08_ИП09 болванка на эл.энергию 29" xfId="1972"/>
    <cellStyle name="_Копия Макроэкономика 2007_Свод по угольным складам 11 06 08_ИП09 болванка на эл.энергию 3" xfId="1973"/>
    <cellStyle name="_Копия Макроэкономика 2007_Свод по угольным складам 11 06 08_ИП09 болванка на эл.энергию 3 2" xfId="1974"/>
    <cellStyle name="_Копия Макроэкономика 2007_Свод по угольным складам 11 06 08_ИП09 болванка на эл.энергию 30" xfId="1975"/>
    <cellStyle name="_Копия Макроэкономика 2007_Свод по угольным складам 11 06 08_ИП09 болванка на эл.энергию 31" xfId="1976"/>
    <cellStyle name="_Копия Макроэкономика 2007_Свод по угольным складам 11 06 08_ИП09 болванка на эл.энергию 32" xfId="1977"/>
    <cellStyle name="_Копия Макроэкономика 2007_Свод по угольным складам 11 06 08_ИП09 болванка на эл.энергию 33" xfId="1978"/>
    <cellStyle name="_Копия Макроэкономика 2007_Свод по угольным складам 11 06 08_ИП09 болванка на эл.энергию 34" xfId="1979"/>
    <cellStyle name="_Копия Макроэкономика 2007_Свод по угольным складам 11 06 08_ИП09 болванка на эл.энергию 4" xfId="1980"/>
    <cellStyle name="_Копия Макроэкономика 2007_Свод по угольным складам 11 06 08_ИП09 болванка на эл.энергию 4 2" xfId="1981"/>
    <cellStyle name="_Копия Макроэкономика 2007_Свод по угольным складам 11 06 08_ИП09 болванка на эл.энергию 5" xfId="1982"/>
    <cellStyle name="_Копия Макроэкономика 2007_Свод по угольным складам 11 06 08_ИП09 болванка на эл.энергию 6" xfId="1983"/>
    <cellStyle name="_Копия Макроэкономика 2007_Свод по угольным складам 11 06 08_ИП09 болванка на эл.энергию 7" xfId="1984"/>
    <cellStyle name="_Копия Макроэкономика 2007_Свод по угольным складам 11 06 08_ИП09 болванка на эл.энергию 8" xfId="1985"/>
    <cellStyle name="_Копия Макроэкономика 2007_Свод по угольным складам 11 06 08_ИП09 болванка на эл.энергию 9" xfId="1986"/>
    <cellStyle name="_Копия Макроэкономика 2007_Свод по угольным складам 11 06 08_расчет вагонов 2" xfId="1987"/>
    <cellStyle name="_Копия Макроэкономика 2007_Свод по угольным складам 11 06 08_расчет стоимости штрекоподдирочных машин" xfId="1988"/>
    <cellStyle name="_Копия Макроэкономика 2007_Свод по угольным складам 11 06 08_расчет стоимости штрекоподдирочных машин 10" xfId="1989"/>
    <cellStyle name="_Копия Макроэкономика 2007_Свод по угольным складам 11 06 08_расчет стоимости штрекоподдирочных машин 11" xfId="1990"/>
    <cellStyle name="_Копия Макроэкономика 2007_Свод по угольным складам 11 06 08_расчет стоимости штрекоподдирочных машин 12" xfId="1991"/>
    <cellStyle name="_Копия Макроэкономика 2007_Свод по угольным складам 11 06 08_расчет стоимости штрекоподдирочных машин 13" xfId="1992"/>
    <cellStyle name="_Копия Макроэкономика 2007_Свод по угольным складам 11 06 08_расчет стоимости штрекоподдирочных машин 14" xfId="1993"/>
    <cellStyle name="_Копия Макроэкономика 2007_Свод по угольным складам 11 06 08_расчет стоимости штрекоподдирочных машин 15" xfId="1994"/>
    <cellStyle name="_Копия Макроэкономика 2007_Свод по угольным складам 11 06 08_расчет стоимости штрекоподдирочных машин 16" xfId="1995"/>
    <cellStyle name="_Копия Макроэкономика 2007_Свод по угольным складам 11 06 08_расчет стоимости штрекоподдирочных машин 17" xfId="1996"/>
    <cellStyle name="_Копия Макроэкономика 2007_Свод по угольным складам 11 06 08_расчет стоимости штрекоподдирочных машин 18" xfId="1997"/>
    <cellStyle name="_Копия Макроэкономика 2007_Свод по угольным складам 11 06 08_расчет стоимости штрекоподдирочных машин 19" xfId="1998"/>
    <cellStyle name="_Копия Макроэкономика 2007_Свод по угольным складам 11 06 08_расчет стоимости штрекоподдирочных машин 2" xfId="1999"/>
    <cellStyle name="_Копия Макроэкономика 2007_Свод по угольным складам 11 06 08_расчет стоимости штрекоподдирочных машин 2 2" xfId="2000"/>
    <cellStyle name="_Копия Макроэкономика 2007_Свод по угольным складам 11 06 08_расчет стоимости штрекоподдирочных машин 20" xfId="2001"/>
    <cellStyle name="_Копия Макроэкономика 2007_Свод по угольным складам 11 06 08_расчет стоимости штрекоподдирочных машин 21" xfId="2002"/>
    <cellStyle name="_Копия Макроэкономика 2007_Свод по угольным складам 11 06 08_расчет стоимости штрекоподдирочных машин 22" xfId="2003"/>
    <cellStyle name="_Копия Макроэкономика 2007_Свод по угольным складам 11 06 08_расчет стоимости штрекоподдирочных машин 23" xfId="2004"/>
    <cellStyle name="_Копия Макроэкономика 2007_Свод по угольным складам 11 06 08_расчет стоимости штрекоподдирочных машин 24" xfId="2005"/>
    <cellStyle name="_Копия Макроэкономика 2007_Свод по угольным складам 11 06 08_расчет стоимости штрекоподдирочных машин 25" xfId="2006"/>
    <cellStyle name="_Копия Макроэкономика 2007_Свод по угольным складам 11 06 08_расчет стоимости штрекоподдирочных машин 26" xfId="2007"/>
    <cellStyle name="_Копия Макроэкономика 2007_Свод по угольным складам 11 06 08_расчет стоимости штрекоподдирочных машин 27" xfId="2008"/>
    <cellStyle name="_Копия Макроэкономика 2007_Свод по угольным складам 11 06 08_расчет стоимости штрекоподдирочных машин 28" xfId="2009"/>
    <cellStyle name="_Копия Макроэкономика 2007_Свод по угольным складам 11 06 08_расчет стоимости штрекоподдирочных машин 29" xfId="2010"/>
    <cellStyle name="_Копия Макроэкономика 2007_Свод по угольным складам 11 06 08_расчет стоимости штрекоподдирочных машин 3" xfId="2011"/>
    <cellStyle name="_Копия Макроэкономика 2007_Свод по угольным складам 11 06 08_расчет стоимости штрекоподдирочных машин 3 2" xfId="2012"/>
    <cellStyle name="_Копия Макроэкономика 2007_Свод по угольным складам 11 06 08_расчет стоимости штрекоподдирочных машин 30" xfId="2013"/>
    <cellStyle name="_Копия Макроэкономика 2007_Свод по угольным складам 11 06 08_расчет стоимости штрекоподдирочных машин 31" xfId="2014"/>
    <cellStyle name="_Копия Макроэкономика 2007_Свод по угольным складам 11 06 08_расчет стоимости штрекоподдирочных машин 32" xfId="2015"/>
    <cellStyle name="_Копия Макроэкономика 2007_Свод по угольным складам 11 06 08_расчет стоимости штрекоподдирочных машин 33" xfId="2016"/>
    <cellStyle name="_Копия Макроэкономика 2007_Свод по угольным складам 11 06 08_расчет стоимости штрекоподдирочных машин 34" xfId="2017"/>
    <cellStyle name="_Копия Макроэкономика 2007_Свод по угольным складам 11 06 08_расчет стоимости штрекоподдирочных машин 4" xfId="2018"/>
    <cellStyle name="_Копия Макроэкономика 2007_Свод по угольным складам 11 06 08_расчет стоимости штрекоподдирочных машин 4 2" xfId="2019"/>
    <cellStyle name="_Копия Макроэкономика 2007_Свод по угольным складам 11 06 08_расчет стоимости штрекоподдирочных машин 5" xfId="2020"/>
    <cellStyle name="_Копия Макроэкономика 2007_Свод по угольным складам 11 06 08_расчет стоимости штрекоподдирочных машин 6" xfId="2021"/>
    <cellStyle name="_Копия Макроэкономика 2007_Свод по угольным складам 11 06 08_расчет стоимости штрекоподдирочных машин 7" xfId="2022"/>
    <cellStyle name="_Копия Макроэкономика 2007_Свод по угольным складам 11 06 08_расчет стоимости штрекоподдирочных машин 8" xfId="2023"/>
    <cellStyle name="_Копия Макроэкономика 2007_Свод по угольным складам 11 06 08_расчет стоимости штрекоподдирочных машин 9" xfId="2024"/>
    <cellStyle name="_Копия Макроэкономика 2007_себестоимость 2008-2019 " xfId="2025"/>
    <cellStyle name="_Копия Макроэкономика 2007_себестоимость 2008-2019  10" xfId="2026"/>
    <cellStyle name="_Копия Макроэкономика 2007_себестоимость 2008-2019  11" xfId="2027"/>
    <cellStyle name="_Копия Макроэкономика 2007_себестоимость 2008-2019  12" xfId="2028"/>
    <cellStyle name="_Копия Макроэкономика 2007_себестоимость 2008-2019  13" xfId="2029"/>
    <cellStyle name="_Копия Макроэкономика 2007_себестоимость 2008-2019  14" xfId="2030"/>
    <cellStyle name="_Копия Макроэкономика 2007_себестоимость 2008-2019  15" xfId="2031"/>
    <cellStyle name="_Копия Макроэкономика 2007_себестоимость 2008-2019  16" xfId="2032"/>
    <cellStyle name="_Копия Макроэкономика 2007_себестоимость 2008-2019  17" xfId="2033"/>
    <cellStyle name="_Копия Макроэкономика 2007_себестоимость 2008-2019  18" xfId="2034"/>
    <cellStyle name="_Копия Макроэкономика 2007_себестоимость 2008-2019  19" xfId="2035"/>
    <cellStyle name="_Копия Макроэкономика 2007_себестоимость 2008-2019  2" xfId="2036"/>
    <cellStyle name="_Копия Макроэкономика 2007_себестоимость 2008-2019  2 2" xfId="2037"/>
    <cellStyle name="_Копия Макроэкономика 2007_себестоимость 2008-2019  20" xfId="2038"/>
    <cellStyle name="_Копия Макроэкономика 2007_себестоимость 2008-2019  21" xfId="2039"/>
    <cellStyle name="_Копия Макроэкономика 2007_себестоимость 2008-2019  22" xfId="2040"/>
    <cellStyle name="_Копия Макроэкономика 2007_себестоимость 2008-2019  23" xfId="2041"/>
    <cellStyle name="_Копия Макроэкономика 2007_себестоимость 2008-2019  24" xfId="2042"/>
    <cellStyle name="_Копия Макроэкономика 2007_себестоимость 2008-2019  25" xfId="2043"/>
    <cellStyle name="_Копия Макроэкономика 2007_себестоимость 2008-2019  26" xfId="2044"/>
    <cellStyle name="_Копия Макроэкономика 2007_себестоимость 2008-2019  27" xfId="2045"/>
    <cellStyle name="_Копия Макроэкономика 2007_себестоимость 2008-2019  28" xfId="2046"/>
    <cellStyle name="_Копия Макроэкономика 2007_себестоимость 2008-2019  29" xfId="2047"/>
    <cellStyle name="_Копия Макроэкономика 2007_себестоимость 2008-2019  3" xfId="2048"/>
    <cellStyle name="_Копия Макроэкономика 2007_себестоимость 2008-2019  3 2" xfId="2049"/>
    <cellStyle name="_Копия Макроэкономика 2007_себестоимость 2008-2019  30" xfId="2050"/>
    <cellStyle name="_Копия Макроэкономика 2007_себестоимость 2008-2019  31" xfId="2051"/>
    <cellStyle name="_Копия Макроэкономика 2007_себестоимость 2008-2019  32" xfId="2052"/>
    <cellStyle name="_Копия Макроэкономика 2007_себестоимость 2008-2019  33" xfId="2053"/>
    <cellStyle name="_Копия Макроэкономика 2007_себестоимость 2008-2019  34" xfId="2054"/>
    <cellStyle name="_Копия Макроэкономика 2007_себестоимость 2008-2019  4" xfId="2055"/>
    <cellStyle name="_Копия Макроэкономика 2007_себестоимость 2008-2019  4 2" xfId="2056"/>
    <cellStyle name="_Копия Макроэкономика 2007_себестоимость 2008-2019  5" xfId="2057"/>
    <cellStyle name="_Копия Макроэкономика 2007_себестоимость 2008-2019  6" xfId="2058"/>
    <cellStyle name="_Копия Макроэкономика 2007_себестоимость 2008-2019  7" xfId="2059"/>
    <cellStyle name="_Копия Макроэкономика 2007_себестоимость 2008-2019  8" xfId="2060"/>
    <cellStyle name="_Копия Макроэкономика 2007_себестоимость 2008-2019  9" xfId="2061"/>
    <cellStyle name="_Копия Макроэкономика 2007_Терновская расчет СС 05 06 08 (2)" xfId="2062"/>
    <cellStyle name="_Копия Макроэкономика 2007_Терновская расчет СС 05 06 08 (2) 10" xfId="2063"/>
    <cellStyle name="_Копия Макроэкономика 2007_Терновская расчет СС 05 06 08 (2) 11" xfId="2064"/>
    <cellStyle name="_Копия Макроэкономика 2007_Терновская расчет СС 05 06 08 (2) 12" xfId="2065"/>
    <cellStyle name="_Копия Макроэкономика 2007_Терновская расчет СС 05 06 08 (2) 13" xfId="2066"/>
    <cellStyle name="_Копия Макроэкономика 2007_Терновская расчет СС 05 06 08 (2) 14" xfId="2067"/>
    <cellStyle name="_Копия Макроэкономика 2007_Терновская расчет СС 05 06 08 (2) 15" xfId="2068"/>
    <cellStyle name="_Копия Макроэкономика 2007_Терновская расчет СС 05 06 08 (2) 16" xfId="2069"/>
    <cellStyle name="_Копия Макроэкономика 2007_Терновская расчет СС 05 06 08 (2) 17" xfId="2070"/>
    <cellStyle name="_Копия Макроэкономика 2007_Терновская расчет СС 05 06 08 (2) 18" xfId="2071"/>
    <cellStyle name="_Копия Макроэкономика 2007_Терновская расчет СС 05 06 08 (2) 19" xfId="2072"/>
    <cellStyle name="_Копия Макроэкономика 2007_Терновская расчет СС 05 06 08 (2) 2" xfId="2073"/>
    <cellStyle name="_Копия Макроэкономика 2007_Терновская расчет СС 05 06 08 (2) 2 2" xfId="2074"/>
    <cellStyle name="_Копия Макроэкономика 2007_Терновская расчет СС 05 06 08 (2) 20" xfId="2075"/>
    <cellStyle name="_Копия Макроэкономика 2007_Терновская расчет СС 05 06 08 (2) 21" xfId="2076"/>
    <cellStyle name="_Копия Макроэкономика 2007_Терновская расчет СС 05 06 08 (2) 22" xfId="2077"/>
    <cellStyle name="_Копия Макроэкономика 2007_Терновская расчет СС 05 06 08 (2) 23" xfId="2078"/>
    <cellStyle name="_Копия Макроэкономика 2007_Терновская расчет СС 05 06 08 (2) 24" xfId="2079"/>
    <cellStyle name="_Копия Макроэкономика 2007_Терновская расчет СС 05 06 08 (2) 25" xfId="2080"/>
    <cellStyle name="_Копия Макроэкономика 2007_Терновская расчет СС 05 06 08 (2) 26" xfId="2081"/>
    <cellStyle name="_Копия Макроэкономика 2007_Терновская расчет СС 05 06 08 (2) 27" xfId="2082"/>
    <cellStyle name="_Копия Макроэкономика 2007_Терновская расчет СС 05 06 08 (2) 28" xfId="2083"/>
    <cellStyle name="_Копия Макроэкономика 2007_Терновская расчет СС 05 06 08 (2) 29" xfId="2084"/>
    <cellStyle name="_Копия Макроэкономика 2007_Терновская расчет СС 05 06 08 (2) 3" xfId="2085"/>
    <cellStyle name="_Копия Макроэкономика 2007_Терновская расчет СС 05 06 08 (2) 3 2" xfId="2086"/>
    <cellStyle name="_Копия Макроэкономика 2007_Терновская расчет СС 05 06 08 (2) 30" xfId="2087"/>
    <cellStyle name="_Копия Макроэкономика 2007_Терновская расчет СС 05 06 08 (2) 31" xfId="2088"/>
    <cellStyle name="_Копия Макроэкономика 2007_Терновская расчет СС 05 06 08 (2) 32" xfId="2089"/>
    <cellStyle name="_Копия Макроэкономика 2007_Терновская расчет СС 05 06 08 (2) 33" xfId="2090"/>
    <cellStyle name="_Копия Макроэкономика 2007_Терновская расчет СС 05 06 08 (2) 34" xfId="2091"/>
    <cellStyle name="_Копия Макроэкономика 2007_Терновская расчет СС 05 06 08 (2) 4" xfId="2092"/>
    <cellStyle name="_Копия Макроэкономика 2007_Терновская расчет СС 05 06 08 (2) 4 2" xfId="2093"/>
    <cellStyle name="_Копия Макроэкономика 2007_Терновская расчет СС 05 06 08 (2) 5" xfId="2094"/>
    <cellStyle name="_Копия Макроэкономика 2007_Терновская расчет СС 05 06 08 (2) 6" xfId="2095"/>
    <cellStyle name="_Копия Макроэкономика 2007_Терновская расчет СС 05 06 08 (2) 7" xfId="2096"/>
    <cellStyle name="_Копия Макроэкономика 2007_Терновская расчет СС 05 06 08 (2) 8" xfId="2097"/>
    <cellStyle name="_Копия Макроэкономика 2007_Терновская расчет СС 05 06 08 (2) 9" xfId="2098"/>
    <cellStyle name="_Копия Макроэкономика 2007_форма обоснования себестоимости " xfId="2099"/>
    <cellStyle name="_Копия Макроэкономика 2007_форма обоснования себестоимости  10" xfId="2100"/>
    <cellStyle name="_Копия Макроэкономика 2007_форма обоснования себестоимости  11" xfId="2101"/>
    <cellStyle name="_Копия Макроэкономика 2007_форма обоснования себестоимости  12" xfId="2102"/>
    <cellStyle name="_Копия Макроэкономика 2007_форма обоснования себестоимости  13" xfId="2103"/>
    <cellStyle name="_Копия Макроэкономика 2007_форма обоснования себестоимости  14" xfId="2104"/>
    <cellStyle name="_Копия Макроэкономика 2007_форма обоснования себестоимости  15" xfId="2105"/>
    <cellStyle name="_Копия Макроэкономика 2007_форма обоснования себестоимости  16" xfId="2106"/>
    <cellStyle name="_Копия Макроэкономика 2007_форма обоснования себестоимости  17" xfId="2107"/>
    <cellStyle name="_Копия Макроэкономика 2007_форма обоснования себестоимости  18" xfId="2108"/>
    <cellStyle name="_Копия Макроэкономика 2007_форма обоснования себестоимости  19" xfId="2109"/>
    <cellStyle name="_Копия Макроэкономика 2007_форма обоснования себестоимости  2" xfId="2110"/>
    <cellStyle name="_Копия Макроэкономика 2007_форма обоснования себестоимости  2 2" xfId="2111"/>
    <cellStyle name="_Копия Макроэкономика 2007_форма обоснования себестоимости  20" xfId="2112"/>
    <cellStyle name="_Копия Макроэкономика 2007_форма обоснования себестоимости  21" xfId="2113"/>
    <cellStyle name="_Копия Макроэкономика 2007_форма обоснования себестоимости  22" xfId="2114"/>
    <cellStyle name="_Копия Макроэкономика 2007_форма обоснования себестоимости  23" xfId="2115"/>
    <cellStyle name="_Копия Макроэкономика 2007_форма обоснования себестоимости  24" xfId="2116"/>
    <cellStyle name="_Копия Макроэкономика 2007_форма обоснования себестоимости  25" xfId="2117"/>
    <cellStyle name="_Копия Макроэкономика 2007_форма обоснования себестоимости  26" xfId="2118"/>
    <cellStyle name="_Копия Макроэкономика 2007_форма обоснования себестоимости  27" xfId="2119"/>
    <cellStyle name="_Копия Макроэкономика 2007_форма обоснования себестоимости  28" xfId="2120"/>
    <cellStyle name="_Копия Макроэкономика 2007_форма обоснования себестоимости  29" xfId="2121"/>
    <cellStyle name="_Копия Макроэкономика 2007_форма обоснования себестоимости  3" xfId="2122"/>
    <cellStyle name="_Копия Макроэкономика 2007_форма обоснования себестоимости  3 2" xfId="2123"/>
    <cellStyle name="_Копия Макроэкономика 2007_форма обоснования себестоимости  30" xfId="2124"/>
    <cellStyle name="_Копия Макроэкономика 2007_форма обоснования себестоимости  31" xfId="2125"/>
    <cellStyle name="_Копия Макроэкономика 2007_форма обоснования себестоимости  32" xfId="2126"/>
    <cellStyle name="_Копия Макроэкономика 2007_форма обоснования себестоимости  33" xfId="2127"/>
    <cellStyle name="_Копия Макроэкономика 2007_форма обоснования себестоимости  34" xfId="2128"/>
    <cellStyle name="_Копия Макроэкономика 2007_форма обоснования себестоимости  4" xfId="2129"/>
    <cellStyle name="_Копия Макроэкономика 2007_форма обоснования себестоимости  4 2" xfId="2130"/>
    <cellStyle name="_Копия Макроэкономика 2007_форма обоснования себестоимости  5" xfId="2131"/>
    <cellStyle name="_Копия Макроэкономика 2007_форма обоснования себестоимости  6" xfId="2132"/>
    <cellStyle name="_Копия Макроэкономика 2007_форма обоснования себестоимости  7" xfId="2133"/>
    <cellStyle name="_Копия Макроэкономика 2007_форма обоснования себестоимости  8" xfId="2134"/>
    <cellStyle name="_Копия Макроэкономика 2007_форма обоснования себестоимости  9" xfId="2135"/>
    <cellStyle name="_Копия Макроэкономика 2007_форма обоснования себестоимости __М08_4мес_Модернизация УПК Терновская-ХЗ" xfId="2136"/>
    <cellStyle name="_Копия Макроэкономика 2007_форма обоснования себестоимости __М08_4мес_Модернизация УПК Терновская-ХЗ 10" xfId="2137"/>
    <cellStyle name="_Копия Макроэкономика 2007_форма обоснования себестоимости __М08_4мес_Модернизация УПК Терновская-ХЗ 11" xfId="2138"/>
    <cellStyle name="_Копия Макроэкономика 2007_форма обоснования себестоимости __М08_4мес_Модернизация УПК Терновская-ХЗ 12" xfId="2139"/>
    <cellStyle name="_Копия Макроэкономика 2007_форма обоснования себестоимости __М08_4мес_Модернизация УПК Терновская-ХЗ 13" xfId="2140"/>
    <cellStyle name="_Копия Макроэкономика 2007_форма обоснования себестоимости __М08_4мес_Модернизация УПК Терновская-ХЗ 14" xfId="2141"/>
    <cellStyle name="_Копия Макроэкономика 2007_форма обоснования себестоимости __М08_4мес_Модернизация УПК Терновская-ХЗ 15" xfId="2142"/>
    <cellStyle name="_Копия Макроэкономика 2007_форма обоснования себестоимости __М08_4мес_Модернизация УПК Терновская-ХЗ 16" xfId="2143"/>
    <cellStyle name="_Копия Макроэкономика 2007_форма обоснования себестоимости __М08_4мес_Модернизация УПК Терновская-ХЗ 17" xfId="2144"/>
    <cellStyle name="_Копия Макроэкономика 2007_форма обоснования себестоимости __М08_4мес_Модернизация УПК Терновская-ХЗ 18" xfId="2145"/>
    <cellStyle name="_Копия Макроэкономика 2007_форма обоснования себестоимости __М08_4мес_Модернизация УПК Терновская-ХЗ 19" xfId="2146"/>
    <cellStyle name="_Копия Макроэкономика 2007_форма обоснования себестоимости __М08_4мес_Модернизация УПК Терновская-ХЗ 2" xfId="2147"/>
    <cellStyle name="_Копия Макроэкономика 2007_форма обоснования себестоимости __М08_4мес_Модернизация УПК Терновская-ХЗ 2 2" xfId="2148"/>
    <cellStyle name="_Копия Макроэкономика 2007_форма обоснования себестоимости __М08_4мес_Модернизация УПК Терновская-ХЗ 20" xfId="2149"/>
    <cellStyle name="_Копия Макроэкономика 2007_форма обоснования себестоимости __М08_4мес_Модернизация УПК Терновская-ХЗ 21" xfId="2150"/>
    <cellStyle name="_Копия Макроэкономика 2007_форма обоснования себестоимости __М08_4мес_Модернизация УПК Терновская-ХЗ 22" xfId="2151"/>
    <cellStyle name="_Копия Макроэкономика 2007_форма обоснования себестоимости __М08_4мес_Модернизация УПК Терновская-ХЗ 23" xfId="2152"/>
    <cellStyle name="_Копия Макроэкономика 2007_форма обоснования себестоимости __М08_4мес_Модернизация УПК Терновская-ХЗ 24" xfId="2153"/>
    <cellStyle name="_Копия Макроэкономика 2007_форма обоснования себестоимости __М08_4мес_Модернизация УПК Терновская-ХЗ 25" xfId="2154"/>
    <cellStyle name="_Копия Макроэкономика 2007_форма обоснования себестоимости __М08_4мес_Модернизация УПК Терновская-ХЗ 26" xfId="2155"/>
    <cellStyle name="_Копия Макроэкономика 2007_форма обоснования себестоимости __М08_4мес_Модернизация УПК Терновская-ХЗ 27" xfId="2156"/>
    <cellStyle name="_Копия Макроэкономика 2007_форма обоснования себестоимости __М08_4мес_Модернизация УПК Терновская-ХЗ 28" xfId="2157"/>
    <cellStyle name="_Копия Макроэкономика 2007_форма обоснования себестоимости __М08_4мес_Модернизация УПК Терновская-ХЗ 29" xfId="2158"/>
    <cellStyle name="_Копия Макроэкономика 2007_форма обоснования себестоимости __М08_4мес_Модернизация УПК Терновская-ХЗ 3" xfId="2159"/>
    <cellStyle name="_Копия Макроэкономика 2007_форма обоснования себестоимости __М08_4мес_Модернизация УПК Терновская-ХЗ 3 2" xfId="2160"/>
    <cellStyle name="_Копия Макроэкономика 2007_форма обоснования себестоимости __М08_4мес_Модернизация УПК Терновская-ХЗ 30" xfId="2161"/>
    <cellStyle name="_Копия Макроэкономика 2007_форма обоснования себестоимости __М08_4мес_Модернизация УПК Терновская-ХЗ 31" xfId="2162"/>
    <cellStyle name="_Копия Макроэкономика 2007_форма обоснования себестоимости __М08_4мес_Модернизация УПК Терновская-ХЗ 32" xfId="2163"/>
    <cellStyle name="_Копия Макроэкономика 2007_форма обоснования себестоимости __М08_4мес_Модернизация УПК Терновская-ХЗ 33" xfId="2164"/>
    <cellStyle name="_Копия Макроэкономика 2007_форма обоснования себестоимости __М08_4мес_Модернизация УПК Терновская-ХЗ 34" xfId="2165"/>
    <cellStyle name="_Копия Макроэкономика 2007_форма обоснования себестоимости __М08_4мес_Модернизация УПК Терновская-ХЗ 4" xfId="2166"/>
    <cellStyle name="_Копия Макроэкономика 2007_форма обоснования себестоимости __М08_4мес_Модернизация УПК Терновская-ХЗ 4 2" xfId="2167"/>
    <cellStyle name="_Копия Макроэкономика 2007_форма обоснования себестоимости __М08_4мес_Модернизация УПК Терновская-ХЗ 5" xfId="2168"/>
    <cellStyle name="_Копия Макроэкономика 2007_форма обоснования себестоимости __М08_4мес_Модернизация УПК Терновская-ХЗ 6" xfId="2169"/>
    <cellStyle name="_Копия Макроэкономика 2007_форма обоснования себестоимости __М08_4мес_Модернизация УПК Терновская-ХЗ 7" xfId="2170"/>
    <cellStyle name="_Копия Макроэкономика 2007_форма обоснования себестоимости __М08_4мес_Модернизация УПК Терновская-ХЗ 8" xfId="2171"/>
    <cellStyle name="_Копия Макроэкономика 2007_форма обоснования себестоимости __М08_4мес_Модернизация УПК Терновская-ХЗ 9" xfId="2172"/>
    <cellStyle name="_Копия Макроэкономика 2007_форма обоснования себестоимости _Книга1" xfId="2173"/>
    <cellStyle name="_Копия Макроэкономика 2007_форма обоснования себестоимости _Книга1 10" xfId="2174"/>
    <cellStyle name="_Копия Макроэкономика 2007_форма обоснования себестоимости _Книга1 11" xfId="2175"/>
    <cellStyle name="_Копия Макроэкономика 2007_форма обоснования себестоимости _Книга1 12" xfId="2176"/>
    <cellStyle name="_Копия Макроэкономика 2007_форма обоснования себестоимости _Книга1 13" xfId="2177"/>
    <cellStyle name="_Копия Макроэкономика 2007_форма обоснования себестоимости _Книга1 14" xfId="2178"/>
    <cellStyle name="_Копия Макроэкономика 2007_форма обоснования себестоимости _Книга1 15" xfId="2179"/>
    <cellStyle name="_Копия Макроэкономика 2007_форма обоснования себестоимости _Книга1 16" xfId="2180"/>
    <cellStyle name="_Копия Макроэкономика 2007_форма обоснования себестоимости _Книга1 17" xfId="2181"/>
    <cellStyle name="_Копия Макроэкономика 2007_форма обоснования себестоимости _Книга1 18" xfId="2182"/>
    <cellStyle name="_Копия Макроэкономика 2007_форма обоснования себестоимости _Книга1 19" xfId="2183"/>
    <cellStyle name="_Копия Макроэкономика 2007_форма обоснования себестоимости _Книга1 2" xfId="2184"/>
    <cellStyle name="_Копия Макроэкономика 2007_форма обоснования себестоимости _Книга1 2 2" xfId="2185"/>
    <cellStyle name="_Копия Макроэкономика 2007_форма обоснования себестоимости _Книга1 20" xfId="2186"/>
    <cellStyle name="_Копия Макроэкономика 2007_форма обоснования себестоимости _Книга1 21" xfId="2187"/>
    <cellStyle name="_Копия Макроэкономика 2007_форма обоснования себестоимости _Книга1 22" xfId="2188"/>
    <cellStyle name="_Копия Макроэкономика 2007_форма обоснования себестоимости _Книга1 23" xfId="2189"/>
    <cellStyle name="_Копия Макроэкономика 2007_форма обоснования себестоимости _Книга1 24" xfId="2190"/>
    <cellStyle name="_Копия Макроэкономика 2007_форма обоснования себестоимости _Книга1 25" xfId="2191"/>
    <cellStyle name="_Копия Макроэкономика 2007_форма обоснования себестоимости _Книга1 26" xfId="2192"/>
    <cellStyle name="_Копия Макроэкономика 2007_форма обоснования себестоимости _Книга1 27" xfId="2193"/>
    <cellStyle name="_Копия Макроэкономика 2007_форма обоснования себестоимости _Книга1 28" xfId="2194"/>
    <cellStyle name="_Копия Макроэкономика 2007_форма обоснования себестоимости _Книга1 29" xfId="2195"/>
    <cellStyle name="_Копия Макроэкономика 2007_форма обоснования себестоимости _Книга1 3" xfId="2196"/>
    <cellStyle name="_Копия Макроэкономика 2007_форма обоснования себестоимости _Книга1 3 2" xfId="2197"/>
    <cellStyle name="_Копия Макроэкономика 2007_форма обоснования себестоимости _Книга1 30" xfId="2198"/>
    <cellStyle name="_Копия Макроэкономика 2007_форма обоснования себестоимости _Книга1 31" xfId="2199"/>
    <cellStyle name="_Копия Макроэкономика 2007_форма обоснования себестоимости _Книга1 32" xfId="2200"/>
    <cellStyle name="_Копия Макроэкономика 2007_форма обоснования себестоимости _Книга1 33" xfId="2201"/>
    <cellStyle name="_Копия Макроэкономика 2007_форма обоснования себестоимости _Книга1 34" xfId="2202"/>
    <cellStyle name="_Копия Макроэкономика 2007_форма обоснования себестоимости _Книга1 4" xfId="2203"/>
    <cellStyle name="_Копия Макроэкономика 2007_форма обоснования себестоимости _Книга1 4 2" xfId="2204"/>
    <cellStyle name="_Копия Макроэкономика 2007_форма обоснования себестоимости _Книга1 5" xfId="2205"/>
    <cellStyle name="_Копия Макроэкономика 2007_форма обоснования себестоимости _Книга1 6" xfId="2206"/>
    <cellStyle name="_Копия Макроэкономика 2007_форма обоснования себестоимости _Книга1 7" xfId="2207"/>
    <cellStyle name="_Копия Макроэкономика 2007_форма обоснования себестоимости _Книга1 8" xfId="2208"/>
    <cellStyle name="_Копия Макроэкономика 2007_форма обоснования себестоимости _Книга1 9" xfId="2209"/>
    <cellStyle name="_Копия приложение к протоколу (2)" xfId="2210"/>
    <cellStyle name="_Копия расчет дисконта по облигациям" xfId="2211"/>
    <cellStyle name="_Копия СП-36" xfId="2212"/>
    <cellStyle name="_Корпорация" xfId="2213"/>
    <cellStyle name="_КП_ПУ_ПУ-26007_ПР_Перегруж.скр._ПУ_17.10.2007" xfId="2214"/>
    <cellStyle name="_КП_ПУ_ПУ-26007_ПР_сркеб_ПУ_17.10.2007" xfId="2215"/>
    <cellStyle name="_КП_ПУ_ПУ-26008_КР_скребки_ПУ_22.10.2007_к защите" xfId="2216"/>
    <cellStyle name="_КР лент конв" xfId="2217"/>
    <cellStyle name="_Ленинская_2007_25_07_07" xfId="2218"/>
    <cellStyle name="_Ленинская_2007_25_07_07 2" xfId="2219"/>
    <cellStyle name="_Лист1" xfId="2220"/>
    <cellStyle name="_Лист1 2" xfId="2221"/>
    <cellStyle name="_М07_ИП08 анкеры" xfId="2222"/>
    <cellStyle name="_Макет 813-3  2008г" xfId="2223"/>
    <cellStyle name="_Макет 813-3  2008г 2" xfId="2224"/>
    <cellStyle name="_Макет 813-3  2008г 2_Setup" xfId="2225"/>
    <cellStyle name="_Макет 813-3  2008г ІТ-техн" xfId="2226"/>
    <cellStyle name="_Макет 813-3  2008г ІТ-техн 2" xfId="2227"/>
    <cellStyle name="_Макет 813-3  2008г ІТ-техн 2_Setup" xfId="2228"/>
    <cellStyle name="_Макет 813-3  2008г ІТ-техн_Setup" xfId="2229"/>
    <cellStyle name="_Макет 813-3  2008г_Setup" xfId="2230"/>
    <cellStyle name="_Макропоказатели" xfId="2231"/>
    <cellStyle name="_Макропоказатели 10" xfId="2232"/>
    <cellStyle name="_Макропоказатели 11" xfId="2233"/>
    <cellStyle name="_Макропоказатели 12" xfId="2234"/>
    <cellStyle name="_Макропоказатели 13" xfId="2235"/>
    <cellStyle name="_Макропоказатели 14" xfId="2236"/>
    <cellStyle name="_Макропоказатели 15" xfId="2237"/>
    <cellStyle name="_Макропоказатели 16" xfId="2238"/>
    <cellStyle name="_Макропоказатели 17" xfId="2239"/>
    <cellStyle name="_Макропоказатели 18" xfId="2240"/>
    <cellStyle name="_Макропоказатели 19" xfId="2241"/>
    <cellStyle name="_Макропоказатели 2" xfId="2242"/>
    <cellStyle name="_Макропоказатели 2 2" xfId="2243"/>
    <cellStyle name="_Макропоказатели 20" xfId="2244"/>
    <cellStyle name="_Макропоказатели 21" xfId="2245"/>
    <cellStyle name="_Макропоказатели 22" xfId="2246"/>
    <cellStyle name="_Макропоказатели 23" xfId="2247"/>
    <cellStyle name="_Макропоказатели 24" xfId="2248"/>
    <cellStyle name="_Макропоказатели 25" xfId="2249"/>
    <cellStyle name="_Макропоказатели 26" xfId="2250"/>
    <cellStyle name="_Макропоказатели 27" xfId="2251"/>
    <cellStyle name="_Макропоказатели 28" xfId="2252"/>
    <cellStyle name="_Макропоказатели 29" xfId="2253"/>
    <cellStyle name="_Макропоказатели 3" xfId="2254"/>
    <cellStyle name="_Макропоказатели 3 2" xfId="2255"/>
    <cellStyle name="_Макропоказатели 30" xfId="2256"/>
    <cellStyle name="_Макропоказатели 31" xfId="2257"/>
    <cellStyle name="_Макропоказатели 32" xfId="2258"/>
    <cellStyle name="_Макропоказатели 33" xfId="2259"/>
    <cellStyle name="_Макропоказатели 34" xfId="2260"/>
    <cellStyle name="_Макропоказатели 4" xfId="2261"/>
    <cellStyle name="_Макропоказатели 4 2" xfId="2262"/>
    <cellStyle name="_Макропоказатели 5" xfId="2263"/>
    <cellStyle name="_Макропоказатели 6" xfId="2264"/>
    <cellStyle name="_Макропоказатели 7" xfId="2265"/>
    <cellStyle name="_Макропоказатели 8" xfId="2266"/>
    <cellStyle name="_Макропоказатели 9" xfId="2267"/>
    <cellStyle name="_Макропоказатели для проектов 2009_06 06 2008" xfId="2268"/>
    <cellStyle name="_Макропоказатели_Данные для расчета бульдозеров" xfId="2269"/>
    <cellStyle name="_Макропоказатели_Данные для расчета бульдозеров 10" xfId="2270"/>
    <cellStyle name="_Макропоказатели_Данные для расчета бульдозеров 11" xfId="2271"/>
    <cellStyle name="_Макропоказатели_Данные для расчета бульдозеров 12" xfId="2272"/>
    <cellStyle name="_Макропоказатели_Данные для расчета бульдозеров 13" xfId="2273"/>
    <cellStyle name="_Макропоказатели_Данные для расчета бульдозеров 14" xfId="2274"/>
    <cellStyle name="_Макропоказатели_Данные для расчета бульдозеров 15" xfId="2275"/>
    <cellStyle name="_Макропоказатели_Данные для расчета бульдозеров 16" xfId="2276"/>
    <cellStyle name="_Макропоказатели_Данные для расчета бульдозеров 17" xfId="2277"/>
    <cellStyle name="_Макропоказатели_Данные для расчета бульдозеров 18" xfId="2278"/>
    <cellStyle name="_Макропоказатели_Данные для расчета бульдозеров 19" xfId="2279"/>
    <cellStyle name="_Макропоказатели_Данные для расчета бульдозеров 2" xfId="2280"/>
    <cellStyle name="_Макропоказатели_Данные для расчета бульдозеров 2 2" xfId="2281"/>
    <cellStyle name="_Макропоказатели_Данные для расчета бульдозеров 20" xfId="2282"/>
    <cellStyle name="_Макропоказатели_Данные для расчета бульдозеров 21" xfId="2283"/>
    <cellStyle name="_Макропоказатели_Данные для расчета бульдозеров 22" xfId="2284"/>
    <cellStyle name="_Макропоказатели_Данные для расчета бульдозеров 23" xfId="2285"/>
    <cellStyle name="_Макропоказатели_Данные для расчета бульдозеров 24" xfId="2286"/>
    <cellStyle name="_Макропоказатели_Данные для расчета бульдозеров 25" xfId="2287"/>
    <cellStyle name="_Макропоказатели_Данные для расчета бульдозеров 26" xfId="2288"/>
    <cellStyle name="_Макропоказатели_Данные для расчета бульдозеров 27" xfId="2289"/>
    <cellStyle name="_Макропоказатели_Данные для расчета бульдозеров 28" xfId="2290"/>
    <cellStyle name="_Макропоказатели_Данные для расчета бульдозеров 29" xfId="2291"/>
    <cellStyle name="_Макропоказатели_Данные для расчета бульдозеров 3" xfId="2292"/>
    <cellStyle name="_Макропоказатели_Данные для расчета бульдозеров 3 2" xfId="2293"/>
    <cellStyle name="_Макропоказатели_Данные для расчета бульдозеров 30" xfId="2294"/>
    <cellStyle name="_Макропоказатели_Данные для расчета бульдозеров 31" xfId="2295"/>
    <cellStyle name="_Макропоказатели_Данные для расчета бульдозеров 32" xfId="2296"/>
    <cellStyle name="_Макропоказатели_Данные для расчета бульдозеров 33" xfId="2297"/>
    <cellStyle name="_Макропоказатели_Данные для расчета бульдозеров 34" xfId="2298"/>
    <cellStyle name="_Макропоказатели_Данные для расчета бульдозеров 4" xfId="2299"/>
    <cellStyle name="_Макропоказатели_Данные для расчета бульдозеров 4 (2)" xfId="2300"/>
    <cellStyle name="_Макропоказатели_Данные для расчета бульдозеров 4 (2) 10" xfId="2301"/>
    <cellStyle name="_Макропоказатели_Данные для расчета бульдозеров 4 (2) 11" xfId="2302"/>
    <cellStyle name="_Макропоказатели_Данные для расчета бульдозеров 4 (2) 12" xfId="2303"/>
    <cellStyle name="_Макропоказатели_Данные для расчета бульдозеров 4 (2) 13" xfId="2304"/>
    <cellStyle name="_Макропоказатели_Данные для расчета бульдозеров 4 (2) 14" xfId="2305"/>
    <cellStyle name="_Макропоказатели_Данные для расчета бульдозеров 4 (2) 15" xfId="2306"/>
    <cellStyle name="_Макропоказатели_Данные для расчета бульдозеров 4 (2) 16" xfId="2307"/>
    <cellStyle name="_Макропоказатели_Данные для расчета бульдозеров 4 (2) 17" xfId="2308"/>
    <cellStyle name="_Макропоказатели_Данные для расчета бульдозеров 4 (2) 18" xfId="2309"/>
    <cellStyle name="_Макропоказатели_Данные для расчета бульдозеров 4 (2) 19" xfId="2310"/>
    <cellStyle name="_Макропоказатели_Данные для расчета бульдозеров 4 (2) 2" xfId="2311"/>
    <cellStyle name="_Макропоказатели_Данные для расчета бульдозеров 4 (2) 2 2" xfId="2312"/>
    <cellStyle name="_Макропоказатели_Данные для расчета бульдозеров 4 (2) 20" xfId="2313"/>
    <cellStyle name="_Макропоказатели_Данные для расчета бульдозеров 4 (2) 21" xfId="2314"/>
    <cellStyle name="_Макропоказатели_Данные для расчета бульдозеров 4 (2) 22" xfId="2315"/>
    <cellStyle name="_Макропоказатели_Данные для расчета бульдозеров 4 (2) 23" xfId="2316"/>
    <cellStyle name="_Макропоказатели_Данные для расчета бульдозеров 4 (2) 24" xfId="2317"/>
    <cellStyle name="_Макропоказатели_Данные для расчета бульдозеров 4 (2) 25" xfId="2318"/>
    <cellStyle name="_Макропоказатели_Данные для расчета бульдозеров 4 (2) 26" xfId="2319"/>
    <cellStyle name="_Макропоказатели_Данные для расчета бульдозеров 4 (2) 27" xfId="2320"/>
    <cellStyle name="_Макропоказатели_Данные для расчета бульдозеров 4 (2) 28" xfId="2321"/>
    <cellStyle name="_Макропоказатели_Данные для расчета бульдозеров 4 (2) 29" xfId="2322"/>
    <cellStyle name="_Макропоказатели_Данные для расчета бульдозеров 4 (2) 3" xfId="2323"/>
    <cellStyle name="_Макропоказатели_Данные для расчета бульдозеров 4 (2) 3 2" xfId="2324"/>
    <cellStyle name="_Макропоказатели_Данные для расчета бульдозеров 4 (2) 30" xfId="2325"/>
    <cellStyle name="_Макропоказатели_Данные для расчета бульдозеров 4 (2) 31" xfId="2326"/>
    <cellStyle name="_Макропоказатели_Данные для расчета бульдозеров 4 (2) 32" xfId="2327"/>
    <cellStyle name="_Макропоказатели_Данные для расчета бульдозеров 4 (2) 33" xfId="2328"/>
    <cellStyle name="_Макропоказатели_Данные для расчета бульдозеров 4 (2) 34" xfId="2329"/>
    <cellStyle name="_Макропоказатели_Данные для расчета бульдозеров 4 (2) 4" xfId="2330"/>
    <cellStyle name="_Макропоказатели_Данные для расчета бульдозеров 4 (2) 4 2" xfId="2331"/>
    <cellStyle name="_Макропоказатели_Данные для расчета бульдозеров 4 (2) 5" xfId="2332"/>
    <cellStyle name="_Макропоказатели_Данные для расчета бульдозеров 4 (2) 6" xfId="2333"/>
    <cellStyle name="_Макропоказатели_Данные для расчета бульдозеров 4 (2) 7" xfId="2334"/>
    <cellStyle name="_Макропоказатели_Данные для расчета бульдозеров 4 (2) 8" xfId="2335"/>
    <cellStyle name="_Макропоказатели_Данные для расчета бульдозеров 4 (2) 9" xfId="2336"/>
    <cellStyle name="_Макропоказатели_Данные для расчета бульдозеров 4 2" xfId="2337"/>
    <cellStyle name="_Макропоказатели_Данные для расчета бульдозеров 5" xfId="2338"/>
    <cellStyle name="_Макропоказатели_Данные для расчета бульдозеров 6" xfId="2339"/>
    <cellStyle name="_Макропоказатели_Данные для расчета бульдозеров 7" xfId="2340"/>
    <cellStyle name="_Макропоказатели_Данные для расчета бульдозеров 8" xfId="2341"/>
    <cellStyle name="_Макропоказатели_Данные для расчета бульдозеров 9" xfId="2342"/>
    <cellStyle name="_Макропоказатели_Свод по угольным складам 11 06 08" xfId="2343"/>
    <cellStyle name="_Макропоказатели_Свод по угольным складам 11 06 08 2" xfId="2344"/>
    <cellStyle name="_Макропоказатели_Свод по угольным складам 11 06 08_Варианты использования вагонов (31 07 2008)" xfId="2345"/>
    <cellStyle name="_Макропоказатели_Свод по угольным складам 11 06 08_Варианты использования вагонов (31 07 2008) 10" xfId="2346"/>
    <cellStyle name="_Макропоказатели_Свод по угольным складам 11 06 08_Варианты использования вагонов (31 07 2008) 11" xfId="2347"/>
    <cellStyle name="_Макропоказатели_Свод по угольным складам 11 06 08_Варианты использования вагонов (31 07 2008) 12" xfId="2348"/>
    <cellStyle name="_Макропоказатели_Свод по угольным складам 11 06 08_Варианты использования вагонов (31 07 2008) 13" xfId="2349"/>
    <cellStyle name="_Макропоказатели_Свод по угольным складам 11 06 08_Варианты использования вагонов (31 07 2008) 14" xfId="2350"/>
    <cellStyle name="_Макропоказатели_Свод по угольным складам 11 06 08_Варианты использования вагонов (31 07 2008) 15" xfId="2351"/>
    <cellStyle name="_Макропоказатели_Свод по угольным складам 11 06 08_Варианты использования вагонов (31 07 2008) 16" xfId="2352"/>
    <cellStyle name="_Макропоказатели_Свод по угольным складам 11 06 08_Варианты использования вагонов (31 07 2008) 17" xfId="2353"/>
    <cellStyle name="_Макропоказатели_Свод по угольным складам 11 06 08_Варианты использования вагонов (31 07 2008) 18" xfId="2354"/>
    <cellStyle name="_Макропоказатели_Свод по угольным складам 11 06 08_Варианты использования вагонов (31 07 2008) 19" xfId="2355"/>
    <cellStyle name="_Макропоказатели_Свод по угольным складам 11 06 08_Варианты использования вагонов (31 07 2008) 2" xfId="2356"/>
    <cellStyle name="_Макропоказатели_Свод по угольным складам 11 06 08_Варианты использования вагонов (31 07 2008) 2 2" xfId="2357"/>
    <cellStyle name="_Макропоказатели_Свод по угольным складам 11 06 08_Варианты использования вагонов (31 07 2008) 20" xfId="2358"/>
    <cellStyle name="_Макропоказатели_Свод по угольным складам 11 06 08_Варианты использования вагонов (31 07 2008) 21" xfId="2359"/>
    <cellStyle name="_Макропоказатели_Свод по угольным складам 11 06 08_Варианты использования вагонов (31 07 2008) 22" xfId="2360"/>
    <cellStyle name="_Макропоказатели_Свод по угольным складам 11 06 08_Варианты использования вагонов (31 07 2008) 23" xfId="2361"/>
    <cellStyle name="_Макропоказатели_Свод по угольным складам 11 06 08_Варианты использования вагонов (31 07 2008) 24" xfId="2362"/>
    <cellStyle name="_Макропоказатели_Свод по угольным складам 11 06 08_Варианты использования вагонов (31 07 2008) 25" xfId="2363"/>
    <cellStyle name="_Макропоказатели_Свод по угольным складам 11 06 08_Варианты использования вагонов (31 07 2008) 26" xfId="2364"/>
    <cellStyle name="_Макропоказатели_Свод по угольным складам 11 06 08_Варианты использования вагонов (31 07 2008) 27" xfId="2365"/>
    <cellStyle name="_Макропоказатели_Свод по угольным складам 11 06 08_Варианты использования вагонов (31 07 2008) 28" xfId="2366"/>
    <cellStyle name="_Макропоказатели_Свод по угольным складам 11 06 08_Варианты использования вагонов (31 07 2008) 29" xfId="2367"/>
    <cellStyle name="_Макропоказатели_Свод по угольным складам 11 06 08_Варианты использования вагонов (31 07 2008) 3" xfId="2368"/>
    <cellStyle name="_Макропоказатели_Свод по угольным складам 11 06 08_Варианты использования вагонов (31 07 2008) 3 2" xfId="2369"/>
    <cellStyle name="_Макропоказатели_Свод по угольным складам 11 06 08_Варианты использования вагонов (31 07 2008) 30" xfId="2370"/>
    <cellStyle name="_Макропоказатели_Свод по угольным складам 11 06 08_Варианты использования вагонов (31 07 2008) 31" xfId="2371"/>
    <cellStyle name="_Макропоказатели_Свод по угольным складам 11 06 08_Варианты использования вагонов (31 07 2008) 32" xfId="2372"/>
    <cellStyle name="_Макропоказатели_Свод по угольным складам 11 06 08_Варианты использования вагонов (31 07 2008) 33" xfId="2373"/>
    <cellStyle name="_Макропоказатели_Свод по угольным складам 11 06 08_Варианты использования вагонов (31 07 2008) 34" xfId="2374"/>
    <cellStyle name="_Макропоказатели_Свод по угольным складам 11 06 08_Варианты использования вагонов (31 07 2008) 4" xfId="2375"/>
    <cellStyle name="_Макропоказатели_Свод по угольным складам 11 06 08_Варианты использования вагонов (31 07 2008) 4 2" xfId="2376"/>
    <cellStyle name="_Макропоказатели_Свод по угольным складам 11 06 08_Варианты использования вагонов (31 07 2008) 5" xfId="2377"/>
    <cellStyle name="_Макропоказатели_Свод по угольным складам 11 06 08_Варианты использования вагонов (31 07 2008) 6" xfId="2378"/>
    <cellStyle name="_Макропоказатели_Свод по угольным складам 11 06 08_Варианты использования вагонов (31 07 2008) 7" xfId="2379"/>
    <cellStyle name="_Макропоказатели_Свод по угольным складам 11 06 08_Варианты использования вагонов (31 07 2008) 8" xfId="2380"/>
    <cellStyle name="_Макропоказатели_Свод по угольным складам 11 06 08_Варианты использования вагонов (31 07 2008) 9" xfId="2381"/>
    <cellStyle name="_Макропоказатели_Свод по угольным складам 11 06 08_ИП08 ПТУ ВАГОНЫ (2)" xfId="2382"/>
    <cellStyle name="_Макропоказатели_Свод по угольным складам 11 06 08_ИП08 ПТУ ВАГОНЫ (480)" xfId="2383"/>
    <cellStyle name="_Макропоказатели_Свод по угольным складам 11 06 08_ИП08 ПТУ ВАГОНЫ 3" xfId="2384"/>
    <cellStyle name="_Макропоказатели_Свод по угольным складам 11 06 08_ИП08 ПУ Склады (расширение и строительство) 5" xfId="2385"/>
    <cellStyle name="_Макропоказатели_Свод по угольным складам 11 06 08_ИП09 болванка на эл.энергию" xfId="2386"/>
    <cellStyle name="_Макропоказатели_Свод по угольным складам 11 06 08_ИП09 болванка на эл.энергию 10" xfId="2387"/>
    <cellStyle name="_Макропоказатели_Свод по угольным складам 11 06 08_ИП09 болванка на эл.энергию 11" xfId="2388"/>
    <cellStyle name="_Макропоказатели_Свод по угольным складам 11 06 08_ИП09 болванка на эл.энергию 12" xfId="2389"/>
    <cellStyle name="_Макропоказатели_Свод по угольным складам 11 06 08_ИП09 болванка на эл.энергию 13" xfId="2390"/>
    <cellStyle name="_Макропоказатели_Свод по угольным складам 11 06 08_ИП09 болванка на эл.энергию 14" xfId="2391"/>
    <cellStyle name="_Макропоказатели_Свод по угольным складам 11 06 08_ИП09 болванка на эл.энергию 15" xfId="2392"/>
    <cellStyle name="_Макропоказатели_Свод по угольным складам 11 06 08_ИП09 болванка на эл.энергию 16" xfId="2393"/>
    <cellStyle name="_Макропоказатели_Свод по угольным складам 11 06 08_ИП09 болванка на эл.энергию 17" xfId="2394"/>
    <cellStyle name="_Макропоказатели_Свод по угольным складам 11 06 08_ИП09 болванка на эл.энергию 18" xfId="2395"/>
    <cellStyle name="_Макропоказатели_Свод по угольным складам 11 06 08_ИП09 болванка на эл.энергию 19" xfId="2396"/>
    <cellStyle name="_Макропоказатели_Свод по угольным складам 11 06 08_ИП09 болванка на эл.энергию 2" xfId="2397"/>
    <cellStyle name="_Макропоказатели_Свод по угольным складам 11 06 08_ИП09 болванка на эл.энергию 2 2" xfId="2398"/>
    <cellStyle name="_Макропоказатели_Свод по угольным складам 11 06 08_ИП09 болванка на эл.энергию 20" xfId="2399"/>
    <cellStyle name="_Макропоказатели_Свод по угольным складам 11 06 08_ИП09 болванка на эл.энергию 21" xfId="2400"/>
    <cellStyle name="_Макропоказатели_Свод по угольным складам 11 06 08_ИП09 болванка на эл.энергию 22" xfId="2401"/>
    <cellStyle name="_Макропоказатели_Свод по угольным складам 11 06 08_ИП09 болванка на эл.энергию 23" xfId="2402"/>
    <cellStyle name="_Макропоказатели_Свод по угольным складам 11 06 08_ИП09 болванка на эл.энергию 24" xfId="2403"/>
    <cellStyle name="_Макропоказатели_Свод по угольным складам 11 06 08_ИП09 болванка на эл.энергию 25" xfId="2404"/>
    <cellStyle name="_Макропоказатели_Свод по угольным складам 11 06 08_ИП09 болванка на эл.энергию 26" xfId="2405"/>
    <cellStyle name="_Макропоказатели_Свод по угольным складам 11 06 08_ИП09 болванка на эл.энергию 27" xfId="2406"/>
    <cellStyle name="_Макропоказатели_Свод по угольным складам 11 06 08_ИП09 болванка на эл.энергию 28" xfId="2407"/>
    <cellStyle name="_Макропоказатели_Свод по угольным складам 11 06 08_ИП09 болванка на эл.энергию 29" xfId="2408"/>
    <cellStyle name="_Макропоказатели_Свод по угольным складам 11 06 08_ИП09 болванка на эл.энергию 3" xfId="2409"/>
    <cellStyle name="_Макропоказатели_Свод по угольным складам 11 06 08_ИП09 болванка на эл.энергию 3 2" xfId="2410"/>
    <cellStyle name="_Макропоказатели_Свод по угольным складам 11 06 08_ИП09 болванка на эл.энергию 30" xfId="2411"/>
    <cellStyle name="_Макропоказатели_Свод по угольным складам 11 06 08_ИП09 болванка на эл.энергию 31" xfId="2412"/>
    <cellStyle name="_Макропоказатели_Свод по угольным складам 11 06 08_ИП09 болванка на эл.энергию 32" xfId="2413"/>
    <cellStyle name="_Макропоказатели_Свод по угольным складам 11 06 08_ИП09 болванка на эл.энергию 33" xfId="2414"/>
    <cellStyle name="_Макропоказатели_Свод по угольным складам 11 06 08_ИП09 болванка на эл.энергию 34" xfId="2415"/>
    <cellStyle name="_Макропоказатели_Свод по угольным складам 11 06 08_ИП09 болванка на эл.энергию 4" xfId="2416"/>
    <cellStyle name="_Макропоказатели_Свод по угольным складам 11 06 08_ИП09 болванка на эл.энергию 4 2" xfId="2417"/>
    <cellStyle name="_Макропоказатели_Свод по угольным складам 11 06 08_ИП09 болванка на эл.энергию 5" xfId="2418"/>
    <cellStyle name="_Макропоказатели_Свод по угольным складам 11 06 08_ИП09 болванка на эл.энергию 6" xfId="2419"/>
    <cellStyle name="_Макропоказатели_Свод по угольным складам 11 06 08_ИП09 болванка на эл.энергию 7" xfId="2420"/>
    <cellStyle name="_Макропоказатели_Свод по угольным складам 11 06 08_ИП09 болванка на эл.энергию 8" xfId="2421"/>
    <cellStyle name="_Макропоказатели_Свод по угольным складам 11 06 08_ИП09 болванка на эл.энергию 9" xfId="2422"/>
    <cellStyle name="_Макропоказатели_Свод по угольным складам 11 06 08_расчет вагонов 2" xfId="2423"/>
    <cellStyle name="_Макропоказатели_Свод по угольным складам 11 06 08_расчет стоимости штрекоподдирочных машин" xfId="2424"/>
    <cellStyle name="_Макропоказатели_Свод по угольным складам 11 06 08_расчет стоимости штрекоподдирочных машин 10" xfId="2425"/>
    <cellStyle name="_Макропоказатели_Свод по угольным складам 11 06 08_расчет стоимости штрекоподдирочных машин 11" xfId="2426"/>
    <cellStyle name="_Макропоказатели_Свод по угольным складам 11 06 08_расчет стоимости штрекоподдирочных машин 12" xfId="2427"/>
    <cellStyle name="_Макропоказатели_Свод по угольным складам 11 06 08_расчет стоимости штрекоподдирочных машин 13" xfId="2428"/>
    <cellStyle name="_Макропоказатели_Свод по угольным складам 11 06 08_расчет стоимости штрекоподдирочных машин 14" xfId="2429"/>
    <cellStyle name="_Макропоказатели_Свод по угольным складам 11 06 08_расчет стоимости штрекоподдирочных машин 15" xfId="2430"/>
    <cellStyle name="_Макропоказатели_Свод по угольным складам 11 06 08_расчет стоимости штрекоподдирочных машин 16" xfId="2431"/>
    <cellStyle name="_Макропоказатели_Свод по угольным складам 11 06 08_расчет стоимости штрекоподдирочных машин 17" xfId="2432"/>
    <cellStyle name="_Макропоказатели_Свод по угольным складам 11 06 08_расчет стоимости штрекоподдирочных машин 18" xfId="2433"/>
    <cellStyle name="_Макропоказатели_Свод по угольным складам 11 06 08_расчет стоимости штрекоподдирочных машин 19" xfId="2434"/>
    <cellStyle name="_Макропоказатели_Свод по угольным складам 11 06 08_расчет стоимости штрекоподдирочных машин 2" xfId="2435"/>
    <cellStyle name="_Макропоказатели_Свод по угольным складам 11 06 08_расчет стоимости штрекоподдирочных машин 2 2" xfId="2436"/>
    <cellStyle name="_Макропоказатели_Свод по угольным складам 11 06 08_расчет стоимости штрекоподдирочных машин 20" xfId="2437"/>
    <cellStyle name="_Макропоказатели_Свод по угольным складам 11 06 08_расчет стоимости штрекоподдирочных машин 21" xfId="2438"/>
    <cellStyle name="_Макропоказатели_Свод по угольным складам 11 06 08_расчет стоимости штрекоподдирочных машин 22" xfId="2439"/>
    <cellStyle name="_Макропоказатели_Свод по угольным складам 11 06 08_расчет стоимости штрекоподдирочных машин 23" xfId="2440"/>
    <cellStyle name="_Макропоказатели_Свод по угольным складам 11 06 08_расчет стоимости штрекоподдирочных машин 24" xfId="2441"/>
    <cellStyle name="_Макропоказатели_Свод по угольным складам 11 06 08_расчет стоимости штрекоподдирочных машин 25" xfId="2442"/>
    <cellStyle name="_Макропоказатели_Свод по угольным складам 11 06 08_расчет стоимости штрекоподдирочных машин 26" xfId="2443"/>
    <cellStyle name="_Макропоказатели_Свод по угольным складам 11 06 08_расчет стоимости штрекоподдирочных машин 27" xfId="2444"/>
    <cellStyle name="_Макропоказатели_Свод по угольным складам 11 06 08_расчет стоимости штрекоподдирочных машин 28" xfId="2445"/>
    <cellStyle name="_Макропоказатели_Свод по угольным складам 11 06 08_расчет стоимости штрекоподдирочных машин 29" xfId="2446"/>
    <cellStyle name="_Макропоказатели_Свод по угольным складам 11 06 08_расчет стоимости штрекоподдирочных машин 3" xfId="2447"/>
    <cellStyle name="_Макропоказатели_Свод по угольным складам 11 06 08_расчет стоимости штрекоподдирочных машин 3 2" xfId="2448"/>
    <cellStyle name="_Макропоказатели_Свод по угольным складам 11 06 08_расчет стоимости штрекоподдирочных машин 30" xfId="2449"/>
    <cellStyle name="_Макропоказатели_Свод по угольным складам 11 06 08_расчет стоимости штрекоподдирочных машин 31" xfId="2450"/>
    <cellStyle name="_Макропоказатели_Свод по угольным складам 11 06 08_расчет стоимости штрекоподдирочных машин 32" xfId="2451"/>
    <cellStyle name="_Макропоказатели_Свод по угольным складам 11 06 08_расчет стоимости штрекоподдирочных машин 33" xfId="2452"/>
    <cellStyle name="_Макропоказатели_Свод по угольным складам 11 06 08_расчет стоимости штрекоподдирочных машин 34" xfId="2453"/>
    <cellStyle name="_Макропоказатели_Свод по угольным складам 11 06 08_расчет стоимости штрекоподдирочных машин 4" xfId="2454"/>
    <cellStyle name="_Макропоказатели_Свод по угольным складам 11 06 08_расчет стоимости штрекоподдирочных машин 4 2" xfId="2455"/>
    <cellStyle name="_Макропоказатели_Свод по угольным складам 11 06 08_расчет стоимости штрекоподдирочных машин 5" xfId="2456"/>
    <cellStyle name="_Макропоказатели_Свод по угольным складам 11 06 08_расчет стоимости штрекоподдирочных машин 6" xfId="2457"/>
    <cellStyle name="_Макропоказатели_Свод по угольным складам 11 06 08_расчет стоимости штрекоподдирочных машин 7" xfId="2458"/>
    <cellStyle name="_Макропоказатели_Свод по угольным складам 11 06 08_расчет стоимости штрекоподдирочных машин 8" xfId="2459"/>
    <cellStyle name="_Макропоказатели_Свод по угольным складам 11 06 08_расчет стоимости штрекоподдирочных машин 9" xfId="2460"/>
    <cellStyle name="_Макроэкономика 2007" xfId="2461"/>
    <cellStyle name="_Макроэкономика 2007 1" xfId="2462"/>
    <cellStyle name="_Макроэкономика 2007 10" xfId="2463"/>
    <cellStyle name="_Макроэкономика 2007 11" xfId="2464"/>
    <cellStyle name="_Макроэкономика 2007 2" xfId="2465"/>
    <cellStyle name="_Макроэкономика 2007 3" xfId="2466"/>
    <cellStyle name="_Макроэкономика 2007 4" xfId="2467"/>
    <cellStyle name="_Макроэкономика 2007 5" xfId="2468"/>
    <cellStyle name="_Макроэкономика 2007 6" xfId="2469"/>
    <cellStyle name="_Макроэкономика 2007 7" xfId="2470"/>
    <cellStyle name="_Макроэкономика 2007 8" xfId="2471"/>
    <cellStyle name="_Макроэкономика 2007 9" xfId="2472"/>
    <cellStyle name="_Макроэкономика 2007_c2006_нов" xfId="2473"/>
    <cellStyle name="_Макроэкономика 2007_c2006_нов_ГИП_2010_база_17_08" xfId="2474"/>
    <cellStyle name="_Макроэкономика 2007_c2006_нов_карточка проекта_17 347" xfId="2475"/>
    <cellStyle name="_Макроэкономика 2007_c2006_нов_карточка проекта_КД_12 320" xfId="2476"/>
    <cellStyle name="_Макроэкономика 2007_c2006_нов_карточка проекта_КД_14305_" xfId="2477"/>
    <cellStyle name="_Макроэкономика 2007_c2006_нов_карточка проекта_транспорт_10901" xfId="2478"/>
    <cellStyle name="_Макроэкономика 2007_c2006_нов_Константиновка" xfId="2479"/>
    <cellStyle name="_Макроэкономика 2007_c2006_нов_Константиновка_2008_16_02_09" xfId="2480"/>
    <cellStyle name="_Макроэкономика 2007_c2006_нов_Константиновка_карточка проекта_17 347" xfId="2481"/>
    <cellStyle name="_Макроэкономика 2007_c2006_нов_Константиновка_карточка проекта_КД_12 320" xfId="2482"/>
    <cellStyle name="_Макроэкономика 2007_c2006_нов_Константиновка_карточка проекта_КД_14305_" xfId="2483"/>
    <cellStyle name="_Макроэкономика 2007_c2006_нов_Константиновка_карточка проекта_транспорт_10901" xfId="2484"/>
    <cellStyle name="_Макроэкономика 2007_c2006_нов_Константиновка_ПС_Давыдовка_Северная_30_05_11_97_2003" xfId="2485"/>
    <cellStyle name="_Макроэкономика 2007_c2006_нов_Отчет ореализации ПС Стыла" xfId="2486"/>
    <cellStyle name="_Макроэкономика 2007_c2006_нов_Отчет ореализации ПС Стыла_07_09" xfId="2487"/>
    <cellStyle name="_Макроэкономика 2007_c2006_нов_Отчет ореализации ПС Стыла_17_08" xfId="2488"/>
    <cellStyle name="_Макроэкономика 2007_c2006_нов_Отчет реализации ПС Донецкая (ОРУ 110)" xfId="2489"/>
    <cellStyle name="_Макроэкономика 2007_c2006_нов_Отчет реализации ПС Донецкая (ОРУ 110)_07_09" xfId="2490"/>
    <cellStyle name="_Макроэкономика 2007_c2006_нов_Отчет реализации ПС Донецкая (ОРУ 110)_17_08" xfId="2491"/>
    <cellStyle name="_Макроэкономика 2007_c2006_нов_Перевод подстанции 35кВ Рутченково на напряжение 110кВ_23_09_08" xfId="2492"/>
    <cellStyle name="_Макроэкономика 2007_c2006_нов_Перевод подстанции 35кВ Рутченково на напряжение 110кВ_23_09_08 2" xfId="2493"/>
    <cellStyle name="_Макроэкономика 2007_c2006_нов_Приложение к проекту" xfId="2494"/>
    <cellStyle name="_Макроэкономика 2007_c2006_нов_Приложение к проекту 2" xfId="2495"/>
    <cellStyle name="_Макроэкономика 2007_c2006_нов_Приложение к проекту_карточка проекта_17 347" xfId="2496"/>
    <cellStyle name="_Макроэкономика 2007_c2006_нов_Приложение к проекту_карточка проекта_КД_12 320" xfId="2497"/>
    <cellStyle name="_Макроэкономика 2007_c2006_нов_Приложение к проекту_карточка проекта_КД_14305_" xfId="2498"/>
    <cellStyle name="_Макроэкономика 2007_c2006_нов_Приложение к проекту_карточка проекта_транспорт_10901" xfId="2499"/>
    <cellStyle name="_Макроэкономика 2007_c2006_нов_Приложение к проекту_Константиновка" xfId="2500"/>
    <cellStyle name="_Макроэкономика 2007_c2006_нов_Приложение к проекту_Отчет ореализации ПС Стыла" xfId="2501"/>
    <cellStyle name="_Макроэкономика 2007_c2006_нов_Приложение к проекту_Отчет ореализации ПС Стыла_07_09" xfId="2502"/>
    <cellStyle name="_Макроэкономика 2007_c2006_нов_Приложение к проекту_Отчет ореализации ПС Стыла_17_08" xfId="2503"/>
    <cellStyle name="_Макроэкономика 2007_c2006_нов_Приложение к проекту_Отчет реализации ПС Донецкая (ОРУ 110)" xfId="2504"/>
    <cellStyle name="_Макроэкономика 2007_c2006_нов_Приложение к проекту_Отчет реализации ПС Донецкая (ОРУ 110)_07_09" xfId="2505"/>
    <cellStyle name="_Макроэкономика 2007_c2006_нов_Приложение к проекту_Отчет реализации ПС Донецкая (ОРУ 110)_17_08" xfId="2506"/>
    <cellStyle name="_Макроэкономика 2007_c2006_нов_Приложение к проекту_ПС Угледар_17_08_09" xfId="2507"/>
    <cellStyle name="_Макроэкономика 2007_c2006_нов_Приложение к проекту_ПС_Давыдовка_Северная_30_05_11_97_2003" xfId="2508"/>
    <cellStyle name="_Макроэкономика 2007_c2006_нов_ПС Донецкая (ОРУ_110)22_10_08" xfId="2509"/>
    <cellStyle name="_Макроэкономика 2007_c2006_нов_ПС Стыла 03_09_08_аванс" xfId="2510"/>
    <cellStyle name="_Макроэкономика 2007_c2006_нов_ПС Угледар_17_08_09" xfId="2511"/>
    <cellStyle name="_Макроэкономика 2007_c2006_нов_ПС_Давыдовка_Северная_30_05_11_97_2003" xfId="2512"/>
    <cellStyle name="_Макроэкономика 2007_c2006_нов_Рутченково_05_02_09" xfId="2513"/>
    <cellStyle name="_Макроэкономика 2007_c2006_нов_Рутченково_05_02_09 2" xfId="2514"/>
    <cellStyle name="_Макроэкономика 2007_c2006_нов_Рутченково_08 08 08" xfId="2515"/>
    <cellStyle name="_Макроэкономика 2007_c2006_нов_Рутченково_08 08 08 2" xfId="2516"/>
    <cellStyle name="_Макроэкономика 2007_c2006_нов_Рутченково_08.08.08" xfId="2517"/>
    <cellStyle name="_Макроэкономика 2007_c2006_нов_Рутченково_08.08.08 2" xfId="2518"/>
    <cellStyle name="_Макроэкономика 2007_c2006_нов_Рутченково_13_02_09" xfId="2519"/>
    <cellStyle name="_Макроэкономика 2007_c2006_нов_Рутченково_13_02_09 2" xfId="2520"/>
    <cellStyle name="_Макроэкономика 2007_c2006_нов_Рутченково_14_08 08" xfId="2521"/>
    <cellStyle name="_Макроэкономика 2007_c2006_нов_Рутченково_14_08 08 2" xfId="2522"/>
    <cellStyle name="_Макроэкономика 2007_c2006_нов_Рутченково_16_10_08" xfId="2523"/>
    <cellStyle name="_Макроэкономика 2007_c2006_нов_Рутченково_16_10_08 2" xfId="2524"/>
    <cellStyle name="_Макроэкономика 2007_c2006_нов_Рутченково_17_02_09 - 2" xfId="2525"/>
    <cellStyle name="_Макроэкономика 2007_c2006_нов_Рутченково_17_02_09 - 2 2" xfId="2526"/>
    <cellStyle name="_Макроэкономика 2007_c2006_нов_Рутченково_17_09_08" xfId="2527"/>
    <cellStyle name="_Макроэкономика 2007_c2006_нов_Рутченково_17_09_08 2" xfId="2528"/>
    <cellStyle name="_Макроэкономика 2007_c2006_нов_Рутченково_21_08 08" xfId="2529"/>
    <cellStyle name="_Макроэкономика 2007_c2006_нов_Рутченково_21_08 08 2" xfId="2530"/>
    <cellStyle name="_Макроэкономика 2007_ГИП_2010_база_17_08" xfId="2531"/>
    <cellStyle name="_Макроэкономика 2007_карточка проекта_17 347" xfId="2532"/>
    <cellStyle name="_Макроэкономика 2007_карточка проекта_КД_12 320" xfId="2533"/>
    <cellStyle name="_Макроэкономика 2007_карточка проекта_КД_14305_" xfId="2534"/>
    <cellStyle name="_Макроэкономика 2007_карточка проекта_транспорт_10901" xfId="2535"/>
    <cellStyle name="_Макроэкономика 2007_Константиновка" xfId="2536"/>
    <cellStyle name="_Макроэкономика 2007_Константиновка_2008_16_02_09" xfId="2537"/>
    <cellStyle name="_Макроэкономика 2007_Константиновка_карточка проекта_17 347" xfId="2538"/>
    <cellStyle name="_Макроэкономика 2007_Константиновка_карточка проекта_КД_12 320" xfId="2539"/>
    <cellStyle name="_Макроэкономика 2007_Константиновка_карточка проекта_КД_14305_" xfId="2540"/>
    <cellStyle name="_Макроэкономика 2007_Константиновка_карточка проекта_транспорт_10901" xfId="2541"/>
    <cellStyle name="_Макроэкономика 2007_Константиновка_ПС_Давыдовка_Северная_30_05_11_97_2003" xfId="2542"/>
    <cellStyle name="_Макроэкономика 2007_Отчет ореализации ПС Стыла" xfId="2543"/>
    <cellStyle name="_Макроэкономика 2007_Отчет ореализации ПС Стыла_07_09" xfId="2544"/>
    <cellStyle name="_Макроэкономика 2007_Отчет ореализации ПС Стыла_17_08" xfId="2545"/>
    <cellStyle name="_Макроэкономика 2007_Отчет реализации ПС Донецкая (ОРУ 110)" xfId="2546"/>
    <cellStyle name="_Макроэкономика 2007_Отчет реализации ПС Донецкая (ОРУ 110)_07_09" xfId="2547"/>
    <cellStyle name="_Макроэкономика 2007_Отчет реализации ПС Донецкая (ОРУ 110)_17_08" xfId="2548"/>
    <cellStyle name="_Макроэкономика 2007_Перевод подстанции 35кВ Рутченково на напряжение 110кВ_23_09_08" xfId="2549"/>
    <cellStyle name="_Макроэкономика 2007_Перевод подстанции 35кВ Рутченково на напряжение 110кВ_23_09_08 2" xfId="2550"/>
    <cellStyle name="_Макроэкономика 2007_Приложение к проекту" xfId="2551"/>
    <cellStyle name="_Макроэкономика 2007_Приложение к проекту 2" xfId="2552"/>
    <cellStyle name="_Макроэкономика 2007_Приложение к проекту_карточка проекта_17 347" xfId="2553"/>
    <cellStyle name="_Макроэкономика 2007_Приложение к проекту_карточка проекта_КД_12 320" xfId="2554"/>
    <cellStyle name="_Макроэкономика 2007_Приложение к проекту_карточка проекта_КД_14305_" xfId="2555"/>
    <cellStyle name="_Макроэкономика 2007_Приложение к проекту_карточка проекта_транспорт_10901" xfId="2556"/>
    <cellStyle name="_Макроэкономика 2007_Приложение к проекту_Константиновка" xfId="2557"/>
    <cellStyle name="_Макроэкономика 2007_Приложение к проекту_Отчет ореализации ПС Стыла" xfId="2558"/>
    <cellStyle name="_Макроэкономика 2007_Приложение к проекту_Отчет ореализации ПС Стыла_07_09" xfId="2559"/>
    <cellStyle name="_Макроэкономика 2007_Приложение к проекту_Отчет ореализации ПС Стыла_17_08" xfId="2560"/>
    <cellStyle name="_Макроэкономика 2007_Приложение к проекту_Отчет реализации ПС Донецкая (ОРУ 110)" xfId="2561"/>
    <cellStyle name="_Макроэкономика 2007_Приложение к проекту_Отчет реализации ПС Донецкая (ОРУ 110)_07_09" xfId="2562"/>
    <cellStyle name="_Макроэкономика 2007_Приложение к проекту_Отчет реализации ПС Донецкая (ОРУ 110)_17_08" xfId="2563"/>
    <cellStyle name="_Макроэкономика 2007_Приложение к проекту_ПС Угледар_17_08_09" xfId="2564"/>
    <cellStyle name="_Макроэкономика 2007_Приложение к проекту_ПС_Давыдовка_Северная_30_05_11_97_2003" xfId="2565"/>
    <cellStyle name="_Макроэкономика 2007_ПС Донецкая (ОРУ_110)22_10_08" xfId="2566"/>
    <cellStyle name="_Макроэкономика 2007_ПС Стыла 03_09_08_аванс" xfId="2567"/>
    <cellStyle name="_Макроэкономика 2007_ПС Угледар_17_08_09" xfId="2568"/>
    <cellStyle name="_Макроэкономика 2007_ПС_Давыдовка_Северная_30_05_11_97_2003" xfId="2569"/>
    <cellStyle name="_Макроэкономика 2007_Рутченково_05_02_09" xfId="2570"/>
    <cellStyle name="_Макроэкономика 2007_Рутченково_05_02_09 2" xfId="2571"/>
    <cellStyle name="_Макроэкономика 2007_Рутченково_08 08 08" xfId="2572"/>
    <cellStyle name="_Макроэкономика 2007_Рутченково_08 08 08 2" xfId="2573"/>
    <cellStyle name="_Макроэкономика 2007_Рутченково_08.08.08" xfId="2574"/>
    <cellStyle name="_Макроэкономика 2007_Рутченково_08.08.08 2" xfId="2575"/>
    <cellStyle name="_Макроэкономика 2007_Рутченково_13_02_09" xfId="2576"/>
    <cellStyle name="_Макроэкономика 2007_Рутченково_13_02_09 2" xfId="2577"/>
    <cellStyle name="_Макроэкономика 2007_Рутченково_14_08 08" xfId="2578"/>
    <cellStyle name="_Макроэкономика 2007_Рутченково_14_08 08 2" xfId="2579"/>
    <cellStyle name="_Макроэкономика 2007_Рутченково_16_10_08" xfId="2580"/>
    <cellStyle name="_Макроэкономика 2007_Рутченково_16_10_08 2" xfId="2581"/>
    <cellStyle name="_Макроэкономика 2007_Рутченково_17_02_09 - 2" xfId="2582"/>
    <cellStyle name="_Макроэкономика 2007_Рутченково_17_02_09 - 2 2" xfId="2583"/>
    <cellStyle name="_Макроэкономика 2007_Рутченково_17_09_08" xfId="2584"/>
    <cellStyle name="_Макроэкономика 2007_Рутченково_17_09_08 2" xfId="2585"/>
    <cellStyle name="_Макроэкономика 2007_Рутченково_21_08 08" xfId="2586"/>
    <cellStyle name="_Макроэкономика 2007_Рутченково_21_08 08 2" xfId="2587"/>
    <cellStyle name="_Макроэкономика 2008" xfId="2588"/>
    <cellStyle name="_Макроэкономика 2008 2" xfId="2589"/>
    <cellStyle name="_Макроэкономика 2008 3" xfId="2590"/>
    <cellStyle name="_Макроэкономика 2008__13 М08_4мес Терновская АТК" xfId="2591"/>
    <cellStyle name="_Макроэкономика 2008__13 М08_4мес Терновская АТК 10" xfId="2592"/>
    <cellStyle name="_Макроэкономика 2008__13 М08_4мес Терновская АТК 11" xfId="2593"/>
    <cellStyle name="_Макроэкономика 2008__13 М08_4мес Терновская АТК 12" xfId="2594"/>
    <cellStyle name="_Макроэкономика 2008__13 М08_4мес Терновская АТК 13" xfId="2595"/>
    <cellStyle name="_Макроэкономика 2008__13 М08_4мес Терновская АТК 14" xfId="2596"/>
    <cellStyle name="_Макроэкономика 2008__13 М08_4мес Терновская АТК 15" xfId="2597"/>
    <cellStyle name="_Макроэкономика 2008__13 М08_4мес Терновская АТК 16" xfId="2598"/>
    <cellStyle name="_Макроэкономика 2008__13 М08_4мес Терновская АТК 17" xfId="2599"/>
    <cellStyle name="_Макроэкономика 2008__13 М08_4мес Терновская АТК 18" xfId="2600"/>
    <cellStyle name="_Макроэкономика 2008__13 М08_4мес Терновская АТК 19" xfId="2601"/>
    <cellStyle name="_Макроэкономика 2008__13 М08_4мес Терновская АТК 2" xfId="2602"/>
    <cellStyle name="_Макроэкономика 2008__13 М08_4мес Терновская АТК 2 2" xfId="2603"/>
    <cellStyle name="_Макроэкономика 2008__13 М08_4мес Терновская АТК 20" xfId="2604"/>
    <cellStyle name="_Макроэкономика 2008__13 М08_4мес Терновская АТК 21" xfId="2605"/>
    <cellStyle name="_Макроэкономика 2008__13 М08_4мес Терновская АТК 22" xfId="2606"/>
    <cellStyle name="_Макроэкономика 2008__13 М08_4мес Терновская АТК 23" xfId="2607"/>
    <cellStyle name="_Макроэкономика 2008__13 М08_4мес Терновская АТК 24" xfId="2608"/>
    <cellStyle name="_Макроэкономика 2008__13 М08_4мес Терновская АТК 25" xfId="2609"/>
    <cellStyle name="_Макроэкономика 2008__13 М08_4мес Терновская АТК 26" xfId="2610"/>
    <cellStyle name="_Макроэкономика 2008__13 М08_4мес Терновская АТК 27" xfId="2611"/>
    <cellStyle name="_Макроэкономика 2008__13 М08_4мес Терновская АТК 28" xfId="2612"/>
    <cellStyle name="_Макроэкономика 2008__13 М08_4мес Терновская АТК 29" xfId="2613"/>
    <cellStyle name="_Макроэкономика 2008__13 М08_4мес Терновская АТК 3" xfId="2614"/>
    <cellStyle name="_Макроэкономика 2008__13 М08_4мес Терновская АТК 3 2" xfId="2615"/>
    <cellStyle name="_Макроэкономика 2008__13 М08_4мес Терновская АТК 30" xfId="2616"/>
    <cellStyle name="_Макроэкономика 2008__13 М08_4мес Терновская АТК 31" xfId="2617"/>
    <cellStyle name="_Макроэкономика 2008__13 М08_4мес Терновская АТК 32" xfId="2618"/>
    <cellStyle name="_Макроэкономика 2008__13 М08_4мес Терновская АТК 33" xfId="2619"/>
    <cellStyle name="_Макроэкономика 2008__13 М08_4мес Терновская АТК 34" xfId="2620"/>
    <cellStyle name="_Макроэкономика 2008__13 М08_4мес Терновская АТК 4" xfId="2621"/>
    <cellStyle name="_Макроэкономика 2008__13 М08_4мес Терновская АТК 4 2" xfId="2622"/>
    <cellStyle name="_Макроэкономика 2008__13 М08_4мес Терновская АТК 5" xfId="2623"/>
    <cellStyle name="_Макроэкономика 2008__13 М08_4мес Терновская АТК 6" xfId="2624"/>
    <cellStyle name="_Макроэкономика 2008__13 М08_4мес Терновская АТК 7" xfId="2625"/>
    <cellStyle name="_Макроэкономика 2008__13 М08_4мес Терновская АТК 8" xfId="2626"/>
    <cellStyle name="_Макроэкономика 2008__13 М08_4мес Терновская АТК 9" xfId="2627"/>
    <cellStyle name="_Макроэкономика 2008_26.03.08_грн.ИП08 ПУ ГК ГВУ" xfId="2628"/>
    <cellStyle name="_Макроэкономика 2008_26.03.08_грн.ИП08 ПУ ГК ГВУ 10" xfId="2629"/>
    <cellStyle name="_Макроэкономика 2008_26.03.08_грн.ИП08 ПУ ГК ГВУ 11" xfId="2630"/>
    <cellStyle name="_Макроэкономика 2008_26.03.08_грн.ИП08 ПУ ГК ГВУ 12" xfId="2631"/>
    <cellStyle name="_Макроэкономика 2008_26.03.08_грн.ИП08 ПУ ГК ГВУ 13" xfId="2632"/>
    <cellStyle name="_Макроэкономика 2008_26.03.08_грн.ИП08 ПУ ГК ГВУ 14" xfId="2633"/>
    <cellStyle name="_Макроэкономика 2008_26.03.08_грн.ИП08 ПУ ГК ГВУ 15" xfId="2634"/>
    <cellStyle name="_Макроэкономика 2008_26.03.08_грн.ИП08 ПУ ГК ГВУ 16" xfId="2635"/>
    <cellStyle name="_Макроэкономика 2008_26.03.08_грн.ИП08 ПУ ГК ГВУ 17" xfId="2636"/>
    <cellStyle name="_Макроэкономика 2008_26.03.08_грн.ИП08 ПУ ГК ГВУ 18" xfId="2637"/>
    <cellStyle name="_Макроэкономика 2008_26.03.08_грн.ИП08 ПУ ГК ГВУ 19" xfId="2638"/>
    <cellStyle name="_Макроэкономика 2008_26.03.08_грн.ИП08 ПУ ГК ГВУ 2" xfId="2639"/>
    <cellStyle name="_Макроэкономика 2008_26.03.08_грн.ИП08 ПУ ГК ГВУ 2 2" xfId="2640"/>
    <cellStyle name="_Макроэкономика 2008_26.03.08_грн.ИП08 ПУ ГК ГВУ 20" xfId="2641"/>
    <cellStyle name="_Макроэкономика 2008_26.03.08_грн.ИП08 ПУ ГК ГВУ 21" xfId="2642"/>
    <cellStyle name="_Макроэкономика 2008_26.03.08_грн.ИП08 ПУ ГК ГВУ 22" xfId="2643"/>
    <cellStyle name="_Макроэкономика 2008_26.03.08_грн.ИП08 ПУ ГК ГВУ 23" xfId="2644"/>
    <cellStyle name="_Макроэкономика 2008_26.03.08_грн.ИП08 ПУ ГК ГВУ 24" xfId="2645"/>
    <cellStyle name="_Макроэкономика 2008_26.03.08_грн.ИП08 ПУ ГК ГВУ 25" xfId="2646"/>
    <cellStyle name="_Макроэкономика 2008_26.03.08_грн.ИП08 ПУ ГК ГВУ 26" xfId="2647"/>
    <cellStyle name="_Макроэкономика 2008_26.03.08_грн.ИП08 ПУ ГК ГВУ 27" xfId="2648"/>
    <cellStyle name="_Макроэкономика 2008_26.03.08_грн.ИП08 ПУ ГК ГВУ 28" xfId="2649"/>
    <cellStyle name="_Макроэкономика 2008_26.03.08_грн.ИП08 ПУ ГК ГВУ 29" xfId="2650"/>
    <cellStyle name="_Макроэкономика 2008_26.03.08_грн.ИП08 ПУ ГК ГВУ 3" xfId="2651"/>
    <cellStyle name="_Макроэкономика 2008_26.03.08_грн.ИП08 ПУ ГК ГВУ 3 2" xfId="2652"/>
    <cellStyle name="_Макроэкономика 2008_26.03.08_грн.ИП08 ПУ ГК ГВУ 30" xfId="2653"/>
    <cellStyle name="_Макроэкономика 2008_26.03.08_грн.ИП08 ПУ ГК ГВУ 31" xfId="2654"/>
    <cellStyle name="_Макроэкономика 2008_26.03.08_грн.ИП08 ПУ ГК ГВУ 32" xfId="2655"/>
    <cellStyle name="_Макроэкономика 2008_26.03.08_грн.ИП08 ПУ ГК ГВУ 33" xfId="2656"/>
    <cellStyle name="_Макроэкономика 2008_26.03.08_грн.ИП08 ПУ ГК ГВУ 34" xfId="2657"/>
    <cellStyle name="_Макроэкономика 2008_26.03.08_грн.ИП08 ПУ ГК ГВУ 4" xfId="2658"/>
    <cellStyle name="_Макроэкономика 2008_26.03.08_грн.ИП08 ПУ ГК ГВУ 4 2" xfId="2659"/>
    <cellStyle name="_Макроэкономика 2008_26.03.08_грн.ИП08 ПУ ГК ГВУ 5" xfId="2660"/>
    <cellStyle name="_Макроэкономика 2008_26.03.08_грн.ИП08 ПУ ГК ГВУ 6" xfId="2661"/>
    <cellStyle name="_Макроэкономика 2008_26.03.08_грн.ИП08 ПУ ГК ГВУ 7" xfId="2662"/>
    <cellStyle name="_Макроэкономика 2008_26.03.08_грн.ИП08 ПУ ГК ГВУ 8" xfId="2663"/>
    <cellStyle name="_Макроэкономика 2008_26.03.08_грн.ИП08 ПУ ГК ГВУ 9" xfId="2664"/>
    <cellStyle name="_Макроэкономика 2008_26.03.08_грн.ИП08 ПУ ГК ГВУ__М08_4мес_Модернизация УПК Терновская-ХЗ" xfId="2665"/>
    <cellStyle name="_Макроэкономика 2008_26.03.08_грн.ИП08 ПУ ГК ГВУ__М08_4мес_Модернизация УПК Терновская-ХЗ 10" xfId="2666"/>
    <cellStyle name="_Макроэкономика 2008_26.03.08_грн.ИП08 ПУ ГК ГВУ__М08_4мес_Модернизация УПК Терновская-ХЗ 11" xfId="2667"/>
    <cellStyle name="_Макроэкономика 2008_26.03.08_грн.ИП08 ПУ ГК ГВУ__М08_4мес_Модернизация УПК Терновская-ХЗ 12" xfId="2668"/>
    <cellStyle name="_Макроэкономика 2008_26.03.08_грн.ИП08 ПУ ГК ГВУ__М08_4мес_Модернизация УПК Терновская-ХЗ 13" xfId="2669"/>
    <cellStyle name="_Макроэкономика 2008_26.03.08_грн.ИП08 ПУ ГК ГВУ__М08_4мес_Модернизация УПК Терновская-ХЗ 14" xfId="2670"/>
    <cellStyle name="_Макроэкономика 2008_26.03.08_грн.ИП08 ПУ ГК ГВУ__М08_4мес_Модернизация УПК Терновская-ХЗ 15" xfId="2671"/>
    <cellStyle name="_Макроэкономика 2008_26.03.08_грн.ИП08 ПУ ГК ГВУ__М08_4мес_Модернизация УПК Терновская-ХЗ 16" xfId="2672"/>
    <cellStyle name="_Макроэкономика 2008_26.03.08_грн.ИП08 ПУ ГК ГВУ__М08_4мес_Модернизация УПК Терновская-ХЗ 17" xfId="2673"/>
    <cellStyle name="_Макроэкономика 2008_26.03.08_грн.ИП08 ПУ ГК ГВУ__М08_4мес_Модернизация УПК Терновская-ХЗ 18" xfId="2674"/>
    <cellStyle name="_Макроэкономика 2008_26.03.08_грн.ИП08 ПУ ГК ГВУ__М08_4мес_Модернизация УПК Терновская-ХЗ 19" xfId="2675"/>
    <cellStyle name="_Макроэкономика 2008_26.03.08_грн.ИП08 ПУ ГК ГВУ__М08_4мес_Модернизация УПК Терновская-ХЗ 2" xfId="2676"/>
    <cellStyle name="_Макроэкономика 2008_26.03.08_грн.ИП08 ПУ ГК ГВУ__М08_4мес_Модернизация УПК Терновская-ХЗ 2 2" xfId="2677"/>
    <cellStyle name="_Макроэкономика 2008_26.03.08_грн.ИП08 ПУ ГК ГВУ__М08_4мес_Модернизация УПК Терновская-ХЗ 20" xfId="2678"/>
    <cellStyle name="_Макроэкономика 2008_26.03.08_грн.ИП08 ПУ ГК ГВУ__М08_4мес_Модернизация УПК Терновская-ХЗ 21" xfId="2679"/>
    <cellStyle name="_Макроэкономика 2008_26.03.08_грн.ИП08 ПУ ГК ГВУ__М08_4мес_Модернизация УПК Терновская-ХЗ 22" xfId="2680"/>
    <cellStyle name="_Макроэкономика 2008_26.03.08_грн.ИП08 ПУ ГК ГВУ__М08_4мес_Модернизация УПК Терновская-ХЗ 23" xfId="2681"/>
    <cellStyle name="_Макроэкономика 2008_26.03.08_грн.ИП08 ПУ ГК ГВУ__М08_4мес_Модернизация УПК Терновская-ХЗ 24" xfId="2682"/>
    <cellStyle name="_Макроэкономика 2008_26.03.08_грн.ИП08 ПУ ГК ГВУ__М08_4мес_Модернизация УПК Терновская-ХЗ 25" xfId="2683"/>
    <cellStyle name="_Макроэкономика 2008_26.03.08_грн.ИП08 ПУ ГК ГВУ__М08_4мес_Модернизация УПК Терновская-ХЗ 26" xfId="2684"/>
    <cellStyle name="_Макроэкономика 2008_26.03.08_грн.ИП08 ПУ ГК ГВУ__М08_4мес_Модернизация УПК Терновская-ХЗ 27" xfId="2685"/>
    <cellStyle name="_Макроэкономика 2008_26.03.08_грн.ИП08 ПУ ГК ГВУ__М08_4мес_Модернизация УПК Терновская-ХЗ 28" xfId="2686"/>
    <cellStyle name="_Макроэкономика 2008_26.03.08_грн.ИП08 ПУ ГК ГВУ__М08_4мес_Модернизация УПК Терновская-ХЗ 29" xfId="2687"/>
    <cellStyle name="_Макроэкономика 2008_26.03.08_грн.ИП08 ПУ ГК ГВУ__М08_4мес_Модернизация УПК Терновская-ХЗ 3" xfId="2688"/>
    <cellStyle name="_Макроэкономика 2008_26.03.08_грн.ИП08 ПУ ГК ГВУ__М08_4мес_Модернизация УПК Терновская-ХЗ 3 2" xfId="2689"/>
    <cellStyle name="_Макроэкономика 2008_26.03.08_грн.ИП08 ПУ ГК ГВУ__М08_4мес_Модернизация УПК Терновская-ХЗ 30" xfId="2690"/>
    <cellStyle name="_Макроэкономика 2008_26.03.08_грн.ИП08 ПУ ГК ГВУ__М08_4мес_Модернизация УПК Терновская-ХЗ 31" xfId="2691"/>
    <cellStyle name="_Макроэкономика 2008_26.03.08_грн.ИП08 ПУ ГК ГВУ__М08_4мес_Модернизация УПК Терновская-ХЗ 32" xfId="2692"/>
    <cellStyle name="_Макроэкономика 2008_26.03.08_грн.ИП08 ПУ ГК ГВУ__М08_4мес_Модернизация УПК Терновская-ХЗ 33" xfId="2693"/>
    <cellStyle name="_Макроэкономика 2008_26.03.08_грн.ИП08 ПУ ГК ГВУ__М08_4мес_Модернизация УПК Терновская-ХЗ 34" xfId="2694"/>
    <cellStyle name="_Макроэкономика 2008_26.03.08_грн.ИП08 ПУ ГК ГВУ__М08_4мес_Модернизация УПК Терновская-ХЗ 4" xfId="2695"/>
    <cellStyle name="_Макроэкономика 2008_26.03.08_грн.ИП08 ПУ ГК ГВУ__М08_4мес_Модернизация УПК Терновская-ХЗ 4 2" xfId="2696"/>
    <cellStyle name="_Макроэкономика 2008_26.03.08_грн.ИП08 ПУ ГК ГВУ__М08_4мес_Модернизация УПК Терновская-ХЗ 5" xfId="2697"/>
    <cellStyle name="_Макроэкономика 2008_26.03.08_грн.ИП08 ПУ ГК ГВУ__М08_4мес_Модернизация УПК Терновская-ХЗ 6" xfId="2698"/>
    <cellStyle name="_Макроэкономика 2008_26.03.08_грн.ИП08 ПУ ГК ГВУ__М08_4мес_Модернизация УПК Терновская-ХЗ 7" xfId="2699"/>
    <cellStyle name="_Макроэкономика 2008_26.03.08_грн.ИП08 ПУ ГК ГВУ__М08_4мес_Модернизация УПК Терновская-ХЗ 8" xfId="2700"/>
    <cellStyle name="_Макроэкономика 2008_26.03.08_грн.ИП08 ПУ ГК ГВУ__М08_4мес_Модернизация УПК Терновская-ХЗ 9" xfId="2701"/>
    <cellStyle name="_Макроэкономика 2008_26.03.08_грн.ИП08 ПУ ГК ГВУ_10.06.08_Лариса Васильевна_ГК ГВУ Обоснование себестоимости ПЛАН" xfId="2702"/>
    <cellStyle name="_Макроэкономика 2008_26.03.08_грн.ИП08 ПУ ГК ГВУ_10.06.08_Лариса Васильевна_ГК ГВУ Обоснование себестоимости ПЛАН 2" xfId="2703"/>
    <cellStyle name="_Макроэкономика 2008_26.03.08_грн.ИП08 ПУ ГК ГВУ_Setup" xfId="2704"/>
    <cellStyle name="_Макроэкономика 2008_26.03.08_грн.ИП08 ПУ ГК ГВУ_ГК_гву_ Обоснование себестоимости 11.04.08 " xfId="2705"/>
    <cellStyle name="_Макроэкономика 2008_26.03.08_грн.ИП08 ПУ ГК ГВУ_ГК_гву_ Обоснование себестоимости 11.04.08  10" xfId="2706"/>
    <cellStyle name="_Макроэкономика 2008_26.03.08_грн.ИП08 ПУ ГК ГВУ_ГК_гву_ Обоснование себестоимости 11.04.08  11" xfId="2707"/>
    <cellStyle name="_Макроэкономика 2008_26.03.08_грн.ИП08 ПУ ГК ГВУ_ГК_гву_ Обоснование себестоимости 11.04.08  12" xfId="2708"/>
    <cellStyle name="_Макроэкономика 2008_26.03.08_грн.ИП08 ПУ ГК ГВУ_ГК_гву_ Обоснование себестоимости 11.04.08  13" xfId="2709"/>
    <cellStyle name="_Макроэкономика 2008_26.03.08_грн.ИП08 ПУ ГК ГВУ_ГК_гву_ Обоснование себестоимости 11.04.08  14" xfId="2710"/>
    <cellStyle name="_Макроэкономика 2008_26.03.08_грн.ИП08 ПУ ГК ГВУ_ГК_гву_ Обоснование себестоимости 11.04.08  15" xfId="2711"/>
    <cellStyle name="_Макроэкономика 2008_26.03.08_грн.ИП08 ПУ ГК ГВУ_ГК_гву_ Обоснование себестоимости 11.04.08  16" xfId="2712"/>
    <cellStyle name="_Макроэкономика 2008_26.03.08_грн.ИП08 ПУ ГК ГВУ_ГК_гву_ Обоснование себестоимости 11.04.08  17" xfId="2713"/>
    <cellStyle name="_Макроэкономика 2008_26.03.08_грн.ИП08 ПУ ГК ГВУ_ГК_гву_ Обоснование себестоимости 11.04.08  18" xfId="2714"/>
    <cellStyle name="_Макроэкономика 2008_26.03.08_грн.ИП08 ПУ ГК ГВУ_ГК_гву_ Обоснование себестоимости 11.04.08  19" xfId="2715"/>
    <cellStyle name="_Макроэкономика 2008_26.03.08_грн.ИП08 ПУ ГК ГВУ_ГК_гву_ Обоснование себестоимости 11.04.08  2" xfId="2716"/>
    <cellStyle name="_Макроэкономика 2008_26.03.08_грн.ИП08 ПУ ГК ГВУ_ГК_гву_ Обоснование себестоимости 11.04.08  2 2" xfId="2717"/>
    <cellStyle name="_Макроэкономика 2008_26.03.08_грн.ИП08 ПУ ГК ГВУ_ГК_гву_ Обоснование себестоимости 11.04.08  20" xfId="2718"/>
    <cellStyle name="_Макроэкономика 2008_26.03.08_грн.ИП08 ПУ ГК ГВУ_ГК_гву_ Обоснование себестоимости 11.04.08  21" xfId="2719"/>
    <cellStyle name="_Макроэкономика 2008_26.03.08_грн.ИП08 ПУ ГК ГВУ_ГК_гву_ Обоснование себестоимости 11.04.08  22" xfId="2720"/>
    <cellStyle name="_Макроэкономика 2008_26.03.08_грн.ИП08 ПУ ГК ГВУ_ГК_гву_ Обоснование себестоимости 11.04.08  23" xfId="2721"/>
    <cellStyle name="_Макроэкономика 2008_26.03.08_грн.ИП08 ПУ ГК ГВУ_ГК_гву_ Обоснование себестоимости 11.04.08  24" xfId="2722"/>
    <cellStyle name="_Макроэкономика 2008_26.03.08_грн.ИП08 ПУ ГК ГВУ_ГК_гву_ Обоснование себестоимости 11.04.08  25" xfId="2723"/>
    <cellStyle name="_Макроэкономика 2008_26.03.08_грн.ИП08 ПУ ГК ГВУ_ГК_гву_ Обоснование себестоимости 11.04.08  26" xfId="2724"/>
    <cellStyle name="_Макроэкономика 2008_26.03.08_грн.ИП08 ПУ ГК ГВУ_ГК_гву_ Обоснование себестоимости 11.04.08  27" xfId="2725"/>
    <cellStyle name="_Макроэкономика 2008_26.03.08_грн.ИП08 ПУ ГК ГВУ_ГК_гву_ Обоснование себестоимости 11.04.08  28" xfId="2726"/>
    <cellStyle name="_Макроэкономика 2008_26.03.08_грн.ИП08 ПУ ГК ГВУ_ГК_гву_ Обоснование себестоимости 11.04.08  29" xfId="2727"/>
    <cellStyle name="_Макроэкономика 2008_26.03.08_грн.ИП08 ПУ ГК ГВУ_ГК_гву_ Обоснование себестоимости 11.04.08  3" xfId="2728"/>
    <cellStyle name="_Макроэкономика 2008_26.03.08_грн.ИП08 ПУ ГК ГВУ_ГК_гву_ Обоснование себестоимости 11.04.08  3 2" xfId="2729"/>
    <cellStyle name="_Макроэкономика 2008_26.03.08_грн.ИП08 ПУ ГК ГВУ_ГК_гву_ Обоснование себестоимости 11.04.08  30" xfId="2730"/>
    <cellStyle name="_Макроэкономика 2008_26.03.08_грн.ИП08 ПУ ГК ГВУ_ГК_гву_ Обоснование себестоимости 11.04.08  31" xfId="2731"/>
    <cellStyle name="_Макроэкономика 2008_26.03.08_грн.ИП08 ПУ ГК ГВУ_ГК_гву_ Обоснование себестоимости 11.04.08  32" xfId="2732"/>
    <cellStyle name="_Макроэкономика 2008_26.03.08_грн.ИП08 ПУ ГК ГВУ_ГК_гву_ Обоснование себестоимости 11.04.08  33" xfId="2733"/>
    <cellStyle name="_Макроэкономика 2008_26.03.08_грн.ИП08 ПУ ГК ГВУ_ГК_гву_ Обоснование себестоимости 11.04.08  34" xfId="2734"/>
    <cellStyle name="_Макроэкономика 2008_26.03.08_грн.ИП08 ПУ ГК ГВУ_ГК_гву_ Обоснование себестоимости 11.04.08  4" xfId="2735"/>
    <cellStyle name="_Макроэкономика 2008_26.03.08_грн.ИП08 ПУ ГК ГВУ_ГК_гву_ Обоснование себестоимости 11.04.08  4 2" xfId="2736"/>
    <cellStyle name="_Макроэкономика 2008_26.03.08_грн.ИП08 ПУ ГК ГВУ_ГК_гву_ Обоснование себестоимости 11.04.08  5" xfId="2737"/>
    <cellStyle name="_Макроэкономика 2008_26.03.08_грн.ИП08 ПУ ГК ГВУ_ГК_гву_ Обоснование себестоимости 11.04.08  6" xfId="2738"/>
    <cellStyle name="_Макроэкономика 2008_26.03.08_грн.ИП08 ПУ ГК ГВУ_ГК_гву_ Обоснование себестоимости 11.04.08  7" xfId="2739"/>
    <cellStyle name="_Макроэкономика 2008_26.03.08_грн.ИП08 ПУ ГК ГВУ_ГК_гву_ Обоснование себестоимости 11.04.08  8" xfId="2740"/>
    <cellStyle name="_Макроэкономика 2008_26.03.08_грн.ИП08 ПУ ГК ГВУ_ГК_гву_ Обоснование себестоимости 11.04.08  9" xfId="2741"/>
    <cellStyle name="_Макроэкономика 2008_26.03.08_грн.ИП08 ПУ ГК ГВУ_ГК_гву_ Обоснование себестоимости 11.04.08 __М08_4мес_Модернизация УПК Терновская-ХЗ" xfId="2742"/>
    <cellStyle name="_Макроэкономика 2008_26.03.08_грн.ИП08 ПУ ГК ГВУ_ГК_гву_ Обоснование себестоимости 11.04.08 __М08_4мес_Модернизация УПК Терновская-ХЗ 10" xfId="2743"/>
    <cellStyle name="_Макроэкономика 2008_26.03.08_грн.ИП08 ПУ ГК ГВУ_ГК_гву_ Обоснование себестоимости 11.04.08 __М08_4мес_Модернизация УПК Терновская-ХЗ 11" xfId="2744"/>
    <cellStyle name="_Макроэкономика 2008_26.03.08_грн.ИП08 ПУ ГК ГВУ_ГК_гву_ Обоснование себестоимости 11.04.08 __М08_4мес_Модернизация УПК Терновская-ХЗ 12" xfId="2745"/>
    <cellStyle name="_Макроэкономика 2008_26.03.08_грн.ИП08 ПУ ГК ГВУ_ГК_гву_ Обоснование себестоимости 11.04.08 __М08_4мес_Модернизация УПК Терновская-ХЗ 13" xfId="2746"/>
    <cellStyle name="_Макроэкономика 2008_26.03.08_грн.ИП08 ПУ ГК ГВУ_ГК_гву_ Обоснование себестоимости 11.04.08 __М08_4мес_Модернизация УПК Терновская-ХЗ 14" xfId="2747"/>
    <cellStyle name="_Макроэкономика 2008_26.03.08_грн.ИП08 ПУ ГК ГВУ_ГК_гву_ Обоснование себестоимости 11.04.08 __М08_4мес_Модернизация УПК Терновская-ХЗ 15" xfId="2748"/>
    <cellStyle name="_Макроэкономика 2008_26.03.08_грн.ИП08 ПУ ГК ГВУ_ГК_гву_ Обоснование себестоимости 11.04.08 __М08_4мес_Модернизация УПК Терновская-ХЗ 16" xfId="2749"/>
    <cellStyle name="_Макроэкономика 2008_26.03.08_грн.ИП08 ПУ ГК ГВУ_ГК_гву_ Обоснование себестоимости 11.04.08 __М08_4мес_Модернизация УПК Терновская-ХЗ 17" xfId="2750"/>
    <cellStyle name="_Макроэкономика 2008_26.03.08_грн.ИП08 ПУ ГК ГВУ_ГК_гву_ Обоснование себестоимости 11.04.08 __М08_4мес_Модернизация УПК Терновская-ХЗ 18" xfId="2751"/>
    <cellStyle name="_Макроэкономика 2008_26.03.08_грн.ИП08 ПУ ГК ГВУ_ГК_гву_ Обоснование себестоимости 11.04.08 __М08_4мес_Модернизация УПК Терновская-ХЗ 19" xfId="2752"/>
    <cellStyle name="_Макроэкономика 2008_26.03.08_грн.ИП08 ПУ ГК ГВУ_ГК_гву_ Обоснование себестоимости 11.04.08 __М08_4мес_Модернизация УПК Терновская-ХЗ 2" xfId="2753"/>
    <cellStyle name="_Макроэкономика 2008_26.03.08_грн.ИП08 ПУ ГК ГВУ_ГК_гву_ Обоснование себестоимости 11.04.08 __М08_4мес_Модернизация УПК Терновская-ХЗ 2 2" xfId="2754"/>
    <cellStyle name="_Макроэкономика 2008_26.03.08_грн.ИП08 ПУ ГК ГВУ_ГК_гву_ Обоснование себестоимости 11.04.08 __М08_4мес_Модернизация УПК Терновская-ХЗ 20" xfId="2755"/>
    <cellStyle name="_Макроэкономика 2008_26.03.08_грн.ИП08 ПУ ГК ГВУ_ГК_гву_ Обоснование себестоимости 11.04.08 __М08_4мес_Модернизация УПК Терновская-ХЗ 21" xfId="2756"/>
    <cellStyle name="_Макроэкономика 2008_26.03.08_грн.ИП08 ПУ ГК ГВУ_ГК_гву_ Обоснование себестоимости 11.04.08 __М08_4мес_Модернизация УПК Терновская-ХЗ 22" xfId="2757"/>
    <cellStyle name="_Макроэкономика 2008_26.03.08_грн.ИП08 ПУ ГК ГВУ_ГК_гву_ Обоснование себестоимости 11.04.08 __М08_4мес_Модернизация УПК Терновская-ХЗ 23" xfId="2758"/>
    <cellStyle name="_Макроэкономика 2008_26.03.08_грн.ИП08 ПУ ГК ГВУ_ГК_гву_ Обоснование себестоимости 11.04.08 __М08_4мес_Модернизация УПК Терновская-ХЗ 24" xfId="2759"/>
    <cellStyle name="_Макроэкономика 2008_26.03.08_грн.ИП08 ПУ ГК ГВУ_ГК_гву_ Обоснование себестоимости 11.04.08 __М08_4мес_Модернизация УПК Терновская-ХЗ 25" xfId="2760"/>
    <cellStyle name="_Макроэкономика 2008_26.03.08_грн.ИП08 ПУ ГК ГВУ_ГК_гву_ Обоснование себестоимости 11.04.08 __М08_4мес_Модернизация УПК Терновская-ХЗ 26" xfId="2761"/>
    <cellStyle name="_Макроэкономика 2008_26.03.08_грн.ИП08 ПУ ГК ГВУ_ГК_гву_ Обоснование себестоимости 11.04.08 __М08_4мес_Модернизация УПК Терновская-ХЗ 27" xfId="2762"/>
    <cellStyle name="_Макроэкономика 2008_26.03.08_грн.ИП08 ПУ ГК ГВУ_ГК_гву_ Обоснование себестоимости 11.04.08 __М08_4мес_Модернизация УПК Терновская-ХЗ 28" xfId="2763"/>
    <cellStyle name="_Макроэкономика 2008_26.03.08_грн.ИП08 ПУ ГК ГВУ_ГК_гву_ Обоснование себестоимости 11.04.08 __М08_4мес_Модернизация УПК Терновская-ХЗ 29" xfId="2764"/>
    <cellStyle name="_Макроэкономика 2008_26.03.08_грн.ИП08 ПУ ГК ГВУ_ГК_гву_ Обоснование себестоимости 11.04.08 __М08_4мес_Модернизация УПК Терновская-ХЗ 3" xfId="2765"/>
    <cellStyle name="_Макроэкономика 2008_26.03.08_грн.ИП08 ПУ ГК ГВУ_ГК_гву_ Обоснование себестоимости 11.04.08 __М08_4мес_Модернизация УПК Терновская-ХЗ 3 2" xfId="2766"/>
    <cellStyle name="_Макроэкономика 2008_26.03.08_грн.ИП08 ПУ ГК ГВУ_ГК_гву_ Обоснование себестоимости 11.04.08 __М08_4мес_Модернизация УПК Терновская-ХЗ 30" xfId="2767"/>
    <cellStyle name="_Макроэкономика 2008_26.03.08_грн.ИП08 ПУ ГК ГВУ_ГК_гву_ Обоснование себестоимости 11.04.08 __М08_4мес_Модернизация УПК Терновская-ХЗ 31" xfId="2768"/>
    <cellStyle name="_Макроэкономика 2008_26.03.08_грн.ИП08 ПУ ГК ГВУ_ГК_гву_ Обоснование себестоимости 11.04.08 __М08_4мес_Модернизация УПК Терновская-ХЗ 32" xfId="2769"/>
    <cellStyle name="_Макроэкономика 2008_26.03.08_грн.ИП08 ПУ ГК ГВУ_ГК_гву_ Обоснование себестоимости 11.04.08 __М08_4мес_Модернизация УПК Терновская-ХЗ 33" xfId="2770"/>
    <cellStyle name="_Макроэкономика 2008_26.03.08_грн.ИП08 ПУ ГК ГВУ_ГК_гву_ Обоснование себестоимости 11.04.08 __М08_4мес_Модернизация УПК Терновская-ХЗ 34" xfId="2771"/>
    <cellStyle name="_Макроэкономика 2008_26.03.08_грн.ИП08 ПУ ГК ГВУ_ГК_гву_ Обоснование себестоимости 11.04.08 __М08_4мес_Модернизация УПК Терновская-ХЗ 4" xfId="2772"/>
    <cellStyle name="_Макроэкономика 2008_26.03.08_грн.ИП08 ПУ ГК ГВУ_ГК_гву_ Обоснование себестоимости 11.04.08 __М08_4мес_Модернизация УПК Терновская-ХЗ 4 2" xfId="2773"/>
    <cellStyle name="_Макроэкономика 2008_26.03.08_грн.ИП08 ПУ ГК ГВУ_ГК_гву_ Обоснование себестоимости 11.04.08 __М08_4мес_Модернизация УПК Терновская-ХЗ 5" xfId="2774"/>
    <cellStyle name="_Макроэкономика 2008_26.03.08_грн.ИП08 ПУ ГК ГВУ_ГК_гву_ Обоснование себестоимости 11.04.08 __М08_4мес_Модернизация УПК Терновская-ХЗ 6" xfId="2775"/>
    <cellStyle name="_Макроэкономика 2008_26.03.08_грн.ИП08 ПУ ГК ГВУ_ГК_гву_ Обоснование себестоимости 11.04.08 __М08_4мес_Модернизация УПК Терновская-ХЗ 7" xfId="2776"/>
    <cellStyle name="_Макроэкономика 2008_26.03.08_грн.ИП08 ПУ ГК ГВУ_ГК_гву_ Обоснование себестоимости 11.04.08 __М08_4мес_Модернизация УПК Терновская-ХЗ 8" xfId="2777"/>
    <cellStyle name="_Макроэкономика 2008_26.03.08_грн.ИП08 ПУ ГК ГВУ_ГК_гву_ Обоснование себестоимости 11.04.08 __М08_4мес_Модернизация УПК Терновская-ХЗ 9" xfId="2778"/>
    <cellStyle name="_Макроэкономика 2008_26.03.08_грн.ИП08 ПУ ГК ГВУ_ГК_гву_ Обоснование себестоимости 11.04.08 _Книга1" xfId="2779"/>
    <cellStyle name="_Макроэкономика 2008_26.03.08_грн.ИП08 ПУ ГК ГВУ_ГК_гву_ Обоснование себестоимости 11.04.08 _Книга1 10" xfId="2780"/>
    <cellStyle name="_Макроэкономика 2008_26.03.08_грн.ИП08 ПУ ГК ГВУ_ГК_гву_ Обоснование себестоимости 11.04.08 _Книга1 11" xfId="2781"/>
    <cellStyle name="_Макроэкономика 2008_26.03.08_грн.ИП08 ПУ ГК ГВУ_ГК_гву_ Обоснование себестоимости 11.04.08 _Книга1 12" xfId="2782"/>
    <cellStyle name="_Макроэкономика 2008_26.03.08_грн.ИП08 ПУ ГК ГВУ_ГК_гву_ Обоснование себестоимости 11.04.08 _Книга1 13" xfId="2783"/>
    <cellStyle name="_Макроэкономика 2008_26.03.08_грн.ИП08 ПУ ГК ГВУ_ГК_гву_ Обоснование себестоимости 11.04.08 _Книга1 14" xfId="2784"/>
    <cellStyle name="_Макроэкономика 2008_26.03.08_грн.ИП08 ПУ ГК ГВУ_ГК_гву_ Обоснование себестоимости 11.04.08 _Книга1 15" xfId="2785"/>
    <cellStyle name="_Макроэкономика 2008_26.03.08_грн.ИП08 ПУ ГК ГВУ_ГК_гву_ Обоснование себестоимости 11.04.08 _Книга1 16" xfId="2786"/>
    <cellStyle name="_Макроэкономика 2008_26.03.08_грн.ИП08 ПУ ГК ГВУ_ГК_гву_ Обоснование себестоимости 11.04.08 _Книга1 17" xfId="2787"/>
    <cellStyle name="_Макроэкономика 2008_26.03.08_грн.ИП08 ПУ ГК ГВУ_ГК_гву_ Обоснование себестоимости 11.04.08 _Книга1 18" xfId="2788"/>
    <cellStyle name="_Макроэкономика 2008_26.03.08_грн.ИП08 ПУ ГК ГВУ_ГК_гву_ Обоснование себестоимости 11.04.08 _Книга1 19" xfId="2789"/>
    <cellStyle name="_Макроэкономика 2008_26.03.08_грн.ИП08 ПУ ГК ГВУ_ГК_гву_ Обоснование себестоимости 11.04.08 _Книга1 2" xfId="2790"/>
    <cellStyle name="_Макроэкономика 2008_26.03.08_грн.ИП08 ПУ ГК ГВУ_ГК_гву_ Обоснование себестоимости 11.04.08 _Книга1 2 2" xfId="2791"/>
    <cellStyle name="_Макроэкономика 2008_26.03.08_грн.ИП08 ПУ ГК ГВУ_ГК_гву_ Обоснование себестоимости 11.04.08 _Книга1 20" xfId="2792"/>
    <cellStyle name="_Макроэкономика 2008_26.03.08_грн.ИП08 ПУ ГК ГВУ_ГК_гву_ Обоснование себестоимости 11.04.08 _Книга1 21" xfId="2793"/>
    <cellStyle name="_Макроэкономика 2008_26.03.08_грн.ИП08 ПУ ГК ГВУ_ГК_гву_ Обоснование себестоимости 11.04.08 _Книга1 22" xfId="2794"/>
    <cellStyle name="_Макроэкономика 2008_26.03.08_грн.ИП08 ПУ ГК ГВУ_ГК_гву_ Обоснование себестоимости 11.04.08 _Книга1 23" xfId="2795"/>
    <cellStyle name="_Макроэкономика 2008_26.03.08_грн.ИП08 ПУ ГК ГВУ_ГК_гву_ Обоснование себестоимости 11.04.08 _Книга1 24" xfId="2796"/>
    <cellStyle name="_Макроэкономика 2008_26.03.08_грн.ИП08 ПУ ГК ГВУ_ГК_гву_ Обоснование себестоимости 11.04.08 _Книга1 25" xfId="2797"/>
    <cellStyle name="_Макроэкономика 2008_26.03.08_грн.ИП08 ПУ ГК ГВУ_ГК_гву_ Обоснование себестоимости 11.04.08 _Книга1 26" xfId="2798"/>
    <cellStyle name="_Макроэкономика 2008_26.03.08_грн.ИП08 ПУ ГК ГВУ_ГК_гву_ Обоснование себестоимости 11.04.08 _Книга1 27" xfId="2799"/>
    <cellStyle name="_Макроэкономика 2008_26.03.08_грн.ИП08 ПУ ГК ГВУ_ГК_гву_ Обоснование себестоимости 11.04.08 _Книга1 28" xfId="2800"/>
    <cellStyle name="_Макроэкономика 2008_26.03.08_грн.ИП08 ПУ ГК ГВУ_ГК_гву_ Обоснование себестоимости 11.04.08 _Книга1 29" xfId="2801"/>
    <cellStyle name="_Макроэкономика 2008_26.03.08_грн.ИП08 ПУ ГК ГВУ_ГК_гву_ Обоснование себестоимости 11.04.08 _Книга1 3" xfId="2802"/>
    <cellStyle name="_Макроэкономика 2008_26.03.08_грн.ИП08 ПУ ГК ГВУ_ГК_гву_ Обоснование себестоимости 11.04.08 _Книга1 3 2" xfId="2803"/>
    <cellStyle name="_Макроэкономика 2008_26.03.08_грн.ИП08 ПУ ГК ГВУ_ГК_гву_ Обоснование себестоимости 11.04.08 _Книга1 30" xfId="2804"/>
    <cellStyle name="_Макроэкономика 2008_26.03.08_грн.ИП08 ПУ ГК ГВУ_ГК_гву_ Обоснование себестоимости 11.04.08 _Книга1 31" xfId="2805"/>
    <cellStyle name="_Макроэкономика 2008_26.03.08_грн.ИП08 ПУ ГК ГВУ_ГК_гву_ Обоснование себестоимости 11.04.08 _Книга1 32" xfId="2806"/>
    <cellStyle name="_Макроэкономика 2008_26.03.08_грн.ИП08 ПУ ГК ГВУ_ГК_гву_ Обоснование себестоимости 11.04.08 _Книга1 33" xfId="2807"/>
    <cellStyle name="_Макроэкономика 2008_26.03.08_грн.ИП08 ПУ ГК ГВУ_ГК_гву_ Обоснование себестоимости 11.04.08 _Книга1 34" xfId="2808"/>
    <cellStyle name="_Макроэкономика 2008_26.03.08_грн.ИП08 ПУ ГК ГВУ_ГК_гву_ Обоснование себестоимости 11.04.08 _Книга1 4" xfId="2809"/>
    <cellStyle name="_Макроэкономика 2008_26.03.08_грн.ИП08 ПУ ГК ГВУ_ГК_гву_ Обоснование себестоимости 11.04.08 _Книга1 4 2" xfId="2810"/>
    <cellStyle name="_Макроэкономика 2008_26.03.08_грн.ИП08 ПУ ГК ГВУ_ГК_гву_ Обоснование себестоимости 11.04.08 _Книга1 5" xfId="2811"/>
    <cellStyle name="_Макроэкономика 2008_26.03.08_грн.ИП08 ПУ ГК ГВУ_ГК_гву_ Обоснование себестоимости 11.04.08 _Книга1 6" xfId="2812"/>
    <cellStyle name="_Макроэкономика 2008_26.03.08_грн.ИП08 ПУ ГК ГВУ_ГК_гву_ Обоснование себестоимости 11.04.08 _Книга1 7" xfId="2813"/>
    <cellStyle name="_Макроэкономика 2008_26.03.08_грн.ИП08 ПУ ГК ГВУ_ГК_гву_ Обоснование себестоимости 11.04.08 _Книга1 8" xfId="2814"/>
    <cellStyle name="_Макроэкономика 2008_26.03.08_грн.ИП08 ПУ ГК ГВУ_ГК_гву_ Обоснование себестоимости 11.04.08 _Книга1 9" xfId="2815"/>
    <cellStyle name="_Макроэкономика 2008_26.03.08_грн.ИП08 ПУ ГК ГВУ_Книга1" xfId="2816"/>
    <cellStyle name="_Макроэкономика 2008_26.03.08_грн.ИП08 ПУ ГК ГВУ_Книга1 10" xfId="2817"/>
    <cellStyle name="_Макроэкономика 2008_26.03.08_грн.ИП08 ПУ ГК ГВУ_Книга1 11" xfId="2818"/>
    <cellStyle name="_Макроэкономика 2008_26.03.08_грн.ИП08 ПУ ГК ГВУ_Книга1 12" xfId="2819"/>
    <cellStyle name="_Макроэкономика 2008_26.03.08_грн.ИП08 ПУ ГК ГВУ_Книга1 13" xfId="2820"/>
    <cellStyle name="_Макроэкономика 2008_26.03.08_грн.ИП08 ПУ ГК ГВУ_Книга1 14" xfId="2821"/>
    <cellStyle name="_Макроэкономика 2008_26.03.08_грн.ИП08 ПУ ГК ГВУ_Книга1 15" xfId="2822"/>
    <cellStyle name="_Макроэкономика 2008_26.03.08_грн.ИП08 ПУ ГК ГВУ_Книга1 16" xfId="2823"/>
    <cellStyle name="_Макроэкономика 2008_26.03.08_грн.ИП08 ПУ ГК ГВУ_Книга1 17" xfId="2824"/>
    <cellStyle name="_Макроэкономика 2008_26.03.08_грн.ИП08 ПУ ГК ГВУ_Книга1 18" xfId="2825"/>
    <cellStyle name="_Макроэкономика 2008_26.03.08_грн.ИП08 ПУ ГК ГВУ_Книга1 19" xfId="2826"/>
    <cellStyle name="_Макроэкономика 2008_26.03.08_грн.ИП08 ПУ ГК ГВУ_Книга1 2" xfId="2827"/>
    <cellStyle name="_Макроэкономика 2008_26.03.08_грн.ИП08 ПУ ГК ГВУ_Книга1 2 2" xfId="2828"/>
    <cellStyle name="_Макроэкономика 2008_26.03.08_грн.ИП08 ПУ ГК ГВУ_Книга1 20" xfId="2829"/>
    <cellStyle name="_Макроэкономика 2008_26.03.08_грн.ИП08 ПУ ГК ГВУ_Книга1 21" xfId="2830"/>
    <cellStyle name="_Макроэкономика 2008_26.03.08_грн.ИП08 ПУ ГК ГВУ_Книга1 22" xfId="2831"/>
    <cellStyle name="_Макроэкономика 2008_26.03.08_грн.ИП08 ПУ ГК ГВУ_Книга1 23" xfId="2832"/>
    <cellStyle name="_Макроэкономика 2008_26.03.08_грн.ИП08 ПУ ГК ГВУ_Книга1 24" xfId="2833"/>
    <cellStyle name="_Макроэкономика 2008_26.03.08_грн.ИП08 ПУ ГК ГВУ_Книга1 25" xfId="2834"/>
    <cellStyle name="_Макроэкономика 2008_26.03.08_грн.ИП08 ПУ ГК ГВУ_Книга1 26" xfId="2835"/>
    <cellStyle name="_Макроэкономика 2008_26.03.08_грн.ИП08 ПУ ГК ГВУ_Книга1 27" xfId="2836"/>
    <cellStyle name="_Макроэкономика 2008_26.03.08_грн.ИП08 ПУ ГК ГВУ_Книга1 28" xfId="2837"/>
    <cellStyle name="_Макроэкономика 2008_26.03.08_грн.ИП08 ПУ ГК ГВУ_Книга1 29" xfId="2838"/>
    <cellStyle name="_Макроэкономика 2008_26.03.08_грн.ИП08 ПУ ГК ГВУ_Книга1 3" xfId="2839"/>
    <cellStyle name="_Макроэкономика 2008_26.03.08_грн.ИП08 ПУ ГК ГВУ_Книга1 3 2" xfId="2840"/>
    <cellStyle name="_Макроэкономика 2008_26.03.08_грн.ИП08 ПУ ГК ГВУ_Книга1 30" xfId="2841"/>
    <cellStyle name="_Макроэкономика 2008_26.03.08_грн.ИП08 ПУ ГК ГВУ_Книга1 31" xfId="2842"/>
    <cellStyle name="_Макроэкономика 2008_26.03.08_грн.ИП08 ПУ ГК ГВУ_Книга1 32" xfId="2843"/>
    <cellStyle name="_Макроэкономика 2008_26.03.08_грн.ИП08 ПУ ГК ГВУ_Книга1 33" xfId="2844"/>
    <cellStyle name="_Макроэкономика 2008_26.03.08_грн.ИП08 ПУ ГК ГВУ_Книга1 34" xfId="2845"/>
    <cellStyle name="_Макроэкономика 2008_26.03.08_грн.ИП08 ПУ ГК ГВУ_Книга1 4" xfId="2846"/>
    <cellStyle name="_Макроэкономика 2008_26.03.08_грн.ИП08 ПУ ГК ГВУ_Книга1 4 2" xfId="2847"/>
    <cellStyle name="_Макроэкономика 2008_26.03.08_грн.ИП08 ПУ ГК ГВУ_Книга1 5" xfId="2848"/>
    <cellStyle name="_Макроэкономика 2008_26.03.08_грн.ИП08 ПУ ГК ГВУ_Книга1 6" xfId="2849"/>
    <cellStyle name="_Макроэкономика 2008_26.03.08_грн.ИП08 ПУ ГК ГВУ_Книга1 7" xfId="2850"/>
    <cellStyle name="_Макроэкономика 2008_26.03.08_грн.ИП08 ПУ ГК ГВУ_Книга1 8" xfId="2851"/>
    <cellStyle name="_Макроэкономика 2008_26.03.08_грн.ИП08 ПУ ГК ГВУ_Книга1 9" xfId="2852"/>
    <cellStyle name="_Макроэкономика 2008_26.03.08_грн.ИП08 ПУ ГК ГВУ_Обоснование себестоимости (7)" xfId="2853"/>
    <cellStyle name="_Макроэкономика 2008_26.03.08_грн.ИП08 ПУ ГК ГВУ_Обоснование себестоимости (7) 10" xfId="2854"/>
    <cellStyle name="_Макроэкономика 2008_26.03.08_грн.ИП08 ПУ ГК ГВУ_Обоснование себестоимости (7) 11" xfId="2855"/>
    <cellStyle name="_Макроэкономика 2008_26.03.08_грн.ИП08 ПУ ГК ГВУ_Обоснование себестоимости (7) 12" xfId="2856"/>
    <cellStyle name="_Макроэкономика 2008_26.03.08_грн.ИП08 ПУ ГК ГВУ_Обоснование себестоимости (7) 13" xfId="2857"/>
    <cellStyle name="_Макроэкономика 2008_26.03.08_грн.ИП08 ПУ ГК ГВУ_Обоснование себестоимости (7) 14" xfId="2858"/>
    <cellStyle name="_Макроэкономика 2008_26.03.08_грн.ИП08 ПУ ГК ГВУ_Обоснование себестоимости (7) 15" xfId="2859"/>
    <cellStyle name="_Макроэкономика 2008_26.03.08_грн.ИП08 ПУ ГК ГВУ_Обоснование себестоимости (7) 16" xfId="2860"/>
    <cellStyle name="_Макроэкономика 2008_26.03.08_грн.ИП08 ПУ ГК ГВУ_Обоснование себестоимости (7) 17" xfId="2861"/>
    <cellStyle name="_Макроэкономика 2008_26.03.08_грн.ИП08 ПУ ГК ГВУ_Обоснование себестоимости (7) 18" xfId="2862"/>
    <cellStyle name="_Макроэкономика 2008_26.03.08_грн.ИП08 ПУ ГК ГВУ_Обоснование себестоимости (7) 19" xfId="2863"/>
    <cellStyle name="_Макроэкономика 2008_26.03.08_грн.ИП08 ПУ ГК ГВУ_Обоснование себестоимости (7) 2" xfId="2864"/>
    <cellStyle name="_Макроэкономика 2008_26.03.08_грн.ИП08 ПУ ГК ГВУ_Обоснование себестоимости (7) 2 2" xfId="2865"/>
    <cellStyle name="_Макроэкономика 2008_26.03.08_грн.ИП08 ПУ ГК ГВУ_Обоснование себестоимости (7) 20" xfId="2866"/>
    <cellStyle name="_Макроэкономика 2008_26.03.08_грн.ИП08 ПУ ГК ГВУ_Обоснование себестоимости (7) 21" xfId="2867"/>
    <cellStyle name="_Макроэкономика 2008_26.03.08_грн.ИП08 ПУ ГК ГВУ_Обоснование себестоимости (7) 22" xfId="2868"/>
    <cellStyle name="_Макроэкономика 2008_26.03.08_грн.ИП08 ПУ ГК ГВУ_Обоснование себестоимости (7) 23" xfId="2869"/>
    <cellStyle name="_Макроэкономика 2008_26.03.08_грн.ИП08 ПУ ГК ГВУ_Обоснование себестоимости (7) 24" xfId="2870"/>
    <cellStyle name="_Макроэкономика 2008_26.03.08_грн.ИП08 ПУ ГК ГВУ_Обоснование себестоимости (7) 25" xfId="2871"/>
    <cellStyle name="_Макроэкономика 2008_26.03.08_грн.ИП08 ПУ ГК ГВУ_Обоснование себестоимости (7) 26" xfId="2872"/>
    <cellStyle name="_Макроэкономика 2008_26.03.08_грн.ИП08 ПУ ГК ГВУ_Обоснование себестоимости (7) 27" xfId="2873"/>
    <cellStyle name="_Макроэкономика 2008_26.03.08_грн.ИП08 ПУ ГК ГВУ_Обоснование себестоимости (7) 28" xfId="2874"/>
    <cellStyle name="_Макроэкономика 2008_26.03.08_грн.ИП08 ПУ ГК ГВУ_Обоснование себестоимости (7) 29" xfId="2875"/>
    <cellStyle name="_Макроэкономика 2008_26.03.08_грн.ИП08 ПУ ГК ГВУ_Обоснование себестоимости (7) 3" xfId="2876"/>
    <cellStyle name="_Макроэкономика 2008_26.03.08_грн.ИП08 ПУ ГК ГВУ_Обоснование себестоимости (7) 3 2" xfId="2877"/>
    <cellStyle name="_Макроэкономика 2008_26.03.08_грн.ИП08 ПУ ГК ГВУ_Обоснование себестоимости (7) 30" xfId="2878"/>
    <cellStyle name="_Макроэкономика 2008_26.03.08_грн.ИП08 ПУ ГК ГВУ_Обоснование себестоимости (7) 31" xfId="2879"/>
    <cellStyle name="_Макроэкономика 2008_26.03.08_грн.ИП08 ПУ ГК ГВУ_Обоснование себестоимости (7) 32" xfId="2880"/>
    <cellStyle name="_Макроэкономика 2008_26.03.08_грн.ИП08 ПУ ГК ГВУ_Обоснование себестоимости (7) 33" xfId="2881"/>
    <cellStyle name="_Макроэкономика 2008_26.03.08_грн.ИП08 ПУ ГК ГВУ_Обоснование себестоимости (7) 34" xfId="2882"/>
    <cellStyle name="_Макроэкономика 2008_26.03.08_грн.ИП08 ПУ ГК ГВУ_Обоснование себестоимости (7) 4" xfId="2883"/>
    <cellStyle name="_Макроэкономика 2008_26.03.08_грн.ИП08 ПУ ГК ГВУ_Обоснование себестоимости (7) 4 2" xfId="2884"/>
    <cellStyle name="_Макроэкономика 2008_26.03.08_грн.ИП08 ПУ ГК ГВУ_Обоснование себестоимости (7) 5" xfId="2885"/>
    <cellStyle name="_Макроэкономика 2008_26.03.08_грн.ИП08 ПУ ГК ГВУ_Обоснование себестоимости (7) 6" xfId="2886"/>
    <cellStyle name="_Макроэкономика 2008_26.03.08_грн.ИП08 ПУ ГК ГВУ_Обоснование себестоимости (7) 7" xfId="2887"/>
    <cellStyle name="_Макроэкономика 2008_26.03.08_грн.ИП08 ПУ ГК ГВУ_Обоснование себестоимости (7) 8" xfId="2888"/>
    <cellStyle name="_Макроэкономика 2008_26.03.08_грн.ИП08 ПУ ГК ГВУ_Обоснование себестоимости (7) 9" xfId="2889"/>
    <cellStyle name="_Макроэкономика 2008_26.03.08_грн.ИП08 ПУ ГК ГВУ_Обоснование себестоимости (7)__М08_4мес_Модернизация УПК Терновская-ХЗ" xfId="2890"/>
    <cellStyle name="_Макроэкономика 2008_26.03.08_грн.ИП08 ПУ ГК ГВУ_Обоснование себестоимости (7)__М08_4мес_Модернизация УПК Терновская-ХЗ 10" xfId="2891"/>
    <cellStyle name="_Макроэкономика 2008_26.03.08_грн.ИП08 ПУ ГК ГВУ_Обоснование себестоимости (7)__М08_4мес_Модернизация УПК Терновская-ХЗ 11" xfId="2892"/>
    <cellStyle name="_Макроэкономика 2008_26.03.08_грн.ИП08 ПУ ГК ГВУ_Обоснование себестоимости (7)__М08_4мес_Модернизация УПК Терновская-ХЗ 12" xfId="2893"/>
    <cellStyle name="_Макроэкономика 2008_26.03.08_грн.ИП08 ПУ ГК ГВУ_Обоснование себестоимости (7)__М08_4мес_Модернизация УПК Терновская-ХЗ 13" xfId="2894"/>
    <cellStyle name="_Макроэкономика 2008_26.03.08_грн.ИП08 ПУ ГК ГВУ_Обоснование себестоимости (7)__М08_4мес_Модернизация УПК Терновская-ХЗ 14" xfId="2895"/>
    <cellStyle name="_Макроэкономика 2008_26.03.08_грн.ИП08 ПУ ГК ГВУ_Обоснование себестоимости (7)__М08_4мес_Модернизация УПК Терновская-ХЗ 15" xfId="2896"/>
    <cellStyle name="_Макроэкономика 2008_26.03.08_грн.ИП08 ПУ ГК ГВУ_Обоснование себестоимости (7)__М08_4мес_Модернизация УПК Терновская-ХЗ 16" xfId="2897"/>
    <cellStyle name="_Макроэкономика 2008_26.03.08_грн.ИП08 ПУ ГК ГВУ_Обоснование себестоимости (7)__М08_4мес_Модернизация УПК Терновская-ХЗ 17" xfId="2898"/>
    <cellStyle name="_Макроэкономика 2008_26.03.08_грн.ИП08 ПУ ГК ГВУ_Обоснование себестоимости (7)__М08_4мес_Модернизация УПК Терновская-ХЗ 18" xfId="2899"/>
    <cellStyle name="_Макроэкономика 2008_26.03.08_грн.ИП08 ПУ ГК ГВУ_Обоснование себестоимости (7)__М08_4мес_Модернизация УПК Терновская-ХЗ 19" xfId="2900"/>
    <cellStyle name="_Макроэкономика 2008_26.03.08_грн.ИП08 ПУ ГК ГВУ_Обоснование себестоимости (7)__М08_4мес_Модернизация УПК Терновская-ХЗ 2" xfId="2901"/>
    <cellStyle name="_Макроэкономика 2008_26.03.08_грн.ИП08 ПУ ГК ГВУ_Обоснование себестоимости (7)__М08_4мес_Модернизация УПК Терновская-ХЗ 2 2" xfId="2902"/>
    <cellStyle name="_Макроэкономика 2008_26.03.08_грн.ИП08 ПУ ГК ГВУ_Обоснование себестоимости (7)__М08_4мес_Модернизация УПК Терновская-ХЗ 20" xfId="2903"/>
    <cellStyle name="_Макроэкономика 2008_26.03.08_грн.ИП08 ПУ ГК ГВУ_Обоснование себестоимости (7)__М08_4мес_Модернизация УПК Терновская-ХЗ 21" xfId="2904"/>
    <cellStyle name="_Макроэкономика 2008_26.03.08_грн.ИП08 ПУ ГК ГВУ_Обоснование себестоимости (7)__М08_4мес_Модернизация УПК Терновская-ХЗ 22" xfId="2905"/>
    <cellStyle name="_Макроэкономика 2008_26.03.08_грн.ИП08 ПУ ГК ГВУ_Обоснование себестоимости (7)__М08_4мес_Модернизация УПК Терновская-ХЗ 23" xfId="2906"/>
    <cellStyle name="_Макроэкономика 2008_26.03.08_грн.ИП08 ПУ ГК ГВУ_Обоснование себестоимости (7)__М08_4мес_Модернизация УПК Терновская-ХЗ 24" xfId="2907"/>
    <cellStyle name="_Макроэкономика 2008_26.03.08_грн.ИП08 ПУ ГК ГВУ_Обоснование себестоимости (7)__М08_4мес_Модернизация УПК Терновская-ХЗ 25" xfId="2908"/>
    <cellStyle name="_Макроэкономика 2008_26.03.08_грн.ИП08 ПУ ГК ГВУ_Обоснование себестоимости (7)__М08_4мес_Модернизация УПК Терновская-ХЗ 26" xfId="2909"/>
    <cellStyle name="_Макроэкономика 2008_26.03.08_грн.ИП08 ПУ ГК ГВУ_Обоснование себестоимости (7)__М08_4мес_Модернизация УПК Терновская-ХЗ 27" xfId="2910"/>
    <cellStyle name="_Макроэкономика 2008_26.03.08_грн.ИП08 ПУ ГК ГВУ_Обоснование себестоимости (7)__М08_4мес_Модернизация УПК Терновская-ХЗ 28" xfId="2911"/>
    <cellStyle name="_Макроэкономика 2008_26.03.08_грн.ИП08 ПУ ГК ГВУ_Обоснование себестоимости (7)__М08_4мес_Модернизация УПК Терновская-ХЗ 29" xfId="2912"/>
    <cellStyle name="_Макроэкономика 2008_26.03.08_грн.ИП08 ПУ ГК ГВУ_Обоснование себестоимости (7)__М08_4мес_Модернизация УПК Терновская-ХЗ 3" xfId="2913"/>
    <cellStyle name="_Макроэкономика 2008_26.03.08_грн.ИП08 ПУ ГК ГВУ_Обоснование себестоимости (7)__М08_4мес_Модернизация УПК Терновская-ХЗ 3 2" xfId="2914"/>
    <cellStyle name="_Макроэкономика 2008_26.03.08_грн.ИП08 ПУ ГК ГВУ_Обоснование себестоимости (7)__М08_4мес_Модернизация УПК Терновская-ХЗ 30" xfId="2915"/>
    <cellStyle name="_Макроэкономика 2008_26.03.08_грн.ИП08 ПУ ГК ГВУ_Обоснование себестоимости (7)__М08_4мес_Модернизация УПК Терновская-ХЗ 31" xfId="2916"/>
    <cellStyle name="_Макроэкономика 2008_26.03.08_грн.ИП08 ПУ ГК ГВУ_Обоснование себестоимости (7)__М08_4мес_Модернизация УПК Терновская-ХЗ 32" xfId="2917"/>
    <cellStyle name="_Макроэкономика 2008_26.03.08_грн.ИП08 ПУ ГК ГВУ_Обоснование себестоимости (7)__М08_4мес_Модернизация УПК Терновская-ХЗ 33" xfId="2918"/>
    <cellStyle name="_Макроэкономика 2008_26.03.08_грн.ИП08 ПУ ГК ГВУ_Обоснование себестоимости (7)__М08_4мес_Модернизация УПК Терновская-ХЗ 34" xfId="2919"/>
    <cellStyle name="_Макроэкономика 2008_26.03.08_грн.ИП08 ПУ ГК ГВУ_Обоснование себестоимости (7)__М08_4мес_Модернизация УПК Терновская-ХЗ 4" xfId="2920"/>
    <cellStyle name="_Макроэкономика 2008_26.03.08_грн.ИП08 ПУ ГК ГВУ_Обоснование себестоимости (7)__М08_4мес_Модернизация УПК Терновская-ХЗ 4 2" xfId="2921"/>
    <cellStyle name="_Макроэкономика 2008_26.03.08_грн.ИП08 ПУ ГК ГВУ_Обоснование себестоимости (7)__М08_4мес_Модернизация УПК Терновская-ХЗ 5" xfId="2922"/>
    <cellStyle name="_Макроэкономика 2008_26.03.08_грн.ИП08 ПУ ГК ГВУ_Обоснование себестоимости (7)__М08_4мес_Модернизация УПК Терновская-ХЗ 6" xfId="2923"/>
    <cellStyle name="_Макроэкономика 2008_26.03.08_грн.ИП08 ПУ ГК ГВУ_Обоснование себестоимости (7)__М08_4мес_Модернизация УПК Терновская-ХЗ 7" xfId="2924"/>
    <cellStyle name="_Макроэкономика 2008_26.03.08_грн.ИП08 ПУ ГК ГВУ_Обоснование себестоимости (7)__М08_4мес_Модернизация УПК Терновская-ХЗ 8" xfId="2925"/>
    <cellStyle name="_Макроэкономика 2008_26.03.08_грн.ИП08 ПУ ГК ГВУ_Обоснование себестоимости (7)__М08_4мес_Модернизация УПК Терновская-ХЗ 9" xfId="2926"/>
    <cellStyle name="_Макроэкономика 2008_26.03.08_грн.ИП08 ПУ ГК ГВУ_Обоснование себестоимости (7)_Setup" xfId="2927"/>
    <cellStyle name="_Макроэкономика 2008_26.03.08_грн.ИП08 ПУ ГК ГВУ_Обоснование себестоимости (7)_Книга1" xfId="2928"/>
    <cellStyle name="_Макроэкономика 2008_26.03.08_грн.ИП08 ПУ ГК ГВУ_Обоснование себестоимости (7)_Книга1 10" xfId="2929"/>
    <cellStyle name="_Макроэкономика 2008_26.03.08_грн.ИП08 ПУ ГК ГВУ_Обоснование себестоимости (7)_Книга1 11" xfId="2930"/>
    <cellStyle name="_Макроэкономика 2008_26.03.08_грн.ИП08 ПУ ГК ГВУ_Обоснование себестоимости (7)_Книга1 12" xfId="2931"/>
    <cellStyle name="_Макроэкономика 2008_26.03.08_грн.ИП08 ПУ ГК ГВУ_Обоснование себестоимости (7)_Книга1 13" xfId="2932"/>
    <cellStyle name="_Макроэкономика 2008_26.03.08_грн.ИП08 ПУ ГК ГВУ_Обоснование себестоимости (7)_Книга1 14" xfId="2933"/>
    <cellStyle name="_Макроэкономика 2008_26.03.08_грн.ИП08 ПУ ГК ГВУ_Обоснование себестоимости (7)_Книга1 15" xfId="2934"/>
    <cellStyle name="_Макроэкономика 2008_26.03.08_грн.ИП08 ПУ ГК ГВУ_Обоснование себестоимости (7)_Книга1 16" xfId="2935"/>
    <cellStyle name="_Макроэкономика 2008_26.03.08_грн.ИП08 ПУ ГК ГВУ_Обоснование себестоимости (7)_Книга1 17" xfId="2936"/>
    <cellStyle name="_Макроэкономика 2008_26.03.08_грн.ИП08 ПУ ГК ГВУ_Обоснование себестоимости (7)_Книга1 18" xfId="2937"/>
    <cellStyle name="_Макроэкономика 2008_26.03.08_грн.ИП08 ПУ ГК ГВУ_Обоснование себестоимости (7)_Книга1 19" xfId="2938"/>
    <cellStyle name="_Макроэкономика 2008_26.03.08_грн.ИП08 ПУ ГК ГВУ_Обоснование себестоимости (7)_Книга1 2" xfId="2939"/>
    <cellStyle name="_Макроэкономика 2008_26.03.08_грн.ИП08 ПУ ГК ГВУ_Обоснование себестоимости (7)_Книга1 2 2" xfId="2940"/>
    <cellStyle name="_Макроэкономика 2008_26.03.08_грн.ИП08 ПУ ГК ГВУ_Обоснование себестоимости (7)_Книга1 20" xfId="2941"/>
    <cellStyle name="_Макроэкономика 2008_26.03.08_грн.ИП08 ПУ ГК ГВУ_Обоснование себестоимости (7)_Книга1 21" xfId="2942"/>
    <cellStyle name="_Макроэкономика 2008_26.03.08_грн.ИП08 ПУ ГК ГВУ_Обоснование себестоимости (7)_Книга1 22" xfId="2943"/>
    <cellStyle name="_Макроэкономика 2008_26.03.08_грн.ИП08 ПУ ГК ГВУ_Обоснование себестоимости (7)_Книга1 23" xfId="2944"/>
    <cellStyle name="_Макроэкономика 2008_26.03.08_грн.ИП08 ПУ ГК ГВУ_Обоснование себестоимости (7)_Книга1 24" xfId="2945"/>
    <cellStyle name="_Макроэкономика 2008_26.03.08_грн.ИП08 ПУ ГК ГВУ_Обоснование себестоимости (7)_Книга1 25" xfId="2946"/>
    <cellStyle name="_Макроэкономика 2008_26.03.08_грн.ИП08 ПУ ГК ГВУ_Обоснование себестоимости (7)_Книга1 26" xfId="2947"/>
    <cellStyle name="_Макроэкономика 2008_26.03.08_грн.ИП08 ПУ ГК ГВУ_Обоснование себестоимости (7)_Книга1 27" xfId="2948"/>
    <cellStyle name="_Макроэкономика 2008_26.03.08_грн.ИП08 ПУ ГК ГВУ_Обоснование себестоимости (7)_Книга1 28" xfId="2949"/>
    <cellStyle name="_Макроэкономика 2008_26.03.08_грн.ИП08 ПУ ГК ГВУ_Обоснование себестоимости (7)_Книга1 29" xfId="2950"/>
    <cellStyle name="_Макроэкономика 2008_26.03.08_грн.ИП08 ПУ ГК ГВУ_Обоснование себестоимости (7)_Книга1 3" xfId="2951"/>
    <cellStyle name="_Макроэкономика 2008_26.03.08_грн.ИП08 ПУ ГК ГВУ_Обоснование себестоимости (7)_Книга1 3 2" xfId="2952"/>
    <cellStyle name="_Макроэкономика 2008_26.03.08_грн.ИП08 ПУ ГК ГВУ_Обоснование себестоимости (7)_Книга1 30" xfId="2953"/>
    <cellStyle name="_Макроэкономика 2008_26.03.08_грн.ИП08 ПУ ГК ГВУ_Обоснование себестоимости (7)_Книга1 31" xfId="2954"/>
    <cellStyle name="_Макроэкономика 2008_26.03.08_грн.ИП08 ПУ ГК ГВУ_Обоснование себестоимости (7)_Книга1 32" xfId="2955"/>
    <cellStyle name="_Макроэкономика 2008_26.03.08_грн.ИП08 ПУ ГК ГВУ_Обоснование себестоимости (7)_Книга1 33" xfId="2956"/>
    <cellStyle name="_Макроэкономика 2008_26.03.08_грн.ИП08 ПУ ГК ГВУ_Обоснование себестоимости (7)_Книга1 34" xfId="2957"/>
    <cellStyle name="_Макроэкономика 2008_26.03.08_грн.ИП08 ПУ ГК ГВУ_Обоснование себестоимости (7)_Книга1 4" xfId="2958"/>
    <cellStyle name="_Макроэкономика 2008_26.03.08_грн.ИП08 ПУ ГК ГВУ_Обоснование себестоимости (7)_Книга1 4 2" xfId="2959"/>
    <cellStyle name="_Макроэкономика 2008_26.03.08_грн.ИП08 ПУ ГК ГВУ_Обоснование себестоимости (7)_Книга1 5" xfId="2960"/>
    <cellStyle name="_Макроэкономика 2008_26.03.08_грн.ИП08 ПУ ГК ГВУ_Обоснование себестоимости (7)_Книга1 6" xfId="2961"/>
    <cellStyle name="_Макроэкономика 2008_26.03.08_грн.ИП08 ПУ ГК ГВУ_Обоснование себестоимости (7)_Книга1 7" xfId="2962"/>
    <cellStyle name="_Макроэкономика 2008_26.03.08_грн.ИП08 ПУ ГК ГВУ_Обоснование себестоимости (7)_Книга1 8" xfId="2963"/>
    <cellStyle name="_Макроэкономика 2008_26.03.08_грн.ИП08 ПУ ГК ГВУ_Обоснование себестоимости (7)_Книга1 9" xfId="2964"/>
    <cellStyle name="_Макроэкономика 2008_26.03.08_грн.ИП08 ПУ ГК ГВУ_Согласованое Обосн.себес. по выбр. вар. ГВУ" xfId="2965"/>
    <cellStyle name="_Макроэкономика 2008_26.03.08_грн.ИП08 ПУ ГК ГВУ_Согласованое Обосн.себес. по выбр. вар. ГВУ 2" xfId="2966"/>
    <cellStyle name="_Макроэкономика 2008_5 ЗД" xfId="2967"/>
    <cellStyle name="_Макроэкономика 2008_5 ЗД 10" xfId="2968"/>
    <cellStyle name="_Макроэкономика 2008_5 ЗД 11" xfId="2969"/>
    <cellStyle name="_Макроэкономика 2008_5 ЗД 12" xfId="2970"/>
    <cellStyle name="_Макроэкономика 2008_5 ЗД 13" xfId="2971"/>
    <cellStyle name="_Макроэкономика 2008_5 ЗД 14" xfId="2972"/>
    <cellStyle name="_Макроэкономика 2008_5 ЗД 15" xfId="2973"/>
    <cellStyle name="_Макроэкономика 2008_5 ЗД 16" xfId="2974"/>
    <cellStyle name="_Макроэкономика 2008_5 ЗД 17" xfId="2975"/>
    <cellStyle name="_Макроэкономика 2008_5 ЗД 18" xfId="2976"/>
    <cellStyle name="_Макроэкономика 2008_5 ЗД 19" xfId="2977"/>
    <cellStyle name="_Макроэкономика 2008_5 ЗД 2" xfId="2978"/>
    <cellStyle name="_Макроэкономика 2008_5 ЗД 2 2" xfId="2979"/>
    <cellStyle name="_Макроэкономика 2008_5 ЗД 20" xfId="2980"/>
    <cellStyle name="_Макроэкономика 2008_5 ЗД 21" xfId="2981"/>
    <cellStyle name="_Макроэкономика 2008_5 ЗД 22" xfId="2982"/>
    <cellStyle name="_Макроэкономика 2008_5 ЗД 23" xfId="2983"/>
    <cellStyle name="_Макроэкономика 2008_5 ЗД 24" xfId="2984"/>
    <cellStyle name="_Макроэкономика 2008_5 ЗД 25" xfId="2985"/>
    <cellStyle name="_Макроэкономика 2008_5 ЗД 26" xfId="2986"/>
    <cellStyle name="_Макроэкономика 2008_5 ЗД 27" xfId="2987"/>
    <cellStyle name="_Макроэкономика 2008_5 ЗД 28" xfId="2988"/>
    <cellStyle name="_Макроэкономика 2008_5 ЗД 29" xfId="2989"/>
    <cellStyle name="_Макроэкономика 2008_5 ЗД 3" xfId="2990"/>
    <cellStyle name="_Макроэкономика 2008_5 ЗД 3 2" xfId="2991"/>
    <cellStyle name="_Макроэкономика 2008_5 ЗД 30" xfId="2992"/>
    <cellStyle name="_Макроэкономика 2008_5 ЗД 31" xfId="2993"/>
    <cellStyle name="_Макроэкономика 2008_5 ЗД 32" xfId="2994"/>
    <cellStyle name="_Макроэкономика 2008_5 ЗД 33" xfId="2995"/>
    <cellStyle name="_Макроэкономика 2008_5 ЗД 34" xfId="2996"/>
    <cellStyle name="_Макроэкономика 2008_5 ЗД 4" xfId="2997"/>
    <cellStyle name="_Макроэкономика 2008_5 ЗД 4 2" xfId="2998"/>
    <cellStyle name="_Макроэкономика 2008_5 ЗД 5" xfId="2999"/>
    <cellStyle name="_Макроэкономика 2008_5 ЗД 6" xfId="3000"/>
    <cellStyle name="_Макроэкономика 2008_5 ЗД 7" xfId="3001"/>
    <cellStyle name="_Макроэкономика 2008_5 ЗД 8" xfId="3002"/>
    <cellStyle name="_Макроэкономика 2008_5 ЗД 9" xfId="3003"/>
    <cellStyle name="_Макроэкономика 2008_5 ЗД_Setup" xfId="3004"/>
    <cellStyle name="_Макроэкономика 2008_plan $31.03.08" xfId="3005"/>
    <cellStyle name="_Макроэкономика 2008_plan $31.03.08 2" xfId="3006"/>
    <cellStyle name="_Макроэкономика 2008_plan $31.03.08_17 М08_5 мес ПУ СМДПУ" xfId="3007"/>
    <cellStyle name="_Макроэкономика 2008_plan $31.03.08_17 М08_5 мес ПУ СМДПУ 2" xfId="3008"/>
    <cellStyle name="_Макроэкономика 2008_plan $31.03.08_Анализ инвестиций 03 07 08" xfId="3009"/>
    <cellStyle name="_Макроэкономика 2008_plan $31.03.08_Анализ инвестиций 03 07 08 2" xfId="3010"/>
    <cellStyle name="_Макроэкономика 2008_plan $31.03.08_график 12.08.08" xfId="3011"/>
    <cellStyle name="_Макроэкономика 2008_plan $31.03.08_график 12.08.08 2" xfId="3012"/>
    <cellStyle name="_Макроэкономика 2008_plan $31.03.08_Для мониторинга ИП08 ПУ ГК ГВУ 2017 грн" xfId="3013"/>
    <cellStyle name="_Макроэкономика 2008_plan $31.03.08_Для мониторинга ИП08 ПУ ГК ГВУ 2017 грн 2" xfId="3014"/>
    <cellStyle name="_Макроэкономика 2008_plan $31.03.08_Исх для монитиоринга ГВУ 2017 грн  (июнь 2008г )" xfId="3015"/>
    <cellStyle name="_Макроэкономика 2008_plan $31.03.08_Исх для монитиоринга ГВУ 2017 грн  (июнь 2008г ) 2" xfId="3016"/>
    <cellStyle name="_Макроэкономика 2008_plan $31.03.08_Исх.для монитиоринга ГВУ 2017 грн. (июнь 2008г.)" xfId="3017"/>
    <cellStyle name="_Макроэкономика 2008_plan $31.03.08_Исх.для монитиоринга ГВУ 2017 грн. (июнь 2008г.) 2" xfId="3018"/>
    <cellStyle name="_Макроэкономика 2008_plan $31.03.08_М08_5мес.ГК ГВУ 2017 грн._$" xfId="3019"/>
    <cellStyle name="_Макроэкономика 2008_plan $31.03.08_М08_5мес.ГК ГВУ 2017 грн._$ 2" xfId="3020"/>
    <cellStyle name="_Макроэкономика 2008_plan $31.03.08_М08_5мес.ГК ГВУ 2017_$" xfId="3021"/>
    <cellStyle name="_Макроэкономика 2008_plan $31.03.08_М08_5мес.ГК ГВУ 2017_$ 2" xfId="3022"/>
    <cellStyle name="_Макроэкономика 2008_plan $31.03.08_М08_6 мес.ГК ГВУ_дор.график 15.08.08" xfId="3023"/>
    <cellStyle name="_Макроэкономика 2008_plan $31.03.08_М08_6 мес.ГК ГВУ_дор.график 15.08.08 2" xfId="3024"/>
    <cellStyle name="_Макроэкономика 2008_plan $31.03.08_М08_6мес.ГК ГВУ 2017_$" xfId="3025"/>
    <cellStyle name="_Макроэкономика 2008_plan $31.03.08_М08_6мес.ГК ГВУ 2017_$ 2" xfId="3026"/>
    <cellStyle name="_Макроэкономика 2008_plan $31.03.08_М08_6мес.ГК ГВУ 2017_$ новый мониторинг" xfId="3027"/>
    <cellStyle name="_Макроэкономика 2008_plan $31.03.08_М08_6мес.ГК ГВУ 2017_$ новый мониторинг 2" xfId="3028"/>
    <cellStyle name="_Макроэкономика 2008_plan $31.03.08_План ожид.18.06.08_в карточку(июнь 2008г.)" xfId="3029"/>
    <cellStyle name="_Макроэкономика 2008_plan $31.03.08_План ожид.18.06.08_в карточку(июнь 2008г.) 2" xfId="3030"/>
    <cellStyle name="_Макроэкономика 2008_plan $31.03.08_Себестоимость анализ групп.статей в 1 фактор" xfId="3031"/>
    <cellStyle name="_Макроэкономика 2008_plan $31.03.08_Себестоимость анализ групп.статей в 1 фактор 2" xfId="3032"/>
    <cellStyle name="_Макроэкономика 2008_plan $31.03.08_Себестоимость анализ групп.статей в 1 фактор15.08" xfId="3033"/>
    <cellStyle name="_Макроэкономика 2008_plan $31.03.08_Себестоимость анализ групп.статей в 1 фактор15.08 2" xfId="3034"/>
    <cellStyle name="_Макроэкономика 2008_plan $31.03.08_Согласованое Обосн.себес. по выбр. вар. ГВУ для нового мониторинга" xfId="3035"/>
    <cellStyle name="_Макроэкономика 2008_plan $31.03.08_Согласованое Обосн.себес. по выбр. вар. ГВУ для нового мониторинга 2" xfId="3036"/>
    <cellStyle name="_Макроэкономика 2008_Setup" xfId="3037"/>
    <cellStyle name="_Макроэкономика 2008_Благо_ФА для  KPI " xfId="3038"/>
    <cellStyle name="_Макроэкономика 2008_Благо_ФА для  KPI  10" xfId="3039"/>
    <cellStyle name="_Макроэкономика 2008_Благо_ФА для  KPI  11" xfId="3040"/>
    <cellStyle name="_Макроэкономика 2008_Благо_ФА для  KPI  12" xfId="3041"/>
    <cellStyle name="_Макроэкономика 2008_Благо_ФА для  KPI  13" xfId="3042"/>
    <cellStyle name="_Макроэкономика 2008_Благо_ФА для  KPI  14" xfId="3043"/>
    <cellStyle name="_Макроэкономика 2008_Благо_ФА для  KPI  15" xfId="3044"/>
    <cellStyle name="_Макроэкономика 2008_Благо_ФА для  KPI  16" xfId="3045"/>
    <cellStyle name="_Макроэкономика 2008_Благо_ФА для  KPI  17" xfId="3046"/>
    <cellStyle name="_Макроэкономика 2008_Благо_ФА для  KPI  18" xfId="3047"/>
    <cellStyle name="_Макроэкономика 2008_Благо_ФА для  KPI  19" xfId="3048"/>
    <cellStyle name="_Макроэкономика 2008_Благо_ФА для  KPI  2" xfId="3049"/>
    <cellStyle name="_Макроэкономика 2008_Благо_ФА для  KPI  2 2" xfId="3050"/>
    <cellStyle name="_Макроэкономика 2008_Благо_ФА для  KPI  20" xfId="3051"/>
    <cellStyle name="_Макроэкономика 2008_Благо_ФА для  KPI  21" xfId="3052"/>
    <cellStyle name="_Макроэкономика 2008_Благо_ФА для  KPI  22" xfId="3053"/>
    <cellStyle name="_Макроэкономика 2008_Благо_ФА для  KPI  23" xfId="3054"/>
    <cellStyle name="_Макроэкономика 2008_Благо_ФА для  KPI  24" xfId="3055"/>
    <cellStyle name="_Макроэкономика 2008_Благо_ФА для  KPI  25" xfId="3056"/>
    <cellStyle name="_Макроэкономика 2008_Благо_ФА для  KPI  26" xfId="3057"/>
    <cellStyle name="_Макроэкономика 2008_Благо_ФА для  KPI  27" xfId="3058"/>
    <cellStyle name="_Макроэкономика 2008_Благо_ФА для  KPI  28" xfId="3059"/>
    <cellStyle name="_Макроэкономика 2008_Благо_ФА для  KPI  29" xfId="3060"/>
    <cellStyle name="_Макроэкономика 2008_Благо_ФА для  KPI  3" xfId="3061"/>
    <cellStyle name="_Макроэкономика 2008_Благо_ФА для  KPI  3 2" xfId="3062"/>
    <cellStyle name="_Макроэкономика 2008_Благо_ФА для  KPI  30" xfId="3063"/>
    <cellStyle name="_Макроэкономика 2008_Благо_ФА для  KPI  31" xfId="3064"/>
    <cellStyle name="_Макроэкономика 2008_Благо_ФА для  KPI  32" xfId="3065"/>
    <cellStyle name="_Макроэкономика 2008_Благо_ФА для  KPI  33" xfId="3066"/>
    <cellStyle name="_Макроэкономика 2008_Благо_ФА для  KPI  34" xfId="3067"/>
    <cellStyle name="_Макроэкономика 2008_Благо_ФА для  KPI  4" xfId="3068"/>
    <cellStyle name="_Макроэкономика 2008_Благо_ФА для  KPI  4 2" xfId="3069"/>
    <cellStyle name="_Макроэкономика 2008_Благо_ФА для  KPI  5" xfId="3070"/>
    <cellStyle name="_Макроэкономика 2008_Благо_ФА для  KPI  6" xfId="3071"/>
    <cellStyle name="_Макроэкономика 2008_Благо_ФА для  KPI  7" xfId="3072"/>
    <cellStyle name="_Макроэкономика 2008_Благо_ФА для  KPI  8" xfId="3073"/>
    <cellStyle name="_Макроэкономика 2008_Благо_ФА для  KPI  9" xfId="3074"/>
    <cellStyle name="_Макроэкономика 2008_Благо_ФА для  KPI _Setup" xfId="3075"/>
    <cellStyle name="_Макроэкономика 2008_ГК_ФА для  KPI " xfId="3076"/>
    <cellStyle name="_Макроэкономика 2008_ГК_ФА для  KPI  10" xfId="3077"/>
    <cellStyle name="_Макроэкономика 2008_ГК_ФА для  KPI  11" xfId="3078"/>
    <cellStyle name="_Макроэкономика 2008_ГК_ФА для  KPI  12" xfId="3079"/>
    <cellStyle name="_Макроэкономика 2008_ГК_ФА для  KPI  13" xfId="3080"/>
    <cellStyle name="_Макроэкономика 2008_ГК_ФА для  KPI  14" xfId="3081"/>
    <cellStyle name="_Макроэкономика 2008_ГК_ФА для  KPI  15" xfId="3082"/>
    <cellStyle name="_Макроэкономика 2008_ГК_ФА для  KPI  16" xfId="3083"/>
    <cellStyle name="_Макроэкономика 2008_ГК_ФА для  KPI  17" xfId="3084"/>
    <cellStyle name="_Макроэкономика 2008_ГК_ФА для  KPI  18" xfId="3085"/>
    <cellStyle name="_Макроэкономика 2008_ГК_ФА для  KPI  19" xfId="3086"/>
    <cellStyle name="_Макроэкономика 2008_ГК_ФА для  KPI  2" xfId="3087"/>
    <cellStyle name="_Макроэкономика 2008_ГК_ФА для  KPI  2 2" xfId="3088"/>
    <cellStyle name="_Макроэкономика 2008_ГК_ФА для  KPI  20" xfId="3089"/>
    <cellStyle name="_Макроэкономика 2008_ГК_ФА для  KPI  21" xfId="3090"/>
    <cellStyle name="_Макроэкономика 2008_ГК_ФА для  KPI  22" xfId="3091"/>
    <cellStyle name="_Макроэкономика 2008_ГК_ФА для  KPI  23" xfId="3092"/>
    <cellStyle name="_Макроэкономика 2008_ГК_ФА для  KPI  24" xfId="3093"/>
    <cellStyle name="_Макроэкономика 2008_ГК_ФА для  KPI  25" xfId="3094"/>
    <cellStyle name="_Макроэкономика 2008_ГК_ФА для  KPI  26" xfId="3095"/>
    <cellStyle name="_Макроэкономика 2008_ГК_ФА для  KPI  27" xfId="3096"/>
    <cellStyle name="_Макроэкономика 2008_ГК_ФА для  KPI  28" xfId="3097"/>
    <cellStyle name="_Макроэкономика 2008_ГК_ФА для  KPI  29" xfId="3098"/>
    <cellStyle name="_Макроэкономика 2008_ГК_ФА для  KPI  3" xfId="3099"/>
    <cellStyle name="_Макроэкономика 2008_ГК_ФА для  KPI  3 2" xfId="3100"/>
    <cellStyle name="_Макроэкономика 2008_ГК_ФА для  KPI  30" xfId="3101"/>
    <cellStyle name="_Макроэкономика 2008_ГК_ФА для  KPI  31" xfId="3102"/>
    <cellStyle name="_Макроэкономика 2008_ГК_ФА для  KPI  32" xfId="3103"/>
    <cellStyle name="_Макроэкономика 2008_ГК_ФА для  KPI  33" xfId="3104"/>
    <cellStyle name="_Макроэкономика 2008_ГК_ФА для  KPI  34" xfId="3105"/>
    <cellStyle name="_Макроэкономика 2008_ГК_ФА для  KPI  4" xfId="3106"/>
    <cellStyle name="_Макроэкономика 2008_ГК_ФА для  KPI  4 2" xfId="3107"/>
    <cellStyle name="_Макроэкономика 2008_ГК_ФА для  KPI  5" xfId="3108"/>
    <cellStyle name="_Макроэкономика 2008_ГК_ФА для  KPI  6" xfId="3109"/>
    <cellStyle name="_Макроэкономика 2008_ГК_ФА для  KPI  7" xfId="3110"/>
    <cellStyle name="_Макроэкономика 2008_ГК_ФА для  KPI  8" xfId="3111"/>
    <cellStyle name="_Макроэкономика 2008_ГК_ФА для  KPI  9" xfId="3112"/>
    <cellStyle name="_Макроэкономика 2008_ГК_ФА для  KPI _Setup" xfId="3113"/>
    <cellStyle name="_Макроэкономика 2008_график реализации (детальный)" xfId="3114"/>
    <cellStyle name="_Макроэкономика 2008_график реализации (детальный) 10" xfId="3115"/>
    <cellStyle name="_Макроэкономика 2008_график реализации (детальный) 11" xfId="3116"/>
    <cellStyle name="_Макроэкономика 2008_график реализации (детальный) 12" xfId="3117"/>
    <cellStyle name="_Макроэкономика 2008_график реализации (детальный) 13" xfId="3118"/>
    <cellStyle name="_Макроэкономика 2008_график реализации (детальный) 14" xfId="3119"/>
    <cellStyle name="_Макроэкономика 2008_график реализации (детальный) 15" xfId="3120"/>
    <cellStyle name="_Макроэкономика 2008_график реализации (детальный) 16" xfId="3121"/>
    <cellStyle name="_Макроэкономика 2008_график реализации (детальный) 17" xfId="3122"/>
    <cellStyle name="_Макроэкономика 2008_график реализации (детальный) 18" xfId="3123"/>
    <cellStyle name="_Макроэкономика 2008_график реализации (детальный) 19" xfId="3124"/>
    <cellStyle name="_Макроэкономика 2008_график реализации (детальный) 2" xfId="3125"/>
    <cellStyle name="_Макроэкономика 2008_график реализации (детальный) 2 2" xfId="3126"/>
    <cellStyle name="_Макроэкономика 2008_график реализации (детальный) 20" xfId="3127"/>
    <cellStyle name="_Макроэкономика 2008_график реализации (детальный) 21" xfId="3128"/>
    <cellStyle name="_Макроэкономика 2008_график реализации (детальный) 22" xfId="3129"/>
    <cellStyle name="_Макроэкономика 2008_график реализации (детальный) 23" xfId="3130"/>
    <cellStyle name="_Макроэкономика 2008_график реализации (детальный) 24" xfId="3131"/>
    <cellStyle name="_Макроэкономика 2008_график реализации (детальный) 25" xfId="3132"/>
    <cellStyle name="_Макроэкономика 2008_график реализации (детальный) 26" xfId="3133"/>
    <cellStyle name="_Макроэкономика 2008_график реализации (детальный) 27" xfId="3134"/>
    <cellStyle name="_Макроэкономика 2008_график реализации (детальный) 28" xfId="3135"/>
    <cellStyle name="_Макроэкономика 2008_график реализации (детальный) 29" xfId="3136"/>
    <cellStyle name="_Макроэкономика 2008_график реализации (детальный) 3" xfId="3137"/>
    <cellStyle name="_Макроэкономика 2008_график реализации (детальный) 3 2" xfId="3138"/>
    <cellStyle name="_Макроэкономика 2008_график реализации (детальный) 30" xfId="3139"/>
    <cellStyle name="_Макроэкономика 2008_график реализации (детальный) 31" xfId="3140"/>
    <cellStyle name="_Макроэкономика 2008_график реализации (детальный) 32" xfId="3141"/>
    <cellStyle name="_Макроэкономика 2008_график реализации (детальный) 33" xfId="3142"/>
    <cellStyle name="_Макроэкономика 2008_график реализации (детальный) 34" xfId="3143"/>
    <cellStyle name="_Макроэкономика 2008_график реализации (детальный) 4" xfId="3144"/>
    <cellStyle name="_Макроэкономика 2008_график реализации (детальный) 4 2" xfId="3145"/>
    <cellStyle name="_Макроэкономика 2008_график реализации (детальный) 5" xfId="3146"/>
    <cellStyle name="_Макроэкономика 2008_график реализации (детальный) 6" xfId="3147"/>
    <cellStyle name="_Макроэкономика 2008_график реализации (детальный) 7" xfId="3148"/>
    <cellStyle name="_Макроэкономика 2008_график реализации (детальный) 8" xfId="3149"/>
    <cellStyle name="_Макроэкономика 2008_график реализации (детальный) 9" xfId="3150"/>
    <cellStyle name="_Макроэкономика 2008_Данные для расчета бульдозеров" xfId="3151"/>
    <cellStyle name="_Макроэкономика 2008_Данные для расчета бульдозеров 10" xfId="3152"/>
    <cellStyle name="_Макроэкономика 2008_Данные для расчета бульдозеров 11" xfId="3153"/>
    <cellStyle name="_Макроэкономика 2008_Данные для расчета бульдозеров 12" xfId="3154"/>
    <cellStyle name="_Макроэкономика 2008_Данные для расчета бульдозеров 13" xfId="3155"/>
    <cellStyle name="_Макроэкономика 2008_Данные для расчета бульдозеров 14" xfId="3156"/>
    <cellStyle name="_Макроэкономика 2008_Данные для расчета бульдозеров 15" xfId="3157"/>
    <cellStyle name="_Макроэкономика 2008_Данные для расчета бульдозеров 16" xfId="3158"/>
    <cellStyle name="_Макроэкономика 2008_Данные для расчета бульдозеров 17" xfId="3159"/>
    <cellStyle name="_Макроэкономика 2008_Данные для расчета бульдозеров 18" xfId="3160"/>
    <cellStyle name="_Макроэкономика 2008_Данные для расчета бульдозеров 19" xfId="3161"/>
    <cellStyle name="_Макроэкономика 2008_Данные для расчета бульдозеров 2" xfId="3162"/>
    <cellStyle name="_Макроэкономика 2008_Данные для расчета бульдозеров 2 2" xfId="3163"/>
    <cellStyle name="_Макроэкономика 2008_Данные для расчета бульдозеров 20" xfId="3164"/>
    <cellStyle name="_Макроэкономика 2008_Данные для расчета бульдозеров 21" xfId="3165"/>
    <cellStyle name="_Макроэкономика 2008_Данные для расчета бульдозеров 22" xfId="3166"/>
    <cellStyle name="_Макроэкономика 2008_Данные для расчета бульдозеров 23" xfId="3167"/>
    <cellStyle name="_Макроэкономика 2008_Данные для расчета бульдозеров 24" xfId="3168"/>
    <cellStyle name="_Макроэкономика 2008_Данные для расчета бульдозеров 25" xfId="3169"/>
    <cellStyle name="_Макроэкономика 2008_Данные для расчета бульдозеров 26" xfId="3170"/>
    <cellStyle name="_Макроэкономика 2008_Данные для расчета бульдозеров 27" xfId="3171"/>
    <cellStyle name="_Макроэкономика 2008_Данные для расчета бульдозеров 28" xfId="3172"/>
    <cellStyle name="_Макроэкономика 2008_Данные для расчета бульдозеров 29" xfId="3173"/>
    <cellStyle name="_Макроэкономика 2008_Данные для расчета бульдозеров 3" xfId="3174"/>
    <cellStyle name="_Макроэкономика 2008_Данные для расчета бульдозеров 3 2" xfId="3175"/>
    <cellStyle name="_Макроэкономика 2008_Данные для расчета бульдозеров 30" xfId="3176"/>
    <cellStyle name="_Макроэкономика 2008_Данные для расчета бульдозеров 31" xfId="3177"/>
    <cellStyle name="_Макроэкономика 2008_Данные для расчета бульдозеров 32" xfId="3178"/>
    <cellStyle name="_Макроэкономика 2008_Данные для расчета бульдозеров 33" xfId="3179"/>
    <cellStyle name="_Макроэкономика 2008_Данные для расчета бульдозеров 34" xfId="3180"/>
    <cellStyle name="_Макроэкономика 2008_Данные для расчета бульдозеров 4" xfId="3181"/>
    <cellStyle name="_Макроэкономика 2008_Данные для расчета бульдозеров 4 (2)" xfId="3182"/>
    <cellStyle name="_Макроэкономика 2008_Данные для расчета бульдозеров 4 (2) 10" xfId="3183"/>
    <cellStyle name="_Макроэкономика 2008_Данные для расчета бульдозеров 4 (2) 11" xfId="3184"/>
    <cellStyle name="_Макроэкономика 2008_Данные для расчета бульдозеров 4 (2) 12" xfId="3185"/>
    <cellStyle name="_Макроэкономика 2008_Данные для расчета бульдозеров 4 (2) 13" xfId="3186"/>
    <cellStyle name="_Макроэкономика 2008_Данные для расчета бульдозеров 4 (2) 14" xfId="3187"/>
    <cellStyle name="_Макроэкономика 2008_Данные для расчета бульдозеров 4 (2) 15" xfId="3188"/>
    <cellStyle name="_Макроэкономика 2008_Данные для расчета бульдозеров 4 (2) 16" xfId="3189"/>
    <cellStyle name="_Макроэкономика 2008_Данные для расчета бульдозеров 4 (2) 17" xfId="3190"/>
    <cellStyle name="_Макроэкономика 2008_Данные для расчета бульдозеров 4 (2) 18" xfId="3191"/>
    <cellStyle name="_Макроэкономика 2008_Данные для расчета бульдозеров 4 (2) 19" xfId="3192"/>
    <cellStyle name="_Макроэкономика 2008_Данные для расчета бульдозеров 4 (2) 2" xfId="3193"/>
    <cellStyle name="_Макроэкономика 2008_Данные для расчета бульдозеров 4 (2) 2 2" xfId="3194"/>
    <cellStyle name="_Макроэкономика 2008_Данные для расчета бульдозеров 4 (2) 20" xfId="3195"/>
    <cellStyle name="_Макроэкономика 2008_Данные для расчета бульдозеров 4 (2) 21" xfId="3196"/>
    <cellStyle name="_Макроэкономика 2008_Данные для расчета бульдозеров 4 (2) 22" xfId="3197"/>
    <cellStyle name="_Макроэкономика 2008_Данные для расчета бульдозеров 4 (2) 23" xfId="3198"/>
    <cellStyle name="_Макроэкономика 2008_Данные для расчета бульдозеров 4 (2) 24" xfId="3199"/>
    <cellStyle name="_Макроэкономика 2008_Данные для расчета бульдозеров 4 (2) 25" xfId="3200"/>
    <cellStyle name="_Макроэкономика 2008_Данные для расчета бульдозеров 4 (2) 26" xfId="3201"/>
    <cellStyle name="_Макроэкономика 2008_Данные для расчета бульдозеров 4 (2) 27" xfId="3202"/>
    <cellStyle name="_Макроэкономика 2008_Данные для расчета бульдозеров 4 (2) 28" xfId="3203"/>
    <cellStyle name="_Макроэкономика 2008_Данные для расчета бульдозеров 4 (2) 29" xfId="3204"/>
    <cellStyle name="_Макроэкономика 2008_Данные для расчета бульдозеров 4 (2) 3" xfId="3205"/>
    <cellStyle name="_Макроэкономика 2008_Данные для расчета бульдозеров 4 (2) 3 2" xfId="3206"/>
    <cellStyle name="_Макроэкономика 2008_Данные для расчета бульдозеров 4 (2) 30" xfId="3207"/>
    <cellStyle name="_Макроэкономика 2008_Данные для расчета бульдозеров 4 (2) 31" xfId="3208"/>
    <cellStyle name="_Макроэкономика 2008_Данные для расчета бульдозеров 4 (2) 32" xfId="3209"/>
    <cellStyle name="_Макроэкономика 2008_Данные для расчета бульдозеров 4 (2) 33" xfId="3210"/>
    <cellStyle name="_Макроэкономика 2008_Данные для расчета бульдозеров 4 (2) 34" xfId="3211"/>
    <cellStyle name="_Макроэкономика 2008_Данные для расчета бульдозеров 4 (2) 4" xfId="3212"/>
    <cellStyle name="_Макроэкономика 2008_Данные для расчета бульдозеров 4 (2) 4 2" xfId="3213"/>
    <cellStyle name="_Макроэкономика 2008_Данные для расчета бульдозеров 4 (2) 5" xfId="3214"/>
    <cellStyle name="_Макроэкономика 2008_Данные для расчета бульдозеров 4 (2) 6" xfId="3215"/>
    <cellStyle name="_Макроэкономика 2008_Данные для расчета бульдозеров 4 (2) 7" xfId="3216"/>
    <cellStyle name="_Макроэкономика 2008_Данные для расчета бульдозеров 4 (2) 8" xfId="3217"/>
    <cellStyle name="_Макроэкономика 2008_Данные для расчета бульдозеров 4 (2) 9" xfId="3218"/>
    <cellStyle name="_Макроэкономика 2008_Данные для расчета бульдозеров 4 2" xfId="3219"/>
    <cellStyle name="_Макроэкономика 2008_Данные для расчета бульдозеров 5" xfId="3220"/>
    <cellStyle name="_Макроэкономика 2008_Данные для расчета бульдозеров 6" xfId="3221"/>
    <cellStyle name="_Макроэкономика 2008_Данные для расчета бульдозеров 7" xfId="3222"/>
    <cellStyle name="_Макроэкономика 2008_Данные для расчета бульдозеров 8" xfId="3223"/>
    <cellStyle name="_Макроэкономика 2008_Данные для расчета бульдозеров 9" xfId="3224"/>
    <cellStyle name="_Макроэкономика 2008_ИП 2008 ПУ Степная лава 157 (4)" xfId="3225"/>
    <cellStyle name="_Макроэкономика 2008_ИП 2008 ПУ Степная лава 157 (4) 2" xfId="3226"/>
    <cellStyle name="_Макроэкономика 2008_ИП 2008 ПУ Степная лава 157 (4)_Setup" xfId="3227"/>
    <cellStyle name="_Макроэкономика 2008_ИП 2008 ПУ Степная лава 157 (4)_Данные для расчета бульдозеров" xfId="3228"/>
    <cellStyle name="_Макроэкономика 2008_ИП 2008 ПУ Степная лава 157 (4)_Данные для расчета бульдозеров 10" xfId="3229"/>
    <cellStyle name="_Макроэкономика 2008_ИП 2008 ПУ Степная лава 157 (4)_Данные для расчета бульдозеров 11" xfId="3230"/>
    <cellStyle name="_Макроэкономика 2008_ИП 2008 ПУ Степная лава 157 (4)_Данные для расчета бульдозеров 12" xfId="3231"/>
    <cellStyle name="_Макроэкономика 2008_ИП 2008 ПУ Степная лава 157 (4)_Данные для расчета бульдозеров 13" xfId="3232"/>
    <cellStyle name="_Макроэкономика 2008_ИП 2008 ПУ Степная лава 157 (4)_Данные для расчета бульдозеров 14" xfId="3233"/>
    <cellStyle name="_Макроэкономика 2008_ИП 2008 ПУ Степная лава 157 (4)_Данные для расчета бульдозеров 15" xfId="3234"/>
    <cellStyle name="_Макроэкономика 2008_ИП 2008 ПУ Степная лава 157 (4)_Данные для расчета бульдозеров 16" xfId="3235"/>
    <cellStyle name="_Макроэкономика 2008_ИП 2008 ПУ Степная лава 157 (4)_Данные для расчета бульдозеров 17" xfId="3236"/>
    <cellStyle name="_Макроэкономика 2008_ИП 2008 ПУ Степная лава 157 (4)_Данные для расчета бульдозеров 18" xfId="3237"/>
    <cellStyle name="_Макроэкономика 2008_ИП 2008 ПУ Степная лава 157 (4)_Данные для расчета бульдозеров 19" xfId="3238"/>
    <cellStyle name="_Макроэкономика 2008_ИП 2008 ПУ Степная лава 157 (4)_Данные для расчета бульдозеров 2" xfId="3239"/>
    <cellStyle name="_Макроэкономика 2008_ИП 2008 ПУ Степная лава 157 (4)_Данные для расчета бульдозеров 2 2" xfId="3240"/>
    <cellStyle name="_Макроэкономика 2008_ИП 2008 ПУ Степная лава 157 (4)_Данные для расчета бульдозеров 20" xfId="3241"/>
    <cellStyle name="_Макроэкономика 2008_ИП 2008 ПУ Степная лава 157 (4)_Данные для расчета бульдозеров 21" xfId="3242"/>
    <cellStyle name="_Макроэкономика 2008_ИП 2008 ПУ Степная лава 157 (4)_Данные для расчета бульдозеров 22" xfId="3243"/>
    <cellStyle name="_Макроэкономика 2008_ИП 2008 ПУ Степная лава 157 (4)_Данные для расчета бульдозеров 23" xfId="3244"/>
    <cellStyle name="_Макроэкономика 2008_ИП 2008 ПУ Степная лава 157 (4)_Данные для расчета бульдозеров 24" xfId="3245"/>
    <cellStyle name="_Макроэкономика 2008_ИП 2008 ПУ Степная лава 157 (4)_Данные для расчета бульдозеров 25" xfId="3246"/>
    <cellStyle name="_Макроэкономика 2008_ИП 2008 ПУ Степная лава 157 (4)_Данные для расчета бульдозеров 26" xfId="3247"/>
    <cellStyle name="_Макроэкономика 2008_ИП 2008 ПУ Степная лава 157 (4)_Данные для расчета бульдозеров 27" xfId="3248"/>
    <cellStyle name="_Макроэкономика 2008_ИП 2008 ПУ Степная лава 157 (4)_Данные для расчета бульдозеров 28" xfId="3249"/>
    <cellStyle name="_Макроэкономика 2008_ИП 2008 ПУ Степная лава 157 (4)_Данные для расчета бульдозеров 29" xfId="3250"/>
    <cellStyle name="_Макроэкономика 2008_ИП 2008 ПУ Степная лава 157 (4)_Данные для расчета бульдозеров 3" xfId="3251"/>
    <cellStyle name="_Макроэкономика 2008_ИП 2008 ПУ Степная лава 157 (4)_Данные для расчета бульдозеров 3 2" xfId="3252"/>
    <cellStyle name="_Макроэкономика 2008_ИП 2008 ПУ Степная лава 157 (4)_Данные для расчета бульдозеров 30" xfId="3253"/>
    <cellStyle name="_Макроэкономика 2008_ИП 2008 ПУ Степная лава 157 (4)_Данные для расчета бульдозеров 31" xfId="3254"/>
    <cellStyle name="_Макроэкономика 2008_ИП 2008 ПУ Степная лава 157 (4)_Данные для расчета бульдозеров 32" xfId="3255"/>
    <cellStyle name="_Макроэкономика 2008_ИП 2008 ПУ Степная лава 157 (4)_Данные для расчета бульдозеров 33" xfId="3256"/>
    <cellStyle name="_Макроэкономика 2008_ИП 2008 ПУ Степная лава 157 (4)_Данные для расчета бульдозеров 34" xfId="3257"/>
    <cellStyle name="_Макроэкономика 2008_ИП 2008 ПУ Степная лава 157 (4)_Данные для расчета бульдозеров 4" xfId="3258"/>
    <cellStyle name="_Макроэкономика 2008_ИП 2008 ПУ Степная лава 157 (4)_Данные для расчета бульдозеров 4 (2)" xfId="3259"/>
    <cellStyle name="_Макроэкономика 2008_ИП 2008 ПУ Степная лава 157 (4)_Данные для расчета бульдозеров 4 (2) 10" xfId="3260"/>
    <cellStyle name="_Макроэкономика 2008_ИП 2008 ПУ Степная лава 157 (4)_Данные для расчета бульдозеров 4 (2) 11" xfId="3261"/>
    <cellStyle name="_Макроэкономика 2008_ИП 2008 ПУ Степная лава 157 (4)_Данные для расчета бульдозеров 4 (2) 12" xfId="3262"/>
    <cellStyle name="_Макроэкономика 2008_ИП 2008 ПУ Степная лава 157 (4)_Данные для расчета бульдозеров 4 (2) 13" xfId="3263"/>
    <cellStyle name="_Макроэкономика 2008_ИП 2008 ПУ Степная лава 157 (4)_Данные для расчета бульдозеров 4 (2) 14" xfId="3264"/>
    <cellStyle name="_Макроэкономика 2008_ИП 2008 ПУ Степная лава 157 (4)_Данные для расчета бульдозеров 4 (2) 15" xfId="3265"/>
    <cellStyle name="_Макроэкономика 2008_ИП 2008 ПУ Степная лава 157 (4)_Данные для расчета бульдозеров 4 (2) 16" xfId="3266"/>
    <cellStyle name="_Макроэкономика 2008_ИП 2008 ПУ Степная лава 157 (4)_Данные для расчета бульдозеров 4 (2) 17" xfId="3267"/>
    <cellStyle name="_Макроэкономика 2008_ИП 2008 ПУ Степная лава 157 (4)_Данные для расчета бульдозеров 4 (2) 18" xfId="3268"/>
    <cellStyle name="_Макроэкономика 2008_ИП 2008 ПУ Степная лава 157 (4)_Данные для расчета бульдозеров 4 (2) 19" xfId="3269"/>
    <cellStyle name="_Макроэкономика 2008_ИП 2008 ПУ Степная лава 157 (4)_Данные для расчета бульдозеров 4 (2) 2" xfId="3270"/>
    <cellStyle name="_Макроэкономика 2008_ИП 2008 ПУ Степная лава 157 (4)_Данные для расчета бульдозеров 4 (2) 2 2" xfId="3271"/>
    <cellStyle name="_Макроэкономика 2008_ИП 2008 ПУ Степная лава 157 (4)_Данные для расчета бульдозеров 4 (2) 20" xfId="3272"/>
    <cellStyle name="_Макроэкономика 2008_ИП 2008 ПУ Степная лава 157 (4)_Данные для расчета бульдозеров 4 (2) 21" xfId="3273"/>
    <cellStyle name="_Макроэкономика 2008_ИП 2008 ПУ Степная лава 157 (4)_Данные для расчета бульдозеров 4 (2) 22" xfId="3274"/>
    <cellStyle name="_Макроэкономика 2008_ИП 2008 ПУ Степная лава 157 (4)_Данные для расчета бульдозеров 4 (2) 23" xfId="3275"/>
    <cellStyle name="_Макроэкономика 2008_ИП 2008 ПУ Степная лава 157 (4)_Данные для расчета бульдозеров 4 (2) 24" xfId="3276"/>
    <cellStyle name="_Макроэкономика 2008_ИП 2008 ПУ Степная лава 157 (4)_Данные для расчета бульдозеров 4 (2) 25" xfId="3277"/>
    <cellStyle name="_Макроэкономика 2008_ИП 2008 ПУ Степная лава 157 (4)_Данные для расчета бульдозеров 4 (2) 26" xfId="3278"/>
    <cellStyle name="_Макроэкономика 2008_ИП 2008 ПУ Степная лава 157 (4)_Данные для расчета бульдозеров 4 (2) 27" xfId="3279"/>
    <cellStyle name="_Макроэкономика 2008_ИП 2008 ПУ Степная лава 157 (4)_Данные для расчета бульдозеров 4 (2) 28" xfId="3280"/>
    <cellStyle name="_Макроэкономика 2008_ИП 2008 ПУ Степная лава 157 (4)_Данные для расчета бульдозеров 4 (2) 29" xfId="3281"/>
    <cellStyle name="_Макроэкономика 2008_ИП 2008 ПУ Степная лава 157 (4)_Данные для расчета бульдозеров 4 (2) 3" xfId="3282"/>
    <cellStyle name="_Макроэкономика 2008_ИП 2008 ПУ Степная лава 157 (4)_Данные для расчета бульдозеров 4 (2) 3 2" xfId="3283"/>
    <cellStyle name="_Макроэкономика 2008_ИП 2008 ПУ Степная лава 157 (4)_Данные для расчета бульдозеров 4 (2) 30" xfId="3284"/>
    <cellStyle name="_Макроэкономика 2008_ИП 2008 ПУ Степная лава 157 (4)_Данные для расчета бульдозеров 4 (2) 31" xfId="3285"/>
    <cellStyle name="_Макроэкономика 2008_ИП 2008 ПУ Степная лава 157 (4)_Данные для расчета бульдозеров 4 (2) 32" xfId="3286"/>
    <cellStyle name="_Макроэкономика 2008_ИП 2008 ПУ Степная лава 157 (4)_Данные для расчета бульдозеров 4 (2) 33" xfId="3287"/>
    <cellStyle name="_Макроэкономика 2008_ИП 2008 ПУ Степная лава 157 (4)_Данные для расчета бульдозеров 4 (2) 34" xfId="3288"/>
    <cellStyle name="_Макроэкономика 2008_ИП 2008 ПУ Степная лава 157 (4)_Данные для расчета бульдозеров 4 (2) 4" xfId="3289"/>
    <cellStyle name="_Макроэкономика 2008_ИП 2008 ПУ Степная лава 157 (4)_Данные для расчета бульдозеров 4 (2) 4 2" xfId="3290"/>
    <cellStyle name="_Макроэкономика 2008_ИП 2008 ПУ Степная лава 157 (4)_Данные для расчета бульдозеров 4 (2) 5" xfId="3291"/>
    <cellStyle name="_Макроэкономика 2008_ИП 2008 ПУ Степная лава 157 (4)_Данные для расчета бульдозеров 4 (2) 6" xfId="3292"/>
    <cellStyle name="_Макроэкономика 2008_ИП 2008 ПУ Степная лава 157 (4)_Данные для расчета бульдозеров 4 (2) 7" xfId="3293"/>
    <cellStyle name="_Макроэкономика 2008_ИП 2008 ПУ Степная лава 157 (4)_Данные для расчета бульдозеров 4 (2) 8" xfId="3294"/>
    <cellStyle name="_Макроэкономика 2008_ИП 2008 ПУ Степная лава 157 (4)_Данные для расчета бульдозеров 4 (2) 9" xfId="3295"/>
    <cellStyle name="_Макроэкономика 2008_ИП 2008 ПУ Степная лава 157 (4)_Данные для расчета бульдозеров 4 2" xfId="3296"/>
    <cellStyle name="_Макроэкономика 2008_ИП 2008 ПУ Степная лава 157 (4)_Данные для расчета бульдозеров 5" xfId="3297"/>
    <cellStyle name="_Макроэкономика 2008_ИП 2008 ПУ Степная лава 157 (4)_Данные для расчета бульдозеров 6" xfId="3298"/>
    <cellStyle name="_Макроэкономика 2008_ИП 2008 ПУ Степная лава 157 (4)_Данные для расчета бульдозеров 7" xfId="3299"/>
    <cellStyle name="_Макроэкономика 2008_ИП 2008 ПУ Степная лава 157 (4)_Данные для расчета бульдозеров 8" xfId="3300"/>
    <cellStyle name="_Макроэкономика 2008_ИП 2008 ПУ Степная лава 157 (4)_Данные для расчета бульдозеров 9" xfId="3301"/>
    <cellStyle name="_Макроэкономика 2008_ИП 2008 ПУ Степная лава 157 (4)_ИП09_302 лава_Павлоградская_ПУ-32000" xfId="3302"/>
    <cellStyle name="_Макроэкономика 2008_ИП 2008 ПУ Степная лава 157 (4)_ИП09_302 лава_Павлоградская_ПУ-32000 (ИК ПУ 22.09)" xfId="3303"/>
    <cellStyle name="_Макроэкономика 2008_ИП 2008 ПУ Степная лава 157 (4)_ИП09_302 лава_Павлоградская_ПУ-32000 (ИК ПУ 22.09) 2" xfId="3304"/>
    <cellStyle name="_Макроэкономика 2008_ИП 2008 ПУ Степная лава 157 (4)_ИП09_302 лава_Павлоградская_ПУ-32000 2" xfId="3305"/>
    <cellStyle name="_Макроэкономика 2008_ИП 2008 ПУ Степная лава 157 (4)_ИП09_302 лава_Павлоградская_ПУ-32000 3" xfId="3306"/>
    <cellStyle name="_Макроэкономика 2008_ИП 2008 ПУ Степная лава 157 (4)_ИП09_302 лава_Павлоградская_ПУ-32000 4" xfId="3307"/>
    <cellStyle name="_Макроэкономика 2008_ИП 2008 ПУ Степная лава 157 (4)_ИП09_302 лава_Павлоградская_ПУ-32000 5" xfId="3308"/>
    <cellStyle name="_Макроэкономика 2008_ИП 2008 ПУ Степная лава 157 (4)_ИП09_Перевод лав на 1140В (на ИК ПУ)" xfId="3309"/>
    <cellStyle name="_Макроэкономика 2008_ИП 2008 ПУ Степная лава 157 (4)_ИП09_Перевод лав на 1140В (на ИК ПУ) 10" xfId="3310"/>
    <cellStyle name="_Макроэкономика 2008_ИП 2008 ПУ Степная лава 157 (4)_ИП09_Перевод лав на 1140В (на ИК ПУ) 11" xfId="3311"/>
    <cellStyle name="_Макроэкономика 2008_ИП 2008 ПУ Степная лава 157 (4)_ИП09_Перевод лав на 1140В (на ИК ПУ) 12" xfId="3312"/>
    <cellStyle name="_Макроэкономика 2008_ИП 2008 ПУ Степная лава 157 (4)_ИП09_Перевод лав на 1140В (на ИК ПУ) 13" xfId="3313"/>
    <cellStyle name="_Макроэкономика 2008_ИП 2008 ПУ Степная лава 157 (4)_ИП09_Перевод лав на 1140В (на ИК ПУ) 14" xfId="3314"/>
    <cellStyle name="_Макроэкономика 2008_ИП 2008 ПУ Степная лава 157 (4)_ИП09_Перевод лав на 1140В (на ИК ПУ) 15" xfId="3315"/>
    <cellStyle name="_Макроэкономика 2008_ИП 2008 ПУ Степная лава 157 (4)_ИП09_Перевод лав на 1140В (на ИК ПУ) 16" xfId="3316"/>
    <cellStyle name="_Макроэкономика 2008_ИП 2008 ПУ Степная лава 157 (4)_ИП09_Перевод лав на 1140В (на ИК ПУ) 17" xfId="3317"/>
    <cellStyle name="_Макроэкономика 2008_ИП 2008 ПУ Степная лава 157 (4)_ИП09_Перевод лав на 1140В (на ИК ПУ) 18" xfId="3318"/>
    <cellStyle name="_Макроэкономика 2008_ИП 2008 ПУ Степная лава 157 (4)_ИП09_Перевод лав на 1140В (на ИК ПУ) 19" xfId="3319"/>
    <cellStyle name="_Макроэкономика 2008_ИП 2008 ПУ Степная лава 157 (4)_ИП09_Перевод лав на 1140В (на ИК ПУ) 2" xfId="3320"/>
    <cellStyle name="_Макроэкономика 2008_ИП 2008 ПУ Степная лава 157 (4)_ИП09_Перевод лав на 1140В (на ИК ПУ) 2 2" xfId="3321"/>
    <cellStyle name="_Макроэкономика 2008_ИП 2008 ПУ Степная лава 157 (4)_ИП09_Перевод лав на 1140В (на ИК ПУ) 20" xfId="3322"/>
    <cellStyle name="_Макроэкономика 2008_ИП 2008 ПУ Степная лава 157 (4)_ИП09_Перевод лав на 1140В (на ИК ПУ) 21" xfId="3323"/>
    <cellStyle name="_Макроэкономика 2008_ИП 2008 ПУ Степная лава 157 (4)_ИП09_Перевод лав на 1140В (на ИК ПУ) 22" xfId="3324"/>
    <cellStyle name="_Макроэкономика 2008_ИП 2008 ПУ Степная лава 157 (4)_ИП09_Перевод лав на 1140В (на ИК ПУ) 23" xfId="3325"/>
    <cellStyle name="_Макроэкономика 2008_ИП 2008 ПУ Степная лава 157 (4)_ИП09_Перевод лав на 1140В (на ИК ПУ) 24" xfId="3326"/>
    <cellStyle name="_Макроэкономика 2008_ИП 2008 ПУ Степная лава 157 (4)_ИП09_Перевод лав на 1140В (на ИК ПУ) 25" xfId="3327"/>
    <cellStyle name="_Макроэкономика 2008_ИП 2008 ПУ Степная лава 157 (4)_ИП09_Перевод лав на 1140В (на ИК ПУ) 26" xfId="3328"/>
    <cellStyle name="_Макроэкономика 2008_ИП 2008 ПУ Степная лава 157 (4)_ИП09_Перевод лав на 1140В (на ИК ПУ) 27" xfId="3329"/>
    <cellStyle name="_Макроэкономика 2008_ИП 2008 ПУ Степная лава 157 (4)_ИП09_Перевод лав на 1140В (на ИК ПУ) 28" xfId="3330"/>
    <cellStyle name="_Макроэкономика 2008_ИП 2008 ПУ Степная лава 157 (4)_ИП09_Перевод лав на 1140В (на ИК ПУ) 29" xfId="3331"/>
    <cellStyle name="_Макроэкономика 2008_ИП 2008 ПУ Степная лава 157 (4)_ИП09_Перевод лав на 1140В (на ИК ПУ) 3" xfId="3332"/>
    <cellStyle name="_Макроэкономика 2008_ИП 2008 ПУ Степная лава 157 (4)_ИП09_Перевод лав на 1140В (на ИК ПУ) 3 2" xfId="3333"/>
    <cellStyle name="_Макроэкономика 2008_ИП 2008 ПУ Степная лава 157 (4)_ИП09_Перевод лав на 1140В (на ИК ПУ) 30" xfId="3334"/>
    <cellStyle name="_Макроэкономика 2008_ИП 2008 ПУ Степная лава 157 (4)_ИП09_Перевод лав на 1140В (на ИК ПУ) 31" xfId="3335"/>
    <cellStyle name="_Макроэкономика 2008_ИП 2008 ПУ Степная лава 157 (4)_ИП09_Перевод лав на 1140В (на ИК ПУ) 32" xfId="3336"/>
    <cellStyle name="_Макроэкономика 2008_ИП 2008 ПУ Степная лава 157 (4)_ИП09_Перевод лав на 1140В (на ИК ПУ) 33" xfId="3337"/>
    <cellStyle name="_Макроэкономика 2008_ИП 2008 ПУ Степная лава 157 (4)_ИП09_Перевод лав на 1140В (на ИК ПУ) 34" xfId="3338"/>
    <cellStyle name="_Макроэкономика 2008_ИП 2008 ПУ Степная лава 157 (4)_ИП09_Перевод лав на 1140В (на ИК ПУ) 4" xfId="3339"/>
    <cellStyle name="_Макроэкономика 2008_ИП 2008 ПУ Степная лава 157 (4)_ИП09_Перевод лав на 1140В (на ИК ПУ) 4 2" xfId="3340"/>
    <cellStyle name="_Макроэкономика 2008_ИП 2008 ПУ Степная лава 157 (4)_ИП09_Перевод лав на 1140В (на ИК ПУ) 5" xfId="3341"/>
    <cellStyle name="_Макроэкономика 2008_ИП 2008 ПУ Степная лава 157 (4)_ИП09_Перевод лав на 1140В (на ИК ПУ) 6" xfId="3342"/>
    <cellStyle name="_Макроэкономика 2008_ИП 2008 ПУ Степная лава 157 (4)_ИП09_Перевод лав на 1140В (на ИК ПУ) 7" xfId="3343"/>
    <cellStyle name="_Макроэкономика 2008_ИП 2008 ПУ Степная лава 157 (4)_ИП09_Перевод лав на 1140В (на ИК ПУ) 8" xfId="3344"/>
    <cellStyle name="_Макроэкономика 2008_ИП 2008 ПУ Степная лава 157 (4)_ИП09_Перевод лав на 1140В (на ИК ПУ) 9" xfId="3345"/>
    <cellStyle name="_Макроэкономика 2008_ИП 2008 ПУ Степная лава 157 (4)_Комплект 522 лава с примечанием 31.10.08" xfId="3346"/>
    <cellStyle name="_Макроэкономика 2008_ИП 2008 ПУ Степная лава 157 (4)_расчет стоимости штрекоподдирочных машин" xfId="3347"/>
    <cellStyle name="_Макроэкономика 2008_ИП 2008 ПУ Степная лава 157 (4)_расчет стоимости штрекоподдирочных машин 10" xfId="3348"/>
    <cellStyle name="_Макроэкономика 2008_ИП 2008 ПУ Степная лава 157 (4)_расчет стоимости штрекоподдирочных машин 11" xfId="3349"/>
    <cellStyle name="_Макроэкономика 2008_ИП 2008 ПУ Степная лава 157 (4)_расчет стоимости штрекоподдирочных машин 12" xfId="3350"/>
    <cellStyle name="_Макроэкономика 2008_ИП 2008 ПУ Степная лава 157 (4)_расчет стоимости штрекоподдирочных машин 13" xfId="3351"/>
    <cellStyle name="_Макроэкономика 2008_ИП 2008 ПУ Степная лава 157 (4)_расчет стоимости штрекоподдирочных машин 14" xfId="3352"/>
    <cellStyle name="_Макроэкономика 2008_ИП 2008 ПУ Степная лава 157 (4)_расчет стоимости штрекоподдирочных машин 15" xfId="3353"/>
    <cellStyle name="_Макроэкономика 2008_ИП 2008 ПУ Степная лава 157 (4)_расчет стоимости штрекоподдирочных машин 16" xfId="3354"/>
    <cellStyle name="_Макроэкономика 2008_ИП 2008 ПУ Степная лава 157 (4)_расчет стоимости штрекоподдирочных машин 17" xfId="3355"/>
    <cellStyle name="_Макроэкономика 2008_ИП 2008 ПУ Степная лава 157 (4)_расчет стоимости штрекоподдирочных машин 18" xfId="3356"/>
    <cellStyle name="_Макроэкономика 2008_ИП 2008 ПУ Степная лава 157 (4)_расчет стоимости штрекоподдирочных машин 19" xfId="3357"/>
    <cellStyle name="_Макроэкономика 2008_ИП 2008 ПУ Степная лава 157 (4)_расчет стоимости штрекоподдирочных машин 2" xfId="3358"/>
    <cellStyle name="_Макроэкономика 2008_ИП 2008 ПУ Степная лава 157 (4)_расчет стоимости штрекоподдирочных машин 2 2" xfId="3359"/>
    <cellStyle name="_Макроэкономика 2008_ИП 2008 ПУ Степная лава 157 (4)_расчет стоимости штрекоподдирочных машин 20" xfId="3360"/>
    <cellStyle name="_Макроэкономика 2008_ИП 2008 ПУ Степная лава 157 (4)_расчет стоимости штрекоподдирочных машин 21" xfId="3361"/>
    <cellStyle name="_Макроэкономика 2008_ИП 2008 ПУ Степная лава 157 (4)_расчет стоимости штрекоподдирочных машин 22" xfId="3362"/>
    <cellStyle name="_Макроэкономика 2008_ИП 2008 ПУ Степная лава 157 (4)_расчет стоимости штрекоподдирочных машин 23" xfId="3363"/>
    <cellStyle name="_Макроэкономика 2008_ИП 2008 ПУ Степная лава 157 (4)_расчет стоимости штрекоподдирочных машин 24" xfId="3364"/>
    <cellStyle name="_Макроэкономика 2008_ИП 2008 ПУ Степная лава 157 (4)_расчет стоимости штрекоподдирочных машин 25" xfId="3365"/>
    <cellStyle name="_Макроэкономика 2008_ИП 2008 ПУ Степная лава 157 (4)_расчет стоимости штрекоподдирочных машин 26" xfId="3366"/>
    <cellStyle name="_Макроэкономика 2008_ИП 2008 ПУ Степная лава 157 (4)_расчет стоимости штрекоподдирочных машин 27" xfId="3367"/>
    <cellStyle name="_Макроэкономика 2008_ИП 2008 ПУ Степная лава 157 (4)_расчет стоимости штрекоподдирочных машин 28" xfId="3368"/>
    <cellStyle name="_Макроэкономика 2008_ИП 2008 ПУ Степная лава 157 (4)_расчет стоимости штрекоподдирочных машин 29" xfId="3369"/>
    <cellStyle name="_Макроэкономика 2008_ИП 2008 ПУ Степная лава 157 (4)_расчет стоимости штрекоподдирочных машин 3" xfId="3370"/>
    <cellStyle name="_Макроэкономика 2008_ИП 2008 ПУ Степная лава 157 (4)_расчет стоимости штрекоподдирочных машин 3 2" xfId="3371"/>
    <cellStyle name="_Макроэкономика 2008_ИП 2008 ПУ Степная лава 157 (4)_расчет стоимости штрекоподдирочных машин 30" xfId="3372"/>
    <cellStyle name="_Макроэкономика 2008_ИП 2008 ПУ Степная лава 157 (4)_расчет стоимости штрекоподдирочных машин 31" xfId="3373"/>
    <cellStyle name="_Макроэкономика 2008_ИП 2008 ПУ Степная лава 157 (4)_расчет стоимости штрекоподдирочных машин 32" xfId="3374"/>
    <cellStyle name="_Макроэкономика 2008_ИП 2008 ПУ Степная лава 157 (4)_расчет стоимости штрекоподдирочных машин 33" xfId="3375"/>
    <cellStyle name="_Макроэкономика 2008_ИП 2008 ПУ Степная лава 157 (4)_расчет стоимости штрекоподдирочных машин 34" xfId="3376"/>
    <cellStyle name="_Макроэкономика 2008_ИП 2008 ПУ Степная лава 157 (4)_расчет стоимости штрекоподдирочных машин 4" xfId="3377"/>
    <cellStyle name="_Макроэкономика 2008_ИП 2008 ПУ Степная лава 157 (4)_расчет стоимости штрекоподдирочных машин 4 2" xfId="3378"/>
    <cellStyle name="_Макроэкономика 2008_ИП 2008 ПУ Степная лава 157 (4)_расчет стоимости штрекоподдирочных машин 5" xfId="3379"/>
    <cellStyle name="_Макроэкономика 2008_ИП 2008 ПУ Степная лава 157 (4)_расчет стоимости штрекоподдирочных машин 6" xfId="3380"/>
    <cellStyle name="_Макроэкономика 2008_ИП 2008 ПУ Степная лава 157 (4)_расчет стоимости штрекоподдирочных машин 7" xfId="3381"/>
    <cellStyle name="_Макроэкономика 2008_ИП 2008 ПУ Степная лава 157 (4)_расчет стоимости штрекоподдирочных машин 8" xfId="3382"/>
    <cellStyle name="_Макроэкономика 2008_ИП 2008 ПУ Степная лава 157 (4)_расчет стоимости штрекоподдирочных машин 9" xfId="3383"/>
    <cellStyle name="_Макроэкономика 2008_ИП 2008 ПУ Степная лава 157 (4)_Свод по угольным складам 11 06 08" xfId="3384"/>
    <cellStyle name="_Макроэкономика 2008_ИП 2008 ПУ Степная лава 157 (4)_Свод по угольным складам 11 06 08 2" xfId="3385"/>
    <cellStyle name="_Макроэкономика 2008_ИП 2008 ПУ Степная лава 157 (4)_Свод по угольным складам 11 06 08_Варианты использования вагонов (31 07 2008)" xfId="3386"/>
    <cellStyle name="_Макроэкономика 2008_ИП 2008 ПУ Степная лава 157 (4)_Свод по угольным складам 11 06 08_Варианты использования вагонов (31 07 2008) 10" xfId="3387"/>
    <cellStyle name="_Макроэкономика 2008_ИП 2008 ПУ Степная лава 157 (4)_Свод по угольным складам 11 06 08_Варианты использования вагонов (31 07 2008) 11" xfId="3388"/>
    <cellStyle name="_Макроэкономика 2008_ИП 2008 ПУ Степная лава 157 (4)_Свод по угольным складам 11 06 08_Варианты использования вагонов (31 07 2008) 12" xfId="3389"/>
    <cellStyle name="_Макроэкономика 2008_ИП 2008 ПУ Степная лава 157 (4)_Свод по угольным складам 11 06 08_Варианты использования вагонов (31 07 2008) 13" xfId="3390"/>
    <cellStyle name="_Макроэкономика 2008_ИП 2008 ПУ Степная лава 157 (4)_Свод по угольным складам 11 06 08_Варианты использования вагонов (31 07 2008) 14" xfId="3391"/>
    <cellStyle name="_Макроэкономика 2008_ИП 2008 ПУ Степная лава 157 (4)_Свод по угольным складам 11 06 08_Варианты использования вагонов (31 07 2008) 15" xfId="3392"/>
    <cellStyle name="_Макроэкономика 2008_ИП 2008 ПУ Степная лава 157 (4)_Свод по угольным складам 11 06 08_Варианты использования вагонов (31 07 2008) 16" xfId="3393"/>
    <cellStyle name="_Макроэкономика 2008_ИП 2008 ПУ Степная лава 157 (4)_Свод по угольным складам 11 06 08_Варианты использования вагонов (31 07 2008) 17" xfId="3394"/>
    <cellStyle name="_Макроэкономика 2008_ИП 2008 ПУ Степная лава 157 (4)_Свод по угольным складам 11 06 08_Варианты использования вагонов (31 07 2008) 18" xfId="3395"/>
    <cellStyle name="_Макроэкономика 2008_ИП 2008 ПУ Степная лава 157 (4)_Свод по угольным складам 11 06 08_Варианты использования вагонов (31 07 2008) 19" xfId="3396"/>
    <cellStyle name="_Макроэкономика 2008_ИП 2008 ПУ Степная лава 157 (4)_Свод по угольным складам 11 06 08_Варианты использования вагонов (31 07 2008) 2" xfId="3397"/>
    <cellStyle name="_Макроэкономика 2008_ИП 2008 ПУ Степная лава 157 (4)_Свод по угольным складам 11 06 08_Варианты использования вагонов (31 07 2008) 2 2" xfId="3398"/>
    <cellStyle name="_Макроэкономика 2008_ИП 2008 ПУ Степная лава 157 (4)_Свод по угольным складам 11 06 08_Варианты использования вагонов (31 07 2008) 20" xfId="3399"/>
    <cellStyle name="_Макроэкономика 2008_ИП 2008 ПУ Степная лава 157 (4)_Свод по угольным складам 11 06 08_Варианты использования вагонов (31 07 2008) 21" xfId="3400"/>
    <cellStyle name="_Макроэкономика 2008_ИП 2008 ПУ Степная лава 157 (4)_Свод по угольным складам 11 06 08_Варианты использования вагонов (31 07 2008) 22" xfId="3401"/>
    <cellStyle name="_Макроэкономика 2008_ИП 2008 ПУ Степная лава 157 (4)_Свод по угольным складам 11 06 08_Варианты использования вагонов (31 07 2008) 23" xfId="3402"/>
    <cellStyle name="_Макроэкономика 2008_ИП 2008 ПУ Степная лава 157 (4)_Свод по угольным складам 11 06 08_Варианты использования вагонов (31 07 2008) 24" xfId="3403"/>
    <cellStyle name="_Макроэкономика 2008_ИП 2008 ПУ Степная лава 157 (4)_Свод по угольным складам 11 06 08_Варианты использования вагонов (31 07 2008) 25" xfId="3404"/>
    <cellStyle name="_Макроэкономика 2008_ИП 2008 ПУ Степная лава 157 (4)_Свод по угольным складам 11 06 08_Варианты использования вагонов (31 07 2008) 26" xfId="3405"/>
    <cellStyle name="_Макроэкономика 2008_ИП 2008 ПУ Степная лава 157 (4)_Свод по угольным складам 11 06 08_Варианты использования вагонов (31 07 2008) 27" xfId="3406"/>
    <cellStyle name="_Макроэкономика 2008_ИП 2008 ПУ Степная лава 157 (4)_Свод по угольным складам 11 06 08_Варианты использования вагонов (31 07 2008) 28" xfId="3407"/>
    <cellStyle name="_Макроэкономика 2008_ИП 2008 ПУ Степная лава 157 (4)_Свод по угольным складам 11 06 08_Варианты использования вагонов (31 07 2008) 29" xfId="3408"/>
    <cellStyle name="_Макроэкономика 2008_ИП 2008 ПУ Степная лава 157 (4)_Свод по угольным складам 11 06 08_Варианты использования вагонов (31 07 2008) 3" xfId="3409"/>
    <cellStyle name="_Макроэкономика 2008_ИП 2008 ПУ Степная лава 157 (4)_Свод по угольным складам 11 06 08_Варианты использования вагонов (31 07 2008) 3 2" xfId="3410"/>
    <cellStyle name="_Макроэкономика 2008_ИП 2008 ПУ Степная лава 157 (4)_Свод по угольным складам 11 06 08_Варианты использования вагонов (31 07 2008) 30" xfId="3411"/>
    <cellStyle name="_Макроэкономика 2008_ИП 2008 ПУ Степная лава 157 (4)_Свод по угольным складам 11 06 08_Варианты использования вагонов (31 07 2008) 31" xfId="3412"/>
    <cellStyle name="_Макроэкономика 2008_ИП 2008 ПУ Степная лава 157 (4)_Свод по угольным складам 11 06 08_Варианты использования вагонов (31 07 2008) 32" xfId="3413"/>
    <cellStyle name="_Макроэкономика 2008_ИП 2008 ПУ Степная лава 157 (4)_Свод по угольным складам 11 06 08_Варианты использования вагонов (31 07 2008) 33" xfId="3414"/>
    <cellStyle name="_Макроэкономика 2008_ИП 2008 ПУ Степная лава 157 (4)_Свод по угольным складам 11 06 08_Варианты использования вагонов (31 07 2008) 34" xfId="3415"/>
    <cellStyle name="_Макроэкономика 2008_ИП 2008 ПУ Степная лава 157 (4)_Свод по угольным складам 11 06 08_Варианты использования вагонов (31 07 2008) 4" xfId="3416"/>
    <cellStyle name="_Макроэкономика 2008_ИП 2008 ПУ Степная лава 157 (4)_Свод по угольным складам 11 06 08_Варианты использования вагонов (31 07 2008) 4 2" xfId="3417"/>
    <cellStyle name="_Макроэкономика 2008_ИП 2008 ПУ Степная лава 157 (4)_Свод по угольным складам 11 06 08_Варианты использования вагонов (31 07 2008) 5" xfId="3418"/>
    <cellStyle name="_Макроэкономика 2008_ИП 2008 ПУ Степная лава 157 (4)_Свод по угольным складам 11 06 08_Варианты использования вагонов (31 07 2008) 6" xfId="3419"/>
    <cellStyle name="_Макроэкономика 2008_ИП 2008 ПУ Степная лава 157 (4)_Свод по угольным складам 11 06 08_Варианты использования вагонов (31 07 2008) 7" xfId="3420"/>
    <cellStyle name="_Макроэкономика 2008_ИП 2008 ПУ Степная лава 157 (4)_Свод по угольным складам 11 06 08_Варианты использования вагонов (31 07 2008) 8" xfId="3421"/>
    <cellStyle name="_Макроэкономика 2008_ИП 2008 ПУ Степная лава 157 (4)_Свод по угольным складам 11 06 08_Варианты использования вагонов (31 07 2008) 9" xfId="3422"/>
    <cellStyle name="_Макроэкономика 2008_ИП 2008 ПУ Степная лава 157 (4)_Свод по угольным складам 11 06 08_ИП08 ПТУ ВАГОНЫ (2)" xfId="3423"/>
    <cellStyle name="_Макроэкономика 2008_ИП 2008 ПУ Степная лава 157 (4)_Свод по угольным складам 11 06 08_ИП08 ПТУ ВАГОНЫ (480)" xfId="3424"/>
    <cellStyle name="_Макроэкономика 2008_ИП 2008 ПУ Степная лава 157 (4)_Свод по угольным складам 11 06 08_ИП08 ПТУ ВАГОНЫ 3" xfId="3425"/>
    <cellStyle name="_Макроэкономика 2008_ИП 2008 ПУ Степная лава 157 (4)_Свод по угольным складам 11 06 08_ИП08 ПУ Склады (расширение и строительство) 5" xfId="3426"/>
    <cellStyle name="_Макроэкономика 2008_ИП 2008 ПУ Степная лава 157 (4)_Свод по угольным складам 11 06 08_ИП09 болванка на эл.энергию" xfId="3427"/>
    <cellStyle name="_Макроэкономика 2008_ИП 2008 ПУ Степная лава 157 (4)_Свод по угольным складам 11 06 08_ИП09 болванка на эл.энергию 10" xfId="3428"/>
    <cellStyle name="_Макроэкономика 2008_ИП 2008 ПУ Степная лава 157 (4)_Свод по угольным складам 11 06 08_ИП09 болванка на эл.энергию 11" xfId="3429"/>
    <cellStyle name="_Макроэкономика 2008_ИП 2008 ПУ Степная лава 157 (4)_Свод по угольным складам 11 06 08_ИП09 болванка на эл.энергию 12" xfId="3430"/>
    <cellStyle name="_Макроэкономика 2008_ИП 2008 ПУ Степная лава 157 (4)_Свод по угольным складам 11 06 08_ИП09 болванка на эл.энергию 13" xfId="3431"/>
    <cellStyle name="_Макроэкономика 2008_ИП 2008 ПУ Степная лава 157 (4)_Свод по угольным складам 11 06 08_ИП09 болванка на эл.энергию 14" xfId="3432"/>
    <cellStyle name="_Макроэкономика 2008_ИП 2008 ПУ Степная лава 157 (4)_Свод по угольным складам 11 06 08_ИП09 болванка на эл.энергию 15" xfId="3433"/>
    <cellStyle name="_Макроэкономика 2008_ИП 2008 ПУ Степная лава 157 (4)_Свод по угольным складам 11 06 08_ИП09 болванка на эл.энергию 16" xfId="3434"/>
    <cellStyle name="_Макроэкономика 2008_ИП 2008 ПУ Степная лава 157 (4)_Свод по угольным складам 11 06 08_ИП09 болванка на эл.энергию 17" xfId="3435"/>
    <cellStyle name="_Макроэкономика 2008_ИП 2008 ПУ Степная лава 157 (4)_Свод по угольным складам 11 06 08_ИП09 болванка на эл.энергию 18" xfId="3436"/>
    <cellStyle name="_Макроэкономика 2008_ИП 2008 ПУ Степная лава 157 (4)_Свод по угольным складам 11 06 08_ИП09 болванка на эл.энергию 19" xfId="3437"/>
    <cellStyle name="_Макроэкономика 2008_ИП 2008 ПУ Степная лава 157 (4)_Свод по угольным складам 11 06 08_ИП09 болванка на эл.энергию 2" xfId="3438"/>
    <cellStyle name="_Макроэкономика 2008_ИП 2008 ПУ Степная лава 157 (4)_Свод по угольным складам 11 06 08_ИП09 болванка на эл.энергию 2 2" xfId="3439"/>
    <cellStyle name="_Макроэкономика 2008_ИП 2008 ПУ Степная лава 157 (4)_Свод по угольным складам 11 06 08_ИП09 болванка на эл.энергию 20" xfId="3440"/>
    <cellStyle name="_Макроэкономика 2008_ИП 2008 ПУ Степная лава 157 (4)_Свод по угольным складам 11 06 08_ИП09 болванка на эл.энергию 21" xfId="3441"/>
    <cellStyle name="_Макроэкономика 2008_ИП 2008 ПУ Степная лава 157 (4)_Свод по угольным складам 11 06 08_ИП09 болванка на эл.энергию 22" xfId="3442"/>
    <cellStyle name="_Макроэкономика 2008_ИП 2008 ПУ Степная лава 157 (4)_Свод по угольным складам 11 06 08_ИП09 болванка на эл.энергию 23" xfId="3443"/>
    <cellStyle name="_Макроэкономика 2008_ИП 2008 ПУ Степная лава 157 (4)_Свод по угольным складам 11 06 08_ИП09 болванка на эл.энергию 24" xfId="3444"/>
    <cellStyle name="_Макроэкономика 2008_ИП 2008 ПУ Степная лава 157 (4)_Свод по угольным складам 11 06 08_ИП09 болванка на эл.энергию 25" xfId="3445"/>
    <cellStyle name="_Макроэкономика 2008_ИП 2008 ПУ Степная лава 157 (4)_Свод по угольным складам 11 06 08_ИП09 болванка на эл.энергию 26" xfId="3446"/>
    <cellStyle name="_Макроэкономика 2008_ИП 2008 ПУ Степная лава 157 (4)_Свод по угольным складам 11 06 08_ИП09 болванка на эл.энергию 27" xfId="3447"/>
    <cellStyle name="_Макроэкономика 2008_ИП 2008 ПУ Степная лава 157 (4)_Свод по угольным складам 11 06 08_ИП09 болванка на эл.энергию 28" xfId="3448"/>
    <cellStyle name="_Макроэкономика 2008_ИП 2008 ПУ Степная лава 157 (4)_Свод по угольным складам 11 06 08_ИП09 болванка на эл.энергию 29" xfId="3449"/>
    <cellStyle name="_Макроэкономика 2008_ИП 2008 ПУ Степная лава 157 (4)_Свод по угольным складам 11 06 08_ИП09 болванка на эл.энергию 3" xfId="3450"/>
    <cellStyle name="_Макроэкономика 2008_ИП 2008 ПУ Степная лава 157 (4)_Свод по угольным складам 11 06 08_ИП09 болванка на эл.энергию 3 2" xfId="3451"/>
    <cellStyle name="_Макроэкономика 2008_ИП 2008 ПУ Степная лава 157 (4)_Свод по угольным складам 11 06 08_ИП09 болванка на эл.энергию 30" xfId="3452"/>
    <cellStyle name="_Макроэкономика 2008_ИП 2008 ПУ Степная лава 157 (4)_Свод по угольным складам 11 06 08_ИП09 болванка на эл.энергию 31" xfId="3453"/>
    <cellStyle name="_Макроэкономика 2008_ИП 2008 ПУ Степная лава 157 (4)_Свод по угольным складам 11 06 08_ИП09 болванка на эл.энергию 32" xfId="3454"/>
    <cellStyle name="_Макроэкономика 2008_ИП 2008 ПУ Степная лава 157 (4)_Свод по угольным складам 11 06 08_ИП09 болванка на эл.энергию 33" xfId="3455"/>
    <cellStyle name="_Макроэкономика 2008_ИП 2008 ПУ Степная лава 157 (4)_Свод по угольным складам 11 06 08_ИП09 болванка на эл.энергию 34" xfId="3456"/>
    <cellStyle name="_Макроэкономика 2008_ИП 2008 ПУ Степная лава 157 (4)_Свод по угольным складам 11 06 08_ИП09 болванка на эл.энергию 4" xfId="3457"/>
    <cellStyle name="_Макроэкономика 2008_ИП 2008 ПУ Степная лава 157 (4)_Свод по угольным складам 11 06 08_ИП09 болванка на эл.энергию 4 2" xfId="3458"/>
    <cellStyle name="_Макроэкономика 2008_ИП 2008 ПУ Степная лава 157 (4)_Свод по угольным складам 11 06 08_ИП09 болванка на эл.энергию 5" xfId="3459"/>
    <cellStyle name="_Макроэкономика 2008_ИП 2008 ПУ Степная лава 157 (4)_Свод по угольным складам 11 06 08_ИП09 болванка на эл.энергию 6" xfId="3460"/>
    <cellStyle name="_Макроэкономика 2008_ИП 2008 ПУ Степная лава 157 (4)_Свод по угольным складам 11 06 08_ИП09 болванка на эл.энергию 7" xfId="3461"/>
    <cellStyle name="_Макроэкономика 2008_ИП 2008 ПУ Степная лава 157 (4)_Свод по угольным складам 11 06 08_ИП09 болванка на эл.энергию 8" xfId="3462"/>
    <cellStyle name="_Макроэкономика 2008_ИП 2008 ПУ Степная лава 157 (4)_Свод по угольным складам 11 06 08_ИП09 болванка на эл.энергию 9" xfId="3463"/>
    <cellStyle name="_Макроэкономика 2008_ИП 2008 ПУ Степная лава 157 (4)_Свод по угольным складам 11 06 08_расчет вагонов 2" xfId="3464"/>
    <cellStyle name="_Макроэкономика 2008_ИП 2008 ПУ Степная лава 157 (4)_Свод по угольным складам 11 06 08_расчет стоимости штрекоподдирочных машин" xfId="3465"/>
    <cellStyle name="_Макроэкономика 2008_ИП 2008 ПУ Степная лава 157 (4)_Свод по угольным складам 11 06 08_расчет стоимости штрекоподдирочных машин 10" xfId="3466"/>
    <cellStyle name="_Макроэкономика 2008_ИП 2008 ПУ Степная лава 157 (4)_Свод по угольным складам 11 06 08_расчет стоимости штрекоподдирочных машин 11" xfId="3467"/>
    <cellStyle name="_Макроэкономика 2008_ИП 2008 ПУ Степная лава 157 (4)_Свод по угольным складам 11 06 08_расчет стоимости штрекоподдирочных машин 12" xfId="3468"/>
    <cellStyle name="_Макроэкономика 2008_ИП 2008 ПУ Степная лава 157 (4)_Свод по угольным складам 11 06 08_расчет стоимости штрекоподдирочных машин 13" xfId="3469"/>
    <cellStyle name="_Макроэкономика 2008_ИП 2008 ПУ Степная лава 157 (4)_Свод по угольным складам 11 06 08_расчет стоимости штрекоподдирочных машин 14" xfId="3470"/>
    <cellStyle name="_Макроэкономика 2008_ИП 2008 ПУ Степная лава 157 (4)_Свод по угольным складам 11 06 08_расчет стоимости штрекоподдирочных машин 15" xfId="3471"/>
    <cellStyle name="_Макроэкономика 2008_ИП 2008 ПУ Степная лава 157 (4)_Свод по угольным складам 11 06 08_расчет стоимости штрекоподдирочных машин 16" xfId="3472"/>
    <cellStyle name="_Макроэкономика 2008_ИП 2008 ПУ Степная лава 157 (4)_Свод по угольным складам 11 06 08_расчет стоимости штрекоподдирочных машин 17" xfId="3473"/>
    <cellStyle name="_Макроэкономика 2008_ИП 2008 ПУ Степная лава 157 (4)_Свод по угольным складам 11 06 08_расчет стоимости штрекоподдирочных машин 18" xfId="3474"/>
    <cellStyle name="_Макроэкономика 2008_ИП 2008 ПУ Степная лава 157 (4)_Свод по угольным складам 11 06 08_расчет стоимости штрекоподдирочных машин 19" xfId="3475"/>
    <cellStyle name="_Макроэкономика 2008_ИП 2008 ПУ Степная лава 157 (4)_Свод по угольным складам 11 06 08_расчет стоимости штрекоподдирочных машин 2" xfId="3476"/>
    <cellStyle name="_Макроэкономика 2008_ИП 2008 ПУ Степная лава 157 (4)_Свод по угольным складам 11 06 08_расчет стоимости штрекоподдирочных машин 2 2" xfId="3477"/>
    <cellStyle name="_Макроэкономика 2008_ИП 2008 ПУ Степная лава 157 (4)_Свод по угольным складам 11 06 08_расчет стоимости штрекоподдирочных машин 20" xfId="3478"/>
    <cellStyle name="_Макроэкономика 2008_ИП 2008 ПУ Степная лава 157 (4)_Свод по угольным складам 11 06 08_расчет стоимости штрекоподдирочных машин 21" xfId="3479"/>
    <cellStyle name="_Макроэкономика 2008_ИП 2008 ПУ Степная лава 157 (4)_Свод по угольным складам 11 06 08_расчет стоимости штрекоподдирочных машин 22" xfId="3480"/>
    <cellStyle name="_Макроэкономика 2008_ИП 2008 ПУ Степная лава 157 (4)_Свод по угольным складам 11 06 08_расчет стоимости штрекоподдирочных машин 23" xfId="3481"/>
    <cellStyle name="_Макроэкономика 2008_ИП 2008 ПУ Степная лава 157 (4)_Свод по угольным складам 11 06 08_расчет стоимости штрекоподдирочных машин 24" xfId="3482"/>
    <cellStyle name="_Макроэкономика 2008_ИП 2008 ПУ Степная лава 157 (4)_Свод по угольным складам 11 06 08_расчет стоимости штрекоподдирочных машин 25" xfId="3483"/>
    <cellStyle name="_Макроэкономика 2008_ИП 2008 ПУ Степная лава 157 (4)_Свод по угольным складам 11 06 08_расчет стоимости штрекоподдирочных машин 26" xfId="3484"/>
    <cellStyle name="_Макроэкономика 2008_ИП 2008 ПУ Степная лава 157 (4)_Свод по угольным складам 11 06 08_расчет стоимости штрекоподдирочных машин 27" xfId="3485"/>
    <cellStyle name="_Макроэкономика 2008_ИП 2008 ПУ Степная лава 157 (4)_Свод по угольным складам 11 06 08_расчет стоимости штрекоподдирочных машин 28" xfId="3486"/>
    <cellStyle name="_Макроэкономика 2008_ИП 2008 ПУ Степная лава 157 (4)_Свод по угольным складам 11 06 08_расчет стоимости штрекоподдирочных машин 29" xfId="3487"/>
    <cellStyle name="_Макроэкономика 2008_ИП 2008 ПУ Степная лава 157 (4)_Свод по угольным складам 11 06 08_расчет стоимости штрекоподдирочных машин 3" xfId="3488"/>
    <cellStyle name="_Макроэкономика 2008_ИП 2008 ПУ Степная лава 157 (4)_Свод по угольным складам 11 06 08_расчет стоимости штрекоподдирочных машин 3 2" xfId="3489"/>
    <cellStyle name="_Макроэкономика 2008_ИП 2008 ПУ Степная лава 157 (4)_Свод по угольным складам 11 06 08_расчет стоимости штрекоподдирочных машин 30" xfId="3490"/>
    <cellStyle name="_Макроэкономика 2008_ИП 2008 ПУ Степная лава 157 (4)_Свод по угольным складам 11 06 08_расчет стоимости штрекоподдирочных машин 31" xfId="3491"/>
    <cellStyle name="_Макроэкономика 2008_ИП 2008 ПУ Степная лава 157 (4)_Свод по угольным складам 11 06 08_расчет стоимости штрекоподдирочных машин 32" xfId="3492"/>
    <cellStyle name="_Макроэкономика 2008_ИП 2008 ПУ Степная лава 157 (4)_Свод по угольным складам 11 06 08_расчет стоимости штрекоподдирочных машин 33" xfId="3493"/>
    <cellStyle name="_Макроэкономика 2008_ИП 2008 ПУ Степная лава 157 (4)_Свод по угольным складам 11 06 08_расчет стоимости штрекоподдирочных машин 34" xfId="3494"/>
    <cellStyle name="_Макроэкономика 2008_ИП 2008 ПУ Степная лава 157 (4)_Свод по угольным складам 11 06 08_расчет стоимости штрекоподдирочных машин 4" xfId="3495"/>
    <cellStyle name="_Макроэкономика 2008_ИП 2008 ПУ Степная лава 157 (4)_Свод по угольным складам 11 06 08_расчет стоимости штрекоподдирочных машин 4 2" xfId="3496"/>
    <cellStyle name="_Макроэкономика 2008_ИП 2008 ПУ Степная лава 157 (4)_Свод по угольным складам 11 06 08_расчет стоимости штрекоподдирочных машин 5" xfId="3497"/>
    <cellStyle name="_Макроэкономика 2008_ИП 2008 ПУ Степная лава 157 (4)_Свод по угольным складам 11 06 08_расчет стоимости штрекоподдирочных машин 6" xfId="3498"/>
    <cellStyle name="_Макроэкономика 2008_ИП 2008 ПУ Степная лава 157 (4)_Свод по угольным складам 11 06 08_расчет стоимости штрекоподдирочных машин 7" xfId="3499"/>
    <cellStyle name="_Макроэкономика 2008_ИП 2008 ПУ Степная лава 157 (4)_Свод по угольным складам 11 06 08_расчет стоимости штрекоподдирочных машин 8" xfId="3500"/>
    <cellStyle name="_Макроэкономика 2008_ИП 2008 ПУ Степная лава 157 (4)_Свод по угольным складам 11 06 08_расчет стоимости штрекоподдирочных машин 9" xfId="3501"/>
    <cellStyle name="_Макроэкономика 2008_ИП09_302 лава_Павлоградская_ПУ-32000" xfId="3502"/>
    <cellStyle name="_Макроэкономика 2008_ИП09_302 лава_Павлоградская_ПУ-32000 (ИК ПУ 22.09)" xfId="3503"/>
    <cellStyle name="_Макроэкономика 2008_ИП09_302 лава_Павлоградская_ПУ-32000 (ИК ПУ 22.09) 2" xfId="3504"/>
    <cellStyle name="_Макроэкономика 2008_ИП09_302 лава_Павлоградская_ПУ-32000 2" xfId="3505"/>
    <cellStyle name="_Макроэкономика 2008_ИП09_302 лава_Павлоградская_ПУ-32000 3" xfId="3506"/>
    <cellStyle name="_Макроэкономика 2008_ИП09_302 лава_Павлоградская_ПУ-32000 4" xfId="3507"/>
    <cellStyle name="_Макроэкономика 2008_ИП09_302 лава_Павлоградская_ПУ-32000 5" xfId="3508"/>
    <cellStyle name="_Макроэкономика 2008_ИП09_Перевод лав на 1140В (на ИК ПУ)" xfId="3509"/>
    <cellStyle name="_Макроэкономика 2008_ИП09_Перевод лав на 1140В (на ИК ПУ) 10" xfId="3510"/>
    <cellStyle name="_Макроэкономика 2008_ИП09_Перевод лав на 1140В (на ИК ПУ) 11" xfId="3511"/>
    <cellStyle name="_Макроэкономика 2008_ИП09_Перевод лав на 1140В (на ИК ПУ) 12" xfId="3512"/>
    <cellStyle name="_Макроэкономика 2008_ИП09_Перевод лав на 1140В (на ИК ПУ) 13" xfId="3513"/>
    <cellStyle name="_Макроэкономика 2008_ИП09_Перевод лав на 1140В (на ИК ПУ) 14" xfId="3514"/>
    <cellStyle name="_Макроэкономика 2008_ИП09_Перевод лав на 1140В (на ИК ПУ) 15" xfId="3515"/>
    <cellStyle name="_Макроэкономика 2008_ИП09_Перевод лав на 1140В (на ИК ПУ) 16" xfId="3516"/>
    <cellStyle name="_Макроэкономика 2008_ИП09_Перевод лав на 1140В (на ИК ПУ) 17" xfId="3517"/>
    <cellStyle name="_Макроэкономика 2008_ИП09_Перевод лав на 1140В (на ИК ПУ) 18" xfId="3518"/>
    <cellStyle name="_Макроэкономика 2008_ИП09_Перевод лав на 1140В (на ИК ПУ) 19" xfId="3519"/>
    <cellStyle name="_Макроэкономика 2008_ИП09_Перевод лав на 1140В (на ИК ПУ) 2" xfId="3520"/>
    <cellStyle name="_Макроэкономика 2008_ИП09_Перевод лав на 1140В (на ИК ПУ) 2 2" xfId="3521"/>
    <cellStyle name="_Макроэкономика 2008_ИП09_Перевод лав на 1140В (на ИК ПУ) 20" xfId="3522"/>
    <cellStyle name="_Макроэкономика 2008_ИП09_Перевод лав на 1140В (на ИК ПУ) 21" xfId="3523"/>
    <cellStyle name="_Макроэкономика 2008_ИП09_Перевод лав на 1140В (на ИК ПУ) 22" xfId="3524"/>
    <cellStyle name="_Макроэкономика 2008_ИП09_Перевод лав на 1140В (на ИК ПУ) 23" xfId="3525"/>
    <cellStyle name="_Макроэкономика 2008_ИП09_Перевод лав на 1140В (на ИК ПУ) 24" xfId="3526"/>
    <cellStyle name="_Макроэкономика 2008_ИП09_Перевод лав на 1140В (на ИК ПУ) 25" xfId="3527"/>
    <cellStyle name="_Макроэкономика 2008_ИП09_Перевод лав на 1140В (на ИК ПУ) 26" xfId="3528"/>
    <cellStyle name="_Макроэкономика 2008_ИП09_Перевод лав на 1140В (на ИК ПУ) 27" xfId="3529"/>
    <cellStyle name="_Макроэкономика 2008_ИП09_Перевод лав на 1140В (на ИК ПУ) 28" xfId="3530"/>
    <cellStyle name="_Макроэкономика 2008_ИП09_Перевод лав на 1140В (на ИК ПУ) 29" xfId="3531"/>
    <cellStyle name="_Макроэкономика 2008_ИП09_Перевод лав на 1140В (на ИК ПУ) 3" xfId="3532"/>
    <cellStyle name="_Макроэкономика 2008_ИП09_Перевод лав на 1140В (на ИК ПУ) 3 2" xfId="3533"/>
    <cellStyle name="_Макроэкономика 2008_ИП09_Перевод лав на 1140В (на ИК ПУ) 30" xfId="3534"/>
    <cellStyle name="_Макроэкономика 2008_ИП09_Перевод лав на 1140В (на ИК ПУ) 31" xfId="3535"/>
    <cellStyle name="_Макроэкономика 2008_ИП09_Перевод лав на 1140В (на ИК ПУ) 32" xfId="3536"/>
    <cellStyle name="_Макроэкономика 2008_ИП09_Перевод лав на 1140В (на ИК ПУ) 33" xfId="3537"/>
    <cellStyle name="_Макроэкономика 2008_ИП09_Перевод лав на 1140В (на ИК ПУ) 34" xfId="3538"/>
    <cellStyle name="_Макроэкономика 2008_ИП09_Перевод лав на 1140В (на ИК ПУ) 4" xfId="3539"/>
    <cellStyle name="_Макроэкономика 2008_ИП09_Перевод лав на 1140В (на ИК ПУ) 4 2" xfId="3540"/>
    <cellStyle name="_Макроэкономика 2008_ИП09_Перевод лав на 1140В (на ИК ПУ) 5" xfId="3541"/>
    <cellStyle name="_Макроэкономика 2008_ИП09_Перевод лав на 1140В (на ИК ПУ) 6" xfId="3542"/>
    <cellStyle name="_Макроэкономика 2008_ИП09_Перевод лав на 1140В (на ИК ПУ) 7" xfId="3543"/>
    <cellStyle name="_Макроэкономика 2008_ИП09_Перевод лав на 1140В (на ИК ПУ) 8" xfId="3544"/>
    <cellStyle name="_Макроэкономика 2008_ИП09_Перевод лав на 1140В (на ИК ПУ) 9" xfId="3545"/>
    <cellStyle name="_Макроэкономика 2008_Комплект 522 лава с примечанием 31.10.08" xfId="3546"/>
    <cellStyle name="_Макроэкономика 2008_Копия Себестоим 2008- 2017_МВ_20 05 2008 (2)" xfId="3547"/>
    <cellStyle name="_Макроэкономика 2008_Копия Себестоим 2008- 2017_МВ_20 05 2008 (2) 2" xfId="3548"/>
    <cellStyle name="_Макроэкономика 2008_КП_З-Донбасская_ПУ-_Киотский протокол_22.05.2008" xfId="3549"/>
    <cellStyle name="_Макроэкономика 2008_КП_З-Донбасская_ПУ-_Киотский протокол_22.05.2008 10" xfId="3550"/>
    <cellStyle name="_Макроэкономика 2008_КП_З-Донбасская_ПУ-_Киотский протокол_22.05.2008 11" xfId="3551"/>
    <cellStyle name="_Макроэкономика 2008_КП_З-Донбасская_ПУ-_Киотский протокол_22.05.2008 12" xfId="3552"/>
    <cellStyle name="_Макроэкономика 2008_КП_З-Донбасская_ПУ-_Киотский протокол_22.05.2008 13" xfId="3553"/>
    <cellStyle name="_Макроэкономика 2008_КП_З-Донбасская_ПУ-_Киотский протокол_22.05.2008 14" xfId="3554"/>
    <cellStyle name="_Макроэкономика 2008_КП_З-Донбасская_ПУ-_Киотский протокол_22.05.2008 15" xfId="3555"/>
    <cellStyle name="_Макроэкономика 2008_КП_З-Донбасская_ПУ-_Киотский протокол_22.05.2008 16" xfId="3556"/>
    <cellStyle name="_Макроэкономика 2008_КП_З-Донбасская_ПУ-_Киотский протокол_22.05.2008 17" xfId="3557"/>
    <cellStyle name="_Макроэкономика 2008_КП_З-Донбасская_ПУ-_Киотский протокол_22.05.2008 18" xfId="3558"/>
    <cellStyle name="_Макроэкономика 2008_КП_З-Донбасская_ПУ-_Киотский протокол_22.05.2008 19" xfId="3559"/>
    <cellStyle name="_Макроэкономика 2008_КП_З-Донбасская_ПУ-_Киотский протокол_22.05.2008 2" xfId="3560"/>
    <cellStyle name="_Макроэкономика 2008_КП_З-Донбасская_ПУ-_Киотский протокол_22.05.2008 2 2" xfId="3561"/>
    <cellStyle name="_Макроэкономика 2008_КП_З-Донбасская_ПУ-_Киотский протокол_22.05.2008 20" xfId="3562"/>
    <cellStyle name="_Макроэкономика 2008_КП_З-Донбасская_ПУ-_Киотский протокол_22.05.2008 21" xfId="3563"/>
    <cellStyle name="_Макроэкономика 2008_КП_З-Донбасская_ПУ-_Киотский протокол_22.05.2008 22" xfId="3564"/>
    <cellStyle name="_Макроэкономика 2008_КП_З-Донбасская_ПУ-_Киотский протокол_22.05.2008 23" xfId="3565"/>
    <cellStyle name="_Макроэкономика 2008_КП_З-Донбасская_ПУ-_Киотский протокол_22.05.2008 24" xfId="3566"/>
    <cellStyle name="_Макроэкономика 2008_КП_З-Донбасская_ПУ-_Киотский протокол_22.05.2008 25" xfId="3567"/>
    <cellStyle name="_Макроэкономика 2008_КП_З-Донбасская_ПУ-_Киотский протокол_22.05.2008 26" xfId="3568"/>
    <cellStyle name="_Макроэкономика 2008_КП_З-Донбасская_ПУ-_Киотский протокол_22.05.2008 27" xfId="3569"/>
    <cellStyle name="_Макроэкономика 2008_КП_З-Донбасская_ПУ-_Киотский протокол_22.05.2008 28" xfId="3570"/>
    <cellStyle name="_Макроэкономика 2008_КП_З-Донбасская_ПУ-_Киотский протокол_22.05.2008 29" xfId="3571"/>
    <cellStyle name="_Макроэкономика 2008_КП_З-Донбасская_ПУ-_Киотский протокол_22.05.2008 3" xfId="3572"/>
    <cellStyle name="_Макроэкономика 2008_КП_З-Донбасская_ПУ-_Киотский протокол_22.05.2008 3 2" xfId="3573"/>
    <cellStyle name="_Макроэкономика 2008_КП_З-Донбасская_ПУ-_Киотский протокол_22.05.2008 30" xfId="3574"/>
    <cellStyle name="_Макроэкономика 2008_КП_З-Донбасская_ПУ-_Киотский протокол_22.05.2008 31" xfId="3575"/>
    <cellStyle name="_Макроэкономика 2008_КП_З-Донбасская_ПУ-_Киотский протокол_22.05.2008 32" xfId="3576"/>
    <cellStyle name="_Макроэкономика 2008_КП_З-Донбасская_ПУ-_Киотский протокол_22.05.2008 33" xfId="3577"/>
    <cellStyle name="_Макроэкономика 2008_КП_З-Донбасская_ПУ-_Киотский протокол_22.05.2008 34" xfId="3578"/>
    <cellStyle name="_Макроэкономика 2008_КП_З-Донбасская_ПУ-_Киотский протокол_22.05.2008 4" xfId="3579"/>
    <cellStyle name="_Макроэкономика 2008_КП_З-Донбасская_ПУ-_Киотский протокол_22.05.2008 4 2" xfId="3580"/>
    <cellStyle name="_Макроэкономика 2008_КП_З-Донбасская_ПУ-_Киотский протокол_22.05.2008 5" xfId="3581"/>
    <cellStyle name="_Макроэкономика 2008_КП_З-Донбасская_ПУ-_Киотский протокол_22.05.2008 6" xfId="3582"/>
    <cellStyle name="_Макроэкономика 2008_КП_З-Донбасская_ПУ-_Киотский протокол_22.05.2008 7" xfId="3583"/>
    <cellStyle name="_Макроэкономика 2008_КП_З-Донбасская_ПУ-_Киотский протокол_22.05.2008 8" xfId="3584"/>
    <cellStyle name="_Макроэкономика 2008_КП_З-Донбасская_ПУ-_Киотский протокол_22.05.2008 9" xfId="3585"/>
    <cellStyle name="_Макроэкономика 2008_КП_РасчётМБ-12_Днепр_02.04.2008_евро 7.70_баксы_к защите" xfId="3586"/>
    <cellStyle name="_Макроэкономика 2008_КП_РасчётМБ-12_Днепр_02.04.2008_евро 7.70_баксы_к защите 10" xfId="3587"/>
    <cellStyle name="_Макроэкономика 2008_КП_РасчётМБ-12_Днепр_02.04.2008_евро 7.70_баксы_к защите 11" xfId="3588"/>
    <cellStyle name="_Макроэкономика 2008_КП_РасчётМБ-12_Днепр_02.04.2008_евро 7.70_баксы_к защите 12" xfId="3589"/>
    <cellStyle name="_Макроэкономика 2008_КП_РасчётМБ-12_Днепр_02.04.2008_евро 7.70_баксы_к защите 13" xfId="3590"/>
    <cellStyle name="_Макроэкономика 2008_КП_РасчётМБ-12_Днепр_02.04.2008_евро 7.70_баксы_к защите 14" xfId="3591"/>
    <cellStyle name="_Макроэкономика 2008_КП_РасчётМБ-12_Днепр_02.04.2008_евро 7.70_баксы_к защите 15" xfId="3592"/>
    <cellStyle name="_Макроэкономика 2008_КП_РасчётМБ-12_Днепр_02.04.2008_евро 7.70_баксы_к защите 16" xfId="3593"/>
    <cellStyle name="_Макроэкономика 2008_КП_РасчётМБ-12_Днепр_02.04.2008_евро 7.70_баксы_к защите 17" xfId="3594"/>
    <cellStyle name="_Макроэкономика 2008_КП_РасчётМБ-12_Днепр_02.04.2008_евро 7.70_баксы_к защите 18" xfId="3595"/>
    <cellStyle name="_Макроэкономика 2008_КП_РасчётМБ-12_Днепр_02.04.2008_евро 7.70_баксы_к защите 19" xfId="3596"/>
    <cellStyle name="_Макроэкономика 2008_КП_РасчётМБ-12_Днепр_02.04.2008_евро 7.70_баксы_к защите 2" xfId="3597"/>
    <cellStyle name="_Макроэкономика 2008_КП_РасчётМБ-12_Днепр_02.04.2008_евро 7.70_баксы_к защите 2 2" xfId="3598"/>
    <cellStyle name="_Макроэкономика 2008_КП_РасчётМБ-12_Днепр_02.04.2008_евро 7.70_баксы_к защите 20" xfId="3599"/>
    <cellStyle name="_Макроэкономика 2008_КП_РасчётМБ-12_Днепр_02.04.2008_евро 7.70_баксы_к защите 21" xfId="3600"/>
    <cellStyle name="_Макроэкономика 2008_КП_РасчётМБ-12_Днепр_02.04.2008_евро 7.70_баксы_к защите 22" xfId="3601"/>
    <cellStyle name="_Макроэкономика 2008_КП_РасчётМБ-12_Днепр_02.04.2008_евро 7.70_баксы_к защите 23" xfId="3602"/>
    <cellStyle name="_Макроэкономика 2008_КП_РасчётМБ-12_Днепр_02.04.2008_евро 7.70_баксы_к защите 24" xfId="3603"/>
    <cellStyle name="_Макроэкономика 2008_КП_РасчётМБ-12_Днепр_02.04.2008_евро 7.70_баксы_к защите 25" xfId="3604"/>
    <cellStyle name="_Макроэкономика 2008_КП_РасчётМБ-12_Днепр_02.04.2008_евро 7.70_баксы_к защите 26" xfId="3605"/>
    <cellStyle name="_Макроэкономика 2008_КП_РасчётМБ-12_Днепр_02.04.2008_евро 7.70_баксы_к защите 27" xfId="3606"/>
    <cellStyle name="_Макроэкономика 2008_КП_РасчётМБ-12_Днепр_02.04.2008_евро 7.70_баксы_к защите 28" xfId="3607"/>
    <cellStyle name="_Макроэкономика 2008_КП_РасчётМБ-12_Днепр_02.04.2008_евро 7.70_баксы_к защите 29" xfId="3608"/>
    <cellStyle name="_Макроэкономика 2008_КП_РасчётМБ-12_Днепр_02.04.2008_евро 7.70_баксы_к защите 3" xfId="3609"/>
    <cellStyle name="_Макроэкономика 2008_КП_РасчётМБ-12_Днепр_02.04.2008_евро 7.70_баксы_к защите 3 2" xfId="3610"/>
    <cellStyle name="_Макроэкономика 2008_КП_РасчётМБ-12_Днепр_02.04.2008_евро 7.70_баксы_к защите 30" xfId="3611"/>
    <cellStyle name="_Макроэкономика 2008_КП_РасчётМБ-12_Днепр_02.04.2008_евро 7.70_баксы_к защите 31" xfId="3612"/>
    <cellStyle name="_Макроэкономика 2008_КП_РасчётМБ-12_Днепр_02.04.2008_евро 7.70_баксы_к защите 32" xfId="3613"/>
    <cellStyle name="_Макроэкономика 2008_КП_РасчётМБ-12_Днепр_02.04.2008_евро 7.70_баксы_к защите 33" xfId="3614"/>
    <cellStyle name="_Макроэкономика 2008_КП_РасчётМБ-12_Днепр_02.04.2008_евро 7.70_баксы_к защите 34" xfId="3615"/>
    <cellStyle name="_Макроэкономика 2008_КП_РасчётМБ-12_Днепр_02.04.2008_евро 7.70_баксы_к защите 4" xfId="3616"/>
    <cellStyle name="_Макроэкономика 2008_КП_РасчётМБ-12_Днепр_02.04.2008_евро 7.70_баксы_к защите 4 2" xfId="3617"/>
    <cellStyle name="_Макроэкономика 2008_КП_РасчётМБ-12_Днепр_02.04.2008_евро 7.70_баксы_к защите 5" xfId="3618"/>
    <cellStyle name="_Макроэкономика 2008_КП_РасчётМБ-12_Днепр_02.04.2008_евро 7.70_баксы_к защите 6" xfId="3619"/>
    <cellStyle name="_Макроэкономика 2008_КП_РасчётМБ-12_Днепр_02.04.2008_евро 7.70_баксы_к защите 7" xfId="3620"/>
    <cellStyle name="_Макроэкономика 2008_КП_РасчётМБ-12_Днепр_02.04.2008_евро 7.70_баксы_к защите 8" xfId="3621"/>
    <cellStyle name="_Макроэкономика 2008_КП_РасчётМБ-12_Днепр_02.04.2008_евро 7.70_баксы_к защите 9" xfId="3622"/>
    <cellStyle name="_Макроэкономика 2008_лист график реализации 522 (детальный)" xfId="3623"/>
    <cellStyle name="_Макроэкономика 2008_лист график реализации 522 (детальный) 10" xfId="3624"/>
    <cellStyle name="_Макроэкономика 2008_лист график реализации 522 (детальный) 11" xfId="3625"/>
    <cellStyle name="_Макроэкономика 2008_лист график реализации 522 (детальный) 12" xfId="3626"/>
    <cellStyle name="_Макроэкономика 2008_лист график реализации 522 (детальный) 13" xfId="3627"/>
    <cellStyle name="_Макроэкономика 2008_лист график реализации 522 (детальный) 14" xfId="3628"/>
    <cellStyle name="_Макроэкономика 2008_лист график реализации 522 (детальный) 15" xfId="3629"/>
    <cellStyle name="_Макроэкономика 2008_лист график реализации 522 (детальный) 16" xfId="3630"/>
    <cellStyle name="_Макроэкономика 2008_лист график реализации 522 (детальный) 17" xfId="3631"/>
    <cellStyle name="_Макроэкономика 2008_лист график реализации 522 (детальный) 18" xfId="3632"/>
    <cellStyle name="_Макроэкономика 2008_лист график реализации 522 (детальный) 19" xfId="3633"/>
    <cellStyle name="_Макроэкономика 2008_лист график реализации 522 (детальный) 2" xfId="3634"/>
    <cellStyle name="_Макроэкономика 2008_лист график реализации 522 (детальный) 2 2" xfId="3635"/>
    <cellStyle name="_Макроэкономика 2008_лист график реализации 522 (детальный) 20" xfId="3636"/>
    <cellStyle name="_Макроэкономика 2008_лист график реализации 522 (детальный) 21" xfId="3637"/>
    <cellStyle name="_Макроэкономика 2008_лист график реализации 522 (детальный) 22" xfId="3638"/>
    <cellStyle name="_Макроэкономика 2008_лист график реализации 522 (детальный) 23" xfId="3639"/>
    <cellStyle name="_Макроэкономика 2008_лист график реализации 522 (детальный) 24" xfId="3640"/>
    <cellStyle name="_Макроэкономика 2008_лист график реализации 522 (детальный) 25" xfId="3641"/>
    <cellStyle name="_Макроэкономика 2008_лист график реализации 522 (детальный) 26" xfId="3642"/>
    <cellStyle name="_Макроэкономика 2008_лист график реализации 522 (детальный) 27" xfId="3643"/>
    <cellStyle name="_Макроэкономика 2008_лист график реализации 522 (детальный) 28" xfId="3644"/>
    <cellStyle name="_Макроэкономика 2008_лист график реализации 522 (детальный) 29" xfId="3645"/>
    <cellStyle name="_Макроэкономика 2008_лист график реализации 522 (детальный) 3" xfId="3646"/>
    <cellStyle name="_Макроэкономика 2008_лист график реализации 522 (детальный) 3 2" xfId="3647"/>
    <cellStyle name="_Макроэкономика 2008_лист график реализации 522 (детальный) 30" xfId="3648"/>
    <cellStyle name="_Макроэкономика 2008_лист график реализации 522 (детальный) 31" xfId="3649"/>
    <cellStyle name="_Макроэкономика 2008_лист график реализации 522 (детальный) 32" xfId="3650"/>
    <cellStyle name="_Макроэкономика 2008_лист график реализации 522 (детальный) 33" xfId="3651"/>
    <cellStyle name="_Макроэкономика 2008_лист график реализации 522 (детальный) 34" xfId="3652"/>
    <cellStyle name="_Макроэкономика 2008_лист график реализации 522 (детальный) 4" xfId="3653"/>
    <cellStyle name="_Макроэкономика 2008_лист график реализации 522 (детальный) 4 2" xfId="3654"/>
    <cellStyle name="_Макроэкономика 2008_лист график реализации 522 (детальный) 5" xfId="3655"/>
    <cellStyle name="_Макроэкономика 2008_лист график реализации 522 (детальный) 6" xfId="3656"/>
    <cellStyle name="_Макроэкономика 2008_лист график реализации 522 (детальный) 7" xfId="3657"/>
    <cellStyle name="_Макроэкономика 2008_лист график реализации 522 (детальный) 8" xfId="3658"/>
    <cellStyle name="_Макроэкономика 2008_лист график реализации 522 (детальный) 9" xfId="3659"/>
    <cellStyle name="_Макроэкономика 2008_лист инвестиции" xfId="3660"/>
    <cellStyle name="_Макроэкономика 2008_лист инвестиции 10" xfId="3661"/>
    <cellStyle name="_Макроэкономика 2008_лист инвестиции 11" xfId="3662"/>
    <cellStyle name="_Макроэкономика 2008_лист инвестиции 12" xfId="3663"/>
    <cellStyle name="_Макроэкономика 2008_лист инвестиции 13" xfId="3664"/>
    <cellStyle name="_Макроэкономика 2008_лист инвестиции 14" xfId="3665"/>
    <cellStyle name="_Макроэкономика 2008_лист инвестиции 15" xfId="3666"/>
    <cellStyle name="_Макроэкономика 2008_лист инвестиции 16" xfId="3667"/>
    <cellStyle name="_Макроэкономика 2008_лист инвестиции 17" xfId="3668"/>
    <cellStyle name="_Макроэкономика 2008_лист инвестиции 18" xfId="3669"/>
    <cellStyle name="_Макроэкономика 2008_лист инвестиции 19" xfId="3670"/>
    <cellStyle name="_Макроэкономика 2008_лист инвестиции 2" xfId="3671"/>
    <cellStyle name="_Макроэкономика 2008_лист инвестиции 2 2" xfId="3672"/>
    <cellStyle name="_Макроэкономика 2008_лист инвестиции 20" xfId="3673"/>
    <cellStyle name="_Макроэкономика 2008_лист инвестиции 21" xfId="3674"/>
    <cellStyle name="_Макроэкономика 2008_лист инвестиции 22" xfId="3675"/>
    <cellStyle name="_Макроэкономика 2008_лист инвестиции 23" xfId="3676"/>
    <cellStyle name="_Макроэкономика 2008_лист инвестиции 24" xfId="3677"/>
    <cellStyle name="_Макроэкономика 2008_лист инвестиции 25" xfId="3678"/>
    <cellStyle name="_Макроэкономика 2008_лист инвестиции 26" xfId="3679"/>
    <cellStyle name="_Макроэкономика 2008_лист инвестиции 27" xfId="3680"/>
    <cellStyle name="_Макроэкономика 2008_лист инвестиции 28" xfId="3681"/>
    <cellStyle name="_Макроэкономика 2008_лист инвестиции 29" xfId="3682"/>
    <cellStyle name="_Макроэкономика 2008_лист инвестиции 3" xfId="3683"/>
    <cellStyle name="_Макроэкономика 2008_лист инвестиции 3 2" xfId="3684"/>
    <cellStyle name="_Макроэкономика 2008_лист инвестиции 30" xfId="3685"/>
    <cellStyle name="_Макроэкономика 2008_лист инвестиции 31" xfId="3686"/>
    <cellStyle name="_Макроэкономика 2008_лист инвестиции 32" xfId="3687"/>
    <cellStyle name="_Макроэкономика 2008_лист инвестиции 33" xfId="3688"/>
    <cellStyle name="_Макроэкономика 2008_лист инвестиции 34" xfId="3689"/>
    <cellStyle name="_Макроэкономика 2008_лист инвестиции 4" xfId="3690"/>
    <cellStyle name="_Макроэкономика 2008_лист инвестиции 4 2" xfId="3691"/>
    <cellStyle name="_Макроэкономика 2008_лист инвестиции 5" xfId="3692"/>
    <cellStyle name="_Макроэкономика 2008_лист инвестиции 6" xfId="3693"/>
    <cellStyle name="_Макроэкономика 2008_лист инвестиции 7" xfId="3694"/>
    <cellStyle name="_Макроэкономика 2008_лист инвестиции 8" xfId="3695"/>
    <cellStyle name="_Макроэкономика 2008_лист инвестиции 9" xfId="3696"/>
    <cellStyle name="_Макроэкономика 2008_М08_7мес._РасчётМБ-410_Степ_02.09.2008" xfId="3697"/>
    <cellStyle name="_Макроэкономика 2008_М08_7мес._РасчётМБ-410_Степ_02.09.2008 10" xfId="3698"/>
    <cellStyle name="_Макроэкономика 2008_М08_7мес._РасчётМБ-410_Степ_02.09.2008 11" xfId="3699"/>
    <cellStyle name="_Макроэкономика 2008_М08_7мес._РасчётМБ-410_Степ_02.09.2008 12" xfId="3700"/>
    <cellStyle name="_Макроэкономика 2008_М08_7мес._РасчётМБ-410_Степ_02.09.2008 13" xfId="3701"/>
    <cellStyle name="_Макроэкономика 2008_М08_7мес._РасчётМБ-410_Степ_02.09.2008 14" xfId="3702"/>
    <cellStyle name="_Макроэкономика 2008_М08_7мес._РасчётМБ-410_Степ_02.09.2008 15" xfId="3703"/>
    <cellStyle name="_Макроэкономика 2008_М08_7мес._РасчётМБ-410_Степ_02.09.2008 16" xfId="3704"/>
    <cellStyle name="_Макроэкономика 2008_М08_7мес._РасчётМБ-410_Степ_02.09.2008 17" xfId="3705"/>
    <cellStyle name="_Макроэкономика 2008_М08_7мес._РасчётМБ-410_Степ_02.09.2008 18" xfId="3706"/>
    <cellStyle name="_Макроэкономика 2008_М08_7мес._РасчётМБ-410_Степ_02.09.2008 19" xfId="3707"/>
    <cellStyle name="_Макроэкономика 2008_М08_7мес._РасчётМБ-410_Степ_02.09.2008 2" xfId="3708"/>
    <cellStyle name="_Макроэкономика 2008_М08_7мес._РасчётМБ-410_Степ_02.09.2008 2 2" xfId="3709"/>
    <cellStyle name="_Макроэкономика 2008_М08_7мес._РасчётМБ-410_Степ_02.09.2008 20" xfId="3710"/>
    <cellStyle name="_Макроэкономика 2008_М08_7мес._РасчётМБ-410_Степ_02.09.2008 21" xfId="3711"/>
    <cellStyle name="_Макроэкономика 2008_М08_7мес._РасчётМБ-410_Степ_02.09.2008 22" xfId="3712"/>
    <cellStyle name="_Макроэкономика 2008_М08_7мес._РасчётМБ-410_Степ_02.09.2008 23" xfId="3713"/>
    <cellStyle name="_Макроэкономика 2008_М08_7мес._РасчётМБ-410_Степ_02.09.2008 24" xfId="3714"/>
    <cellStyle name="_Макроэкономика 2008_М08_7мес._РасчётМБ-410_Степ_02.09.2008 25" xfId="3715"/>
    <cellStyle name="_Макроэкономика 2008_М08_7мес._РасчётМБ-410_Степ_02.09.2008 26" xfId="3716"/>
    <cellStyle name="_Макроэкономика 2008_М08_7мес._РасчётМБ-410_Степ_02.09.2008 27" xfId="3717"/>
    <cellStyle name="_Макроэкономика 2008_М08_7мес._РасчётМБ-410_Степ_02.09.2008 28" xfId="3718"/>
    <cellStyle name="_Макроэкономика 2008_М08_7мес._РасчётМБ-410_Степ_02.09.2008 29" xfId="3719"/>
    <cellStyle name="_Макроэкономика 2008_М08_7мес._РасчётМБ-410_Степ_02.09.2008 3" xfId="3720"/>
    <cellStyle name="_Макроэкономика 2008_М08_7мес._РасчётМБ-410_Степ_02.09.2008 3 2" xfId="3721"/>
    <cellStyle name="_Макроэкономика 2008_М08_7мес._РасчётМБ-410_Степ_02.09.2008 30" xfId="3722"/>
    <cellStyle name="_Макроэкономика 2008_М08_7мес._РасчётМБ-410_Степ_02.09.2008 31" xfId="3723"/>
    <cellStyle name="_Макроэкономика 2008_М08_7мес._РасчётМБ-410_Степ_02.09.2008 32" xfId="3724"/>
    <cellStyle name="_Макроэкономика 2008_М08_7мес._РасчётМБ-410_Степ_02.09.2008 33" xfId="3725"/>
    <cellStyle name="_Макроэкономика 2008_М08_7мес._РасчётМБ-410_Степ_02.09.2008 34" xfId="3726"/>
    <cellStyle name="_Макроэкономика 2008_М08_7мес._РасчётМБ-410_Степ_02.09.2008 4" xfId="3727"/>
    <cellStyle name="_Макроэкономика 2008_М08_7мес._РасчётМБ-410_Степ_02.09.2008 4 2" xfId="3728"/>
    <cellStyle name="_Макроэкономика 2008_М08_7мес._РасчётМБ-410_Степ_02.09.2008 5" xfId="3729"/>
    <cellStyle name="_Макроэкономика 2008_М08_7мес._РасчётМБ-410_Степ_02.09.2008 6" xfId="3730"/>
    <cellStyle name="_Макроэкономика 2008_М08_7мес._РасчётМБ-410_Степ_02.09.2008 7" xfId="3731"/>
    <cellStyle name="_Макроэкономика 2008_М08_7мес._РасчётМБ-410_Степ_02.09.2008 8" xfId="3732"/>
    <cellStyle name="_Макроэкономика 2008_М08_7мес._РасчётМБ-410_Степ_02.09.2008 9" xfId="3733"/>
    <cellStyle name="_Макроэкономика 2008_Макропоказатели для проектов 2009_03.06.2008_расширенный" xfId="3734"/>
    <cellStyle name="_Макроэкономика 2008_Макропоказатели для проектов 2009_03.06.2008_расширенный 10" xfId="3735"/>
    <cellStyle name="_Макроэкономика 2008_Макропоказатели для проектов 2009_03.06.2008_расширенный 11" xfId="3736"/>
    <cellStyle name="_Макроэкономика 2008_Макропоказатели для проектов 2009_03.06.2008_расширенный 12" xfId="3737"/>
    <cellStyle name="_Макроэкономика 2008_Макропоказатели для проектов 2009_03.06.2008_расширенный 13" xfId="3738"/>
    <cellStyle name="_Макроэкономика 2008_Макропоказатели для проектов 2009_03.06.2008_расширенный 14" xfId="3739"/>
    <cellStyle name="_Макроэкономика 2008_Макропоказатели для проектов 2009_03.06.2008_расширенный 15" xfId="3740"/>
    <cellStyle name="_Макроэкономика 2008_Макропоказатели для проектов 2009_03.06.2008_расширенный 16" xfId="3741"/>
    <cellStyle name="_Макроэкономика 2008_Макропоказатели для проектов 2009_03.06.2008_расширенный 17" xfId="3742"/>
    <cellStyle name="_Макроэкономика 2008_Макропоказатели для проектов 2009_03.06.2008_расширенный 18" xfId="3743"/>
    <cellStyle name="_Макроэкономика 2008_Макропоказатели для проектов 2009_03.06.2008_расширенный 19" xfId="3744"/>
    <cellStyle name="_Макроэкономика 2008_Макропоказатели для проектов 2009_03.06.2008_расширенный 2" xfId="3745"/>
    <cellStyle name="_Макроэкономика 2008_Макропоказатели для проектов 2009_03.06.2008_расширенный 2 2" xfId="3746"/>
    <cellStyle name="_Макроэкономика 2008_Макропоказатели для проектов 2009_03.06.2008_расширенный 20" xfId="3747"/>
    <cellStyle name="_Макроэкономика 2008_Макропоказатели для проектов 2009_03.06.2008_расширенный 21" xfId="3748"/>
    <cellStyle name="_Макроэкономика 2008_Макропоказатели для проектов 2009_03.06.2008_расширенный 22" xfId="3749"/>
    <cellStyle name="_Макроэкономика 2008_Макропоказатели для проектов 2009_03.06.2008_расширенный 23" xfId="3750"/>
    <cellStyle name="_Макроэкономика 2008_Макропоказатели для проектов 2009_03.06.2008_расширенный 24" xfId="3751"/>
    <cellStyle name="_Макроэкономика 2008_Макропоказатели для проектов 2009_03.06.2008_расширенный 25" xfId="3752"/>
    <cellStyle name="_Макроэкономика 2008_Макропоказатели для проектов 2009_03.06.2008_расширенный 26" xfId="3753"/>
    <cellStyle name="_Макроэкономика 2008_Макропоказатели для проектов 2009_03.06.2008_расширенный 27" xfId="3754"/>
    <cellStyle name="_Макроэкономика 2008_Макропоказатели для проектов 2009_03.06.2008_расширенный 28" xfId="3755"/>
    <cellStyle name="_Макроэкономика 2008_Макропоказатели для проектов 2009_03.06.2008_расширенный 29" xfId="3756"/>
    <cellStyle name="_Макроэкономика 2008_Макропоказатели для проектов 2009_03.06.2008_расширенный 3" xfId="3757"/>
    <cellStyle name="_Макроэкономика 2008_Макропоказатели для проектов 2009_03.06.2008_расширенный 3 2" xfId="3758"/>
    <cellStyle name="_Макроэкономика 2008_Макропоказатели для проектов 2009_03.06.2008_расширенный 30" xfId="3759"/>
    <cellStyle name="_Макроэкономика 2008_Макропоказатели для проектов 2009_03.06.2008_расширенный 31" xfId="3760"/>
    <cellStyle name="_Макроэкономика 2008_Макропоказатели для проектов 2009_03.06.2008_расширенный 32" xfId="3761"/>
    <cellStyle name="_Макроэкономика 2008_Макропоказатели для проектов 2009_03.06.2008_расширенный 33" xfId="3762"/>
    <cellStyle name="_Макроэкономика 2008_Макропоказатели для проектов 2009_03.06.2008_расширенный 34" xfId="3763"/>
    <cellStyle name="_Макроэкономика 2008_Макропоказатели для проектов 2009_03.06.2008_расширенный 4" xfId="3764"/>
    <cellStyle name="_Макроэкономика 2008_Макропоказатели для проектов 2009_03.06.2008_расширенный 4 2" xfId="3765"/>
    <cellStyle name="_Макроэкономика 2008_Макропоказатели для проектов 2009_03.06.2008_расширенный 5" xfId="3766"/>
    <cellStyle name="_Макроэкономика 2008_Макропоказатели для проектов 2009_03.06.2008_расширенный 6" xfId="3767"/>
    <cellStyle name="_Макроэкономика 2008_Макропоказатели для проектов 2009_03.06.2008_расширенный 7" xfId="3768"/>
    <cellStyle name="_Макроэкономика 2008_Макропоказатели для проектов 2009_03.06.2008_расширенный 8" xfId="3769"/>
    <cellStyle name="_Макроэкономика 2008_Макропоказатели для проектов 2009_03.06.2008_расширенный 9" xfId="3770"/>
    <cellStyle name="_Макроэкономика 2008_Макропоказатели для проектов 2009_06 06 2008" xfId="3771"/>
    <cellStyle name="_Макроэкономика 2008_Макропоказатели для проектов 2009_06 06 2008 (4)" xfId="3772"/>
    <cellStyle name="_Макроэкономика 2008_Макропоказатели для проектов 2009_06 06 2008 (4) 10" xfId="3773"/>
    <cellStyle name="_Макроэкономика 2008_Макропоказатели для проектов 2009_06 06 2008 (4) 11" xfId="3774"/>
    <cellStyle name="_Макроэкономика 2008_Макропоказатели для проектов 2009_06 06 2008 (4) 12" xfId="3775"/>
    <cellStyle name="_Макроэкономика 2008_Макропоказатели для проектов 2009_06 06 2008 (4) 13" xfId="3776"/>
    <cellStyle name="_Макроэкономика 2008_Макропоказатели для проектов 2009_06 06 2008 (4) 14" xfId="3777"/>
    <cellStyle name="_Макроэкономика 2008_Макропоказатели для проектов 2009_06 06 2008 (4) 15" xfId="3778"/>
    <cellStyle name="_Макроэкономика 2008_Макропоказатели для проектов 2009_06 06 2008 (4) 16" xfId="3779"/>
    <cellStyle name="_Макроэкономика 2008_Макропоказатели для проектов 2009_06 06 2008 (4) 17" xfId="3780"/>
    <cellStyle name="_Макроэкономика 2008_Макропоказатели для проектов 2009_06 06 2008 (4) 18" xfId="3781"/>
    <cellStyle name="_Макроэкономика 2008_Макропоказатели для проектов 2009_06 06 2008 (4) 19" xfId="3782"/>
    <cellStyle name="_Макроэкономика 2008_Макропоказатели для проектов 2009_06 06 2008 (4) 2" xfId="3783"/>
    <cellStyle name="_Макроэкономика 2008_Макропоказатели для проектов 2009_06 06 2008 (4) 2 2" xfId="3784"/>
    <cellStyle name="_Макроэкономика 2008_Макропоказатели для проектов 2009_06 06 2008 (4) 20" xfId="3785"/>
    <cellStyle name="_Макроэкономика 2008_Макропоказатели для проектов 2009_06 06 2008 (4) 21" xfId="3786"/>
    <cellStyle name="_Макроэкономика 2008_Макропоказатели для проектов 2009_06 06 2008 (4) 22" xfId="3787"/>
    <cellStyle name="_Макроэкономика 2008_Макропоказатели для проектов 2009_06 06 2008 (4) 23" xfId="3788"/>
    <cellStyle name="_Макроэкономика 2008_Макропоказатели для проектов 2009_06 06 2008 (4) 24" xfId="3789"/>
    <cellStyle name="_Макроэкономика 2008_Макропоказатели для проектов 2009_06 06 2008 (4) 25" xfId="3790"/>
    <cellStyle name="_Макроэкономика 2008_Макропоказатели для проектов 2009_06 06 2008 (4) 26" xfId="3791"/>
    <cellStyle name="_Макроэкономика 2008_Макропоказатели для проектов 2009_06 06 2008 (4) 27" xfId="3792"/>
    <cellStyle name="_Макроэкономика 2008_Макропоказатели для проектов 2009_06 06 2008 (4) 28" xfId="3793"/>
    <cellStyle name="_Макроэкономика 2008_Макропоказатели для проектов 2009_06 06 2008 (4) 29" xfId="3794"/>
    <cellStyle name="_Макроэкономика 2008_Макропоказатели для проектов 2009_06 06 2008 (4) 3" xfId="3795"/>
    <cellStyle name="_Макроэкономика 2008_Макропоказатели для проектов 2009_06 06 2008 (4) 3 2" xfId="3796"/>
    <cellStyle name="_Макроэкономика 2008_Макропоказатели для проектов 2009_06 06 2008 (4) 30" xfId="3797"/>
    <cellStyle name="_Макроэкономика 2008_Макропоказатели для проектов 2009_06 06 2008 (4) 31" xfId="3798"/>
    <cellStyle name="_Макроэкономика 2008_Макропоказатели для проектов 2009_06 06 2008 (4) 32" xfId="3799"/>
    <cellStyle name="_Макроэкономика 2008_Макропоказатели для проектов 2009_06 06 2008 (4) 33" xfId="3800"/>
    <cellStyle name="_Макроэкономика 2008_Макропоказатели для проектов 2009_06 06 2008 (4) 34" xfId="3801"/>
    <cellStyle name="_Макроэкономика 2008_Макропоказатели для проектов 2009_06 06 2008 (4) 4" xfId="3802"/>
    <cellStyle name="_Макроэкономика 2008_Макропоказатели для проектов 2009_06 06 2008 (4) 4 2" xfId="3803"/>
    <cellStyle name="_Макроэкономика 2008_Макропоказатели для проектов 2009_06 06 2008 (4) 5" xfId="3804"/>
    <cellStyle name="_Макроэкономика 2008_Макропоказатели для проектов 2009_06 06 2008 (4) 6" xfId="3805"/>
    <cellStyle name="_Макроэкономика 2008_Макропоказатели для проектов 2009_06 06 2008 (4) 7" xfId="3806"/>
    <cellStyle name="_Макроэкономика 2008_Макропоказатели для проектов 2009_06 06 2008 (4) 8" xfId="3807"/>
    <cellStyle name="_Макроэкономика 2008_Макропоказатели для проектов 2009_06 06 2008 (4) 9" xfId="3808"/>
    <cellStyle name="_Макроэкономика 2008_Макропоказатели для проектов 2009_06 06 2008 10" xfId="3809"/>
    <cellStyle name="_Макроэкономика 2008_Макропоказатели для проектов 2009_06 06 2008 11" xfId="3810"/>
    <cellStyle name="_Макроэкономика 2008_Макропоказатели для проектов 2009_06 06 2008 12" xfId="3811"/>
    <cellStyle name="_Макроэкономика 2008_Макропоказатели для проектов 2009_06 06 2008 13" xfId="3812"/>
    <cellStyle name="_Макроэкономика 2008_Макропоказатели для проектов 2009_06 06 2008 14" xfId="3813"/>
    <cellStyle name="_Макроэкономика 2008_Макропоказатели для проектов 2009_06 06 2008 15" xfId="3814"/>
    <cellStyle name="_Макроэкономика 2008_Макропоказатели для проектов 2009_06 06 2008 16" xfId="3815"/>
    <cellStyle name="_Макроэкономика 2008_Макропоказатели для проектов 2009_06 06 2008 17" xfId="3816"/>
    <cellStyle name="_Макроэкономика 2008_Макропоказатели для проектов 2009_06 06 2008 18" xfId="3817"/>
    <cellStyle name="_Макроэкономика 2008_Макропоказатели для проектов 2009_06 06 2008 19" xfId="3818"/>
    <cellStyle name="_Макроэкономика 2008_Макропоказатели для проектов 2009_06 06 2008 2" xfId="3819"/>
    <cellStyle name="_Макроэкономика 2008_Макропоказатели для проектов 2009_06 06 2008 2 2" xfId="3820"/>
    <cellStyle name="_Макроэкономика 2008_Макропоказатели для проектов 2009_06 06 2008 20" xfId="3821"/>
    <cellStyle name="_Макроэкономика 2008_Макропоказатели для проектов 2009_06 06 2008 21" xfId="3822"/>
    <cellStyle name="_Макроэкономика 2008_Макропоказатели для проектов 2009_06 06 2008 22" xfId="3823"/>
    <cellStyle name="_Макроэкономика 2008_Макропоказатели для проектов 2009_06 06 2008 23" xfId="3824"/>
    <cellStyle name="_Макроэкономика 2008_Макропоказатели для проектов 2009_06 06 2008 24" xfId="3825"/>
    <cellStyle name="_Макроэкономика 2008_Макропоказатели для проектов 2009_06 06 2008 25" xfId="3826"/>
    <cellStyle name="_Макроэкономика 2008_Макропоказатели для проектов 2009_06 06 2008 26" xfId="3827"/>
    <cellStyle name="_Макроэкономика 2008_Макропоказатели для проектов 2009_06 06 2008 27" xfId="3828"/>
    <cellStyle name="_Макроэкономика 2008_Макропоказатели для проектов 2009_06 06 2008 28" xfId="3829"/>
    <cellStyle name="_Макроэкономика 2008_Макропоказатели для проектов 2009_06 06 2008 29" xfId="3830"/>
    <cellStyle name="_Макроэкономика 2008_Макропоказатели для проектов 2009_06 06 2008 3" xfId="3831"/>
    <cellStyle name="_Макроэкономика 2008_Макропоказатели для проектов 2009_06 06 2008 3 2" xfId="3832"/>
    <cellStyle name="_Макроэкономика 2008_Макропоказатели для проектов 2009_06 06 2008 30" xfId="3833"/>
    <cellStyle name="_Макроэкономика 2008_Макропоказатели для проектов 2009_06 06 2008 31" xfId="3834"/>
    <cellStyle name="_Макроэкономика 2008_Макропоказатели для проектов 2009_06 06 2008 32" xfId="3835"/>
    <cellStyle name="_Макроэкономика 2008_Макропоказатели для проектов 2009_06 06 2008 33" xfId="3836"/>
    <cellStyle name="_Макроэкономика 2008_Макропоказатели для проектов 2009_06 06 2008 34" xfId="3837"/>
    <cellStyle name="_Макроэкономика 2008_Макропоказатели для проектов 2009_06 06 2008 4" xfId="3838"/>
    <cellStyle name="_Макроэкономика 2008_Макропоказатели для проектов 2009_06 06 2008 4 2" xfId="3839"/>
    <cellStyle name="_Макроэкономика 2008_Макропоказатели для проектов 2009_06 06 2008 5" xfId="3840"/>
    <cellStyle name="_Макроэкономика 2008_Макропоказатели для проектов 2009_06 06 2008 6" xfId="3841"/>
    <cellStyle name="_Макроэкономика 2008_Макропоказатели для проектов 2009_06 06 2008 7" xfId="3842"/>
    <cellStyle name="_Макроэкономика 2008_Макропоказатели для проектов 2009_06 06 2008 8" xfId="3843"/>
    <cellStyle name="_Макроэкономика 2008_Макропоказатели для проектов 2009_06 06 2008 9" xfId="3844"/>
    <cellStyle name="_Макроэкономика 2008_Обоснование себестоимости(3 вар )xls" xfId="3845"/>
    <cellStyle name="_Макроэкономика 2008_Обоснование себестоимости(3 вар )xls 10" xfId="3846"/>
    <cellStyle name="_Макроэкономика 2008_Обоснование себестоимости(3 вар )xls 11" xfId="3847"/>
    <cellStyle name="_Макроэкономика 2008_Обоснование себестоимости(3 вар )xls 12" xfId="3848"/>
    <cellStyle name="_Макроэкономика 2008_Обоснование себестоимости(3 вар )xls 13" xfId="3849"/>
    <cellStyle name="_Макроэкономика 2008_Обоснование себестоимости(3 вар )xls 14" xfId="3850"/>
    <cellStyle name="_Макроэкономика 2008_Обоснование себестоимости(3 вар )xls 15" xfId="3851"/>
    <cellStyle name="_Макроэкономика 2008_Обоснование себестоимости(3 вар )xls 16" xfId="3852"/>
    <cellStyle name="_Макроэкономика 2008_Обоснование себестоимости(3 вар )xls 17" xfId="3853"/>
    <cellStyle name="_Макроэкономика 2008_Обоснование себестоимости(3 вар )xls 18" xfId="3854"/>
    <cellStyle name="_Макроэкономика 2008_Обоснование себестоимости(3 вар )xls 19" xfId="3855"/>
    <cellStyle name="_Макроэкономика 2008_Обоснование себестоимости(3 вар )xls 2" xfId="3856"/>
    <cellStyle name="_Макроэкономика 2008_Обоснование себестоимости(3 вар )xls 2 2" xfId="3857"/>
    <cellStyle name="_Макроэкономика 2008_Обоснование себестоимости(3 вар )xls 20" xfId="3858"/>
    <cellStyle name="_Макроэкономика 2008_Обоснование себестоимости(3 вар )xls 21" xfId="3859"/>
    <cellStyle name="_Макроэкономика 2008_Обоснование себестоимости(3 вар )xls 22" xfId="3860"/>
    <cellStyle name="_Макроэкономика 2008_Обоснование себестоимости(3 вар )xls 23" xfId="3861"/>
    <cellStyle name="_Макроэкономика 2008_Обоснование себестоимости(3 вар )xls 24" xfId="3862"/>
    <cellStyle name="_Макроэкономика 2008_Обоснование себестоимости(3 вар )xls 25" xfId="3863"/>
    <cellStyle name="_Макроэкономика 2008_Обоснование себестоимости(3 вар )xls 26" xfId="3864"/>
    <cellStyle name="_Макроэкономика 2008_Обоснование себестоимости(3 вар )xls 27" xfId="3865"/>
    <cellStyle name="_Макроэкономика 2008_Обоснование себестоимости(3 вар )xls 28" xfId="3866"/>
    <cellStyle name="_Макроэкономика 2008_Обоснование себестоимости(3 вар )xls 29" xfId="3867"/>
    <cellStyle name="_Макроэкономика 2008_Обоснование себестоимости(3 вар )xls 3" xfId="3868"/>
    <cellStyle name="_Макроэкономика 2008_Обоснование себестоимости(3 вар )xls 3 2" xfId="3869"/>
    <cellStyle name="_Макроэкономика 2008_Обоснование себестоимости(3 вар )xls 30" xfId="3870"/>
    <cellStyle name="_Макроэкономика 2008_Обоснование себестоимости(3 вар )xls 31" xfId="3871"/>
    <cellStyle name="_Макроэкономика 2008_Обоснование себестоимости(3 вар )xls 32" xfId="3872"/>
    <cellStyle name="_Макроэкономика 2008_Обоснование себестоимости(3 вар )xls 33" xfId="3873"/>
    <cellStyle name="_Макроэкономика 2008_Обоснование себестоимости(3 вар )xls 34" xfId="3874"/>
    <cellStyle name="_Макроэкономика 2008_Обоснование себестоимости(3 вар )xls 4" xfId="3875"/>
    <cellStyle name="_Макроэкономика 2008_Обоснование себестоимости(3 вар )xls 4 2" xfId="3876"/>
    <cellStyle name="_Макроэкономика 2008_Обоснование себестоимости(3 вар )xls 5" xfId="3877"/>
    <cellStyle name="_Макроэкономика 2008_Обоснование себестоимости(3 вар )xls 6" xfId="3878"/>
    <cellStyle name="_Макроэкономика 2008_Обоснование себестоимости(3 вар )xls 7" xfId="3879"/>
    <cellStyle name="_Макроэкономика 2008_Обоснование себестоимости(3 вар )xls 8" xfId="3880"/>
    <cellStyle name="_Макроэкономика 2008_Обоснование себестоимости(3 вар )xls 9" xfId="3881"/>
    <cellStyle name="_Макроэкономика 2008_Обоснование себестоимости_исход" xfId="3882"/>
    <cellStyle name="_Макроэкономика 2008_Обоснование себестоимости_исход 10" xfId="3883"/>
    <cellStyle name="_Макроэкономика 2008_Обоснование себестоимости_исход 11" xfId="3884"/>
    <cellStyle name="_Макроэкономика 2008_Обоснование себестоимости_исход 12" xfId="3885"/>
    <cellStyle name="_Макроэкономика 2008_Обоснование себестоимости_исход 13" xfId="3886"/>
    <cellStyle name="_Макроэкономика 2008_Обоснование себестоимости_исход 14" xfId="3887"/>
    <cellStyle name="_Макроэкономика 2008_Обоснование себестоимости_исход 15" xfId="3888"/>
    <cellStyle name="_Макроэкономика 2008_Обоснование себестоимости_исход 16" xfId="3889"/>
    <cellStyle name="_Макроэкономика 2008_Обоснование себестоимости_исход 17" xfId="3890"/>
    <cellStyle name="_Макроэкономика 2008_Обоснование себестоимости_исход 18" xfId="3891"/>
    <cellStyle name="_Макроэкономика 2008_Обоснование себестоимости_исход 19" xfId="3892"/>
    <cellStyle name="_Макроэкономика 2008_Обоснование себестоимости_исход 2" xfId="3893"/>
    <cellStyle name="_Макроэкономика 2008_Обоснование себестоимости_исход 2 2" xfId="3894"/>
    <cellStyle name="_Макроэкономика 2008_Обоснование себестоимости_исход 20" xfId="3895"/>
    <cellStyle name="_Макроэкономика 2008_Обоснование себестоимости_исход 21" xfId="3896"/>
    <cellStyle name="_Макроэкономика 2008_Обоснование себестоимости_исход 22" xfId="3897"/>
    <cellStyle name="_Макроэкономика 2008_Обоснование себестоимости_исход 23" xfId="3898"/>
    <cellStyle name="_Макроэкономика 2008_Обоснование себестоимости_исход 24" xfId="3899"/>
    <cellStyle name="_Макроэкономика 2008_Обоснование себестоимости_исход 25" xfId="3900"/>
    <cellStyle name="_Макроэкономика 2008_Обоснование себестоимости_исход 26" xfId="3901"/>
    <cellStyle name="_Макроэкономика 2008_Обоснование себестоимости_исход 27" xfId="3902"/>
    <cellStyle name="_Макроэкономика 2008_Обоснование себестоимости_исход 28" xfId="3903"/>
    <cellStyle name="_Макроэкономика 2008_Обоснование себестоимости_исход 29" xfId="3904"/>
    <cellStyle name="_Макроэкономика 2008_Обоснование себестоимости_исход 3" xfId="3905"/>
    <cellStyle name="_Макроэкономика 2008_Обоснование себестоимости_исход 3 2" xfId="3906"/>
    <cellStyle name="_Макроэкономика 2008_Обоснование себестоимости_исход 30" xfId="3907"/>
    <cellStyle name="_Макроэкономика 2008_Обоснование себестоимости_исход 31" xfId="3908"/>
    <cellStyle name="_Макроэкономика 2008_Обоснование себестоимости_исход 32" xfId="3909"/>
    <cellStyle name="_Макроэкономика 2008_Обоснование себестоимости_исход 33" xfId="3910"/>
    <cellStyle name="_Макроэкономика 2008_Обоснование себестоимости_исход 34" xfId="3911"/>
    <cellStyle name="_Макроэкономика 2008_Обоснование себестоимости_исход 4" xfId="3912"/>
    <cellStyle name="_Макроэкономика 2008_Обоснование себестоимости_исход 4 2" xfId="3913"/>
    <cellStyle name="_Макроэкономика 2008_Обоснование себестоимости_исход 5" xfId="3914"/>
    <cellStyle name="_Макроэкономика 2008_Обоснование себестоимости_исход 6" xfId="3915"/>
    <cellStyle name="_Макроэкономика 2008_Обоснование себестоимости_исход 7" xfId="3916"/>
    <cellStyle name="_Макроэкономика 2008_Обоснование себестоимости_исход 8" xfId="3917"/>
    <cellStyle name="_Макроэкономика 2008_Обоснование себестоимости_исход 9" xfId="3918"/>
    <cellStyle name="_Макроэкономика 2008_Обоснование себестоимости_исход__М08_4мес_Модернизация УПК Терновская-ХЗ" xfId="3919"/>
    <cellStyle name="_Макроэкономика 2008_Обоснование себестоимости_исход__М08_4мес_Модернизация УПК Терновская-ХЗ 10" xfId="3920"/>
    <cellStyle name="_Макроэкономика 2008_Обоснование себестоимости_исход__М08_4мес_Модернизация УПК Терновская-ХЗ 11" xfId="3921"/>
    <cellStyle name="_Макроэкономика 2008_Обоснование себестоимости_исход__М08_4мес_Модернизация УПК Терновская-ХЗ 12" xfId="3922"/>
    <cellStyle name="_Макроэкономика 2008_Обоснование себестоимости_исход__М08_4мес_Модернизация УПК Терновская-ХЗ 13" xfId="3923"/>
    <cellStyle name="_Макроэкономика 2008_Обоснование себестоимости_исход__М08_4мес_Модернизация УПК Терновская-ХЗ 14" xfId="3924"/>
    <cellStyle name="_Макроэкономика 2008_Обоснование себестоимости_исход__М08_4мес_Модернизация УПК Терновская-ХЗ 15" xfId="3925"/>
    <cellStyle name="_Макроэкономика 2008_Обоснование себестоимости_исход__М08_4мес_Модернизация УПК Терновская-ХЗ 16" xfId="3926"/>
    <cellStyle name="_Макроэкономика 2008_Обоснование себестоимости_исход__М08_4мес_Модернизация УПК Терновская-ХЗ 17" xfId="3927"/>
    <cellStyle name="_Макроэкономика 2008_Обоснование себестоимости_исход__М08_4мес_Модернизация УПК Терновская-ХЗ 18" xfId="3928"/>
    <cellStyle name="_Макроэкономика 2008_Обоснование себестоимости_исход__М08_4мес_Модернизация УПК Терновская-ХЗ 19" xfId="3929"/>
    <cellStyle name="_Макроэкономика 2008_Обоснование себестоимости_исход__М08_4мес_Модернизация УПК Терновская-ХЗ 2" xfId="3930"/>
    <cellStyle name="_Макроэкономика 2008_Обоснование себестоимости_исход__М08_4мес_Модернизация УПК Терновская-ХЗ 2 2" xfId="3931"/>
    <cellStyle name="_Макроэкономика 2008_Обоснование себестоимости_исход__М08_4мес_Модернизация УПК Терновская-ХЗ 20" xfId="3932"/>
    <cellStyle name="_Макроэкономика 2008_Обоснование себестоимости_исход__М08_4мес_Модернизация УПК Терновская-ХЗ 21" xfId="3933"/>
    <cellStyle name="_Макроэкономика 2008_Обоснование себестоимости_исход__М08_4мес_Модернизация УПК Терновская-ХЗ 22" xfId="3934"/>
    <cellStyle name="_Макроэкономика 2008_Обоснование себестоимости_исход__М08_4мес_Модернизация УПК Терновская-ХЗ 23" xfId="3935"/>
    <cellStyle name="_Макроэкономика 2008_Обоснование себестоимости_исход__М08_4мес_Модернизация УПК Терновская-ХЗ 24" xfId="3936"/>
    <cellStyle name="_Макроэкономика 2008_Обоснование себестоимости_исход__М08_4мес_Модернизация УПК Терновская-ХЗ 25" xfId="3937"/>
    <cellStyle name="_Макроэкономика 2008_Обоснование себестоимости_исход__М08_4мес_Модернизация УПК Терновская-ХЗ 26" xfId="3938"/>
    <cellStyle name="_Макроэкономика 2008_Обоснование себестоимости_исход__М08_4мес_Модернизация УПК Терновская-ХЗ 27" xfId="3939"/>
    <cellStyle name="_Макроэкономика 2008_Обоснование себестоимости_исход__М08_4мес_Модернизация УПК Терновская-ХЗ 28" xfId="3940"/>
    <cellStyle name="_Макроэкономика 2008_Обоснование себестоимости_исход__М08_4мес_Модернизация УПК Терновская-ХЗ 29" xfId="3941"/>
    <cellStyle name="_Макроэкономика 2008_Обоснование себестоимости_исход__М08_4мес_Модернизация УПК Терновская-ХЗ 3" xfId="3942"/>
    <cellStyle name="_Макроэкономика 2008_Обоснование себестоимости_исход__М08_4мес_Модернизация УПК Терновская-ХЗ 3 2" xfId="3943"/>
    <cellStyle name="_Макроэкономика 2008_Обоснование себестоимости_исход__М08_4мес_Модернизация УПК Терновская-ХЗ 30" xfId="3944"/>
    <cellStyle name="_Макроэкономика 2008_Обоснование себестоимости_исход__М08_4мес_Модернизация УПК Терновская-ХЗ 31" xfId="3945"/>
    <cellStyle name="_Макроэкономика 2008_Обоснование себестоимости_исход__М08_4мес_Модернизация УПК Терновская-ХЗ 32" xfId="3946"/>
    <cellStyle name="_Макроэкономика 2008_Обоснование себестоимости_исход__М08_4мес_Модернизация УПК Терновская-ХЗ 33" xfId="3947"/>
    <cellStyle name="_Макроэкономика 2008_Обоснование себестоимости_исход__М08_4мес_Модернизация УПК Терновская-ХЗ 34" xfId="3948"/>
    <cellStyle name="_Макроэкономика 2008_Обоснование себестоимости_исход__М08_4мес_Модернизация УПК Терновская-ХЗ 4" xfId="3949"/>
    <cellStyle name="_Макроэкономика 2008_Обоснование себестоимости_исход__М08_4мес_Модернизация УПК Терновская-ХЗ 4 2" xfId="3950"/>
    <cellStyle name="_Макроэкономика 2008_Обоснование себестоимости_исход__М08_4мес_Модернизация УПК Терновская-ХЗ 5" xfId="3951"/>
    <cellStyle name="_Макроэкономика 2008_Обоснование себестоимости_исход__М08_4мес_Модернизация УПК Терновская-ХЗ 6" xfId="3952"/>
    <cellStyle name="_Макроэкономика 2008_Обоснование себестоимости_исход__М08_4мес_Модернизация УПК Терновская-ХЗ 7" xfId="3953"/>
    <cellStyle name="_Макроэкономика 2008_Обоснование себестоимости_исход__М08_4мес_Модернизация УПК Терновская-ХЗ 8" xfId="3954"/>
    <cellStyle name="_Макроэкономика 2008_Обоснование себестоимости_исход__М08_4мес_Модернизация УПК Терновская-ХЗ 9" xfId="3955"/>
    <cellStyle name="_Макроэкономика 2008_Обоснование себестоимости_исход_Книга1" xfId="3956"/>
    <cellStyle name="_Макроэкономика 2008_Обоснование себестоимости_исход_Книга1 10" xfId="3957"/>
    <cellStyle name="_Макроэкономика 2008_Обоснование себестоимости_исход_Книга1 11" xfId="3958"/>
    <cellStyle name="_Макроэкономика 2008_Обоснование себестоимости_исход_Книга1 12" xfId="3959"/>
    <cellStyle name="_Макроэкономика 2008_Обоснование себестоимости_исход_Книга1 13" xfId="3960"/>
    <cellStyle name="_Макроэкономика 2008_Обоснование себестоимости_исход_Книга1 14" xfId="3961"/>
    <cellStyle name="_Макроэкономика 2008_Обоснование себестоимости_исход_Книга1 15" xfId="3962"/>
    <cellStyle name="_Макроэкономика 2008_Обоснование себестоимости_исход_Книга1 16" xfId="3963"/>
    <cellStyle name="_Макроэкономика 2008_Обоснование себестоимости_исход_Книга1 17" xfId="3964"/>
    <cellStyle name="_Макроэкономика 2008_Обоснование себестоимости_исход_Книга1 18" xfId="3965"/>
    <cellStyle name="_Макроэкономика 2008_Обоснование себестоимости_исход_Книга1 19" xfId="3966"/>
    <cellStyle name="_Макроэкономика 2008_Обоснование себестоимости_исход_Книга1 2" xfId="3967"/>
    <cellStyle name="_Макроэкономика 2008_Обоснование себестоимости_исход_Книга1 2 2" xfId="3968"/>
    <cellStyle name="_Макроэкономика 2008_Обоснование себестоимости_исход_Книга1 20" xfId="3969"/>
    <cellStyle name="_Макроэкономика 2008_Обоснование себестоимости_исход_Книга1 21" xfId="3970"/>
    <cellStyle name="_Макроэкономика 2008_Обоснование себестоимости_исход_Книга1 22" xfId="3971"/>
    <cellStyle name="_Макроэкономика 2008_Обоснование себестоимости_исход_Книга1 23" xfId="3972"/>
    <cellStyle name="_Макроэкономика 2008_Обоснование себестоимости_исход_Книга1 24" xfId="3973"/>
    <cellStyle name="_Макроэкономика 2008_Обоснование себестоимости_исход_Книга1 25" xfId="3974"/>
    <cellStyle name="_Макроэкономика 2008_Обоснование себестоимости_исход_Книга1 26" xfId="3975"/>
    <cellStyle name="_Макроэкономика 2008_Обоснование себестоимости_исход_Книга1 27" xfId="3976"/>
    <cellStyle name="_Макроэкономика 2008_Обоснование себестоимости_исход_Книга1 28" xfId="3977"/>
    <cellStyle name="_Макроэкономика 2008_Обоснование себестоимости_исход_Книга1 29" xfId="3978"/>
    <cellStyle name="_Макроэкономика 2008_Обоснование себестоимости_исход_Книга1 3" xfId="3979"/>
    <cellStyle name="_Макроэкономика 2008_Обоснование себестоимости_исход_Книга1 3 2" xfId="3980"/>
    <cellStyle name="_Макроэкономика 2008_Обоснование себестоимости_исход_Книга1 30" xfId="3981"/>
    <cellStyle name="_Макроэкономика 2008_Обоснование себестоимости_исход_Книга1 31" xfId="3982"/>
    <cellStyle name="_Макроэкономика 2008_Обоснование себестоимости_исход_Книга1 32" xfId="3983"/>
    <cellStyle name="_Макроэкономика 2008_Обоснование себестоимости_исход_Книга1 33" xfId="3984"/>
    <cellStyle name="_Макроэкономика 2008_Обоснование себестоимости_исход_Книга1 34" xfId="3985"/>
    <cellStyle name="_Макроэкономика 2008_Обоснование себестоимости_исход_Книга1 4" xfId="3986"/>
    <cellStyle name="_Макроэкономика 2008_Обоснование себестоимости_исход_Книга1 4 2" xfId="3987"/>
    <cellStyle name="_Макроэкономика 2008_Обоснование себестоимости_исход_Книга1 5" xfId="3988"/>
    <cellStyle name="_Макроэкономика 2008_Обоснование себестоимости_исход_Книга1 6" xfId="3989"/>
    <cellStyle name="_Макроэкономика 2008_Обоснование себестоимости_исход_Книга1 7" xfId="3990"/>
    <cellStyle name="_Макроэкономика 2008_Обоснование себестоимости_исход_Книга1 8" xfId="3991"/>
    <cellStyle name="_Макроэкономика 2008_Обоснование себестоимости_исход_Книга1 9" xfId="3992"/>
    <cellStyle name="_Макроэкономика 2008_расчет стоимости штрекоподдирочных машин" xfId="3993"/>
    <cellStyle name="_Макроэкономика 2008_расчет стоимости штрекоподдирочных машин 10" xfId="3994"/>
    <cellStyle name="_Макроэкономика 2008_расчет стоимости штрекоподдирочных машин 11" xfId="3995"/>
    <cellStyle name="_Макроэкономика 2008_расчет стоимости штрекоподдирочных машин 12" xfId="3996"/>
    <cellStyle name="_Макроэкономика 2008_расчет стоимости штрекоподдирочных машин 13" xfId="3997"/>
    <cellStyle name="_Макроэкономика 2008_расчет стоимости штрекоподдирочных машин 14" xfId="3998"/>
    <cellStyle name="_Макроэкономика 2008_расчет стоимости штрекоподдирочных машин 15" xfId="3999"/>
    <cellStyle name="_Макроэкономика 2008_расчет стоимости штрекоподдирочных машин 16" xfId="4000"/>
    <cellStyle name="_Макроэкономика 2008_расчет стоимости штрекоподдирочных машин 17" xfId="4001"/>
    <cellStyle name="_Макроэкономика 2008_расчет стоимости штрекоподдирочных машин 18" xfId="4002"/>
    <cellStyle name="_Макроэкономика 2008_расчет стоимости штрекоподдирочных машин 19" xfId="4003"/>
    <cellStyle name="_Макроэкономика 2008_расчет стоимости штрекоподдирочных машин 2" xfId="4004"/>
    <cellStyle name="_Макроэкономика 2008_расчет стоимости штрекоподдирочных машин 2 2" xfId="4005"/>
    <cellStyle name="_Макроэкономика 2008_расчет стоимости штрекоподдирочных машин 20" xfId="4006"/>
    <cellStyle name="_Макроэкономика 2008_расчет стоимости штрекоподдирочных машин 21" xfId="4007"/>
    <cellStyle name="_Макроэкономика 2008_расчет стоимости штрекоподдирочных машин 22" xfId="4008"/>
    <cellStyle name="_Макроэкономика 2008_расчет стоимости штрекоподдирочных машин 23" xfId="4009"/>
    <cellStyle name="_Макроэкономика 2008_расчет стоимости штрекоподдирочных машин 24" xfId="4010"/>
    <cellStyle name="_Макроэкономика 2008_расчет стоимости штрекоподдирочных машин 25" xfId="4011"/>
    <cellStyle name="_Макроэкономика 2008_расчет стоимости штрекоподдирочных машин 26" xfId="4012"/>
    <cellStyle name="_Макроэкономика 2008_расчет стоимости штрекоподдирочных машин 27" xfId="4013"/>
    <cellStyle name="_Макроэкономика 2008_расчет стоимости штрекоподдирочных машин 28" xfId="4014"/>
    <cellStyle name="_Макроэкономика 2008_расчет стоимости штрекоподдирочных машин 29" xfId="4015"/>
    <cellStyle name="_Макроэкономика 2008_расчет стоимости штрекоподдирочных машин 3" xfId="4016"/>
    <cellStyle name="_Макроэкономика 2008_расчет стоимости штрекоподдирочных машин 3 2" xfId="4017"/>
    <cellStyle name="_Макроэкономика 2008_расчет стоимости штрекоподдирочных машин 30" xfId="4018"/>
    <cellStyle name="_Макроэкономика 2008_расчет стоимости штрекоподдирочных машин 31" xfId="4019"/>
    <cellStyle name="_Макроэкономика 2008_расчет стоимости штрекоподдирочных машин 32" xfId="4020"/>
    <cellStyle name="_Макроэкономика 2008_расчет стоимости штрекоподдирочных машин 33" xfId="4021"/>
    <cellStyle name="_Макроэкономика 2008_расчет стоимости штрекоподдирочных машин 34" xfId="4022"/>
    <cellStyle name="_Макроэкономика 2008_расчет стоимости штрекоподдирочных машин 4" xfId="4023"/>
    <cellStyle name="_Макроэкономика 2008_расчет стоимости штрекоподдирочных машин 4 2" xfId="4024"/>
    <cellStyle name="_Макроэкономика 2008_расчет стоимости штрекоподдирочных машин 5" xfId="4025"/>
    <cellStyle name="_Макроэкономика 2008_расчет стоимости штрекоподдирочных машин 6" xfId="4026"/>
    <cellStyle name="_Макроэкономика 2008_расчет стоимости штрекоподдирочных машин 7" xfId="4027"/>
    <cellStyle name="_Макроэкономика 2008_расчет стоимости штрекоподдирочных машин 8" xfId="4028"/>
    <cellStyle name="_Макроэкономика 2008_расчет стоимости штрекоподдирочных машин 9" xfId="4029"/>
    <cellStyle name="_Макроэкономика 2008_Расчет эфективности высокозольной лавы С7" xfId="4030"/>
    <cellStyle name="_Макроэкономика 2008_Свод по угольным складам 11 06 08" xfId="4031"/>
    <cellStyle name="_Макроэкономика 2008_Свод по угольным складам 11 06 08 10" xfId="4032"/>
    <cellStyle name="_Макроэкономика 2008_Свод по угольным складам 11 06 08 11" xfId="4033"/>
    <cellStyle name="_Макроэкономика 2008_Свод по угольным складам 11 06 08 12" xfId="4034"/>
    <cellStyle name="_Макроэкономика 2008_Свод по угольным складам 11 06 08 13" xfId="4035"/>
    <cellStyle name="_Макроэкономика 2008_Свод по угольным складам 11 06 08 14" xfId="4036"/>
    <cellStyle name="_Макроэкономика 2008_Свод по угольным складам 11 06 08 15" xfId="4037"/>
    <cellStyle name="_Макроэкономика 2008_Свод по угольным складам 11 06 08 16" xfId="4038"/>
    <cellStyle name="_Макроэкономика 2008_Свод по угольным складам 11 06 08 17" xfId="4039"/>
    <cellStyle name="_Макроэкономика 2008_Свод по угольным складам 11 06 08 18" xfId="4040"/>
    <cellStyle name="_Макроэкономика 2008_Свод по угольным складам 11 06 08 19" xfId="4041"/>
    <cellStyle name="_Макроэкономика 2008_Свод по угольным складам 11 06 08 2" xfId="4042"/>
    <cellStyle name="_Макроэкономика 2008_Свод по угольным складам 11 06 08 2 2" xfId="4043"/>
    <cellStyle name="_Макроэкономика 2008_Свод по угольным складам 11 06 08 20" xfId="4044"/>
    <cellStyle name="_Макроэкономика 2008_Свод по угольным складам 11 06 08 21" xfId="4045"/>
    <cellStyle name="_Макроэкономика 2008_Свод по угольным складам 11 06 08 22" xfId="4046"/>
    <cellStyle name="_Макроэкономика 2008_Свод по угольным складам 11 06 08 23" xfId="4047"/>
    <cellStyle name="_Макроэкономика 2008_Свод по угольным складам 11 06 08 24" xfId="4048"/>
    <cellStyle name="_Макроэкономика 2008_Свод по угольным складам 11 06 08 25" xfId="4049"/>
    <cellStyle name="_Макроэкономика 2008_Свод по угольным складам 11 06 08 26" xfId="4050"/>
    <cellStyle name="_Макроэкономика 2008_Свод по угольным складам 11 06 08 27" xfId="4051"/>
    <cellStyle name="_Макроэкономика 2008_Свод по угольным складам 11 06 08 28" xfId="4052"/>
    <cellStyle name="_Макроэкономика 2008_Свод по угольным складам 11 06 08 29" xfId="4053"/>
    <cellStyle name="_Макроэкономика 2008_Свод по угольным складам 11 06 08 3" xfId="4054"/>
    <cellStyle name="_Макроэкономика 2008_Свод по угольным складам 11 06 08 3 2" xfId="4055"/>
    <cellStyle name="_Макроэкономика 2008_Свод по угольным складам 11 06 08 30" xfId="4056"/>
    <cellStyle name="_Макроэкономика 2008_Свод по угольным складам 11 06 08 31" xfId="4057"/>
    <cellStyle name="_Макроэкономика 2008_Свод по угольным складам 11 06 08 32" xfId="4058"/>
    <cellStyle name="_Макроэкономика 2008_Свод по угольным складам 11 06 08 33" xfId="4059"/>
    <cellStyle name="_Макроэкономика 2008_Свод по угольным складам 11 06 08 34" xfId="4060"/>
    <cellStyle name="_Макроэкономика 2008_Свод по угольным складам 11 06 08 4" xfId="4061"/>
    <cellStyle name="_Макроэкономика 2008_Свод по угольным складам 11 06 08 4 2" xfId="4062"/>
    <cellStyle name="_Макроэкономика 2008_Свод по угольным складам 11 06 08 5" xfId="4063"/>
    <cellStyle name="_Макроэкономика 2008_Свод по угольным складам 11 06 08 6" xfId="4064"/>
    <cellStyle name="_Макроэкономика 2008_Свод по угольным складам 11 06 08 7" xfId="4065"/>
    <cellStyle name="_Макроэкономика 2008_Свод по угольным складам 11 06 08 8" xfId="4066"/>
    <cellStyle name="_Макроэкономика 2008_Свод по угольным складам 11 06 08 9" xfId="4067"/>
    <cellStyle name="_Макроэкономика 2008_СРОЧНО для Ромащина 24.07.08" xfId="4068"/>
    <cellStyle name="_Макроэкономика 2008_СРОЧНО для Ромащина 24.07.08 10" xfId="4069"/>
    <cellStyle name="_Макроэкономика 2008_СРОЧНО для Ромащина 24.07.08 11" xfId="4070"/>
    <cellStyle name="_Макроэкономика 2008_СРОЧНО для Ромащина 24.07.08 12" xfId="4071"/>
    <cellStyle name="_Макроэкономика 2008_СРОЧНО для Ромащина 24.07.08 13" xfId="4072"/>
    <cellStyle name="_Макроэкономика 2008_СРОЧНО для Ромащина 24.07.08 14" xfId="4073"/>
    <cellStyle name="_Макроэкономика 2008_СРОЧНО для Ромащина 24.07.08 15" xfId="4074"/>
    <cellStyle name="_Макроэкономика 2008_СРОЧНО для Ромащина 24.07.08 16" xfId="4075"/>
    <cellStyle name="_Макроэкономика 2008_СРОЧНО для Ромащина 24.07.08 17" xfId="4076"/>
    <cellStyle name="_Макроэкономика 2008_СРОЧНО для Ромащина 24.07.08 18" xfId="4077"/>
    <cellStyle name="_Макроэкономика 2008_СРОЧНО для Ромащина 24.07.08 19" xfId="4078"/>
    <cellStyle name="_Макроэкономика 2008_СРОЧНО для Ромащина 24.07.08 2" xfId="4079"/>
    <cellStyle name="_Макроэкономика 2008_СРОЧНО для Ромащина 24.07.08 2 2" xfId="4080"/>
    <cellStyle name="_Макроэкономика 2008_СРОЧНО для Ромащина 24.07.08 20" xfId="4081"/>
    <cellStyle name="_Макроэкономика 2008_СРОЧНО для Ромащина 24.07.08 21" xfId="4082"/>
    <cellStyle name="_Макроэкономика 2008_СРОЧНО для Ромащина 24.07.08 22" xfId="4083"/>
    <cellStyle name="_Макроэкономика 2008_СРОЧНО для Ромащина 24.07.08 23" xfId="4084"/>
    <cellStyle name="_Макроэкономика 2008_СРОЧНО для Ромащина 24.07.08 24" xfId="4085"/>
    <cellStyle name="_Макроэкономика 2008_СРОЧНО для Ромащина 24.07.08 25" xfId="4086"/>
    <cellStyle name="_Макроэкономика 2008_СРОЧНО для Ромащина 24.07.08 26" xfId="4087"/>
    <cellStyle name="_Макроэкономика 2008_СРОЧНО для Ромащина 24.07.08 27" xfId="4088"/>
    <cellStyle name="_Макроэкономика 2008_СРОЧНО для Ромащина 24.07.08 28" xfId="4089"/>
    <cellStyle name="_Макроэкономика 2008_СРОЧНО для Ромащина 24.07.08 29" xfId="4090"/>
    <cellStyle name="_Макроэкономика 2008_СРОЧНО для Ромащина 24.07.08 3" xfId="4091"/>
    <cellStyle name="_Макроэкономика 2008_СРОЧНО для Ромащина 24.07.08 3 2" xfId="4092"/>
    <cellStyle name="_Макроэкономика 2008_СРОЧНО для Ромащина 24.07.08 30" xfId="4093"/>
    <cellStyle name="_Макроэкономика 2008_СРОЧНО для Ромащина 24.07.08 31" xfId="4094"/>
    <cellStyle name="_Макроэкономика 2008_СРОЧНО для Ромащина 24.07.08 32" xfId="4095"/>
    <cellStyle name="_Макроэкономика 2008_СРОЧНО для Ромащина 24.07.08 33" xfId="4096"/>
    <cellStyle name="_Макроэкономика 2008_СРОЧНО для Ромащина 24.07.08 34" xfId="4097"/>
    <cellStyle name="_Макроэкономика 2008_СРОЧНО для Ромащина 24.07.08 4" xfId="4098"/>
    <cellStyle name="_Макроэкономика 2008_СРОЧНО для Ромащина 24.07.08 4 2" xfId="4099"/>
    <cellStyle name="_Макроэкономика 2008_СРОЧНО для Ромащина 24.07.08 5" xfId="4100"/>
    <cellStyle name="_Макроэкономика 2008_СРОЧНО для Ромащина 24.07.08 6" xfId="4101"/>
    <cellStyle name="_Макроэкономика 2008_СРОЧНО для Ромащина 24.07.08 7" xfId="4102"/>
    <cellStyle name="_Макроэкономика 2008_СРОЧНО для Ромащина 24.07.08 8" xfId="4103"/>
    <cellStyle name="_Макроэкономика 2008_СРОЧНО для Ромащина 24.07.08 9" xfId="4104"/>
    <cellStyle name="_Макроэкономика 2008_СРОЧНО для Ромащина 24.07.08_Setup" xfId="4105"/>
    <cellStyle name="_Макроэкономика 2008_Терновская расчет СС 05 06 08 (2)" xfId="4106"/>
    <cellStyle name="_Макроэкономика 2008_Терновская расчет СС 05 06 08 (2) 10" xfId="4107"/>
    <cellStyle name="_Макроэкономика 2008_Терновская расчет СС 05 06 08 (2) 11" xfId="4108"/>
    <cellStyle name="_Макроэкономика 2008_Терновская расчет СС 05 06 08 (2) 12" xfId="4109"/>
    <cellStyle name="_Макроэкономика 2008_Терновская расчет СС 05 06 08 (2) 13" xfId="4110"/>
    <cellStyle name="_Макроэкономика 2008_Терновская расчет СС 05 06 08 (2) 14" xfId="4111"/>
    <cellStyle name="_Макроэкономика 2008_Терновская расчет СС 05 06 08 (2) 15" xfId="4112"/>
    <cellStyle name="_Макроэкономика 2008_Терновская расчет СС 05 06 08 (2) 16" xfId="4113"/>
    <cellStyle name="_Макроэкономика 2008_Терновская расчет СС 05 06 08 (2) 17" xfId="4114"/>
    <cellStyle name="_Макроэкономика 2008_Терновская расчет СС 05 06 08 (2) 18" xfId="4115"/>
    <cellStyle name="_Макроэкономика 2008_Терновская расчет СС 05 06 08 (2) 19" xfId="4116"/>
    <cellStyle name="_Макроэкономика 2008_Терновская расчет СС 05 06 08 (2) 2" xfId="4117"/>
    <cellStyle name="_Макроэкономика 2008_Терновская расчет СС 05 06 08 (2) 2 2" xfId="4118"/>
    <cellStyle name="_Макроэкономика 2008_Терновская расчет СС 05 06 08 (2) 20" xfId="4119"/>
    <cellStyle name="_Макроэкономика 2008_Терновская расчет СС 05 06 08 (2) 21" xfId="4120"/>
    <cellStyle name="_Макроэкономика 2008_Терновская расчет СС 05 06 08 (2) 22" xfId="4121"/>
    <cellStyle name="_Макроэкономика 2008_Терновская расчет СС 05 06 08 (2) 23" xfId="4122"/>
    <cellStyle name="_Макроэкономика 2008_Терновская расчет СС 05 06 08 (2) 24" xfId="4123"/>
    <cellStyle name="_Макроэкономика 2008_Терновская расчет СС 05 06 08 (2) 25" xfId="4124"/>
    <cellStyle name="_Макроэкономика 2008_Терновская расчет СС 05 06 08 (2) 26" xfId="4125"/>
    <cellStyle name="_Макроэкономика 2008_Терновская расчет СС 05 06 08 (2) 27" xfId="4126"/>
    <cellStyle name="_Макроэкономика 2008_Терновская расчет СС 05 06 08 (2) 28" xfId="4127"/>
    <cellStyle name="_Макроэкономика 2008_Терновская расчет СС 05 06 08 (2) 29" xfId="4128"/>
    <cellStyle name="_Макроэкономика 2008_Терновская расчет СС 05 06 08 (2) 3" xfId="4129"/>
    <cellStyle name="_Макроэкономика 2008_Терновская расчет СС 05 06 08 (2) 3 2" xfId="4130"/>
    <cellStyle name="_Макроэкономика 2008_Терновская расчет СС 05 06 08 (2) 30" xfId="4131"/>
    <cellStyle name="_Макроэкономика 2008_Терновская расчет СС 05 06 08 (2) 31" xfId="4132"/>
    <cellStyle name="_Макроэкономика 2008_Терновская расчет СС 05 06 08 (2) 32" xfId="4133"/>
    <cellStyle name="_Макроэкономика 2008_Терновская расчет СС 05 06 08 (2) 33" xfId="4134"/>
    <cellStyle name="_Макроэкономика 2008_Терновская расчет СС 05 06 08 (2) 34" xfId="4135"/>
    <cellStyle name="_Макроэкономика 2008_Терновская расчет СС 05 06 08 (2) 4" xfId="4136"/>
    <cellStyle name="_Макроэкономика 2008_Терновская расчет СС 05 06 08 (2) 4 2" xfId="4137"/>
    <cellStyle name="_Макроэкономика 2008_Терновская расчет СС 05 06 08 (2) 5" xfId="4138"/>
    <cellStyle name="_Макроэкономика 2008_Терновская расчет СС 05 06 08 (2) 6" xfId="4139"/>
    <cellStyle name="_Макроэкономика 2008_Терновская расчет СС 05 06 08 (2) 7" xfId="4140"/>
    <cellStyle name="_Макроэкономика 2008_Терновская расчет СС 05 06 08 (2) 8" xfId="4141"/>
    <cellStyle name="_Макроэкономика 2008_Терновская расчет СС 05 06 08 (2) 9" xfId="4142"/>
    <cellStyle name="_Макроэкономика 2008_форма обоснования себестоимости " xfId="4143"/>
    <cellStyle name="_Макроэкономика 2008_форма обоснования себестоимости  10" xfId="4144"/>
    <cellStyle name="_Макроэкономика 2008_форма обоснования себестоимости  11" xfId="4145"/>
    <cellStyle name="_Макроэкономика 2008_форма обоснования себестоимости  12" xfId="4146"/>
    <cellStyle name="_Макроэкономика 2008_форма обоснования себестоимости  13" xfId="4147"/>
    <cellStyle name="_Макроэкономика 2008_форма обоснования себестоимости  14" xfId="4148"/>
    <cellStyle name="_Макроэкономика 2008_форма обоснования себестоимости  15" xfId="4149"/>
    <cellStyle name="_Макроэкономика 2008_форма обоснования себестоимости  16" xfId="4150"/>
    <cellStyle name="_Макроэкономика 2008_форма обоснования себестоимости  17" xfId="4151"/>
    <cellStyle name="_Макроэкономика 2008_форма обоснования себестоимости  18" xfId="4152"/>
    <cellStyle name="_Макроэкономика 2008_форма обоснования себестоимости  19" xfId="4153"/>
    <cellStyle name="_Макроэкономика 2008_форма обоснования себестоимости  2" xfId="4154"/>
    <cellStyle name="_Макроэкономика 2008_форма обоснования себестоимости  2 2" xfId="4155"/>
    <cellStyle name="_Макроэкономика 2008_форма обоснования себестоимости  20" xfId="4156"/>
    <cellStyle name="_Макроэкономика 2008_форма обоснования себестоимости  21" xfId="4157"/>
    <cellStyle name="_Макроэкономика 2008_форма обоснования себестоимости  22" xfId="4158"/>
    <cellStyle name="_Макроэкономика 2008_форма обоснования себестоимости  23" xfId="4159"/>
    <cellStyle name="_Макроэкономика 2008_форма обоснования себестоимости  24" xfId="4160"/>
    <cellStyle name="_Макроэкономика 2008_форма обоснования себестоимости  25" xfId="4161"/>
    <cellStyle name="_Макроэкономика 2008_форма обоснования себестоимости  26" xfId="4162"/>
    <cellStyle name="_Макроэкономика 2008_форма обоснования себестоимости  27" xfId="4163"/>
    <cellStyle name="_Макроэкономика 2008_форма обоснования себестоимости  28" xfId="4164"/>
    <cellStyle name="_Макроэкономика 2008_форма обоснования себестоимости  29" xfId="4165"/>
    <cellStyle name="_Макроэкономика 2008_форма обоснования себестоимости  3" xfId="4166"/>
    <cellStyle name="_Макроэкономика 2008_форма обоснования себестоимости  3 2" xfId="4167"/>
    <cellStyle name="_Макроэкономика 2008_форма обоснования себестоимости  30" xfId="4168"/>
    <cellStyle name="_Макроэкономика 2008_форма обоснования себестоимости  31" xfId="4169"/>
    <cellStyle name="_Макроэкономика 2008_форма обоснования себестоимости  32" xfId="4170"/>
    <cellStyle name="_Макроэкономика 2008_форма обоснования себестоимости  33" xfId="4171"/>
    <cellStyle name="_Макроэкономика 2008_форма обоснования себестоимости  34" xfId="4172"/>
    <cellStyle name="_Макроэкономика 2008_форма обоснования себестоимости  4" xfId="4173"/>
    <cellStyle name="_Макроэкономика 2008_форма обоснования себестоимости  4 2" xfId="4174"/>
    <cellStyle name="_Макроэкономика 2008_форма обоснования себестоимости  5" xfId="4175"/>
    <cellStyle name="_Макроэкономика 2008_форма обоснования себестоимости  6" xfId="4176"/>
    <cellStyle name="_Макроэкономика 2008_форма обоснования себестоимости  7" xfId="4177"/>
    <cellStyle name="_Макроэкономика 2008_форма обоснования себестоимости  8" xfId="4178"/>
    <cellStyle name="_Макроэкономика 2008_форма обоснования себестоимости  9" xfId="4179"/>
    <cellStyle name="_Макроэкономика 2008_форма обоснования себестоимости __М08_4мес_Модернизация УПК Терновская-ХЗ" xfId="4180"/>
    <cellStyle name="_Макроэкономика 2008_форма обоснования себестоимости __М08_4мес_Модернизация УПК Терновская-ХЗ 10" xfId="4181"/>
    <cellStyle name="_Макроэкономика 2008_форма обоснования себестоимости __М08_4мес_Модернизация УПК Терновская-ХЗ 11" xfId="4182"/>
    <cellStyle name="_Макроэкономика 2008_форма обоснования себестоимости __М08_4мес_Модернизация УПК Терновская-ХЗ 12" xfId="4183"/>
    <cellStyle name="_Макроэкономика 2008_форма обоснования себестоимости __М08_4мес_Модернизация УПК Терновская-ХЗ 13" xfId="4184"/>
    <cellStyle name="_Макроэкономика 2008_форма обоснования себестоимости __М08_4мес_Модернизация УПК Терновская-ХЗ 14" xfId="4185"/>
    <cellStyle name="_Макроэкономика 2008_форма обоснования себестоимости __М08_4мес_Модернизация УПК Терновская-ХЗ 15" xfId="4186"/>
    <cellStyle name="_Макроэкономика 2008_форма обоснования себестоимости __М08_4мес_Модернизация УПК Терновская-ХЗ 16" xfId="4187"/>
    <cellStyle name="_Макроэкономика 2008_форма обоснования себестоимости __М08_4мес_Модернизация УПК Терновская-ХЗ 17" xfId="4188"/>
    <cellStyle name="_Макроэкономика 2008_форма обоснования себестоимости __М08_4мес_Модернизация УПК Терновская-ХЗ 18" xfId="4189"/>
    <cellStyle name="_Макроэкономика 2008_форма обоснования себестоимости __М08_4мес_Модернизация УПК Терновская-ХЗ 19" xfId="4190"/>
    <cellStyle name="_Макроэкономика 2008_форма обоснования себестоимости __М08_4мес_Модернизация УПК Терновская-ХЗ 2" xfId="4191"/>
    <cellStyle name="_Макроэкономика 2008_форма обоснования себестоимости __М08_4мес_Модернизация УПК Терновская-ХЗ 2 2" xfId="4192"/>
    <cellStyle name="_Макроэкономика 2008_форма обоснования себестоимости __М08_4мес_Модернизация УПК Терновская-ХЗ 20" xfId="4193"/>
    <cellStyle name="_Макроэкономика 2008_форма обоснования себестоимости __М08_4мес_Модернизация УПК Терновская-ХЗ 21" xfId="4194"/>
    <cellStyle name="_Макроэкономика 2008_форма обоснования себестоимости __М08_4мес_Модернизация УПК Терновская-ХЗ 22" xfId="4195"/>
    <cellStyle name="_Макроэкономика 2008_форма обоснования себестоимости __М08_4мес_Модернизация УПК Терновская-ХЗ 23" xfId="4196"/>
    <cellStyle name="_Макроэкономика 2008_форма обоснования себестоимости __М08_4мес_Модернизация УПК Терновская-ХЗ 24" xfId="4197"/>
    <cellStyle name="_Макроэкономика 2008_форма обоснования себестоимости __М08_4мес_Модернизация УПК Терновская-ХЗ 25" xfId="4198"/>
    <cellStyle name="_Макроэкономика 2008_форма обоснования себестоимости __М08_4мес_Модернизация УПК Терновская-ХЗ 26" xfId="4199"/>
    <cellStyle name="_Макроэкономика 2008_форма обоснования себестоимости __М08_4мес_Модернизация УПК Терновская-ХЗ 27" xfId="4200"/>
    <cellStyle name="_Макроэкономика 2008_форма обоснования себестоимости __М08_4мес_Модернизация УПК Терновская-ХЗ 28" xfId="4201"/>
    <cellStyle name="_Макроэкономика 2008_форма обоснования себестоимости __М08_4мес_Модернизация УПК Терновская-ХЗ 29" xfId="4202"/>
    <cellStyle name="_Макроэкономика 2008_форма обоснования себестоимости __М08_4мес_Модернизация УПК Терновская-ХЗ 3" xfId="4203"/>
    <cellStyle name="_Макроэкономика 2008_форма обоснования себестоимости __М08_4мес_Модернизация УПК Терновская-ХЗ 3 2" xfId="4204"/>
    <cellStyle name="_Макроэкономика 2008_форма обоснования себестоимости __М08_4мес_Модернизация УПК Терновская-ХЗ 30" xfId="4205"/>
    <cellStyle name="_Макроэкономика 2008_форма обоснования себестоимости __М08_4мес_Модернизация УПК Терновская-ХЗ 31" xfId="4206"/>
    <cellStyle name="_Макроэкономика 2008_форма обоснования себестоимости __М08_4мес_Модернизация УПК Терновская-ХЗ 32" xfId="4207"/>
    <cellStyle name="_Макроэкономика 2008_форма обоснования себестоимости __М08_4мес_Модернизация УПК Терновская-ХЗ 33" xfId="4208"/>
    <cellStyle name="_Макроэкономика 2008_форма обоснования себестоимости __М08_4мес_Модернизация УПК Терновская-ХЗ 34" xfId="4209"/>
    <cellStyle name="_Макроэкономика 2008_форма обоснования себестоимости __М08_4мес_Модернизация УПК Терновская-ХЗ 4" xfId="4210"/>
    <cellStyle name="_Макроэкономика 2008_форма обоснования себестоимости __М08_4мес_Модернизация УПК Терновская-ХЗ 4 2" xfId="4211"/>
    <cellStyle name="_Макроэкономика 2008_форма обоснования себестоимости __М08_4мес_Модернизация УПК Терновская-ХЗ 5" xfId="4212"/>
    <cellStyle name="_Макроэкономика 2008_форма обоснования себестоимости __М08_4мес_Модернизация УПК Терновская-ХЗ 6" xfId="4213"/>
    <cellStyle name="_Макроэкономика 2008_форма обоснования себестоимости __М08_4мес_Модернизация УПК Терновская-ХЗ 7" xfId="4214"/>
    <cellStyle name="_Макроэкономика 2008_форма обоснования себестоимости __М08_4мес_Модернизация УПК Терновская-ХЗ 8" xfId="4215"/>
    <cellStyle name="_Макроэкономика 2008_форма обоснования себестоимости __М08_4мес_Модернизация УПК Терновская-ХЗ 9" xfId="4216"/>
    <cellStyle name="_Макроэкономика 2008_форма обоснования себестоимости _Книга1" xfId="4217"/>
    <cellStyle name="_Макроэкономика 2008_форма обоснования себестоимости _Книга1 10" xfId="4218"/>
    <cellStyle name="_Макроэкономика 2008_форма обоснования себестоимости _Книга1 11" xfId="4219"/>
    <cellStyle name="_Макроэкономика 2008_форма обоснования себестоимости _Книга1 12" xfId="4220"/>
    <cellStyle name="_Макроэкономика 2008_форма обоснования себестоимости _Книга1 13" xfId="4221"/>
    <cellStyle name="_Макроэкономика 2008_форма обоснования себестоимости _Книга1 14" xfId="4222"/>
    <cellStyle name="_Макроэкономика 2008_форма обоснования себестоимости _Книга1 15" xfId="4223"/>
    <cellStyle name="_Макроэкономика 2008_форма обоснования себестоимости _Книга1 16" xfId="4224"/>
    <cellStyle name="_Макроэкономика 2008_форма обоснования себестоимости _Книга1 17" xfId="4225"/>
    <cellStyle name="_Макроэкономика 2008_форма обоснования себестоимости _Книга1 18" xfId="4226"/>
    <cellStyle name="_Макроэкономика 2008_форма обоснования себестоимости _Книга1 19" xfId="4227"/>
    <cellStyle name="_Макроэкономика 2008_форма обоснования себестоимости _Книга1 2" xfId="4228"/>
    <cellStyle name="_Макроэкономика 2008_форма обоснования себестоимости _Книга1 2 2" xfId="4229"/>
    <cellStyle name="_Макроэкономика 2008_форма обоснования себестоимости _Книга1 20" xfId="4230"/>
    <cellStyle name="_Макроэкономика 2008_форма обоснования себестоимости _Книга1 21" xfId="4231"/>
    <cellStyle name="_Макроэкономика 2008_форма обоснования себестоимости _Книга1 22" xfId="4232"/>
    <cellStyle name="_Макроэкономика 2008_форма обоснования себестоимости _Книга1 23" xfId="4233"/>
    <cellStyle name="_Макроэкономика 2008_форма обоснования себестоимости _Книга1 24" xfId="4234"/>
    <cellStyle name="_Макроэкономика 2008_форма обоснования себестоимости _Книга1 25" xfId="4235"/>
    <cellStyle name="_Макроэкономика 2008_форма обоснования себестоимости _Книга1 26" xfId="4236"/>
    <cellStyle name="_Макроэкономика 2008_форма обоснования себестоимости _Книга1 27" xfId="4237"/>
    <cellStyle name="_Макроэкономика 2008_форма обоснования себестоимости _Книга1 28" xfId="4238"/>
    <cellStyle name="_Макроэкономика 2008_форма обоснования себестоимости _Книга1 29" xfId="4239"/>
    <cellStyle name="_Макроэкономика 2008_форма обоснования себестоимости _Книга1 3" xfId="4240"/>
    <cellStyle name="_Макроэкономика 2008_форма обоснования себестоимости _Книга1 3 2" xfId="4241"/>
    <cellStyle name="_Макроэкономика 2008_форма обоснования себестоимости _Книга1 30" xfId="4242"/>
    <cellStyle name="_Макроэкономика 2008_форма обоснования себестоимости _Книга1 31" xfId="4243"/>
    <cellStyle name="_Макроэкономика 2008_форма обоснования себестоимости _Книга1 32" xfId="4244"/>
    <cellStyle name="_Макроэкономика 2008_форма обоснования себестоимости _Книга1 33" xfId="4245"/>
    <cellStyle name="_Макроэкономика 2008_форма обоснования себестоимости _Книга1 34" xfId="4246"/>
    <cellStyle name="_Макроэкономика 2008_форма обоснования себестоимости _Книга1 4" xfId="4247"/>
    <cellStyle name="_Макроэкономика 2008_форма обоснования себестоимости _Книга1 4 2" xfId="4248"/>
    <cellStyle name="_Макроэкономика 2008_форма обоснования себестоимости _Книга1 5" xfId="4249"/>
    <cellStyle name="_Макроэкономика 2008_форма обоснования себестоимости _Книга1 6" xfId="4250"/>
    <cellStyle name="_Макроэкономика 2008_форма обоснования себестоимости _Книга1 7" xfId="4251"/>
    <cellStyle name="_Макроэкономика 2008_форма обоснования себестоимости _Книга1 8" xfId="4252"/>
    <cellStyle name="_Макроэкономика 2008_форма обоснования себестоимости _Книга1 9" xfId="4253"/>
    <cellStyle name="_Макрпок" xfId="4254"/>
    <cellStyle name="_Материалы Бабушкина" xfId="4255"/>
    <cellStyle name="_Материалы Бабушкина 2" xfId="4256"/>
    <cellStyle name="_Материалы Бабушкина 3" xfId="4257"/>
    <cellStyle name="_Материалы Бабушкина 4" xfId="4258"/>
    <cellStyle name="_Материалы на 2009 год  14.08.08xls.xls-3" xfId="4259"/>
    <cellStyle name="_Материалы на 2009 год  14.08.08xls.xls-3 2" xfId="4260"/>
    <cellStyle name="_Материалы на 2009 год  14.08.08xls.xls-3 3" xfId="4261"/>
    <cellStyle name="_Материалы на 2009 год  14.08.08xls.xls-3 4" xfId="4262"/>
    <cellStyle name="_Материалы на 2009 год  24.06.08xls.xls-3" xfId="4263"/>
    <cellStyle name="_Материалы на 2009 год  24.06.08xls.xls-3 2" xfId="4264"/>
    <cellStyle name="_Материалы на 2009 год  24.06.08xls.xls-3 3" xfId="4265"/>
    <cellStyle name="_Материалы на 2009 год  24.06.08xls.xls-3 4" xfId="4266"/>
    <cellStyle name="_Мелкие проекты доп.финансирование" xfId="4267"/>
    <cellStyle name="_Мелкие проекты на 2 кв. 2008 г. после согласования лимита" xfId="4268"/>
    <cellStyle name="_мет" xfId="4269"/>
    <cellStyle name="_мет 10" xfId="4270"/>
    <cellStyle name="_мет 2" xfId="4271"/>
    <cellStyle name="_мет 3" xfId="4272"/>
    <cellStyle name="_мет 4" xfId="4273"/>
    <cellStyle name="_мет 5" xfId="4274"/>
    <cellStyle name="_мет 6" xfId="4275"/>
    <cellStyle name="_мет 7" xfId="4276"/>
    <cellStyle name="_мет 8" xfId="4277"/>
    <cellStyle name="_мет 9" xfId="4278"/>
    <cellStyle name="_мет_cеб_1кВтч_9м-цев" xfId="4279"/>
    <cellStyle name="_мет_Анализ Группы!!" xfId="4280"/>
    <cellStyle name="_мет_Анализ Группы!! 10" xfId="4281"/>
    <cellStyle name="_мет_Анализ Группы!! 2" xfId="4282"/>
    <cellStyle name="_мет_Анализ Группы!! 3" xfId="4283"/>
    <cellStyle name="_мет_Анализ Группы!! 4" xfId="4284"/>
    <cellStyle name="_мет_Анализ Группы!! 5" xfId="4285"/>
    <cellStyle name="_мет_Анализ Группы!! 6" xfId="4286"/>
    <cellStyle name="_мет_Анализ Группы!! 7" xfId="4287"/>
    <cellStyle name="_мет_Анализ Группы!! 8" xfId="4288"/>
    <cellStyle name="_мет_Анализ Группы!! 9" xfId="4289"/>
    <cellStyle name="_мет_Анализ Группы_4 чт" xfId="4290"/>
    <cellStyle name="_мет_Анализ Группы_4 чт 10" xfId="4291"/>
    <cellStyle name="_мет_Анализ Группы_4 чт 2" xfId="4292"/>
    <cellStyle name="_мет_Анализ Группы_4 чт 3" xfId="4293"/>
    <cellStyle name="_мет_Анализ Группы_4 чт 4" xfId="4294"/>
    <cellStyle name="_мет_Анализ Группы_4 чт 5" xfId="4295"/>
    <cellStyle name="_мет_Анализ Группы_4 чт 6" xfId="4296"/>
    <cellStyle name="_мет_Анализ Группы_4 чт 7" xfId="4297"/>
    <cellStyle name="_мет_Анализ Группы_4 чт 8" xfId="4298"/>
    <cellStyle name="_мет_Анализ Группы_4 чт 9" xfId="4299"/>
    <cellStyle name="_мет_Баланс9мес.2008" xfId="4300"/>
    <cellStyle name="_мет_БДР" xfId="4301"/>
    <cellStyle name="_мет_Книга2" xfId="4302"/>
    <cellStyle name="_мет_себ_1кВтч_4 кв_(БП, ТП) после БК" xfId="4303"/>
    <cellStyle name="_мет_С-ть 1 кВтч 4 месяца 2008_$" xfId="4304"/>
    <cellStyle name="_Металлургический дивизион - формы MR - v5.8" xfId="4305"/>
    <cellStyle name="_Металлургический дивизион - формы MR - v8.2" xfId="4306"/>
    <cellStyle name="_Металлургический дивизион - формы MR - v8.4" xfId="4307"/>
    <cellStyle name="_Модель 2008-1  26.10.07" xfId="4308"/>
    <cellStyle name="_Модель 2008-2  26.10.07" xfId="4309"/>
    <cellStyle name="_Модернизация оборудования ПС 6 кВ Калинина старая1" xfId="4310"/>
    <cellStyle name="_незаверш.строительство (к ИК Актива)" xfId="4311"/>
    <cellStyle name="_Незавершенка Соцуголь" xfId="4312"/>
    <cellStyle name="_Общий реестр ИП 2009 (версия 2)" xfId="4313"/>
    <cellStyle name="_Ожидаемое по мелким проектам (29 05 08)" xfId="4314"/>
    <cellStyle name="_Ориентировочный график платежей бл 4" xfId="4315"/>
    <cellStyle name="_Ориентировочный график платежей бл 4 2" xfId="4316"/>
    <cellStyle name="_Отчет о ходе реализации АСДУ_2007_1 пг.2007 27_07_07" xfId="4317"/>
    <cellStyle name="_Отчет о ходе реализации АСДУ_2007_1 пг.2007 27_07_07 2" xfId="4318"/>
    <cellStyle name="_Отчет о ходе реализации Чулковка РУ35 13_08_07" xfId="4319"/>
    <cellStyle name="_Павлорадпогрузтранс" xfId="4320"/>
    <cellStyle name="_Перегруппировка 2009 - 2011" xfId="4321"/>
    <cellStyle name="_Передача" xfId="4322"/>
    <cellStyle name="_Перечень ПТУ фактически списанного в 01-05 2007год" xfId="4323"/>
    <cellStyle name="_Прилож к протоколу  секции КР" xfId="4324"/>
    <cellStyle name="_приложение к протоколу" xfId="4325"/>
    <cellStyle name="_Приобретение" xfId="4326"/>
    <cellStyle name="_ПС Константиновка_2007-2604" xfId="4327"/>
    <cellStyle name="_ПТУ" xfId="4328"/>
    <cellStyle name="_ПТУ Перечень предпологаемого  списания в 01 2008" xfId="4329"/>
    <cellStyle name="_ПУ ИП08 Damel под протокол" xfId="4330"/>
    <cellStyle name="_ПУ ИП08 Проходческие кр 2" xfId="4331"/>
    <cellStyle name="_ПУ КС август" xfId="4332"/>
    <cellStyle name="_ПУ КС август 2" xfId="4333"/>
    <cellStyle name="_ПУ М12 v13" xfId="4334"/>
    <cellStyle name="_Радиост., 21.01.05" xfId="4335"/>
    <cellStyle name="_Радиост., 21.01.05 1" xfId="4336"/>
    <cellStyle name="_Радиост., 21.01.05 10" xfId="4337"/>
    <cellStyle name="_Радиост., 21.01.05 11" xfId="4338"/>
    <cellStyle name="_Радиост., 21.01.05 12" xfId="4339"/>
    <cellStyle name="_Радиост., 21.01.05 2" xfId="4340"/>
    <cellStyle name="_Радиост., 21.01.05 2 2" xfId="4341"/>
    <cellStyle name="_Радиост., 21.01.05 2_Setup" xfId="4342"/>
    <cellStyle name="_Радиост., 21.01.05 3" xfId="4343"/>
    <cellStyle name="_Радиост., 21.01.05 3 2" xfId="4344"/>
    <cellStyle name="_Радиост., 21.01.05 4" xfId="4345"/>
    <cellStyle name="_Радиост., 21.01.05 4 2" xfId="4346"/>
    <cellStyle name="_Радиост., 21.01.05 5" xfId="4347"/>
    <cellStyle name="_Радиост., 21.01.05 6" xfId="4348"/>
    <cellStyle name="_Радиост., 21.01.05 7" xfId="4349"/>
    <cellStyle name="_Радиост., 21.01.05 8" xfId="4350"/>
    <cellStyle name="_Радиост., 21.01.05 9" xfId="4351"/>
    <cellStyle name="_Радиост., 21.01.05_Setup" xfId="4352"/>
    <cellStyle name="_Расчет _1 (слайд 7) (2)" xfId="4353"/>
    <cellStyle name="_Расчет _1 (слайд 7) (2) 2" xfId="4354"/>
    <cellStyle name="_Расчет _1 (слайд 7) (2) 3" xfId="4355"/>
    <cellStyle name="_Расчет _1 (слайд 7) (2) 4" xfId="4356"/>
    <cellStyle name="_Расчет №1 (слайд 7)" xfId="4357"/>
    <cellStyle name="_Расчет №1 (слайд 7) 2" xfId="4358"/>
    <cellStyle name="_Расчет №1 (слайд 7) 3" xfId="4359"/>
    <cellStyle name="_Расчет №1 (слайд 7) 4" xfId="4360"/>
    <cellStyle name="_Расчет материалов ГК 2008" xfId="4361"/>
    <cellStyle name="_Расчет материалов ГК 2008 2" xfId="4362"/>
    <cellStyle name="_Расчет материалов ГК 2008 3" xfId="4363"/>
    <cellStyle name="_Расчет материалов ГК 2008 4" xfId="4364"/>
    <cellStyle name="_Реализация ОС ПРМЗ (2)" xfId="4365"/>
    <cellStyle name="_реестр" xfId="4366"/>
    <cellStyle name="_Реестр ПРМЗ 2008" xfId="4367"/>
    <cellStyle name="_Реестр ПРМЗ 2008_ПРМЗ Реестр ИП с дополнениями 2" xfId="4368"/>
    <cellStyle name="_Реестр ПРМЗ 2008_Реестр ИП (ЦОФ ОКТ) - расшир-й" xfId="4369"/>
    <cellStyle name="_Реестр ПРМЗ 2008_Реестр ИП (ЦофД) - расшир-й" xfId="4370"/>
    <cellStyle name="_Реестр ПРМЗ 2008_Реестр ИП КД - расшир-й" xfId="4371"/>
    <cellStyle name="_Реестр ПРМЗ 2008_Реестр ИП Социс -расшир-й" xfId="4372"/>
    <cellStyle name="_Реестр ПРМЗ 2008_Реестр ИП ЦОФ Ку-расшир-й" xfId="4373"/>
    <cellStyle name="_Реестр ПРМЗ 2008_Реестр ИП ЦОФ Па-расшир-й" xfId="4374"/>
    <cellStyle name="_реконструкции 07_Popkov" xfId="4375"/>
    <cellStyle name="_реконструкции 07_Popkov 2" xfId="4376"/>
    <cellStyle name="_Реконструкция ПС 3-18 " xfId="4377"/>
    <cellStyle name="_Реконструкция ПС Октябрьская ОРУ (для комитета)" xfId="4378"/>
    <cellStyle name="_Реконструкция ПС Скочинского (для комитета)" xfId="4379"/>
    <cellStyle name="_РКС" xfId="4380"/>
    <cellStyle name="_РМЗ 2008" xfId="4381"/>
    <cellStyle name="_РМЗ здания реализация" xfId="4382"/>
    <cellStyle name="_РМЗ Реестр ИП2008 (12) 16.10.07" xfId="4383"/>
    <cellStyle name="_РМЗ Реестр ИП2008 12.11.07" xfId="4384"/>
    <cellStyle name="_РМЗ Реестр ИП2008 12.11.07_ПРМЗ Реестр ИП с дополнениями 2" xfId="4385"/>
    <cellStyle name="_РМЗ Реестр ИП2008 12.11.07_Реестр ИП (ЦОФ ОКТ) - расшир-й" xfId="4386"/>
    <cellStyle name="_РМЗ Реестр ИП2008 12.11.07_Реестр ИП (ЦофД) - расшир-й" xfId="4387"/>
    <cellStyle name="_РМЗ Реестр ИП2008 12.11.07_Реестр ИП КД - расшир-й" xfId="4388"/>
    <cellStyle name="_РМЗ Реестр ИП2008 12.11.07_Реестр ИП Социс -расшир-й" xfId="4389"/>
    <cellStyle name="_РМЗ Реестр ИП2008 12.11.07_Реестр ИП ЦОФ Ку-расшир-й" xfId="4390"/>
    <cellStyle name="_РМЗ Реестр ИП2008 12.11.07_Реестр ИП ЦОФ Па-расшир-й" xfId="4391"/>
    <cellStyle name="_РМЗ Реестр ИП2008 18.12.07" xfId="4392"/>
    <cellStyle name="_РМЗ Реестр ИП2008 18.12.07_ПРМЗ Реестр ИП с дополнениями 2" xfId="4393"/>
    <cellStyle name="_РМЗ Реестр ИП2008 18.12.07_Реестр ИП (ЦОФ ОКТ) - расшир-й" xfId="4394"/>
    <cellStyle name="_РМЗ Реестр ИП2008 18.12.07_Реестр ИП (ЦофД) - расшир-й" xfId="4395"/>
    <cellStyle name="_РМЗ Реестр ИП2008 18.12.07_Реестр ИП КД - расшир-й" xfId="4396"/>
    <cellStyle name="_РМЗ Реестр ИП2008 18.12.07_Реестр ИП Социс -расшир-й" xfId="4397"/>
    <cellStyle name="_РМЗ Реестр ИП2008 18.12.07_Реестр ИП ЦОФ Ку-расшир-й" xfId="4398"/>
    <cellStyle name="_РМЗ Реестр ИП2008 18.12.07_Реестр ИП ЦОФ Па-расшир-й" xfId="4399"/>
    <cellStyle name="_Рутченково_04_09_07" xfId="4400"/>
    <cellStyle name="_Рутченково_июнь_2008_16.07.08" xfId="4401"/>
    <cellStyle name="_СВОД  Приобретение + КР  2 полугодие" xfId="4402"/>
    <cellStyle name="_свод (3)" xfId="4403"/>
    <cellStyle name="_Свод Актуарии (прав)" xfId="4404"/>
    <cellStyle name="_Свод Актуарии (прав) (2)" xfId="4405"/>
    <cellStyle name="_Свод материалов 2008 по шахтам" xfId="4406"/>
    <cellStyle name="_Свод материалов 2008 по шахтам 2" xfId="4407"/>
    <cellStyle name="_Свод материалов 2008 по шахтам 3" xfId="4408"/>
    <cellStyle name="_Свод материалов 2008 по шахтам 4" xfId="4409"/>
    <cellStyle name="_Свод материалов шахт 28 11 07 xls(6 11)" xfId="4410"/>
    <cellStyle name="_Свод материалов шахт 28 11 07 xls(6 11) 2" xfId="4411"/>
    <cellStyle name="_Свод материалов шахт 28 11 07 xls(6 11) 3" xfId="4412"/>
    <cellStyle name="_Свод материалов шахт 28 11 07 xls(6 11) 4" xfId="4413"/>
    <cellStyle name="_свод по ВШТ на основе свода доп.финанс." xfId="4414"/>
    <cellStyle name="_СВОД_2011" xfId="4415"/>
    <cellStyle name="_СВОД_2012" xfId="4416"/>
    <cellStyle name="_СВОД_2013" xfId="4417"/>
    <cellStyle name="_СВОД_2014" xfId="4418"/>
    <cellStyle name="_СВОД_2015" xfId="4419"/>
    <cellStyle name="_Сводная по мероприятиям_с учетом корректировки 16.07.07_с учетом корректировки Героев Космоса" xfId="4420"/>
    <cellStyle name="_Сводная по мероприятиям_с учетом корректировки 16.07.07_с учетом корректировки Героев Космоса 2" xfId="4421"/>
    <cellStyle name="_Сводная по мероприятиям_с учетом корректировки 16.07.07_с учетом корректировки Героев Космоса 2_Setup" xfId="4422"/>
    <cellStyle name="_Сводная по мероприятиям_с учетом корректировки 16.07.07_с учетом корректировки Героев Космоса_Setup" xfId="4423"/>
    <cellStyle name="_Сводный по мелким проектам от 04.12.07" xfId="4424"/>
    <cellStyle name="_Системы и ящики" xfId="4425"/>
    <cellStyle name="_Сквозная сс_2008" xfId="4426"/>
    <cellStyle name="_Сквозная сс_2008 2" xfId="4427"/>
    <cellStyle name="_Слайд 7" xfId="4428"/>
    <cellStyle name="_Слайд 7 2" xfId="4429"/>
    <cellStyle name="_Слайд 7 3" xfId="4430"/>
    <cellStyle name="_Слайд 7 4" xfId="4431"/>
    <cellStyle name="_Соцуголь аренда" xfId="4432"/>
    <cellStyle name="_Соцуголь Аренда помещений" xfId="4433"/>
    <cellStyle name="_СоцугольАренда столовых трудовым коллективам" xfId="4434"/>
    <cellStyle name="_Списание авто" xfId="4435"/>
    <cellStyle name="_Списание Управление качества  " xfId="4436"/>
    <cellStyle name="_С-сть и анализ КД" xfId="4437"/>
    <cellStyle name="_С-сть и анализ КД 2" xfId="4438"/>
    <cellStyle name="_С-сть и анализ ПУ" xfId="4439"/>
    <cellStyle name="_С-сть и анализ ПУ 2" xfId="4440"/>
    <cellStyle name="_С-сть КД" xfId="4441"/>
    <cellStyle name="_С-сть КД 2" xfId="4442"/>
    <cellStyle name="_С-сть ПУ (1)" xfId="4443"/>
    <cellStyle name="_С-сть ПУ (1) 2" xfId="4444"/>
    <cellStyle name="_С-сть ПУ 12 мес" xfId="4445"/>
    <cellStyle name="_СТ_Донецкая_25_08_07" xfId="4446"/>
    <cellStyle name="_Степная 2 листа СПИСАНИЕ_ОС_08Г (2)" xfId="4447"/>
    <cellStyle name="_Степная СПИСАНИЕ ОС-НЕЛЕКВИДЫ-2008" xfId="4448"/>
    <cellStyle name="_Степная СПИСАНИЕ_ГОРНЫХ ВЫР_08Г" xfId="4449"/>
    <cellStyle name="_Степная СПИСАНИЕ_ОС_08Г (3)" xfId="4450"/>
    <cellStyle name="_СТФ" xfId="4451"/>
    <cellStyle name="_Супер-макет отчетов по ИП 2008-3" xfId="4452"/>
    <cellStyle name="_Супер-макет отчетов по ИП 2008-3 2" xfId="4453"/>
    <cellStyle name="_Таблицы для Отчета 2007" xfId="4454"/>
    <cellStyle name="_Талмуд КД" xfId="4455"/>
    <cellStyle name="_Талмуд КД (2 чт)" xfId="4456"/>
    <cellStyle name="_Талмуд КД (2 чт) 2" xfId="4457"/>
    <cellStyle name="_Талмуд КД (2 чт)_Setup" xfId="4458"/>
    <cellStyle name="_Талмуд КД 2" xfId="4459"/>
    <cellStyle name="_Талмуд КД_Setup" xfId="4460"/>
    <cellStyle name="_Талмуд КД-2" xfId="4461"/>
    <cellStyle name="_Талмуд КД-2 2" xfId="4462"/>
    <cellStyle name="_Талмуд КД-2_Setup" xfId="4463"/>
    <cellStyle name="_Талмуд ПУ" xfId="4464"/>
    <cellStyle name="_Талмуд ПУ 2" xfId="4465"/>
    <cellStyle name="_Талмуд ПУ_Setup" xfId="4466"/>
    <cellStyle name="_ТЕКУЩИЙ ПЛАН 2007 на 475 млн.07.12.2006 с фамилиями" xfId="4467"/>
    <cellStyle name="_ТП ПУ 2 кв_25.03_1" xfId="4468"/>
    <cellStyle name="_ТП ПУ 2 кв_25.03_1_Setup" xfId="4469"/>
    <cellStyle name="_Фин_Константиновка" xfId="4470"/>
    <cellStyle name="_Формат ПЭС ЭУ 2 кв" xfId="4471"/>
    <cellStyle name="_Формат ПЭС ЭУ 2 кв (2)" xfId="4472"/>
    <cellStyle name="_Формат ПЭС ЭУ 2 кв (2) 2" xfId="4473"/>
    <cellStyle name="_Формат ПЭС ЭУ 2 кв 2" xfId="4474"/>
    <cellStyle name="_Цены КС 2008" xfId="4475"/>
    <cellStyle name="_Цены КС 2008 2" xfId="4476"/>
    <cellStyle name="_Цены КС 2008 3" xfId="4477"/>
    <cellStyle name="_Цены КС 2008 4" xfId="4478"/>
    <cellStyle name="_ЦОФ Кураховская" xfId="4479"/>
    <cellStyle name="_ЦФО_ДТЭК_МТО_07_07 РАСА" xfId="4480"/>
    <cellStyle name="_ЦФО_ДТЭК_МТО_07_07 РАСА 2" xfId="4481"/>
    <cellStyle name="_ЦФО_ДТЭК_МТО_07_07 РАСА 2_Setup" xfId="4482"/>
    <cellStyle name="_ЦФО_ДТЭК_МТО_07_07 РАСА_Setup" xfId="4483"/>
    <cellStyle name="_ШтабКвартира - формы MR - v3.0" xfId="4484"/>
    <cellStyle name="_ШтабКвартира - формы MR - v3.0 10" xfId="4485"/>
    <cellStyle name="_ШтабКвартира - формы MR - v3.0 2" xfId="4486"/>
    <cellStyle name="_ШтабКвартира - формы MR - v3.0 3" xfId="4487"/>
    <cellStyle name="_ШтабКвартира - формы MR - v3.0 4" xfId="4488"/>
    <cellStyle name="_ШтабКвартира - формы MR - v3.0 5" xfId="4489"/>
    <cellStyle name="_ШтабКвартира - формы MR - v3.0 6" xfId="4490"/>
    <cellStyle name="_ШтабКвартира - формы MR - v3.0 7" xfId="4491"/>
    <cellStyle name="_ШтабКвартира - формы MR - v3.0 8" xfId="4492"/>
    <cellStyle name="_ШтабКвартира - формы MR - v3.0 9" xfId="4493"/>
    <cellStyle name="_ШтабКвартира - формы MR - v3.0_cеб_1кВтч_9м-цев" xfId="4494"/>
    <cellStyle name="_ШтабКвартира - формы MR - v3.0_Анализ Группы!!" xfId="4495"/>
    <cellStyle name="_ШтабКвартира - формы MR - v3.0_Анализ Группы!! 10" xfId="4496"/>
    <cellStyle name="_ШтабКвартира - формы MR - v3.0_Анализ Группы!! 2" xfId="4497"/>
    <cellStyle name="_ШтабКвартира - формы MR - v3.0_Анализ Группы!! 3" xfId="4498"/>
    <cellStyle name="_ШтабКвартира - формы MR - v3.0_Анализ Группы!! 4" xfId="4499"/>
    <cellStyle name="_ШтабКвартира - формы MR - v3.0_Анализ Группы!! 5" xfId="4500"/>
    <cellStyle name="_ШтабКвартира - формы MR - v3.0_Анализ Группы!! 6" xfId="4501"/>
    <cellStyle name="_ШтабКвартира - формы MR - v3.0_Анализ Группы!! 7" xfId="4502"/>
    <cellStyle name="_ШтабКвартира - формы MR - v3.0_Анализ Группы!! 8" xfId="4503"/>
    <cellStyle name="_ШтабКвартира - формы MR - v3.0_Анализ Группы!! 9" xfId="4504"/>
    <cellStyle name="_ШтабКвартира - формы MR - v3.0_Анализ Группы_4 чт" xfId="4505"/>
    <cellStyle name="_ШтабКвартира - формы MR - v3.0_Анализ Группы_4 чт 10" xfId="4506"/>
    <cellStyle name="_ШтабКвартира - формы MR - v3.0_Анализ Группы_4 чт 2" xfId="4507"/>
    <cellStyle name="_ШтабКвартира - формы MR - v3.0_Анализ Группы_4 чт 3" xfId="4508"/>
    <cellStyle name="_ШтабКвартира - формы MR - v3.0_Анализ Группы_4 чт 4" xfId="4509"/>
    <cellStyle name="_ШтабКвартира - формы MR - v3.0_Анализ Группы_4 чт 5" xfId="4510"/>
    <cellStyle name="_ШтабКвартира - формы MR - v3.0_Анализ Группы_4 чт 6" xfId="4511"/>
    <cellStyle name="_ШтабКвартира - формы MR - v3.0_Анализ Группы_4 чт 7" xfId="4512"/>
    <cellStyle name="_ШтабКвартира - формы MR - v3.0_Анализ Группы_4 чт 8" xfId="4513"/>
    <cellStyle name="_ШтабКвартира - формы MR - v3.0_Анализ Группы_4 чт 9" xfId="4514"/>
    <cellStyle name="_ШтабКвартира - формы MR - v3.0_Баланс9мес.2008" xfId="4515"/>
    <cellStyle name="_ШтабКвартира - формы MR - v3.0_БДР" xfId="4516"/>
    <cellStyle name="_ШтабКвартира - формы MR - v3.0_Книга2" xfId="4517"/>
    <cellStyle name="_ШтабКвартира - формы MR - v3.0_себ_1кВтч_4 кв_(БП, ТП) после БК" xfId="4518"/>
    <cellStyle name="_ШтабКвартира - формы MR - v3.0_С-ть 1 кВтч 4 месяца 2008_$" xfId="4519"/>
    <cellStyle name="_ШтабКвартира - формы MR - v5 0" xfId="4520"/>
    <cellStyle name="_ШтабКвартира - формы MR - v5 0 10" xfId="4521"/>
    <cellStyle name="_ШтабКвартира - формы MR - v5 0 2" xfId="4522"/>
    <cellStyle name="_ШтабКвартира - формы MR - v5 0 3" xfId="4523"/>
    <cellStyle name="_ШтабКвартира - формы MR - v5 0 4" xfId="4524"/>
    <cellStyle name="_ШтабКвартира - формы MR - v5 0 5" xfId="4525"/>
    <cellStyle name="_ШтабКвартира - формы MR - v5 0 6" xfId="4526"/>
    <cellStyle name="_ШтабКвартира - формы MR - v5 0 7" xfId="4527"/>
    <cellStyle name="_ШтабКвартира - формы MR - v5 0 8" xfId="4528"/>
    <cellStyle name="_ШтабКвартира - формы MR - v5 0 9" xfId="4529"/>
    <cellStyle name="_ШтабКвартира - формы MR - v5 0_cеб_1кВтч_9м-цев" xfId="4530"/>
    <cellStyle name="_ШтабКвартира - формы MR - v5 0_Анализ Группы!!" xfId="4531"/>
    <cellStyle name="_ШтабКвартира - формы MR - v5 0_Анализ Группы!! 10" xfId="4532"/>
    <cellStyle name="_ШтабКвартира - формы MR - v5 0_Анализ Группы!! 2" xfId="4533"/>
    <cellStyle name="_ШтабКвартира - формы MR - v5 0_Анализ Группы!! 3" xfId="4534"/>
    <cellStyle name="_ШтабКвартира - формы MR - v5 0_Анализ Группы!! 4" xfId="4535"/>
    <cellStyle name="_ШтабКвартира - формы MR - v5 0_Анализ Группы!! 5" xfId="4536"/>
    <cellStyle name="_ШтабКвартира - формы MR - v5 0_Анализ Группы!! 6" xfId="4537"/>
    <cellStyle name="_ШтабКвартира - формы MR - v5 0_Анализ Группы!! 7" xfId="4538"/>
    <cellStyle name="_ШтабКвартира - формы MR - v5 0_Анализ Группы!! 8" xfId="4539"/>
    <cellStyle name="_ШтабКвартира - формы MR - v5 0_Анализ Группы!! 9" xfId="4540"/>
    <cellStyle name="_ШтабКвартира - формы MR - v5 0_Анализ Группы_4 чт" xfId="4541"/>
    <cellStyle name="_ШтабКвартира - формы MR - v5 0_Анализ Группы_4 чт 10" xfId="4542"/>
    <cellStyle name="_ШтабКвартира - формы MR - v5 0_Анализ Группы_4 чт 2" xfId="4543"/>
    <cellStyle name="_ШтабКвартира - формы MR - v5 0_Анализ Группы_4 чт 3" xfId="4544"/>
    <cellStyle name="_ШтабКвартира - формы MR - v5 0_Анализ Группы_4 чт 4" xfId="4545"/>
    <cellStyle name="_ШтабКвартира - формы MR - v5 0_Анализ Группы_4 чт 5" xfId="4546"/>
    <cellStyle name="_ШтабКвартира - формы MR - v5 0_Анализ Группы_4 чт 6" xfId="4547"/>
    <cellStyle name="_ШтабКвартира - формы MR - v5 0_Анализ Группы_4 чт 7" xfId="4548"/>
    <cellStyle name="_ШтабКвартира - формы MR - v5 0_Анализ Группы_4 чт 8" xfId="4549"/>
    <cellStyle name="_ШтабКвартира - формы MR - v5 0_Анализ Группы_4 чт 9" xfId="4550"/>
    <cellStyle name="_ШтабКвартира - формы MR - v5 0_Баланс9мес.2008" xfId="4551"/>
    <cellStyle name="_ШтабКвартира - формы MR - v5 0_БДР" xfId="4552"/>
    <cellStyle name="_ШтабКвартира - формы MR - v5 0_Книга2" xfId="4553"/>
    <cellStyle name="_ШтабКвартира - формы MR - v5 0_себ_1кВтч_4 кв_(БП, ТП) после БК" xfId="4554"/>
    <cellStyle name="_ШтабКвартира - формы MR - v5 0_С-ть 1 кВтч 4 месяца 2008_$" xfId="4555"/>
    <cellStyle name="_ШтабКвартира - формы MR - v7.2(уточнить соответствие)" xfId="4556"/>
    <cellStyle name="_ШтабКвартира - формы MR - v7.2(уточнить соответствие) 10" xfId="4557"/>
    <cellStyle name="_ШтабКвартира - формы MR - v7.2(уточнить соответствие) 2" xfId="4558"/>
    <cellStyle name="_ШтабКвартира - формы MR - v7.2(уточнить соответствие) 3" xfId="4559"/>
    <cellStyle name="_ШтабКвартира - формы MR - v7.2(уточнить соответствие) 4" xfId="4560"/>
    <cellStyle name="_ШтабКвартира - формы MR - v7.2(уточнить соответствие) 5" xfId="4561"/>
    <cellStyle name="_ШтабКвартира - формы MR - v7.2(уточнить соответствие) 6" xfId="4562"/>
    <cellStyle name="_ШтабКвартира - формы MR - v7.2(уточнить соответствие) 7" xfId="4563"/>
    <cellStyle name="_ШтабКвартира - формы MR - v7.2(уточнить соответствие) 8" xfId="4564"/>
    <cellStyle name="_ШтабКвартира - формы MR - v7.2(уточнить соответствие) 9" xfId="4565"/>
    <cellStyle name="_ШтабКвартира - формы MR - v7.2(уточнить соответствие)_cеб_1кВтч_9м-цев" xfId="4566"/>
    <cellStyle name="_ШтабКвартира - формы MR - v7.2(уточнить соответствие)_Анализ Группы!!" xfId="4567"/>
    <cellStyle name="_ШтабКвартира - формы MR - v7.2(уточнить соответствие)_Анализ Группы!! 10" xfId="4568"/>
    <cellStyle name="_ШтабКвартира - формы MR - v7.2(уточнить соответствие)_Анализ Группы!! 2" xfId="4569"/>
    <cellStyle name="_ШтабКвартира - формы MR - v7.2(уточнить соответствие)_Анализ Группы!! 3" xfId="4570"/>
    <cellStyle name="_ШтабКвартира - формы MR - v7.2(уточнить соответствие)_Анализ Группы!! 4" xfId="4571"/>
    <cellStyle name="_ШтабКвартира - формы MR - v7.2(уточнить соответствие)_Анализ Группы!! 5" xfId="4572"/>
    <cellStyle name="_ШтабКвартира - формы MR - v7.2(уточнить соответствие)_Анализ Группы!! 6" xfId="4573"/>
    <cellStyle name="_ШтабКвартира - формы MR - v7.2(уточнить соответствие)_Анализ Группы!! 7" xfId="4574"/>
    <cellStyle name="_ШтабКвартира - формы MR - v7.2(уточнить соответствие)_Анализ Группы!! 8" xfId="4575"/>
    <cellStyle name="_ШтабКвартира - формы MR - v7.2(уточнить соответствие)_Анализ Группы!! 9" xfId="4576"/>
    <cellStyle name="_ШтабКвартира - формы MR - v7.2(уточнить соответствие)_Анализ Группы_4 чт" xfId="4577"/>
    <cellStyle name="_ШтабКвартира - формы MR - v7.2(уточнить соответствие)_Анализ Группы_4 чт 10" xfId="4578"/>
    <cellStyle name="_ШтабКвартира - формы MR - v7.2(уточнить соответствие)_Анализ Группы_4 чт 2" xfId="4579"/>
    <cellStyle name="_ШтабКвартира - формы MR - v7.2(уточнить соответствие)_Анализ Группы_4 чт 3" xfId="4580"/>
    <cellStyle name="_ШтабКвартира - формы MR - v7.2(уточнить соответствие)_Анализ Группы_4 чт 4" xfId="4581"/>
    <cellStyle name="_ШтабКвартира - формы MR - v7.2(уточнить соответствие)_Анализ Группы_4 чт 5" xfId="4582"/>
    <cellStyle name="_ШтабКвартира - формы MR - v7.2(уточнить соответствие)_Анализ Группы_4 чт 6" xfId="4583"/>
    <cellStyle name="_ШтабКвартира - формы MR - v7.2(уточнить соответствие)_Анализ Группы_4 чт 7" xfId="4584"/>
    <cellStyle name="_ШтабКвартира - формы MR - v7.2(уточнить соответствие)_Анализ Группы_4 чт 8" xfId="4585"/>
    <cellStyle name="_ШтабКвартира - формы MR - v7.2(уточнить соответствие)_Анализ Группы_4 чт 9" xfId="4586"/>
    <cellStyle name="_ШтабКвартира - формы MR - v7.2(уточнить соответствие)_Баланс9мес.2008" xfId="4587"/>
    <cellStyle name="_ШтабКвартира - формы MR - v7.2(уточнить соответствие)_БДР" xfId="4588"/>
    <cellStyle name="_ШтабКвартира - формы MR - v7.2(уточнить соответствие)_Книга2" xfId="4589"/>
    <cellStyle name="_ШтабКвартира - формы MR - v7.2(уточнить соответствие)_себ_1кВтч_4 кв_(БП, ТП) после БК" xfId="4590"/>
    <cellStyle name="_ШтабКвартира - формы MR - v7.2(уточнить соответствие)_С-ть 1 кВтч 4 месяца 2008_$" xfId="4591"/>
    <cellStyle name="_ШтабКвартира - формы MR - v8.1" xfId="4592"/>
    <cellStyle name="_ШтабКвартира - формы MR - v8.1 10" xfId="4593"/>
    <cellStyle name="_ШтабКвартира - формы MR - v8.1 2" xfId="4594"/>
    <cellStyle name="_ШтабКвартира - формы MR - v8.1 3" xfId="4595"/>
    <cellStyle name="_ШтабКвартира - формы MR - v8.1 4" xfId="4596"/>
    <cellStyle name="_ШтабКвартира - формы MR - v8.1 5" xfId="4597"/>
    <cellStyle name="_ШтабКвартира - формы MR - v8.1 6" xfId="4598"/>
    <cellStyle name="_ШтабКвартира - формы MR - v8.1 7" xfId="4599"/>
    <cellStyle name="_ШтабКвартира - формы MR - v8.1 8" xfId="4600"/>
    <cellStyle name="_ШтабКвартира - формы MR - v8.1 9" xfId="4601"/>
    <cellStyle name="_ШтабКвартира - формы MR - v8.1_cеб_1кВтч_9м-цев" xfId="4602"/>
    <cellStyle name="_ШтабКвартира - формы MR - v8.1_Анализ Группы!!" xfId="4603"/>
    <cellStyle name="_ШтабКвартира - формы MR - v8.1_Анализ Группы!! 10" xfId="4604"/>
    <cellStyle name="_ШтабКвартира - формы MR - v8.1_Анализ Группы!! 2" xfId="4605"/>
    <cellStyle name="_ШтабКвартира - формы MR - v8.1_Анализ Группы!! 3" xfId="4606"/>
    <cellStyle name="_ШтабКвартира - формы MR - v8.1_Анализ Группы!! 4" xfId="4607"/>
    <cellStyle name="_ШтабКвартира - формы MR - v8.1_Анализ Группы!! 5" xfId="4608"/>
    <cellStyle name="_ШтабКвартира - формы MR - v8.1_Анализ Группы!! 6" xfId="4609"/>
    <cellStyle name="_ШтабКвартира - формы MR - v8.1_Анализ Группы!! 7" xfId="4610"/>
    <cellStyle name="_ШтабКвартира - формы MR - v8.1_Анализ Группы!! 8" xfId="4611"/>
    <cellStyle name="_ШтабКвартира - формы MR - v8.1_Анализ Группы!! 9" xfId="4612"/>
    <cellStyle name="_ШтабКвартира - формы MR - v8.1_Анализ Группы_4 чт" xfId="4613"/>
    <cellStyle name="_ШтабКвартира - формы MR - v8.1_Анализ Группы_4 чт 10" xfId="4614"/>
    <cellStyle name="_ШтабКвартира - формы MR - v8.1_Анализ Группы_4 чт 2" xfId="4615"/>
    <cellStyle name="_ШтабКвартира - формы MR - v8.1_Анализ Группы_4 чт 3" xfId="4616"/>
    <cellStyle name="_ШтабКвартира - формы MR - v8.1_Анализ Группы_4 чт 4" xfId="4617"/>
    <cellStyle name="_ШтабКвартира - формы MR - v8.1_Анализ Группы_4 чт 5" xfId="4618"/>
    <cellStyle name="_ШтабКвартира - формы MR - v8.1_Анализ Группы_4 чт 6" xfId="4619"/>
    <cellStyle name="_ШтабКвартира - формы MR - v8.1_Анализ Группы_4 чт 7" xfId="4620"/>
    <cellStyle name="_ШтабКвартира - формы MR - v8.1_Анализ Группы_4 чт 8" xfId="4621"/>
    <cellStyle name="_ШтабКвартира - формы MR - v8.1_Анализ Группы_4 чт 9" xfId="4622"/>
    <cellStyle name="_ШтабКвартира - формы MR - v8.1_Баланс9мес.2008" xfId="4623"/>
    <cellStyle name="_ШтабКвартира - формы MR - v8.1_БДР" xfId="4624"/>
    <cellStyle name="_ШтабКвартира - формы MR - v8.1_Книга2" xfId="4625"/>
    <cellStyle name="_ШтабКвартира - формы MR - v8.1_себ_1кВтч_4 кв_(БП, ТП) после БК" xfId="4626"/>
    <cellStyle name="_ШтабКвартира - формы MR - v8.1_С-ть 1 кВтч 4 месяца 2008_$" xfId="4627"/>
    <cellStyle name="_ШтабКвартира - формы MR - v8.2" xfId="4628"/>
    <cellStyle name="_ШтабКвартира - формы MR - v8.2 10" xfId="4629"/>
    <cellStyle name="_ШтабКвартира - формы MR - v8.2 2" xfId="4630"/>
    <cellStyle name="_ШтабКвартира - формы MR - v8.2 3" xfId="4631"/>
    <cellStyle name="_ШтабКвартира - формы MR - v8.2 4" xfId="4632"/>
    <cellStyle name="_ШтабКвартира - формы MR - v8.2 5" xfId="4633"/>
    <cellStyle name="_ШтабКвартира - формы MR - v8.2 6" xfId="4634"/>
    <cellStyle name="_ШтабКвартира - формы MR - v8.2 7" xfId="4635"/>
    <cellStyle name="_ШтабКвартира - формы MR - v8.2 8" xfId="4636"/>
    <cellStyle name="_ШтабКвартира - формы MR - v8.2 9" xfId="4637"/>
    <cellStyle name="_ШтабКвартира - формы MR - v8.2_cеб_1кВтч_9м-цев" xfId="4638"/>
    <cellStyle name="_ШтабКвартира - формы MR - v8.2_Анализ Группы!!" xfId="4639"/>
    <cellStyle name="_ШтабКвартира - формы MR - v8.2_Анализ Группы!! 10" xfId="4640"/>
    <cellStyle name="_ШтабКвартира - формы MR - v8.2_Анализ Группы!! 2" xfId="4641"/>
    <cellStyle name="_ШтабКвартира - формы MR - v8.2_Анализ Группы!! 3" xfId="4642"/>
    <cellStyle name="_ШтабКвартира - формы MR - v8.2_Анализ Группы!! 4" xfId="4643"/>
    <cellStyle name="_ШтабКвартира - формы MR - v8.2_Анализ Группы!! 5" xfId="4644"/>
    <cellStyle name="_ШтабКвартира - формы MR - v8.2_Анализ Группы!! 6" xfId="4645"/>
    <cellStyle name="_ШтабКвартира - формы MR - v8.2_Анализ Группы!! 7" xfId="4646"/>
    <cellStyle name="_ШтабКвартира - формы MR - v8.2_Анализ Группы!! 8" xfId="4647"/>
    <cellStyle name="_ШтабКвартира - формы MR - v8.2_Анализ Группы!! 9" xfId="4648"/>
    <cellStyle name="_ШтабКвартира - формы MR - v8.2_Анализ Группы_4 чт" xfId="4649"/>
    <cellStyle name="_ШтабКвартира - формы MR - v8.2_Анализ Группы_4 чт 10" xfId="4650"/>
    <cellStyle name="_ШтабКвартира - формы MR - v8.2_Анализ Группы_4 чт 2" xfId="4651"/>
    <cellStyle name="_ШтабКвартира - формы MR - v8.2_Анализ Группы_4 чт 3" xfId="4652"/>
    <cellStyle name="_ШтабКвартира - формы MR - v8.2_Анализ Группы_4 чт 4" xfId="4653"/>
    <cellStyle name="_ШтабКвартира - формы MR - v8.2_Анализ Группы_4 чт 5" xfId="4654"/>
    <cellStyle name="_ШтабКвартира - формы MR - v8.2_Анализ Группы_4 чт 6" xfId="4655"/>
    <cellStyle name="_ШтабКвартира - формы MR - v8.2_Анализ Группы_4 чт 7" xfId="4656"/>
    <cellStyle name="_ШтабКвартира - формы MR - v8.2_Анализ Группы_4 чт 8" xfId="4657"/>
    <cellStyle name="_ШтабКвартира - формы MR - v8.2_Анализ Группы_4 чт 9" xfId="4658"/>
    <cellStyle name="_ШтабКвартира - формы MR - v8.2_Баланс9мес.2008" xfId="4659"/>
    <cellStyle name="_ШтабКвартира - формы MR - v8.2_БДР" xfId="4660"/>
    <cellStyle name="_ШтабКвартира - формы MR - v8.2_Книга2" xfId="4661"/>
    <cellStyle name="_ШтабКвартира - формы MR - v8.2_себ_1кВтч_4 кв_(БП, ТП) после БК" xfId="4662"/>
    <cellStyle name="_ШтабКвартира - формы MR - v8.2_С-ть 1 кВтч 4 месяца 2008_$" xfId="4663"/>
    <cellStyle name="_Энергопредприятие (пр.1,2)" xfId="4664"/>
    <cellStyle name="_Юбилейная Мероприятия по выходу из кризиса" xfId="4665"/>
    <cellStyle name="_Юбилейная Мероприятия по выходу из кризиса 2" xfId="4666"/>
    <cellStyle name="_Юбилейная Мероприятия по выходу из кризиса_Setup" xfId="4667"/>
    <cellStyle name="”€ќђќ‘ћ‚›‰" xfId="4668"/>
    <cellStyle name="”€ќђќ‘ћ‚›‰ 2" xfId="4669"/>
    <cellStyle name="”€ќђќ‘ћ‚›‰ 2 2" xfId="4670"/>
    <cellStyle name="”€ќђќ‘ћ‚›‰ 3" xfId="4671"/>
    <cellStyle name="”€ќђќ‘ћ‚›‰_Setup" xfId="4672"/>
    <cellStyle name="”€љ‘€ђћ‚ђќќ›‰" xfId="4673"/>
    <cellStyle name="”€љ‘€ђћ‚ђќќ›‰ 2" xfId="4674"/>
    <cellStyle name="”€љ‘€ђћ‚ђќќ›‰ 2 2" xfId="4675"/>
    <cellStyle name="”€љ‘€ђћ‚ђќќ›‰ 3" xfId="4676"/>
    <cellStyle name="”€љ‘€ђћ‚ђќќ›‰_Setup" xfId="4677"/>
    <cellStyle name="”ќђќ‘ћ‚›‰" xfId="4678"/>
    <cellStyle name="”ќђќ‘ћ‚›‰ 10" xfId="4679"/>
    <cellStyle name="”ќђќ‘ћ‚›‰ 11" xfId="4680"/>
    <cellStyle name="”ќђќ‘ћ‚›‰ 12" xfId="4681"/>
    <cellStyle name="”ќђќ‘ћ‚›‰ 13" xfId="4682"/>
    <cellStyle name="”ќђќ‘ћ‚›‰ 14" xfId="4683"/>
    <cellStyle name="”ќђќ‘ћ‚›‰ 15" xfId="4684"/>
    <cellStyle name="”ќђќ‘ћ‚›‰ 16" xfId="4685"/>
    <cellStyle name="”ќђќ‘ћ‚›‰ 17" xfId="4686"/>
    <cellStyle name="”ќђќ‘ћ‚›‰ 18" xfId="4687"/>
    <cellStyle name="”ќђќ‘ћ‚›‰ 19" xfId="4688"/>
    <cellStyle name="”ќђќ‘ћ‚›‰ 2" xfId="4689"/>
    <cellStyle name="”ќђќ‘ћ‚›‰ 2 2" xfId="4690"/>
    <cellStyle name="”ќђќ‘ћ‚›‰ 20" xfId="4691"/>
    <cellStyle name="”ќђќ‘ћ‚›‰ 21" xfId="4692"/>
    <cellStyle name="”ќђќ‘ћ‚›‰ 22" xfId="4693"/>
    <cellStyle name="”ќђќ‘ћ‚›‰ 23" xfId="4694"/>
    <cellStyle name="”ќђќ‘ћ‚›‰ 24" xfId="4695"/>
    <cellStyle name="”ќђќ‘ћ‚›‰ 25" xfId="4696"/>
    <cellStyle name="”ќђќ‘ћ‚›‰ 26" xfId="4697"/>
    <cellStyle name="”ќђќ‘ћ‚›‰ 27" xfId="4698"/>
    <cellStyle name="”ќђќ‘ћ‚›‰ 28" xfId="4699"/>
    <cellStyle name="”ќђќ‘ћ‚›‰ 29" xfId="4700"/>
    <cellStyle name="”ќђќ‘ћ‚›‰ 3" xfId="4701"/>
    <cellStyle name="”ќђќ‘ћ‚›‰ 30" xfId="4702"/>
    <cellStyle name="”ќђќ‘ћ‚›‰ 31" xfId="4703"/>
    <cellStyle name="”ќђќ‘ћ‚›‰ 32" xfId="4704"/>
    <cellStyle name="”ќђќ‘ћ‚›‰ 33" xfId="4705"/>
    <cellStyle name="”ќђќ‘ћ‚›‰ 34" xfId="4706"/>
    <cellStyle name="”ќђќ‘ћ‚›‰ 35" xfId="4707"/>
    <cellStyle name="”ќђќ‘ћ‚›‰ 36" xfId="4708"/>
    <cellStyle name="”ќђќ‘ћ‚›‰ 4" xfId="4709"/>
    <cellStyle name="”ќђќ‘ћ‚›‰ 5" xfId="4710"/>
    <cellStyle name="”ќђќ‘ћ‚›‰ 6" xfId="4711"/>
    <cellStyle name="”ќђќ‘ћ‚›‰ 7" xfId="4712"/>
    <cellStyle name="”ќђќ‘ћ‚›‰ 8" xfId="4713"/>
    <cellStyle name="”ќђќ‘ћ‚›‰ 9" xfId="4714"/>
    <cellStyle name="”љ‘ђћ‚ђќќ›‰" xfId="4715"/>
    <cellStyle name="”љ‘ђћ‚ђќќ›‰ 10" xfId="4716"/>
    <cellStyle name="”љ‘ђћ‚ђќќ›‰ 11" xfId="4717"/>
    <cellStyle name="”љ‘ђћ‚ђќќ›‰ 12" xfId="4718"/>
    <cellStyle name="”љ‘ђћ‚ђќќ›‰ 13" xfId="4719"/>
    <cellStyle name="”љ‘ђћ‚ђќќ›‰ 14" xfId="4720"/>
    <cellStyle name="”љ‘ђћ‚ђќќ›‰ 15" xfId="4721"/>
    <cellStyle name="”љ‘ђћ‚ђќќ›‰ 16" xfId="4722"/>
    <cellStyle name="”љ‘ђћ‚ђќќ›‰ 17" xfId="4723"/>
    <cellStyle name="”љ‘ђћ‚ђќќ›‰ 18" xfId="4724"/>
    <cellStyle name="”љ‘ђћ‚ђќќ›‰ 19" xfId="4725"/>
    <cellStyle name="”љ‘ђћ‚ђќќ›‰ 2" xfId="4726"/>
    <cellStyle name="”љ‘ђћ‚ђќќ›‰ 2 2" xfId="4727"/>
    <cellStyle name="”љ‘ђћ‚ђќќ›‰ 20" xfId="4728"/>
    <cellStyle name="”љ‘ђћ‚ђќќ›‰ 21" xfId="4729"/>
    <cellStyle name="”љ‘ђћ‚ђќќ›‰ 22" xfId="4730"/>
    <cellStyle name="”љ‘ђћ‚ђќќ›‰ 23" xfId="4731"/>
    <cellStyle name="”љ‘ђћ‚ђќќ›‰ 24" xfId="4732"/>
    <cellStyle name="”љ‘ђћ‚ђќќ›‰ 25" xfId="4733"/>
    <cellStyle name="”љ‘ђћ‚ђќќ›‰ 26" xfId="4734"/>
    <cellStyle name="”љ‘ђћ‚ђќќ›‰ 27" xfId="4735"/>
    <cellStyle name="”љ‘ђћ‚ђќќ›‰ 28" xfId="4736"/>
    <cellStyle name="”љ‘ђћ‚ђќќ›‰ 29" xfId="4737"/>
    <cellStyle name="”љ‘ђћ‚ђќќ›‰ 3" xfId="4738"/>
    <cellStyle name="”љ‘ђћ‚ђќќ›‰ 30" xfId="4739"/>
    <cellStyle name="”љ‘ђћ‚ђќќ›‰ 31" xfId="4740"/>
    <cellStyle name="”љ‘ђћ‚ђќќ›‰ 32" xfId="4741"/>
    <cellStyle name="”љ‘ђћ‚ђќќ›‰ 33" xfId="4742"/>
    <cellStyle name="”љ‘ђћ‚ђќќ›‰ 34" xfId="4743"/>
    <cellStyle name="”љ‘ђћ‚ђќќ›‰ 35" xfId="4744"/>
    <cellStyle name="”љ‘ђћ‚ђќќ›‰ 36" xfId="4745"/>
    <cellStyle name="”љ‘ђћ‚ђќќ›‰ 4" xfId="4746"/>
    <cellStyle name="”љ‘ђћ‚ђќќ›‰ 5" xfId="4747"/>
    <cellStyle name="”љ‘ђћ‚ђќќ›‰ 6" xfId="4748"/>
    <cellStyle name="”љ‘ђћ‚ђќќ›‰ 7" xfId="4749"/>
    <cellStyle name="”љ‘ђћ‚ђќќ›‰ 8" xfId="4750"/>
    <cellStyle name="”љ‘ђћ‚ђќќ›‰ 9" xfId="4751"/>
    <cellStyle name="„…ќ…†ќ›‰" xfId="4752"/>
    <cellStyle name="„…ќ…†ќ›‰ 10" xfId="4753"/>
    <cellStyle name="„…ќ…†ќ›‰ 11" xfId="4754"/>
    <cellStyle name="„…ќ…†ќ›‰ 12" xfId="4755"/>
    <cellStyle name="„…ќ…†ќ›‰ 13" xfId="4756"/>
    <cellStyle name="„…ќ…†ќ›‰ 14" xfId="4757"/>
    <cellStyle name="„…ќ…†ќ›‰ 15" xfId="4758"/>
    <cellStyle name="„…ќ…†ќ›‰ 16" xfId="4759"/>
    <cellStyle name="„…ќ…†ќ›‰ 17" xfId="4760"/>
    <cellStyle name="„…ќ…†ќ›‰ 18" xfId="4761"/>
    <cellStyle name="„…ќ…†ќ›‰ 19" xfId="4762"/>
    <cellStyle name="„…ќ…†ќ›‰ 2" xfId="4763"/>
    <cellStyle name="„…ќ…†ќ›‰ 2 2" xfId="4764"/>
    <cellStyle name="„…ќ…†ќ›‰ 20" xfId="4765"/>
    <cellStyle name="„…ќ…†ќ›‰ 21" xfId="4766"/>
    <cellStyle name="„…ќ…†ќ›‰ 22" xfId="4767"/>
    <cellStyle name="„…ќ…†ќ›‰ 23" xfId="4768"/>
    <cellStyle name="„…ќ…†ќ›‰ 24" xfId="4769"/>
    <cellStyle name="„…ќ…†ќ›‰ 25" xfId="4770"/>
    <cellStyle name="„…ќ…†ќ›‰ 26" xfId="4771"/>
    <cellStyle name="„…ќ…†ќ›‰ 27" xfId="4772"/>
    <cellStyle name="„…ќ…†ќ›‰ 28" xfId="4773"/>
    <cellStyle name="„…ќ…†ќ›‰ 29" xfId="4774"/>
    <cellStyle name="„…ќ…†ќ›‰ 3" xfId="4775"/>
    <cellStyle name="„…ќ…†ќ›‰ 30" xfId="4776"/>
    <cellStyle name="„…ќ…†ќ›‰ 31" xfId="4777"/>
    <cellStyle name="„…ќ…†ќ›‰ 32" xfId="4778"/>
    <cellStyle name="„…ќ…†ќ›‰ 33" xfId="4779"/>
    <cellStyle name="„…ќ…†ќ›‰ 34" xfId="4780"/>
    <cellStyle name="„…ќ…†ќ›‰ 35" xfId="4781"/>
    <cellStyle name="„…ќ…†ќ›‰ 36" xfId="4782"/>
    <cellStyle name="„…ќ…†ќ›‰ 4" xfId="4783"/>
    <cellStyle name="„…ќ…†ќ›‰ 5" xfId="4784"/>
    <cellStyle name="„…ќ…†ќ›‰ 6" xfId="4785"/>
    <cellStyle name="„…ќ…†ќ›‰ 7" xfId="4786"/>
    <cellStyle name="„…ќ…†ќ›‰ 8" xfId="4787"/>
    <cellStyle name="„…ќ…†ќ›‰ 9" xfId="4788"/>
    <cellStyle name="€’ћѓћ‚›‰" xfId="4789"/>
    <cellStyle name="€’ћѓћ‚›‰ 2" xfId="4790"/>
    <cellStyle name="€’ћѓћ‚›‰ 2 2" xfId="4791"/>
    <cellStyle name="€’ћѓћ‚›‰ 2 2 2" xfId="4792"/>
    <cellStyle name="€’ћѓћ‚›‰ 2 3" xfId="4793"/>
    <cellStyle name="€’ћѓћ‚›‰ 3" xfId="4794"/>
    <cellStyle name="€’ћѓћ‚›‰ 3 2" xfId="4795"/>
    <cellStyle name="€’ћѓћ‚›‰ 4" xfId="4796"/>
    <cellStyle name="€’ћѓћ‚›‰ 4 2" xfId="4797"/>
    <cellStyle name="€’ћѓћ‚›‰ 4 3" xfId="4798"/>
    <cellStyle name="€’ћѓћ‚›‰ 5" xfId="4799"/>
    <cellStyle name="€’ћѓћ‚›‰ 5 2" xfId="4800"/>
    <cellStyle name="€’ћѓћ‚›‰ 6" xfId="4801"/>
    <cellStyle name="€’ћѓћ‚›‰_Setup" xfId="4802"/>
    <cellStyle name="=C:\WINNT35\SYSTEM32\COMMAND.COM" xfId="4803"/>
    <cellStyle name="‡ђѓћ‹ћ‚ћљ1" xfId="4804"/>
    <cellStyle name="‡ђѓћ‹ћ‚ћљ1 10" xfId="4805"/>
    <cellStyle name="‡ђѓћ‹ћ‚ћљ1 11" xfId="4806"/>
    <cellStyle name="‡ђѓћ‹ћ‚ћљ1 12" xfId="4807"/>
    <cellStyle name="‡ђѓћ‹ћ‚ћљ1 13" xfId="4808"/>
    <cellStyle name="‡ђѓћ‹ћ‚ћљ1 14" xfId="4809"/>
    <cellStyle name="‡ђѓћ‹ћ‚ћљ1 15" xfId="4810"/>
    <cellStyle name="‡ђѓћ‹ћ‚ћљ1 16" xfId="4811"/>
    <cellStyle name="‡ђѓћ‹ћ‚ћљ1 17" xfId="4812"/>
    <cellStyle name="‡ђѓћ‹ћ‚ћљ1 18" xfId="4813"/>
    <cellStyle name="‡ђѓћ‹ћ‚ћљ1 19" xfId="4814"/>
    <cellStyle name="‡ђѓћ‹ћ‚ћљ1 2" xfId="4815"/>
    <cellStyle name="‡ђѓћ‹ћ‚ћљ1 2 2" xfId="4816"/>
    <cellStyle name="‡ђѓћ‹ћ‚ћљ1 20" xfId="4817"/>
    <cellStyle name="‡ђѓћ‹ћ‚ћљ1 21" xfId="4818"/>
    <cellStyle name="‡ђѓћ‹ћ‚ћљ1 22" xfId="4819"/>
    <cellStyle name="‡ђѓћ‹ћ‚ћљ1 23" xfId="4820"/>
    <cellStyle name="‡ђѓћ‹ћ‚ћљ1 24" xfId="4821"/>
    <cellStyle name="‡ђѓћ‹ћ‚ћљ1 25" xfId="4822"/>
    <cellStyle name="‡ђѓћ‹ћ‚ћљ1 26" xfId="4823"/>
    <cellStyle name="‡ђѓћ‹ћ‚ћљ1 27" xfId="4824"/>
    <cellStyle name="‡ђѓћ‹ћ‚ћљ1 28" xfId="4825"/>
    <cellStyle name="‡ђѓћ‹ћ‚ћљ1 29" xfId="4826"/>
    <cellStyle name="‡ђѓћ‹ћ‚ћљ1 3" xfId="4827"/>
    <cellStyle name="‡ђѓћ‹ћ‚ћљ1 30" xfId="4828"/>
    <cellStyle name="‡ђѓћ‹ћ‚ћљ1 31" xfId="4829"/>
    <cellStyle name="‡ђѓћ‹ћ‚ћљ1 32" xfId="4830"/>
    <cellStyle name="‡ђѓћ‹ћ‚ћљ1 33" xfId="4831"/>
    <cellStyle name="‡ђѓћ‹ћ‚ћљ1 34" xfId="4832"/>
    <cellStyle name="‡ђѓћ‹ћ‚ћљ1 35" xfId="4833"/>
    <cellStyle name="‡ђѓћ‹ћ‚ћљ1 36" xfId="4834"/>
    <cellStyle name="‡ђѓћ‹ћ‚ћљ1 4" xfId="4835"/>
    <cellStyle name="‡ђѓћ‹ћ‚ћљ1 5" xfId="4836"/>
    <cellStyle name="‡ђѓћ‹ћ‚ћљ1 6" xfId="4837"/>
    <cellStyle name="‡ђѓћ‹ћ‚ћљ1 7" xfId="4838"/>
    <cellStyle name="‡ђѓћ‹ћ‚ћљ1 8" xfId="4839"/>
    <cellStyle name="‡ђѓћ‹ћ‚ћљ1 9" xfId="4840"/>
    <cellStyle name="‡ђѓћ‹ћ‚ћљ2" xfId="4841"/>
    <cellStyle name="‡ђѓћ‹ћ‚ћљ2 10" xfId="4842"/>
    <cellStyle name="‡ђѓћ‹ћ‚ћљ2 11" xfId="4843"/>
    <cellStyle name="‡ђѓћ‹ћ‚ћљ2 12" xfId="4844"/>
    <cellStyle name="‡ђѓћ‹ћ‚ћљ2 13" xfId="4845"/>
    <cellStyle name="‡ђѓћ‹ћ‚ћљ2 14" xfId="4846"/>
    <cellStyle name="‡ђѓћ‹ћ‚ћљ2 15" xfId="4847"/>
    <cellStyle name="‡ђѓћ‹ћ‚ћљ2 16" xfId="4848"/>
    <cellStyle name="‡ђѓћ‹ћ‚ћљ2 17" xfId="4849"/>
    <cellStyle name="‡ђѓћ‹ћ‚ћљ2 18" xfId="4850"/>
    <cellStyle name="‡ђѓћ‹ћ‚ћљ2 19" xfId="4851"/>
    <cellStyle name="‡ђѓћ‹ћ‚ћљ2 2" xfId="4852"/>
    <cellStyle name="‡ђѓћ‹ћ‚ћљ2 2 2" xfId="4853"/>
    <cellStyle name="‡ђѓћ‹ћ‚ћљ2 20" xfId="4854"/>
    <cellStyle name="‡ђѓћ‹ћ‚ћљ2 21" xfId="4855"/>
    <cellStyle name="‡ђѓћ‹ћ‚ћљ2 22" xfId="4856"/>
    <cellStyle name="‡ђѓћ‹ћ‚ћљ2 23" xfId="4857"/>
    <cellStyle name="‡ђѓћ‹ћ‚ћљ2 24" xfId="4858"/>
    <cellStyle name="‡ђѓћ‹ћ‚ћљ2 25" xfId="4859"/>
    <cellStyle name="‡ђѓћ‹ћ‚ћљ2 26" xfId="4860"/>
    <cellStyle name="‡ђѓћ‹ћ‚ћљ2 27" xfId="4861"/>
    <cellStyle name="‡ђѓћ‹ћ‚ћљ2 28" xfId="4862"/>
    <cellStyle name="‡ђѓћ‹ћ‚ћљ2 29" xfId="4863"/>
    <cellStyle name="‡ђѓћ‹ћ‚ћљ2 3" xfId="4864"/>
    <cellStyle name="‡ђѓћ‹ћ‚ћљ2 30" xfId="4865"/>
    <cellStyle name="‡ђѓћ‹ћ‚ћљ2 31" xfId="4866"/>
    <cellStyle name="‡ђѓћ‹ћ‚ћљ2 32" xfId="4867"/>
    <cellStyle name="‡ђѓћ‹ћ‚ћљ2 33" xfId="4868"/>
    <cellStyle name="‡ђѓћ‹ћ‚ћљ2 34" xfId="4869"/>
    <cellStyle name="‡ђѓћ‹ћ‚ћљ2 35" xfId="4870"/>
    <cellStyle name="‡ђѓћ‹ћ‚ћљ2 36" xfId="4871"/>
    <cellStyle name="‡ђѓћ‹ћ‚ћљ2 4" xfId="4872"/>
    <cellStyle name="‡ђѓћ‹ћ‚ћљ2 5" xfId="4873"/>
    <cellStyle name="‡ђѓћ‹ћ‚ћљ2 6" xfId="4874"/>
    <cellStyle name="‡ђѓћ‹ћ‚ћљ2 7" xfId="4875"/>
    <cellStyle name="‡ђѓћ‹ћ‚ћљ2 8" xfId="4876"/>
    <cellStyle name="‡ђѓћ‹ћ‚ћљ2 9" xfId="4877"/>
    <cellStyle name="’ћѓћ‚›‰" xfId="4878"/>
    <cellStyle name="’ћѓћ‚›‰ 10" xfId="4879"/>
    <cellStyle name="’ћѓћ‚›‰ 11" xfId="4880"/>
    <cellStyle name="’ћѓћ‚›‰ 12" xfId="4881"/>
    <cellStyle name="’ћѓћ‚›‰ 13" xfId="4882"/>
    <cellStyle name="’ћѓћ‚›‰ 14" xfId="4883"/>
    <cellStyle name="’ћѓћ‚›‰ 15" xfId="4884"/>
    <cellStyle name="’ћѓћ‚›‰ 16" xfId="4885"/>
    <cellStyle name="’ћѓћ‚›‰ 17" xfId="4886"/>
    <cellStyle name="’ћѓћ‚›‰ 18" xfId="4887"/>
    <cellStyle name="’ћѓћ‚›‰ 19" xfId="4888"/>
    <cellStyle name="’ћѓћ‚›‰ 2" xfId="4889"/>
    <cellStyle name="’ћѓћ‚›‰ 2 2" xfId="4890"/>
    <cellStyle name="’ћѓћ‚›‰ 2 2 2" xfId="4891"/>
    <cellStyle name="’ћѓћ‚›‰ 2 3" xfId="4892"/>
    <cellStyle name="’ћѓћ‚›‰ 20" xfId="4893"/>
    <cellStyle name="’ћѓћ‚›‰ 21" xfId="4894"/>
    <cellStyle name="’ћѓћ‚›‰ 22" xfId="4895"/>
    <cellStyle name="’ћѓћ‚›‰ 23" xfId="4896"/>
    <cellStyle name="’ћѓћ‚›‰ 24" xfId="4897"/>
    <cellStyle name="’ћѓћ‚›‰ 25" xfId="4898"/>
    <cellStyle name="’ћѓћ‚›‰ 26" xfId="4899"/>
    <cellStyle name="’ћѓћ‚›‰ 27" xfId="4900"/>
    <cellStyle name="’ћѓћ‚›‰ 28" xfId="4901"/>
    <cellStyle name="’ћѓћ‚›‰ 29" xfId="4902"/>
    <cellStyle name="’ћѓћ‚›‰ 3" xfId="4903"/>
    <cellStyle name="’ћѓћ‚›‰ 3 2" xfId="4904"/>
    <cellStyle name="’ћѓћ‚›‰ 3 2 2" xfId="4905"/>
    <cellStyle name="’ћѓћ‚›‰ 3 3" xfId="4906"/>
    <cellStyle name="’ћѓћ‚›‰ 30" xfId="4907"/>
    <cellStyle name="’ћѓћ‚›‰ 31" xfId="4908"/>
    <cellStyle name="’ћѓћ‚›‰ 32" xfId="4909"/>
    <cellStyle name="’ћѓћ‚›‰ 33" xfId="4910"/>
    <cellStyle name="’ћѓћ‚›‰ 34" xfId="4911"/>
    <cellStyle name="’ћѓћ‚›‰ 35" xfId="4912"/>
    <cellStyle name="’ћѓћ‚›‰ 36" xfId="4913"/>
    <cellStyle name="’ћѓћ‚›‰ 4" xfId="4914"/>
    <cellStyle name="’ћѓћ‚›‰ 4 2" xfId="4915"/>
    <cellStyle name="’ћѓћ‚›‰ 4 2 2" xfId="4916"/>
    <cellStyle name="’ћѓћ‚›‰ 4 2 3" xfId="4917"/>
    <cellStyle name="’ћѓћ‚›‰ 4 3" xfId="4918"/>
    <cellStyle name="’ћѓћ‚›‰ 4 4" xfId="4919"/>
    <cellStyle name="’ћѓћ‚›‰ 5" xfId="4920"/>
    <cellStyle name="’ћѓћ‚›‰ 5 2" xfId="4921"/>
    <cellStyle name="’ћѓћ‚›‰ 5 2 2" xfId="4922"/>
    <cellStyle name="’ћѓћ‚›‰ 5 3" xfId="4923"/>
    <cellStyle name="’ћѓћ‚›‰ 6" xfId="4924"/>
    <cellStyle name="’ћѓћ‚›‰ 6 2" xfId="4925"/>
    <cellStyle name="’ћѓћ‚›‰ 6 2 2" xfId="4926"/>
    <cellStyle name="’ћѓћ‚›‰ 6 3" xfId="4927"/>
    <cellStyle name="’ћѓћ‚›‰ 7" xfId="4928"/>
    <cellStyle name="’ћѓћ‚›‰ 7 2" xfId="4929"/>
    <cellStyle name="’ћѓћ‚›‰ 7 2 2" xfId="4930"/>
    <cellStyle name="’ћѓћ‚›‰ 7 3" xfId="4931"/>
    <cellStyle name="’ћѓћ‚›‰ 8" xfId="4932"/>
    <cellStyle name="’ћѓћ‚›‰ 8 2" xfId="4933"/>
    <cellStyle name="’ћѓћ‚›‰ 8 3" xfId="4934"/>
    <cellStyle name="’ћѓћ‚›‰ 9" xfId="4935"/>
    <cellStyle name="’ћѓћ‚›‰ 9 2" xfId="4936"/>
    <cellStyle name="20% - Accent1" xfId="4937"/>
    <cellStyle name="20% - Accent1 2" xfId="4938"/>
    <cellStyle name="20% - Accent1 2 2" xfId="4939"/>
    <cellStyle name="20% - Accent1 2 2 2" xfId="4940"/>
    <cellStyle name="20% - Accent1 2 3" xfId="4941"/>
    <cellStyle name="20% - Accent1 2 4" xfId="4942"/>
    <cellStyle name="20% - Accent1 3" xfId="4943"/>
    <cellStyle name="20% - Accent1 3 2" xfId="4944"/>
    <cellStyle name="20% - Accent1 3 3" xfId="4945"/>
    <cellStyle name="20% - Accent1 4" xfId="4946"/>
    <cellStyle name="20% - Accent1 4 2" xfId="4947"/>
    <cellStyle name="20% - Accent1 4 3" xfId="4948"/>
    <cellStyle name="20% - Accent1 5" xfId="4949"/>
    <cellStyle name="20% - Accent1 5 2" xfId="4950"/>
    <cellStyle name="20% - Accent1 6" xfId="4951"/>
    <cellStyle name="20% - Accent1_Копия данецк" xfId="4952"/>
    <cellStyle name="20% - Accent2" xfId="4953"/>
    <cellStyle name="20% - Accent2 2" xfId="4954"/>
    <cellStyle name="20% - Accent2 2 2" xfId="4955"/>
    <cellStyle name="20% - Accent2 2 2 2" xfId="4956"/>
    <cellStyle name="20% - Accent2 2 3" xfId="4957"/>
    <cellStyle name="20% - Accent2 2 4" xfId="4958"/>
    <cellStyle name="20% - Accent2 3" xfId="4959"/>
    <cellStyle name="20% - Accent2 3 2" xfId="4960"/>
    <cellStyle name="20% - Accent2 3 3" xfId="4961"/>
    <cellStyle name="20% - Accent2 4" xfId="4962"/>
    <cellStyle name="20% - Accent2 4 2" xfId="4963"/>
    <cellStyle name="20% - Accent2 4 3" xfId="4964"/>
    <cellStyle name="20% - Accent2 5" xfId="4965"/>
    <cellStyle name="20% - Accent2 5 2" xfId="4966"/>
    <cellStyle name="20% - Accent2 6" xfId="4967"/>
    <cellStyle name="20% - Accent2_Копия данецк" xfId="4968"/>
    <cellStyle name="20% - Accent3" xfId="4969"/>
    <cellStyle name="20% - Accent3 2" xfId="4970"/>
    <cellStyle name="20% - Accent3 2 2" xfId="4971"/>
    <cellStyle name="20% - Accent3 2 2 2" xfId="4972"/>
    <cellStyle name="20% - Accent3 2 3" xfId="4973"/>
    <cellStyle name="20% - Accent3 2 4" xfId="4974"/>
    <cellStyle name="20% - Accent3 3" xfId="4975"/>
    <cellStyle name="20% - Accent3 3 2" xfId="4976"/>
    <cellStyle name="20% - Accent3 3 3" xfId="4977"/>
    <cellStyle name="20% - Accent3 4" xfId="4978"/>
    <cellStyle name="20% - Accent3 4 2" xfId="4979"/>
    <cellStyle name="20% - Accent3 4 3" xfId="4980"/>
    <cellStyle name="20% - Accent3 5" xfId="4981"/>
    <cellStyle name="20% - Accent3 5 2" xfId="4982"/>
    <cellStyle name="20% - Accent3 6" xfId="4983"/>
    <cellStyle name="20% - Accent3_Копия данецк" xfId="4984"/>
    <cellStyle name="20% - Accent4" xfId="4985"/>
    <cellStyle name="20% - Accent4 2" xfId="4986"/>
    <cellStyle name="20% - Accent4 2 2" xfId="4987"/>
    <cellStyle name="20% - Accent4 2 2 2" xfId="4988"/>
    <cellStyle name="20% - Accent4 2 3" xfId="4989"/>
    <cellStyle name="20% - Accent4 2 4" xfId="4990"/>
    <cellStyle name="20% - Accent4 3" xfId="4991"/>
    <cellStyle name="20% - Accent4 3 2" xfId="4992"/>
    <cellStyle name="20% - Accent4 3 3" xfId="4993"/>
    <cellStyle name="20% - Accent4 4" xfId="4994"/>
    <cellStyle name="20% - Accent4 4 2" xfId="4995"/>
    <cellStyle name="20% - Accent4 4 3" xfId="4996"/>
    <cellStyle name="20% - Accent4 5" xfId="4997"/>
    <cellStyle name="20% - Accent4 5 2" xfId="4998"/>
    <cellStyle name="20% - Accent4 6" xfId="4999"/>
    <cellStyle name="20% - Accent4_Копия данецк" xfId="5000"/>
    <cellStyle name="20% - Accent5" xfId="5001"/>
    <cellStyle name="20% - Accent5 2" xfId="5002"/>
    <cellStyle name="20% - Accent5 2 2" xfId="5003"/>
    <cellStyle name="20% - Accent5 2 2 2" xfId="5004"/>
    <cellStyle name="20% - Accent5 2 3" xfId="5005"/>
    <cellStyle name="20% - Accent5 2 4" xfId="5006"/>
    <cellStyle name="20% - Accent5 3" xfId="5007"/>
    <cellStyle name="20% - Accent5 3 2" xfId="5008"/>
    <cellStyle name="20% - Accent5 3 3" xfId="5009"/>
    <cellStyle name="20% - Accent5 4" xfId="5010"/>
    <cellStyle name="20% - Accent5 4 2" xfId="5011"/>
    <cellStyle name="20% - Accent5 4 3" xfId="5012"/>
    <cellStyle name="20% - Accent5 5" xfId="5013"/>
    <cellStyle name="20% - Accent5 5 2" xfId="5014"/>
    <cellStyle name="20% - Accent5 6" xfId="5015"/>
    <cellStyle name="20% - Accent5_Копия данецк" xfId="5016"/>
    <cellStyle name="20% - Accent6" xfId="5017"/>
    <cellStyle name="20% - Accent6 2" xfId="5018"/>
    <cellStyle name="20% - Accent6 2 2" xfId="5019"/>
    <cellStyle name="20% - Accent6 2 2 2" xfId="5020"/>
    <cellStyle name="20% - Accent6 2 3" xfId="5021"/>
    <cellStyle name="20% - Accent6 2 4" xfId="5022"/>
    <cellStyle name="20% - Accent6 3" xfId="5023"/>
    <cellStyle name="20% - Accent6 3 2" xfId="5024"/>
    <cellStyle name="20% - Accent6 3 3" xfId="5025"/>
    <cellStyle name="20% - Accent6 4" xfId="5026"/>
    <cellStyle name="20% - Accent6 4 2" xfId="5027"/>
    <cellStyle name="20% - Accent6 4 3" xfId="5028"/>
    <cellStyle name="20% - Accent6 5" xfId="5029"/>
    <cellStyle name="20% - Accent6 5 2" xfId="5030"/>
    <cellStyle name="20% - Accent6 6" xfId="5031"/>
    <cellStyle name="20% - Accent6_Копия данецк" xfId="5032"/>
    <cellStyle name="20% - Акцент1 1" xfId="5033"/>
    <cellStyle name="20% - Акцент1 10" xfId="5034"/>
    <cellStyle name="20% - Акцент1 10 2" xfId="5035"/>
    <cellStyle name="20% - Акцент1 10 3" xfId="5036"/>
    <cellStyle name="20% - Акцент1 11" xfId="5037"/>
    <cellStyle name="20% - Акцент1 11 2" xfId="5038"/>
    <cellStyle name="20% - Акцент1 11 3" xfId="5039"/>
    <cellStyle name="20% - Акцент1 12" xfId="5040"/>
    <cellStyle name="20% - Акцент1 12 2" xfId="5041"/>
    <cellStyle name="20% - Акцент1 12 3" xfId="5042"/>
    <cellStyle name="20% - Акцент1 13" xfId="5043"/>
    <cellStyle name="20% - Акцент1 14" xfId="5044"/>
    <cellStyle name="20% - Акцент1 15" xfId="5045"/>
    <cellStyle name="20% - Акцент1 16" xfId="5046"/>
    <cellStyle name="20% - Акцент1 17" xfId="5047"/>
    <cellStyle name="20% - Акцент1 18" xfId="5048"/>
    <cellStyle name="20% - Акцент1 19" xfId="5049"/>
    <cellStyle name="20% - Акцент1 2" xfId="4"/>
    <cellStyle name="20% - Акцент1 2 10" xfId="5050"/>
    <cellStyle name="20% - Акцент1 2 11" xfId="5051"/>
    <cellStyle name="20% - Акцент1 2 12" xfId="5052"/>
    <cellStyle name="20% - Акцент1 2 13" xfId="5053"/>
    <cellStyle name="20% - Акцент1 2 14" xfId="5054"/>
    <cellStyle name="20% - Акцент1 2 15" xfId="5055"/>
    <cellStyle name="20% - Акцент1 2 16" xfId="5056"/>
    <cellStyle name="20% - Акцент1 2 16 2" xfId="5057"/>
    <cellStyle name="20% - Акцент1 2 16 3" xfId="5058"/>
    <cellStyle name="20% - Акцент1 2 16 4" xfId="5059"/>
    <cellStyle name="20% - Акцент1 2 16 5" xfId="5060"/>
    <cellStyle name="20% - Акцент1 2 16 6" xfId="5061"/>
    <cellStyle name="20% - Акцент1 2 16 7" xfId="5062"/>
    <cellStyle name="20% - Акцент1 2 17" xfId="5063"/>
    <cellStyle name="20% - Акцент1 2 18" xfId="5064"/>
    <cellStyle name="20% - Акцент1 2 19" xfId="5065"/>
    <cellStyle name="20% - Акцент1 2 2" xfId="5066"/>
    <cellStyle name="20% - Акцент1 2 2 10" xfId="5067"/>
    <cellStyle name="20% - Акцент1 2 2 11" xfId="5068"/>
    <cellStyle name="20% - Акцент1 2 2 12" xfId="5069"/>
    <cellStyle name="20% - Акцент1 2 2 13" xfId="5070"/>
    <cellStyle name="20% - Акцент1 2 2 14" xfId="5071"/>
    <cellStyle name="20% - Акцент1 2 2 15" xfId="5072"/>
    <cellStyle name="20% - Акцент1 2 2 16" xfId="5073"/>
    <cellStyle name="20% - Акцент1 2 2 17" xfId="5074"/>
    <cellStyle name="20% - Акцент1 2 2 18" xfId="5075"/>
    <cellStyle name="20% - Акцент1 2 2 19" xfId="5076"/>
    <cellStyle name="20% - Акцент1 2 2 2" xfId="5077"/>
    <cellStyle name="20% - Акцент1 2 2 2 2" xfId="5078"/>
    <cellStyle name="20% - Акцент1 2 2 2 3" xfId="5079"/>
    <cellStyle name="20% - Акцент1 2 2 2 4" xfId="5080"/>
    <cellStyle name="20% - Акцент1 2 2 2 5" xfId="5081"/>
    <cellStyle name="20% - Акцент1 2 2 2 6" xfId="5082"/>
    <cellStyle name="20% - Акцент1 2 2 20" xfId="5083"/>
    <cellStyle name="20% - Акцент1 2 2 21" xfId="5084"/>
    <cellStyle name="20% - Акцент1 2 2 22" xfId="5085"/>
    <cellStyle name="20% - Акцент1 2 2 3" xfId="5086"/>
    <cellStyle name="20% - Акцент1 2 2 4" xfId="5087"/>
    <cellStyle name="20% - Акцент1 2 2 5" xfId="5088"/>
    <cellStyle name="20% - Акцент1 2 2 6" xfId="5089"/>
    <cellStyle name="20% - Акцент1 2 2 7" xfId="5090"/>
    <cellStyle name="20% - Акцент1 2 2 8" xfId="5091"/>
    <cellStyle name="20% - Акцент1 2 2 9" xfId="5092"/>
    <cellStyle name="20% - Акцент1 2 20" xfId="5093"/>
    <cellStyle name="20% - Акцент1 2 21" xfId="5094"/>
    <cellStyle name="20% - Акцент1 2 22" xfId="5095"/>
    <cellStyle name="20% - Акцент1 2 23" xfId="5096"/>
    <cellStyle name="20% - Акцент1 2 24" xfId="5097"/>
    <cellStyle name="20% - Акцент1 2 25" xfId="5098"/>
    <cellStyle name="20% - Акцент1 2 26" xfId="5099"/>
    <cellStyle name="20% - Акцент1 2 27" xfId="5100"/>
    <cellStyle name="20% - Акцент1 2 28" xfId="5101"/>
    <cellStyle name="20% - Акцент1 2 29" xfId="5102"/>
    <cellStyle name="20% - Акцент1 2 3" xfId="5103"/>
    <cellStyle name="20% - Акцент1 2 30" xfId="5104"/>
    <cellStyle name="20% - Акцент1 2 31" xfId="5105"/>
    <cellStyle name="20% - Акцент1 2 32" xfId="5106"/>
    <cellStyle name="20% - Акцент1 2 33" xfId="5107"/>
    <cellStyle name="20% - Акцент1 2 34" xfId="5108"/>
    <cellStyle name="20% - Акцент1 2 35" xfId="5109"/>
    <cellStyle name="20% - Акцент1 2 4" xfId="5110"/>
    <cellStyle name="20% - Акцент1 2 5" xfId="5111"/>
    <cellStyle name="20% - Акцент1 2 6" xfId="5112"/>
    <cellStyle name="20% - Акцент1 2 7" xfId="5113"/>
    <cellStyle name="20% - Акцент1 2 8" xfId="5114"/>
    <cellStyle name="20% - Акцент1 2 9" xfId="5115"/>
    <cellStyle name="20% - Акцент1 2_Копия данецк" xfId="5116"/>
    <cellStyle name="20% - Акцент1 20" xfId="5117"/>
    <cellStyle name="20% - Акцент1 21" xfId="5118"/>
    <cellStyle name="20% - Акцент1 22" xfId="5119"/>
    <cellStyle name="20% - Акцент1 22 10" xfId="5120"/>
    <cellStyle name="20% - Акцент1 22 11" xfId="5121"/>
    <cellStyle name="20% - Акцент1 22 12" xfId="5122"/>
    <cellStyle name="20% - Акцент1 22 2" xfId="5123"/>
    <cellStyle name="20% - Акцент1 22 2 2" xfId="5124"/>
    <cellStyle name="20% - Акцент1 22 3" xfId="5125"/>
    <cellStyle name="20% - Акцент1 22 4" xfId="5126"/>
    <cellStyle name="20% - Акцент1 22 5" xfId="5127"/>
    <cellStyle name="20% - Акцент1 22 6" xfId="5128"/>
    <cellStyle name="20% - Акцент1 22 7" xfId="5129"/>
    <cellStyle name="20% - Акцент1 22 8" xfId="5130"/>
    <cellStyle name="20% - Акцент1 22 9" xfId="5131"/>
    <cellStyle name="20% - Акцент1 23" xfId="5132"/>
    <cellStyle name="20% - Акцент1 23 2" xfId="5133"/>
    <cellStyle name="20% - Акцент1 23 3" xfId="5134"/>
    <cellStyle name="20% - Акцент1 24" xfId="5135"/>
    <cellStyle name="20% - Акцент1 24 2" xfId="5136"/>
    <cellStyle name="20% - Акцент1 25" xfId="5137"/>
    <cellStyle name="20% - Акцент1 26" xfId="5138"/>
    <cellStyle name="20% - Акцент1 27" xfId="5139"/>
    <cellStyle name="20% - Акцент1 27 2" xfId="5140"/>
    <cellStyle name="20% - Акцент1 27 3" xfId="5141"/>
    <cellStyle name="20% - Акцент1 27 4" xfId="5142"/>
    <cellStyle name="20% - Акцент1 27 5" xfId="5143"/>
    <cellStyle name="20% - Акцент1 27 6" xfId="5144"/>
    <cellStyle name="20% - Акцент1 28" xfId="5145"/>
    <cellStyle name="20% - Акцент1 28 2" xfId="5146"/>
    <cellStyle name="20% - Акцент1 28 3" xfId="5147"/>
    <cellStyle name="20% - Акцент1 28 4" xfId="5148"/>
    <cellStyle name="20% - Акцент1 28 5" xfId="5149"/>
    <cellStyle name="20% - Акцент1 28 6" xfId="5150"/>
    <cellStyle name="20% - Акцент1 29" xfId="5151"/>
    <cellStyle name="20% - Акцент1 29 2" xfId="5152"/>
    <cellStyle name="20% - Акцент1 29 3" xfId="5153"/>
    <cellStyle name="20% - Акцент1 29 4" xfId="5154"/>
    <cellStyle name="20% - Акцент1 29 5" xfId="5155"/>
    <cellStyle name="20% - Акцент1 29 6" xfId="5156"/>
    <cellStyle name="20% - Акцент1 3" xfId="5157"/>
    <cellStyle name="20% - Акцент1 3 2" xfId="5158"/>
    <cellStyle name="20% - Акцент1 3 2 2" xfId="5159"/>
    <cellStyle name="20% - Акцент1 3 3" xfId="5160"/>
    <cellStyle name="20% - Акцент1 3_Копия данецк" xfId="5161"/>
    <cellStyle name="20% - Акцент1 30" xfId="5162"/>
    <cellStyle name="20% - Акцент1 30 2" xfId="5163"/>
    <cellStyle name="20% - Акцент1 30 3" xfId="5164"/>
    <cellStyle name="20% - Акцент1 30 4" xfId="5165"/>
    <cellStyle name="20% - Акцент1 30 5" xfId="5166"/>
    <cellStyle name="20% - Акцент1 30 6" xfId="5167"/>
    <cellStyle name="20% - Акцент1 31" xfId="5168"/>
    <cellStyle name="20% - Акцент1 32" xfId="5169"/>
    <cellStyle name="20% - Акцент1 33" xfId="5170"/>
    <cellStyle name="20% - Акцент1 34" xfId="5171"/>
    <cellStyle name="20% - Акцент1 35" xfId="5172"/>
    <cellStyle name="20% - Акцент1 36" xfId="5173"/>
    <cellStyle name="20% - Акцент1 37" xfId="5174"/>
    <cellStyle name="20% - Акцент1 38" xfId="5175"/>
    <cellStyle name="20% - Акцент1 39" xfId="5176"/>
    <cellStyle name="20% - Акцент1 39 10" xfId="5177"/>
    <cellStyle name="20% - Акцент1 39 2" xfId="5178"/>
    <cellStyle name="20% - Акцент1 39 3" xfId="5179"/>
    <cellStyle name="20% - Акцент1 39 4" xfId="5180"/>
    <cellStyle name="20% - Акцент1 39 5" xfId="5181"/>
    <cellStyle name="20% - Акцент1 39 6" xfId="5182"/>
    <cellStyle name="20% - Акцент1 39 7" xfId="5183"/>
    <cellStyle name="20% - Акцент1 39 8" xfId="5184"/>
    <cellStyle name="20% - Акцент1 39 9" xfId="5185"/>
    <cellStyle name="20% - Акцент1 4" xfId="5186"/>
    <cellStyle name="20% - Акцент1 4 2" xfId="5187"/>
    <cellStyle name="20% - Акцент1 4 2 2" xfId="5188"/>
    <cellStyle name="20% - Акцент1 4 3" xfId="5189"/>
    <cellStyle name="20% - Акцент1 4_Копия данецк" xfId="5190"/>
    <cellStyle name="20% - Акцент1 40" xfId="5191"/>
    <cellStyle name="20% - Акцент1 41" xfId="5192"/>
    <cellStyle name="20% - Акцент1 42" xfId="5193"/>
    <cellStyle name="20% - Акцент1 43" xfId="5194"/>
    <cellStyle name="20% - Акцент1 44" xfId="5195"/>
    <cellStyle name="20% - Акцент1 45" xfId="5196"/>
    <cellStyle name="20% - Акцент1 46" xfId="5197"/>
    <cellStyle name="20% - Акцент1 47" xfId="5198"/>
    <cellStyle name="20% - Акцент1 48" xfId="5199"/>
    <cellStyle name="20% - Акцент1 49" xfId="5200"/>
    <cellStyle name="20% - Акцент1 5" xfId="5201"/>
    <cellStyle name="20% - Акцент1 5 2" xfId="5202"/>
    <cellStyle name="20% - Акцент1 5 2 2" xfId="5203"/>
    <cellStyle name="20% - Акцент1 5 3" xfId="5204"/>
    <cellStyle name="20% - Акцент1 5_Копия данецк" xfId="5205"/>
    <cellStyle name="20% - Акцент1 50" xfId="5206"/>
    <cellStyle name="20% - Акцент1 51" xfId="5207"/>
    <cellStyle name="20% - Акцент1 52" xfId="5208"/>
    <cellStyle name="20% - Акцент1 53" xfId="5209"/>
    <cellStyle name="20% - Акцент1 54" xfId="5210"/>
    <cellStyle name="20% - Акцент1 55" xfId="5211"/>
    <cellStyle name="20% - Акцент1 56" xfId="5212"/>
    <cellStyle name="20% - Акцент1 6" xfId="5213"/>
    <cellStyle name="20% - Акцент1 6 2" xfId="5214"/>
    <cellStyle name="20% - Акцент1 6 3" xfId="5215"/>
    <cellStyle name="20% - Акцент1 7" xfId="5216"/>
    <cellStyle name="20% - Акцент1 7 2" xfId="5217"/>
    <cellStyle name="20% - Акцент1 7 3" xfId="5218"/>
    <cellStyle name="20% - Акцент1 8" xfId="5219"/>
    <cellStyle name="20% - Акцент1 8 2" xfId="5220"/>
    <cellStyle name="20% - Акцент1 8 3" xfId="5221"/>
    <cellStyle name="20% - Акцент1 9" xfId="5222"/>
    <cellStyle name="20% - Акцент1 9 2" xfId="5223"/>
    <cellStyle name="20% - Акцент1 9 3" xfId="5224"/>
    <cellStyle name="20% - Акцент2 1" xfId="5225"/>
    <cellStyle name="20% - Акцент2 10" xfId="5226"/>
    <cellStyle name="20% - Акцент2 10 2" xfId="5227"/>
    <cellStyle name="20% - Акцент2 10 3" xfId="5228"/>
    <cellStyle name="20% - Акцент2 11" xfId="5229"/>
    <cellStyle name="20% - Акцент2 11 2" xfId="5230"/>
    <cellStyle name="20% - Акцент2 11 3" xfId="5231"/>
    <cellStyle name="20% - Акцент2 12" xfId="5232"/>
    <cellStyle name="20% - Акцент2 12 2" xfId="5233"/>
    <cellStyle name="20% - Акцент2 12 3" xfId="5234"/>
    <cellStyle name="20% - Акцент2 13" xfId="5235"/>
    <cellStyle name="20% - Акцент2 14" xfId="5236"/>
    <cellStyle name="20% - Акцент2 15" xfId="5237"/>
    <cellStyle name="20% - Акцент2 16" xfId="5238"/>
    <cellStyle name="20% - Акцент2 17" xfId="5239"/>
    <cellStyle name="20% - Акцент2 18" xfId="5240"/>
    <cellStyle name="20% - Акцент2 19" xfId="5241"/>
    <cellStyle name="20% - Акцент2 2" xfId="5"/>
    <cellStyle name="20% - Акцент2 2 10" xfId="5242"/>
    <cellStyle name="20% - Акцент2 2 11" xfId="5243"/>
    <cellStyle name="20% - Акцент2 2 12" xfId="5244"/>
    <cellStyle name="20% - Акцент2 2 13" xfId="5245"/>
    <cellStyle name="20% - Акцент2 2 14" xfId="5246"/>
    <cellStyle name="20% - Акцент2 2 15" xfId="5247"/>
    <cellStyle name="20% - Акцент2 2 16" xfId="5248"/>
    <cellStyle name="20% - Акцент2 2 16 2" xfId="5249"/>
    <cellStyle name="20% - Акцент2 2 16 3" xfId="5250"/>
    <cellStyle name="20% - Акцент2 2 16 4" xfId="5251"/>
    <cellStyle name="20% - Акцент2 2 16 5" xfId="5252"/>
    <cellStyle name="20% - Акцент2 2 16 6" xfId="5253"/>
    <cellStyle name="20% - Акцент2 2 16 7" xfId="5254"/>
    <cellStyle name="20% - Акцент2 2 17" xfId="5255"/>
    <cellStyle name="20% - Акцент2 2 18" xfId="5256"/>
    <cellStyle name="20% - Акцент2 2 19" xfId="5257"/>
    <cellStyle name="20% - Акцент2 2 2" xfId="5258"/>
    <cellStyle name="20% - Акцент2 2 2 10" xfId="5259"/>
    <cellStyle name="20% - Акцент2 2 2 11" xfId="5260"/>
    <cellStyle name="20% - Акцент2 2 2 12" xfId="5261"/>
    <cellStyle name="20% - Акцент2 2 2 13" xfId="5262"/>
    <cellStyle name="20% - Акцент2 2 2 14" xfId="5263"/>
    <cellStyle name="20% - Акцент2 2 2 15" xfId="5264"/>
    <cellStyle name="20% - Акцент2 2 2 16" xfId="5265"/>
    <cellStyle name="20% - Акцент2 2 2 17" xfId="5266"/>
    <cellStyle name="20% - Акцент2 2 2 18" xfId="5267"/>
    <cellStyle name="20% - Акцент2 2 2 19" xfId="5268"/>
    <cellStyle name="20% - Акцент2 2 2 2" xfId="5269"/>
    <cellStyle name="20% - Акцент2 2 2 2 2" xfId="5270"/>
    <cellStyle name="20% - Акцент2 2 2 2 3" xfId="5271"/>
    <cellStyle name="20% - Акцент2 2 2 2 4" xfId="5272"/>
    <cellStyle name="20% - Акцент2 2 2 2 5" xfId="5273"/>
    <cellStyle name="20% - Акцент2 2 2 2 6" xfId="5274"/>
    <cellStyle name="20% - Акцент2 2 2 20" xfId="5275"/>
    <cellStyle name="20% - Акцент2 2 2 21" xfId="5276"/>
    <cellStyle name="20% - Акцент2 2 2 22" xfId="5277"/>
    <cellStyle name="20% - Акцент2 2 2 3" xfId="5278"/>
    <cellStyle name="20% - Акцент2 2 2 4" xfId="5279"/>
    <cellStyle name="20% - Акцент2 2 2 5" xfId="5280"/>
    <cellStyle name="20% - Акцент2 2 2 6" xfId="5281"/>
    <cellStyle name="20% - Акцент2 2 2 7" xfId="5282"/>
    <cellStyle name="20% - Акцент2 2 2 8" xfId="5283"/>
    <cellStyle name="20% - Акцент2 2 2 9" xfId="5284"/>
    <cellStyle name="20% - Акцент2 2 20" xfId="5285"/>
    <cellStyle name="20% - Акцент2 2 21" xfId="5286"/>
    <cellStyle name="20% - Акцент2 2 22" xfId="5287"/>
    <cellStyle name="20% - Акцент2 2 23" xfId="5288"/>
    <cellStyle name="20% - Акцент2 2 24" xfId="5289"/>
    <cellStyle name="20% - Акцент2 2 25" xfId="5290"/>
    <cellStyle name="20% - Акцент2 2 26" xfId="5291"/>
    <cellStyle name="20% - Акцент2 2 27" xfId="5292"/>
    <cellStyle name="20% - Акцент2 2 28" xfId="5293"/>
    <cellStyle name="20% - Акцент2 2 29" xfId="5294"/>
    <cellStyle name="20% - Акцент2 2 3" xfId="5295"/>
    <cellStyle name="20% - Акцент2 2 30" xfId="5296"/>
    <cellStyle name="20% - Акцент2 2 31" xfId="5297"/>
    <cellStyle name="20% - Акцент2 2 32" xfId="5298"/>
    <cellStyle name="20% - Акцент2 2 33" xfId="5299"/>
    <cellStyle name="20% - Акцент2 2 34" xfId="5300"/>
    <cellStyle name="20% - Акцент2 2 35" xfId="5301"/>
    <cellStyle name="20% - Акцент2 2 4" xfId="5302"/>
    <cellStyle name="20% - Акцент2 2 5" xfId="5303"/>
    <cellStyle name="20% - Акцент2 2 6" xfId="5304"/>
    <cellStyle name="20% - Акцент2 2 7" xfId="5305"/>
    <cellStyle name="20% - Акцент2 2 8" xfId="5306"/>
    <cellStyle name="20% - Акцент2 2 9" xfId="5307"/>
    <cellStyle name="20% - Акцент2 2_Копия данецк" xfId="5308"/>
    <cellStyle name="20% - Акцент2 20" xfId="5309"/>
    <cellStyle name="20% - Акцент2 21" xfId="5310"/>
    <cellStyle name="20% - Акцент2 22" xfId="5311"/>
    <cellStyle name="20% - Акцент2 22 10" xfId="5312"/>
    <cellStyle name="20% - Акцент2 22 11" xfId="5313"/>
    <cellStyle name="20% - Акцент2 22 12" xfId="5314"/>
    <cellStyle name="20% - Акцент2 22 2" xfId="5315"/>
    <cellStyle name="20% - Акцент2 22 2 2" xfId="5316"/>
    <cellStyle name="20% - Акцент2 22 3" xfId="5317"/>
    <cellStyle name="20% - Акцент2 22 4" xfId="5318"/>
    <cellStyle name="20% - Акцент2 22 5" xfId="5319"/>
    <cellStyle name="20% - Акцент2 22 6" xfId="5320"/>
    <cellStyle name="20% - Акцент2 22 7" xfId="5321"/>
    <cellStyle name="20% - Акцент2 22 8" xfId="5322"/>
    <cellStyle name="20% - Акцент2 22 9" xfId="5323"/>
    <cellStyle name="20% - Акцент2 23" xfId="5324"/>
    <cellStyle name="20% - Акцент2 23 2" xfId="5325"/>
    <cellStyle name="20% - Акцент2 23 3" xfId="5326"/>
    <cellStyle name="20% - Акцент2 24" xfId="5327"/>
    <cellStyle name="20% - Акцент2 24 2" xfId="5328"/>
    <cellStyle name="20% - Акцент2 25" xfId="5329"/>
    <cellStyle name="20% - Акцент2 26" xfId="5330"/>
    <cellStyle name="20% - Акцент2 27" xfId="5331"/>
    <cellStyle name="20% - Акцент2 27 2" xfId="5332"/>
    <cellStyle name="20% - Акцент2 27 3" xfId="5333"/>
    <cellStyle name="20% - Акцент2 27 4" xfId="5334"/>
    <cellStyle name="20% - Акцент2 27 5" xfId="5335"/>
    <cellStyle name="20% - Акцент2 27 6" xfId="5336"/>
    <cellStyle name="20% - Акцент2 28" xfId="5337"/>
    <cellStyle name="20% - Акцент2 28 2" xfId="5338"/>
    <cellStyle name="20% - Акцент2 28 3" xfId="5339"/>
    <cellStyle name="20% - Акцент2 28 4" xfId="5340"/>
    <cellStyle name="20% - Акцент2 28 5" xfId="5341"/>
    <cellStyle name="20% - Акцент2 28 6" xfId="5342"/>
    <cellStyle name="20% - Акцент2 29" xfId="5343"/>
    <cellStyle name="20% - Акцент2 29 2" xfId="5344"/>
    <cellStyle name="20% - Акцент2 29 3" xfId="5345"/>
    <cellStyle name="20% - Акцент2 29 4" xfId="5346"/>
    <cellStyle name="20% - Акцент2 29 5" xfId="5347"/>
    <cellStyle name="20% - Акцент2 29 6" xfId="5348"/>
    <cellStyle name="20% - Акцент2 3" xfId="5349"/>
    <cellStyle name="20% - Акцент2 3 2" xfId="5350"/>
    <cellStyle name="20% - Акцент2 3 2 2" xfId="5351"/>
    <cellStyle name="20% - Акцент2 3 3" xfId="5352"/>
    <cellStyle name="20% - Акцент2 3_Копия данецк" xfId="5353"/>
    <cellStyle name="20% - Акцент2 30" xfId="5354"/>
    <cellStyle name="20% - Акцент2 30 2" xfId="5355"/>
    <cellStyle name="20% - Акцент2 30 3" xfId="5356"/>
    <cellStyle name="20% - Акцент2 30 4" xfId="5357"/>
    <cellStyle name="20% - Акцент2 30 5" xfId="5358"/>
    <cellStyle name="20% - Акцент2 30 6" xfId="5359"/>
    <cellStyle name="20% - Акцент2 31" xfId="5360"/>
    <cellStyle name="20% - Акцент2 32" xfId="5361"/>
    <cellStyle name="20% - Акцент2 33" xfId="5362"/>
    <cellStyle name="20% - Акцент2 34" xfId="5363"/>
    <cellStyle name="20% - Акцент2 35" xfId="5364"/>
    <cellStyle name="20% - Акцент2 36" xfId="5365"/>
    <cellStyle name="20% - Акцент2 37" xfId="5366"/>
    <cellStyle name="20% - Акцент2 38" xfId="5367"/>
    <cellStyle name="20% - Акцент2 39" xfId="5368"/>
    <cellStyle name="20% - Акцент2 39 10" xfId="5369"/>
    <cellStyle name="20% - Акцент2 39 2" xfId="5370"/>
    <cellStyle name="20% - Акцент2 39 3" xfId="5371"/>
    <cellStyle name="20% - Акцент2 39 4" xfId="5372"/>
    <cellStyle name="20% - Акцент2 39 5" xfId="5373"/>
    <cellStyle name="20% - Акцент2 39 6" xfId="5374"/>
    <cellStyle name="20% - Акцент2 39 7" xfId="5375"/>
    <cellStyle name="20% - Акцент2 39 8" xfId="5376"/>
    <cellStyle name="20% - Акцент2 39 9" xfId="5377"/>
    <cellStyle name="20% - Акцент2 4" xfId="5378"/>
    <cellStyle name="20% - Акцент2 4 2" xfId="5379"/>
    <cellStyle name="20% - Акцент2 4 2 2" xfId="5380"/>
    <cellStyle name="20% - Акцент2 4 3" xfId="5381"/>
    <cellStyle name="20% - Акцент2 4_Копия данецк" xfId="5382"/>
    <cellStyle name="20% - Акцент2 40" xfId="5383"/>
    <cellStyle name="20% - Акцент2 41" xfId="5384"/>
    <cellStyle name="20% - Акцент2 42" xfId="5385"/>
    <cellStyle name="20% - Акцент2 43" xfId="5386"/>
    <cellStyle name="20% - Акцент2 44" xfId="5387"/>
    <cellStyle name="20% - Акцент2 45" xfId="5388"/>
    <cellStyle name="20% - Акцент2 46" xfId="5389"/>
    <cellStyle name="20% - Акцент2 47" xfId="5390"/>
    <cellStyle name="20% - Акцент2 48" xfId="5391"/>
    <cellStyle name="20% - Акцент2 49" xfId="5392"/>
    <cellStyle name="20% - Акцент2 5" xfId="5393"/>
    <cellStyle name="20% - Акцент2 5 2" xfId="5394"/>
    <cellStyle name="20% - Акцент2 5 2 2" xfId="5395"/>
    <cellStyle name="20% - Акцент2 5 3" xfId="5396"/>
    <cellStyle name="20% - Акцент2 5_Копия данецк" xfId="5397"/>
    <cellStyle name="20% - Акцент2 50" xfId="5398"/>
    <cellStyle name="20% - Акцент2 51" xfId="5399"/>
    <cellStyle name="20% - Акцент2 52" xfId="5400"/>
    <cellStyle name="20% - Акцент2 53" xfId="5401"/>
    <cellStyle name="20% - Акцент2 54" xfId="5402"/>
    <cellStyle name="20% - Акцент2 55" xfId="5403"/>
    <cellStyle name="20% - Акцент2 56" xfId="5404"/>
    <cellStyle name="20% - Акцент2 6" xfId="5405"/>
    <cellStyle name="20% - Акцент2 6 2" xfId="5406"/>
    <cellStyle name="20% - Акцент2 6 3" xfId="5407"/>
    <cellStyle name="20% - Акцент2 7" xfId="5408"/>
    <cellStyle name="20% - Акцент2 7 2" xfId="5409"/>
    <cellStyle name="20% - Акцент2 7 3" xfId="5410"/>
    <cellStyle name="20% - Акцент2 8" xfId="5411"/>
    <cellStyle name="20% - Акцент2 8 2" xfId="5412"/>
    <cellStyle name="20% - Акцент2 8 3" xfId="5413"/>
    <cellStyle name="20% - Акцент2 9" xfId="5414"/>
    <cellStyle name="20% - Акцент2 9 2" xfId="5415"/>
    <cellStyle name="20% - Акцент2 9 3" xfId="5416"/>
    <cellStyle name="20% - Акцент3 1" xfId="5417"/>
    <cellStyle name="20% - Акцент3 10" xfId="5418"/>
    <cellStyle name="20% - Акцент3 10 2" xfId="5419"/>
    <cellStyle name="20% - Акцент3 10 3" xfId="5420"/>
    <cellStyle name="20% - Акцент3 11" xfId="5421"/>
    <cellStyle name="20% - Акцент3 11 2" xfId="5422"/>
    <cellStyle name="20% - Акцент3 11 3" xfId="5423"/>
    <cellStyle name="20% - Акцент3 12" xfId="5424"/>
    <cellStyle name="20% - Акцент3 12 2" xfId="5425"/>
    <cellStyle name="20% - Акцент3 12 3" xfId="5426"/>
    <cellStyle name="20% - Акцент3 13" xfId="5427"/>
    <cellStyle name="20% - Акцент3 14" xfId="5428"/>
    <cellStyle name="20% - Акцент3 15" xfId="5429"/>
    <cellStyle name="20% - Акцент3 16" xfId="5430"/>
    <cellStyle name="20% - Акцент3 17" xfId="5431"/>
    <cellStyle name="20% - Акцент3 18" xfId="5432"/>
    <cellStyle name="20% - Акцент3 19" xfId="5433"/>
    <cellStyle name="20% - Акцент3 2" xfId="6"/>
    <cellStyle name="20% - Акцент3 2 10" xfId="5434"/>
    <cellStyle name="20% - Акцент3 2 11" xfId="5435"/>
    <cellStyle name="20% - Акцент3 2 12" xfId="5436"/>
    <cellStyle name="20% - Акцент3 2 13" xfId="5437"/>
    <cellStyle name="20% - Акцент3 2 14" xfId="5438"/>
    <cellStyle name="20% - Акцент3 2 15" xfId="5439"/>
    <cellStyle name="20% - Акцент3 2 16" xfId="5440"/>
    <cellStyle name="20% - Акцент3 2 16 2" xfId="5441"/>
    <cellStyle name="20% - Акцент3 2 16 3" xfId="5442"/>
    <cellStyle name="20% - Акцент3 2 16 4" xfId="5443"/>
    <cellStyle name="20% - Акцент3 2 16 5" xfId="5444"/>
    <cellStyle name="20% - Акцент3 2 16 6" xfId="5445"/>
    <cellStyle name="20% - Акцент3 2 16 7" xfId="5446"/>
    <cellStyle name="20% - Акцент3 2 17" xfId="5447"/>
    <cellStyle name="20% - Акцент3 2 18" xfId="5448"/>
    <cellStyle name="20% - Акцент3 2 19" xfId="5449"/>
    <cellStyle name="20% - Акцент3 2 2" xfId="5450"/>
    <cellStyle name="20% - Акцент3 2 2 10" xfId="5451"/>
    <cellStyle name="20% - Акцент3 2 2 11" xfId="5452"/>
    <cellStyle name="20% - Акцент3 2 2 12" xfId="5453"/>
    <cellStyle name="20% - Акцент3 2 2 13" xfId="5454"/>
    <cellStyle name="20% - Акцент3 2 2 14" xfId="5455"/>
    <cellStyle name="20% - Акцент3 2 2 15" xfId="5456"/>
    <cellStyle name="20% - Акцент3 2 2 16" xfId="5457"/>
    <cellStyle name="20% - Акцент3 2 2 17" xfId="5458"/>
    <cellStyle name="20% - Акцент3 2 2 18" xfId="5459"/>
    <cellStyle name="20% - Акцент3 2 2 19" xfId="5460"/>
    <cellStyle name="20% - Акцент3 2 2 2" xfId="5461"/>
    <cellStyle name="20% - Акцент3 2 2 2 2" xfId="5462"/>
    <cellStyle name="20% - Акцент3 2 2 2 3" xfId="5463"/>
    <cellStyle name="20% - Акцент3 2 2 2 4" xfId="5464"/>
    <cellStyle name="20% - Акцент3 2 2 2 5" xfId="5465"/>
    <cellStyle name="20% - Акцент3 2 2 2 6" xfId="5466"/>
    <cellStyle name="20% - Акцент3 2 2 20" xfId="5467"/>
    <cellStyle name="20% - Акцент3 2 2 21" xfId="5468"/>
    <cellStyle name="20% - Акцент3 2 2 22" xfId="5469"/>
    <cellStyle name="20% - Акцент3 2 2 3" xfId="5470"/>
    <cellStyle name="20% - Акцент3 2 2 4" xfId="5471"/>
    <cellStyle name="20% - Акцент3 2 2 5" xfId="5472"/>
    <cellStyle name="20% - Акцент3 2 2 6" xfId="5473"/>
    <cellStyle name="20% - Акцент3 2 2 7" xfId="5474"/>
    <cellStyle name="20% - Акцент3 2 2 8" xfId="5475"/>
    <cellStyle name="20% - Акцент3 2 2 9" xfId="5476"/>
    <cellStyle name="20% - Акцент3 2 20" xfId="5477"/>
    <cellStyle name="20% - Акцент3 2 21" xfId="5478"/>
    <cellStyle name="20% - Акцент3 2 22" xfId="5479"/>
    <cellStyle name="20% - Акцент3 2 23" xfId="5480"/>
    <cellStyle name="20% - Акцент3 2 24" xfId="5481"/>
    <cellStyle name="20% - Акцент3 2 25" xfId="5482"/>
    <cellStyle name="20% - Акцент3 2 26" xfId="5483"/>
    <cellStyle name="20% - Акцент3 2 27" xfId="5484"/>
    <cellStyle name="20% - Акцент3 2 28" xfId="5485"/>
    <cellStyle name="20% - Акцент3 2 29" xfId="5486"/>
    <cellStyle name="20% - Акцент3 2 3" xfId="5487"/>
    <cellStyle name="20% - Акцент3 2 30" xfId="5488"/>
    <cellStyle name="20% - Акцент3 2 31" xfId="5489"/>
    <cellStyle name="20% - Акцент3 2 32" xfId="5490"/>
    <cellStyle name="20% - Акцент3 2 33" xfId="5491"/>
    <cellStyle name="20% - Акцент3 2 34" xfId="5492"/>
    <cellStyle name="20% - Акцент3 2 35" xfId="5493"/>
    <cellStyle name="20% - Акцент3 2 4" xfId="5494"/>
    <cellStyle name="20% - Акцент3 2 5" xfId="5495"/>
    <cellStyle name="20% - Акцент3 2 6" xfId="5496"/>
    <cellStyle name="20% - Акцент3 2 7" xfId="5497"/>
    <cellStyle name="20% - Акцент3 2 8" xfId="5498"/>
    <cellStyle name="20% - Акцент3 2 9" xfId="5499"/>
    <cellStyle name="20% - Акцент3 2_Копия данецк" xfId="5500"/>
    <cellStyle name="20% - Акцент3 20" xfId="5501"/>
    <cellStyle name="20% - Акцент3 21" xfId="5502"/>
    <cellStyle name="20% - Акцент3 22" xfId="5503"/>
    <cellStyle name="20% - Акцент3 22 10" xfId="5504"/>
    <cellStyle name="20% - Акцент3 22 11" xfId="5505"/>
    <cellStyle name="20% - Акцент3 22 12" xfId="5506"/>
    <cellStyle name="20% - Акцент3 22 2" xfId="5507"/>
    <cellStyle name="20% - Акцент3 22 2 2" xfId="5508"/>
    <cellStyle name="20% - Акцент3 22 3" xfId="5509"/>
    <cellStyle name="20% - Акцент3 22 4" xfId="5510"/>
    <cellStyle name="20% - Акцент3 22 5" xfId="5511"/>
    <cellStyle name="20% - Акцент3 22 6" xfId="5512"/>
    <cellStyle name="20% - Акцент3 22 7" xfId="5513"/>
    <cellStyle name="20% - Акцент3 22 8" xfId="5514"/>
    <cellStyle name="20% - Акцент3 22 9" xfId="5515"/>
    <cellStyle name="20% - Акцент3 23" xfId="5516"/>
    <cellStyle name="20% - Акцент3 23 2" xfId="5517"/>
    <cellStyle name="20% - Акцент3 23 3" xfId="5518"/>
    <cellStyle name="20% - Акцент3 24" xfId="5519"/>
    <cellStyle name="20% - Акцент3 24 2" xfId="5520"/>
    <cellStyle name="20% - Акцент3 25" xfId="5521"/>
    <cellStyle name="20% - Акцент3 26" xfId="5522"/>
    <cellStyle name="20% - Акцент3 27" xfId="5523"/>
    <cellStyle name="20% - Акцент3 27 2" xfId="5524"/>
    <cellStyle name="20% - Акцент3 27 3" xfId="5525"/>
    <cellStyle name="20% - Акцент3 27 4" xfId="5526"/>
    <cellStyle name="20% - Акцент3 27 5" xfId="5527"/>
    <cellStyle name="20% - Акцент3 27 6" xfId="5528"/>
    <cellStyle name="20% - Акцент3 28" xfId="5529"/>
    <cellStyle name="20% - Акцент3 28 2" xfId="5530"/>
    <cellStyle name="20% - Акцент3 28 3" xfId="5531"/>
    <cellStyle name="20% - Акцент3 28 4" xfId="5532"/>
    <cellStyle name="20% - Акцент3 28 5" xfId="5533"/>
    <cellStyle name="20% - Акцент3 28 6" xfId="5534"/>
    <cellStyle name="20% - Акцент3 29" xfId="5535"/>
    <cellStyle name="20% - Акцент3 29 2" xfId="5536"/>
    <cellStyle name="20% - Акцент3 29 3" xfId="5537"/>
    <cellStyle name="20% - Акцент3 29 4" xfId="5538"/>
    <cellStyle name="20% - Акцент3 29 5" xfId="5539"/>
    <cellStyle name="20% - Акцент3 29 6" xfId="5540"/>
    <cellStyle name="20% - Акцент3 3" xfId="5541"/>
    <cellStyle name="20% - Акцент3 3 2" xfId="5542"/>
    <cellStyle name="20% - Акцент3 3 2 2" xfId="5543"/>
    <cellStyle name="20% - Акцент3 3 3" xfId="5544"/>
    <cellStyle name="20% - Акцент3 3_Копия данецк" xfId="5545"/>
    <cellStyle name="20% - Акцент3 30" xfId="5546"/>
    <cellStyle name="20% - Акцент3 30 2" xfId="5547"/>
    <cellStyle name="20% - Акцент3 30 3" xfId="5548"/>
    <cellStyle name="20% - Акцент3 30 4" xfId="5549"/>
    <cellStyle name="20% - Акцент3 30 5" xfId="5550"/>
    <cellStyle name="20% - Акцент3 30 6" xfId="5551"/>
    <cellStyle name="20% - Акцент3 31" xfId="5552"/>
    <cellStyle name="20% - Акцент3 32" xfId="5553"/>
    <cellStyle name="20% - Акцент3 33" xfId="5554"/>
    <cellStyle name="20% - Акцент3 34" xfId="5555"/>
    <cellStyle name="20% - Акцент3 35" xfId="5556"/>
    <cellStyle name="20% - Акцент3 36" xfId="5557"/>
    <cellStyle name="20% - Акцент3 37" xfId="5558"/>
    <cellStyle name="20% - Акцент3 38" xfId="5559"/>
    <cellStyle name="20% - Акцент3 39" xfId="5560"/>
    <cellStyle name="20% - Акцент3 39 10" xfId="5561"/>
    <cellStyle name="20% - Акцент3 39 2" xfId="5562"/>
    <cellStyle name="20% - Акцент3 39 3" xfId="5563"/>
    <cellStyle name="20% - Акцент3 39 4" xfId="5564"/>
    <cellStyle name="20% - Акцент3 39 5" xfId="5565"/>
    <cellStyle name="20% - Акцент3 39 6" xfId="5566"/>
    <cellStyle name="20% - Акцент3 39 7" xfId="5567"/>
    <cellStyle name="20% - Акцент3 39 8" xfId="5568"/>
    <cellStyle name="20% - Акцент3 39 9" xfId="5569"/>
    <cellStyle name="20% - Акцент3 4" xfId="5570"/>
    <cellStyle name="20% - Акцент3 4 2" xfId="5571"/>
    <cellStyle name="20% - Акцент3 4 2 2" xfId="5572"/>
    <cellStyle name="20% - Акцент3 4 3" xfId="5573"/>
    <cellStyle name="20% - Акцент3 4_Копия данецк" xfId="5574"/>
    <cellStyle name="20% - Акцент3 40" xfId="5575"/>
    <cellStyle name="20% - Акцент3 41" xfId="5576"/>
    <cellStyle name="20% - Акцент3 42" xfId="5577"/>
    <cellStyle name="20% - Акцент3 43" xfId="5578"/>
    <cellStyle name="20% - Акцент3 44" xfId="5579"/>
    <cellStyle name="20% - Акцент3 45" xfId="5580"/>
    <cellStyle name="20% - Акцент3 46" xfId="5581"/>
    <cellStyle name="20% - Акцент3 47" xfId="5582"/>
    <cellStyle name="20% - Акцент3 48" xfId="5583"/>
    <cellStyle name="20% - Акцент3 49" xfId="5584"/>
    <cellStyle name="20% - Акцент3 5" xfId="5585"/>
    <cellStyle name="20% - Акцент3 5 2" xfId="5586"/>
    <cellStyle name="20% - Акцент3 5 2 2" xfId="5587"/>
    <cellStyle name="20% - Акцент3 5 3" xfId="5588"/>
    <cellStyle name="20% - Акцент3 5_Копия данецк" xfId="5589"/>
    <cellStyle name="20% - Акцент3 50" xfId="5590"/>
    <cellStyle name="20% - Акцент3 51" xfId="5591"/>
    <cellStyle name="20% - Акцент3 52" xfId="5592"/>
    <cellStyle name="20% - Акцент3 53" xfId="5593"/>
    <cellStyle name="20% - Акцент3 54" xfId="5594"/>
    <cellStyle name="20% - Акцент3 55" xfId="5595"/>
    <cellStyle name="20% - Акцент3 56" xfId="5596"/>
    <cellStyle name="20% - Акцент3 6" xfId="5597"/>
    <cellStyle name="20% - Акцент3 6 2" xfId="5598"/>
    <cellStyle name="20% - Акцент3 6 3" xfId="5599"/>
    <cellStyle name="20% - Акцент3 7" xfId="5600"/>
    <cellStyle name="20% - Акцент3 7 2" xfId="5601"/>
    <cellStyle name="20% - Акцент3 7 3" xfId="5602"/>
    <cellStyle name="20% - Акцент3 8" xfId="5603"/>
    <cellStyle name="20% - Акцент3 8 2" xfId="5604"/>
    <cellStyle name="20% - Акцент3 8 3" xfId="5605"/>
    <cellStyle name="20% - Акцент3 9" xfId="5606"/>
    <cellStyle name="20% - Акцент3 9 2" xfId="5607"/>
    <cellStyle name="20% - Акцент3 9 3" xfId="5608"/>
    <cellStyle name="20% - Акцент4 1" xfId="5609"/>
    <cellStyle name="20% - Акцент4 10" xfId="5610"/>
    <cellStyle name="20% - Акцент4 10 2" xfId="5611"/>
    <cellStyle name="20% - Акцент4 10 3" xfId="5612"/>
    <cellStyle name="20% - Акцент4 11" xfId="5613"/>
    <cellStyle name="20% - Акцент4 11 2" xfId="5614"/>
    <cellStyle name="20% - Акцент4 11 3" xfId="5615"/>
    <cellStyle name="20% - Акцент4 12" xfId="5616"/>
    <cellStyle name="20% - Акцент4 12 2" xfId="5617"/>
    <cellStyle name="20% - Акцент4 12 3" xfId="5618"/>
    <cellStyle name="20% - Акцент4 13" xfId="5619"/>
    <cellStyle name="20% - Акцент4 14" xfId="5620"/>
    <cellStyle name="20% - Акцент4 15" xfId="5621"/>
    <cellStyle name="20% - Акцент4 16" xfId="5622"/>
    <cellStyle name="20% - Акцент4 17" xfId="5623"/>
    <cellStyle name="20% - Акцент4 18" xfId="5624"/>
    <cellStyle name="20% - Акцент4 19" xfId="5625"/>
    <cellStyle name="20% - Акцент4 2" xfId="7"/>
    <cellStyle name="20% - Акцент4 2 10" xfId="5626"/>
    <cellStyle name="20% - Акцент4 2 11" xfId="5627"/>
    <cellStyle name="20% - Акцент4 2 12" xfId="5628"/>
    <cellStyle name="20% - Акцент4 2 13" xfId="5629"/>
    <cellStyle name="20% - Акцент4 2 14" xfId="5630"/>
    <cellStyle name="20% - Акцент4 2 15" xfId="5631"/>
    <cellStyle name="20% - Акцент4 2 16" xfId="5632"/>
    <cellStyle name="20% - Акцент4 2 16 2" xfId="5633"/>
    <cellStyle name="20% - Акцент4 2 16 3" xfId="5634"/>
    <cellStyle name="20% - Акцент4 2 16 4" xfId="5635"/>
    <cellStyle name="20% - Акцент4 2 16 5" xfId="5636"/>
    <cellStyle name="20% - Акцент4 2 16 6" xfId="5637"/>
    <cellStyle name="20% - Акцент4 2 16 7" xfId="5638"/>
    <cellStyle name="20% - Акцент4 2 17" xfId="5639"/>
    <cellStyle name="20% - Акцент4 2 18" xfId="5640"/>
    <cellStyle name="20% - Акцент4 2 19" xfId="5641"/>
    <cellStyle name="20% - Акцент4 2 2" xfId="5642"/>
    <cellStyle name="20% - Акцент4 2 2 10" xfId="5643"/>
    <cellStyle name="20% - Акцент4 2 2 11" xfId="5644"/>
    <cellStyle name="20% - Акцент4 2 2 12" xfId="5645"/>
    <cellStyle name="20% - Акцент4 2 2 13" xfId="5646"/>
    <cellStyle name="20% - Акцент4 2 2 14" xfId="5647"/>
    <cellStyle name="20% - Акцент4 2 2 15" xfId="5648"/>
    <cellStyle name="20% - Акцент4 2 2 16" xfId="5649"/>
    <cellStyle name="20% - Акцент4 2 2 17" xfId="5650"/>
    <cellStyle name="20% - Акцент4 2 2 18" xfId="5651"/>
    <cellStyle name="20% - Акцент4 2 2 19" xfId="5652"/>
    <cellStyle name="20% - Акцент4 2 2 2" xfId="5653"/>
    <cellStyle name="20% - Акцент4 2 2 2 2" xfId="5654"/>
    <cellStyle name="20% - Акцент4 2 2 2 3" xfId="5655"/>
    <cellStyle name="20% - Акцент4 2 2 2 4" xfId="5656"/>
    <cellStyle name="20% - Акцент4 2 2 2 5" xfId="5657"/>
    <cellStyle name="20% - Акцент4 2 2 2 6" xfId="5658"/>
    <cellStyle name="20% - Акцент4 2 2 20" xfId="5659"/>
    <cellStyle name="20% - Акцент4 2 2 21" xfId="5660"/>
    <cellStyle name="20% - Акцент4 2 2 22" xfId="5661"/>
    <cellStyle name="20% - Акцент4 2 2 3" xfId="5662"/>
    <cellStyle name="20% - Акцент4 2 2 4" xfId="5663"/>
    <cellStyle name="20% - Акцент4 2 2 5" xfId="5664"/>
    <cellStyle name="20% - Акцент4 2 2 6" xfId="5665"/>
    <cellStyle name="20% - Акцент4 2 2 7" xfId="5666"/>
    <cellStyle name="20% - Акцент4 2 2 8" xfId="5667"/>
    <cellStyle name="20% - Акцент4 2 2 9" xfId="5668"/>
    <cellStyle name="20% - Акцент4 2 20" xfId="5669"/>
    <cellStyle name="20% - Акцент4 2 21" xfId="5670"/>
    <cellStyle name="20% - Акцент4 2 22" xfId="5671"/>
    <cellStyle name="20% - Акцент4 2 23" xfId="5672"/>
    <cellStyle name="20% - Акцент4 2 24" xfId="5673"/>
    <cellStyle name="20% - Акцент4 2 25" xfId="5674"/>
    <cellStyle name="20% - Акцент4 2 26" xfId="5675"/>
    <cellStyle name="20% - Акцент4 2 27" xfId="5676"/>
    <cellStyle name="20% - Акцент4 2 28" xfId="5677"/>
    <cellStyle name="20% - Акцент4 2 29" xfId="5678"/>
    <cellStyle name="20% - Акцент4 2 3" xfId="5679"/>
    <cellStyle name="20% - Акцент4 2 30" xfId="5680"/>
    <cellStyle name="20% - Акцент4 2 31" xfId="5681"/>
    <cellStyle name="20% - Акцент4 2 32" xfId="5682"/>
    <cellStyle name="20% - Акцент4 2 33" xfId="5683"/>
    <cellStyle name="20% - Акцент4 2 34" xfId="5684"/>
    <cellStyle name="20% - Акцент4 2 35" xfId="5685"/>
    <cellStyle name="20% - Акцент4 2 4" xfId="5686"/>
    <cellStyle name="20% - Акцент4 2 5" xfId="5687"/>
    <cellStyle name="20% - Акцент4 2 6" xfId="5688"/>
    <cellStyle name="20% - Акцент4 2 7" xfId="5689"/>
    <cellStyle name="20% - Акцент4 2 8" xfId="5690"/>
    <cellStyle name="20% - Акцент4 2 9" xfId="5691"/>
    <cellStyle name="20% - Акцент4 2_Копия данецк" xfId="5692"/>
    <cellStyle name="20% - Акцент4 20" xfId="5693"/>
    <cellStyle name="20% - Акцент4 21" xfId="5694"/>
    <cellStyle name="20% - Акцент4 22" xfId="5695"/>
    <cellStyle name="20% - Акцент4 22 10" xfId="5696"/>
    <cellStyle name="20% - Акцент4 22 11" xfId="5697"/>
    <cellStyle name="20% - Акцент4 22 12" xfId="5698"/>
    <cellStyle name="20% - Акцент4 22 2" xfId="5699"/>
    <cellStyle name="20% - Акцент4 22 2 2" xfId="5700"/>
    <cellStyle name="20% - Акцент4 22 3" xfId="5701"/>
    <cellStyle name="20% - Акцент4 22 4" xfId="5702"/>
    <cellStyle name="20% - Акцент4 22 5" xfId="5703"/>
    <cellStyle name="20% - Акцент4 22 6" xfId="5704"/>
    <cellStyle name="20% - Акцент4 22 7" xfId="5705"/>
    <cellStyle name="20% - Акцент4 22 8" xfId="5706"/>
    <cellStyle name="20% - Акцент4 22 9" xfId="5707"/>
    <cellStyle name="20% - Акцент4 23" xfId="5708"/>
    <cellStyle name="20% - Акцент4 23 2" xfId="5709"/>
    <cellStyle name="20% - Акцент4 23 3" xfId="5710"/>
    <cellStyle name="20% - Акцент4 24" xfId="5711"/>
    <cellStyle name="20% - Акцент4 24 2" xfId="5712"/>
    <cellStyle name="20% - Акцент4 25" xfId="5713"/>
    <cellStyle name="20% - Акцент4 26" xfId="5714"/>
    <cellStyle name="20% - Акцент4 27" xfId="5715"/>
    <cellStyle name="20% - Акцент4 27 2" xfId="5716"/>
    <cellStyle name="20% - Акцент4 27 3" xfId="5717"/>
    <cellStyle name="20% - Акцент4 27 4" xfId="5718"/>
    <cellStyle name="20% - Акцент4 27 5" xfId="5719"/>
    <cellStyle name="20% - Акцент4 27 6" xfId="5720"/>
    <cellStyle name="20% - Акцент4 28" xfId="5721"/>
    <cellStyle name="20% - Акцент4 28 2" xfId="5722"/>
    <cellStyle name="20% - Акцент4 28 3" xfId="5723"/>
    <cellStyle name="20% - Акцент4 28 4" xfId="5724"/>
    <cellStyle name="20% - Акцент4 28 5" xfId="5725"/>
    <cellStyle name="20% - Акцент4 28 6" xfId="5726"/>
    <cellStyle name="20% - Акцент4 29" xfId="5727"/>
    <cellStyle name="20% - Акцент4 29 2" xfId="5728"/>
    <cellStyle name="20% - Акцент4 29 3" xfId="5729"/>
    <cellStyle name="20% - Акцент4 29 4" xfId="5730"/>
    <cellStyle name="20% - Акцент4 29 5" xfId="5731"/>
    <cellStyle name="20% - Акцент4 29 6" xfId="5732"/>
    <cellStyle name="20% - Акцент4 3" xfId="5733"/>
    <cellStyle name="20% - Акцент4 3 2" xfId="5734"/>
    <cellStyle name="20% - Акцент4 3 2 2" xfId="5735"/>
    <cellStyle name="20% - Акцент4 3 3" xfId="5736"/>
    <cellStyle name="20% - Акцент4 3_Копия данецк" xfId="5737"/>
    <cellStyle name="20% - Акцент4 30" xfId="5738"/>
    <cellStyle name="20% - Акцент4 30 2" xfId="5739"/>
    <cellStyle name="20% - Акцент4 30 3" xfId="5740"/>
    <cellStyle name="20% - Акцент4 30 4" xfId="5741"/>
    <cellStyle name="20% - Акцент4 30 5" xfId="5742"/>
    <cellStyle name="20% - Акцент4 30 6" xfId="5743"/>
    <cellStyle name="20% - Акцент4 31" xfId="5744"/>
    <cellStyle name="20% - Акцент4 32" xfId="5745"/>
    <cellStyle name="20% - Акцент4 33" xfId="5746"/>
    <cellStyle name="20% - Акцент4 34" xfId="5747"/>
    <cellStyle name="20% - Акцент4 35" xfId="5748"/>
    <cellStyle name="20% - Акцент4 36" xfId="5749"/>
    <cellStyle name="20% - Акцент4 37" xfId="5750"/>
    <cellStyle name="20% - Акцент4 38" xfId="5751"/>
    <cellStyle name="20% - Акцент4 39" xfId="5752"/>
    <cellStyle name="20% - Акцент4 39 10" xfId="5753"/>
    <cellStyle name="20% - Акцент4 39 2" xfId="5754"/>
    <cellStyle name="20% - Акцент4 39 3" xfId="5755"/>
    <cellStyle name="20% - Акцент4 39 4" xfId="5756"/>
    <cellStyle name="20% - Акцент4 39 5" xfId="5757"/>
    <cellStyle name="20% - Акцент4 39 6" xfId="5758"/>
    <cellStyle name="20% - Акцент4 39 7" xfId="5759"/>
    <cellStyle name="20% - Акцент4 39 8" xfId="5760"/>
    <cellStyle name="20% - Акцент4 39 9" xfId="5761"/>
    <cellStyle name="20% - Акцент4 4" xfId="5762"/>
    <cellStyle name="20% - Акцент4 4 2" xfId="5763"/>
    <cellStyle name="20% - Акцент4 4 2 2" xfId="5764"/>
    <cellStyle name="20% - Акцент4 4 3" xfId="5765"/>
    <cellStyle name="20% - Акцент4 4_Копия данецк" xfId="5766"/>
    <cellStyle name="20% - Акцент4 40" xfId="5767"/>
    <cellStyle name="20% - Акцент4 41" xfId="5768"/>
    <cellStyle name="20% - Акцент4 42" xfId="5769"/>
    <cellStyle name="20% - Акцент4 43" xfId="5770"/>
    <cellStyle name="20% - Акцент4 44" xfId="5771"/>
    <cellStyle name="20% - Акцент4 45" xfId="5772"/>
    <cellStyle name="20% - Акцент4 46" xfId="5773"/>
    <cellStyle name="20% - Акцент4 47" xfId="5774"/>
    <cellStyle name="20% - Акцент4 48" xfId="5775"/>
    <cellStyle name="20% - Акцент4 49" xfId="5776"/>
    <cellStyle name="20% - Акцент4 5" xfId="5777"/>
    <cellStyle name="20% - Акцент4 5 2" xfId="5778"/>
    <cellStyle name="20% - Акцент4 5 2 2" xfId="5779"/>
    <cellStyle name="20% - Акцент4 5 3" xfId="5780"/>
    <cellStyle name="20% - Акцент4 5_Копия данецк" xfId="5781"/>
    <cellStyle name="20% - Акцент4 50" xfId="5782"/>
    <cellStyle name="20% - Акцент4 51" xfId="5783"/>
    <cellStyle name="20% - Акцент4 52" xfId="5784"/>
    <cellStyle name="20% - Акцент4 53" xfId="5785"/>
    <cellStyle name="20% - Акцент4 54" xfId="5786"/>
    <cellStyle name="20% - Акцент4 55" xfId="5787"/>
    <cellStyle name="20% - Акцент4 56" xfId="5788"/>
    <cellStyle name="20% - Акцент4 6" xfId="5789"/>
    <cellStyle name="20% - Акцент4 6 2" xfId="5790"/>
    <cellStyle name="20% - Акцент4 6 3" xfId="5791"/>
    <cellStyle name="20% - Акцент4 7" xfId="5792"/>
    <cellStyle name="20% - Акцент4 7 2" xfId="5793"/>
    <cellStyle name="20% - Акцент4 7 3" xfId="5794"/>
    <cellStyle name="20% - Акцент4 8" xfId="5795"/>
    <cellStyle name="20% - Акцент4 8 2" xfId="5796"/>
    <cellStyle name="20% - Акцент4 8 3" xfId="5797"/>
    <cellStyle name="20% - Акцент4 9" xfId="5798"/>
    <cellStyle name="20% - Акцент4 9 2" xfId="5799"/>
    <cellStyle name="20% - Акцент4 9 3" xfId="5800"/>
    <cellStyle name="20% - Акцент5 1" xfId="5801"/>
    <cellStyle name="20% - Акцент5 10" xfId="5802"/>
    <cellStyle name="20% - Акцент5 10 2" xfId="5803"/>
    <cellStyle name="20% - Акцент5 10 3" xfId="5804"/>
    <cellStyle name="20% - Акцент5 11" xfId="5805"/>
    <cellStyle name="20% - Акцент5 11 2" xfId="5806"/>
    <cellStyle name="20% - Акцент5 11 3" xfId="5807"/>
    <cellStyle name="20% - Акцент5 12" xfId="5808"/>
    <cellStyle name="20% - Акцент5 12 2" xfId="5809"/>
    <cellStyle name="20% - Акцент5 12 3" xfId="5810"/>
    <cellStyle name="20% - Акцент5 13" xfId="5811"/>
    <cellStyle name="20% - Акцент5 14" xfId="5812"/>
    <cellStyle name="20% - Акцент5 15" xfId="5813"/>
    <cellStyle name="20% - Акцент5 16" xfId="5814"/>
    <cellStyle name="20% - Акцент5 17" xfId="5815"/>
    <cellStyle name="20% - Акцент5 18" xfId="5816"/>
    <cellStyle name="20% - Акцент5 19" xfId="5817"/>
    <cellStyle name="20% - Акцент5 2" xfId="8"/>
    <cellStyle name="20% - Акцент5 2 10" xfId="5818"/>
    <cellStyle name="20% - Акцент5 2 11" xfId="5819"/>
    <cellStyle name="20% - Акцент5 2 12" xfId="5820"/>
    <cellStyle name="20% - Акцент5 2 13" xfId="5821"/>
    <cellStyle name="20% - Акцент5 2 14" xfId="5822"/>
    <cellStyle name="20% - Акцент5 2 15" xfId="5823"/>
    <cellStyle name="20% - Акцент5 2 16" xfId="5824"/>
    <cellStyle name="20% - Акцент5 2 16 2" xfId="5825"/>
    <cellStyle name="20% - Акцент5 2 16 3" xfId="5826"/>
    <cellStyle name="20% - Акцент5 2 16 4" xfId="5827"/>
    <cellStyle name="20% - Акцент5 2 16 5" xfId="5828"/>
    <cellStyle name="20% - Акцент5 2 16 6" xfId="5829"/>
    <cellStyle name="20% - Акцент5 2 16 7" xfId="5830"/>
    <cellStyle name="20% - Акцент5 2 17" xfId="5831"/>
    <cellStyle name="20% - Акцент5 2 18" xfId="5832"/>
    <cellStyle name="20% - Акцент5 2 19" xfId="5833"/>
    <cellStyle name="20% - Акцент5 2 2" xfId="5834"/>
    <cellStyle name="20% - Акцент5 2 2 10" xfId="5835"/>
    <cellStyle name="20% - Акцент5 2 2 11" xfId="5836"/>
    <cellStyle name="20% - Акцент5 2 2 12" xfId="5837"/>
    <cellStyle name="20% - Акцент5 2 2 13" xfId="5838"/>
    <cellStyle name="20% - Акцент5 2 2 14" xfId="5839"/>
    <cellStyle name="20% - Акцент5 2 2 15" xfId="5840"/>
    <cellStyle name="20% - Акцент5 2 2 16" xfId="5841"/>
    <cellStyle name="20% - Акцент5 2 2 17" xfId="5842"/>
    <cellStyle name="20% - Акцент5 2 2 18" xfId="5843"/>
    <cellStyle name="20% - Акцент5 2 2 19" xfId="5844"/>
    <cellStyle name="20% - Акцент5 2 2 2" xfId="5845"/>
    <cellStyle name="20% - Акцент5 2 2 2 2" xfId="5846"/>
    <cellStyle name="20% - Акцент5 2 2 2 3" xfId="5847"/>
    <cellStyle name="20% - Акцент5 2 2 2 4" xfId="5848"/>
    <cellStyle name="20% - Акцент5 2 2 2 5" xfId="5849"/>
    <cellStyle name="20% - Акцент5 2 2 2 6" xfId="5850"/>
    <cellStyle name="20% - Акцент5 2 2 20" xfId="5851"/>
    <cellStyle name="20% - Акцент5 2 2 21" xfId="5852"/>
    <cellStyle name="20% - Акцент5 2 2 22" xfId="5853"/>
    <cellStyle name="20% - Акцент5 2 2 3" xfId="5854"/>
    <cellStyle name="20% - Акцент5 2 2 4" xfId="5855"/>
    <cellStyle name="20% - Акцент5 2 2 5" xfId="5856"/>
    <cellStyle name="20% - Акцент5 2 2 6" xfId="5857"/>
    <cellStyle name="20% - Акцент5 2 2 7" xfId="5858"/>
    <cellStyle name="20% - Акцент5 2 2 8" xfId="5859"/>
    <cellStyle name="20% - Акцент5 2 2 9" xfId="5860"/>
    <cellStyle name="20% - Акцент5 2 20" xfId="5861"/>
    <cellStyle name="20% - Акцент5 2 21" xfId="5862"/>
    <cellStyle name="20% - Акцент5 2 22" xfId="5863"/>
    <cellStyle name="20% - Акцент5 2 23" xfId="5864"/>
    <cellStyle name="20% - Акцент5 2 24" xfId="5865"/>
    <cellStyle name="20% - Акцент5 2 25" xfId="5866"/>
    <cellStyle name="20% - Акцент5 2 26" xfId="5867"/>
    <cellStyle name="20% - Акцент5 2 27" xfId="5868"/>
    <cellStyle name="20% - Акцент5 2 28" xfId="5869"/>
    <cellStyle name="20% - Акцент5 2 29" xfId="5870"/>
    <cellStyle name="20% - Акцент5 2 3" xfId="5871"/>
    <cellStyle name="20% - Акцент5 2 30" xfId="5872"/>
    <cellStyle name="20% - Акцент5 2 31" xfId="5873"/>
    <cellStyle name="20% - Акцент5 2 32" xfId="5874"/>
    <cellStyle name="20% - Акцент5 2 33" xfId="5875"/>
    <cellStyle name="20% - Акцент5 2 34" xfId="5876"/>
    <cellStyle name="20% - Акцент5 2 35" xfId="5877"/>
    <cellStyle name="20% - Акцент5 2 4" xfId="5878"/>
    <cellStyle name="20% - Акцент5 2 5" xfId="5879"/>
    <cellStyle name="20% - Акцент5 2 6" xfId="5880"/>
    <cellStyle name="20% - Акцент5 2 7" xfId="5881"/>
    <cellStyle name="20% - Акцент5 2 8" xfId="5882"/>
    <cellStyle name="20% - Акцент5 2 9" xfId="5883"/>
    <cellStyle name="20% - Акцент5 2_Копия данецк" xfId="5884"/>
    <cellStyle name="20% - Акцент5 20" xfId="5885"/>
    <cellStyle name="20% - Акцент5 21" xfId="5886"/>
    <cellStyle name="20% - Акцент5 22" xfId="5887"/>
    <cellStyle name="20% - Акцент5 22 10" xfId="5888"/>
    <cellStyle name="20% - Акцент5 22 11" xfId="5889"/>
    <cellStyle name="20% - Акцент5 22 12" xfId="5890"/>
    <cellStyle name="20% - Акцент5 22 2" xfId="5891"/>
    <cellStyle name="20% - Акцент5 22 2 2" xfId="5892"/>
    <cellStyle name="20% - Акцент5 22 3" xfId="5893"/>
    <cellStyle name="20% - Акцент5 22 4" xfId="5894"/>
    <cellStyle name="20% - Акцент5 22 5" xfId="5895"/>
    <cellStyle name="20% - Акцент5 22 6" xfId="5896"/>
    <cellStyle name="20% - Акцент5 22 7" xfId="5897"/>
    <cellStyle name="20% - Акцент5 22 8" xfId="5898"/>
    <cellStyle name="20% - Акцент5 22 9" xfId="5899"/>
    <cellStyle name="20% - Акцент5 23" xfId="5900"/>
    <cellStyle name="20% - Акцент5 23 2" xfId="5901"/>
    <cellStyle name="20% - Акцент5 23 3" xfId="5902"/>
    <cellStyle name="20% - Акцент5 24" xfId="5903"/>
    <cellStyle name="20% - Акцент5 24 2" xfId="5904"/>
    <cellStyle name="20% - Акцент5 25" xfId="5905"/>
    <cellStyle name="20% - Акцент5 26" xfId="5906"/>
    <cellStyle name="20% - Акцент5 27" xfId="5907"/>
    <cellStyle name="20% - Акцент5 27 2" xfId="5908"/>
    <cellStyle name="20% - Акцент5 27 3" xfId="5909"/>
    <cellStyle name="20% - Акцент5 27 4" xfId="5910"/>
    <cellStyle name="20% - Акцент5 27 5" xfId="5911"/>
    <cellStyle name="20% - Акцент5 27 6" xfId="5912"/>
    <cellStyle name="20% - Акцент5 28" xfId="5913"/>
    <cellStyle name="20% - Акцент5 28 2" xfId="5914"/>
    <cellStyle name="20% - Акцент5 28 3" xfId="5915"/>
    <cellStyle name="20% - Акцент5 28 4" xfId="5916"/>
    <cellStyle name="20% - Акцент5 28 5" xfId="5917"/>
    <cellStyle name="20% - Акцент5 28 6" xfId="5918"/>
    <cellStyle name="20% - Акцент5 29" xfId="5919"/>
    <cellStyle name="20% - Акцент5 29 2" xfId="5920"/>
    <cellStyle name="20% - Акцент5 29 3" xfId="5921"/>
    <cellStyle name="20% - Акцент5 29 4" xfId="5922"/>
    <cellStyle name="20% - Акцент5 29 5" xfId="5923"/>
    <cellStyle name="20% - Акцент5 29 6" xfId="5924"/>
    <cellStyle name="20% - Акцент5 3" xfId="5925"/>
    <cellStyle name="20% - Акцент5 3 2" xfId="5926"/>
    <cellStyle name="20% - Акцент5 3 2 2" xfId="5927"/>
    <cellStyle name="20% - Акцент5 3 3" xfId="5928"/>
    <cellStyle name="20% - Акцент5 3_Копия данецк" xfId="5929"/>
    <cellStyle name="20% - Акцент5 30" xfId="5930"/>
    <cellStyle name="20% - Акцент5 30 2" xfId="5931"/>
    <cellStyle name="20% - Акцент5 30 3" xfId="5932"/>
    <cellStyle name="20% - Акцент5 30 4" xfId="5933"/>
    <cellStyle name="20% - Акцент5 30 5" xfId="5934"/>
    <cellStyle name="20% - Акцент5 30 6" xfId="5935"/>
    <cellStyle name="20% - Акцент5 31" xfId="5936"/>
    <cellStyle name="20% - Акцент5 32" xfId="5937"/>
    <cellStyle name="20% - Акцент5 33" xfId="5938"/>
    <cellStyle name="20% - Акцент5 34" xfId="5939"/>
    <cellStyle name="20% - Акцент5 35" xfId="5940"/>
    <cellStyle name="20% - Акцент5 36" xfId="5941"/>
    <cellStyle name="20% - Акцент5 37" xfId="5942"/>
    <cellStyle name="20% - Акцент5 38" xfId="5943"/>
    <cellStyle name="20% - Акцент5 39" xfId="5944"/>
    <cellStyle name="20% - Акцент5 39 10" xfId="5945"/>
    <cellStyle name="20% - Акцент5 39 2" xfId="5946"/>
    <cellStyle name="20% - Акцент5 39 3" xfId="5947"/>
    <cellStyle name="20% - Акцент5 39 4" xfId="5948"/>
    <cellStyle name="20% - Акцент5 39 5" xfId="5949"/>
    <cellStyle name="20% - Акцент5 39 6" xfId="5950"/>
    <cellStyle name="20% - Акцент5 39 7" xfId="5951"/>
    <cellStyle name="20% - Акцент5 39 8" xfId="5952"/>
    <cellStyle name="20% - Акцент5 39 9" xfId="5953"/>
    <cellStyle name="20% - Акцент5 4" xfId="5954"/>
    <cellStyle name="20% - Акцент5 4 2" xfId="5955"/>
    <cellStyle name="20% - Акцент5 4 2 2" xfId="5956"/>
    <cellStyle name="20% - Акцент5 4 3" xfId="5957"/>
    <cellStyle name="20% - Акцент5 4_Копия данецк" xfId="5958"/>
    <cellStyle name="20% - Акцент5 40" xfId="5959"/>
    <cellStyle name="20% - Акцент5 41" xfId="5960"/>
    <cellStyle name="20% - Акцент5 42" xfId="5961"/>
    <cellStyle name="20% - Акцент5 43" xfId="5962"/>
    <cellStyle name="20% - Акцент5 44" xfId="5963"/>
    <cellStyle name="20% - Акцент5 45" xfId="5964"/>
    <cellStyle name="20% - Акцент5 46" xfId="5965"/>
    <cellStyle name="20% - Акцент5 47" xfId="5966"/>
    <cellStyle name="20% - Акцент5 48" xfId="5967"/>
    <cellStyle name="20% - Акцент5 49" xfId="5968"/>
    <cellStyle name="20% - Акцент5 5" xfId="5969"/>
    <cellStyle name="20% - Акцент5 5 2" xfId="5970"/>
    <cellStyle name="20% - Акцент5 5 2 2" xfId="5971"/>
    <cellStyle name="20% - Акцент5 5 3" xfId="5972"/>
    <cellStyle name="20% - Акцент5 5_Копия данецк" xfId="5973"/>
    <cellStyle name="20% - Акцент5 50" xfId="5974"/>
    <cellStyle name="20% - Акцент5 51" xfId="5975"/>
    <cellStyle name="20% - Акцент5 52" xfId="5976"/>
    <cellStyle name="20% - Акцент5 53" xfId="5977"/>
    <cellStyle name="20% - Акцент5 54" xfId="5978"/>
    <cellStyle name="20% - Акцент5 55" xfId="5979"/>
    <cellStyle name="20% - Акцент5 56" xfId="5980"/>
    <cellStyle name="20% - Акцент5 6" xfId="5981"/>
    <cellStyle name="20% - Акцент5 6 2" xfId="5982"/>
    <cellStyle name="20% - Акцент5 6 3" xfId="5983"/>
    <cellStyle name="20% - Акцент5 7" xfId="5984"/>
    <cellStyle name="20% - Акцент5 7 2" xfId="5985"/>
    <cellStyle name="20% - Акцент5 7 3" xfId="5986"/>
    <cellStyle name="20% - Акцент5 8" xfId="5987"/>
    <cellStyle name="20% - Акцент5 8 2" xfId="5988"/>
    <cellStyle name="20% - Акцент5 8 3" xfId="5989"/>
    <cellStyle name="20% - Акцент5 9" xfId="5990"/>
    <cellStyle name="20% - Акцент5 9 2" xfId="5991"/>
    <cellStyle name="20% - Акцент5 9 3" xfId="5992"/>
    <cellStyle name="20% - Акцент6 1" xfId="5993"/>
    <cellStyle name="20% - Акцент6 10" xfId="5994"/>
    <cellStyle name="20% - Акцент6 10 2" xfId="5995"/>
    <cellStyle name="20% - Акцент6 10 3" xfId="5996"/>
    <cellStyle name="20% - Акцент6 11" xfId="5997"/>
    <cellStyle name="20% - Акцент6 11 2" xfId="5998"/>
    <cellStyle name="20% - Акцент6 11 3" xfId="5999"/>
    <cellStyle name="20% - Акцент6 12" xfId="6000"/>
    <cellStyle name="20% - Акцент6 12 2" xfId="6001"/>
    <cellStyle name="20% - Акцент6 12 3" xfId="6002"/>
    <cellStyle name="20% - Акцент6 13" xfId="6003"/>
    <cellStyle name="20% - Акцент6 14" xfId="6004"/>
    <cellStyle name="20% - Акцент6 15" xfId="6005"/>
    <cellStyle name="20% - Акцент6 16" xfId="6006"/>
    <cellStyle name="20% - Акцент6 17" xfId="6007"/>
    <cellStyle name="20% - Акцент6 18" xfId="6008"/>
    <cellStyle name="20% - Акцент6 19" xfId="6009"/>
    <cellStyle name="20% - Акцент6 2" xfId="9"/>
    <cellStyle name="20% - Акцент6 2 10" xfId="6010"/>
    <cellStyle name="20% - Акцент6 2 11" xfId="6011"/>
    <cellStyle name="20% - Акцент6 2 12" xfId="6012"/>
    <cellStyle name="20% - Акцент6 2 13" xfId="6013"/>
    <cellStyle name="20% - Акцент6 2 14" xfId="6014"/>
    <cellStyle name="20% - Акцент6 2 15" xfId="6015"/>
    <cellStyle name="20% - Акцент6 2 16" xfId="6016"/>
    <cellStyle name="20% - Акцент6 2 16 2" xfId="6017"/>
    <cellStyle name="20% - Акцент6 2 16 3" xfId="6018"/>
    <cellStyle name="20% - Акцент6 2 16 4" xfId="6019"/>
    <cellStyle name="20% - Акцент6 2 16 5" xfId="6020"/>
    <cellStyle name="20% - Акцент6 2 16 6" xfId="6021"/>
    <cellStyle name="20% - Акцент6 2 16 7" xfId="6022"/>
    <cellStyle name="20% - Акцент6 2 17" xfId="6023"/>
    <cellStyle name="20% - Акцент6 2 18" xfId="6024"/>
    <cellStyle name="20% - Акцент6 2 19" xfId="6025"/>
    <cellStyle name="20% - Акцент6 2 2" xfId="6026"/>
    <cellStyle name="20% - Акцент6 2 2 10" xfId="6027"/>
    <cellStyle name="20% - Акцент6 2 2 11" xfId="6028"/>
    <cellStyle name="20% - Акцент6 2 2 12" xfId="6029"/>
    <cellStyle name="20% - Акцент6 2 2 13" xfId="6030"/>
    <cellStyle name="20% - Акцент6 2 2 14" xfId="6031"/>
    <cellStyle name="20% - Акцент6 2 2 15" xfId="6032"/>
    <cellStyle name="20% - Акцент6 2 2 16" xfId="6033"/>
    <cellStyle name="20% - Акцент6 2 2 17" xfId="6034"/>
    <cellStyle name="20% - Акцент6 2 2 18" xfId="6035"/>
    <cellStyle name="20% - Акцент6 2 2 19" xfId="6036"/>
    <cellStyle name="20% - Акцент6 2 2 2" xfId="6037"/>
    <cellStyle name="20% - Акцент6 2 2 2 2" xfId="6038"/>
    <cellStyle name="20% - Акцент6 2 2 2 3" xfId="6039"/>
    <cellStyle name="20% - Акцент6 2 2 2 4" xfId="6040"/>
    <cellStyle name="20% - Акцент6 2 2 2 5" xfId="6041"/>
    <cellStyle name="20% - Акцент6 2 2 2 6" xfId="6042"/>
    <cellStyle name="20% - Акцент6 2 2 20" xfId="6043"/>
    <cellStyle name="20% - Акцент6 2 2 21" xfId="6044"/>
    <cellStyle name="20% - Акцент6 2 2 22" xfId="6045"/>
    <cellStyle name="20% - Акцент6 2 2 3" xfId="6046"/>
    <cellStyle name="20% - Акцент6 2 2 4" xfId="6047"/>
    <cellStyle name="20% - Акцент6 2 2 5" xfId="6048"/>
    <cellStyle name="20% - Акцент6 2 2 6" xfId="6049"/>
    <cellStyle name="20% - Акцент6 2 2 7" xfId="6050"/>
    <cellStyle name="20% - Акцент6 2 2 8" xfId="6051"/>
    <cellStyle name="20% - Акцент6 2 2 9" xfId="6052"/>
    <cellStyle name="20% - Акцент6 2 20" xfId="6053"/>
    <cellStyle name="20% - Акцент6 2 21" xfId="6054"/>
    <cellStyle name="20% - Акцент6 2 22" xfId="6055"/>
    <cellStyle name="20% - Акцент6 2 23" xfId="6056"/>
    <cellStyle name="20% - Акцент6 2 24" xfId="6057"/>
    <cellStyle name="20% - Акцент6 2 25" xfId="6058"/>
    <cellStyle name="20% - Акцент6 2 26" xfId="6059"/>
    <cellStyle name="20% - Акцент6 2 27" xfId="6060"/>
    <cellStyle name="20% - Акцент6 2 28" xfId="6061"/>
    <cellStyle name="20% - Акцент6 2 29" xfId="6062"/>
    <cellStyle name="20% - Акцент6 2 3" xfId="6063"/>
    <cellStyle name="20% - Акцент6 2 30" xfId="6064"/>
    <cellStyle name="20% - Акцент6 2 31" xfId="6065"/>
    <cellStyle name="20% - Акцент6 2 32" xfId="6066"/>
    <cellStyle name="20% - Акцент6 2 33" xfId="6067"/>
    <cellStyle name="20% - Акцент6 2 34" xfId="6068"/>
    <cellStyle name="20% - Акцент6 2 35" xfId="6069"/>
    <cellStyle name="20% - Акцент6 2 4" xfId="6070"/>
    <cellStyle name="20% - Акцент6 2 5" xfId="6071"/>
    <cellStyle name="20% - Акцент6 2 6" xfId="6072"/>
    <cellStyle name="20% - Акцент6 2 7" xfId="6073"/>
    <cellStyle name="20% - Акцент6 2 8" xfId="6074"/>
    <cellStyle name="20% - Акцент6 2 9" xfId="6075"/>
    <cellStyle name="20% - Акцент6 2_Копия данецк" xfId="6076"/>
    <cellStyle name="20% - Акцент6 20" xfId="6077"/>
    <cellStyle name="20% - Акцент6 21" xfId="6078"/>
    <cellStyle name="20% - Акцент6 22" xfId="6079"/>
    <cellStyle name="20% - Акцент6 22 10" xfId="6080"/>
    <cellStyle name="20% - Акцент6 22 11" xfId="6081"/>
    <cellStyle name="20% - Акцент6 22 12" xfId="6082"/>
    <cellStyle name="20% - Акцент6 22 2" xfId="6083"/>
    <cellStyle name="20% - Акцент6 22 2 2" xfId="6084"/>
    <cellStyle name="20% - Акцент6 22 3" xfId="6085"/>
    <cellStyle name="20% - Акцент6 22 4" xfId="6086"/>
    <cellStyle name="20% - Акцент6 22 5" xfId="6087"/>
    <cellStyle name="20% - Акцент6 22 6" xfId="6088"/>
    <cellStyle name="20% - Акцент6 22 7" xfId="6089"/>
    <cellStyle name="20% - Акцент6 22 8" xfId="6090"/>
    <cellStyle name="20% - Акцент6 22 9" xfId="6091"/>
    <cellStyle name="20% - Акцент6 23" xfId="6092"/>
    <cellStyle name="20% - Акцент6 23 2" xfId="6093"/>
    <cellStyle name="20% - Акцент6 23 3" xfId="6094"/>
    <cellStyle name="20% - Акцент6 24" xfId="6095"/>
    <cellStyle name="20% - Акцент6 24 2" xfId="6096"/>
    <cellStyle name="20% - Акцент6 25" xfId="6097"/>
    <cellStyle name="20% - Акцент6 26" xfId="6098"/>
    <cellStyle name="20% - Акцент6 27" xfId="6099"/>
    <cellStyle name="20% - Акцент6 27 2" xfId="6100"/>
    <cellStyle name="20% - Акцент6 27 3" xfId="6101"/>
    <cellStyle name="20% - Акцент6 27 4" xfId="6102"/>
    <cellStyle name="20% - Акцент6 27 5" xfId="6103"/>
    <cellStyle name="20% - Акцент6 27 6" xfId="6104"/>
    <cellStyle name="20% - Акцент6 28" xfId="6105"/>
    <cellStyle name="20% - Акцент6 28 2" xfId="6106"/>
    <cellStyle name="20% - Акцент6 28 3" xfId="6107"/>
    <cellStyle name="20% - Акцент6 28 4" xfId="6108"/>
    <cellStyle name="20% - Акцент6 28 5" xfId="6109"/>
    <cellStyle name="20% - Акцент6 28 6" xfId="6110"/>
    <cellStyle name="20% - Акцент6 29" xfId="6111"/>
    <cellStyle name="20% - Акцент6 29 2" xfId="6112"/>
    <cellStyle name="20% - Акцент6 29 3" xfId="6113"/>
    <cellStyle name="20% - Акцент6 29 4" xfId="6114"/>
    <cellStyle name="20% - Акцент6 29 5" xfId="6115"/>
    <cellStyle name="20% - Акцент6 29 6" xfId="6116"/>
    <cellStyle name="20% - Акцент6 3" xfId="6117"/>
    <cellStyle name="20% - Акцент6 3 2" xfId="6118"/>
    <cellStyle name="20% - Акцент6 3 2 2" xfId="6119"/>
    <cellStyle name="20% - Акцент6 3 3" xfId="6120"/>
    <cellStyle name="20% - Акцент6 3_Копия данецк" xfId="6121"/>
    <cellStyle name="20% - Акцент6 30" xfId="6122"/>
    <cellStyle name="20% - Акцент6 30 2" xfId="6123"/>
    <cellStyle name="20% - Акцент6 30 3" xfId="6124"/>
    <cellStyle name="20% - Акцент6 30 4" xfId="6125"/>
    <cellStyle name="20% - Акцент6 30 5" xfId="6126"/>
    <cellStyle name="20% - Акцент6 30 6" xfId="6127"/>
    <cellStyle name="20% - Акцент6 31" xfId="6128"/>
    <cellStyle name="20% - Акцент6 32" xfId="6129"/>
    <cellStyle name="20% - Акцент6 33" xfId="6130"/>
    <cellStyle name="20% - Акцент6 34" xfId="6131"/>
    <cellStyle name="20% - Акцент6 35" xfId="6132"/>
    <cellStyle name="20% - Акцент6 36" xfId="6133"/>
    <cellStyle name="20% - Акцент6 37" xfId="6134"/>
    <cellStyle name="20% - Акцент6 38" xfId="6135"/>
    <cellStyle name="20% - Акцент6 39" xfId="6136"/>
    <cellStyle name="20% - Акцент6 39 10" xfId="6137"/>
    <cellStyle name="20% - Акцент6 39 2" xfId="6138"/>
    <cellStyle name="20% - Акцент6 39 3" xfId="6139"/>
    <cellStyle name="20% - Акцент6 39 4" xfId="6140"/>
    <cellStyle name="20% - Акцент6 39 5" xfId="6141"/>
    <cellStyle name="20% - Акцент6 39 6" xfId="6142"/>
    <cellStyle name="20% - Акцент6 39 7" xfId="6143"/>
    <cellStyle name="20% - Акцент6 39 8" xfId="6144"/>
    <cellStyle name="20% - Акцент6 39 9" xfId="6145"/>
    <cellStyle name="20% - Акцент6 4" xfId="6146"/>
    <cellStyle name="20% - Акцент6 4 2" xfId="6147"/>
    <cellStyle name="20% - Акцент6 4 2 2" xfId="6148"/>
    <cellStyle name="20% - Акцент6 4 3" xfId="6149"/>
    <cellStyle name="20% - Акцент6 4_Копия данецк" xfId="6150"/>
    <cellStyle name="20% - Акцент6 40" xfId="6151"/>
    <cellStyle name="20% - Акцент6 41" xfId="6152"/>
    <cellStyle name="20% - Акцент6 42" xfId="6153"/>
    <cellStyle name="20% - Акцент6 43" xfId="6154"/>
    <cellStyle name="20% - Акцент6 44" xfId="6155"/>
    <cellStyle name="20% - Акцент6 45" xfId="6156"/>
    <cellStyle name="20% - Акцент6 46" xfId="6157"/>
    <cellStyle name="20% - Акцент6 47" xfId="6158"/>
    <cellStyle name="20% - Акцент6 48" xfId="6159"/>
    <cellStyle name="20% - Акцент6 49" xfId="6160"/>
    <cellStyle name="20% - Акцент6 5" xfId="6161"/>
    <cellStyle name="20% - Акцент6 5 2" xfId="6162"/>
    <cellStyle name="20% - Акцент6 5 2 2" xfId="6163"/>
    <cellStyle name="20% - Акцент6 5 3" xfId="6164"/>
    <cellStyle name="20% - Акцент6 5_Копия данецк" xfId="6165"/>
    <cellStyle name="20% - Акцент6 50" xfId="6166"/>
    <cellStyle name="20% - Акцент6 51" xfId="6167"/>
    <cellStyle name="20% - Акцент6 52" xfId="6168"/>
    <cellStyle name="20% - Акцент6 53" xfId="6169"/>
    <cellStyle name="20% - Акцент6 54" xfId="6170"/>
    <cellStyle name="20% - Акцент6 55" xfId="6171"/>
    <cellStyle name="20% - Акцент6 56" xfId="6172"/>
    <cellStyle name="20% - Акцент6 6" xfId="6173"/>
    <cellStyle name="20% - Акцент6 6 2" xfId="6174"/>
    <cellStyle name="20% - Акцент6 6 3" xfId="6175"/>
    <cellStyle name="20% - Акцент6 7" xfId="6176"/>
    <cellStyle name="20% - Акцент6 7 2" xfId="6177"/>
    <cellStyle name="20% - Акцент6 7 3" xfId="6178"/>
    <cellStyle name="20% - Акцент6 8" xfId="6179"/>
    <cellStyle name="20% - Акцент6 8 2" xfId="6180"/>
    <cellStyle name="20% - Акцент6 8 3" xfId="6181"/>
    <cellStyle name="20% - Акцент6 9" xfId="6182"/>
    <cellStyle name="20% - Акцент6 9 2" xfId="6183"/>
    <cellStyle name="20% - Акцент6 9 3" xfId="6184"/>
    <cellStyle name="40% - Accent1" xfId="6185"/>
    <cellStyle name="40% - Accent1 2" xfId="6186"/>
    <cellStyle name="40% - Accent1 2 2" xfId="6187"/>
    <cellStyle name="40% - Accent1 2 2 2" xfId="6188"/>
    <cellStyle name="40% - Accent1 2 3" xfId="6189"/>
    <cellStyle name="40% - Accent1 2 4" xfId="6190"/>
    <cellStyle name="40% - Accent1 2 5" xfId="6191"/>
    <cellStyle name="40% - Accent1 3" xfId="6192"/>
    <cellStyle name="40% - Accent1 3 2" xfId="6193"/>
    <cellStyle name="40% - Accent1 3 3" xfId="6194"/>
    <cellStyle name="40% - Accent1 4" xfId="6195"/>
    <cellStyle name="40% - Accent1 4 2" xfId="6196"/>
    <cellStyle name="40% - Accent1 4 3" xfId="6197"/>
    <cellStyle name="40% - Accent1 5" xfId="6198"/>
    <cellStyle name="40% - Accent1 5 2" xfId="6199"/>
    <cellStyle name="40% - Accent1 6" xfId="6200"/>
    <cellStyle name="40% - Accent1_Копия данецк" xfId="6201"/>
    <cellStyle name="40% - Accent2" xfId="6202"/>
    <cellStyle name="40% - Accent2 2" xfId="6203"/>
    <cellStyle name="40% - Accent2 2 2" xfId="6204"/>
    <cellStyle name="40% - Accent2 2 2 2" xfId="6205"/>
    <cellStyle name="40% - Accent2 2 3" xfId="6206"/>
    <cellStyle name="40% - Accent2 2 4" xfId="6207"/>
    <cellStyle name="40% - Accent2 3" xfId="6208"/>
    <cellStyle name="40% - Accent2 3 2" xfId="6209"/>
    <cellStyle name="40% - Accent2 3 3" xfId="6210"/>
    <cellStyle name="40% - Accent2 4" xfId="6211"/>
    <cellStyle name="40% - Accent2 4 2" xfId="6212"/>
    <cellStyle name="40% - Accent2 4 3" xfId="6213"/>
    <cellStyle name="40% - Accent2 5" xfId="6214"/>
    <cellStyle name="40% - Accent2 5 2" xfId="6215"/>
    <cellStyle name="40% - Accent2 6" xfId="6216"/>
    <cellStyle name="40% - Accent2_Копия данецк" xfId="6217"/>
    <cellStyle name="40% - Accent3" xfId="6218"/>
    <cellStyle name="40% - Accent3 2" xfId="6219"/>
    <cellStyle name="40% - Accent3 2 2" xfId="6220"/>
    <cellStyle name="40% - Accent3 2 2 2" xfId="6221"/>
    <cellStyle name="40% - Accent3 2 3" xfId="6222"/>
    <cellStyle name="40% - Accent3 2 4" xfId="6223"/>
    <cellStyle name="40% - Accent3 3" xfId="6224"/>
    <cellStyle name="40% - Accent3 3 2" xfId="6225"/>
    <cellStyle name="40% - Accent3 3 3" xfId="6226"/>
    <cellStyle name="40% - Accent3 4" xfId="6227"/>
    <cellStyle name="40% - Accent3 4 2" xfId="6228"/>
    <cellStyle name="40% - Accent3 4 3" xfId="6229"/>
    <cellStyle name="40% - Accent3 5" xfId="6230"/>
    <cellStyle name="40% - Accent3 5 2" xfId="6231"/>
    <cellStyle name="40% - Accent3 6" xfId="6232"/>
    <cellStyle name="40% - Accent3_Копия данецк" xfId="6233"/>
    <cellStyle name="40% - Accent4" xfId="6234"/>
    <cellStyle name="40% - Accent4 2" xfId="6235"/>
    <cellStyle name="40% - Accent4 2 2" xfId="6236"/>
    <cellStyle name="40% - Accent4 2 2 2" xfId="6237"/>
    <cellStyle name="40% - Accent4 2 3" xfId="6238"/>
    <cellStyle name="40% - Accent4 2 4" xfId="6239"/>
    <cellStyle name="40% - Accent4 3" xfId="6240"/>
    <cellStyle name="40% - Accent4 3 2" xfId="6241"/>
    <cellStyle name="40% - Accent4 3 3" xfId="6242"/>
    <cellStyle name="40% - Accent4 4" xfId="6243"/>
    <cellStyle name="40% - Accent4 4 2" xfId="6244"/>
    <cellStyle name="40% - Accent4 4 3" xfId="6245"/>
    <cellStyle name="40% - Accent4 5" xfId="6246"/>
    <cellStyle name="40% - Accent4 5 2" xfId="6247"/>
    <cellStyle name="40% - Accent4 6" xfId="6248"/>
    <cellStyle name="40% - Accent4_Копия данецк" xfId="6249"/>
    <cellStyle name="40% - Accent5" xfId="6250"/>
    <cellStyle name="40% - Accent5 2" xfId="6251"/>
    <cellStyle name="40% - Accent5 2 2" xfId="6252"/>
    <cellStyle name="40% - Accent5 2 2 2" xfId="6253"/>
    <cellStyle name="40% - Accent5 2 3" xfId="6254"/>
    <cellStyle name="40% - Accent5 2 4" xfId="6255"/>
    <cellStyle name="40% - Accent5 3" xfId="6256"/>
    <cellStyle name="40% - Accent5 3 2" xfId="6257"/>
    <cellStyle name="40% - Accent5 3 3" xfId="6258"/>
    <cellStyle name="40% - Accent5 4" xfId="6259"/>
    <cellStyle name="40% - Accent5 4 2" xfId="6260"/>
    <cellStyle name="40% - Accent5 4 3" xfId="6261"/>
    <cellStyle name="40% - Accent5 5" xfId="6262"/>
    <cellStyle name="40% - Accent5 5 2" xfId="6263"/>
    <cellStyle name="40% - Accent5 6" xfId="6264"/>
    <cellStyle name="40% - Accent5_Копия данецк" xfId="6265"/>
    <cellStyle name="40% - Accent6" xfId="6266"/>
    <cellStyle name="40% - Accent6 2" xfId="6267"/>
    <cellStyle name="40% - Accent6 2 2" xfId="6268"/>
    <cellStyle name="40% - Accent6 2 2 2" xfId="6269"/>
    <cellStyle name="40% - Accent6 2 3" xfId="6270"/>
    <cellStyle name="40% - Accent6 2 4" xfId="6271"/>
    <cellStyle name="40% - Accent6 3" xfId="6272"/>
    <cellStyle name="40% - Accent6 3 2" xfId="6273"/>
    <cellStyle name="40% - Accent6 3 3" xfId="6274"/>
    <cellStyle name="40% - Accent6 4" xfId="6275"/>
    <cellStyle name="40% - Accent6 4 2" xfId="6276"/>
    <cellStyle name="40% - Accent6 4 3" xfId="6277"/>
    <cellStyle name="40% - Accent6 5" xfId="6278"/>
    <cellStyle name="40% - Accent6 5 2" xfId="6279"/>
    <cellStyle name="40% - Accent6 6" xfId="6280"/>
    <cellStyle name="40% - Accent6_Копия данецк" xfId="6281"/>
    <cellStyle name="40% - Акцент1 1" xfId="6282"/>
    <cellStyle name="40% - Акцент1 10" xfId="6283"/>
    <cellStyle name="40% - Акцент1 10 2" xfId="6284"/>
    <cellStyle name="40% - Акцент1 10 3" xfId="6285"/>
    <cellStyle name="40% - Акцент1 11" xfId="6286"/>
    <cellStyle name="40% - Акцент1 11 2" xfId="6287"/>
    <cellStyle name="40% - Акцент1 11 3" xfId="6288"/>
    <cellStyle name="40% - Акцент1 12" xfId="6289"/>
    <cellStyle name="40% - Акцент1 12 2" xfId="6290"/>
    <cellStyle name="40% - Акцент1 12 3" xfId="6291"/>
    <cellStyle name="40% - Акцент1 13" xfId="6292"/>
    <cellStyle name="40% - Акцент1 14" xfId="6293"/>
    <cellStyle name="40% - Акцент1 15" xfId="6294"/>
    <cellStyle name="40% - Акцент1 16" xfId="6295"/>
    <cellStyle name="40% - Акцент1 17" xfId="6296"/>
    <cellStyle name="40% - Акцент1 18" xfId="6297"/>
    <cellStyle name="40% - Акцент1 19" xfId="6298"/>
    <cellStyle name="40% - Акцент1 2" xfId="10"/>
    <cellStyle name="40% - Акцент1 2 10" xfId="6299"/>
    <cellStyle name="40% - Акцент1 2 11" xfId="6300"/>
    <cellStyle name="40% - Акцент1 2 12" xfId="6301"/>
    <cellStyle name="40% - Акцент1 2 13" xfId="6302"/>
    <cellStyle name="40% - Акцент1 2 14" xfId="6303"/>
    <cellStyle name="40% - Акцент1 2 15" xfId="6304"/>
    <cellStyle name="40% - Акцент1 2 16" xfId="6305"/>
    <cellStyle name="40% - Акцент1 2 16 2" xfId="6306"/>
    <cellStyle name="40% - Акцент1 2 16 3" xfId="6307"/>
    <cellStyle name="40% - Акцент1 2 16 4" xfId="6308"/>
    <cellStyle name="40% - Акцент1 2 16 5" xfId="6309"/>
    <cellStyle name="40% - Акцент1 2 16 6" xfId="6310"/>
    <cellStyle name="40% - Акцент1 2 16 7" xfId="6311"/>
    <cellStyle name="40% - Акцент1 2 17" xfId="6312"/>
    <cellStyle name="40% - Акцент1 2 18" xfId="6313"/>
    <cellStyle name="40% - Акцент1 2 19" xfId="6314"/>
    <cellStyle name="40% - Акцент1 2 2" xfId="6315"/>
    <cellStyle name="40% - Акцент1 2 2 10" xfId="6316"/>
    <cellStyle name="40% - Акцент1 2 2 11" xfId="6317"/>
    <cellStyle name="40% - Акцент1 2 2 12" xfId="6318"/>
    <cellStyle name="40% - Акцент1 2 2 13" xfId="6319"/>
    <cellStyle name="40% - Акцент1 2 2 14" xfId="6320"/>
    <cellStyle name="40% - Акцент1 2 2 15" xfId="6321"/>
    <cellStyle name="40% - Акцент1 2 2 16" xfId="6322"/>
    <cellStyle name="40% - Акцент1 2 2 17" xfId="6323"/>
    <cellStyle name="40% - Акцент1 2 2 18" xfId="6324"/>
    <cellStyle name="40% - Акцент1 2 2 19" xfId="6325"/>
    <cellStyle name="40% - Акцент1 2 2 2" xfId="6326"/>
    <cellStyle name="40% - Акцент1 2 2 2 2" xfId="6327"/>
    <cellStyle name="40% - Акцент1 2 2 2 3" xfId="6328"/>
    <cellStyle name="40% - Акцент1 2 2 2 4" xfId="6329"/>
    <cellStyle name="40% - Акцент1 2 2 2 5" xfId="6330"/>
    <cellStyle name="40% - Акцент1 2 2 2 6" xfId="6331"/>
    <cellStyle name="40% - Акцент1 2 2 20" xfId="6332"/>
    <cellStyle name="40% - Акцент1 2 2 21" xfId="6333"/>
    <cellStyle name="40% - Акцент1 2 2 22" xfId="6334"/>
    <cellStyle name="40% - Акцент1 2 2 3" xfId="6335"/>
    <cellStyle name="40% - Акцент1 2 2 4" xfId="6336"/>
    <cellStyle name="40% - Акцент1 2 2 5" xfId="6337"/>
    <cellStyle name="40% - Акцент1 2 2 6" xfId="6338"/>
    <cellStyle name="40% - Акцент1 2 2 7" xfId="6339"/>
    <cellStyle name="40% - Акцент1 2 2 8" xfId="6340"/>
    <cellStyle name="40% - Акцент1 2 2 9" xfId="6341"/>
    <cellStyle name="40% - Акцент1 2 20" xfId="6342"/>
    <cellStyle name="40% - Акцент1 2 21" xfId="6343"/>
    <cellStyle name="40% - Акцент1 2 22" xfId="6344"/>
    <cellStyle name="40% - Акцент1 2 23" xfId="6345"/>
    <cellStyle name="40% - Акцент1 2 24" xfId="6346"/>
    <cellStyle name="40% - Акцент1 2 25" xfId="6347"/>
    <cellStyle name="40% - Акцент1 2 26" xfId="6348"/>
    <cellStyle name="40% - Акцент1 2 27" xfId="6349"/>
    <cellStyle name="40% - Акцент1 2 28" xfId="6350"/>
    <cellStyle name="40% - Акцент1 2 29" xfId="6351"/>
    <cellStyle name="40% - Акцент1 2 3" xfId="6352"/>
    <cellStyle name="40% - Акцент1 2 30" xfId="6353"/>
    <cellStyle name="40% - Акцент1 2 31" xfId="6354"/>
    <cellStyle name="40% - Акцент1 2 32" xfId="6355"/>
    <cellStyle name="40% - Акцент1 2 33" xfId="6356"/>
    <cellStyle name="40% - Акцент1 2 34" xfId="6357"/>
    <cellStyle name="40% - Акцент1 2 35" xfId="6358"/>
    <cellStyle name="40% - Акцент1 2 4" xfId="6359"/>
    <cellStyle name="40% - Акцент1 2 5" xfId="6360"/>
    <cellStyle name="40% - Акцент1 2 6" xfId="6361"/>
    <cellStyle name="40% - Акцент1 2 7" xfId="6362"/>
    <cellStyle name="40% - Акцент1 2 8" xfId="6363"/>
    <cellStyle name="40% - Акцент1 2 9" xfId="6364"/>
    <cellStyle name="40% - Акцент1 2_Копия данецк" xfId="6365"/>
    <cellStyle name="40% - Акцент1 20" xfId="6366"/>
    <cellStyle name="40% - Акцент1 21" xfId="6367"/>
    <cellStyle name="40% - Акцент1 22" xfId="6368"/>
    <cellStyle name="40% - Акцент1 22 10" xfId="6369"/>
    <cellStyle name="40% - Акцент1 22 11" xfId="6370"/>
    <cellStyle name="40% - Акцент1 22 12" xfId="6371"/>
    <cellStyle name="40% - Акцент1 22 2" xfId="6372"/>
    <cellStyle name="40% - Акцент1 22 2 2" xfId="6373"/>
    <cellStyle name="40% - Акцент1 22 3" xfId="6374"/>
    <cellStyle name="40% - Акцент1 22 4" xfId="6375"/>
    <cellStyle name="40% - Акцент1 22 5" xfId="6376"/>
    <cellStyle name="40% - Акцент1 22 6" xfId="6377"/>
    <cellStyle name="40% - Акцент1 22 7" xfId="6378"/>
    <cellStyle name="40% - Акцент1 22 8" xfId="6379"/>
    <cellStyle name="40% - Акцент1 22 9" xfId="6380"/>
    <cellStyle name="40% - Акцент1 23" xfId="6381"/>
    <cellStyle name="40% - Акцент1 23 2" xfId="6382"/>
    <cellStyle name="40% - Акцент1 23 3" xfId="6383"/>
    <cellStyle name="40% - Акцент1 24" xfId="6384"/>
    <cellStyle name="40% - Акцент1 24 2" xfId="6385"/>
    <cellStyle name="40% - Акцент1 25" xfId="6386"/>
    <cellStyle name="40% - Акцент1 26" xfId="6387"/>
    <cellStyle name="40% - Акцент1 27" xfId="6388"/>
    <cellStyle name="40% - Акцент1 27 2" xfId="6389"/>
    <cellStyle name="40% - Акцент1 27 3" xfId="6390"/>
    <cellStyle name="40% - Акцент1 27 4" xfId="6391"/>
    <cellStyle name="40% - Акцент1 27 5" xfId="6392"/>
    <cellStyle name="40% - Акцент1 27 6" xfId="6393"/>
    <cellStyle name="40% - Акцент1 28" xfId="6394"/>
    <cellStyle name="40% - Акцент1 28 2" xfId="6395"/>
    <cellStyle name="40% - Акцент1 28 3" xfId="6396"/>
    <cellStyle name="40% - Акцент1 28 4" xfId="6397"/>
    <cellStyle name="40% - Акцент1 28 5" xfId="6398"/>
    <cellStyle name="40% - Акцент1 28 6" xfId="6399"/>
    <cellStyle name="40% - Акцент1 29" xfId="6400"/>
    <cellStyle name="40% - Акцент1 29 2" xfId="6401"/>
    <cellStyle name="40% - Акцент1 29 3" xfId="6402"/>
    <cellStyle name="40% - Акцент1 29 4" xfId="6403"/>
    <cellStyle name="40% - Акцент1 29 5" xfId="6404"/>
    <cellStyle name="40% - Акцент1 29 6" xfId="6405"/>
    <cellStyle name="40% - Акцент1 3" xfId="6406"/>
    <cellStyle name="40% - Акцент1 3 2" xfId="6407"/>
    <cellStyle name="40% - Акцент1 3 2 2" xfId="6408"/>
    <cellStyle name="40% - Акцент1 3 3" xfId="6409"/>
    <cellStyle name="40% - Акцент1 3_Копия данецк" xfId="6410"/>
    <cellStyle name="40% - Акцент1 30" xfId="6411"/>
    <cellStyle name="40% - Акцент1 30 2" xfId="6412"/>
    <cellStyle name="40% - Акцент1 30 3" xfId="6413"/>
    <cellStyle name="40% - Акцент1 30 4" xfId="6414"/>
    <cellStyle name="40% - Акцент1 30 5" xfId="6415"/>
    <cellStyle name="40% - Акцент1 30 6" xfId="6416"/>
    <cellStyle name="40% - Акцент1 31" xfId="6417"/>
    <cellStyle name="40% - Акцент1 32" xfId="6418"/>
    <cellStyle name="40% - Акцент1 33" xfId="6419"/>
    <cellStyle name="40% - Акцент1 34" xfId="6420"/>
    <cellStyle name="40% - Акцент1 35" xfId="6421"/>
    <cellStyle name="40% - Акцент1 36" xfId="6422"/>
    <cellStyle name="40% - Акцент1 37" xfId="6423"/>
    <cellStyle name="40% - Акцент1 38" xfId="6424"/>
    <cellStyle name="40% - Акцент1 39" xfId="6425"/>
    <cellStyle name="40% - Акцент1 39 10" xfId="6426"/>
    <cellStyle name="40% - Акцент1 39 2" xfId="6427"/>
    <cellStyle name="40% - Акцент1 39 3" xfId="6428"/>
    <cellStyle name="40% - Акцент1 39 4" xfId="6429"/>
    <cellStyle name="40% - Акцент1 39 5" xfId="6430"/>
    <cellStyle name="40% - Акцент1 39 6" xfId="6431"/>
    <cellStyle name="40% - Акцент1 39 7" xfId="6432"/>
    <cellStyle name="40% - Акцент1 39 8" xfId="6433"/>
    <cellStyle name="40% - Акцент1 39 9" xfId="6434"/>
    <cellStyle name="40% - Акцент1 4" xfId="6435"/>
    <cellStyle name="40% - Акцент1 4 2" xfId="6436"/>
    <cellStyle name="40% - Акцент1 4 2 2" xfId="6437"/>
    <cellStyle name="40% - Акцент1 4 3" xfId="6438"/>
    <cellStyle name="40% - Акцент1 4_Копия данецк" xfId="6439"/>
    <cellStyle name="40% - Акцент1 40" xfId="6440"/>
    <cellStyle name="40% - Акцент1 41" xfId="6441"/>
    <cellStyle name="40% - Акцент1 42" xfId="6442"/>
    <cellStyle name="40% - Акцент1 43" xfId="6443"/>
    <cellStyle name="40% - Акцент1 44" xfId="6444"/>
    <cellStyle name="40% - Акцент1 45" xfId="6445"/>
    <cellStyle name="40% - Акцент1 46" xfId="6446"/>
    <cellStyle name="40% - Акцент1 47" xfId="6447"/>
    <cellStyle name="40% - Акцент1 48" xfId="6448"/>
    <cellStyle name="40% - Акцент1 49" xfId="6449"/>
    <cellStyle name="40% - Акцент1 5" xfId="6450"/>
    <cellStyle name="40% - Акцент1 5 2" xfId="6451"/>
    <cellStyle name="40% - Акцент1 5 2 2" xfId="6452"/>
    <cellStyle name="40% - Акцент1 5 3" xfId="6453"/>
    <cellStyle name="40% - Акцент1 5_Копия данецк" xfId="6454"/>
    <cellStyle name="40% - Акцент1 50" xfId="6455"/>
    <cellStyle name="40% - Акцент1 51" xfId="6456"/>
    <cellStyle name="40% - Акцент1 52" xfId="6457"/>
    <cellStyle name="40% - Акцент1 53" xfId="6458"/>
    <cellStyle name="40% - Акцент1 54" xfId="6459"/>
    <cellStyle name="40% - Акцент1 55" xfId="6460"/>
    <cellStyle name="40% - Акцент1 56" xfId="6461"/>
    <cellStyle name="40% - Акцент1 6" xfId="6462"/>
    <cellStyle name="40% - Акцент1 6 2" xfId="6463"/>
    <cellStyle name="40% - Акцент1 6 3" xfId="6464"/>
    <cellStyle name="40% - Акцент1 7" xfId="6465"/>
    <cellStyle name="40% - Акцент1 7 2" xfId="6466"/>
    <cellStyle name="40% - Акцент1 7 3" xfId="6467"/>
    <cellStyle name="40% - Акцент1 8" xfId="6468"/>
    <cellStyle name="40% - Акцент1 8 2" xfId="6469"/>
    <cellStyle name="40% - Акцент1 8 3" xfId="6470"/>
    <cellStyle name="40% - Акцент1 9" xfId="6471"/>
    <cellStyle name="40% - Акцент1 9 2" xfId="6472"/>
    <cellStyle name="40% - Акцент1 9 3" xfId="6473"/>
    <cellStyle name="40% - Акцент2 1" xfId="6474"/>
    <cellStyle name="40% - Акцент2 10" xfId="6475"/>
    <cellStyle name="40% - Акцент2 10 2" xfId="6476"/>
    <cellStyle name="40% - Акцент2 10 3" xfId="6477"/>
    <cellStyle name="40% - Акцент2 11" xfId="6478"/>
    <cellStyle name="40% - Акцент2 11 2" xfId="6479"/>
    <cellStyle name="40% - Акцент2 11 3" xfId="6480"/>
    <cellStyle name="40% - Акцент2 12" xfId="6481"/>
    <cellStyle name="40% - Акцент2 12 2" xfId="6482"/>
    <cellStyle name="40% - Акцент2 12 3" xfId="6483"/>
    <cellStyle name="40% - Акцент2 13" xfId="6484"/>
    <cellStyle name="40% - Акцент2 14" xfId="6485"/>
    <cellStyle name="40% - Акцент2 15" xfId="6486"/>
    <cellStyle name="40% - Акцент2 16" xfId="6487"/>
    <cellStyle name="40% - Акцент2 17" xfId="6488"/>
    <cellStyle name="40% - Акцент2 18" xfId="6489"/>
    <cellStyle name="40% - Акцент2 19" xfId="6490"/>
    <cellStyle name="40% - Акцент2 2" xfId="11"/>
    <cellStyle name="40% - Акцент2 2 10" xfId="6491"/>
    <cellStyle name="40% - Акцент2 2 11" xfId="6492"/>
    <cellStyle name="40% - Акцент2 2 12" xfId="6493"/>
    <cellStyle name="40% - Акцент2 2 13" xfId="6494"/>
    <cellStyle name="40% - Акцент2 2 14" xfId="6495"/>
    <cellStyle name="40% - Акцент2 2 15" xfId="6496"/>
    <cellStyle name="40% - Акцент2 2 16" xfId="6497"/>
    <cellStyle name="40% - Акцент2 2 16 2" xfId="6498"/>
    <cellStyle name="40% - Акцент2 2 16 3" xfId="6499"/>
    <cellStyle name="40% - Акцент2 2 16 4" xfId="6500"/>
    <cellStyle name="40% - Акцент2 2 16 5" xfId="6501"/>
    <cellStyle name="40% - Акцент2 2 16 6" xfId="6502"/>
    <cellStyle name="40% - Акцент2 2 16 7" xfId="6503"/>
    <cellStyle name="40% - Акцент2 2 17" xfId="6504"/>
    <cellStyle name="40% - Акцент2 2 18" xfId="6505"/>
    <cellStyle name="40% - Акцент2 2 19" xfId="6506"/>
    <cellStyle name="40% - Акцент2 2 2" xfId="6507"/>
    <cellStyle name="40% - Акцент2 2 2 10" xfId="6508"/>
    <cellStyle name="40% - Акцент2 2 2 11" xfId="6509"/>
    <cellStyle name="40% - Акцент2 2 2 12" xfId="6510"/>
    <cellStyle name="40% - Акцент2 2 2 13" xfId="6511"/>
    <cellStyle name="40% - Акцент2 2 2 14" xfId="6512"/>
    <cellStyle name="40% - Акцент2 2 2 15" xfId="6513"/>
    <cellStyle name="40% - Акцент2 2 2 16" xfId="6514"/>
    <cellStyle name="40% - Акцент2 2 2 17" xfId="6515"/>
    <cellStyle name="40% - Акцент2 2 2 18" xfId="6516"/>
    <cellStyle name="40% - Акцент2 2 2 19" xfId="6517"/>
    <cellStyle name="40% - Акцент2 2 2 2" xfId="6518"/>
    <cellStyle name="40% - Акцент2 2 2 2 2" xfId="6519"/>
    <cellStyle name="40% - Акцент2 2 2 2 3" xfId="6520"/>
    <cellStyle name="40% - Акцент2 2 2 2 4" xfId="6521"/>
    <cellStyle name="40% - Акцент2 2 2 2 5" xfId="6522"/>
    <cellStyle name="40% - Акцент2 2 2 2 6" xfId="6523"/>
    <cellStyle name="40% - Акцент2 2 2 20" xfId="6524"/>
    <cellStyle name="40% - Акцент2 2 2 21" xfId="6525"/>
    <cellStyle name="40% - Акцент2 2 2 22" xfId="6526"/>
    <cellStyle name="40% - Акцент2 2 2 3" xfId="6527"/>
    <cellStyle name="40% - Акцент2 2 2 4" xfId="6528"/>
    <cellStyle name="40% - Акцент2 2 2 5" xfId="6529"/>
    <cellStyle name="40% - Акцент2 2 2 6" xfId="6530"/>
    <cellStyle name="40% - Акцент2 2 2 7" xfId="6531"/>
    <cellStyle name="40% - Акцент2 2 2 8" xfId="6532"/>
    <cellStyle name="40% - Акцент2 2 2 9" xfId="6533"/>
    <cellStyle name="40% - Акцент2 2 20" xfId="6534"/>
    <cellStyle name="40% - Акцент2 2 21" xfId="6535"/>
    <cellStyle name="40% - Акцент2 2 22" xfId="6536"/>
    <cellStyle name="40% - Акцент2 2 23" xfId="6537"/>
    <cellStyle name="40% - Акцент2 2 24" xfId="6538"/>
    <cellStyle name="40% - Акцент2 2 25" xfId="6539"/>
    <cellStyle name="40% - Акцент2 2 26" xfId="6540"/>
    <cellStyle name="40% - Акцент2 2 27" xfId="6541"/>
    <cellStyle name="40% - Акцент2 2 28" xfId="6542"/>
    <cellStyle name="40% - Акцент2 2 29" xfId="6543"/>
    <cellStyle name="40% - Акцент2 2 3" xfId="6544"/>
    <cellStyle name="40% - Акцент2 2 30" xfId="6545"/>
    <cellStyle name="40% - Акцент2 2 31" xfId="6546"/>
    <cellStyle name="40% - Акцент2 2 32" xfId="6547"/>
    <cellStyle name="40% - Акцент2 2 33" xfId="6548"/>
    <cellStyle name="40% - Акцент2 2 34" xfId="6549"/>
    <cellStyle name="40% - Акцент2 2 35" xfId="6550"/>
    <cellStyle name="40% - Акцент2 2 4" xfId="6551"/>
    <cellStyle name="40% - Акцент2 2 5" xfId="6552"/>
    <cellStyle name="40% - Акцент2 2 6" xfId="6553"/>
    <cellStyle name="40% - Акцент2 2 7" xfId="6554"/>
    <cellStyle name="40% - Акцент2 2 8" xfId="6555"/>
    <cellStyle name="40% - Акцент2 2 9" xfId="6556"/>
    <cellStyle name="40% - Акцент2 2_Копия данецк" xfId="6557"/>
    <cellStyle name="40% - Акцент2 20" xfId="6558"/>
    <cellStyle name="40% - Акцент2 21" xfId="6559"/>
    <cellStyle name="40% - Акцент2 22" xfId="6560"/>
    <cellStyle name="40% - Акцент2 22 10" xfId="6561"/>
    <cellStyle name="40% - Акцент2 22 11" xfId="6562"/>
    <cellStyle name="40% - Акцент2 22 12" xfId="6563"/>
    <cellStyle name="40% - Акцент2 22 2" xfId="6564"/>
    <cellStyle name="40% - Акцент2 22 2 2" xfId="6565"/>
    <cellStyle name="40% - Акцент2 22 3" xfId="6566"/>
    <cellStyle name="40% - Акцент2 22 4" xfId="6567"/>
    <cellStyle name="40% - Акцент2 22 5" xfId="6568"/>
    <cellStyle name="40% - Акцент2 22 6" xfId="6569"/>
    <cellStyle name="40% - Акцент2 22 7" xfId="6570"/>
    <cellStyle name="40% - Акцент2 22 8" xfId="6571"/>
    <cellStyle name="40% - Акцент2 22 9" xfId="6572"/>
    <cellStyle name="40% - Акцент2 23" xfId="6573"/>
    <cellStyle name="40% - Акцент2 23 2" xfId="6574"/>
    <cellStyle name="40% - Акцент2 23 3" xfId="6575"/>
    <cellStyle name="40% - Акцент2 24" xfId="6576"/>
    <cellStyle name="40% - Акцент2 24 2" xfId="6577"/>
    <cellStyle name="40% - Акцент2 25" xfId="6578"/>
    <cellStyle name="40% - Акцент2 26" xfId="6579"/>
    <cellStyle name="40% - Акцент2 27" xfId="6580"/>
    <cellStyle name="40% - Акцент2 27 2" xfId="6581"/>
    <cellStyle name="40% - Акцент2 27 3" xfId="6582"/>
    <cellStyle name="40% - Акцент2 27 4" xfId="6583"/>
    <cellStyle name="40% - Акцент2 27 5" xfId="6584"/>
    <cellStyle name="40% - Акцент2 27 6" xfId="6585"/>
    <cellStyle name="40% - Акцент2 28" xfId="6586"/>
    <cellStyle name="40% - Акцент2 28 2" xfId="6587"/>
    <cellStyle name="40% - Акцент2 28 3" xfId="6588"/>
    <cellStyle name="40% - Акцент2 28 4" xfId="6589"/>
    <cellStyle name="40% - Акцент2 28 5" xfId="6590"/>
    <cellStyle name="40% - Акцент2 28 6" xfId="6591"/>
    <cellStyle name="40% - Акцент2 29" xfId="6592"/>
    <cellStyle name="40% - Акцент2 29 2" xfId="6593"/>
    <cellStyle name="40% - Акцент2 29 3" xfId="6594"/>
    <cellStyle name="40% - Акцент2 29 4" xfId="6595"/>
    <cellStyle name="40% - Акцент2 29 5" xfId="6596"/>
    <cellStyle name="40% - Акцент2 29 6" xfId="6597"/>
    <cellStyle name="40% - Акцент2 3" xfId="6598"/>
    <cellStyle name="40% - Акцент2 3 2" xfId="6599"/>
    <cellStyle name="40% - Акцент2 3 2 2" xfId="6600"/>
    <cellStyle name="40% - Акцент2 3 3" xfId="6601"/>
    <cellStyle name="40% - Акцент2 3_Копия данецк" xfId="6602"/>
    <cellStyle name="40% - Акцент2 30" xfId="6603"/>
    <cellStyle name="40% - Акцент2 30 2" xfId="6604"/>
    <cellStyle name="40% - Акцент2 30 3" xfId="6605"/>
    <cellStyle name="40% - Акцент2 30 4" xfId="6606"/>
    <cellStyle name="40% - Акцент2 30 5" xfId="6607"/>
    <cellStyle name="40% - Акцент2 30 6" xfId="6608"/>
    <cellStyle name="40% - Акцент2 31" xfId="6609"/>
    <cellStyle name="40% - Акцент2 32" xfId="6610"/>
    <cellStyle name="40% - Акцент2 33" xfId="6611"/>
    <cellStyle name="40% - Акцент2 34" xfId="6612"/>
    <cellStyle name="40% - Акцент2 35" xfId="6613"/>
    <cellStyle name="40% - Акцент2 36" xfId="6614"/>
    <cellStyle name="40% - Акцент2 37" xfId="6615"/>
    <cellStyle name="40% - Акцент2 38" xfId="6616"/>
    <cellStyle name="40% - Акцент2 39" xfId="6617"/>
    <cellStyle name="40% - Акцент2 39 10" xfId="6618"/>
    <cellStyle name="40% - Акцент2 39 2" xfId="6619"/>
    <cellStyle name="40% - Акцент2 39 3" xfId="6620"/>
    <cellStyle name="40% - Акцент2 39 4" xfId="6621"/>
    <cellStyle name="40% - Акцент2 39 5" xfId="6622"/>
    <cellStyle name="40% - Акцент2 39 6" xfId="6623"/>
    <cellStyle name="40% - Акцент2 39 7" xfId="6624"/>
    <cellStyle name="40% - Акцент2 39 8" xfId="6625"/>
    <cellStyle name="40% - Акцент2 39 9" xfId="6626"/>
    <cellStyle name="40% - Акцент2 4" xfId="6627"/>
    <cellStyle name="40% - Акцент2 4 2" xfId="6628"/>
    <cellStyle name="40% - Акцент2 4 2 2" xfId="6629"/>
    <cellStyle name="40% - Акцент2 4 3" xfId="6630"/>
    <cellStyle name="40% - Акцент2 4_Копия данецк" xfId="6631"/>
    <cellStyle name="40% - Акцент2 40" xfId="6632"/>
    <cellStyle name="40% - Акцент2 41" xfId="6633"/>
    <cellStyle name="40% - Акцент2 42" xfId="6634"/>
    <cellStyle name="40% - Акцент2 43" xfId="6635"/>
    <cellStyle name="40% - Акцент2 44" xfId="6636"/>
    <cellStyle name="40% - Акцент2 45" xfId="6637"/>
    <cellStyle name="40% - Акцент2 46" xfId="6638"/>
    <cellStyle name="40% - Акцент2 47" xfId="6639"/>
    <cellStyle name="40% - Акцент2 48" xfId="6640"/>
    <cellStyle name="40% - Акцент2 49" xfId="6641"/>
    <cellStyle name="40% - Акцент2 5" xfId="6642"/>
    <cellStyle name="40% - Акцент2 5 2" xfId="6643"/>
    <cellStyle name="40% - Акцент2 5 2 2" xfId="6644"/>
    <cellStyle name="40% - Акцент2 5 3" xfId="6645"/>
    <cellStyle name="40% - Акцент2 5_Копия данецк" xfId="6646"/>
    <cellStyle name="40% - Акцент2 50" xfId="6647"/>
    <cellStyle name="40% - Акцент2 51" xfId="6648"/>
    <cellStyle name="40% - Акцент2 52" xfId="6649"/>
    <cellStyle name="40% - Акцент2 53" xfId="6650"/>
    <cellStyle name="40% - Акцент2 54" xfId="6651"/>
    <cellStyle name="40% - Акцент2 55" xfId="6652"/>
    <cellStyle name="40% - Акцент2 56" xfId="6653"/>
    <cellStyle name="40% - Акцент2 6" xfId="6654"/>
    <cellStyle name="40% - Акцент2 6 2" xfId="6655"/>
    <cellStyle name="40% - Акцент2 6 3" xfId="6656"/>
    <cellStyle name="40% - Акцент2 7" xfId="6657"/>
    <cellStyle name="40% - Акцент2 7 2" xfId="6658"/>
    <cellStyle name="40% - Акцент2 7 3" xfId="6659"/>
    <cellStyle name="40% - Акцент2 8" xfId="6660"/>
    <cellStyle name="40% - Акцент2 8 2" xfId="6661"/>
    <cellStyle name="40% - Акцент2 8 3" xfId="6662"/>
    <cellStyle name="40% - Акцент2 9" xfId="6663"/>
    <cellStyle name="40% - Акцент2 9 2" xfId="6664"/>
    <cellStyle name="40% - Акцент2 9 3" xfId="6665"/>
    <cellStyle name="40% - Акцент3 1" xfId="6666"/>
    <cellStyle name="40% - Акцент3 10" xfId="6667"/>
    <cellStyle name="40% - Акцент3 10 2" xfId="6668"/>
    <cellStyle name="40% - Акцент3 10 3" xfId="6669"/>
    <cellStyle name="40% - Акцент3 11" xfId="6670"/>
    <cellStyle name="40% - Акцент3 11 2" xfId="6671"/>
    <cellStyle name="40% - Акцент3 11 3" xfId="6672"/>
    <cellStyle name="40% - Акцент3 12" xfId="6673"/>
    <cellStyle name="40% - Акцент3 12 2" xfId="6674"/>
    <cellStyle name="40% - Акцент3 12 3" xfId="6675"/>
    <cellStyle name="40% - Акцент3 13" xfId="6676"/>
    <cellStyle name="40% - Акцент3 14" xfId="6677"/>
    <cellStyle name="40% - Акцент3 15" xfId="6678"/>
    <cellStyle name="40% - Акцент3 16" xfId="6679"/>
    <cellStyle name="40% - Акцент3 17" xfId="6680"/>
    <cellStyle name="40% - Акцент3 18" xfId="6681"/>
    <cellStyle name="40% - Акцент3 19" xfId="6682"/>
    <cellStyle name="40% - Акцент3 2" xfId="12"/>
    <cellStyle name="40% - Акцент3 2 10" xfId="6683"/>
    <cellStyle name="40% - Акцент3 2 11" xfId="6684"/>
    <cellStyle name="40% - Акцент3 2 12" xfId="6685"/>
    <cellStyle name="40% - Акцент3 2 13" xfId="6686"/>
    <cellStyle name="40% - Акцент3 2 14" xfId="6687"/>
    <cellStyle name="40% - Акцент3 2 15" xfId="6688"/>
    <cellStyle name="40% - Акцент3 2 16" xfId="6689"/>
    <cellStyle name="40% - Акцент3 2 16 2" xfId="6690"/>
    <cellStyle name="40% - Акцент3 2 16 3" xfId="6691"/>
    <cellStyle name="40% - Акцент3 2 16 4" xfId="6692"/>
    <cellStyle name="40% - Акцент3 2 16 5" xfId="6693"/>
    <cellStyle name="40% - Акцент3 2 16 6" xfId="6694"/>
    <cellStyle name="40% - Акцент3 2 16 7" xfId="6695"/>
    <cellStyle name="40% - Акцент3 2 17" xfId="6696"/>
    <cellStyle name="40% - Акцент3 2 18" xfId="6697"/>
    <cellStyle name="40% - Акцент3 2 19" xfId="6698"/>
    <cellStyle name="40% - Акцент3 2 2" xfId="6699"/>
    <cellStyle name="40% - Акцент3 2 2 10" xfId="6700"/>
    <cellStyle name="40% - Акцент3 2 2 11" xfId="6701"/>
    <cellStyle name="40% - Акцент3 2 2 12" xfId="6702"/>
    <cellStyle name="40% - Акцент3 2 2 13" xfId="6703"/>
    <cellStyle name="40% - Акцент3 2 2 14" xfId="6704"/>
    <cellStyle name="40% - Акцент3 2 2 15" xfId="6705"/>
    <cellStyle name="40% - Акцент3 2 2 16" xfId="6706"/>
    <cellStyle name="40% - Акцент3 2 2 17" xfId="6707"/>
    <cellStyle name="40% - Акцент3 2 2 18" xfId="6708"/>
    <cellStyle name="40% - Акцент3 2 2 19" xfId="6709"/>
    <cellStyle name="40% - Акцент3 2 2 2" xfId="6710"/>
    <cellStyle name="40% - Акцент3 2 2 2 2" xfId="6711"/>
    <cellStyle name="40% - Акцент3 2 2 2 3" xfId="6712"/>
    <cellStyle name="40% - Акцент3 2 2 2 4" xfId="6713"/>
    <cellStyle name="40% - Акцент3 2 2 2 5" xfId="6714"/>
    <cellStyle name="40% - Акцент3 2 2 2 6" xfId="6715"/>
    <cellStyle name="40% - Акцент3 2 2 20" xfId="6716"/>
    <cellStyle name="40% - Акцент3 2 2 21" xfId="6717"/>
    <cellStyle name="40% - Акцент3 2 2 22" xfId="6718"/>
    <cellStyle name="40% - Акцент3 2 2 3" xfId="6719"/>
    <cellStyle name="40% - Акцент3 2 2 4" xfId="6720"/>
    <cellStyle name="40% - Акцент3 2 2 5" xfId="6721"/>
    <cellStyle name="40% - Акцент3 2 2 6" xfId="6722"/>
    <cellStyle name="40% - Акцент3 2 2 7" xfId="6723"/>
    <cellStyle name="40% - Акцент3 2 2 8" xfId="6724"/>
    <cellStyle name="40% - Акцент3 2 2 9" xfId="6725"/>
    <cellStyle name="40% - Акцент3 2 20" xfId="6726"/>
    <cellStyle name="40% - Акцент3 2 21" xfId="6727"/>
    <cellStyle name="40% - Акцент3 2 22" xfId="6728"/>
    <cellStyle name="40% - Акцент3 2 23" xfId="6729"/>
    <cellStyle name="40% - Акцент3 2 24" xfId="6730"/>
    <cellStyle name="40% - Акцент3 2 25" xfId="6731"/>
    <cellStyle name="40% - Акцент3 2 26" xfId="6732"/>
    <cellStyle name="40% - Акцент3 2 27" xfId="6733"/>
    <cellStyle name="40% - Акцент3 2 28" xfId="6734"/>
    <cellStyle name="40% - Акцент3 2 29" xfId="6735"/>
    <cellStyle name="40% - Акцент3 2 3" xfId="6736"/>
    <cellStyle name="40% - Акцент3 2 30" xfId="6737"/>
    <cellStyle name="40% - Акцент3 2 31" xfId="6738"/>
    <cellStyle name="40% - Акцент3 2 32" xfId="6739"/>
    <cellStyle name="40% - Акцент3 2 33" xfId="6740"/>
    <cellStyle name="40% - Акцент3 2 34" xfId="6741"/>
    <cellStyle name="40% - Акцент3 2 35" xfId="6742"/>
    <cellStyle name="40% - Акцент3 2 4" xfId="6743"/>
    <cellStyle name="40% - Акцент3 2 5" xfId="6744"/>
    <cellStyle name="40% - Акцент3 2 6" xfId="6745"/>
    <cellStyle name="40% - Акцент3 2 7" xfId="6746"/>
    <cellStyle name="40% - Акцент3 2 8" xfId="6747"/>
    <cellStyle name="40% - Акцент3 2 9" xfId="6748"/>
    <cellStyle name="40% - Акцент3 2_Копия данецк" xfId="6749"/>
    <cellStyle name="40% - Акцент3 20" xfId="6750"/>
    <cellStyle name="40% - Акцент3 21" xfId="6751"/>
    <cellStyle name="40% - Акцент3 22" xfId="6752"/>
    <cellStyle name="40% - Акцент3 22 10" xfId="6753"/>
    <cellStyle name="40% - Акцент3 22 11" xfId="6754"/>
    <cellStyle name="40% - Акцент3 22 12" xfId="6755"/>
    <cellStyle name="40% - Акцент3 22 2" xfId="6756"/>
    <cellStyle name="40% - Акцент3 22 2 2" xfId="6757"/>
    <cellStyle name="40% - Акцент3 22 3" xfId="6758"/>
    <cellStyle name="40% - Акцент3 22 4" xfId="6759"/>
    <cellStyle name="40% - Акцент3 22 5" xfId="6760"/>
    <cellStyle name="40% - Акцент3 22 6" xfId="6761"/>
    <cellStyle name="40% - Акцент3 22 7" xfId="6762"/>
    <cellStyle name="40% - Акцент3 22 8" xfId="6763"/>
    <cellStyle name="40% - Акцент3 22 9" xfId="6764"/>
    <cellStyle name="40% - Акцент3 23" xfId="6765"/>
    <cellStyle name="40% - Акцент3 23 2" xfId="6766"/>
    <cellStyle name="40% - Акцент3 23 3" xfId="6767"/>
    <cellStyle name="40% - Акцент3 24" xfId="6768"/>
    <cellStyle name="40% - Акцент3 24 2" xfId="6769"/>
    <cellStyle name="40% - Акцент3 25" xfId="6770"/>
    <cellStyle name="40% - Акцент3 26" xfId="6771"/>
    <cellStyle name="40% - Акцент3 27" xfId="6772"/>
    <cellStyle name="40% - Акцент3 27 2" xfId="6773"/>
    <cellStyle name="40% - Акцент3 27 3" xfId="6774"/>
    <cellStyle name="40% - Акцент3 27 4" xfId="6775"/>
    <cellStyle name="40% - Акцент3 27 5" xfId="6776"/>
    <cellStyle name="40% - Акцент3 27 6" xfId="6777"/>
    <cellStyle name="40% - Акцент3 28" xfId="6778"/>
    <cellStyle name="40% - Акцент3 28 2" xfId="6779"/>
    <cellStyle name="40% - Акцент3 28 3" xfId="6780"/>
    <cellStyle name="40% - Акцент3 28 4" xfId="6781"/>
    <cellStyle name="40% - Акцент3 28 5" xfId="6782"/>
    <cellStyle name="40% - Акцент3 28 6" xfId="6783"/>
    <cellStyle name="40% - Акцент3 29" xfId="6784"/>
    <cellStyle name="40% - Акцент3 29 2" xfId="6785"/>
    <cellStyle name="40% - Акцент3 29 3" xfId="6786"/>
    <cellStyle name="40% - Акцент3 29 4" xfId="6787"/>
    <cellStyle name="40% - Акцент3 29 5" xfId="6788"/>
    <cellStyle name="40% - Акцент3 29 6" xfId="6789"/>
    <cellStyle name="40% - Акцент3 3" xfId="6790"/>
    <cellStyle name="40% - Акцент3 3 2" xfId="6791"/>
    <cellStyle name="40% - Акцент3 3 2 2" xfId="6792"/>
    <cellStyle name="40% - Акцент3 3 3" xfId="6793"/>
    <cellStyle name="40% - Акцент3 3_Копия данецк" xfId="6794"/>
    <cellStyle name="40% - Акцент3 30" xfId="6795"/>
    <cellStyle name="40% - Акцент3 30 2" xfId="6796"/>
    <cellStyle name="40% - Акцент3 30 3" xfId="6797"/>
    <cellStyle name="40% - Акцент3 30 4" xfId="6798"/>
    <cellStyle name="40% - Акцент3 30 5" xfId="6799"/>
    <cellStyle name="40% - Акцент3 30 6" xfId="6800"/>
    <cellStyle name="40% - Акцент3 31" xfId="6801"/>
    <cellStyle name="40% - Акцент3 32" xfId="6802"/>
    <cellStyle name="40% - Акцент3 33" xfId="6803"/>
    <cellStyle name="40% - Акцент3 34" xfId="6804"/>
    <cellStyle name="40% - Акцент3 35" xfId="6805"/>
    <cellStyle name="40% - Акцент3 36" xfId="6806"/>
    <cellStyle name="40% - Акцент3 37" xfId="6807"/>
    <cellStyle name="40% - Акцент3 38" xfId="6808"/>
    <cellStyle name="40% - Акцент3 39" xfId="6809"/>
    <cellStyle name="40% - Акцент3 39 10" xfId="6810"/>
    <cellStyle name="40% - Акцент3 39 2" xfId="6811"/>
    <cellStyle name="40% - Акцент3 39 3" xfId="6812"/>
    <cellStyle name="40% - Акцент3 39 4" xfId="6813"/>
    <cellStyle name="40% - Акцент3 39 5" xfId="6814"/>
    <cellStyle name="40% - Акцент3 39 6" xfId="6815"/>
    <cellStyle name="40% - Акцент3 39 7" xfId="6816"/>
    <cellStyle name="40% - Акцент3 39 8" xfId="6817"/>
    <cellStyle name="40% - Акцент3 39 9" xfId="6818"/>
    <cellStyle name="40% - Акцент3 4" xfId="6819"/>
    <cellStyle name="40% - Акцент3 4 2" xfId="6820"/>
    <cellStyle name="40% - Акцент3 4 2 2" xfId="6821"/>
    <cellStyle name="40% - Акцент3 4 3" xfId="6822"/>
    <cellStyle name="40% - Акцент3 4_Копия данецк" xfId="6823"/>
    <cellStyle name="40% - Акцент3 40" xfId="6824"/>
    <cellStyle name="40% - Акцент3 41" xfId="6825"/>
    <cellStyle name="40% - Акцент3 42" xfId="6826"/>
    <cellStyle name="40% - Акцент3 43" xfId="6827"/>
    <cellStyle name="40% - Акцент3 44" xfId="6828"/>
    <cellStyle name="40% - Акцент3 45" xfId="6829"/>
    <cellStyle name="40% - Акцент3 46" xfId="6830"/>
    <cellStyle name="40% - Акцент3 47" xfId="6831"/>
    <cellStyle name="40% - Акцент3 48" xfId="6832"/>
    <cellStyle name="40% - Акцент3 49" xfId="6833"/>
    <cellStyle name="40% - Акцент3 5" xfId="6834"/>
    <cellStyle name="40% - Акцент3 5 2" xfId="6835"/>
    <cellStyle name="40% - Акцент3 5 2 2" xfId="6836"/>
    <cellStyle name="40% - Акцент3 5 3" xfId="6837"/>
    <cellStyle name="40% - Акцент3 5_Копия данецк" xfId="6838"/>
    <cellStyle name="40% - Акцент3 50" xfId="6839"/>
    <cellStyle name="40% - Акцент3 51" xfId="6840"/>
    <cellStyle name="40% - Акцент3 52" xfId="6841"/>
    <cellStyle name="40% - Акцент3 53" xfId="6842"/>
    <cellStyle name="40% - Акцент3 54" xfId="6843"/>
    <cellStyle name="40% - Акцент3 55" xfId="6844"/>
    <cellStyle name="40% - Акцент3 56" xfId="6845"/>
    <cellStyle name="40% - Акцент3 6" xfId="6846"/>
    <cellStyle name="40% - Акцент3 6 2" xfId="6847"/>
    <cellStyle name="40% - Акцент3 6 3" xfId="6848"/>
    <cellStyle name="40% - Акцент3 7" xfId="6849"/>
    <cellStyle name="40% - Акцент3 7 2" xfId="6850"/>
    <cellStyle name="40% - Акцент3 7 3" xfId="6851"/>
    <cellStyle name="40% - Акцент3 8" xfId="6852"/>
    <cellStyle name="40% - Акцент3 8 2" xfId="6853"/>
    <cellStyle name="40% - Акцент3 8 3" xfId="6854"/>
    <cellStyle name="40% - Акцент3 9" xfId="6855"/>
    <cellStyle name="40% - Акцент3 9 2" xfId="6856"/>
    <cellStyle name="40% - Акцент3 9 3" xfId="6857"/>
    <cellStyle name="40% - Акцент4 1" xfId="6858"/>
    <cellStyle name="40% - Акцент4 10" xfId="6859"/>
    <cellStyle name="40% - Акцент4 10 2" xfId="6860"/>
    <cellStyle name="40% - Акцент4 10 3" xfId="6861"/>
    <cellStyle name="40% - Акцент4 11" xfId="6862"/>
    <cellStyle name="40% - Акцент4 11 2" xfId="6863"/>
    <cellStyle name="40% - Акцент4 11 3" xfId="6864"/>
    <cellStyle name="40% - Акцент4 12" xfId="6865"/>
    <cellStyle name="40% - Акцент4 12 2" xfId="6866"/>
    <cellStyle name="40% - Акцент4 12 3" xfId="6867"/>
    <cellStyle name="40% - Акцент4 13" xfId="6868"/>
    <cellStyle name="40% - Акцент4 14" xfId="6869"/>
    <cellStyle name="40% - Акцент4 15" xfId="6870"/>
    <cellStyle name="40% - Акцент4 16" xfId="6871"/>
    <cellStyle name="40% - Акцент4 17" xfId="6872"/>
    <cellStyle name="40% - Акцент4 18" xfId="6873"/>
    <cellStyle name="40% - Акцент4 19" xfId="6874"/>
    <cellStyle name="40% - Акцент4 2" xfId="13"/>
    <cellStyle name="40% - Акцент4 2 10" xfId="6875"/>
    <cellStyle name="40% - Акцент4 2 11" xfId="6876"/>
    <cellStyle name="40% - Акцент4 2 12" xfId="6877"/>
    <cellStyle name="40% - Акцент4 2 13" xfId="6878"/>
    <cellStyle name="40% - Акцент4 2 14" xfId="6879"/>
    <cellStyle name="40% - Акцент4 2 15" xfId="6880"/>
    <cellStyle name="40% - Акцент4 2 16" xfId="6881"/>
    <cellStyle name="40% - Акцент4 2 16 2" xfId="6882"/>
    <cellStyle name="40% - Акцент4 2 16 3" xfId="6883"/>
    <cellStyle name="40% - Акцент4 2 16 4" xfId="6884"/>
    <cellStyle name="40% - Акцент4 2 16 5" xfId="6885"/>
    <cellStyle name="40% - Акцент4 2 16 6" xfId="6886"/>
    <cellStyle name="40% - Акцент4 2 16 7" xfId="6887"/>
    <cellStyle name="40% - Акцент4 2 17" xfId="6888"/>
    <cellStyle name="40% - Акцент4 2 18" xfId="6889"/>
    <cellStyle name="40% - Акцент4 2 19" xfId="6890"/>
    <cellStyle name="40% - Акцент4 2 2" xfId="6891"/>
    <cellStyle name="40% - Акцент4 2 2 10" xfId="6892"/>
    <cellStyle name="40% - Акцент4 2 2 11" xfId="6893"/>
    <cellStyle name="40% - Акцент4 2 2 12" xfId="6894"/>
    <cellStyle name="40% - Акцент4 2 2 13" xfId="6895"/>
    <cellStyle name="40% - Акцент4 2 2 14" xfId="6896"/>
    <cellStyle name="40% - Акцент4 2 2 15" xfId="6897"/>
    <cellStyle name="40% - Акцент4 2 2 16" xfId="6898"/>
    <cellStyle name="40% - Акцент4 2 2 17" xfId="6899"/>
    <cellStyle name="40% - Акцент4 2 2 18" xfId="6900"/>
    <cellStyle name="40% - Акцент4 2 2 19" xfId="6901"/>
    <cellStyle name="40% - Акцент4 2 2 2" xfId="6902"/>
    <cellStyle name="40% - Акцент4 2 2 2 2" xfId="6903"/>
    <cellStyle name="40% - Акцент4 2 2 2 3" xfId="6904"/>
    <cellStyle name="40% - Акцент4 2 2 2 4" xfId="6905"/>
    <cellStyle name="40% - Акцент4 2 2 2 5" xfId="6906"/>
    <cellStyle name="40% - Акцент4 2 2 2 6" xfId="6907"/>
    <cellStyle name="40% - Акцент4 2 2 20" xfId="6908"/>
    <cellStyle name="40% - Акцент4 2 2 21" xfId="6909"/>
    <cellStyle name="40% - Акцент4 2 2 22" xfId="6910"/>
    <cellStyle name="40% - Акцент4 2 2 3" xfId="6911"/>
    <cellStyle name="40% - Акцент4 2 2 4" xfId="6912"/>
    <cellStyle name="40% - Акцент4 2 2 5" xfId="6913"/>
    <cellStyle name="40% - Акцент4 2 2 6" xfId="6914"/>
    <cellStyle name="40% - Акцент4 2 2 7" xfId="6915"/>
    <cellStyle name="40% - Акцент4 2 2 8" xfId="6916"/>
    <cellStyle name="40% - Акцент4 2 2 9" xfId="6917"/>
    <cellStyle name="40% - Акцент4 2 20" xfId="6918"/>
    <cellStyle name="40% - Акцент4 2 21" xfId="6919"/>
    <cellStyle name="40% - Акцент4 2 22" xfId="6920"/>
    <cellStyle name="40% - Акцент4 2 23" xfId="6921"/>
    <cellStyle name="40% - Акцент4 2 24" xfId="6922"/>
    <cellStyle name="40% - Акцент4 2 25" xfId="6923"/>
    <cellStyle name="40% - Акцент4 2 26" xfId="6924"/>
    <cellStyle name="40% - Акцент4 2 27" xfId="6925"/>
    <cellStyle name="40% - Акцент4 2 28" xfId="6926"/>
    <cellStyle name="40% - Акцент4 2 29" xfId="6927"/>
    <cellStyle name="40% - Акцент4 2 3" xfId="6928"/>
    <cellStyle name="40% - Акцент4 2 30" xfId="6929"/>
    <cellStyle name="40% - Акцент4 2 31" xfId="6930"/>
    <cellStyle name="40% - Акцент4 2 32" xfId="6931"/>
    <cellStyle name="40% - Акцент4 2 33" xfId="6932"/>
    <cellStyle name="40% - Акцент4 2 34" xfId="6933"/>
    <cellStyle name="40% - Акцент4 2 35" xfId="6934"/>
    <cellStyle name="40% - Акцент4 2 4" xfId="6935"/>
    <cellStyle name="40% - Акцент4 2 5" xfId="6936"/>
    <cellStyle name="40% - Акцент4 2 6" xfId="6937"/>
    <cellStyle name="40% - Акцент4 2 7" xfId="6938"/>
    <cellStyle name="40% - Акцент4 2 8" xfId="6939"/>
    <cellStyle name="40% - Акцент4 2 9" xfId="6940"/>
    <cellStyle name="40% - Акцент4 2_Копия данецк" xfId="6941"/>
    <cellStyle name="40% - Акцент4 20" xfId="6942"/>
    <cellStyle name="40% - Акцент4 21" xfId="6943"/>
    <cellStyle name="40% - Акцент4 22" xfId="6944"/>
    <cellStyle name="40% - Акцент4 22 10" xfId="6945"/>
    <cellStyle name="40% - Акцент4 22 11" xfId="6946"/>
    <cellStyle name="40% - Акцент4 22 12" xfId="6947"/>
    <cellStyle name="40% - Акцент4 22 2" xfId="6948"/>
    <cellStyle name="40% - Акцент4 22 2 2" xfId="6949"/>
    <cellStyle name="40% - Акцент4 22 3" xfId="6950"/>
    <cellStyle name="40% - Акцент4 22 4" xfId="6951"/>
    <cellStyle name="40% - Акцент4 22 5" xfId="6952"/>
    <cellStyle name="40% - Акцент4 22 6" xfId="6953"/>
    <cellStyle name="40% - Акцент4 22 7" xfId="6954"/>
    <cellStyle name="40% - Акцент4 22 8" xfId="6955"/>
    <cellStyle name="40% - Акцент4 22 9" xfId="6956"/>
    <cellStyle name="40% - Акцент4 23" xfId="6957"/>
    <cellStyle name="40% - Акцент4 23 2" xfId="6958"/>
    <cellStyle name="40% - Акцент4 23 3" xfId="6959"/>
    <cellStyle name="40% - Акцент4 24" xfId="6960"/>
    <cellStyle name="40% - Акцент4 24 2" xfId="6961"/>
    <cellStyle name="40% - Акцент4 25" xfId="6962"/>
    <cellStyle name="40% - Акцент4 26" xfId="6963"/>
    <cellStyle name="40% - Акцент4 27" xfId="6964"/>
    <cellStyle name="40% - Акцент4 27 2" xfId="6965"/>
    <cellStyle name="40% - Акцент4 27 3" xfId="6966"/>
    <cellStyle name="40% - Акцент4 27 4" xfId="6967"/>
    <cellStyle name="40% - Акцент4 27 5" xfId="6968"/>
    <cellStyle name="40% - Акцент4 27 6" xfId="6969"/>
    <cellStyle name="40% - Акцент4 28" xfId="6970"/>
    <cellStyle name="40% - Акцент4 28 2" xfId="6971"/>
    <cellStyle name="40% - Акцент4 28 3" xfId="6972"/>
    <cellStyle name="40% - Акцент4 28 4" xfId="6973"/>
    <cellStyle name="40% - Акцент4 28 5" xfId="6974"/>
    <cellStyle name="40% - Акцент4 28 6" xfId="6975"/>
    <cellStyle name="40% - Акцент4 29" xfId="6976"/>
    <cellStyle name="40% - Акцент4 29 2" xfId="6977"/>
    <cellStyle name="40% - Акцент4 29 3" xfId="6978"/>
    <cellStyle name="40% - Акцент4 29 4" xfId="6979"/>
    <cellStyle name="40% - Акцент4 29 5" xfId="6980"/>
    <cellStyle name="40% - Акцент4 29 6" xfId="6981"/>
    <cellStyle name="40% - Акцент4 3" xfId="6982"/>
    <cellStyle name="40% - Акцент4 3 2" xfId="6983"/>
    <cellStyle name="40% - Акцент4 3 2 2" xfId="6984"/>
    <cellStyle name="40% - Акцент4 3 3" xfId="6985"/>
    <cellStyle name="40% - Акцент4 3_Копия данецк" xfId="6986"/>
    <cellStyle name="40% - Акцент4 30" xfId="6987"/>
    <cellStyle name="40% - Акцент4 30 2" xfId="6988"/>
    <cellStyle name="40% - Акцент4 30 3" xfId="6989"/>
    <cellStyle name="40% - Акцент4 30 4" xfId="6990"/>
    <cellStyle name="40% - Акцент4 30 5" xfId="6991"/>
    <cellStyle name="40% - Акцент4 30 6" xfId="6992"/>
    <cellStyle name="40% - Акцент4 31" xfId="6993"/>
    <cellStyle name="40% - Акцент4 32" xfId="6994"/>
    <cellStyle name="40% - Акцент4 33" xfId="6995"/>
    <cellStyle name="40% - Акцент4 34" xfId="6996"/>
    <cellStyle name="40% - Акцент4 35" xfId="6997"/>
    <cellStyle name="40% - Акцент4 36" xfId="6998"/>
    <cellStyle name="40% - Акцент4 37" xfId="6999"/>
    <cellStyle name="40% - Акцент4 38" xfId="7000"/>
    <cellStyle name="40% - Акцент4 39" xfId="7001"/>
    <cellStyle name="40% - Акцент4 39 10" xfId="7002"/>
    <cellStyle name="40% - Акцент4 39 2" xfId="7003"/>
    <cellStyle name="40% - Акцент4 39 3" xfId="7004"/>
    <cellStyle name="40% - Акцент4 39 4" xfId="7005"/>
    <cellStyle name="40% - Акцент4 39 5" xfId="7006"/>
    <cellStyle name="40% - Акцент4 39 6" xfId="7007"/>
    <cellStyle name="40% - Акцент4 39 7" xfId="7008"/>
    <cellStyle name="40% - Акцент4 39 8" xfId="7009"/>
    <cellStyle name="40% - Акцент4 39 9" xfId="7010"/>
    <cellStyle name="40% - Акцент4 4" xfId="7011"/>
    <cellStyle name="40% - Акцент4 4 2" xfId="7012"/>
    <cellStyle name="40% - Акцент4 4 2 2" xfId="7013"/>
    <cellStyle name="40% - Акцент4 4 3" xfId="7014"/>
    <cellStyle name="40% - Акцент4 4_Копия данецк" xfId="7015"/>
    <cellStyle name="40% - Акцент4 40" xfId="7016"/>
    <cellStyle name="40% - Акцент4 41" xfId="7017"/>
    <cellStyle name="40% - Акцент4 42" xfId="7018"/>
    <cellStyle name="40% - Акцент4 43" xfId="7019"/>
    <cellStyle name="40% - Акцент4 44" xfId="7020"/>
    <cellStyle name="40% - Акцент4 45" xfId="7021"/>
    <cellStyle name="40% - Акцент4 46" xfId="7022"/>
    <cellStyle name="40% - Акцент4 47" xfId="7023"/>
    <cellStyle name="40% - Акцент4 48" xfId="7024"/>
    <cellStyle name="40% - Акцент4 49" xfId="7025"/>
    <cellStyle name="40% - Акцент4 5" xfId="7026"/>
    <cellStyle name="40% - Акцент4 5 2" xfId="7027"/>
    <cellStyle name="40% - Акцент4 5 2 2" xfId="7028"/>
    <cellStyle name="40% - Акцент4 5 3" xfId="7029"/>
    <cellStyle name="40% - Акцент4 5_Копия данецк" xfId="7030"/>
    <cellStyle name="40% - Акцент4 50" xfId="7031"/>
    <cellStyle name="40% - Акцент4 51" xfId="7032"/>
    <cellStyle name="40% - Акцент4 52" xfId="7033"/>
    <cellStyle name="40% - Акцент4 53" xfId="7034"/>
    <cellStyle name="40% - Акцент4 54" xfId="7035"/>
    <cellStyle name="40% - Акцент4 55" xfId="7036"/>
    <cellStyle name="40% - Акцент4 56" xfId="7037"/>
    <cellStyle name="40% - Акцент4 6" xfId="7038"/>
    <cellStyle name="40% - Акцент4 6 2" xfId="7039"/>
    <cellStyle name="40% - Акцент4 6 3" xfId="7040"/>
    <cellStyle name="40% - Акцент4 7" xfId="7041"/>
    <cellStyle name="40% - Акцент4 7 2" xfId="7042"/>
    <cellStyle name="40% - Акцент4 7 3" xfId="7043"/>
    <cellStyle name="40% - Акцент4 8" xfId="7044"/>
    <cellStyle name="40% - Акцент4 8 2" xfId="7045"/>
    <cellStyle name="40% - Акцент4 8 3" xfId="7046"/>
    <cellStyle name="40% - Акцент4 9" xfId="7047"/>
    <cellStyle name="40% - Акцент4 9 2" xfId="7048"/>
    <cellStyle name="40% - Акцент4 9 3" xfId="7049"/>
    <cellStyle name="40% - Акцент5 1" xfId="7050"/>
    <cellStyle name="40% - Акцент5 10" xfId="7051"/>
    <cellStyle name="40% - Акцент5 10 2" xfId="7052"/>
    <cellStyle name="40% - Акцент5 10 3" xfId="7053"/>
    <cellStyle name="40% - Акцент5 11" xfId="7054"/>
    <cellStyle name="40% - Акцент5 11 2" xfId="7055"/>
    <cellStyle name="40% - Акцент5 11 3" xfId="7056"/>
    <cellStyle name="40% - Акцент5 12" xfId="7057"/>
    <cellStyle name="40% - Акцент5 12 2" xfId="7058"/>
    <cellStyle name="40% - Акцент5 12 3" xfId="7059"/>
    <cellStyle name="40% - Акцент5 13" xfId="7060"/>
    <cellStyle name="40% - Акцент5 14" xfId="7061"/>
    <cellStyle name="40% - Акцент5 15" xfId="7062"/>
    <cellStyle name="40% - Акцент5 16" xfId="7063"/>
    <cellStyle name="40% - Акцент5 17" xfId="7064"/>
    <cellStyle name="40% - Акцент5 18" xfId="7065"/>
    <cellStyle name="40% - Акцент5 19" xfId="7066"/>
    <cellStyle name="40% - Акцент5 2" xfId="14"/>
    <cellStyle name="40% - Акцент5 2 10" xfId="7067"/>
    <cellStyle name="40% - Акцент5 2 11" xfId="7068"/>
    <cellStyle name="40% - Акцент5 2 12" xfId="7069"/>
    <cellStyle name="40% - Акцент5 2 13" xfId="7070"/>
    <cellStyle name="40% - Акцент5 2 14" xfId="7071"/>
    <cellStyle name="40% - Акцент5 2 15" xfId="7072"/>
    <cellStyle name="40% - Акцент5 2 16" xfId="7073"/>
    <cellStyle name="40% - Акцент5 2 16 2" xfId="7074"/>
    <cellStyle name="40% - Акцент5 2 16 3" xfId="7075"/>
    <cellStyle name="40% - Акцент5 2 16 4" xfId="7076"/>
    <cellStyle name="40% - Акцент5 2 16 5" xfId="7077"/>
    <cellStyle name="40% - Акцент5 2 16 6" xfId="7078"/>
    <cellStyle name="40% - Акцент5 2 16 7" xfId="7079"/>
    <cellStyle name="40% - Акцент5 2 17" xfId="7080"/>
    <cellStyle name="40% - Акцент5 2 18" xfId="7081"/>
    <cellStyle name="40% - Акцент5 2 19" xfId="7082"/>
    <cellStyle name="40% - Акцент5 2 2" xfId="7083"/>
    <cellStyle name="40% - Акцент5 2 2 10" xfId="7084"/>
    <cellStyle name="40% - Акцент5 2 2 11" xfId="7085"/>
    <cellStyle name="40% - Акцент5 2 2 12" xfId="7086"/>
    <cellStyle name="40% - Акцент5 2 2 13" xfId="7087"/>
    <cellStyle name="40% - Акцент5 2 2 14" xfId="7088"/>
    <cellStyle name="40% - Акцент5 2 2 15" xfId="7089"/>
    <cellStyle name="40% - Акцент5 2 2 16" xfId="7090"/>
    <cellStyle name="40% - Акцент5 2 2 17" xfId="7091"/>
    <cellStyle name="40% - Акцент5 2 2 18" xfId="7092"/>
    <cellStyle name="40% - Акцент5 2 2 19" xfId="7093"/>
    <cellStyle name="40% - Акцент5 2 2 2" xfId="7094"/>
    <cellStyle name="40% - Акцент5 2 2 2 2" xfId="7095"/>
    <cellStyle name="40% - Акцент5 2 2 2 3" xfId="7096"/>
    <cellStyle name="40% - Акцент5 2 2 2 4" xfId="7097"/>
    <cellStyle name="40% - Акцент5 2 2 2 5" xfId="7098"/>
    <cellStyle name="40% - Акцент5 2 2 2 6" xfId="7099"/>
    <cellStyle name="40% - Акцент5 2 2 20" xfId="7100"/>
    <cellStyle name="40% - Акцент5 2 2 21" xfId="7101"/>
    <cellStyle name="40% - Акцент5 2 2 22" xfId="7102"/>
    <cellStyle name="40% - Акцент5 2 2 3" xfId="7103"/>
    <cellStyle name="40% - Акцент5 2 2 4" xfId="7104"/>
    <cellStyle name="40% - Акцент5 2 2 5" xfId="7105"/>
    <cellStyle name="40% - Акцент5 2 2 6" xfId="7106"/>
    <cellStyle name="40% - Акцент5 2 2 7" xfId="7107"/>
    <cellStyle name="40% - Акцент5 2 2 8" xfId="7108"/>
    <cellStyle name="40% - Акцент5 2 2 9" xfId="7109"/>
    <cellStyle name="40% - Акцент5 2 20" xfId="7110"/>
    <cellStyle name="40% - Акцент5 2 21" xfId="7111"/>
    <cellStyle name="40% - Акцент5 2 22" xfId="7112"/>
    <cellStyle name="40% - Акцент5 2 23" xfId="7113"/>
    <cellStyle name="40% - Акцент5 2 24" xfId="7114"/>
    <cellStyle name="40% - Акцент5 2 25" xfId="7115"/>
    <cellStyle name="40% - Акцент5 2 26" xfId="7116"/>
    <cellStyle name="40% - Акцент5 2 27" xfId="7117"/>
    <cellStyle name="40% - Акцент5 2 28" xfId="7118"/>
    <cellStyle name="40% - Акцент5 2 29" xfId="7119"/>
    <cellStyle name="40% - Акцент5 2 3" xfId="7120"/>
    <cellStyle name="40% - Акцент5 2 30" xfId="7121"/>
    <cellStyle name="40% - Акцент5 2 31" xfId="7122"/>
    <cellStyle name="40% - Акцент5 2 32" xfId="7123"/>
    <cellStyle name="40% - Акцент5 2 33" xfId="7124"/>
    <cellStyle name="40% - Акцент5 2 34" xfId="7125"/>
    <cellStyle name="40% - Акцент5 2 35" xfId="7126"/>
    <cellStyle name="40% - Акцент5 2 4" xfId="7127"/>
    <cellStyle name="40% - Акцент5 2 5" xfId="7128"/>
    <cellStyle name="40% - Акцент5 2 6" xfId="7129"/>
    <cellStyle name="40% - Акцент5 2 7" xfId="7130"/>
    <cellStyle name="40% - Акцент5 2 8" xfId="7131"/>
    <cellStyle name="40% - Акцент5 2 9" xfId="7132"/>
    <cellStyle name="40% - Акцент5 2_Копия данецк" xfId="7133"/>
    <cellStyle name="40% - Акцент5 20" xfId="7134"/>
    <cellStyle name="40% - Акцент5 21" xfId="7135"/>
    <cellStyle name="40% - Акцент5 22" xfId="7136"/>
    <cellStyle name="40% - Акцент5 22 10" xfId="7137"/>
    <cellStyle name="40% - Акцент5 22 11" xfId="7138"/>
    <cellStyle name="40% - Акцент5 22 12" xfId="7139"/>
    <cellStyle name="40% - Акцент5 22 2" xfId="7140"/>
    <cellStyle name="40% - Акцент5 22 2 2" xfId="7141"/>
    <cellStyle name="40% - Акцент5 22 3" xfId="7142"/>
    <cellStyle name="40% - Акцент5 22 4" xfId="7143"/>
    <cellStyle name="40% - Акцент5 22 5" xfId="7144"/>
    <cellStyle name="40% - Акцент5 22 6" xfId="7145"/>
    <cellStyle name="40% - Акцент5 22 7" xfId="7146"/>
    <cellStyle name="40% - Акцент5 22 8" xfId="7147"/>
    <cellStyle name="40% - Акцент5 22 9" xfId="7148"/>
    <cellStyle name="40% - Акцент5 23" xfId="7149"/>
    <cellStyle name="40% - Акцент5 23 2" xfId="7150"/>
    <cellStyle name="40% - Акцент5 23 3" xfId="7151"/>
    <cellStyle name="40% - Акцент5 24" xfId="7152"/>
    <cellStyle name="40% - Акцент5 24 2" xfId="7153"/>
    <cellStyle name="40% - Акцент5 25" xfId="7154"/>
    <cellStyle name="40% - Акцент5 26" xfId="7155"/>
    <cellStyle name="40% - Акцент5 27" xfId="7156"/>
    <cellStyle name="40% - Акцент5 27 2" xfId="7157"/>
    <cellStyle name="40% - Акцент5 27 3" xfId="7158"/>
    <cellStyle name="40% - Акцент5 27 4" xfId="7159"/>
    <cellStyle name="40% - Акцент5 27 5" xfId="7160"/>
    <cellStyle name="40% - Акцент5 27 6" xfId="7161"/>
    <cellStyle name="40% - Акцент5 28" xfId="7162"/>
    <cellStyle name="40% - Акцент5 28 2" xfId="7163"/>
    <cellStyle name="40% - Акцент5 28 3" xfId="7164"/>
    <cellStyle name="40% - Акцент5 28 4" xfId="7165"/>
    <cellStyle name="40% - Акцент5 28 5" xfId="7166"/>
    <cellStyle name="40% - Акцент5 28 6" xfId="7167"/>
    <cellStyle name="40% - Акцент5 29" xfId="7168"/>
    <cellStyle name="40% - Акцент5 29 2" xfId="7169"/>
    <cellStyle name="40% - Акцент5 29 3" xfId="7170"/>
    <cellStyle name="40% - Акцент5 29 4" xfId="7171"/>
    <cellStyle name="40% - Акцент5 29 5" xfId="7172"/>
    <cellStyle name="40% - Акцент5 29 6" xfId="7173"/>
    <cellStyle name="40% - Акцент5 3" xfId="7174"/>
    <cellStyle name="40% - Акцент5 3 2" xfId="7175"/>
    <cellStyle name="40% - Акцент5 3 2 2" xfId="7176"/>
    <cellStyle name="40% - Акцент5 3 3" xfId="7177"/>
    <cellStyle name="40% - Акцент5 3_Копия данецк" xfId="7178"/>
    <cellStyle name="40% - Акцент5 30" xfId="7179"/>
    <cellStyle name="40% - Акцент5 30 2" xfId="7180"/>
    <cellStyle name="40% - Акцент5 30 3" xfId="7181"/>
    <cellStyle name="40% - Акцент5 30 4" xfId="7182"/>
    <cellStyle name="40% - Акцент5 30 5" xfId="7183"/>
    <cellStyle name="40% - Акцент5 30 6" xfId="7184"/>
    <cellStyle name="40% - Акцент5 31" xfId="7185"/>
    <cellStyle name="40% - Акцент5 32" xfId="7186"/>
    <cellStyle name="40% - Акцент5 33" xfId="7187"/>
    <cellStyle name="40% - Акцент5 34" xfId="7188"/>
    <cellStyle name="40% - Акцент5 35" xfId="7189"/>
    <cellStyle name="40% - Акцент5 36" xfId="7190"/>
    <cellStyle name="40% - Акцент5 37" xfId="7191"/>
    <cellStyle name="40% - Акцент5 38" xfId="7192"/>
    <cellStyle name="40% - Акцент5 39" xfId="7193"/>
    <cellStyle name="40% - Акцент5 39 10" xfId="7194"/>
    <cellStyle name="40% - Акцент5 39 2" xfId="7195"/>
    <cellStyle name="40% - Акцент5 39 3" xfId="7196"/>
    <cellStyle name="40% - Акцент5 39 4" xfId="7197"/>
    <cellStyle name="40% - Акцент5 39 5" xfId="7198"/>
    <cellStyle name="40% - Акцент5 39 6" xfId="7199"/>
    <cellStyle name="40% - Акцент5 39 7" xfId="7200"/>
    <cellStyle name="40% - Акцент5 39 8" xfId="7201"/>
    <cellStyle name="40% - Акцент5 39 9" xfId="7202"/>
    <cellStyle name="40% - Акцент5 4" xfId="7203"/>
    <cellStyle name="40% - Акцент5 4 2" xfId="7204"/>
    <cellStyle name="40% - Акцент5 4 2 2" xfId="7205"/>
    <cellStyle name="40% - Акцент5 4 3" xfId="7206"/>
    <cellStyle name="40% - Акцент5 4_Копия данецк" xfId="7207"/>
    <cellStyle name="40% - Акцент5 40" xfId="7208"/>
    <cellStyle name="40% - Акцент5 41" xfId="7209"/>
    <cellStyle name="40% - Акцент5 42" xfId="7210"/>
    <cellStyle name="40% - Акцент5 43" xfId="7211"/>
    <cellStyle name="40% - Акцент5 44" xfId="7212"/>
    <cellStyle name="40% - Акцент5 45" xfId="7213"/>
    <cellStyle name="40% - Акцент5 46" xfId="7214"/>
    <cellStyle name="40% - Акцент5 47" xfId="7215"/>
    <cellStyle name="40% - Акцент5 48" xfId="7216"/>
    <cellStyle name="40% - Акцент5 49" xfId="7217"/>
    <cellStyle name="40% - Акцент5 5" xfId="7218"/>
    <cellStyle name="40% - Акцент5 5 2" xfId="7219"/>
    <cellStyle name="40% - Акцент5 5 2 2" xfId="7220"/>
    <cellStyle name="40% - Акцент5 5 3" xfId="7221"/>
    <cellStyle name="40% - Акцент5 5_Копия данецк" xfId="7222"/>
    <cellStyle name="40% - Акцент5 50" xfId="7223"/>
    <cellStyle name="40% - Акцент5 51" xfId="7224"/>
    <cellStyle name="40% - Акцент5 52" xfId="7225"/>
    <cellStyle name="40% - Акцент5 53" xfId="7226"/>
    <cellStyle name="40% - Акцент5 54" xfId="7227"/>
    <cellStyle name="40% - Акцент5 55" xfId="7228"/>
    <cellStyle name="40% - Акцент5 56" xfId="7229"/>
    <cellStyle name="40% - Акцент5 6" xfId="7230"/>
    <cellStyle name="40% - Акцент5 6 2" xfId="7231"/>
    <cellStyle name="40% - Акцент5 6 3" xfId="7232"/>
    <cellStyle name="40% - Акцент5 7" xfId="7233"/>
    <cellStyle name="40% - Акцент5 7 2" xfId="7234"/>
    <cellStyle name="40% - Акцент5 7 3" xfId="7235"/>
    <cellStyle name="40% - Акцент5 8" xfId="7236"/>
    <cellStyle name="40% - Акцент5 8 2" xfId="7237"/>
    <cellStyle name="40% - Акцент5 8 3" xfId="7238"/>
    <cellStyle name="40% - Акцент5 9" xfId="7239"/>
    <cellStyle name="40% - Акцент5 9 2" xfId="7240"/>
    <cellStyle name="40% - Акцент5 9 3" xfId="7241"/>
    <cellStyle name="40% - Акцент6 1" xfId="7242"/>
    <cellStyle name="40% - Акцент6 10" xfId="7243"/>
    <cellStyle name="40% - Акцент6 10 2" xfId="7244"/>
    <cellStyle name="40% - Акцент6 10 3" xfId="7245"/>
    <cellStyle name="40% - Акцент6 11" xfId="7246"/>
    <cellStyle name="40% - Акцент6 11 2" xfId="7247"/>
    <cellStyle name="40% - Акцент6 11 3" xfId="7248"/>
    <cellStyle name="40% - Акцент6 12" xfId="7249"/>
    <cellStyle name="40% - Акцент6 12 2" xfId="7250"/>
    <cellStyle name="40% - Акцент6 12 3" xfId="7251"/>
    <cellStyle name="40% - Акцент6 13" xfId="7252"/>
    <cellStyle name="40% - Акцент6 14" xfId="7253"/>
    <cellStyle name="40% - Акцент6 15" xfId="7254"/>
    <cellStyle name="40% - Акцент6 16" xfId="7255"/>
    <cellStyle name="40% - Акцент6 17" xfId="7256"/>
    <cellStyle name="40% - Акцент6 18" xfId="7257"/>
    <cellStyle name="40% - Акцент6 19" xfId="7258"/>
    <cellStyle name="40% - Акцент6 2" xfId="15"/>
    <cellStyle name="40% - Акцент6 2 10" xfId="7259"/>
    <cellStyle name="40% - Акцент6 2 11" xfId="7260"/>
    <cellStyle name="40% - Акцент6 2 12" xfId="7261"/>
    <cellStyle name="40% - Акцент6 2 13" xfId="7262"/>
    <cellStyle name="40% - Акцент6 2 14" xfId="7263"/>
    <cellStyle name="40% - Акцент6 2 15" xfId="7264"/>
    <cellStyle name="40% - Акцент6 2 16" xfId="7265"/>
    <cellStyle name="40% - Акцент6 2 16 2" xfId="7266"/>
    <cellStyle name="40% - Акцент6 2 16 3" xfId="7267"/>
    <cellStyle name="40% - Акцент6 2 16 4" xfId="7268"/>
    <cellStyle name="40% - Акцент6 2 16 5" xfId="7269"/>
    <cellStyle name="40% - Акцент6 2 16 6" xfId="7270"/>
    <cellStyle name="40% - Акцент6 2 16 7" xfId="7271"/>
    <cellStyle name="40% - Акцент6 2 17" xfId="7272"/>
    <cellStyle name="40% - Акцент6 2 18" xfId="7273"/>
    <cellStyle name="40% - Акцент6 2 19" xfId="7274"/>
    <cellStyle name="40% - Акцент6 2 2" xfId="7275"/>
    <cellStyle name="40% - Акцент6 2 2 10" xfId="7276"/>
    <cellStyle name="40% - Акцент6 2 2 11" xfId="7277"/>
    <cellStyle name="40% - Акцент6 2 2 12" xfId="7278"/>
    <cellStyle name="40% - Акцент6 2 2 13" xfId="7279"/>
    <cellStyle name="40% - Акцент6 2 2 14" xfId="7280"/>
    <cellStyle name="40% - Акцент6 2 2 15" xfId="7281"/>
    <cellStyle name="40% - Акцент6 2 2 16" xfId="7282"/>
    <cellStyle name="40% - Акцент6 2 2 17" xfId="7283"/>
    <cellStyle name="40% - Акцент6 2 2 18" xfId="7284"/>
    <cellStyle name="40% - Акцент6 2 2 19" xfId="7285"/>
    <cellStyle name="40% - Акцент6 2 2 2" xfId="7286"/>
    <cellStyle name="40% - Акцент6 2 2 2 2" xfId="7287"/>
    <cellStyle name="40% - Акцент6 2 2 2 3" xfId="7288"/>
    <cellStyle name="40% - Акцент6 2 2 2 4" xfId="7289"/>
    <cellStyle name="40% - Акцент6 2 2 2 5" xfId="7290"/>
    <cellStyle name="40% - Акцент6 2 2 2 6" xfId="7291"/>
    <cellStyle name="40% - Акцент6 2 2 20" xfId="7292"/>
    <cellStyle name="40% - Акцент6 2 2 21" xfId="7293"/>
    <cellStyle name="40% - Акцент6 2 2 22" xfId="7294"/>
    <cellStyle name="40% - Акцент6 2 2 3" xfId="7295"/>
    <cellStyle name="40% - Акцент6 2 2 4" xfId="7296"/>
    <cellStyle name="40% - Акцент6 2 2 5" xfId="7297"/>
    <cellStyle name="40% - Акцент6 2 2 6" xfId="7298"/>
    <cellStyle name="40% - Акцент6 2 2 7" xfId="7299"/>
    <cellStyle name="40% - Акцент6 2 2 8" xfId="7300"/>
    <cellStyle name="40% - Акцент6 2 2 9" xfId="7301"/>
    <cellStyle name="40% - Акцент6 2 20" xfId="7302"/>
    <cellStyle name="40% - Акцент6 2 21" xfId="7303"/>
    <cellStyle name="40% - Акцент6 2 22" xfId="7304"/>
    <cellStyle name="40% - Акцент6 2 23" xfId="7305"/>
    <cellStyle name="40% - Акцент6 2 24" xfId="7306"/>
    <cellStyle name="40% - Акцент6 2 25" xfId="7307"/>
    <cellStyle name="40% - Акцент6 2 26" xfId="7308"/>
    <cellStyle name="40% - Акцент6 2 27" xfId="7309"/>
    <cellStyle name="40% - Акцент6 2 28" xfId="7310"/>
    <cellStyle name="40% - Акцент6 2 29" xfId="7311"/>
    <cellStyle name="40% - Акцент6 2 3" xfId="7312"/>
    <cellStyle name="40% - Акцент6 2 30" xfId="7313"/>
    <cellStyle name="40% - Акцент6 2 31" xfId="7314"/>
    <cellStyle name="40% - Акцент6 2 32" xfId="7315"/>
    <cellStyle name="40% - Акцент6 2 33" xfId="7316"/>
    <cellStyle name="40% - Акцент6 2 34" xfId="7317"/>
    <cellStyle name="40% - Акцент6 2 35" xfId="7318"/>
    <cellStyle name="40% - Акцент6 2 4" xfId="7319"/>
    <cellStyle name="40% - Акцент6 2 5" xfId="7320"/>
    <cellStyle name="40% - Акцент6 2 6" xfId="7321"/>
    <cellStyle name="40% - Акцент6 2 7" xfId="7322"/>
    <cellStyle name="40% - Акцент6 2 8" xfId="7323"/>
    <cellStyle name="40% - Акцент6 2 9" xfId="7324"/>
    <cellStyle name="40% - Акцент6 2_Копия данецк" xfId="7325"/>
    <cellStyle name="40% - Акцент6 20" xfId="7326"/>
    <cellStyle name="40% - Акцент6 21" xfId="7327"/>
    <cellStyle name="40% - Акцент6 22" xfId="7328"/>
    <cellStyle name="40% - Акцент6 22 10" xfId="7329"/>
    <cellStyle name="40% - Акцент6 22 11" xfId="7330"/>
    <cellStyle name="40% - Акцент6 22 12" xfId="7331"/>
    <cellStyle name="40% - Акцент6 22 2" xfId="7332"/>
    <cellStyle name="40% - Акцент6 22 2 2" xfId="7333"/>
    <cellStyle name="40% - Акцент6 22 3" xfId="7334"/>
    <cellStyle name="40% - Акцент6 22 4" xfId="7335"/>
    <cellStyle name="40% - Акцент6 22 5" xfId="7336"/>
    <cellStyle name="40% - Акцент6 22 6" xfId="7337"/>
    <cellStyle name="40% - Акцент6 22 7" xfId="7338"/>
    <cellStyle name="40% - Акцент6 22 8" xfId="7339"/>
    <cellStyle name="40% - Акцент6 22 9" xfId="7340"/>
    <cellStyle name="40% - Акцент6 23" xfId="7341"/>
    <cellStyle name="40% - Акцент6 23 2" xfId="7342"/>
    <cellStyle name="40% - Акцент6 23 3" xfId="7343"/>
    <cellStyle name="40% - Акцент6 24" xfId="7344"/>
    <cellStyle name="40% - Акцент6 24 2" xfId="7345"/>
    <cellStyle name="40% - Акцент6 25" xfId="7346"/>
    <cellStyle name="40% - Акцент6 26" xfId="7347"/>
    <cellStyle name="40% - Акцент6 27" xfId="7348"/>
    <cellStyle name="40% - Акцент6 27 2" xfId="7349"/>
    <cellStyle name="40% - Акцент6 27 3" xfId="7350"/>
    <cellStyle name="40% - Акцент6 27 4" xfId="7351"/>
    <cellStyle name="40% - Акцент6 27 5" xfId="7352"/>
    <cellStyle name="40% - Акцент6 27 6" xfId="7353"/>
    <cellStyle name="40% - Акцент6 28" xfId="7354"/>
    <cellStyle name="40% - Акцент6 28 2" xfId="7355"/>
    <cellStyle name="40% - Акцент6 28 3" xfId="7356"/>
    <cellStyle name="40% - Акцент6 28 4" xfId="7357"/>
    <cellStyle name="40% - Акцент6 28 5" xfId="7358"/>
    <cellStyle name="40% - Акцент6 28 6" xfId="7359"/>
    <cellStyle name="40% - Акцент6 29" xfId="7360"/>
    <cellStyle name="40% - Акцент6 29 2" xfId="7361"/>
    <cellStyle name="40% - Акцент6 29 3" xfId="7362"/>
    <cellStyle name="40% - Акцент6 29 4" xfId="7363"/>
    <cellStyle name="40% - Акцент6 29 5" xfId="7364"/>
    <cellStyle name="40% - Акцент6 29 6" xfId="7365"/>
    <cellStyle name="40% - Акцент6 3" xfId="7366"/>
    <cellStyle name="40% - Акцент6 3 2" xfId="7367"/>
    <cellStyle name="40% - Акцент6 3 2 2" xfId="7368"/>
    <cellStyle name="40% - Акцент6 3 3" xfId="7369"/>
    <cellStyle name="40% - Акцент6 3_Копия данецк" xfId="7370"/>
    <cellStyle name="40% - Акцент6 30" xfId="7371"/>
    <cellStyle name="40% - Акцент6 30 2" xfId="7372"/>
    <cellStyle name="40% - Акцент6 30 3" xfId="7373"/>
    <cellStyle name="40% - Акцент6 30 4" xfId="7374"/>
    <cellStyle name="40% - Акцент6 30 5" xfId="7375"/>
    <cellStyle name="40% - Акцент6 30 6" xfId="7376"/>
    <cellStyle name="40% - Акцент6 31" xfId="7377"/>
    <cellStyle name="40% - Акцент6 32" xfId="7378"/>
    <cellStyle name="40% - Акцент6 33" xfId="7379"/>
    <cellStyle name="40% - Акцент6 34" xfId="7380"/>
    <cellStyle name="40% - Акцент6 35" xfId="7381"/>
    <cellStyle name="40% - Акцент6 36" xfId="7382"/>
    <cellStyle name="40% - Акцент6 37" xfId="7383"/>
    <cellStyle name="40% - Акцент6 38" xfId="7384"/>
    <cellStyle name="40% - Акцент6 39" xfId="7385"/>
    <cellStyle name="40% - Акцент6 39 10" xfId="7386"/>
    <cellStyle name="40% - Акцент6 39 2" xfId="7387"/>
    <cellStyle name="40% - Акцент6 39 3" xfId="7388"/>
    <cellStyle name="40% - Акцент6 39 4" xfId="7389"/>
    <cellStyle name="40% - Акцент6 39 5" xfId="7390"/>
    <cellStyle name="40% - Акцент6 39 6" xfId="7391"/>
    <cellStyle name="40% - Акцент6 39 7" xfId="7392"/>
    <cellStyle name="40% - Акцент6 39 8" xfId="7393"/>
    <cellStyle name="40% - Акцент6 39 9" xfId="7394"/>
    <cellStyle name="40% - Акцент6 4" xfId="7395"/>
    <cellStyle name="40% - Акцент6 4 2" xfId="7396"/>
    <cellStyle name="40% - Акцент6 4 2 2" xfId="7397"/>
    <cellStyle name="40% - Акцент6 4 3" xfId="7398"/>
    <cellStyle name="40% - Акцент6 4_Копия данецк" xfId="7399"/>
    <cellStyle name="40% - Акцент6 40" xfId="7400"/>
    <cellStyle name="40% - Акцент6 41" xfId="7401"/>
    <cellStyle name="40% - Акцент6 42" xfId="7402"/>
    <cellStyle name="40% - Акцент6 43" xfId="7403"/>
    <cellStyle name="40% - Акцент6 44" xfId="7404"/>
    <cellStyle name="40% - Акцент6 45" xfId="7405"/>
    <cellStyle name="40% - Акцент6 46" xfId="7406"/>
    <cellStyle name="40% - Акцент6 47" xfId="7407"/>
    <cellStyle name="40% - Акцент6 48" xfId="7408"/>
    <cellStyle name="40% - Акцент6 49" xfId="7409"/>
    <cellStyle name="40% - Акцент6 5" xfId="7410"/>
    <cellStyle name="40% - Акцент6 5 2" xfId="7411"/>
    <cellStyle name="40% - Акцент6 5 2 2" xfId="7412"/>
    <cellStyle name="40% - Акцент6 5 3" xfId="7413"/>
    <cellStyle name="40% - Акцент6 5_Копия данецк" xfId="7414"/>
    <cellStyle name="40% - Акцент6 50" xfId="7415"/>
    <cellStyle name="40% - Акцент6 51" xfId="7416"/>
    <cellStyle name="40% - Акцент6 52" xfId="7417"/>
    <cellStyle name="40% - Акцент6 53" xfId="7418"/>
    <cellStyle name="40% - Акцент6 54" xfId="7419"/>
    <cellStyle name="40% - Акцент6 55" xfId="7420"/>
    <cellStyle name="40% - Акцент6 56" xfId="7421"/>
    <cellStyle name="40% - Акцент6 6" xfId="7422"/>
    <cellStyle name="40% - Акцент6 6 2" xfId="7423"/>
    <cellStyle name="40% - Акцент6 6 3" xfId="7424"/>
    <cellStyle name="40% - Акцент6 7" xfId="7425"/>
    <cellStyle name="40% - Акцент6 7 2" xfId="7426"/>
    <cellStyle name="40% - Акцент6 7 3" xfId="7427"/>
    <cellStyle name="40% - Акцент6 8" xfId="7428"/>
    <cellStyle name="40% - Акцент6 8 2" xfId="7429"/>
    <cellStyle name="40% - Акцент6 8 3" xfId="7430"/>
    <cellStyle name="40% - Акцент6 9" xfId="7431"/>
    <cellStyle name="40% - Акцент6 9 2" xfId="7432"/>
    <cellStyle name="40% - Акцент6 9 3" xfId="7433"/>
    <cellStyle name="60% - Accent1" xfId="7434"/>
    <cellStyle name="60% - Accent1 2" xfId="7435"/>
    <cellStyle name="60% - Accent1 2 2" xfId="7436"/>
    <cellStyle name="60% - Accent1 3" xfId="7437"/>
    <cellStyle name="60% - Accent1 3 2" xfId="7438"/>
    <cellStyle name="60% - Accent1 4" xfId="7439"/>
    <cellStyle name="60% - Accent1 4 2" xfId="7440"/>
    <cellStyle name="60% - Accent1 5" xfId="7441"/>
    <cellStyle name="60% - Accent2" xfId="7442"/>
    <cellStyle name="60% - Accent2 2" xfId="7443"/>
    <cellStyle name="60% - Accent2 2 2" xfId="7444"/>
    <cellStyle name="60% - Accent2 3" xfId="7445"/>
    <cellStyle name="60% - Accent2 3 2" xfId="7446"/>
    <cellStyle name="60% - Accent2 4" xfId="7447"/>
    <cellStyle name="60% - Accent2 4 2" xfId="7448"/>
    <cellStyle name="60% - Accent2 5" xfId="7449"/>
    <cellStyle name="60% - Accent3" xfId="7450"/>
    <cellStyle name="60% - Accent3 2" xfId="7451"/>
    <cellStyle name="60% - Accent3 2 2" xfId="7452"/>
    <cellStyle name="60% - Accent3 3" xfId="7453"/>
    <cellStyle name="60% - Accent3 3 2" xfId="7454"/>
    <cellStyle name="60% - Accent3 4" xfId="7455"/>
    <cellStyle name="60% - Accent3 4 2" xfId="7456"/>
    <cellStyle name="60% - Accent3 5" xfId="7457"/>
    <cellStyle name="60% - Accent4" xfId="7458"/>
    <cellStyle name="60% - Accent4 2" xfId="7459"/>
    <cellStyle name="60% - Accent4 2 2" xfId="7460"/>
    <cellStyle name="60% - Accent4 3" xfId="7461"/>
    <cellStyle name="60% - Accent4 3 2" xfId="7462"/>
    <cellStyle name="60% - Accent4 4" xfId="7463"/>
    <cellStyle name="60% - Accent4 4 2" xfId="7464"/>
    <cellStyle name="60% - Accent4 5" xfId="7465"/>
    <cellStyle name="60% - Accent5" xfId="7466"/>
    <cellStyle name="60% - Accent5 2" xfId="7467"/>
    <cellStyle name="60% - Accent5 2 2" xfId="7468"/>
    <cellStyle name="60% - Accent5 3" xfId="7469"/>
    <cellStyle name="60% - Accent5 3 2" xfId="7470"/>
    <cellStyle name="60% - Accent5 4" xfId="7471"/>
    <cellStyle name="60% - Accent5 4 2" xfId="7472"/>
    <cellStyle name="60% - Accent5 5" xfId="7473"/>
    <cellStyle name="60% - Accent6" xfId="7474"/>
    <cellStyle name="60% - Accent6 2" xfId="7475"/>
    <cellStyle name="60% - Accent6 2 2" xfId="7476"/>
    <cellStyle name="60% - Accent6 3" xfId="7477"/>
    <cellStyle name="60% - Accent6 3 2" xfId="7478"/>
    <cellStyle name="60% - Accent6 4" xfId="7479"/>
    <cellStyle name="60% - Accent6 4 2" xfId="7480"/>
    <cellStyle name="60% - Accent6 5" xfId="7481"/>
    <cellStyle name="60% - Акцент1 1" xfId="7482"/>
    <cellStyle name="60% - Акцент1 10" xfId="7483"/>
    <cellStyle name="60% - Акцент1 10 2" xfId="7484"/>
    <cellStyle name="60% - Акцент1 10 3" xfId="7485"/>
    <cellStyle name="60% - Акцент1 11" xfId="7486"/>
    <cellStyle name="60% - Акцент1 11 2" xfId="7487"/>
    <cellStyle name="60% - Акцент1 11 3" xfId="7488"/>
    <cellStyle name="60% - Акцент1 12" xfId="7489"/>
    <cellStyle name="60% - Акцент1 12 2" xfId="7490"/>
    <cellStyle name="60% - Акцент1 12 3" xfId="7491"/>
    <cellStyle name="60% - Акцент1 13" xfId="7492"/>
    <cellStyle name="60% - Акцент1 14" xfId="7493"/>
    <cellStyle name="60% - Акцент1 15" xfId="7494"/>
    <cellStyle name="60% - Акцент1 16" xfId="7495"/>
    <cellStyle name="60% - Акцент1 17" xfId="7496"/>
    <cellStyle name="60% - Акцент1 18" xfId="7497"/>
    <cellStyle name="60% - Акцент1 19" xfId="7498"/>
    <cellStyle name="60% - Акцент1 2" xfId="16"/>
    <cellStyle name="60% - Акцент1 2 10" xfId="7499"/>
    <cellStyle name="60% - Акцент1 2 11" xfId="7500"/>
    <cellStyle name="60% - Акцент1 2 12" xfId="7501"/>
    <cellStyle name="60% - Акцент1 2 13" xfId="7502"/>
    <cellStyle name="60% - Акцент1 2 14" xfId="7503"/>
    <cellStyle name="60% - Акцент1 2 15" xfId="7504"/>
    <cellStyle name="60% - Акцент1 2 16" xfId="7505"/>
    <cellStyle name="60% - Акцент1 2 16 2" xfId="7506"/>
    <cellStyle name="60% - Акцент1 2 16 3" xfId="7507"/>
    <cellStyle name="60% - Акцент1 2 16 4" xfId="7508"/>
    <cellStyle name="60% - Акцент1 2 16 5" xfId="7509"/>
    <cellStyle name="60% - Акцент1 2 16 6" xfId="7510"/>
    <cellStyle name="60% - Акцент1 2 16 7" xfId="7511"/>
    <cellStyle name="60% - Акцент1 2 17" xfId="7512"/>
    <cellStyle name="60% - Акцент1 2 18" xfId="7513"/>
    <cellStyle name="60% - Акцент1 2 19" xfId="7514"/>
    <cellStyle name="60% - Акцент1 2 2" xfId="7515"/>
    <cellStyle name="60% - Акцент1 2 2 10" xfId="7516"/>
    <cellStyle name="60% - Акцент1 2 2 11" xfId="7517"/>
    <cellStyle name="60% - Акцент1 2 2 12" xfId="7518"/>
    <cellStyle name="60% - Акцент1 2 2 13" xfId="7519"/>
    <cellStyle name="60% - Акцент1 2 2 14" xfId="7520"/>
    <cellStyle name="60% - Акцент1 2 2 15" xfId="7521"/>
    <cellStyle name="60% - Акцент1 2 2 16" xfId="7522"/>
    <cellStyle name="60% - Акцент1 2 2 17" xfId="7523"/>
    <cellStyle name="60% - Акцент1 2 2 18" xfId="7524"/>
    <cellStyle name="60% - Акцент1 2 2 19" xfId="7525"/>
    <cellStyle name="60% - Акцент1 2 2 2" xfId="7526"/>
    <cellStyle name="60% - Акцент1 2 2 2 2" xfId="7527"/>
    <cellStyle name="60% - Акцент1 2 2 2 3" xfId="7528"/>
    <cellStyle name="60% - Акцент1 2 2 2 4" xfId="7529"/>
    <cellStyle name="60% - Акцент1 2 2 2 5" xfId="7530"/>
    <cellStyle name="60% - Акцент1 2 2 2 6" xfId="7531"/>
    <cellStyle name="60% - Акцент1 2 2 20" xfId="7532"/>
    <cellStyle name="60% - Акцент1 2 2 21" xfId="7533"/>
    <cellStyle name="60% - Акцент1 2 2 22" xfId="7534"/>
    <cellStyle name="60% - Акцент1 2 2 3" xfId="7535"/>
    <cellStyle name="60% - Акцент1 2 2 4" xfId="7536"/>
    <cellStyle name="60% - Акцент1 2 2 5" xfId="7537"/>
    <cellStyle name="60% - Акцент1 2 2 6" xfId="7538"/>
    <cellStyle name="60% - Акцент1 2 2 7" xfId="7539"/>
    <cellStyle name="60% - Акцент1 2 2 8" xfId="7540"/>
    <cellStyle name="60% - Акцент1 2 2 9" xfId="7541"/>
    <cellStyle name="60% - Акцент1 2 20" xfId="7542"/>
    <cellStyle name="60% - Акцент1 2 21" xfId="7543"/>
    <cellStyle name="60% - Акцент1 2 22" xfId="7544"/>
    <cellStyle name="60% - Акцент1 2 23" xfId="7545"/>
    <cellStyle name="60% - Акцент1 2 24" xfId="7546"/>
    <cellStyle name="60% - Акцент1 2 25" xfId="7547"/>
    <cellStyle name="60% - Акцент1 2 26" xfId="7548"/>
    <cellStyle name="60% - Акцент1 2 27" xfId="7549"/>
    <cellStyle name="60% - Акцент1 2 28" xfId="7550"/>
    <cellStyle name="60% - Акцент1 2 29" xfId="7551"/>
    <cellStyle name="60% - Акцент1 2 3" xfId="7552"/>
    <cellStyle name="60% - Акцент1 2 30" xfId="7553"/>
    <cellStyle name="60% - Акцент1 2 31" xfId="7554"/>
    <cellStyle name="60% - Акцент1 2 32" xfId="7555"/>
    <cellStyle name="60% - Акцент1 2 33" xfId="7556"/>
    <cellStyle name="60% - Акцент1 2 34" xfId="7557"/>
    <cellStyle name="60% - Акцент1 2 35" xfId="7558"/>
    <cellStyle name="60% - Акцент1 2 4" xfId="7559"/>
    <cellStyle name="60% - Акцент1 2 5" xfId="7560"/>
    <cellStyle name="60% - Акцент1 2 6" xfId="7561"/>
    <cellStyle name="60% - Акцент1 2 7" xfId="7562"/>
    <cellStyle name="60% - Акцент1 2 8" xfId="7563"/>
    <cellStyle name="60% - Акцент1 2 9" xfId="7564"/>
    <cellStyle name="60% - Акцент1 20" xfId="7565"/>
    <cellStyle name="60% - Акцент1 21" xfId="7566"/>
    <cellStyle name="60% - Акцент1 22" xfId="7567"/>
    <cellStyle name="60% - Акцент1 22 2" xfId="7568"/>
    <cellStyle name="60% - Акцент1 23" xfId="7569"/>
    <cellStyle name="60% - Акцент1 24" xfId="7570"/>
    <cellStyle name="60% - Акцент1 25" xfId="7571"/>
    <cellStyle name="60% - Акцент1 26" xfId="7572"/>
    <cellStyle name="60% - Акцент1 27" xfId="7573"/>
    <cellStyle name="60% - Акцент1 28" xfId="7574"/>
    <cellStyle name="60% - Акцент1 29" xfId="7575"/>
    <cellStyle name="60% - Акцент1 3" xfId="7576"/>
    <cellStyle name="60% - Акцент1 3 2" xfId="7577"/>
    <cellStyle name="60% - Акцент1 3 3" xfId="7578"/>
    <cellStyle name="60% - Акцент1 30" xfId="7579"/>
    <cellStyle name="60% - Акцент1 31" xfId="7580"/>
    <cellStyle name="60% - Акцент1 32" xfId="7581"/>
    <cellStyle name="60% - Акцент1 33" xfId="7582"/>
    <cellStyle name="60% - Акцент1 34" xfId="7583"/>
    <cellStyle name="60% - Акцент1 35" xfId="7584"/>
    <cellStyle name="60% - Акцент1 36" xfId="7585"/>
    <cellStyle name="60% - Акцент1 37" xfId="7586"/>
    <cellStyle name="60% - Акцент1 38" xfId="7587"/>
    <cellStyle name="60% - Акцент1 4" xfId="7588"/>
    <cellStyle name="60% - Акцент1 4 2" xfId="7589"/>
    <cellStyle name="60% - Акцент1 4 3" xfId="7590"/>
    <cellStyle name="60% - Акцент1 5" xfId="7591"/>
    <cellStyle name="60% - Акцент1 5 2" xfId="7592"/>
    <cellStyle name="60% - Акцент1 5 3" xfId="7593"/>
    <cellStyle name="60% - Акцент1 6" xfId="7594"/>
    <cellStyle name="60% - Акцент1 6 2" xfId="7595"/>
    <cellStyle name="60% - Акцент1 6 3" xfId="7596"/>
    <cellStyle name="60% - Акцент1 7" xfId="7597"/>
    <cellStyle name="60% - Акцент1 7 2" xfId="7598"/>
    <cellStyle name="60% - Акцент1 7 3" xfId="7599"/>
    <cellStyle name="60% - Акцент1 8" xfId="7600"/>
    <cellStyle name="60% - Акцент1 8 2" xfId="7601"/>
    <cellStyle name="60% - Акцент1 8 3" xfId="7602"/>
    <cellStyle name="60% - Акцент1 9" xfId="7603"/>
    <cellStyle name="60% - Акцент1 9 2" xfId="7604"/>
    <cellStyle name="60% - Акцент1 9 3" xfId="7605"/>
    <cellStyle name="60% - Акцент2 1" xfId="7606"/>
    <cellStyle name="60% - Акцент2 10" xfId="7607"/>
    <cellStyle name="60% - Акцент2 10 2" xfId="7608"/>
    <cellStyle name="60% - Акцент2 10 3" xfId="7609"/>
    <cellStyle name="60% - Акцент2 11" xfId="7610"/>
    <cellStyle name="60% - Акцент2 11 2" xfId="7611"/>
    <cellStyle name="60% - Акцент2 11 3" xfId="7612"/>
    <cellStyle name="60% - Акцент2 12" xfId="7613"/>
    <cellStyle name="60% - Акцент2 12 2" xfId="7614"/>
    <cellStyle name="60% - Акцент2 12 3" xfId="7615"/>
    <cellStyle name="60% - Акцент2 13" xfId="7616"/>
    <cellStyle name="60% - Акцент2 14" xfId="7617"/>
    <cellStyle name="60% - Акцент2 15" xfId="7618"/>
    <cellStyle name="60% - Акцент2 16" xfId="7619"/>
    <cellStyle name="60% - Акцент2 17" xfId="7620"/>
    <cellStyle name="60% - Акцент2 18" xfId="7621"/>
    <cellStyle name="60% - Акцент2 19" xfId="7622"/>
    <cellStyle name="60% - Акцент2 2" xfId="17"/>
    <cellStyle name="60% - Акцент2 2 10" xfId="7623"/>
    <cellStyle name="60% - Акцент2 2 11" xfId="7624"/>
    <cellStyle name="60% - Акцент2 2 12" xfId="7625"/>
    <cellStyle name="60% - Акцент2 2 13" xfId="7626"/>
    <cellStyle name="60% - Акцент2 2 14" xfId="7627"/>
    <cellStyle name="60% - Акцент2 2 15" xfId="7628"/>
    <cellStyle name="60% - Акцент2 2 16" xfId="7629"/>
    <cellStyle name="60% - Акцент2 2 16 2" xfId="7630"/>
    <cellStyle name="60% - Акцент2 2 16 3" xfId="7631"/>
    <cellStyle name="60% - Акцент2 2 16 4" xfId="7632"/>
    <cellStyle name="60% - Акцент2 2 16 5" xfId="7633"/>
    <cellStyle name="60% - Акцент2 2 16 6" xfId="7634"/>
    <cellStyle name="60% - Акцент2 2 16 7" xfId="7635"/>
    <cellStyle name="60% - Акцент2 2 17" xfId="7636"/>
    <cellStyle name="60% - Акцент2 2 18" xfId="7637"/>
    <cellStyle name="60% - Акцент2 2 19" xfId="7638"/>
    <cellStyle name="60% - Акцент2 2 2" xfId="7639"/>
    <cellStyle name="60% - Акцент2 2 2 10" xfId="7640"/>
    <cellStyle name="60% - Акцент2 2 2 11" xfId="7641"/>
    <cellStyle name="60% - Акцент2 2 2 12" xfId="7642"/>
    <cellStyle name="60% - Акцент2 2 2 13" xfId="7643"/>
    <cellStyle name="60% - Акцент2 2 2 14" xfId="7644"/>
    <cellStyle name="60% - Акцент2 2 2 15" xfId="7645"/>
    <cellStyle name="60% - Акцент2 2 2 16" xfId="7646"/>
    <cellStyle name="60% - Акцент2 2 2 17" xfId="7647"/>
    <cellStyle name="60% - Акцент2 2 2 18" xfId="7648"/>
    <cellStyle name="60% - Акцент2 2 2 19" xfId="7649"/>
    <cellStyle name="60% - Акцент2 2 2 2" xfId="7650"/>
    <cellStyle name="60% - Акцент2 2 2 2 2" xfId="7651"/>
    <cellStyle name="60% - Акцент2 2 2 2 3" xfId="7652"/>
    <cellStyle name="60% - Акцент2 2 2 2 4" xfId="7653"/>
    <cellStyle name="60% - Акцент2 2 2 2 5" xfId="7654"/>
    <cellStyle name="60% - Акцент2 2 2 2 6" xfId="7655"/>
    <cellStyle name="60% - Акцент2 2 2 20" xfId="7656"/>
    <cellStyle name="60% - Акцент2 2 2 21" xfId="7657"/>
    <cellStyle name="60% - Акцент2 2 2 22" xfId="7658"/>
    <cellStyle name="60% - Акцент2 2 2 3" xfId="7659"/>
    <cellStyle name="60% - Акцент2 2 2 4" xfId="7660"/>
    <cellStyle name="60% - Акцент2 2 2 5" xfId="7661"/>
    <cellStyle name="60% - Акцент2 2 2 6" xfId="7662"/>
    <cellStyle name="60% - Акцент2 2 2 7" xfId="7663"/>
    <cellStyle name="60% - Акцент2 2 2 8" xfId="7664"/>
    <cellStyle name="60% - Акцент2 2 2 9" xfId="7665"/>
    <cellStyle name="60% - Акцент2 2 20" xfId="7666"/>
    <cellStyle name="60% - Акцент2 2 21" xfId="7667"/>
    <cellStyle name="60% - Акцент2 2 22" xfId="7668"/>
    <cellStyle name="60% - Акцент2 2 23" xfId="7669"/>
    <cellStyle name="60% - Акцент2 2 24" xfId="7670"/>
    <cellStyle name="60% - Акцент2 2 25" xfId="7671"/>
    <cellStyle name="60% - Акцент2 2 26" xfId="7672"/>
    <cellStyle name="60% - Акцент2 2 27" xfId="7673"/>
    <cellStyle name="60% - Акцент2 2 28" xfId="7674"/>
    <cellStyle name="60% - Акцент2 2 29" xfId="7675"/>
    <cellStyle name="60% - Акцент2 2 3" xfId="7676"/>
    <cellStyle name="60% - Акцент2 2 30" xfId="7677"/>
    <cellStyle name="60% - Акцент2 2 31" xfId="7678"/>
    <cellStyle name="60% - Акцент2 2 32" xfId="7679"/>
    <cellStyle name="60% - Акцент2 2 33" xfId="7680"/>
    <cellStyle name="60% - Акцент2 2 34" xfId="7681"/>
    <cellStyle name="60% - Акцент2 2 35" xfId="7682"/>
    <cellStyle name="60% - Акцент2 2 4" xfId="7683"/>
    <cellStyle name="60% - Акцент2 2 5" xfId="7684"/>
    <cellStyle name="60% - Акцент2 2 6" xfId="7685"/>
    <cellStyle name="60% - Акцент2 2 7" xfId="7686"/>
    <cellStyle name="60% - Акцент2 2 8" xfId="7687"/>
    <cellStyle name="60% - Акцент2 2 9" xfId="7688"/>
    <cellStyle name="60% - Акцент2 20" xfId="7689"/>
    <cellStyle name="60% - Акцент2 21" xfId="7690"/>
    <cellStyle name="60% - Акцент2 22" xfId="7691"/>
    <cellStyle name="60% - Акцент2 22 2" xfId="7692"/>
    <cellStyle name="60% - Акцент2 23" xfId="7693"/>
    <cellStyle name="60% - Акцент2 24" xfId="7694"/>
    <cellStyle name="60% - Акцент2 25" xfId="7695"/>
    <cellStyle name="60% - Акцент2 26" xfId="7696"/>
    <cellStyle name="60% - Акцент2 27" xfId="7697"/>
    <cellStyle name="60% - Акцент2 28" xfId="7698"/>
    <cellStyle name="60% - Акцент2 29" xfId="7699"/>
    <cellStyle name="60% - Акцент2 3" xfId="7700"/>
    <cellStyle name="60% - Акцент2 3 2" xfId="7701"/>
    <cellStyle name="60% - Акцент2 3 3" xfId="7702"/>
    <cellStyle name="60% - Акцент2 30" xfId="7703"/>
    <cellStyle name="60% - Акцент2 31" xfId="7704"/>
    <cellStyle name="60% - Акцент2 32" xfId="7705"/>
    <cellStyle name="60% - Акцент2 33" xfId="7706"/>
    <cellStyle name="60% - Акцент2 34" xfId="7707"/>
    <cellStyle name="60% - Акцент2 35" xfId="7708"/>
    <cellStyle name="60% - Акцент2 36" xfId="7709"/>
    <cellStyle name="60% - Акцент2 37" xfId="7710"/>
    <cellStyle name="60% - Акцент2 4" xfId="7711"/>
    <cellStyle name="60% - Акцент2 4 2" xfId="7712"/>
    <cellStyle name="60% - Акцент2 4 3" xfId="7713"/>
    <cellStyle name="60% - Акцент2 5" xfId="7714"/>
    <cellStyle name="60% - Акцент2 5 2" xfId="7715"/>
    <cellStyle name="60% - Акцент2 5 3" xfId="7716"/>
    <cellStyle name="60% - Акцент2 6" xfId="7717"/>
    <cellStyle name="60% - Акцент2 6 2" xfId="7718"/>
    <cellStyle name="60% - Акцент2 6 3" xfId="7719"/>
    <cellStyle name="60% - Акцент2 7" xfId="7720"/>
    <cellStyle name="60% - Акцент2 7 2" xfId="7721"/>
    <cellStyle name="60% - Акцент2 7 3" xfId="7722"/>
    <cellStyle name="60% - Акцент2 8" xfId="7723"/>
    <cellStyle name="60% - Акцент2 8 2" xfId="7724"/>
    <cellStyle name="60% - Акцент2 8 3" xfId="7725"/>
    <cellStyle name="60% - Акцент2 9" xfId="7726"/>
    <cellStyle name="60% - Акцент2 9 2" xfId="7727"/>
    <cellStyle name="60% - Акцент2 9 3" xfId="7728"/>
    <cellStyle name="60% - Акцент3 1" xfId="7729"/>
    <cellStyle name="60% - Акцент3 10" xfId="7730"/>
    <cellStyle name="60% - Акцент3 10 2" xfId="7731"/>
    <cellStyle name="60% - Акцент3 10 3" xfId="7732"/>
    <cellStyle name="60% - Акцент3 11" xfId="7733"/>
    <cellStyle name="60% - Акцент3 11 2" xfId="7734"/>
    <cellStyle name="60% - Акцент3 11 3" xfId="7735"/>
    <cellStyle name="60% - Акцент3 12" xfId="7736"/>
    <cellStyle name="60% - Акцент3 12 2" xfId="7737"/>
    <cellStyle name="60% - Акцент3 12 3" xfId="7738"/>
    <cellStyle name="60% - Акцент3 13" xfId="7739"/>
    <cellStyle name="60% - Акцент3 14" xfId="7740"/>
    <cellStyle name="60% - Акцент3 15" xfId="7741"/>
    <cellStyle name="60% - Акцент3 16" xfId="7742"/>
    <cellStyle name="60% - Акцент3 17" xfId="7743"/>
    <cellStyle name="60% - Акцент3 18" xfId="7744"/>
    <cellStyle name="60% - Акцент3 19" xfId="7745"/>
    <cellStyle name="60% - Акцент3 2" xfId="18"/>
    <cellStyle name="60% - Акцент3 2 10" xfId="7746"/>
    <cellStyle name="60% - Акцент3 2 11" xfId="7747"/>
    <cellStyle name="60% - Акцент3 2 12" xfId="7748"/>
    <cellStyle name="60% - Акцент3 2 13" xfId="7749"/>
    <cellStyle name="60% - Акцент3 2 14" xfId="7750"/>
    <cellStyle name="60% - Акцент3 2 15" xfId="7751"/>
    <cellStyle name="60% - Акцент3 2 16" xfId="7752"/>
    <cellStyle name="60% - Акцент3 2 16 2" xfId="7753"/>
    <cellStyle name="60% - Акцент3 2 16 3" xfId="7754"/>
    <cellStyle name="60% - Акцент3 2 16 4" xfId="7755"/>
    <cellStyle name="60% - Акцент3 2 16 5" xfId="7756"/>
    <cellStyle name="60% - Акцент3 2 16 6" xfId="7757"/>
    <cellStyle name="60% - Акцент3 2 16 7" xfId="7758"/>
    <cellStyle name="60% - Акцент3 2 17" xfId="7759"/>
    <cellStyle name="60% - Акцент3 2 18" xfId="7760"/>
    <cellStyle name="60% - Акцент3 2 19" xfId="7761"/>
    <cellStyle name="60% - Акцент3 2 2" xfId="7762"/>
    <cellStyle name="60% - Акцент3 2 2 10" xfId="7763"/>
    <cellStyle name="60% - Акцент3 2 2 11" xfId="7764"/>
    <cellStyle name="60% - Акцент3 2 2 12" xfId="7765"/>
    <cellStyle name="60% - Акцент3 2 2 13" xfId="7766"/>
    <cellStyle name="60% - Акцент3 2 2 14" xfId="7767"/>
    <cellStyle name="60% - Акцент3 2 2 15" xfId="7768"/>
    <cellStyle name="60% - Акцент3 2 2 16" xfId="7769"/>
    <cellStyle name="60% - Акцент3 2 2 17" xfId="7770"/>
    <cellStyle name="60% - Акцент3 2 2 18" xfId="7771"/>
    <cellStyle name="60% - Акцент3 2 2 19" xfId="7772"/>
    <cellStyle name="60% - Акцент3 2 2 2" xfId="7773"/>
    <cellStyle name="60% - Акцент3 2 2 2 2" xfId="7774"/>
    <cellStyle name="60% - Акцент3 2 2 2 3" xfId="7775"/>
    <cellStyle name="60% - Акцент3 2 2 2 4" xfId="7776"/>
    <cellStyle name="60% - Акцент3 2 2 2 5" xfId="7777"/>
    <cellStyle name="60% - Акцент3 2 2 2 6" xfId="7778"/>
    <cellStyle name="60% - Акцент3 2 2 20" xfId="7779"/>
    <cellStyle name="60% - Акцент3 2 2 21" xfId="7780"/>
    <cellStyle name="60% - Акцент3 2 2 22" xfId="7781"/>
    <cellStyle name="60% - Акцент3 2 2 3" xfId="7782"/>
    <cellStyle name="60% - Акцент3 2 2 4" xfId="7783"/>
    <cellStyle name="60% - Акцент3 2 2 5" xfId="7784"/>
    <cellStyle name="60% - Акцент3 2 2 6" xfId="7785"/>
    <cellStyle name="60% - Акцент3 2 2 7" xfId="7786"/>
    <cellStyle name="60% - Акцент3 2 2 8" xfId="7787"/>
    <cellStyle name="60% - Акцент3 2 2 9" xfId="7788"/>
    <cellStyle name="60% - Акцент3 2 20" xfId="7789"/>
    <cellStyle name="60% - Акцент3 2 21" xfId="7790"/>
    <cellStyle name="60% - Акцент3 2 22" xfId="7791"/>
    <cellStyle name="60% - Акцент3 2 23" xfId="7792"/>
    <cellStyle name="60% - Акцент3 2 24" xfId="7793"/>
    <cellStyle name="60% - Акцент3 2 25" xfId="7794"/>
    <cellStyle name="60% - Акцент3 2 26" xfId="7795"/>
    <cellStyle name="60% - Акцент3 2 27" xfId="7796"/>
    <cellStyle name="60% - Акцент3 2 28" xfId="7797"/>
    <cellStyle name="60% - Акцент3 2 29" xfId="7798"/>
    <cellStyle name="60% - Акцент3 2 3" xfId="7799"/>
    <cellStyle name="60% - Акцент3 2 30" xfId="7800"/>
    <cellStyle name="60% - Акцент3 2 31" xfId="7801"/>
    <cellStyle name="60% - Акцент3 2 32" xfId="7802"/>
    <cellStyle name="60% - Акцент3 2 33" xfId="7803"/>
    <cellStyle name="60% - Акцент3 2 34" xfId="7804"/>
    <cellStyle name="60% - Акцент3 2 35" xfId="7805"/>
    <cellStyle name="60% - Акцент3 2 4" xfId="7806"/>
    <cellStyle name="60% - Акцент3 2 5" xfId="7807"/>
    <cellStyle name="60% - Акцент3 2 6" xfId="7808"/>
    <cellStyle name="60% - Акцент3 2 7" xfId="7809"/>
    <cellStyle name="60% - Акцент3 2 8" xfId="7810"/>
    <cellStyle name="60% - Акцент3 2 9" xfId="7811"/>
    <cellStyle name="60% - Акцент3 20" xfId="7812"/>
    <cellStyle name="60% - Акцент3 21" xfId="7813"/>
    <cellStyle name="60% - Акцент3 22" xfId="7814"/>
    <cellStyle name="60% - Акцент3 22 2" xfId="7815"/>
    <cellStyle name="60% - Акцент3 23" xfId="7816"/>
    <cellStyle name="60% - Акцент3 24" xfId="7817"/>
    <cellStyle name="60% - Акцент3 25" xfId="7818"/>
    <cellStyle name="60% - Акцент3 26" xfId="7819"/>
    <cellStyle name="60% - Акцент3 27" xfId="7820"/>
    <cellStyle name="60% - Акцент3 28" xfId="7821"/>
    <cellStyle name="60% - Акцент3 29" xfId="7822"/>
    <cellStyle name="60% - Акцент3 3" xfId="7823"/>
    <cellStyle name="60% - Акцент3 3 2" xfId="7824"/>
    <cellStyle name="60% - Акцент3 3 3" xfId="7825"/>
    <cellStyle name="60% - Акцент3 30" xfId="7826"/>
    <cellStyle name="60% - Акцент3 31" xfId="7827"/>
    <cellStyle name="60% - Акцент3 32" xfId="7828"/>
    <cellStyle name="60% - Акцент3 33" xfId="7829"/>
    <cellStyle name="60% - Акцент3 34" xfId="7830"/>
    <cellStyle name="60% - Акцент3 35" xfId="7831"/>
    <cellStyle name="60% - Акцент3 36" xfId="7832"/>
    <cellStyle name="60% - Акцент3 37" xfId="7833"/>
    <cellStyle name="60% - Акцент3 38" xfId="7834"/>
    <cellStyle name="60% - Акцент3 4" xfId="7835"/>
    <cellStyle name="60% - Акцент3 4 2" xfId="7836"/>
    <cellStyle name="60% - Акцент3 4 3" xfId="7837"/>
    <cellStyle name="60% - Акцент3 5" xfId="7838"/>
    <cellStyle name="60% - Акцент3 5 2" xfId="7839"/>
    <cellStyle name="60% - Акцент3 5 3" xfId="7840"/>
    <cellStyle name="60% - Акцент3 6" xfId="7841"/>
    <cellStyle name="60% - Акцент3 6 2" xfId="7842"/>
    <cellStyle name="60% - Акцент3 6 3" xfId="7843"/>
    <cellStyle name="60% - Акцент3 7" xfId="7844"/>
    <cellStyle name="60% - Акцент3 7 2" xfId="7845"/>
    <cellStyle name="60% - Акцент3 7 3" xfId="7846"/>
    <cellStyle name="60% - Акцент3 8" xfId="7847"/>
    <cellStyle name="60% - Акцент3 8 2" xfId="7848"/>
    <cellStyle name="60% - Акцент3 8 3" xfId="7849"/>
    <cellStyle name="60% - Акцент3 9" xfId="7850"/>
    <cellStyle name="60% - Акцент3 9 2" xfId="7851"/>
    <cellStyle name="60% - Акцент3 9 3" xfId="7852"/>
    <cellStyle name="60% - Акцент4 1" xfId="7853"/>
    <cellStyle name="60% - Акцент4 10" xfId="7854"/>
    <cellStyle name="60% - Акцент4 10 2" xfId="7855"/>
    <cellStyle name="60% - Акцент4 10 3" xfId="7856"/>
    <cellStyle name="60% - Акцент4 11" xfId="7857"/>
    <cellStyle name="60% - Акцент4 11 2" xfId="7858"/>
    <cellStyle name="60% - Акцент4 11 3" xfId="7859"/>
    <cellStyle name="60% - Акцент4 12" xfId="7860"/>
    <cellStyle name="60% - Акцент4 12 2" xfId="7861"/>
    <cellStyle name="60% - Акцент4 12 3" xfId="7862"/>
    <cellStyle name="60% - Акцент4 13" xfId="7863"/>
    <cellStyle name="60% - Акцент4 14" xfId="7864"/>
    <cellStyle name="60% - Акцент4 15" xfId="7865"/>
    <cellStyle name="60% - Акцент4 16" xfId="7866"/>
    <cellStyle name="60% - Акцент4 17" xfId="7867"/>
    <cellStyle name="60% - Акцент4 18" xfId="7868"/>
    <cellStyle name="60% - Акцент4 19" xfId="7869"/>
    <cellStyle name="60% - Акцент4 2" xfId="19"/>
    <cellStyle name="60% - Акцент4 2 10" xfId="7870"/>
    <cellStyle name="60% - Акцент4 2 11" xfId="7871"/>
    <cellStyle name="60% - Акцент4 2 12" xfId="7872"/>
    <cellStyle name="60% - Акцент4 2 13" xfId="7873"/>
    <cellStyle name="60% - Акцент4 2 14" xfId="7874"/>
    <cellStyle name="60% - Акцент4 2 15" xfId="7875"/>
    <cellStyle name="60% - Акцент4 2 16" xfId="7876"/>
    <cellStyle name="60% - Акцент4 2 16 2" xfId="7877"/>
    <cellStyle name="60% - Акцент4 2 16 3" xfId="7878"/>
    <cellStyle name="60% - Акцент4 2 16 4" xfId="7879"/>
    <cellStyle name="60% - Акцент4 2 16 5" xfId="7880"/>
    <cellStyle name="60% - Акцент4 2 16 6" xfId="7881"/>
    <cellStyle name="60% - Акцент4 2 16 7" xfId="7882"/>
    <cellStyle name="60% - Акцент4 2 17" xfId="7883"/>
    <cellStyle name="60% - Акцент4 2 18" xfId="7884"/>
    <cellStyle name="60% - Акцент4 2 19" xfId="7885"/>
    <cellStyle name="60% - Акцент4 2 2" xfId="7886"/>
    <cellStyle name="60% - Акцент4 2 2 10" xfId="7887"/>
    <cellStyle name="60% - Акцент4 2 2 11" xfId="7888"/>
    <cellStyle name="60% - Акцент4 2 2 12" xfId="7889"/>
    <cellStyle name="60% - Акцент4 2 2 13" xfId="7890"/>
    <cellStyle name="60% - Акцент4 2 2 14" xfId="7891"/>
    <cellStyle name="60% - Акцент4 2 2 15" xfId="7892"/>
    <cellStyle name="60% - Акцент4 2 2 16" xfId="7893"/>
    <cellStyle name="60% - Акцент4 2 2 17" xfId="7894"/>
    <cellStyle name="60% - Акцент4 2 2 18" xfId="7895"/>
    <cellStyle name="60% - Акцент4 2 2 19" xfId="7896"/>
    <cellStyle name="60% - Акцент4 2 2 2" xfId="7897"/>
    <cellStyle name="60% - Акцент4 2 2 2 2" xfId="7898"/>
    <cellStyle name="60% - Акцент4 2 2 2 3" xfId="7899"/>
    <cellStyle name="60% - Акцент4 2 2 2 4" xfId="7900"/>
    <cellStyle name="60% - Акцент4 2 2 2 5" xfId="7901"/>
    <cellStyle name="60% - Акцент4 2 2 2 6" xfId="7902"/>
    <cellStyle name="60% - Акцент4 2 2 20" xfId="7903"/>
    <cellStyle name="60% - Акцент4 2 2 21" xfId="7904"/>
    <cellStyle name="60% - Акцент4 2 2 22" xfId="7905"/>
    <cellStyle name="60% - Акцент4 2 2 3" xfId="7906"/>
    <cellStyle name="60% - Акцент4 2 2 4" xfId="7907"/>
    <cellStyle name="60% - Акцент4 2 2 5" xfId="7908"/>
    <cellStyle name="60% - Акцент4 2 2 6" xfId="7909"/>
    <cellStyle name="60% - Акцент4 2 2 7" xfId="7910"/>
    <cellStyle name="60% - Акцент4 2 2 8" xfId="7911"/>
    <cellStyle name="60% - Акцент4 2 2 9" xfId="7912"/>
    <cellStyle name="60% - Акцент4 2 20" xfId="7913"/>
    <cellStyle name="60% - Акцент4 2 21" xfId="7914"/>
    <cellStyle name="60% - Акцент4 2 22" xfId="7915"/>
    <cellStyle name="60% - Акцент4 2 23" xfId="7916"/>
    <cellStyle name="60% - Акцент4 2 24" xfId="7917"/>
    <cellStyle name="60% - Акцент4 2 25" xfId="7918"/>
    <cellStyle name="60% - Акцент4 2 26" xfId="7919"/>
    <cellStyle name="60% - Акцент4 2 27" xfId="7920"/>
    <cellStyle name="60% - Акцент4 2 28" xfId="7921"/>
    <cellStyle name="60% - Акцент4 2 29" xfId="7922"/>
    <cellStyle name="60% - Акцент4 2 3" xfId="7923"/>
    <cellStyle name="60% - Акцент4 2 30" xfId="7924"/>
    <cellStyle name="60% - Акцент4 2 31" xfId="7925"/>
    <cellStyle name="60% - Акцент4 2 32" xfId="7926"/>
    <cellStyle name="60% - Акцент4 2 33" xfId="7927"/>
    <cellStyle name="60% - Акцент4 2 34" xfId="7928"/>
    <cellStyle name="60% - Акцент4 2 35" xfId="7929"/>
    <cellStyle name="60% - Акцент4 2 4" xfId="7930"/>
    <cellStyle name="60% - Акцент4 2 5" xfId="7931"/>
    <cellStyle name="60% - Акцент4 2 6" xfId="7932"/>
    <cellStyle name="60% - Акцент4 2 7" xfId="7933"/>
    <cellStyle name="60% - Акцент4 2 8" xfId="7934"/>
    <cellStyle name="60% - Акцент4 2 9" xfId="7935"/>
    <cellStyle name="60% - Акцент4 20" xfId="7936"/>
    <cellStyle name="60% - Акцент4 21" xfId="7937"/>
    <cellStyle name="60% - Акцент4 22" xfId="7938"/>
    <cellStyle name="60% - Акцент4 22 2" xfId="7939"/>
    <cellStyle name="60% - Акцент4 23" xfId="7940"/>
    <cellStyle name="60% - Акцент4 24" xfId="7941"/>
    <cellStyle name="60% - Акцент4 25" xfId="7942"/>
    <cellStyle name="60% - Акцент4 26" xfId="7943"/>
    <cellStyle name="60% - Акцент4 27" xfId="7944"/>
    <cellStyle name="60% - Акцент4 28" xfId="7945"/>
    <cellStyle name="60% - Акцент4 29" xfId="7946"/>
    <cellStyle name="60% - Акцент4 3" xfId="7947"/>
    <cellStyle name="60% - Акцент4 3 2" xfId="7948"/>
    <cellStyle name="60% - Акцент4 3 3" xfId="7949"/>
    <cellStyle name="60% - Акцент4 30" xfId="7950"/>
    <cellStyle name="60% - Акцент4 31" xfId="7951"/>
    <cellStyle name="60% - Акцент4 32" xfId="7952"/>
    <cellStyle name="60% - Акцент4 33" xfId="7953"/>
    <cellStyle name="60% - Акцент4 34" xfId="7954"/>
    <cellStyle name="60% - Акцент4 35" xfId="7955"/>
    <cellStyle name="60% - Акцент4 36" xfId="7956"/>
    <cellStyle name="60% - Акцент4 37" xfId="7957"/>
    <cellStyle name="60% - Акцент4 38" xfId="7958"/>
    <cellStyle name="60% - Акцент4 4" xfId="7959"/>
    <cellStyle name="60% - Акцент4 4 2" xfId="7960"/>
    <cellStyle name="60% - Акцент4 4 3" xfId="7961"/>
    <cellStyle name="60% - Акцент4 5" xfId="7962"/>
    <cellStyle name="60% - Акцент4 5 2" xfId="7963"/>
    <cellStyle name="60% - Акцент4 5 3" xfId="7964"/>
    <cellStyle name="60% - Акцент4 6" xfId="7965"/>
    <cellStyle name="60% - Акцент4 6 2" xfId="7966"/>
    <cellStyle name="60% - Акцент4 6 3" xfId="7967"/>
    <cellStyle name="60% - Акцент4 7" xfId="7968"/>
    <cellStyle name="60% - Акцент4 7 2" xfId="7969"/>
    <cellStyle name="60% - Акцент4 7 3" xfId="7970"/>
    <cellStyle name="60% - Акцент4 8" xfId="7971"/>
    <cellStyle name="60% - Акцент4 8 2" xfId="7972"/>
    <cellStyle name="60% - Акцент4 8 3" xfId="7973"/>
    <cellStyle name="60% - Акцент4 9" xfId="7974"/>
    <cellStyle name="60% - Акцент4 9 2" xfId="7975"/>
    <cellStyle name="60% - Акцент4 9 3" xfId="7976"/>
    <cellStyle name="60% - Акцент5 1" xfId="7977"/>
    <cellStyle name="60% - Акцент5 10" xfId="7978"/>
    <cellStyle name="60% - Акцент5 10 2" xfId="7979"/>
    <cellStyle name="60% - Акцент5 10 3" xfId="7980"/>
    <cellStyle name="60% - Акцент5 11" xfId="7981"/>
    <cellStyle name="60% - Акцент5 11 2" xfId="7982"/>
    <cellStyle name="60% - Акцент5 11 3" xfId="7983"/>
    <cellStyle name="60% - Акцент5 12" xfId="7984"/>
    <cellStyle name="60% - Акцент5 12 2" xfId="7985"/>
    <cellStyle name="60% - Акцент5 12 3" xfId="7986"/>
    <cellStyle name="60% - Акцент5 13" xfId="7987"/>
    <cellStyle name="60% - Акцент5 14" xfId="7988"/>
    <cellStyle name="60% - Акцент5 15" xfId="7989"/>
    <cellStyle name="60% - Акцент5 16" xfId="7990"/>
    <cellStyle name="60% - Акцент5 17" xfId="7991"/>
    <cellStyle name="60% - Акцент5 18" xfId="7992"/>
    <cellStyle name="60% - Акцент5 19" xfId="7993"/>
    <cellStyle name="60% - Акцент5 2" xfId="20"/>
    <cellStyle name="60% - Акцент5 2 10" xfId="7994"/>
    <cellStyle name="60% - Акцент5 2 11" xfId="7995"/>
    <cellStyle name="60% - Акцент5 2 12" xfId="7996"/>
    <cellStyle name="60% - Акцент5 2 13" xfId="7997"/>
    <cellStyle name="60% - Акцент5 2 14" xfId="7998"/>
    <cellStyle name="60% - Акцент5 2 15" xfId="7999"/>
    <cellStyle name="60% - Акцент5 2 16" xfId="8000"/>
    <cellStyle name="60% - Акцент5 2 16 2" xfId="8001"/>
    <cellStyle name="60% - Акцент5 2 16 3" xfId="8002"/>
    <cellStyle name="60% - Акцент5 2 16 4" xfId="8003"/>
    <cellStyle name="60% - Акцент5 2 16 5" xfId="8004"/>
    <cellStyle name="60% - Акцент5 2 16 6" xfId="8005"/>
    <cellStyle name="60% - Акцент5 2 16 7" xfId="8006"/>
    <cellStyle name="60% - Акцент5 2 17" xfId="8007"/>
    <cellStyle name="60% - Акцент5 2 18" xfId="8008"/>
    <cellStyle name="60% - Акцент5 2 19" xfId="8009"/>
    <cellStyle name="60% - Акцент5 2 2" xfId="8010"/>
    <cellStyle name="60% - Акцент5 2 2 10" xfId="8011"/>
    <cellStyle name="60% - Акцент5 2 2 11" xfId="8012"/>
    <cellStyle name="60% - Акцент5 2 2 12" xfId="8013"/>
    <cellStyle name="60% - Акцент5 2 2 13" xfId="8014"/>
    <cellStyle name="60% - Акцент5 2 2 14" xfId="8015"/>
    <cellStyle name="60% - Акцент5 2 2 15" xfId="8016"/>
    <cellStyle name="60% - Акцент5 2 2 16" xfId="8017"/>
    <cellStyle name="60% - Акцент5 2 2 17" xfId="8018"/>
    <cellStyle name="60% - Акцент5 2 2 18" xfId="8019"/>
    <cellStyle name="60% - Акцент5 2 2 19" xfId="8020"/>
    <cellStyle name="60% - Акцент5 2 2 2" xfId="8021"/>
    <cellStyle name="60% - Акцент5 2 2 2 2" xfId="8022"/>
    <cellStyle name="60% - Акцент5 2 2 2 3" xfId="8023"/>
    <cellStyle name="60% - Акцент5 2 2 2 4" xfId="8024"/>
    <cellStyle name="60% - Акцент5 2 2 2 5" xfId="8025"/>
    <cellStyle name="60% - Акцент5 2 2 2 6" xfId="8026"/>
    <cellStyle name="60% - Акцент5 2 2 20" xfId="8027"/>
    <cellStyle name="60% - Акцент5 2 2 21" xfId="8028"/>
    <cellStyle name="60% - Акцент5 2 2 22" xfId="8029"/>
    <cellStyle name="60% - Акцент5 2 2 3" xfId="8030"/>
    <cellStyle name="60% - Акцент5 2 2 4" xfId="8031"/>
    <cellStyle name="60% - Акцент5 2 2 5" xfId="8032"/>
    <cellStyle name="60% - Акцент5 2 2 6" xfId="8033"/>
    <cellStyle name="60% - Акцент5 2 2 7" xfId="8034"/>
    <cellStyle name="60% - Акцент5 2 2 8" xfId="8035"/>
    <cellStyle name="60% - Акцент5 2 2 9" xfId="8036"/>
    <cellStyle name="60% - Акцент5 2 20" xfId="8037"/>
    <cellStyle name="60% - Акцент5 2 21" xfId="8038"/>
    <cellStyle name="60% - Акцент5 2 22" xfId="8039"/>
    <cellStyle name="60% - Акцент5 2 23" xfId="8040"/>
    <cellStyle name="60% - Акцент5 2 24" xfId="8041"/>
    <cellStyle name="60% - Акцент5 2 25" xfId="8042"/>
    <cellStyle name="60% - Акцент5 2 26" xfId="8043"/>
    <cellStyle name="60% - Акцент5 2 27" xfId="8044"/>
    <cellStyle name="60% - Акцент5 2 28" xfId="8045"/>
    <cellStyle name="60% - Акцент5 2 29" xfId="8046"/>
    <cellStyle name="60% - Акцент5 2 3" xfId="8047"/>
    <cellStyle name="60% - Акцент5 2 30" xfId="8048"/>
    <cellStyle name="60% - Акцент5 2 31" xfId="8049"/>
    <cellStyle name="60% - Акцент5 2 32" xfId="8050"/>
    <cellStyle name="60% - Акцент5 2 33" xfId="8051"/>
    <cellStyle name="60% - Акцент5 2 34" xfId="8052"/>
    <cellStyle name="60% - Акцент5 2 35" xfId="8053"/>
    <cellStyle name="60% - Акцент5 2 4" xfId="8054"/>
    <cellStyle name="60% - Акцент5 2 5" xfId="8055"/>
    <cellStyle name="60% - Акцент5 2 6" xfId="8056"/>
    <cellStyle name="60% - Акцент5 2 7" xfId="8057"/>
    <cellStyle name="60% - Акцент5 2 8" xfId="8058"/>
    <cellStyle name="60% - Акцент5 2 9" xfId="8059"/>
    <cellStyle name="60% - Акцент5 20" xfId="8060"/>
    <cellStyle name="60% - Акцент5 21" xfId="8061"/>
    <cellStyle name="60% - Акцент5 22" xfId="8062"/>
    <cellStyle name="60% - Акцент5 22 2" xfId="8063"/>
    <cellStyle name="60% - Акцент5 23" xfId="8064"/>
    <cellStyle name="60% - Акцент5 24" xfId="8065"/>
    <cellStyle name="60% - Акцент5 25" xfId="8066"/>
    <cellStyle name="60% - Акцент5 26" xfId="8067"/>
    <cellStyle name="60% - Акцент5 27" xfId="8068"/>
    <cellStyle name="60% - Акцент5 28" xfId="8069"/>
    <cellStyle name="60% - Акцент5 29" xfId="8070"/>
    <cellStyle name="60% - Акцент5 3" xfId="8071"/>
    <cellStyle name="60% - Акцент5 3 2" xfId="8072"/>
    <cellStyle name="60% - Акцент5 3 3" xfId="8073"/>
    <cellStyle name="60% - Акцент5 30" xfId="8074"/>
    <cellStyle name="60% - Акцент5 31" xfId="8075"/>
    <cellStyle name="60% - Акцент5 32" xfId="8076"/>
    <cellStyle name="60% - Акцент5 33" xfId="8077"/>
    <cellStyle name="60% - Акцент5 34" xfId="8078"/>
    <cellStyle name="60% - Акцент5 35" xfId="8079"/>
    <cellStyle name="60% - Акцент5 36" xfId="8080"/>
    <cellStyle name="60% - Акцент5 37" xfId="8081"/>
    <cellStyle name="60% - Акцент5 4" xfId="8082"/>
    <cellStyle name="60% - Акцент5 4 2" xfId="8083"/>
    <cellStyle name="60% - Акцент5 4 3" xfId="8084"/>
    <cellStyle name="60% - Акцент5 5" xfId="8085"/>
    <cellStyle name="60% - Акцент5 5 2" xfId="8086"/>
    <cellStyle name="60% - Акцент5 5 3" xfId="8087"/>
    <cellStyle name="60% - Акцент5 6" xfId="8088"/>
    <cellStyle name="60% - Акцент5 6 2" xfId="8089"/>
    <cellStyle name="60% - Акцент5 6 3" xfId="8090"/>
    <cellStyle name="60% - Акцент5 7" xfId="8091"/>
    <cellStyle name="60% - Акцент5 7 2" xfId="8092"/>
    <cellStyle name="60% - Акцент5 7 3" xfId="8093"/>
    <cellStyle name="60% - Акцент5 8" xfId="8094"/>
    <cellStyle name="60% - Акцент5 8 2" xfId="8095"/>
    <cellStyle name="60% - Акцент5 8 3" xfId="8096"/>
    <cellStyle name="60% - Акцент5 9" xfId="8097"/>
    <cellStyle name="60% - Акцент5 9 2" xfId="8098"/>
    <cellStyle name="60% - Акцент5 9 3" xfId="8099"/>
    <cellStyle name="60% - Акцент6 1" xfId="8100"/>
    <cellStyle name="60% - Акцент6 10" xfId="8101"/>
    <cellStyle name="60% - Акцент6 10 2" xfId="8102"/>
    <cellStyle name="60% - Акцент6 10 3" xfId="8103"/>
    <cellStyle name="60% - Акцент6 11" xfId="8104"/>
    <cellStyle name="60% - Акцент6 11 2" xfId="8105"/>
    <cellStyle name="60% - Акцент6 11 3" xfId="8106"/>
    <cellStyle name="60% - Акцент6 12" xfId="8107"/>
    <cellStyle name="60% - Акцент6 12 2" xfId="8108"/>
    <cellStyle name="60% - Акцент6 12 3" xfId="8109"/>
    <cellStyle name="60% - Акцент6 13" xfId="8110"/>
    <cellStyle name="60% - Акцент6 14" xfId="8111"/>
    <cellStyle name="60% - Акцент6 15" xfId="8112"/>
    <cellStyle name="60% - Акцент6 16" xfId="8113"/>
    <cellStyle name="60% - Акцент6 17" xfId="8114"/>
    <cellStyle name="60% - Акцент6 18" xfId="8115"/>
    <cellStyle name="60% - Акцент6 19" xfId="8116"/>
    <cellStyle name="60% - Акцент6 2" xfId="21"/>
    <cellStyle name="60% - Акцент6 2 10" xfId="8117"/>
    <cellStyle name="60% - Акцент6 2 11" xfId="8118"/>
    <cellStyle name="60% - Акцент6 2 12" xfId="8119"/>
    <cellStyle name="60% - Акцент6 2 13" xfId="8120"/>
    <cellStyle name="60% - Акцент6 2 14" xfId="8121"/>
    <cellStyle name="60% - Акцент6 2 15" xfId="8122"/>
    <cellStyle name="60% - Акцент6 2 16" xfId="8123"/>
    <cellStyle name="60% - Акцент6 2 16 2" xfId="8124"/>
    <cellStyle name="60% - Акцент6 2 16 3" xfId="8125"/>
    <cellStyle name="60% - Акцент6 2 16 4" xfId="8126"/>
    <cellStyle name="60% - Акцент6 2 16 5" xfId="8127"/>
    <cellStyle name="60% - Акцент6 2 16 6" xfId="8128"/>
    <cellStyle name="60% - Акцент6 2 16 7" xfId="8129"/>
    <cellStyle name="60% - Акцент6 2 17" xfId="8130"/>
    <cellStyle name="60% - Акцент6 2 18" xfId="8131"/>
    <cellStyle name="60% - Акцент6 2 19" xfId="8132"/>
    <cellStyle name="60% - Акцент6 2 2" xfId="8133"/>
    <cellStyle name="60% - Акцент6 2 2 10" xfId="8134"/>
    <cellStyle name="60% - Акцент6 2 2 11" xfId="8135"/>
    <cellStyle name="60% - Акцент6 2 2 12" xfId="8136"/>
    <cellStyle name="60% - Акцент6 2 2 13" xfId="8137"/>
    <cellStyle name="60% - Акцент6 2 2 14" xfId="8138"/>
    <cellStyle name="60% - Акцент6 2 2 15" xfId="8139"/>
    <cellStyle name="60% - Акцент6 2 2 16" xfId="8140"/>
    <cellStyle name="60% - Акцент6 2 2 17" xfId="8141"/>
    <cellStyle name="60% - Акцент6 2 2 18" xfId="8142"/>
    <cellStyle name="60% - Акцент6 2 2 19" xfId="8143"/>
    <cellStyle name="60% - Акцент6 2 2 2" xfId="8144"/>
    <cellStyle name="60% - Акцент6 2 2 2 2" xfId="8145"/>
    <cellStyle name="60% - Акцент6 2 2 2 3" xfId="8146"/>
    <cellStyle name="60% - Акцент6 2 2 2 4" xfId="8147"/>
    <cellStyle name="60% - Акцент6 2 2 2 5" xfId="8148"/>
    <cellStyle name="60% - Акцент6 2 2 2 6" xfId="8149"/>
    <cellStyle name="60% - Акцент6 2 2 20" xfId="8150"/>
    <cellStyle name="60% - Акцент6 2 2 21" xfId="8151"/>
    <cellStyle name="60% - Акцент6 2 2 22" xfId="8152"/>
    <cellStyle name="60% - Акцент6 2 2 3" xfId="8153"/>
    <cellStyle name="60% - Акцент6 2 2 4" xfId="8154"/>
    <cellStyle name="60% - Акцент6 2 2 5" xfId="8155"/>
    <cellStyle name="60% - Акцент6 2 2 6" xfId="8156"/>
    <cellStyle name="60% - Акцент6 2 2 7" xfId="8157"/>
    <cellStyle name="60% - Акцент6 2 2 8" xfId="8158"/>
    <cellStyle name="60% - Акцент6 2 2 9" xfId="8159"/>
    <cellStyle name="60% - Акцент6 2 20" xfId="8160"/>
    <cellStyle name="60% - Акцент6 2 21" xfId="8161"/>
    <cellStyle name="60% - Акцент6 2 22" xfId="8162"/>
    <cellStyle name="60% - Акцент6 2 23" xfId="8163"/>
    <cellStyle name="60% - Акцент6 2 24" xfId="8164"/>
    <cellStyle name="60% - Акцент6 2 25" xfId="8165"/>
    <cellStyle name="60% - Акцент6 2 26" xfId="8166"/>
    <cellStyle name="60% - Акцент6 2 27" xfId="8167"/>
    <cellStyle name="60% - Акцент6 2 28" xfId="8168"/>
    <cellStyle name="60% - Акцент6 2 29" xfId="8169"/>
    <cellStyle name="60% - Акцент6 2 3" xfId="8170"/>
    <cellStyle name="60% - Акцент6 2 30" xfId="8171"/>
    <cellStyle name="60% - Акцент6 2 31" xfId="8172"/>
    <cellStyle name="60% - Акцент6 2 32" xfId="8173"/>
    <cellStyle name="60% - Акцент6 2 33" xfId="8174"/>
    <cellStyle name="60% - Акцент6 2 34" xfId="8175"/>
    <cellStyle name="60% - Акцент6 2 35" xfId="8176"/>
    <cellStyle name="60% - Акцент6 2 4" xfId="8177"/>
    <cellStyle name="60% - Акцент6 2 5" xfId="8178"/>
    <cellStyle name="60% - Акцент6 2 6" xfId="8179"/>
    <cellStyle name="60% - Акцент6 2 7" xfId="8180"/>
    <cellStyle name="60% - Акцент6 2 8" xfId="8181"/>
    <cellStyle name="60% - Акцент6 2 9" xfId="8182"/>
    <cellStyle name="60% - Акцент6 20" xfId="8183"/>
    <cellStyle name="60% - Акцент6 21" xfId="8184"/>
    <cellStyle name="60% - Акцент6 22" xfId="8185"/>
    <cellStyle name="60% - Акцент6 22 2" xfId="8186"/>
    <cellStyle name="60% - Акцент6 23" xfId="8187"/>
    <cellStyle name="60% - Акцент6 24" xfId="8188"/>
    <cellStyle name="60% - Акцент6 25" xfId="8189"/>
    <cellStyle name="60% - Акцент6 26" xfId="8190"/>
    <cellStyle name="60% - Акцент6 27" xfId="8191"/>
    <cellStyle name="60% - Акцент6 28" xfId="8192"/>
    <cellStyle name="60% - Акцент6 29" xfId="8193"/>
    <cellStyle name="60% - Акцент6 3" xfId="8194"/>
    <cellStyle name="60% - Акцент6 3 2" xfId="8195"/>
    <cellStyle name="60% - Акцент6 3 3" xfId="8196"/>
    <cellStyle name="60% - Акцент6 30" xfId="8197"/>
    <cellStyle name="60% - Акцент6 31" xfId="8198"/>
    <cellStyle name="60% - Акцент6 32" xfId="8199"/>
    <cellStyle name="60% - Акцент6 33" xfId="8200"/>
    <cellStyle name="60% - Акцент6 34" xfId="8201"/>
    <cellStyle name="60% - Акцент6 35" xfId="8202"/>
    <cellStyle name="60% - Акцент6 36" xfId="8203"/>
    <cellStyle name="60% - Акцент6 37" xfId="8204"/>
    <cellStyle name="60% - Акцент6 38" xfId="8205"/>
    <cellStyle name="60% - Акцент6 4" xfId="8206"/>
    <cellStyle name="60% - Акцент6 4 2" xfId="8207"/>
    <cellStyle name="60% - Акцент6 4 3" xfId="8208"/>
    <cellStyle name="60% - Акцент6 5" xfId="8209"/>
    <cellStyle name="60% - Акцент6 5 2" xfId="8210"/>
    <cellStyle name="60% - Акцент6 5 3" xfId="8211"/>
    <cellStyle name="60% - Акцент6 6" xfId="8212"/>
    <cellStyle name="60% - Акцент6 6 2" xfId="8213"/>
    <cellStyle name="60% - Акцент6 6 3" xfId="8214"/>
    <cellStyle name="60% - Акцент6 7" xfId="8215"/>
    <cellStyle name="60% - Акцент6 7 2" xfId="8216"/>
    <cellStyle name="60% - Акцент6 7 3" xfId="8217"/>
    <cellStyle name="60% - Акцент6 8" xfId="8218"/>
    <cellStyle name="60% - Акцент6 8 2" xfId="8219"/>
    <cellStyle name="60% - Акцент6 8 3" xfId="8220"/>
    <cellStyle name="60% - Акцент6 9" xfId="8221"/>
    <cellStyle name="60% - Акцент6 9 2" xfId="8222"/>
    <cellStyle name="60% - Акцент6 9 3" xfId="8223"/>
    <cellStyle name="Accent1" xfId="8224"/>
    <cellStyle name="Accent1 2" xfId="8225"/>
    <cellStyle name="Accent1 2 2" xfId="8226"/>
    <cellStyle name="Accent1 3" xfId="8227"/>
    <cellStyle name="Accent1 3 2" xfId="8228"/>
    <cellStyle name="Accent1 4" xfId="8229"/>
    <cellStyle name="Accent1 4 2" xfId="8230"/>
    <cellStyle name="Accent1 5" xfId="8231"/>
    <cellStyle name="Accent2" xfId="8232"/>
    <cellStyle name="Accent2 2" xfId="8233"/>
    <cellStyle name="Accent2 2 2" xfId="8234"/>
    <cellStyle name="Accent2 2 3" xfId="8235"/>
    <cellStyle name="Accent2 3" xfId="8236"/>
    <cellStyle name="Accent2 3 2" xfId="8237"/>
    <cellStyle name="Accent2 4" xfId="8238"/>
    <cellStyle name="Accent2 4 2" xfId="8239"/>
    <cellStyle name="Accent2 5" xfId="8240"/>
    <cellStyle name="Accent3" xfId="8241"/>
    <cellStyle name="Accent3 2" xfId="8242"/>
    <cellStyle name="Accent3 2 2" xfId="8243"/>
    <cellStyle name="Accent3 3" xfId="8244"/>
    <cellStyle name="Accent3 3 2" xfId="8245"/>
    <cellStyle name="Accent3 4" xfId="8246"/>
    <cellStyle name="Accent3 4 2" xfId="8247"/>
    <cellStyle name="Accent3 5" xfId="8248"/>
    <cellStyle name="Accent4" xfId="8249"/>
    <cellStyle name="Accent4 2" xfId="8250"/>
    <cellStyle name="Accent4 2 2" xfId="8251"/>
    <cellStyle name="Accent4 3" xfId="8252"/>
    <cellStyle name="Accent4 3 2" xfId="8253"/>
    <cellStyle name="Accent4 4" xfId="8254"/>
    <cellStyle name="Accent4 4 2" xfId="8255"/>
    <cellStyle name="Accent4 5" xfId="8256"/>
    <cellStyle name="Accent5" xfId="8257"/>
    <cellStyle name="Accent5 2" xfId="8258"/>
    <cellStyle name="Accent5 2 2" xfId="8259"/>
    <cellStyle name="Accent5 2 3" xfId="8260"/>
    <cellStyle name="Accent5 3" xfId="8261"/>
    <cellStyle name="Accent5 3 2" xfId="8262"/>
    <cellStyle name="Accent5 4" xfId="8263"/>
    <cellStyle name="Accent5 4 2" xfId="8264"/>
    <cellStyle name="Accent5 5" xfId="8265"/>
    <cellStyle name="Accent6" xfId="8266"/>
    <cellStyle name="Accent6 2" xfId="8267"/>
    <cellStyle name="Accent6 2 2" xfId="8268"/>
    <cellStyle name="Accent6 3" xfId="8269"/>
    <cellStyle name="Accent6 3 2" xfId="8270"/>
    <cellStyle name="Accent6 4" xfId="8271"/>
    <cellStyle name="Accent6 4 2" xfId="8272"/>
    <cellStyle name="Accent6 5" xfId="8273"/>
    <cellStyle name="alternate" xfId="8274"/>
    <cellStyle name="Back Cell" xfId="8275"/>
    <cellStyle name="Bad" xfId="8276"/>
    <cellStyle name="Bad 2" xfId="8277"/>
    <cellStyle name="Bad 2 2" xfId="8278"/>
    <cellStyle name="Bad 3" xfId="8279"/>
    <cellStyle name="Bad 3 2" xfId="8280"/>
    <cellStyle name="Bad 4" xfId="8281"/>
    <cellStyle name="Bad 4 2" xfId="8282"/>
    <cellStyle name="Bad 5" xfId="8283"/>
    <cellStyle name="blp_column_header" xfId="8284"/>
    <cellStyle name="Calculation" xfId="8285"/>
    <cellStyle name="Calculation 2" xfId="8286"/>
    <cellStyle name="Calculation 2 2" xfId="8287"/>
    <cellStyle name="Calculation 2 2 2" xfId="8288"/>
    <cellStyle name="Calculation 2 2 3" xfId="8289"/>
    <cellStyle name="Calculation 2 2 4" xfId="8290"/>
    <cellStyle name="Calculation 2 2 5" xfId="8291"/>
    <cellStyle name="Calculation 2 3" xfId="8292"/>
    <cellStyle name="Calculation 2 3 2" xfId="8293"/>
    <cellStyle name="Calculation 2 4" xfId="8294"/>
    <cellStyle name="Calculation 2 4 2" xfId="8295"/>
    <cellStyle name="Calculation 2 5" xfId="8296"/>
    <cellStyle name="Calculation 2 5 2" xfId="8297"/>
    <cellStyle name="Calculation 2 6" xfId="8298"/>
    <cellStyle name="Calculation 2 6 2" xfId="8299"/>
    <cellStyle name="Calculation 2 7" xfId="8300"/>
    <cellStyle name="Calculation 2 8" xfId="8301"/>
    <cellStyle name="Calculation 3" xfId="8302"/>
    <cellStyle name="Calculation 3 2" xfId="8303"/>
    <cellStyle name="Calculation 3 2 2" xfId="8304"/>
    <cellStyle name="Calculation 3 3" xfId="8305"/>
    <cellStyle name="Calculation 3 3 2" xfId="8306"/>
    <cellStyle name="Calculation 3 4" xfId="8307"/>
    <cellStyle name="Calculation 3 4 2" xfId="8308"/>
    <cellStyle name="Calculation 3 5" xfId="8309"/>
    <cellStyle name="Calculation 3 5 2" xfId="8310"/>
    <cellStyle name="Calculation 3 6" xfId="8311"/>
    <cellStyle name="Calculation 3 6 2" xfId="8312"/>
    <cellStyle name="Calculation 3 7" xfId="8313"/>
    <cellStyle name="Calculation 3 8" xfId="8314"/>
    <cellStyle name="Calculation 4" xfId="8315"/>
    <cellStyle name="Calculation 4 2" xfId="8316"/>
    <cellStyle name="Calculation 4 3" xfId="8317"/>
    <cellStyle name="Calculation 4 4" xfId="8318"/>
    <cellStyle name="Calculation 5" xfId="8319"/>
    <cellStyle name="Calculation 5 2" xfId="8320"/>
    <cellStyle name="Calculation 6" xfId="8321"/>
    <cellStyle name="Calculation 6 2" xfId="8322"/>
    <cellStyle name="Calculation 7" xfId="8323"/>
    <cellStyle name="Calculation 7 2" xfId="8324"/>
    <cellStyle name="Calculation 8" xfId="8325"/>
    <cellStyle name="Calculation 8 2" xfId="8326"/>
    <cellStyle name="Calculation 9" xfId="8327"/>
    <cellStyle name="Check" xfId="8328"/>
    <cellStyle name="Check 2" xfId="8329"/>
    <cellStyle name="Check Cell" xfId="8330"/>
    <cellStyle name="Check Cell 2" xfId="8331"/>
    <cellStyle name="Check Cell 2 2" xfId="8332"/>
    <cellStyle name="Check Cell 3" xfId="8333"/>
    <cellStyle name="Check Cell 3 2" xfId="8334"/>
    <cellStyle name="Check Cell 4" xfId="8335"/>
    <cellStyle name="Check Cell 4 2" xfId="8336"/>
    <cellStyle name="Check Cell 5" xfId="8337"/>
    <cellStyle name="Check_Слайд ИП 2009 (свод)" xfId="8338"/>
    <cellStyle name="ColumnHeading" xfId="8339"/>
    <cellStyle name="Comma  - Style1" xfId="30661"/>
    <cellStyle name="Comma 2" xfId="8340"/>
    <cellStyle name="Comma 3" xfId="8341"/>
    <cellStyle name="Comma 4" xfId="8342"/>
    <cellStyle name="Comma_#C" xfId="8343"/>
    <cellStyle name="Comma0" xfId="8344"/>
    <cellStyle name="Comma0 2" xfId="8345"/>
    <cellStyle name="Commodity" xfId="8346"/>
    <cellStyle name="Currency [0]_#C" xfId="8347"/>
    <cellStyle name="Currency_#C" xfId="8348"/>
    <cellStyle name="DataCell" xfId="8349"/>
    <cellStyle name="Date" xfId="8350"/>
    <cellStyle name="Date 1" xfId="8351"/>
    <cellStyle name="Date 10" xfId="8352"/>
    <cellStyle name="Date 11" xfId="8353"/>
    <cellStyle name="Date 2" xfId="8354"/>
    <cellStyle name="Date 2 2" xfId="8355"/>
    <cellStyle name="Date 2 3" xfId="8356"/>
    <cellStyle name="Date 2 4" xfId="8357"/>
    <cellStyle name="Date 2 5" xfId="8358"/>
    <cellStyle name="Date 2 6" xfId="8359"/>
    <cellStyle name="Date 3" xfId="8360"/>
    <cellStyle name="Date 3 2" xfId="8361"/>
    <cellStyle name="Date 3 2 2" xfId="8362"/>
    <cellStyle name="Date 3 3" xfId="8363"/>
    <cellStyle name="Date 4" xfId="8364"/>
    <cellStyle name="Date 4 2" xfId="8365"/>
    <cellStyle name="Date 5" xfId="8366"/>
    <cellStyle name="Date 5 2" xfId="8367"/>
    <cellStyle name="Date 5 2 2" xfId="8368"/>
    <cellStyle name="Date 5 3" xfId="8369"/>
    <cellStyle name="Date 6" xfId="8370"/>
    <cellStyle name="Date 7" xfId="8371"/>
    <cellStyle name="Date 8" xfId="8372"/>
    <cellStyle name="Date 9" xfId="8373"/>
    <cellStyle name="Date_Заявка на ВСПУ УКД200-250" xfId="8374"/>
    <cellStyle name="Default1" xfId="8375"/>
    <cellStyle name="Deviant" xfId="8376"/>
    <cellStyle name="Deviant 2" xfId="8377"/>
    <cellStyle name="done" xfId="8378"/>
    <cellStyle name="Dziesi?tny [0]_1" xfId="8379"/>
    <cellStyle name="Dziesi?tny_1" xfId="8380"/>
    <cellStyle name="Dziesiêtny [0]_1" xfId="8381"/>
    <cellStyle name="Dziesiêtny_1" xfId="8382"/>
    <cellStyle name="Euro" xfId="8383"/>
    <cellStyle name="Euro 1" xfId="8384"/>
    <cellStyle name="Euro 10" xfId="8385"/>
    <cellStyle name="Euro 11" xfId="8386"/>
    <cellStyle name="Euro 12" xfId="8387"/>
    <cellStyle name="Euro 13" xfId="8388"/>
    <cellStyle name="Euro 14" xfId="8389"/>
    <cellStyle name="Euro 15" xfId="8390"/>
    <cellStyle name="Euro 16" xfId="8391"/>
    <cellStyle name="Euro 17" xfId="8392"/>
    <cellStyle name="Euro 18" xfId="8393"/>
    <cellStyle name="Euro 19" xfId="8394"/>
    <cellStyle name="Euro 2" xfId="8395"/>
    <cellStyle name="Euro 2 2" xfId="8396"/>
    <cellStyle name="Euro 2 3" xfId="8397"/>
    <cellStyle name="Euro 20" xfId="8398"/>
    <cellStyle name="Euro 21" xfId="8399"/>
    <cellStyle name="Euro 22" xfId="8400"/>
    <cellStyle name="Euro 23" xfId="8401"/>
    <cellStyle name="Euro 24" xfId="8402"/>
    <cellStyle name="Euro 25" xfId="8403"/>
    <cellStyle name="Euro 26" xfId="8404"/>
    <cellStyle name="Euro 27" xfId="8405"/>
    <cellStyle name="Euro 28" xfId="8406"/>
    <cellStyle name="Euro 29" xfId="8407"/>
    <cellStyle name="Euro 3" xfId="8408"/>
    <cellStyle name="Euro 3 2" xfId="8409"/>
    <cellStyle name="Euro 3 3" xfId="8410"/>
    <cellStyle name="Euro 30" xfId="8411"/>
    <cellStyle name="Euro 31" xfId="8412"/>
    <cellStyle name="Euro 32" xfId="8413"/>
    <cellStyle name="Euro 33" xfId="8414"/>
    <cellStyle name="Euro 34" xfId="8415"/>
    <cellStyle name="Euro 35" xfId="8416"/>
    <cellStyle name="Euro 36" xfId="8417"/>
    <cellStyle name="Euro 37" xfId="8418"/>
    <cellStyle name="Euro 38" xfId="8419"/>
    <cellStyle name="Euro 39" xfId="8420"/>
    <cellStyle name="Euro 4" xfId="8421"/>
    <cellStyle name="Euro 4 2" xfId="8422"/>
    <cellStyle name="Euro 4 3" xfId="8423"/>
    <cellStyle name="Euro 40" xfId="8424"/>
    <cellStyle name="Euro 41" xfId="8425"/>
    <cellStyle name="Euro 42" xfId="8426"/>
    <cellStyle name="Euro 43" xfId="8427"/>
    <cellStyle name="Euro 44" xfId="8428"/>
    <cellStyle name="Euro 45" xfId="8429"/>
    <cellStyle name="Euro 46" xfId="8430"/>
    <cellStyle name="Euro 47" xfId="8431"/>
    <cellStyle name="Euro 48" xfId="8432"/>
    <cellStyle name="Euro 49" xfId="8433"/>
    <cellStyle name="Euro 5" xfId="8434"/>
    <cellStyle name="Euro 5 2" xfId="8435"/>
    <cellStyle name="Euro 5 3" xfId="8436"/>
    <cellStyle name="Euro 50" xfId="8437"/>
    <cellStyle name="Euro 51" xfId="8438"/>
    <cellStyle name="Euro 52" xfId="8439"/>
    <cellStyle name="Euro 53" xfId="8440"/>
    <cellStyle name="Euro 54" xfId="8441"/>
    <cellStyle name="Euro 55" xfId="8442"/>
    <cellStyle name="Euro 56" xfId="8443"/>
    <cellStyle name="Euro 57" xfId="8444"/>
    <cellStyle name="Euro 58" xfId="8445"/>
    <cellStyle name="Euro 6" xfId="8446"/>
    <cellStyle name="Euro 6 2" xfId="8447"/>
    <cellStyle name="Euro 7" xfId="8448"/>
    <cellStyle name="Euro 7 2" xfId="8449"/>
    <cellStyle name="Euro 7 3" xfId="8450"/>
    <cellStyle name="Euro 8" xfId="8451"/>
    <cellStyle name="Euro 9" xfId="8452"/>
    <cellStyle name="Euro_Setup" xfId="8453"/>
    <cellStyle name="Excel Built-in Normal" xfId="8454"/>
    <cellStyle name="Excel Built-in Normal 2" xfId="8455"/>
    <cellStyle name="Explanatory Text" xfId="8456"/>
    <cellStyle name="Explanatory Text 2" xfId="8457"/>
    <cellStyle name="Explanatory Text 2 2" xfId="8458"/>
    <cellStyle name="Explanatory Text 3" xfId="8459"/>
    <cellStyle name="Explanatory Text 4" xfId="8460"/>
    <cellStyle name="EY0dp" xfId="8461"/>
    <cellStyle name="EY2dp" xfId="8462"/>
    <cellStyle name="EYColumnHeading" xfId="8463"/>
    <cellStyle name="EYnumber" xfId="8464"/>
    <cellStyle name="EYSheetHeader1" xfId="8465"/>
    <cellStyle name="EYtext" xfId="8466"/>
    <cellStyle name="F4 - Style1" xfId="8467"/>
    <cellStyle name="Factor" xfId="8468"/>
    <cellStyle name="Factor 2" xfId="8469"/>
    <cellStyle name="Formula val" xfId="8470"/>
    <cellStyle name="Formula val 2" xfId="8471"/>
    <cellStyle name="From" xfId="8472"/>
    <cellStyle name="From 1" xfId="8473"/>
    <cellStyle name="From 10" xfId="8474"/>
    <cellStyle name="From 11" xfId="8475"/>
    <cellStyle name="From 12" xfId="8476"/>
    <cellStyle name="From 2" xfId="8477"/>
    <cellStyle name="From 2 2" xfId="8478"/>
    <cellStyle name="From 2 2 2" xfId="8479"/>
    <cellStyle name="From 2 3" xfId="8480"/>
    <cellStyle name="From 3" xfId="8481"/>
    <cellStyle name="From 3 2" xfId="8482"/>
    <cellStyle name="From 4" xfId="8483"/>
    <cellStyle name="From 4 2" xfId="8484"/>
    <cellStyle name="From 4 2 2" xfId="8485"/>
    <cellStyle name="From 4 3" xfId="8486"/>
    <cellStyle name="From 5" xfId="8487"/>
    <cellStyle name="From 6" xfId="8488"/>
    <cellStyle name="From 7" xfId="8489"/>
    <cellStyle name="From 8" xfId="8490"/>
    <cellStyle name="From 9" xfId="8491"/>
    <cellStyle name="From_Setup" xfId="8492"/>
    <cellStyle name="Good" xfId="8493"/>
    <cellStyle name="Good 2" xfId="8494"/>
    <cellStyle name="Good 2 2" xfId="8495"/>
    <cellStyle name="Good 3" xfId="8496"/>
    <cellStyle name="Good 3 2" xfId="8497"/>
    <cellStyle name="Good 4" xfId="8498"/>
    <cellStyle name="Good 4 2" xfId="8499"/>
    <cellStyle name="Good 5" xfId="8500"/>
    <cellStyle name="Grey" xfId="8501"/>
    <cellStyle name="Grey 2" xfId="8502"/>
    <cellStyle name="Header" xfId="8503"/>
    <cellStyle name="Header1" xfId="8504"/>
    <cellStyle name="Header1 2" xfId="8505"/>
    <cellStyle name="Header1 3" xfId="8506"/>
    <cellStyle name="Header1 4" xfId="8507"/>
    <cellStyle name="Header1 5" xfId="8508"/>
    <cellStyle name="Header2" xfId="8509"/>
    <cellStyle name="Header2 10" xfId="8510"/>
    <cellStyle name="Header2 10 2" xfId="8511"/>
    <cellStyle name="Header2 11" xfId="8512"/>
    <cellStyle name="Header2 11 2" xfId="8513"/>
    <cellStyle name="Header2 12" xfId="8514"/>
    <cellStyle name="Header2 2" xfId="8515"/>
    <cellStyle name="Header2 2 2" xfId="8516"/>
    <cellStyle name="Header2 2 2 2" xfId="8517"/>
    <cellStyle name="Header2 2 2 3" xfId="8518"/>
    <cellStyle name="Header2 2 2 4" xfId="8519"/>
    <cellStyle name="Header2 2 2 5" xfId="8520"/>
    <cellStyle name="Header2 2 3" xfId="8521"/>
    <cellStyle name="Header2 2 3 2" xfId="8522"/>
    <cellStyle name="Header2 2 4" xfId="8523"/>
    <cellStyle name="Header2 2 4 2" xfId="8524"/>
    <cellStyle name="Header2 2 5" xfId="8525"/>
    <cellStyle name="Header2 2 5 2" xfId="8526"/>
    <cellStyle name="Header2 2 6" xfId="8527"/>
    <cellStyle name="Header2 2 6 2" xfId="8528"/>
    <cellStyle name="Header2 2 7" xfId="8529"/>
    <cellStyle name="Header2 3" xfId="8530"/>
    <cellStyle name="Header2 3 2" xfId="8531"/>
    <cellStyle name="Header2 3 2 2" xfId="8532"/>
    <cellStyle name="Header2 3 3" xfId="8533"/>
    <cellStyle name="Header2 3 3 2" xfId="8534"/>
    <cellStyle name="Header2 3 4" xfId="8535"/>
    <cellStyle name="Header2 3 4 2" xfId="8536"/>
    <cellStyle name="Header2 3 5" xfId="8537"/>
    <cellStyle name="Header2 3 5 2" xfId="8538"/>
    <cellStyle name="Header2 3 6" xfId="8539"/>
    <cellStyle name="Header2 3 6 2" xfId="8540"/>
    <cellStyle name="Header2 3 7" xfId="8541"/>
    <cellStyle name="Header2 3 8" xfId="8542"/>
    <cellStyle name="Header2 4" xfId="8543"/>
    <cellStyle name="Header2 4 2" xfId="8544"/>
    <cellStyle name="Header2 4 2 2" xfId="8545"/>
    <cellStyle name="Header2 4 3" xfId="8546"/>
    <cellStyle name="Header2 4 3 2" xfId="8547"/>
    <cellStyle name="Header2 4 4" xfId="8548"/>
    <cellStyle name="Header2 4 4 2" xfId="8549"/>
    <cellStyle name="Header2 4 5" xfId="8550"/>
    <cellStyle name="Header2 4 5 2" xfId="8551"/>
    <cellStyle name="Header2 4 6" xfId="8552"/>
    <cellStyle name="Header2 4 6 2" xfId="8553"/>
    <cellStyle name="Header2 4 7" xfId="8554"/>
    <cellStyle name="Header2 5" xfId="8555"/>
    <cellStyle name="Header2 5 2" xfId="8556"/>
    <cellStyle name="Header2 5 2 2" xfId="8557"/>
    <cellStyle name="Header2 5 3" xfId="8558"/>
    <cellStyle name="Header2 5 3 2" xfId="8559"/>
    <cellStyle name="Header2 5 4" xfId="8560"/>
    <cellStyle name="Header2 5 4 2" xfId="8561"/>
    <cellStyle name="Header2 5 5" xfId="8562"/>
    <cellStyle name="Header2 5 5 2" xfId="8563"/>
    <cellStyle name="Header2 5 6" xfId="8564"/>
    <cellStyle name="Header2 5 6 2" xfId="8565"/>
    <cellStyle name="Header2 5 7" xfId="8566"/>
    <cellStyle name="Header2 6" xfId="8567"/>
    <cellStyle name="Header2 6 2" xfId="8568"/>
    <cellStyle name="Header2 7" xfId="8569"/>
    <cellStyle name="Header2 7 2" xfId="8570"/>
    <cellStyle name="Header2 8" xfId="8571"/>
    <cellStyle name="Header2 8 2" xfId="8572"/>
    <cellStyle name="Header2 9" xfId="8573"/>
    <cellStyle name="Header2 9 2" xfId="8574"/>
    <cellStyle name="Heading" xfId="8575"/>
    <cellStyle name="Heading 1" xfId="8576"/>
    <cellStyle name="Heading 1 2" xfId="8577"/>
    <cellStyle name="Heading 1 2 2" xfId="8578"/>
    <cellStyle name="Heading 1 3" xfId="8579"/>
    <cellStyle name="Heading 1 4" xfId="8580"/>
    <cellStyle name="Heading 10" xfId="8581"/>
    <cellStyle name="Heading 11" xfId="8582"/>
    <cellStyle name="Heading 12" xfId="8583"/>
    <cellStyle name="Heading 13" xfId="8584"/>
    <cellStyle name="Heading 14" xfId="8585"/>
    <cellStyle name="Heading 15" xfId="8586"/>
    <cellStyle name="Heading 16" xfId="8587"/>
    <cellStyle name="Heading 17" xfId="8588"/>
    <cellStyle name="Heading 18" xfId="8589"/>
    <cellStyle name="Heading 19" xfId="8590"/>
    <cellStyle name="Heading 2" xfId="8591"/>
    <cellStyle name="Heading 2 2" xfId="8592"/>
    <cellStyle name="Heading 2 2 2" xfId="8593"/>
    <cellStyle name="Heading 2 3" xfId="8594"/>
    <cellStyle name="Heading 2 4" xfId="8595"/>
    <cellStyle name="Heading 20" xfId="8596"/>
    <cellStyle name="Heading 21" xfId="8597"/>
    <cellStyle name="Heading 22" xfId="8598"/>
    <cellStyle name="Heading 23" xfId="8599"/>
    <cellStyle name="Heading 24" xfId="8600"/>
    <cellStyle name="Heading 25" xfId="8601"/>
    <cellStyle name="Heading 26" xfId="8602"/>
    <cellStyle name="Heading 27" xfId="8603"/>
    <cellStyle name="Heading 28" xfId="8604"/>
    <cellStyle name="Heading 29" xfId="8605"/>
    <cellStyle name="Heading 3" xfId="8606"/>
    <cellStyle name="Heading 3 2" xfId="8607"/>
    <cellStyle name="Heading 3 2 2" xfId="8608"/>
    <cellStyle name="Heading 3 3" xfId="8609"/>
    <cellStyle name="Heading 3 4" xfId="8610"/>
    <cellStyle name="Heading 4" xfId="8611"/>
    <cellStyle name="Heading 4 2" xfId="8612"/>
    <cellStyle name="Heading 4 2 2" xfId="8613"/>
    <cellStyle name="Heading 4 3" xfId="8614"/>
    <cellStyle name="Heading 4 4" xfId="8615"/>
    <cellStyle name="Heading 5" xfId="8616"/>
    <cellStyle name="Heading 6" xfId="8617"/>
    <cellStyle name="Heading 7" xfId="8618"/>
    <cellStyle name="Heading 8" xfId="8619"/>
    <cellStyle name="Heading 9" xfId="8620"/>
    <cellStyle name="Heading1" xfId="8621"/>
    <cellStyle name="highlight" xfId="8622"/>
    <cellStyle name="highlight 1" xfId="8623"/>
    <cellStyle name="highlight 10" xfId="8624"/>
    <cellStyle name="highlight 11" xfId="8625"/>
    <cellStyle name="highlight 12" xfId="8626"/>
    <cellStyle name="highlight 2" xfId="8627"/>
    <cellStyle name="highlight 2 2" xfId="8628"/>
    <cellStyle name="highlight 2 2 2" xfId="8629"/>
    <cellStyle name="highlight 2 3" xfId="8630"/>
    <cellStyle name="highlight 3" xfId="8631"/>
    <cellStyle name="highlight 3 2" xfId="8632"/>
    <cellStyle name="highlight 4" xfId="8633"/>
    <cellStyle name="highlight 4 2" xfId="8634"/>
    <cellStyle name="highlight 4 2 2" xfId="8635"/>
    <cellStyle name="highlight 4 3" xfId="8636"/>
    <cellStyle name="highlight 5" xfId="8637"/>
    <cellStyle name="highlight 6" xfId="8638"/>
    <cellStyle name="highlight 7" xfId="8639"/>
    <cellStyle name="highlight 8" xfId="8640"/>
    <cellStyle name="highlight 9" xfId="8641"/>
    <cellStyle name="highlight_Setup" xfId="8642"/>
    <cellStyle name="Hyperlink 2" xfId="8643"/>
    <cellStyle name="Hyperlink_MILL_PVG_8" xfId="8644"/>
    <cellStyle name="Hyperlink1" xfId="8645"/>
    <cellStyle name="Hyperlink2" xfId="8646"/>
    <cellStyle name="Hyperlink3" xfId="8647"/>
    <cellStyle name="Iau?iue" xfId="8648"/>
    <cellStyle name="Iau?iue 1" xfId="8649"/>
    <cellStyle name="Iau?iue 10" xfId="8650"/>
    <cellStyle name="Iau?iue 11" xfId="8651"/>
    <cellStyle name="Iau?iue 2" xfId="8652"/>
    <cellStyle name="Iau?iue 2 2" xfId="8653"/>
    <cellStyle name="Iau?iue 2 3" xfId="8654"/>
    <cellStyle name="Iau?iue 3" xfId="8655"/>
    <cellStyle name="Iau?iue 4" xfId="8656"/>
    <cellStyle name="Iau?iue 5" xfId="8657"/>
    <cellStyle name="Iau?iue 6" xfId="8658"/>
    <cellStyle name="Iau?iue 7" xfId="8659"/>
    <cellStyle name="Iau?iue 8" xfId="8660"/>
    <cellStyle name="Iau?iue 9" xfId="8661"/>
    <cellStyle name="Iau?iue_12_Реконструкция оборудования РП (замена масляных выключателей на вакуумные)_КС" xfId="8662"/>
    <cellStyle name="Input" xfId="8663"/>
    <cellStyle name="Input [yellow]" xfId="8664"/>
    <cellStyle name="Input [yellow] 10" xfId="8665"/>
    <cellStyle name="Input [yellow] 10 2" xfId="8666"/>
    <cellStyle name="Input [yellow] 11" xfId="8667"/>
    <cellStyle name="Input [yellow] 2" xfId="8668"/>
    <cellStyle name="Input [yellow] 2 2" xfId="8669"/>
    <cellStyle name="Input [yellow] 2 2 2" xfId="8670"/>
    <cellStyle name="Input [yellow] 2 2 3" xfId="8671"/>
    <cellStyle name="Input [yellow] 2 2 4" xfId="8672"/>
    <cellStyle name="Input [yellow] 2 2 5" xfId="8673"/>
    <cellStyle name="Input [yellow] 2 3" xfId="8674"/>
    <cellStyle name="Input [yellow] 2 3 2" xfId="8675"/>
    <cellStyle name="Input [yellow] 2 4" xfId="8676"/>
    <cellStyle name="Input [yellow] 2 4 2" xfId="8677"/>
    <cellStyle name="Input [yellow] 2 5" xfId="8678"/>
    <cellStyle name="Input [yellow] 2 5 2" xfId="8679"/>
    <cellStyle name="Input [yellow] 2 6" xfId="8680"/>
    <cellStyle name="Input [yellow] 2 6 2" xfId="8681"/>
    <cellStyle name="Input [yellow] 2 7" xfId="8682"/>
    <cellStyle name="Input [yellow] 3" xfId="8683"/>
    <cellStyle name="Input [yellow] 3 2" xfId="8684"/>
    <cellStyle name="Input [yellow] 3 2 2" xfId="8685"/>
    <cellStyle name="Input [yellow] 3 3" xfId="8686"/>
    <cellStyle name="Input [yellow] 3 3 2" xfId="8687"/>
    <cellStyle name="Input [yellow] 3 4" xfId="8688"/>
    <cellStyle name="Input [yellow] 3 4 2" xfId="8689"/>
    <cellStyle name="Input [yellow] 3 5" xfId="8690"/>
    <cellStyle name="Input [yellow] 3 5 2" xfId="8691"/>
    <cellStyle name="Input [yellow] 3 6" xfId="8692"/>
    <cellStyle name="Input [yellow] 3 6 2" xfId="8693"/>
    <cellStyle name="Input [yellow] 3 7" xfId="8694"/>
    <cellStyle name="Input [yellow] 4" xfId="8695"/>
    <cellStyle name="Input [yellow] 4 2" xfId="8696"/>
    <cellStyle name="Input [yellow] 4 2 2" xfId="8697"/>
    <cellStyle name="Input [yellow] 4 3" xfId="8698"/>
    <cellStyle name="Input [yellow] 4 3 2" xfId="8699"/>
    <cellStyle name="Input [yellow] 4 4" xfId="8700"/>
    <cellStyle name="Input [yellow] 4 4 2" xfId="8701"/>
    <cellStyle name="Input [yellow] 4 5" xfId="8702"/>
    <cellStyle name="Input [yellow] 4 5 2" xfId="8703"/>
    <cellStyle name="Input [yellow] 4 6" xfId="8704"/>
    <cellStyle name="Input [yellow] 4 6 2" xfId="8705"/>
    <cellStyle name="Input [yellow] 4 7" xfId="8706"/>
    <cellStyle name="Input [yellow] 5" xfId="8707"/>
    <cellStyle name="Input [yellow] 5 2" xfId="8708"/>
    <cellStyle name="Input [yellow] 5 2 2" xfId="8709"/>
    <cellStyle name="Input [yellow] 5 3" xfId="8710"/>
    <cellStyle name="Input [yellow] 5 3 2" xfId="8711"/>
    <cellStyle name="Input [yellow] 5 4" xfId="8712"/>
    <cellStyle name="Input [yellow] 5 4 2" xfId="8713"/>
    <cellStyle name="Input [yellow] 5 5" xfId="8714"/>
    <cellStyle name="Input [yellow] 5 5 2" xfId="8715"/>
    <cellStyle name="Input [yellow] 5 6" xfId="8716"/>
    <cellStyle name="Input [yellow] 5 6 2" xfId="8717"/>
    <cellStyle name="Input [yellow] 5 7" xfId="8718"/>
    <cellStyle name="Input [yellow] 6" xfId="8719"/>
    <cellStyle name="Input [yellow] 6 2" xfId="8720"/>
    <cellStyle name="Input [yellow] 7" xfId="8721"/>
    <cellStyle name="Input [yellow] 7 2" xfId="8722"/>
    <cellStyle name="Input [yellow] 8" xfId="8723"/>
    <cellStyle name="Input [yellow] 8 2" xfId="8724"/>
    <cellStyle name="Input [yellow] 9" xfId="8725"/>
    <cellStyle name="Input [yellow] 9 2" xfId="8726"/>
    <cellStyle name="Input 1" xfId="8727"/>
    <cellStyle name="Input 1 2" xfId="8728"/>
    <cellStyle name="Input 10" xfId="8729"/>
    <cellStyle name="Input 10 2" xfId="8730"/>
    <cellStyle name="Input 10 2 2" xfId="8731"/>
    <cellStyle name="Input 10 3" xfId="8732"/>
    <cellStyle name="Input 11" xfId="8733"/>
    <cellStyle name="Input 11 2" xfId="8734"/>
    <cellStyle name="Input 11 3" xfId="8735"/>
    <cellStyle name="Input 12" xfId="8736"/>
    <cellStyle name="Input 12 2" xfId="8737"/>
    <cellStyle name="Input 13" xfId="8738"/>
    <cellStyle name="Input 14" xfId="8739"/>
    <cellStyle name="Input 2" xfId="8740"/>
    <cellStyle name="Input 2 10" xfId="8741"/>
    <cellStyle name="Input 2 2" xfId="8742"/>
    <cellStyle name="Input 2 2 2" xfId="8743"/>
    <cellStyle name="Input 2 2 3" xfId="8744"/>
    <cellStyle name="Input 2 2 4" xfId="8745"/>
    <cellStyle name="Input 2 2 5" xfId="8746"/>
    <cellStyle name="Input 2 3" xfId="8747"/>
    <cellStyle name="Input 2 3 2" xfId="8748"/>
    <cellStyle name="Input 2 4" xfId="8749"/>
    <cellStyle name="Input 2 4 2" xfId="8750"/>
    <cellStyle name="Input 2 5" xfId="8751"/>
    <cellStyle name="Input 2 5 2" xfId="8752"/>
    <cellStyle name="Input 2 6" xfId="8753"/>
    <cellStyle name="Input 2 6 2" xfId="8754"/>
    <cellStyle name="Input 2 7" xfId="8755"/>
    <cellStyle name="Input 2 7 2" xfId="8756"/>
    <cellStyle name="Input 2 8" xfId="8757"/>
    <cellStyle name="Input 2 9" xfId="8758"/>
    <cellStyle name="Input 3" xfId="8759"/>
    <cellStyle name="Input 3 10" xfId="8760"/>
    <cellStyle name="Input 3 2" xfId="8761"/>
    <cellStyle name="Input 3 2 2" xfId="8762"/>
    <cellStyle name="Input 3 3" xfId="8763"/>
    <cellStyle name="Input 3 3 2" xfId="8764"/>
    <cellStyle name="Input 3 4" xfId="8765"/>
    <cellStyle name="Input 3 4 2" xfId="8766"/>
    <cellStyle name="Input 3 5" xfId="8767"/>
    <cellStyle name="Input 3 5 2" xfId="8768"/>
    <cellStyle name="Input 3 6" xfId="8769"/>
    <cellStyle name="Input 3 6 2" xfId="8770"/>
    <cellStyle name="Input 3 7" xfId="8771"/>
    <cellStyle name="Input 3 7 2" xfId="8772"/>
    <cellStyle name="Input 3 8" xfId="8773"/>
    <cellStyle name="Input 3 9" xfId="8774"/>
    <cellStyle name="Input 4" xfId="8775"/>
    <cellStyle name="Input 4 10" xfId="8776"/>
    <cellStyle name="Input 4 2" xfId="8777"/>
    <cellStyle name="Input 4 2 2" xfId="8778"/>
    <cellStyle name="Input 4 3" xfId="8779"/>
    <cellStyle name="Input 4 3 2" xfId="8780"/>
    <cellStyle name="Input 4 4" xfId="8781"/>
    <cellStyle name="Input 4 4 2" xfId="8782"/>
    <cellStyle name="Input 4 5" xfId="8783"/>
    <cellStyle name="Input 4 5 2" xfId="8784"/>
    <cellStyle name="Input 4 6" xfId="8785"/>
    <cellStyle name="Input 4 6 2" xfId="8786"/>
    <cellStyle name="Input 4 7" xfId="8787"/>
    <cellStyle name="Input 4 7 2" xfId="8788"/>
    <cellStyle name="Input 4 8" xfId="8789"/>
    <cellStyle name="Input 4 9" xfId="8790"/>
    <cellStyle name="Input 5" xfId="8791"/>
    <cellStyle name="Input 5 2" xfId="8792"/>
    <cellStyle name="Input 5 2 2" xfId="8793"/>
    <cellStyle name="Input 5 3" xfId="8794"/>
    <cellStyle name="Input 5 3 2" xfId="8795"/>
    <cellStyle name="Input 5 4" xfId="8796"/>
    <cellStyle name="Input 5 4 2" xfId="8797"/>
    <cellStyle name="Input 5 5" xfId="8798"/>
    <cellStyle name="Input 5 5 2" xfId="8799"/>
    <cellStyle name="Input 5 6" xfId="8800"/>
    <cellStyle name="Input 5 6 2" xfId="8801"/>
    <cellStyle name="Input 5 7" xfId="8802"/>
    <cellStyle name="Input 5 7 2" xfId="8803"/>
    <cellStyle name="Input 5 8" xfId="8804"/>
    <cellStyle name="Input 6" xfId="8805"/>
    <cellStyle name="Input 6 2" xfId="8806"/>
    <cellStyle name="Input 6 2 2" xfId="8807"/>
    <cellStyle name="Input 6 3" xfId="8808"/>
    <cellStyle name="Input 6 4" xfId="8809"/>
    <cellStyle name="Input 6 5" xfId="8810"/>
    <cellStyle name="Input 7" xfId="8811"/>
    <cellStyle name="Input 7 2" xfId="8812"/>
    <cellStyle name="Input 7 2 2" xfId="8813"/>
    <cellStyle name="Input 7 3" xfId="8814"/>
    <cellStyle name="Input 7 4" xfId="8815"/>
    <cellStyle name="Input 7 5" xfId="8816"/>
    <cellStyle name="Input 8" xfId="8817"/>
    <cellStyle name="Input 8 2" xfId="8818"/>
    <cellStyle name="Input 8 2 2" xfId="8819"/>
    <cellStyle name="Input 8 2 3" xfId="8820"/>
    <cellStyle name="Input 8 3" xfId="8821"/>
    <cellStyle name="Input 8 4" xfId="8822"/>
    <cellStyle name="Input 8 5" xfId="8823"/>
    <cellStyle name="Input 9" xfId="8824"/>
    <cellStyle name="Input 9 2" xfId="8825"/>
    <cellStyle name="Input 9 2 2" xfId="8826"/>
    <cellStyle name="Input 9 2 3" xfId="8827"/>
    <cellStyle name="Input 9 3" xfId="8828"/>
    <cellStyle name="Input 9 4" xfId="8829"/>
    <cellStyle name="Input 9 5" xfId="8830"/>
    <cellStyle name="Input_Text" xfId="8831"/>
    <cellStyle name="InputText" xfId="8832"/>
    <cellStyle name="InputText 2" xfId="8833"/>
    <cellStyle name="InputValue" xfId="8834"/>
    <cellStyle name="InputValue 2" xfId="8835"/>
    <cellStyle name="Interest" xfId="8836"/>
    <cellStyle name="ItemCode" xfId="8837"/>
    <cellStyle name="ItemCode 2" xfId="8838"/>
    <cellStyle name="ItemCode 2 2" xfId="8839"/>
    <cellStyle name="ItemCode 3" xfId="8840"/>
    <cellStyle name="ItemCode 4" xfId="8841"/>
    <cellStyle name="ItemCode_Setup" xfId="8842"/>
    <cellStyle name="ItemName" xfId="8843"/>
    <cellStyle name="ItemName 2" xfId="8844"/>
    <cellStyle name="ItemName 2 2" xfId="8845"/>
    <cellStyle name="ItemName 3" xfId="8846"/>
    <cellStyle name="ItemName 4" xfId="8847"/>
    <cellStyle name="IvkDocStyle 1" xfId="8848"/>
    <cellStyle name="IvkDocStyle 10" xfId="8849"/>
    <cellStyle name="IvkDocStyle 12" xfId="8850"/>
    <cellStyle name="IvkDocStyle 13" xfId="8851"/>
    <cellStyle name="IvkDocStyle 14" xfId="8852"/>
    <cellStyle name="IvkDocStyle 15" xfId="8853"/>
    <cellStyle name="IvkDocStyle 16" xfId="8854"/>
    <cellStyle name="IvkDocStyle 18" xfId="8855"/>
    <cellStyle name="IvkDocStyle 2" xfId="8856"/>
    <cellStyle name="IvkDocStyle 21" xfId="8857"/>
    <cellStyle name="IvkDocStyle 23" xfId="8858"/>
    <cellStyle name="IvkDocStyle 24" xfId="8859"/>
    <cellStyle name="IvkDocStyle 25" xfId="8860"/>
    <cellStyle name="IvkDocStyle 26" xfId="8861"/>
    <cellStyle name="IvkDocStyle 27" xfId="8862"/>
    <cellStyle name="IvkDocStyle 28" xfId="8863"/>
    <cellStyle name="IvkDocStyle 29" xfId="8864"/>
    <cellStyle name="IvkDocStyle 3" xfId="8865"/>
    <cellStyle name="IvkDocStyle 30" xfId="8866"/>
    <cellStyle name="IvkDocStyle 31" xfId="8867"/>
    <cellStyle name="IvkDocStyle 32" xfId="8868"/>
    <cellStyle name="IvkDocStyle 33" xfId="8869"/>
    <cellStyle name="IvkDocStyle 34" xfId="8870"/>
    <cellStyle name="IvkDocStyle 35" xfId="8871"/>
    <cellStyle name="IvkDocStyle 36" xfId="8872"/>
    <cellStyle name="IvkDocStyle 37" xfId="8873"/>
    <cellStyle name="IvkDocStyle 38" xfId="8874"/>
    <cellStyle name="IvkDocStyle 4" xfId="8875"/>
    <cellStyle name="IvkDocStyle 41" xfId="8876"/>
    <cellStyle name="IvkDocStyle 42" xfId="8877"/>
    <cellStyle name="IvkDocStyle 45" xfId="8878"/>
    <cellStyle name="IvkDocStyle 46" xfId="8879"/>
    <cellStyle name="IvkDocStyle 47" xfId="8880"/>
    <cellStyle name="IvkDocStyle 48" xfId="8881"/>
    <cellStyle name="IvkDocStyle 5" xfId="8882"/>
    <cellStyle name="IvkDocStyle 51" xfId="8883"/>
    <cellStyle name="IvkDocStyle 52" xfId="8884"/>
    <cellStyle name="IvkDocStyle 54" xfId="8885"/>
    <cellStyle name="IvkDocStyle 55" xfId="8886"/>
    <cellStyle name="IvkDocStyle 56" xfId="8887"/>
    <cellStyle name="IvkDocStyle 59" xfId="8888"/>
    <cellStyle name="IvkDocStyle 6" xfId="8889"/>
    <cellStyle name="IvkDocStyle 60" xfId="8890"/>
    <cellStyle name="IvkDocStyle 61" xfId="8891"/>
    <cellStyle name="IvkDocStyle 62" xfId="8892"/>
    <cellStyle name="IvkDocStyle 65" xfId="8893"/>
    <cellStyle name="IvkDocStyle 66" xfId="8894"/>
    <cellStyle name="IvkDocStyle 8" xfId="8895"/>
    <cellStyle name="KS_Number_K_Smart[1]" xfId="8896"/>
    <cellStyle name="Linked Cell" xfId="8897"/>
    <cellStyle name="Linked Cell 2" xfId="8898"/>
    <cellStyle name="Linked Cell 2 2" xfId="8899"/>
    <cellStyle name="Linked Cell 3" xfId="8900"/>
    <cellStyle name="Linked Cell 4" xfId="8901"/>
    <cellStyle name="Maturity" xfId="8902"/>
    <cellStyle name="Metric tons" xfId="8903"/>
    <cellStyle name="Millares [0]_CARAT SAPIC" xfId="8904"/>
    <cellStyle name="Millares_CARAT SAPIC" xfId="8905"/>
    <cellStyle name="Moneda [0]_CARAT SAPIC" xfId="8906"/>
    <cellStyle name="Moneda_CARAT SAPIC" xfId="8907"/>
    <cellStyle name="N1" xfId="8908"/>
    <cellStyle name="N10" xfId="8909"/>
    <cellStyle name="N104P0" xfId="8910"/>
    <cellStyle name="N11" xfId="8911"/>
    <cellStyle name="N29" xfId="8912"/>
    <cellStyle name="N3" xfId="8913"/>
    <cellStyle name="N30" xfId="8914"/>
    <cellStyle name="N32" xfId="8915"/>
    <cellStyle name="N34" xfId="8916"/>
    <cellStyle name="N35" xfId="8917"/>
    <cellStyle name="N40" xfId="8918"/>
    <cellStyle name="N41" xfId="8919"/>
    <cellStyle name="N42" xfId="8920"/>
    <cellStyle name="N5" xfId="8921"/>
    <cellStyle name="N6" xfId="8922"/>
    <cellStyle name="N7" xfId="8923"/>
    <cellStyle name="N9" xfId="8924"/>
    <cellStyle name="Neutral" xfId="8925"/>
    <cellStyle name="Neutral 2" xfId="8926"/>
    <cellStyle name="Neutral 2 2" xfId="8927"/>
    <cellStyle name="Neutral 3" xfId="8928"/>
    <cellStyle name="Neutral 3 2" xfId="8929"/>
    <cellStyle name="Neutral 4" xfId="8930"/>
    <cellStyle name="Neutral 4 2" xfId="8931"/>
    <cellStyle name="Neutral 5" xfId="8932"/>
    <cellStyle name="Nor}al" xfId="8933"/>
    <cellStyle name="norm?ln?_Rozvaha - aktiva" xfId="8934"/>
    <cellStyle name="normal" xfId="8935"/>
    <cellStyle name="Normal - Style1" xfId="8936"/>
    <cellStyle name="Normal - Style1 2" xfId="8937"/>
    <cellStyle name="Normal 10" xfId="8938"/>
    <cellStyle name="Normal 10 2" xfId="8939"/>
    <cellStyle name="Normal 10 3" xfId="8940"/>
    <cellStyle name="Normal 2" xfId="22"/>
    <cellStyle name="Normal 2 10" xfId="8941"/>
    <cellStyle name="Normal 2 11" xfId="8942"/>
    <cellStyle name="Normal 2 12" xfId="8943"/>
    <cellStyle name="Normal 2 13" xfId="8944"/>
    <cellStyle name="Normal 2 14" xfId="8945"/>
    <cellStyle name="Normal 2 15" xfId="8946"/>
    <cellStyle name="Normal 2 16" xfId="8947"/>
    <cellStyle name="Normal 2 17" xfId="8948"/>
    <cellStyle name="Normal 2 18" xfId="8949"/>
    <cellStyle name="Normal 2 19" xfId="8950"/>
    <cellStyle name="Normal 2 2" xfId="8951"/>
    <cellStyle name="Normal 2 2 10" xfId="8952"/>
    <cellStyle name="Normal 2 2 11" xfId="8953"/>
    <cellStyle name="Normal 2 2 12" xfId="8954"/>
    <cellStyle name="Normal 2 2 13" xfId="8955"/>
    <cellStyle name="Normal 2 2 14" xfId="8956"/>
    <cellStyle name="Normal 2 2 15" xfId="8957"/>
    <cellStyle name="Normal 2 2 16" xfId="8958"/>
    <cellStyle name="Normal 2 2 17" xfId="8959"/>
    <cellStyle name="Normal 2 2 18" xfId="8960"/>
    <cellStyle name="Normal 2 2 19" xfId="8961"/>
    <cellStyle name="Normal 2 2 2" xfId="8962"/>
    <cellStyle name="Normal 2 2 2 2" xfId="8963"/>
    <cellStyle name="Normal 2 2 2 3" xfId="8964"/>
    <cellStyle name="Normal 2 2 20" xfId="8965"/>
    <cellStyle name="Normal 2 2 21" xfId="8966"/>
    <cellStyle name="Normal 2 2 22" xfId="8967"/>
    <cellStyle name="Normal 2 2 23" xfId="8968"/>
    <cellStyle name="Normal 2 2 24" xfId="8969"/>
    <cellStyle name="Normal 2 2 25" xfId="8970"/>
    <cellStyle name="Normal 2 2 26" xfId="8971"/>
    <cellStyle name="Normal 2 2 27" xfId="8972"/>
    <cellStyle name="Normal 2 2 28" xfId="8973"/>
    <cellStyle name="Normal 2 2 29" xfId="8974"/>
    <cellStyle name="Normal 2 2 3" xfId="8975"/>
    <cellStyle name="Normal 2 2 30" xfId="8976"/>
    <cellStyle name="Normal 2 2 31" xfId="8977"/>
    <cellStyle name="Normal 2 2 32" xfId="8978"/>
    <cellStyle name="Normal 2 2 33" xfId="8979"/>
    <cellStyle name="Normal 2 2 34" xfId="8980"/>
    <cellStyle name="Normal 2 2 4" xfId="8981"/>
    <cellStyle name="Normal 2 2 5" xfId="8982"/>
    <cellStyle name="Normal 2 2 6" xfId="8983"/>
    <cellStyle name="Normal 2 2 7" xfId="8984"/>
    <cellStyle name="Normal 2 2 8" xfId="8985"/>
    <cellStyle name="Normal 2 2 9" xfId="8986"/>
    <cellStyle name="Normal 2 20" xfId="8987"/>
    <cellStyle name="Normal 2 21" xfId="8988"/>
    <cellStyle name="Normal 2 22" xfId="8989"/>
    <cellStyle name="Normal 2 23" xfId="8990"/>
    <cellStyle name="Normal 2 24" xfId="8991"/>
    <cellStyle name="Normal 2 25" xfId="8992"/>
    <cellStyle name="Normal 2 26" xfId="8993"/>
    <cellStyle name="Normal 2 27" xfId="8994"/>
    <cellStyle name="Normal 2 28" xfId="8995"/>
    <cellStyle name="Normal 2 29" xfId="8996"/>
    <cellStyle name="Normal 2 3" xfId="8997"/>
    <cellStyle name="Normal 2 30" xfId="8998"/>
    <cellStyle name="Normal 2 31" xfId="8999"/>
    <cellStyle name="Normal 2 32" xfId="9000"/>
    <cellStyle name="Normal 2 33" xfId="9001"/>
    <cellStyle name="Normal 2 34" xfId="9002"/>
    <cellStyle name="Normal 2 35" xfId="9003"/>
    <cellStyle name="Normal 2 36" xfId="9004"/>
    <cellStyle name="Normal 2 4" xfId="9005"/>
    <cellStyle name="Normal 2 4 2" xfId="9006"/>
    <cellStyle name="Normal 2 4 3" xfId="9007"/>
    <cellStyle name="Normal 2 5" xfId="9008"/>
    <cellStyle name="Normal 2 6" xfId="9009"/>
    <cellStyle name="Normal 2 7" xfId="9010"/>
    <cellStyle name="Normal 2 8" xfId="9011"/>
    <cellStyle name="Normal 2 9" xfId="9012"/>
    <cellStyle name="Normal 3" xfId="9013"/>
    <cellStyle name="Normal 3 2" xfId="9014"/>
    <cellStyle name="Normal 3 3" xfId="9015"/>
    <cellStyle name="Normal 4" xfId="9016"/>
    <cellStyle name="Normal 4 2" xfId="9017"/>
    <cellStyle name="Normal 4 3" xfId="9018"/>
    <cellStyle name="Normal 5" xfId="9019"/>
    <cellStyle name="Normal 5 2" xfId="9020"/>
    <cellStyle name="Normal 6" xfId="9021"/>
    <cellStyle name="Normal 6 2" xfId="9022"/>
    <cellStyle name="Normal 6 3" xfId="9023"/>
    <cellStyle name="Normal 7" xfId="9024"/>
    <cellStyle name="Normal 8" xfId="9025"/>
    <cellStyle name="Normal 9" xfId="9026"/>
    <cellStyle name="Normal 9 2" xfId="9027"/>
    <cellStyle name="Normal_#C" xfId="9028"/>
    <cellStyle name="normální_Rozvaha - aktiva" xfId="9029"/>
    <cellStyle name="Normalny_0" xfId="9030"/>
    <cellStyle name="normalPercent" xfId="9031"/>
    <cellStyle name="normalPercent 1" xfId="9032"/>
    <cellStyle name="normalPercent 10" xfId="9033"/>
    <cellStyle name="normalPercent 11" xfId="9034"/>
    <cellStyle name="normalPercent 12" xfId="9035"/>
    <cellStyle name="normalPercent 2" xfId="9036"/>
    <cellStyle name="normalPercent 3" xfId="9037"/>
    <cellStyle name="normalPercent 4" xfId="9038"/>
    <cellStyle name="normalPercent 5" xfId="9039"/>
    <cellStyle name="normalPercent 6" xfId="9040"/>
    <cellStyle name="normalPercent 7" xfId="9041"/>
    <cellStyle name="normalPercent 8" xfId="9042"/>
    <cellStyle name="normalPercent 9" xfId="9043"/>
    <cellStyle name="normбlnм_laroux" xfId="9044"/>
    <cellStyle name="nornPercent" xfId="9045"/>
    <cellStyle name="nornPercent 1" xfId="9046"/>
    <cellStyle name="nornPercent 10" xfId="9047"/>
    <cellStyle name="nornPercent 11" xfId="9048"/>
    <cellStyle name="nornPercent 12" xfId="9049"/>
    <cellStyle name="nornPercent 2" xfId="9050"/>
    <cellStyle name="nornPercent 3" xfId="9051"/>
    <cellStyle name="nornPercent 4" xfId="9052"/>
    <cellStyle name="nornPercent 5" xfId="9053"/>
    <cellStyle name="nornPercent 6" xfId="9054"/>
    <cellStyle name="nornPercent 7" xfId="9055"/>
    <cellStyle name="nornPercent 8" xfId="9056"/>
    <cellStyle name="nornPercent 9" xfId="9057"/>
    <cellStyle name="Note" xfId="9058"/>
    <cellStyle name="Note 2" xfId="9059"/>
    <cellStyle name="Note 2 2" xfId="9060"/>
    <cellStyle name="Note 2 2 2" xfId="9061"/>
    <cellStyle name="Note 2 2 3" xfId="9062"/>
    <cellStyle name="Note 2 2 4" xfId="9063"/>
    <cellStyle name="Note 2 2 5" xfId="9064"/>
    <cellStyle name="Note 2 3" xfId="9065"/>
    <cellStyle name="Note 2 3 2" xfId="9066"/>
    <cellStyle name="Note 2 4" xfId="9067"/>
    <cellStyle name="Note 2 4 2" xfId="9068"/>
    <cellStyle name="Note 2 5" xfId="9069"/>
    <cellStyle name="Note 2 5 2" xfId="9070"/>
    <cellStyle name="Note 2 6" xfId="9071"/>
    <cellStyle name="Note 2 6 2" xfId="9072"/>
    <cellStyle name="Note 2 7" xfId="9073"/>
    <cellStyle name="Note 2 8" xfId="9074"/>
    <cellStyle name="Note 3" xfId="9075"/>
    <cellStyle name="Note 3 2" xfId="9076"/>
    <cellStyle name="Note 3 2 2" xfId="9077"/>
    <cellStyle name="Note 3 3" xfId="9078"/>
    <cellStyle name="Note 3 3 2" xfId="9079"/>
    <cellStyle name="Note 3 4" xfId="9080"/>
    <cellStyle name="Note 3 4 2" xfId="9081"/>
    <cellStyle name="Note 3 5" xfId="9082"/>
    <cellStyle name="Note 3 5 2" xfId="9083"/>
    <cellStyle name="Note 3 6" xfId="9084"/>
    <cellStyle name="Note 3 6 2" xfId="9085"/>
    <cellStyle name="Note 3 7" xfId="9086"/>
    <cellStyle name="Note 3 8" xfId="9087"/>
    <cellStyle name="Note 4" xfId="9088"/>
    <cellStyle name="Note 4 2" xfId="9089"/>
    <cellStyle name="Note 4 2 2" xfId="9090"/>
    <cellStyle name="Note 4 3" xfId="9091"/>
    <cellStyle name="Note 5" xfId="9092"/>
    <cellStyle name="Note 5 2" xfId="9093"/>
    <cellStyle name="Note 5 3" xfId="9094"/>
    <cellStyle name="Note 6" xfId="9095"/>
    <cellStyle name="Note 6 2" xfId="9096"/>
    <cellStyle name="Note 6 3" xfId="9097"/>
    <cellStyle name="Note 7" xfId="9098"/>
    <cellStyle name="Note 7 2" xfId="9099"/>
    <cellStyle name="Note 8" xfId="9100"/>
    <cellStyle name="Note 8 2" xfId="9101"/>
    <cellStyle name="Note 9" xfId="9102"/>
    <cellStyle name="Note 9 2" xfId="9103"/>
    <cellStyle name="Note_Копия данецк" xfId="9104"/>
    <cellStyle name="Num Total" xfId="9105"/>
    <cellStyle name="Number Bold" xfId="9106"/>
    <cellStyle name="Number Normal" xfId="9107"/>
    <cellStyle name="Output" xfId="9108"/>
    <cellStyle name="Output 2" xfId="9109"/>
    <cellStyle name="Output 2 2" xfId="9110"/>
    <cellStyle name="Output 2 2 2" xfId="9111"/>
    <cellStyle name="Output 2 2 3" xfId="9112"/>
    <cellStyle name="Output 2 2 4" xfId="9113"/>
    <cellStyle name="Output 2 2 5" xfId="9114"/>
    <cellStyle name="Output 2 3" xfId="9115"/>
    <cellStyle name="Output 2 3 2" xfId="9116"/>
    <cellStyle name="Output 2 4" xfId="9117"/>
    <cellStyle name="Output 2 4 2" xfId="9118"/>
    <cellStyle name="Output 2 5" xfId="9119"/>
    <cellStyle name="Output 2 5 2" xfId="9120"/>
    <cellStyle name="Output 2 6" xfId="9121"/>
    <cellStyle name="Output 2 6 2" xfId="9122"/>
    <cellStyle name="Output 2 7" xfId="9123"/>
    <cellStyle name="Output 2 8" xfId="9124"/>
    <cellStyle name="Output 3" xfId="9125"/>
    <cellStyle name="Output 3 2" xfId="9126"/>
    <cellStyle name="Output 3 2 2" xfId="9127"/>
    <cellStyle name="Output 3 3" xfId="9128"/>
    <cellStyle name="Output 3 3 2" xfId="9129"/>
    <cellStyle name="Output 3 4" xfId="9130"/>
    <cellStyle name="Output 3 4 2" xfId="9131"/>
    <cellStyle name="Output 3 5" xfId="9132"/>
    <cellStyle name="Output 3 5 2" xfId="9133"/>
    <cellStyle name="Output 3 6" xfId="9134"/>
    <cellStyle name="Output 3 6 2" xfId="9135"/>
    <cellStyle name="Output 3 7" xfId="9136"/>
    <cellStyle name="Output 3 8" xfId="9137"/>
    <cellStyle name="Output 4" xfId="9138"/>
    <cellStyle name="Output 4 2" xfId="9139"/>
    <cellStyle name="Output 4 3" xfId="9140"/>
    <cellStyle name="Output 4 4" xfId="9141"/>
    <cellStyle name="Output 5" xfId="9142"/>
    <cellStyle name="Output 5 2" xfId="9143"/>
    <cellStyle name="Output 6" xfId="9144"/>
    <cellStyle name="Output 6 2" xfId="9145"/>
    <cellStyle name="Output 7" xfId="9146"/>
    <cellStyle name="Output 7 2" xfId="9147"/>
    <cellStyle name="Output 8" xfId="9148"/>
    <cellStyle name="Output 8 2" xfId="9149"/>
    <cellStyle name="Percent (0)" xfId="9150"/>
    <cellStyle name="Percent [2]" xfId="9151"/>
    <cellStyle name="Percent [2] 2" xfId="9152"/>
    <cellStyle name="Percent 2" xfId="9153"/>
    <cellStyle name="Percent 3" xfId="9154"/>
    <cellStyle name="Percent_A3.200 Consolidation support DTEK'06 v5" xfId="9155"/>
    <cellStyle name="Porcentual_PROVBRID (2)" xfId="9156"/>
    <cellStyle name="Regular" xfId="9157"/>
    <cellStyle name="Reporting Bold" xfId="9158"/>
    <cellStyle name="Reporting Bold 12" xfId="9159"/>
    <cellStyle name="Reporting Bold 14" xfId="9160"/>
    <cellStyle name="Reporting Bold_Elopak - Амортизация - T64.3" xfId="9161"/>
    <cellStyle name="Reporting Normal" xfId="9162"/>
    <cellStyle name="Result" xfId="9163"/>
    <cellStyle name="Result2" xfId="9164"/>
    <cellStyle name="S0" xfId="9165"/>
    <cellStyle name="S1" xfId="9166"/>
    <cellStyle name="S1 2" xfId="9167"/>
    <cellStyle name="S1 3" xfId="9168"/>
    <cellStyle name="S2" xfId="9169"/>
    <cellStyle name="S3" xfId="9170"/>
    <cellStyle name="S3 2" xfId="9171"/>
    <cellStyle name="S3 3" xfId="9172"/>
    <cellStyle name="SAS FM Column drillable header" xfId="9173"/>
    <cellStyle name="SAS FM Column drillable header 10" xfId="9174"/>
    <cellStyle name="SAS FM Column drillable header 10 2" xfId="9175"/>
    <cellStyle name="SAS FM Column drillable header 2" xfId="9176"/>
    <cellStyle name="SAS FM Column drillable header 2 2" xfId="9177"/>
    <cellStyle name="SAS FM Column drillable header 2 2 2" xfId="9178"/>
    <cellStyle name="SAS FM Column drillable header 2 2 3" xfId="9179"/>
    <cellStyle name="SAS FM Column drillable header 2 2 4" xfId="9180"/>
    <cellStyle name="SAS FM Column drillable header 2 2 5" xfId="9181"/>
    <cellStyle name="SAS FM Column drillable header 2 3" xfId="9182"/>
    <cellStyle name="SAS FM Column drillable header 2 3 2" xfId="9183"/>
    <cellStyle name="SAS FM Column drillable header 2 4" xfId="9184"/>
    <cellStyle name="SAS FM Column drillable header 2 4 2" xfId="9185"/>
    <cellStyle name="SAS FM Column drillable header 2 5" xfId="9186"/>
    <cellStyle name="SAS FM Column drillable header 2 5 2" xfId="9187"/>
    <cellStyle name="SAS FM Column drillable header 2 6" xfId="9188"/>
    <cellStyle name="SAS FM Column drillable header 2 6 2" xfId="9189"/>
    <cellStyle name="SAS FM Column drillable header 2 7" xfId="9190"/>
    <cellStyle name="SAS FM Column drillable header 3" xfId="9191"/>
    <cellStyle name="SAS FM Column drillable header 3 2" xfId="9192"/>
    <cellStyle name="SAS FM Column drillable header 3 2 2" xfId="9193"/>
    <cellStyle name="SAS FM Column drillable header 3 3" xfId="9194"/>
    <cellStyle name="SAS FM Column drillable header 3 3 2" xfId="9195"/>
    <cellStyle name="SAS FM Column drillable header 3 4" xfId="9196"/>
    <cellStyle name="SAS FM Column drillable header 3 4 2" xfId="9197"/>
    <cellStyle name="SAS FM Column drillable header 3 5" xfId="9198"/>
    <cellStyle name="SAS FM Column drillable header 3 5 2" xfId="9199"/>
    <cellStyle name="SAS FM Column drillable header 3 6" xfId="9200"/>
    <cellStyle name="SAS FM Column drillable header 3 6 2" xfId="9201"/>
    <cellStyle name="SAS FM Column drillable header 3 7" xfId="9202"/>
    <cellStyle name="SAS FM Column drillable header 4" xfId="9203"/>
    <cellStyle name="SAS FM Column drillable header 4 2" xfId="9204"/>
    <cellStyle name="SAS FM Column drillable header 4 2 2" xfId="9205"/>
    <cellStyle name="SAS FM Column drillable header 4 3" xfId="9206"/>
    <cellStyle name="SAS FM Column drillable header 4 3 2" xfId="9207"/>
    <cellStyle name="SAS FM Column drillable header 4 4" xfId="9208"/>
    <cellStyle name="SAS FM Column drillable header 4 4 2" xfId="9209"/>
    <cellStyle name="SAS FM Column drillable header 4 5" xfId="9210"/>
    <cellStyle name="SAS FM Column drillable header 4 5 2" xfId="9211"/>
    <cellStyle name="SAS FM Column drillable header 4 6" xfId="9212"/>
    <cellStyle name="SAS FM Column drillable header 4 6 2" xfId="9213"/>
    <cellStyle name="SAS FM Column drillable header 4 7" xfId="9214"/>
    <cellStyle name="SAS FM Column drillable header 5" xfId="9215"/>
    <cellStyle name="SAS FM Column drillable header 5 2" xfId="9216"/>
    <cellStyle name="SAS FM Column drillable header 5 2 2" xfId="9217"/>
    <cellStyle name="SAS FM Column drillable header 5 3" xfId="9218"/>
    <cellStyle name="SAS FM Column drillable header 5 3 2" xfId="9219"/>
    <cellStyle name="SAS FM Column drillable header 5 4" xfId="9220"/>
    <cellStyle name="SAS FM Column drillable header 5 4 2" xfId="9221"/>
    <cellStyle name="SAS FM Column drillable header 5 5" xfId="9222"/>
    <cellStyle name="SAS FM Column drillable header 5 5 2" xfId="9223"/>
    <cellStyle name="SAS FM Column drillable header 5 6" xfId="9224"/>
    <cellStyle name="SAS FM Column drillable header 5 6 2" xfId="9225"/>
    <cellStyle name="SAS FM Column drillable header 5 7" xfId="9226"/>
    <cellStyle name="SAS FM Column drillable header 6" xfId="9227"/>
    <cellStyle name="SAS FM Column drillable header 6 2" xfId="9228"/>
    <cellStyle name="SAS FM Column drillable header 7" xfId="9229"/>
    <cellStyle name="SAS FM Column drillable header 7 2" xfId="9230"/>
    <cellStyle name="SAS FM Column drillable header 8" xfId="9231"/>
    <cellStyle name="SAS FM Column drillable header 8 2" xfId="9232"/>
    <cellStyle name="SAS FM Column drillable header 9" xfId="9233"/>
    <cellStyle name="SAS FM Column drillable header 9 2" xfId="9234"/>
    <cellStyle name="SAS FM Column header" xfId="9235"/>
    <cellStyle name="SAS FM Column header 10" xfId="9236"/>
    <cellStyle name="SAS FM Column header 10 2" xfId="9237"/>
    <cellStyle name="SAS FM Column header 2" xfId="9238"/>
    <cellStyle name="SAS FM Column header 2 2" xfId="9239"/>
    <cellStyle name="SAS FM Column header 2 2 2" xfId="9240"/>
    <cellStyle name="SAS FM Column header 2 2 3" xfId="9241"/>
    <cellStyle name="SAS FM Column header 2 2 4" xfId="9242"/>
    <cellStyle name="SAS FM Column header 2 2 5" xfId="9243"/>
    <cellStyle name="SAS FM Column header 2 3" xfId="9244"/>
    <cellStyle name="SAS FM Column header 2 3 2" xfId="9245"/>
    <cellStyle name="SAS FM Column header 2 4" xfId="9246"/>
    <cellStyle name="SAS FM Column header 2 4 2" xfId="9247"/>
    <cellStyle name="SAS FM Column header 2 5" xfId="9248"/>
    <cellStyle name="SAS FM Column header 2 5 2" xfId="9249"/>
    <cellStyle name="SAS FM Column header 2 6" xfId="9250"/>
    <cellStyle name="SAS FM Column header 2 6 2" xfId="9251"/>
    <cellStyle name="SAS FM Column header 2 7" xfId="9252"/>
    <cellStyle name="SAS FM Column header 3" xfId="9253"/>
    <cellStyle name="SAS FM Column header 3 2" xfId="9254"/>
    <cellStyle name="SAS FM Column header 3 2 2" xfId="9255"/>
    <cellStyle name="SAS FM Column header 3 3" xfId="9256"/>
    <cellStyle name="SAS FM Column header 3 3 2" xfId="9257"/>
    <cellStyle name="SAS FM Column header 3 4" xfId="9258"/>
    <cellStyle name="SAS FM Column header 3 4 2" xfId="9259"/>
    <cellStyle name="SAS FM Column header 3 5" xfId="9260"/>
    <cellStyle name="SAS FM Column header 3 5 2" xfId="9261"/>
    <cellStyle name="SAS FM Column header 3 6" xfId="9262"/>
    <cellStyle name="SAS FM Column header 3 6 2" xfId="9263"/>
    <cellStyle name="SAS FM Column header 3 7" xfId="9264"/>
    <cellStyle name="SAS FM Column header 4" xfId="9265"/>
    <cellStyle name="SAS FM Column header 4 2" xfId="9266"/>
    <cellStyle name="SAS FM Column header 4 2 2" xfId="9267"/>
    <cellStyle name="SAS FM Column header 4 3" xfId="9268"/>
    <cellStyle name="SAS FM Column header 4 3 2" xfId="9269"/>
    <cellStyle name="SAS FM Column header 4 4" xfId="9270"/>
    <cellStyle name="SAS FM Column header 4 4 2" xfId="9271"/>
    <cellStyle name="SAS FM Column header 4 5" xfId="9272"/>
    <cellStyle name="SAS FM Column header 4 5 2" xfId="9273"/>
    <cellStyle name="SAS FM Column header 4 6" xfId="9274"/>
    <cellStyle name="SAS FM Column header 4 6 2" xfId="9275"/>
    <cellStyle name="SAS FM Column header 4 7" xfId="9276"/>
    <cellStyle name="SAS FM Column header 5" xfId="9277"/>
    <cellStyle name="SAS FM Column header 5 2" xfId="9278"/>
    <cellStyle name="SAS FM Column header 5 2 2" xfId="9279"/>
    <cellStyle name="SAS FM Column header 5 3" xfId="9280"/>
    <cellStyle name="SAS FM Column header 5 3 2" xfId="9281"/>
    <cellStyle name="SAS FM Column header 5 4" xfId="9282"/>
    <cellStyle name="SAS FM Column header 5 4 2" xfId="9283"/>
    <cellStyle name="SAS FM Column header 5 5" xfId="9284"/>
    <cellStyle name="SAS FM Column header 5 5 2" xfId="9285"/>
    <cellStyle name="SAS FM Column header 5 6" xfId="9286"/>
    <cellStyle name="SAS FM Column header 5 6 2" xfId="9287"/>
    <cellStyle name="SAS FM Column header 5 7" xfId="9288"/>
    <cellStyle name="SAS FM Column header 6" xfId="9289"/>
    <cellStyle name="SAS FM Column header 6 2" xfId="9290"/>
    <cellStyle name="SAS FM Column header 7" xfId="9291"/>
    <cellStyle name="SAS FM Column header 7 2" xfId="9292"/>
    <cellStyle name="SAS FM Column header 8" xfId="9293"/>
    <cellStyle name="SAS FM Column header 8 2" xfId="9294"/>
    <cellStyle name="SAS FM Column header 9" xfId="9295"/>
    <cellStyle name="SAS FM Column header 9 2" xfId="9296"/>
    <cellStyle name="SAS FM Drill path" xfId="9297"/>
    <cellStyle name="SAS FM Drill path 10" xfId="9298"/>
    <cellStyle name="SAS FM Drill path 2" xfId="9299"/>
    <cellStyle name="SAS FM Drill path 3" xfId="9300"/>
    <cellStyle name="SAS FM Drill path 4" xfId="9301"/>
    <cellStyle name="SAS FM Drill path 5" xfId="9302"/>
    <cellStyle name="SAS FM Drill path 6" xfId="9303"/>
    <cellStyle name="SAS FM Drill path 7" xfId="9304"/>
    <cellStyle name="SAS FM Drill path 8" xfId="9305"/>
    <cellStyle name="SAS FM Drill path 9" xfId="9306"/>
    <cellStyle name="SAS FM Invalid data cell" xfId="9307"/>
    <cellStyle name="SAS FM Invalid data cell 10" xfId="9308"/>
    <cellStyle name="SAS FM Invalid data cell 10 2" xfId="9309"/>
    <cellStyle name="SAS FM Invalid data cell 2" xfId="9310"/>
    <cellStyle name="SAS FM Invalid data cell 2 2" xfId="9311"/>
    <cellStyle name="SAS FM Invalid data cell 2 2 2" xfId="9312"/>
    <cellStyle name="SAS FM Invalid data cell 2 2 3" xfId="9313"/>
    <cellStyle name="SAS FM Invalid data cell 2 2 4" xfId="9314"/>
    <cellStyle name="SAS FM Invalid data cell 2 2 5" xfId="9315"/>
    <cellStyle name="SAS FM Invalid data cell 2 3" xfId="9316"/>
    <cellStyle name="SAS FM Invalid data cell 2 3 2" xfId="9317"/>
    <cellStyle name="SAS FM Invalid data cell 2 4" xfId="9318"/>
    <cellStyle name="SAS FM Invalid data cell 2 4 2" xfId="9319"/>
    <cellStyle name="SAS FM Invalid data cell 2 5" xfId="9320"/>
    <cellStyle name="SAS FM Invalid data cell 2 5 2" xfId="9321"/>
    <cellStyle name="SAS FM Invalid data cell 2 6" xfId="9322"/>
    <cellStyle name="SAS FM Invalid data cell 2 6 2" xfId="9323"/>
    <cellStyle name="SAS FM Invalid data cell 2 7" xfId="9324"/>
    <cellStyle name="SAS FM Invalid data cell 3" xfId="9325"/>
    <cellStyle name="SAS FM Invalid data cell 3 2" xfId="9326"/>
    <cellStyle name="SAS FM Invalid data cell 3 2 2" xfId="9327"/>
    <cellStyle name="SAS FM Invalid data cell 3 3" xfId="9328"/>
    <cellStyle name="SAS FM Invalid data cell 3 3 2" xfId="9329"/>
    <cellStyle name="SAS FM Invalid data cell 3 4" xfId="9330"/>
    <cellStyle name="SAS FM Invalid data cell 3 4 2" xfId="9331"/>
    <cellStyle name="SAS FM Invalid data cell 3 5" xfId="9332"/>
    <cellStyle name="SAS FM Invalid data cell 3 5 2" xfId="9333"/>
    <cellStyle name="SAS FM Invalid data cell 3 6" xfId="9334"/>
    <cellStyle name="SAS FM Invalid data cell 3 6 2" xfId="9335"/>
    <cellStyle name="SAS FM Invalid data cell 3 7" xfId="9336"/>
    <cellStyle name="SAS FM Invalid data cell 4" xfId="9337"/>
    <cellStyle name="SAS FM Invalid data cell 4 2" xfId="9338"/>
    <cellStyle name="SAS FM Invalid data cell 4 2 2" xfId="9339"/>
    <cellStyle name="SAS FM Invalid data cell 4 3" xfId="9340"/>
    <cellStyle name="SAS FM Invalid data cell 4 3 2" xfId="9341"/>
    <cellStyle name="SAS FM Invalid data cell 4 4" xfId="9342"/>
    <cellStyle name="SAS FM Invalid data cell 4 4 2" xfId="9343"/>
    <cellStyle name="SAS FM Invalid data cell 4 5" xfId="9344"/>
    <cellStyle name="SAS FM Invalid data cell 4 5 2" xfId="9345"/>
    <cellStyle name="SAS FM Invalid data cell 4 6" xfId="9346"/>
    <cellStyle name="SAS FM Invalid data cell 4 6 2" xfId="9347"/>
    <cellStyle name="SAS FM Invalid data cell 4 7" xfId="9348"/>
    <cellStyle name="SAS FM Invalid data cell 5" xfId="9349"/>
    <cellStyle name="SAS FM Invalid data cell 5 2" xfId="9350"/>
    <cellStyle name="SAS FM Invalid data cell 5 2 2" xfId="9351"/>
    <cellStyle name="SAS FM Invalid data cell 5 3" xfId="9352"/>
    <cellStyle name="SAS FM Invalid data cell 5 3 2" xfId="9353"/>
    <cellStyle name="SAS FM Invalid data cell 5 4" xfId="9354"/>
    <cellStyle name="SAS FM Invalid data cell 5 4 2" xfId="9355"/>
    <cellStyle name="SAS FM Invalid data cell 5 5" xfId="9356"/>
    <cellStyle name="SAS FM Invalid data cell 5 5 2" xfId="9357"/>
    <cellStyle name="SAS FM Invalid data cell 5 6" xfId="9358"/>
    <cellStyle name="SAS FM Invalid data cell 5 6 2" xfId="9359"/>
    <cellStyle name="SAS FM Invalid data cell 5 7" xfId="9360"/>
    <cellStyle name="SAS FM Invalid data cell 6" xfId="9361"/>
    <cellStyle name="SAS FM Invalid data cell 6 2" xfId="9362"/>
    <cellStyle name="SAS FM Invalid data cell 7" xfId="9363"/>
    <cellStyle name="SAS FM Invalid data cell 7 2" xfId="9364"/>
    <cellStyle name="SAS FM Invalid data cell 8" xfId="9365"/>
    <cellStyle name="SAS FM Invalid data cell 8 2" xfId="9366"/>
    <cellStyle name="SAS FM Invalid data cell 9" xfId="9367"/>
    <cellStyle name="SAS FM Invalid data cell 9 2" xfId="9368"/>
    <cellStyle name="SAS FM Read-only data cell (data entry table)" xfId="9369"/>
    <cellStyle name="SAS FM Read-only data cell (data entry table) 10" xfId="9370"/>
    <cellStyle name="SAS FM Read-only data cell (data entry table) 10 2" xfId="9371"/>
    <cellStyle name="SAS FM Read-only data cell (data entry table) 2" xfId="9372"/>
    <cellStyle name="SAS FM Read-only data cell (data entry table) 2 2" xfId="9373"/>
    <cellStyle name="SAS FM Read-only data cell (data entry table) 2 2 2" xfId="9374"/>
    <cellStyle name="SAS FM Read-only data cell (data entry table) 2 2 3" xfId="9375"/>
    <cellStyle name="SAS FM Read-only data cell (data entry table) 2 2 4" xfId="9376"/>
    <cellStyle name="SAS FM Read-only data cell (data entry table) 2 2 5" xfId="9377"/>
    <cellStyle name="SAS FM Read-only data cell (data entry table) 2 3" xfId="9378"/>
    <cellStyle name="SAS FM Read-only data cell (data entry table) 2 3 2" xfId="9379"/>
    <cellStyle name="SAS FM Read-only data cell (data entry table) 2 4" xfId="9380"/>
    <cellStyle name="SAS FM Read-only data cell (data entry table) 2 4 2" xfId="9381"/>
    <cellStyle name="SAS FM Read-only data cell (data entry table) 2 5" xfId="9382"/>
    <cellStyle name="SAS FM Read-only data cell (data entry table) 2 5 2" xfId="9383"/>
    <cellStyle name="SAS FM Read-only data cell (data entry table) 2 6" xfId="9384"/>
    <cellStyle name="SAS FM Read-only data cell (data entry table) 2 6 2" xfId="9385"/>
    <cellStyle name="SAS FM Read-only data cell (data entry table) 2 7" xfId="9386"/>
    <cellStyle name="SAS FM Read-only data cell (data entry table) 3" xfId="9387"/>
    <cellStyle name="SAS FM Read-only data cell (data entry table) 3 2" xfId="9388"/>
    <cellStyle name="SAS FM Read-only data cell (data entry table) 3 2 2" xfId="9389"/>
    <cellStyle name="SAS FM Read-only data cell (data entry table) 3 3" xfId="9390"/>
    <cellStyle name="SAS FM Read-only data cell (data entry table) 3 3 2" xfId="9391"/>
    <cellStyle name="SAS FM Read-only data cell (data entry table) 3 4" xfId="9392"/>
    <cellStyle name="SAS FM Read-only data cell (data entry table) 3 4 2" xfId="9393"/>
    <cellStyle name="SAS FM Read-only data cell (data entry table) 3 5" xfId="9394"/>
    <cellStyle name="SAS FM Read-only data cell (data entry table) 3 5 2" xfId="9395"/>
    <cellStyle name="SAS FM Read-only data cell (data entry table) 3 6" xfId="9396"/>
    <cellStyle name="SAS FM Read-only data cell (data entry table) 3 6 2" xfId="9397"/>
    <cellStyle name="SAS FM Read-only data cell (data entry table) 3 7" xfId="9398"/>
    <cellStyle name="SAS FM Read-only data cell (data entry table) 4" xfId="9399"/>
    <cellStyle name="SAS FM Read-only data cell (data entry table) 4 2" xfId="9400"/>
    <cellStyle name="SAS FM Read-only data cell (data entry table) 4 2 2" xfId="9401"/>
    <cellStyle name="SAS FM Read-only data cell (data entry table) 4 3" xfId="9402"/>
    <cellStyle name="SAS FM Read-only data cell (data entry table) 4 3 2" xfId="9403"/>
    <cellStyle name="SAS FM Read-only data cell (data entry table) 4 4" xfId="9404"/>
    <cellStyle name="SAS FM Read-only data cell (data entry table) 4 4 2" xfId="9405"/>
    <cellStyle name="SAS FM Read-only data cell (data entry table) 4 5" xfId="9406"/>
    <cellStyle name="SAS FM Read-only data cell (data entry table) 4 5 2" xfId="9407"/>
    <cellStyle name="SAS FM Read-only data cell (data entry table) 4 6" xfId="9408"/>
    <cellStyle name="SAS FM Read-only data cell (data entry table) 4 6 2" xfId="9409"/>
    <cellStyle name="SAS FM Read-only data cell (data entry table) 4 7" xfId="9410"/>
    <cellStyle name="SAS FM Read-only data cell (data entry table) 5" xfId="9411"/>
    <cellStyle name="SAS FM Read-only data cell (data entry table) 5 2" xfId="9412"/>
    <cellStyle name="SAS FM Read-only data cell (data entry table) 5 2 2" xfId="9413"/>
    <cellStyle name="SAS FM Read-only data cell (data entry table) 5 3" xfId="9414"/>
    <cellStyle name="SAS FM Read-only data cell (data entry table) 5 3 2" xfId="9415"/>
    <cellStyle name="SAS FM Read-only data cell (data entry table) 5 4" xfId="9416"/>
    <cellStyle name="SAS FM Read-only data cell (data entry table) 5 4 2" xfId="9417"/>
    <cellStyle name="SAS FM Read-only data cell (data entry table) 5 5" xfId="9418"/>
    <cellStyle name="SAS FM Read-only data cell (data entry table) 5 5 2" xfId="9419"/>
    <cellStyle name="SAS FM Read-only data cell (data entry table) 5 6" xfId="9420"/>
    <cellStyle name="SAS FM Read-only data cell (data entry table) 5 6 2" xfId="9421"/>
    <cellStyle name="SAS FM Read-only data cell (data entry table) 5 7" xfId="9422"/>
    <cellStyle name="SAS FM Read-only data cell (data entry table) 6" xfId="9423"/>
    <cellStyle name="SAS FM Read-only data cell (data entry table) 6 2" xfId="9424"/>
    <cellStyle name="SAS FM Read-only data cell (data entry table) 7" xfId="9425"/>
    <cellStyle name="SAS FM Read-only data cell (data entry table) 7 2" xfId="9426"/>
    <cellStyle name="SAS FM Read-only data cell (data entry table) 8" xfId="9427"/>
    <cellStyle name="SAS FM Read-only data cell (data entry table) 8 2" xfId="9428"/>
    <cellStyle name="SAS FM Read-only data cell (data entry table) 9" xfId="9429"/>
    <cellStyle name="SAS FM Read-only data cell (data entry table) 9 2" xfId="9430"/>
    <cellStyle name="SAS FM Read-only data cell (read-only table)" xfId="9431"/>
    <cellStyle name="SAS FM Read-only data cell (read-only table) 10" xfId="9432"/>
    <cellStyle name="SAS FM Read-only data cell (read-only table) 10 2" xfId="9433"/>
    <cellStyle name="SAS FM Read-only data cell (read-only table) 2" xfId="9434"/>
    <cellStyle name="SAS FM Read-only data cell (read-only table) 2 2" xfId="9435"/>
    <cellStyle name="SAS FM Read-only data cell (read-only table) 2 2 2" xfId="9436"/>
    <cellStyle name="SAS FM Read-only data cell (read-only table) 2 2 3" xfId="9437"/>
    <cellStyle name="SAS FM Read-only data cell (read-only table) 2 2 4" xfId="9438"/>
    <cellStyle name="SAS FM Read-only data cell (read-only table) 2 2 5" xfId="9439"/>
    <cellStyle name="SAS FM Read-only data cell (read-only table) 2 3" xfId="9440"/>
    <cellStyle name="SAS FM Read-only data cell (read-only table) 2 3 2" xfId="9441"/>
    <cellStyle name="SAS FM Read-only data cell (read-only table) 2 4" xfId="9442"/>
    <cellStyle name="SAS FM Read-only data cell (read-only table) 2 4 2" xfId="9443"/>
    <cellStyle name="SAS FM Read-only data cell (read-only table) 2 5" xfId="9444"/>
    <cellStyle name="SAS FM Read-only data cell (read-only table) 2 5 2" xfId="9445"/>
    <cellStyle name="SAS FM Read-only data cell (read-only table) 2 6" xfId="9446"/>
    <cellStyle name="SAS FM Read-only data cell (read-only table) 2 6 2" xfId="9447"/>
    <cellStyle name="SAS FM Read-only data cell (read-only table) 2 7" xfId="9448"/>
    <cellStyle name="SAS FM Read-only data cell (read-only table) 3" xfId="9449"/>
    <cellStyle name="SAS FM Read-only data cell (read-only table) 3 2" xfId="9450"/>
    <cellStyle name="SAS FM Read-only data cell (read-only table) 3 2 2" xfId="9451"/>
    <cellStyle name="SAS FM Read-only data cell (read-only table) 3 3" xfId="9452"/>
    <cellStyle name="SAS FM Read-only data cell (read-only table) 3 3 2" xfId="9453"/>
    <cellStyle name="SAS FM Read-only data cell (read-only table) 3 4" xfId="9454"/>
    <cellStyle name="SAS FM Read-only data cell (read-only table) 3 4 2" xfId="9455"/>
    <cellStyle name="SAS FM Read-only data cell (read-only table) 3 5" xfId="9456"/>
    <cellStyle name="SAS FM Read-only data cell (read-only table) 3 5 2" xfId="9457"/>
    <cellStyle name="SAS FM Read-only data cell (read-only table) 3 6" xfId="9458"/>
    <cellStyle name="SAS FM Read-only data cell (read-only table) 3 6 2" xfId="9459"/>
    <cellStyle name="SAS FM Read-only data cell (read-only table) 3 7" xfId="9460"/>
    <cellStyle name="SAS FM Read-only data cell (read-only table) 4" xfId="9461"/>
    <cellStyle name="SAS FM Read-only data cell (read-only table) 4 2" xfId="9462"/>
    <cellStyle name="SAS FM Read-only data cell (read-only table) 4 2 2" xfId="9463"/>
    <cellStyle name="SAS FM Read-only data cell (read-only table) 4 3" xfId="9464"/>
    <cellStyle name="SAS FM Read-only data cell (read-only table) 4 3 2" xfId="9465"/>
    <cellStyle name="SAS FM Read-only data cell (read-only table) 4 4" xfId="9466"/>
    <cellStyle name="SAS FM Read-only data cell (read-only table) 4 4 2" xfId="9467"/>
    <cellStyle name="SAS FM Read-only data cell (read-only table) 4 5" xfId="9468"/>
    <cellStyle name="SAS FM Read-only data cell (read-only table) 4 5 2" xfId="9469"/>
    <cellStyle name="SAS FM Read-only data cell (read-only table) 4 6" xfId="9470"/>
    <cellStyle name="SAS FM Read-only data cell (read-only table) 4 6 2" xfId="9471"/>
    <cellStyle name="SAS FM Read-only data cell (read-only table) 4 7" xfId="9472"/>
    <cellStyle name="SAS FM Read-only data cell (read-only table) 5" xfId="9473"/>
    <cellStyle name="SAS FM Read-only data cell (read-only table) 5 2" xfId="9474"/>
    <cellStyle name="SAS FM Read-only data cell (read-only table) 5 2 2" xfId="9475"/>
    <cellStyle name="SAS FM Read-only data cell (read-only table) 5 3" xfId="9476"/>
    <cellStyle name="SAS FM Read-only data cell (read-only table) 5 3 2" xfId="9477"/>
    <cellStyle name="SAS FM Read-only data cell (read-only table) 5 4" xfId="9478"/>
    <cellStyle name="SAS FM Read-only data cell (read-only table) 5 4 2" xfId="9479"/>
    <cellStyle name="SAS FM Read-only data cell (read-only table) 5 5" xfId="9480"/>
    <cellStyle name="SAS FM Read-only data cell (read-only table) 5 5 2" xfId="9481"/>
    <cellStyle name="SAS FM Read-only data cell (read-only table) 5 6" xfId="9482"/>
    <cellStyle name="SAS FM Read-only data cell (read-only table) 5 6 2" xfId="9483"/>
    <cellStyle name="SAS FM Read-only data cell (read-only table) 5 7" xfId="9484"/>
    <cellStyle name="SAS FM Read-only data cell (read-only table) 6" xfId="9485"/>
    <cellStyle name="SAS FM Read-only data cell (read-only table) 6 2" xfId="9486"/>
    <cellStyle name="SAS FM Read-only data cell (read-only table) 7" xfId="9487"/>
    <cellStyle name="SAS FM Read-only data cell (read-only table) 7 2" xfId="9488"/>
    <cellStyle name="SAS FM Read-only data cell (read-only table) 8" xfId="9489"/>
    <cellStyle name="SAS FM Read-only data cell (read-only table) 8 2" xfId="9490"/>
    <cellStyle name="SAS FM Read-only data cell (read-only table) 9" xfId="9491"/>
    <cellStyle name="SAS FM Read-only data cell (read-only table) 9 2" xfId="9492"/>
    <cellStyle name="SAS FM Row drillable header" xfId="9493"/>
    <cellStyle name="SAS FM Row drillable header 10" xfId="9494"/>
    <cellStyle name="SAS FM Row drillable header 10 2" xfId="9495"/>
    <cellStyle name="SAS FM Row drillable header 2" xfId="9496"/>
    <cellStyle name="SAS FM Row drillable header 2 2" xfId="9497"/>
    <cellStyle name="SAS FM Row drillable header 2 2 2" xfId="9498"/>
    <cellStyle name="SAS FM Row drillable header 2 2 3" xfId="9499"/>
    <cellStyle name="SAS FM Row drillable header 2 2 4" xfId="9500"/>
    <cellStyle name="SAS FM Row drillable header 2 2 5" xfId="9501"/>
    <cellStyle name="SAS FM Row drillable header 2 3" xfId="9502"/>
    <cellStyle name="SAS FM Row drillable header 2 3 2" xfId="9503"/>
    <cellStyle name="SAS FM Row drillable header 2 4" xfId="9504"/>
    <cellStyle name="SAS FM Row drillable header 2 4 2" xfId="9505"/>
    <cellStyle name="SAS FM Row drillable header 2 5" xfId="9506"/>
    <cellStyle name="SAS FM Row drillable header 2 5 2" xfId="9507"/>
    <cellStyle name="SAS FM Row drillable header 2 6" xfId="9508"/>
    <cellStyle name="SAS FM Row drillable header 2 6 2" xfId="9509"/>
    <cellStyle name="SAS FM Row drillable header 2 7" xfId="9510"/>
    <cellStyle name="SAS FM Row drillable header 3" xfId="9511"/>
    <cellStyle name="SAS FM Row drillable header 3 2" xfId="9512"/>
    <cellStyle name="SAS FM Row drillable header 3 2 2" xfId="9513"/>
    <cellStyle name="SAS FM Row drillable header 3 3" xfId="9514"/>
    <cellStyle name="SAS FM Row drillable header 3 3 2" xfId="9515"/>
    <cellStyle name="SAS FM Row drillable header 3 4" xfId="9516"/>
    <cellStyle name="SAS FM Row drillable header 3 4 2" xfId="9517"/>
    <cellStyle name="SAS FM Row drillable header 3 5" xfId="9518"/>
    <cellStyle name="SAS FM Row drillable header 3 5 2" xfId="9519"/>
    <cellStyle name="SAS FM Row drillable header 3 6" xfId="9520"/>
    <cellStyle name="SAS FM Row drillable header 3 6 2" xfId="9521"/>
    <cellStyle name="SAS FM Row drillable header 3 7" xfId="9522"/>
    <cellStyle name="SAS FM Row drillable header 4" xfId="9523"/>
    <cellStyle name="SAS FM Row drillable header 4 2" xfId="9524"/>
    <cellStyle name="SAS FM Row drillable header 4 2 2" xfId="9525"/>
    <cellStyle name="SAS FM Row drillable header 4 3" xfId="9526"/>
    <cellStyle name="SAS FM Row drillable header 4 3 2" xfId="9527"/>
    <cellStyle name="SAS FM Row drillable header 4 4" xfId="9528"/>
    <cellStyle name="SAS FM Row drillable header 4 4 2" xfId="9529"/>
    <cellStyle name="SAS FM Row drillable header 4 5" xfId="9530"/>
    <cellStyle name="SAS FM Row drillable header 4 5 2" xfId="9531"/>
    <cellStyle name="SAS FM Row drillable header 4 6" xfId="9532"/>
    <cellStyle name="SAS FM Row drillable header 4 6 2" xfId="9533"/>
    <cellStyle name="SAS FM Row drillable header 4 7" xfId="9534"/>
    <cellStyle name="SAS FM Row drillable header 5" xfId="9535"/>
    <cellStyle name="SAS FM Row drillable header 5 2" xfId="9536"/>
    <cellStyle name="SAS FM Row drillable header 5 2 2" xfId="9537"/>
    <cellStyle name="SAS FM Row drillable header 5 3" xfId="9538"/>
    <cellStyle name="SAS FM Row drillable header 5 3 2" xfId="9539"/>
    <cellStyle name="SAS FM Row drillable header 5 4" xfId="9540"/>
    <cellStyle name="SAS FM Row drillable header 5 4 2" xfId="9541"/>
    <cellStyle name="SAS FM Row drillable header 5 5" xfId="9542"/>
    <cellStyle name="SAS FM Row drillable header 5 5 2" xfId="9543"/>
    <cellStyle name="SAS FM Row drillable header 5 6" xfId="9544"/>
    <cellStyle name="SAS FM Row drillable header 5 6 2" xfId="9545"/>
    <cellStyle name="SAS FM Row drillable header 5 7" xfId="9546"/>
    <cellStyle name="SAS FM Row drillable header 6" xfId="9547"/>
    <cellStyle name="SAS FM Row drillable header 6 2" xfId="9548"/>
    <cellStyle name="SAS FM Row drillable header 7" xfId="9549"/>
    <cellStyle name="SAS FM Row drillable header 7 2" xfId="9550"/>
    <cellStyle name="SAS FM Row drillable header 8" xfId="9551"/>
    <cellStyle name="SAS FM Row drillable header 8 2" xfId="9552"/>
    <cellStyle name="SAS FM Row drillable header 9" xfId="9553"/>
    <cellStyle name="SAS FM Row drillable header 9 2" xfId="9554"/>
    <cellStyle name="SAS FM Row header" xfId="9555"/>
    <cellStyle name="SAS FM Row header 10" xfId="9556"/>
    <cellStyle name="SAS FM Row header 10 2" xfId="9557"/>
    <cellStyle name="SAS FM Row header 2" xfId="9558"/>
    <cellStyle name="SAS FM Row header 2 2" xfId="9559"/>
    <cellStyle name="SAS FM Row header 2 2 2" xfId="9560"/>
    <cellStyle name="SAS FM Row header 2 2 3" xfId="9561"/>
    <cellStyle name="SAS FM Row header 2 2 4" xfId="9562"/>
    <cellStyle name="SAS FM Row header 2 2 5" xfId="9563"/>
    <cellStyle name="SAS FM Row header 2 3" xfId="9564"/>
    <cellStyle name="SAS FM Row header 2 3 2" xfId="9565"/>
    <cellStyle name="SAS FM Row header 2 4" xfId="9566"/>
    <cellStyle name="SAS FM Row header 2 4 2" xfId="9567"/>
    <cellStyle name="SAS FM Row header 2 5" xfId="9568"/>
    <cellStyle name="SAS FM Row header 2 5 2" xfId="9569"/>
    <cellStyle name="SAS FM Row header 2 6" xfId="9570"/>
    <cellStyle name="SAS FM Row header 2 6 2" xfId="9571"/>
    <cellStyle name="SAS FM Row header 2 7" xfId="9572"/>
    <cellStyle name="SAS FM Row header 3" xfId="9573"/>
    <cellStyle name="SAS FM Row header 3 2" xfId="9574"/>
    <cellStyle name="SAS FM Row header 3 2 2" xfId="9575"/>
    <cellStyle name="SAS FM Row header 3 3" xfId="9576"/>
    <cellStyle name="SAS FM Row header 3 3 2" xfId="9577"/>
    <cellStyle name="SAS FM Row header 3 4" xfId="9578"/>
    <cellStyle name="SAS FM Row header 3 4 2" xfId="9579"/>
    <cellStyle name="SAS FM Row header 3 5" xfId="9580"/>
    <cellStyle name="SAS FM Row header 3 5 2" xfId="9581"/>
    <cellStyle name="SAS FM Row header 3 6" xfId="9582"/>
    <cellStyle name="SAS FM Row header 3 6 2" xfId="9583"/>
    <cellStyle name="SAS FM Row header 3 7" xfId="9584"/>
    <cellStyle name="SAS FM Row header 4" xfId="9585"/>
    <cellStyle name="SAS FM Row header 4 2" xfId="9586"/>
    <cellStyle name="SAS FM Row header 4 2 2" xfId="9587"/>
    <cellStyle name="SAS FM Row header 4 3" xfId="9588"/>
    <cellStyle name="SAS FM Row header 4 3 2" xfId="9589"/>
    <cellStyle name="SAS FM Row header 4 4" xfId="9590"/>
    <cellStyle name="SAS FM Row header 4 4 2" xfId="9591"/>
    <cellStyle name="SAS FM Row header 4 5" xfId="9592"/>
    <cellStyle name="SAS FM Row header 4 5 2" xfId="9593"/>
    <cellStyle name="SAS FM Row header 4 6" xfId="9594"/>
    <cellStyle name="SAS FM Row header 4 6 2" xfId="9595"/>
    <cellStyle name="SAS FM Row header 4 7" xfId="9596"/>
    <cellStyle name="SAS FM Row header 5" xfId="9597"/>
    <cellStyle name="SAS FM Row header 5 2" xfId="9598"/>
    <cellStyle name="SAS FM Row header 5 2 2" xfId="9599"/>
    <cellStyle name="SAS FM Row header 5 3" xfId="9600"/>
    <cellStyle name="SAS FM Row header 5 3 2" xfId="9601"/>
    <cellStyle name="SAS FM Row header 5 4" xfId="9602"/>
    <cellStyle name="SAS FM Row header 5 4 2" xfId="9603"/>
    <cellStyle name="SAS FM Row header 5 5" xfId="9604"/>
    <cellStyle name="SAS FM Row header 5 5 2" xfId="9605"/>
    <cellStyle name="SAS FM Row header 5 6" xfId="9606"/>
    <cellStyle name="SAS FM Row header 5 6 2" xfId="9607"/>
    <cellStyle name="SAS FM Row header 5 7" xfId="9608"/>
    <cellStyle name="SAS FM Row header 6" xfId="9609"/>
    <cellStyle name="SAS FM Row header 6 2" xfId="9610"/>
    <cellStyle name="SAS FM Row header 7" xfId="9611"/>
    <cellStyle name="SAS FM Row header 7 2" xfId="9612"/>
    <cellStyle name="SAS FM Row header 8" xfId="9613"/>
    <cellStyle name="SAS FM Row header 8 2" xfId="9614"/>
    <cellStyle name="SAS FM Row header 9" xfId="9615"/>
    <cellStyle name="SAS FM Row header 9 2" xfId="9616"/>
    <cellStyle name="SAS FM Slicers" xfId="9617"/>
    <cellStyle name="SAS FM Writeable data cell" xfId="9618"/>
    <cellStyle name="SAS FM Writeable data cell 10" xfId="9619"/>
    <cellStyle name="SAS FM Writeable data cell 10 2" xfId="9620"/>
    <cellStyle name="SAS FM Writeable data cell 2" xfId="9621"/>
    <cellStyle name="SAS FM Writeable data cell 2 2" xfId="9622"/>
    <cellStyle name="SAS FM Writeable data cell 2 2 2" xfId="9623"/>
    <cellStyle name="SAS FM Writeable data cell 2 2 3" xfId="9624"/>
    <cellStyle name="SAS FM Writeable data cell 2 2 4" xfId="9625"/>
    <cellStyle name="SAS FM Writeable data cell 2 2 5" xfId="9626"/>
    <cellStyle name="SAS FM Writeable data cell 2 3" xfId="9627"/>
    <cellStyle name="SAS FM Writeable data cell 2 3 2" xfId="9628"/>
    <cellStyle name="SAS FM Writeable data cell 2 4" xfId="9629"/>
    <cellStyle name="SAS FM Writeable data cell 2 4 2" xfId="9630"/>
    <cellStyle name="SAS FM Writeable data cell 2 5" xfId="9631"/>
    <cellStyle name="SAS FM Writeable data cell 2 5 2" xfId="9632"/>
    <cellStyle name="SAS FM Writeable data cell 2 6" xfId="9633"/>
    <cellStyle name="SAS FM Writeable data cell 2 6 2" xfId="9634"/>
    <cellStyle name="SAS FM Writeable data cell 2 7" xfId="9635"/>
    <cellStyle name="SAS FM Writeable data cell 3" xfId="9636"/>
    <cellStyle name="SAS FM Writeable data cell 3 2" xfId="9637"/>
    <cellStyle name="SAS FM Writeable data cell 3 2 2" xfId="9638"/>
    <cellStyle name="SAS FM Writeable data cell 3 3" xfId="9639"/>
    <cellStyle name="SAS FM Writeable data cell 3 3 2" xfId="9640"/>
    <cellStyle name="SAS FM Writeable data cell 3 4" xfId="9641"/>
    <cellStyle name="SAS FM Writeable data cell 3 4 2" xfId="9642"/>
    <cellStyle name="SAS FM Writeable data cell 3 5" xfId="9643"/>
    <cellStyle name="SAS FM Writeable data cell 3 5 2" xfId="9644"/>
    <cellStyle name="SAS FM Writeable data cell 3 6" xfId="9645"/>
    <cellStyle name="SAS FM Writeable data cell 3 6 2" xfId="9646"/>
    <cellStyle name="SAS FM Writeable data cell 3 7" xfId="9647"/>
    <cellStyle name="SAS FM Writeable data cell 4" xfId="9648"/>
    <cellStyle name="SAS FM Writeable data cell 4 2" xfId="9649"/>
    <cellStyle name="SAS FM Writeable data cell 4 2 2" xfId="9650"/>
    <cellStyle name="SAS FM Writeable data cell 4 3" xfId="9651"/>
    <cellStyle name="SAS FM Writeable data cell 4 3 2" xfId="9652"/>
    <cellStyle name="SAS FM Writeable data cell 4 4" xfId="9653"/>
    <cellStyle name="SAS FM Writeable data cell 4 4 2" xfId="9654"/>
    <cellStyle name="SAS FM Writeable data cell 4 5" xfId="9655"/>
    <cellStyle name="SAS FM Writeable data cell 4 5 2" xfId="9656"/>
    <cellStyle name="SAS FM Writeable data cell 4 6" xfId="9657"/>
    <cellStyle name="SAS FM Writeable data cell 4 6 2" xfId="9658"/>
    <cellStyle name="SAS FM Writeable data cell 4 7" xfId="9659"/>
    <cellStyle name="SAS FM Writeable data cell 5" xfId="9660"/>
    <cellStyle name="SAS FM Writeable data cell 5 2" xfId="9661"/>
    <cellStyle name="SAS FM Writeable data cell 5 2 2" xfId="9662"/>
    <cellStyle name="SAS FM Writeable data cell 5 3" xfId="9663"/>
    <cellStyle name="SAS FM Writeable data cell 5 3 2" xfId="9664"/>
    <cellStyle name="SAS FM Writeable data cell 5 4" xfId="9665"/>
    <cellStyle name="SAS FM Writeable data cell 5 4 2" xfId="9666"/>
    <cellStyle name="SAS FM Writeable data cell 5 5" xfId="9667"/>
    <cellStyle name="SAS FM Writeable data cell 5 5 2" xfId="9668"/>
    <cellStyle name="SAS FM Writeable data cell 5 6" xfId="9669"/>
    <cellStyle name="SAS FM Writeable data cell 5 6 2" xfId="9670"/>
    <cellStyle name="SAS FM Writeable data cell 5 7" xfId="9671"/>
    <cellStyle name="SAS FM Writeable data cell 6" xfId="9672"/>
    <cellStyle name="SAS FM Writeable data cell 6 2" xfId="9673"/>
    <cellStyle name="SAS FM Writeable data cell 7" xfId="9674"/>
    <cellStyle name="SAS FM Writeable data cell 7 2" xfId="9675"/>
    <cellStyle name="SAS FM Writeable data cell 8" xfId="9676"/>
    <cellStyle name="SAS FM Writeable data cell 8 2" xfId="9677"/>
    <cellStyle name="SAS FM Writeable data cell 9" xfId="9678"/>
    <cellStyle name="SAS FM Writeable data cell 9 2" xfId="9679"/>
    <cellStyle name="Siding" xfId="9680"/>
    <cellStyle name="Standard_Def_taxes" xfId="9681"/>
    <cellStyle name="Style 1" xfId="9682"/>
    <cellStyle name="STYLE1 - Style1" xfId="9683"/>
    <cellStyle name="STYLE1 - Style1 2" xfId="9684"/>
    <cellStyle name="TableStyleLight1" xfId="9685"/>
    <cellStyle name="TableStyleLight1 2" xfId="9686"/>
    <cellStyle name="TblText" xfId="9687"/>
    <cellStyle name="TblText 2" xfId="9688"/>
    <cellStyle name="Text" xfId="9689"/>
    <cellStyle name="Text 1" xfId="9690"/>
    <cellStyle name="Text 10" xfId="9691"/>
    <cellStyle name="Text 11" xfId="9692"/>
    <cellStyle name="Text 12" xfId="9693"/>
    <cellStyle name="Text 2" xfId="9694"/>
    <cellStyle name="Text 3" xfId="9695"/>
    <cellStyle name="Text 4" xfId="9696"/>
    <cellStyle name="Text 5" xfId="9697"/>
    <cellStyle name="Text 6" xfId="9698"/>
    <cellStyle name="Text 7" xfId="9699"/>
    <cellStyle name="Text 8" xfId="9700"/>
    <cellStyle name="Text 9" xfId="9701"/>
    <cellStyle name="þ_x001d_ðG_x000c_íþ_x0017__x000d_àþU_x0001_¨_x0005__x000d__x0007__x0001__x0001_" xfId="9702"/>
    <cellStyle name="Tickmark" xfId="9703"/>
    <cellStyle name="Title" xfId="9704"/>
    <cellStyle name="Title 2" xfId="9705"/>
    <cellStyle name="Title 2 2" xfId="9706"/>
    <cellStyle name="Title 3" xfId="9707"/>
    <cellStyle name="Title 4" xfId="9708"/>
    <cellStyle name="To" xfId="9709"/>
    <cellStyle name="To 2" xfId="9710"/>
    <cellStyle name="Total" xfId="9711"/>
    <cellStyle name="Total 2" xfId="9712"/>
    <cellStyle name="Total 2 2" xfId="9713"/>
    <cellStyle name="Total 2 2 2" xfId="9714"/>
    <cellStyle name="Total 2 2 3" xfId="9715"/>
    <cellStyle name="Total 2 2 4" xfId="9716"/>
    <cellStyle name="Total 2 2 5" xfId="9717"/>
    <cellStyle name="Total 2 3" xfId="9718"/>
    <cellStyle name="Total 2 3 2" xfId="9719"/>
    <cellStyle name="Total 2 4" xfId="9720"/>
    <cellStyle name="Total 2 4 2" xfId="9721"/>
    <cellStyle name="Total 2 5" xfId="9722"/>
    <cellStyle name="Total 2 5 2" xfId="9723"/>
    <cellStyle name="Total 2 6" xfId="9724"/>
    <cellStyle name="Total 2 6 2" xfId="9725"/>
    <cellStyle name="Total 2 7" xfId="9726"/>
    <cellStyle name="Total 2 8" xfId="9727"/>
    <cellStyle name="Total 3" xfId="9728"/>
    <cellStyle name="Total 3 2" xfId="9729"/>
    <cellStyle name="Total 3 2 2" xfId="9730"/>
    <cellStyle name="Total 3 3" xfId="9731"/>
    <cellStyle name="Total 3 3 2" xfId="9732"/>
    <cellStyle name="Total 3 4" xfId="9733"/>
    <cellStyle name="Total 3 4 2" xfId="9734"/>
    <cellStyle name="Total 3 5" xfId="9735"/>
    <cellStyle name="Total 3 5 2" xfId="9736"/>
    <cellStyle name="Total 3 6" xfId="9737"/>
    <cellStyle name="Total 3 6 2" xfId="9738"/>
    <cellStyle name="Total 3 7" xfId="9739"/>
    <cellStyle name="Total 3 8" xfId="9740"/>
    <cellStyle name="Total 4" xfId="9741"/>
    <cellStyle name="Total 4 2" xfId="9742"/>
    <cellStyle name="Total 4 3" xfId="9743"/>
    <cellStyle name="Total 5" xfId="9744"/>
    <cellStyle name="Total 5 2" xfId="9745"/>
    <cellStyle name="Total 6" xfId="9746"/>
    <cellStyle name="Total 6 2" xfId="9747"/>
    <cellStyle name="Total 7" xfId="9748"/>
    <cellStyle name="Total 7 2" xfId="9749"/>
    <cellStyle name="Total 8" xfId="9750"/>
    <cellStyle name="Total 8 2" xfId="9751"/>
    <cellStyle name="vb-rynok" xfId="9752"/>
    <cellStyle name="vb-rynok 1" xfId="9753"/>
    <cellStyle name="vb-rynok 10" xfId="9754"/>
    <cellStyle name="vb-rynok 11" xfId="9755"/>
    <cellStyle name="vb-rynok 12" xfId="9756"/>
    <cellStyle name="vb-rynok 2" xfId="9757"/>
    <cellStyle name="vb-rynok 2 2" xfId="9758"/>
    <cellStyle name="vb-rynok 3" xfId="9759"/>
    <cellStyle name="vb-rynok 3 2" xfId="9760"/>
    <cellStyle name="vb-rynok 4" xfId="9761"/>
    <cellStyle name="vb-rynok 4 2" xfId="9762"/>
    <cellStyle name="vb-rynok 5" xfId="9763"/>
    <cellStyle name="vb-rynok 6" xfId="9764"/>
    <cellStyle name="vb-rynok 7" xfId="9765"/>
    <cellStyle name="vb-rynok 8" xfId="9766"/>
    <cellStyle name="vb-rynok 9" xfId="9767"/>
    <cellStyle name="vb-rynok_Setup" xfId="9768"/>
    <cellStyle name="W?hrung [0]_laroux" xfId="9769"/>
    <cellStyle name="W?hrung_laroux" xfId="9770"/>
    <cellStyle name="Währung [0]_laroux" xfId="9771"/>
    <cellStyle name="Währung_laroux" xfId="9772"/>
    <cellStyle name="Walutowy [0]_1" xfId="9773"/>
    <cellStyle name="Walutowy_1" xfId="9774"/>
    <cellStyle name="Warning Text" xfId="9775"/>
    <cellStyle name="Warning Text 2" xfId="9776"/>
    <cellStyle name="Warning Text 2 2" xfId="9777"/>
    <cellStyle name="Warning Text 3" xfId="9778"/>
    <cellStyle name="Warning Text 4" xfId="9779"/>
    <cellStyle name="WIP" xfId="9780"/>
    <cellStyle name="WIP 2" xfId="9781"/>
    <cellStyle name="Yfdhd" xfId="9782"/>
    <cellStyle name="Yfdhd 2" xfId="9783"/>
    <cellStyle name="Zero" xfId="9784"/>
    <cellStyle name="Zero 2" xfId="9785"/>
    <cellStyle name="Акцент1 1" xfId="9786"/>
    <cellStyle name="Акцент1 10" xfId="9787"/>
    <cellStyle name="Акцент1 10 2" xfId="9788"/>
    <cellStyle name="Акцент1 10 3" xfId="9789"/>
    <cellStyle name="Акцент1 11" xfId="9790"/>
    <cellStyle name="Акцент1 11 2" xfId="9791"/>
    <cellStyle name="Акцент1 11 3" xfId="9792"/>
    <cellStyle name="Акцент1 12" xfId="9793"/>
    <cellStyle name="Акцент1 12 2" xfId="9794"/>
    <cellStyle name="Акцент1 12 3" xfId="9795"/>
    <cellStyle name="Акцент1 13" xfId="9796"/>
    <cellStyle name="Акцент1 14" xfId="9797"/>
    <cellStyle name="Акцент1 15" xfId="9798"/>
    <cellStyle name="Акцент1 16" xfId="9799"/>
    <cellStyle name="Акцент1 17" xfId="9800"/>
    <cellStyle name="Акцент1 18" xfId="9801"/>
    <cellStyle name="Акцент1 19" xfId="9802"/>
    <cellStyle name="Акцент1 2" xfId="23"/>
    <cellStyle name="Акцент1 2 10" xfId="9803"/>
    <cellStyle name="Акцент1 2 11" xfId="9804"/>
    <cellStyle name="Акцент1 2 12" xfId="9805"/>
    <cellStyle name="Акцент1 2 13" xfId="9806"/>
    <cellStyle name="Акцент1 2 14" xfId="9807"/>
    <cellStyle name="Акцент1 2 15" xfId="9808"/>
    <cellStyle name="Акцент1 2 16" xfId="9809"/>
    <cellStyle name="Акцент1 2 16 2" xfId="9810"/>
    <cellStyle name="Акцент1 2 16 3" xfId="9811"/>
    <cellStyle name="Акцент1 2 16 4" xfId="9812"/>
    <cellStyle name="Акцент1 2 16 5" xfId="9813"/>
    <cellStyle name="Акцент1 2 16 6" xfId="9814"/>
    <cellStyle name="Акцент1 2 16 7" xfId="9815"/>
    <cellStyle name="Акцент1 2 17" xfId="9816"/>
    <cellStyle name="Акцент1 2 18" xfId="9817"/>
    <cellStyle name="Акцент1 2 19" xfId="9818"/>
    <cellStyle name="Акцент1 2 2" xfId="9819"/>
    <cellStyle name="Акцент1 2 2 10" xfId="9820"/>
    <cellStyle name="Акцент1 2 2 11" xfId="9821"/>
    <cellStyle name="Акцент1 2 2 12" xfId="9822"/>
    <cellStyle name="Акцент1 2 2 13" xfId="9823"/>
    <cellStyle name="Акцент1 2 2 14" xfId="9824"/>
    <cellStyle name="Акцент1 2 2 15" xfId="9825"/>
    <cellStyle name="Акцент1 2 2 16" xfId="9826"/>
    <cellStyle name="Акцент1 2 2 17" xfId="9827"/>
    <cellStyle name="Акцент1 2 2 18" xfId="9828"/>
    <cellStyle name="Акцент1 2 2 19" xfId="9829"/>
    <cellStyle name="Акцент1 2 2 2" xfId="9830"/>
    <cellStyle name="Акцент1 2 2 2 2" xfId="9831"/>
    <cellStyle name="Акцент1 2 2 2 3" xfId="9832"/>
    <cellStyle name="Акцент1 2 2 2 4" xfId="9833"/>
    <cellStyle name="Акцент1 2 2 2 5" xfId="9834"/>
    <cellStyle name="Акцент1 2 2 2 6" xfId="9835"/>
    <cellStyle name="Акцент1 2 2 20" xfId="9836"/>
    <cellStyle name="Акцент1 2 2 21" xfId="9837"/>
    <cellStyle name="Акцент1 2 2 22" xfId="9838"/>
    <cellStyle name="Акцент1 2 2 3" xfId="9839"/>
    <cellStyle name="Акцент1 2 2 4" xfId="9840"/>
    <cellStyle name="Акцент1 2 2 5" xfId="9841"/>
    <cellStyle name="Акцент1 2 2 6" xfId="9842"/>
    <cellStyle name="Акцент1 2 2 7" xfId="9843"/>
    <cellStyle name="Акцент1 2 2 8" xfId="9844"/>
    <cellStyle name="Акцент1 2 2 9" xfId="9845"/>
    <cellStyle name="Акцент1 2 20" xfId="9846"/>
    <cellStyle name="Акцент1 2 21" xfId="9847"/>
    <cellStyle name="Акцент1 2 22" xfId="9848"/>
    <cellStyle name="Акцент1 2 23" xfId="9849"/>
    <cellStyle name="Акцент1 2 24" xfId="9850"/>
    <cellStyle name="Акцент1 2 25" xfId="9851"/>
    <cellStyle name="Акцент1 2 26" xfId="9852"/>
    <cellStyle name="Акцент1 2 27" xfId="9853"/>
    <cellStyle name="Акцент1 2 28" xfId="9854"/>
    <cellStyle name="Акцент1 2 29" xfId="9855"/>
    <cellStyle name="Акцент1 2 3" xfId="9856"/>
    <cellStyle name="Акцент1 2 30" xfId="9857"/>
    <cellStyle name="Акцент1 2 31" xfId="9858"/>
    <cellStyle name="Акцент1 2 32" xfId="9859"/>
    <cellStyle name="Акцент1 2 33" xfId="9860"/>
    <cellStyle name="Акцент1 2 34" xfId="9861"/>
    <cellStyle name="Акцент1 2 35" xfId="9862"/>
    <cellStyle name="Акцент1 2 4" xfId="9863"/>
    <cellStyle name="Акцент1 2 5" xfId="9864"/>
    <cellStyle name="Акцент1 2 6" xfId="9865"/>
    <cellStyle name="Акцент1 2 7" xfId="9866"/>
    <cellStyle name="Акцент1 2 8" xfId="9867"/>
    <cellStyle name="Акцент1 2 9" xfId="9868"/>
    <cellStyle name="Акцент1 20" xfId="9869"/>
    <cellStyle name="Акцент1 21" xfId="9870"/>
    <cellStyle name="Акцент1 22" xfId="9871"/>
    <cellStyle name="Акцент1 22 2" xfId="9872"/>
    <cellStyle name="Акцент1 23" xfId="9873"/>
    <cellStyle name="Акцент1 24" xfId="9874"/>
    <cellStyle name="Акцент1 25" xfId="9875"/>
    <cellStyle name="Акцент1 26" xfId="9876"/>
    <cellStyle name="Акцент1 27" xfId="9877"/>
    <cellStyle name="Акцент1 28" xfId="9878"/>
    <cellStyle name="Акцент1 29" xfId="9879"/>
    <cellStyle name="Акцент1 3" xfId="9880"/>
    <cellStyle name="Акцент1 3 2" xfId="9881"/>
    <cellStyle name="Акцент1 3 3" xfId="9882"/>
    <cellStyle name="Акцент1 30" xfId="9883"/>
    <cellStyle name="Акцент1 31" xfId="9884"/>
    <cellStyle name="Акцент1 32" xfId="9885"/>
    <cellStyle name="Акцент1 33" xfId="9886"/>
    <cellStyle name="Акцент1 34" xfId="9887"/>
    <cellStyle name="Акцент1 35" xfId="9888"/>
    <cellStyle name="Акцент1 36" xfId="9889"/>
    <cellStyle name="Акцент1 37" xfId="9890"/>
    <cellStyle name="Акцент1 38" xfId="9891"/>
    <cellStyle name="Акцент1 4" xfId="9892"/>
    <cellStyle name="Акцент1 4 2" xfId="9893"/>
    <cellStyle name="Акцент1 4 3" xfId="9894"/>
    <cellStyle name="Акцент1 5" xfId="9895"/>
    <cellStyle name="Акцент1 5 2" xfId="9896"/>
    <cellStyle name="Акцент1 5 3" xfId="9897"/>
    <cellStyle name="Акцент1 6" xfId="9898"/>
    <cellStyle name="Акцент1 6 2" xfId="9899"/>
    <cellStyle name="Акцент1 6 3" xfId="9900"/>
    <cellStyle name="Акцент1 7" xfId="9901"/>
    <cellStyle name="Акцент1 7 2" xfId="9902"/>
    <cellStyle name="Акцент1 7 3" xfId="9903"/>
    <cellStyle name="Акцент1 8" xfId="9904"/>
    <cellStyle name="Акцент1 8 2" xfId="9905"/>
    <cellStyle name="Акцент1 8 3" xfId="9906"/>
    <cellStyle name="Акцент1 9" xfId="9907"/>
    <cellStyle name="Акцент1 9 2" xfId="9908"/>
    <cellStyle name="Акцент1 9 3" xfId="9909"/>
    <cellStyle name="Акцент2 1" xfId="9910"/>
    <cellStyle name="Акцент2 10" xfId="9911"/>
    <cellStyle name="Акцент2 10 2" xfId="9912"/>
    <cellStyle name="Акцент2 10 3" xfId="9913"/>
    <cellStyle name="Акцент2 11" xfId="9914"/>
    <cellStyle name="Акцент2 11 2" xfId="9915"/>
    <cellStyle name="Акцент2 11 3" xfId="9916"/>
    <cellStyle name="Акцент2 12" xfId="9917"/>
    <cellStyle name="Акцент2 12 2" xfId="9918"/>
    <cellStyle name="Акцент2 12 3" xfId="9919"/>
    <cellStyle name="Акцент2 13" xfId="9920"/>
    <cellStyle name="Акцент2 14" xfId="9921"/>
    <cellStyle name="Акцент2 15" xfId="9922"/>
    <cellStyle name="Акцент2 16" xfId="9923"/>
    <cellStyle name="Акцент2 17" xfId="9924"/>
    <cellStyle name="Акцент2 18" xfId="9925"/>
    <cellStyle name="Акцент2 19" xfId="9926"/>
    <cellStyle name="Акцент2 2" xfId="24"/>
    <cellStyle name="Акцент2 2 10" xfId="9927"/>
    <cellStyle name="Акцент2 2 11" xfId="9928"/>
    <cellStyle name="Акцент2 2 12" xfId="9929"/>
    <cellStyle name="Акцент2 2 13" xfId="9930"/>
    <cellStyle name="Акцент2 2 14" xfId="9931"/>
    <cellStyle name="Акцент2 2 15" xfId="9932"/>
    <cellStyle name="Акцент2 2 16" xfId="9933"/>
    <cellStyle name="Акцент2 2 16 2" xfId="9934"/>
    <cellStyle name="Акцент2 2 16 3" xfId="9935"/>
    <cellStyle name="Акцент2 2 16 4" xfId="9936"/>
    <cellStyle name="Акцент2 2 16 5" xfId="9937"/>
    <cellStyle name="Акцент2 2 16 6" xfId="9938"/>
    <cellStyle name="Акцент2 2 16 7" xfId="9939"/>
    <cellStyle name="Акцент2 2 17" xfId="9940"/>
    <cellStyle name="Акцент2 2 18" xfId="9941"/>
    <cellStyle name="Акцент2 2 19" xfId="9942"/>
    <cellStyle name="Акцент2 2 2" xfId="9943"/>
    <cellStyle name="Акцент2 2 2 10" xfId="9944"/>
    <cellStyle name="Акцент2 2 2 11" xfId="9945"/>
    <cellStyle name="Акцент2 2 2 12" xfId="9946"/>
    <cellStyle name="Акцент2 2 2 13" xfId="9947"/>
    <cellStyle name="Акцент2 2 2 14" xfId="9948"/>
    <cellStyle name="Акцент2 2 2 15" xfId="9949"/>
    <cellStyle name="Акцент2 2 2 16" xfId="9950"/>
    <cellStyle name="Акцент2 2 2 17" xfId="9951"/>
    <cellStyle name="Акцент2 2 2 18" xfId="9952"/>
    <cellStyle name="Акцент2 2 2 19" xfId="9953"/>
    <cellStyle name="Акцент2 2 2 2" xfId="9954"/>
    <cellStyle name="Акцент2 2 2 2 2" xfId="9955"/>
    <cellStyle name="Акцент2 2 2 2 3" xfId="9956"/>
    <cellStyle name="Акцент2 2 2 2 4" xfId="9957"/>
    <cellStyle name="Акцент2 2 2 2 5" xfId="9958"/>
    <cellStyle name="Акцент2 2 2 2 6" xfId="9959"/>
    <cellStyle name="Акцент2 2 2 20" xfId="9960"/>
    <cellStyle name="Акцент2 2 2 21" xfId="9961"/>
    <cellStyle name="Акцент2 2 2 22" xfId="9962"/>
    <cellStyle name="Акцент2 2 2 3" xfId="9963"/>
    <cellStyle name="Акцент2 2 2 4" xfId="9964"/>
    <cellStyle name="Акцент2 2 2 5" xfId="9965"/>
    <cellStyle name="Акцент2 2 2 6" xfId="9966"/>
    <cellStyle name="Акцент2 2 2 7" xfId="9967"/>
    <cellStyle name="Акцент2 2 2 8" xfId="9968"/>
    <cellStyle name="Акцент2 2 2 9" xfId="9969"/>
    <cellStyle name="Акцент2 2 20" xfId="9970"/>
    <cellStyle name="Акцент2 2 21" xfId="9971"/>
    <cellStyle name="Акцент2 2 22" xfId="9972"/>
    <cellStyle name="Акцент2 2 23" xfId="9973"/>
    <cellStyle name="Акцент2 2 24" xfId="9974"/>
    <cellStyle name="Акцент2 2 25" xfId="9975"/>
    <cellStyle name="Акцент2 2 26" xfId="9976"/>
    <cellStyle name="Акцент2 2 27" xfId="9977"/>
    <cellStyle name="Акцент2 2 28" xfId="9978"/>
    <cellStyle name="Акцент2 2 29" xfId="9979"/>
    <cellStyle name="Акцент2 2 3" xfId="9980"/>
    <cellStyle name="Акцент2 2 30" xfId="9981"/>
    <cellStyle name="Акцент2 2 31" xfId="9982"/>
    <cellStyle name="Акцент2 2 32" xfId="9983"/>
    <cellStyle name="Акцент2 2 33" xfId="9984"/>
    <cellStyle name="Акцент2 2 34" xfId="9985"/>
    <cellStyle name="Акцент2 2 35" xfId="9986"/>
    <cellStyle name="Акцент2 2 4" xfId="9987"/>
    <cellStyle name="Акцент2 2 5" xfId="9988"/>
    <cellStyle name="Акцент2 2 6" xfId="9989"/>
    <cellStyle name="Акцент2 2 7" xfId="9990"/>
    <cellStyle name="Акцент2 2 8" xfId="9991"/>
    <cellStyle name="Акцент2 2 9" xfId="9992"/>
    <cellStyle name="Акцент2 20" xfId="9993"/>
    <cellStyle name="Акцент2 21" xfId="9994"/>
    <cellStyle name="Акцент2 22" xfId="9995"/>
    <cellStyle name="Акцент2 22 2" xfId="9996"/>
    <cellStyle name="Акцент2 23" xfId="9997"/>
    <cellStyle name="Акцент2 24" xfId="9998"/>
    <cellStyle name="Акцент2 25" xfId="9999"/>
    <cellStyle name="Акцент2 26" xfId="10000"/>
    <cellStyle name="Акцент2 27" xfId="10001"/>
    <cellStyle name="Акцент2 28" xfId="10002"/>
    <cellStyle name="Акцент2 29" xfId="10003"/>
    <cellStyle name="Акцент2 3" xfId="10004"/>
    <cellStyle name="Акцент2 3 2" xfId="10005"/>
    <cellStyle name="Акцент2 3 3" xfId="10006"/>
    <cellStyle name="Акцент2 30" xfId="10007"/>
    <cellStyle name="Акцент2 31" xfId="10008"/>
    <cellStyle name="Акцент2 32" xfId="10009"/>
    <cellStyle name="Акцент2 33" xfId="10010"/>
    <cellStyle name="Акцент2 34" xfId="10011"/>
    <cellStyle name="Акцент2 35" xfId="10012"/>
    <cellStyle name="Акцент2 36" xfId="10013"/>
    <cellStyle name="Акцент2 37" xfId="10014"/>
    <cellStyle name="Акцент2 4" xfId="10015"/>
    <cellStyle name="Акцент2 4 2" xfId="10016"/>
    <cellStyle name="Акцент2 4 3" xfId="10017"/>
    <cellStyle name="Акцент2 5" xfId="10018"/>
    <cellStyle name="Акцент2 5 2" xfId="10019"/>
    <cellStyle name="Акцент2 5 3" xfId="10020"/>
    <cellStyle name="Акцент2 6" xfId="10021"/>
    <cellStyle name="Акцент2 6 2" xfId="10022"/>
    <cellStyle name="Акцент2 6 3" xfId="10023"/>
    <cellStyle name="Акцент2 7" xfId="10024"/>
    <cellStyle name="Акцент2 7 2" xfId="10025"/>
    <cellStyle name="Акцент2 7 3" xfId="10026"/>
    <cellStyle name="Акцент2 8" xfId="10027"/>
    <cellStyle name="Акцент2 8 2" xfId="10028"/>
    <cellStyle name="Акцент2 8 3" xfId="10029"/>
    <cellStyle name="Акцент2 9" xfId="10030"/>
    <cellStyle name="Акцент2 9 2" xfId="10031"/>
    <cellStyle name="Акцент2 9 3" xfId="10032"/>
    <cellStyle name="Акцент3 1" xfId="10033"/>
    <cellStyle name="Акцент3 10" xfId="10034"/>
    <cellStyle name="Акцент3 10 2" xfId="10035"/>
    <cellStyle name="Акцент3 10 3" xfId="10036"/>
    <cellStyle name="Акцент3 11" xfId="10037"/>
    <cellStyle name="Акцент3 11 2" xfId="10038"/>
    <cellStyle name="Акцент3 11 3" xfId="10039"/>
    <cellStyle name="Акцент3 12" xfId="10040"/>
    <cellStyle name="Акцент3 12 2" xfId="10041"/>
    <cellStyle name="Акцент3 12 3" xfId="10042"/>
    <cellStyle name="Акцент3 13" xfId="10043"/>
    <cellStyle name="Акцент3 14" xfId="10044"/>
    <cellStyle name="Акцент3 15" xfId="10045"/>
    <cellStyle name="Акцент3 16" xfId="10046"/>
    <cellStyle name="Акцент3 17" xfId="10047"/>
    <cellStyle name="Акцент3 18" xfId="10048"/>
    <cellStyle name="Акцент3 19" xfId="10049"/>
    <cellStyle name="Акцент3 2" xfId="25"/>
    <cellStyle name="Акцент3 2 10" xfId="10050"/>
    <cellStyle name="Акцент3 2 11" xfId="10051"/>
    <cellStyle name="Акцент3 2 12" xfId="10052"/>
    <cellStyle name="Акцент3 2 13" xfId="10053"/>
    <cellStyle name="Акцент3 2 14" xfId="10054"/>
    <cellStyle name="Акцент3 2 15" xfId="10055"/>
    <cellStyle name="Акцент3 2 16" xfId="10056"/>
    <cellStyle name="Акцент3 2 16 2" xfId="10057"/>
    <cellStyle name="Акцент3 2 16 3" xfId="10058"/>
    <cellStyle name="Акцент3 2 16 4" xfId="10059"/>
    <cellStyle name="Акцент3 2 16 5" xfId="10060"/>
    <cellStyle name="Акцент3 2 16 6" xfId="10061"/>
    <cellStyle name="Акцент3 2 16 7" xfId="10062"/>
    <cellStyle name="Акцент3 2 17" xfId="10063"/>
    <cellStyle name="Акцент3 2 18" xfId="10064"/>
    <cellStyle name="Акцент3 2 19" xfId="10065"/>
    <cellStyle name="Акцент3 2 2" xfId="10066"/>
    <cellStyle name="Акцент3 2 2 10" xfId="10067"/>
    <cellStyle name="Акцент3 2 2 11" xfId="10068"/>
    <cellStyle name="Акцент3 2 2 12" xfId="10069"/>
    <cellStyle name="Акцент3 2 2 13" xfId="10070"/>
    <cellStyle name="Акцент3 2 2 14" xfId="10071"/>
    <cellStyle name="Акцент3 2 2 15" xfId="10072"/>
    <cellStyle name="Акцент3 2 2 16" xfId="10073"/>
    <cellStyle name="Акцент3 2 2 17" xfId="10074"/>
    <cellStyle name="Акцент3 2 2 18" xfId="10075"/>
    <cellStyle name="Акцент3 2 2 19" xfId="10076"/>
    <cellStyle name="Акцент3 2 2 2" xfId="10077"/>
    <cellStyle name="Акцент3 2 2 2 2" xfId="10078"/>
    <cellStyle name="Акцент3 2 2 2 3" xfId="10079"/>
    <cellStyle name="Акцент3 2 2 2 4" xfId="10080"/>
    <cellStyle name="Акцент3 2 2 2 5" xfId="10081"/>
    <cellStyle name="Акцент3 2 2 2 6" xfId="10082"/>
    <cellStyle name="Акцент3 2 2 20" xfId="10083"/>
    <cellStyle name="Акцент3 2 2 21" xfId="10084"/>
    <cellStyle name="Акцент3 2 2 22" xfId="10085"/>
    <cellStyle name="Акцент3 2 2 3" xfId="10086"/>
    <cellStyle name="Акцент3 2 2 4" xfId="10087"/>
    <cellStyle name="Акцент3 2 2 5" xfId="10088"/>
    <cellStyle name="Акцент3 2 2 6" xfId="10089"/>
    <cellStyle name="Акцент3 2 2 7" xfId="10090"/>
    <cellStyle name="Акцент3 2 2 8" xfId="10091"/>
    <cellStyle name="Акцент3 2 2 9" xfId="10092"/>
    <cellStyle name="Акцент3 2 20" xfId="10093"/>
    <cellStyle name="Акцент3 2 21" xfId="10094"/>
    <cellStyle name="Акцент3 2 22" xfId="10095"/>
    <cellStyle name="Акцент3 2 23" xfId="10096"/>
    <cellStyle name="Акцент3 2 24" xfId="10097"/>
    <cellStyle name="Акцент3 2 25" xfId="10098"/>
    <cellStyle name="Акцент3 2 26" xfId="10099"/>
    <cellStyle name="Акцент3 2 27" xfId="10100"/>
    <cellStyle name="Акцент3 2 28" xfId="10101"/>
    <cellStyle name="Акцент3 2 29" xfId="10102"/>
    <cellStyle name="Акцент3 2 3" xfId="10103"/>
    <cellStyle name="Акцент3 2 30" xfId="10104"/>
    <cellStyle name="Акцент3 2 31" xfId="10105"/>
    <cellStyle name="Акцент3 2 32" xfId="10106"/>
    <cellStyle name="Акцент3 2 33" xfId="10107"/>
    <cellStyle name="Акцент3 2 34" xfId="10108"/>
    <cellStyle name="Акцент3 2 35" xfId="10109"/>
    <cellStyle name="Акцент3 2 4" xfId="10110"/>
    <cellStyle name="Акцент3 2 5" xfId="10111"/>
    <cellStyle name="Акцент3 2 6" xfId="10112"/>
    <cellStyle name="Акцент3 2 7" xfId="10113"/>
    <cellStyle name="Акцент3 2 8" xfId="10114"/>
    <cellStyle name="Акцент3 2 9" xfId="10115"/>
    <cellStyle name="Акцент3 20" xfId="10116"/>
    <cellStyle name="Акцент3 21" xfId="10117"/>
    <cellStyle name="Акцент3 22" xfId="10118"/>
    <cellStyle name="Акцент3 22 2" xfId="10119"/>
    <cellStyle name="Акцент3 23" xfId="10120"/>
    <cellStyle name="Акцент3 24" xfId="10121"/>
    <cellStyle name="Акцент3 25" xfId="10122"/>
    <cellStyle name="Акцент3 26" xfId="10123"/>
    <cellStyle name="Акцент3 27" xfId="10124"/>
    <cellStyle name="Акцент3 28" xfId="10125"/>
    <cellStyle name="Акцент3 29" xfId="10126"/>
    <cellStyle name="Акцент3 3" xfId="10127"/>
    <cellStyle name="Акцент3 3 2" xfId="10128"/>
    <cellStyle name="Акцент3 3 3" xfId="10129"/>
    <cellStyle name="Акцент3 30" xfId="10130"/>
    <cellStyle name="Акцент3 31" xfId="10131"/>
    <cellStyle name="Акцент3 32" xfId="10132"/>
    <cellStyle name="Акцент3 33" xfId="10133"/>
    <cellStyle name="Акцент3 34" xfId="10134"/>
    <cellStyle name="Акцент3 35" xfId="10135"/>
    <cellStyle name="Акцент3 36" xfId="10136"/>
    <cellStyle name="Акцент3 37" xfId="10137"/>
    <cellStyle name="Акцент3 4" xfId="10138"/>
    <cellStyle name="Акцент3 4 2" xfId="10139"/>
    <cellStyle name="Акцент3 4 3" xfId="10140"/>
    <cellStyle name="Акцент3 5" xfId="10141"/>
    <cellStyle name="Акцент3 5 2" xfId="10142"/>
    <cellStyle name="Акцент3 5 3" xfId="10143"/>
    <cellStyle name="Акцент3 6" xfId="10144"/>
    <cellStyle name="Акцент3 6 2" xfId="10145"/>
    <cellStyle name="Акцент3 6 3" xfId="10146"/>
    <cellStyle name="Акцент3 7" xfId="10147"/>
    <cellStyle name="Акцент3 7 2" xfId="10148"/>
    <cellStyle name="Акцент3 7 3" xfId="10149"/>
    <cellStyle name="Акцент3 8" xfId="10150"/>
    <cellStyle name="Акцент3 8 2" xfId="10151"/>
    <cellStyle name="Акцент3 8 3" xfId="10152"/>
    <cellStyle name="Акцент3 9" xfId="10153"/>
    <cellStyle name="Акцент3 9 2" xfId="10154"/>
    <cellStyle name="Акцент3 9 3" xfId="10155"/>
    <cellStyle name="Акцент4 1" xfId="10156"/>
    <cellStyle name="Акцент4 10" xfId="10157"/>
    <cellStyle name="Акцент4 10 2" xfId="10158"/>
    <cellStyle name="Акцент4 10 3" xfId="10159"/>
    <cellStyle name="Акцент4 11" xfId="10160"/>
    <cellStyle name="Акцент4 11 2" xfId="10161"/>
    <cellStyle name="Акцент4 11 3" xfId="10162"/>
    <cellStyle name="Акцент4 12" xfId="10163"/>
    <cellStyle name="Акцент4 12 2" xfId="10164"/>
    <cellStyle name="Акцент4 12 3" xfId="10165"/>
    <cellStyle name="Акцент4 13" xfId="10166"/>
    <cellStyle name="Акцент4 14" xfId="10167"/>
    <cellStyle name="Акцент4 15" xfId="10168"/>
    <cellStyle name="Акцент4 16" xfId="10169"/>
    <cellStyle name="Акцент4 17" xfId="10170"/>
    <cellStyle name="Акцент4 18" xfId="10171"/>
    <cellStyle name="Акцент4 19" xfId="10172"/>
    <cellStyle name="Акцент4 2" xfId="26"/>
    <cellStyle name="Акцент4 2 10" xfId="10173"/>
    <cellStyle name="Акцент4 2 11" xfId="10174"/>
    <cellStyle name="Акцент4 2 12" xfId="10175"/>
    <cellStyle name="Акцент4 2 13" xfId="10176"/>
    <cellStyle name="Акцент4 2 14" xfId="10177"/>
    <cellStyle name="Акцент4 2 15" xfId="10178"/>
    <cellStyle name="Акцент4 2 16" xfId="10179"/>
    <cellStyle name="Акцент4 2 16 2" xfId="10180"/>
    <cellStyle name="Акцент4 2 16 3" xfId="10181"/>
    <cellStyle name="Акцент4 2 16 4" xfId="10182"/>
    <cellStyle name="Акцент4 2 16 5" xfId="10183"/>
    <cellStyle name="Акцент4 2 16 6" xfId="10184"/>
    <cellStyle name="Акцент4 2 16 7" xfId="10185"/>
    <cellStyle name="Акцент4 2 17" xfId="10186"/>
    <cellStyle name="Акцент4 2 18" xfId="10187"/>
    <cellStyle name="Акцент4 2 19" xfId="10188"/>
    <cellStyle name="Акцент4 2 2" xfId="10189"/>
    <cellStyle name="Акцент4 2 2 10" xfId="10190"/>
    <cellStyle name="Акцент4 2 2 11" xfId="10191"/>
    <cellStyle name="Акцент4 2 2 12" xfId="10192"/>
    <cellStyle name="Акцент4 2 2 13" xfId="10193"/>
    <cellStyle name="Акцент4 2 2 14" xfId="10194"/>
    <cellStyle name="Акцент4 2 2 15" xfId="10195"/>
    <cellStyle name="Акцент4 2 2 16" xfId="10196"/>
    <cellStyle name="Акцент4 2 2 17" xfId="10197"/>
    <cellStyle name="Акцент4 2 2 18" xfId="10198"/>
    <cellStyle name="Акцент4 2 2 19" xfId="10199"/>
    <cellStyle name="Акцент4 2 2 2" xfId="10200"/>
    <cellStyle name="Акцент4 2 2 2 2" xfId="10201"/>
    <cellStyle name="Акцент4 2 2 2 3" xfId="10202"/>
    <cellStyle name="Акцент4 2 2 2 4" xfId="10203"/>
    <cellStyle name="Акцент4 2 2 2 5" xfId="10204"/>
    <cellStyle name="Акцент4 2 2 2 6" xfId="10205"/>
    <cellStyle name="Акцент4 2 2 20" xfId="10206"/>
    <cellStyle name="Акцент4 2 2 21" xfId="10207"/>
    <cellStyle name="Акцент4 2 2 22" xfId="10208"/>
    <cellStyle name="Акцент4 2 2 3" xfId="10209"/>
    <cellStyle name="Акцент4 2 2 4" xfId="10210"/>
    <cellStyle name="Акцент4 2 2 5" xfId="10211"/>
    <cellStyle name="Акцент4 2 2 6" xfId="10212"/>
    <cellStyle name="Акцент4 2 2 7" xfId="10213"/>
    <cellStyle name="Акцент4 2 2 8" xfId="10214"/>
    <cellStyle name="Акцент4 2 2 9" xfId="10215"/>
    <cellStyle name="Акцент4 2 20" xfId="10216"/>
    <cellStyle name="Акцент4 2 21" xfId="10217"/>
    <cellStyle name="Акцент4 2 22" xfId="10218"/>
    <cellStyle name="Акцент4 2 23" xfId="10219"/>
    <cellStyle name="Акцент4 2 24" xfId="10220"/>
    <cellStyle name="Акцент4 2 25" xfId="10221"/>
    <cellStyle name="Акцент4 2 26" xfId="10222"/>
    <cellStyle name="Акцент4 2 27" xfId="10223"/>
    <cellStyle name="Акцент4 2 28" xfId="10224"/>
    <cellStyle name="Акцент4 2 29" xfId="10225"/>
    <cellStyle name="Акцент4 2 3" xfId="10226"/>
    <cellStyle name="Акцент4 2 30" xfId="10227"/>
    <cellStyle name="Акцент4 2 31" xfId="10228"/>
    <cellStyle name="Акцент4 2 32" xfId="10229"/>
    <cellStyle name="Акцент4 2 33" xfId="10230"/>
    <cellStyle name="Акцент4 2 34" xfId="10231"/>
    <cellStyle name="Акцент4 2 35" xfId="10232"/>
    <cellStyle name="Акцент4 2 4" xfId="10233"/>
    <cellStyle name="Акцент4 2 5" xfId="10234"/>
    <cellStyle name="Акцент4 2 6" xfId="10235"/>
    <cellStyle name="Акцент4 2 7" xfId="10236"/>
    <cellStyle name="Акцент4 2 8" xfId="10237"/>
    <cellStyle name="Акцент4 2 9" xfId="10238"/>
    <cellStyle name="Акцент4 20" xfId="10239"/>
    <cellStyle name="Акцент4 21" xfId="10240"/>
    <cellStyle name="Акцент4 22" xfId="10241"/>
    <cellStyle name="Акцент4 22 2" xfId="10242"/>
    <cellStyle name="Акцент4 23" xfId="10243"/>
    <cellStyle name="Акцент4 24" xfId="10244"/>
    <cellStyle name="Акцент4 25" xfId="10245"/>
    <cellStyle name="Акцент4 26" xfId="10246"/>
    <cellStyle name="Акцент4 27" xfId="10247"/>
    <cellStyle name="Акцент4 28" xfId="10248"/>
    <cellStyle name="Акцент4 29" xfId="10249"/>
    <cellStyle name="Акцент4 3" xfId="10250"/>
    <cellStyle name="Акцент4 3 2" xfId="10251"/>
    <cellStyle name="Акцент4 3 3" xfId="10252"/>
    <cellStyle name="Акцент4 30" xfId="10253"/>
    <cellStyle name="Акцент4 31" xfId="10254"/>
    <cellStyle name="Акцент4 32" xfId="10255"/>
    <cellStyle name="Акцент4 33" xfId="10256"/>
    <cellStyle name="Акцент4 34" xfId="10257"/>
    <cellStyle name="Акцент4 35" xfId="10258"/>
    <cellStyle name="Акцент4 36" xfId="10259"/>
    <cellStyle name="Акцент4 37" xfId="10260"/>
    <cellStyle name="Акцент4 38" xfId="10261"/>
    <cellStyle name="Акцент4 4" xfId="10262"/>
    <cellStyle name="Акцент4 4 2" xfId="10263"/>
    <cellStyle name="Акцент4 4 3" xfId="10264"/>
    <cellStyle name="Акцент4 5" xfId="10265"/>
    <cellStyle name="Акцент4 5 2" xfId="10266"/>
    <cellStyle name="Акцент4 5 3" xfId="10267"/>
    <cellStyle name="Акцент4 6" xfId="10268"/>
    <cellStyle name="Акцент4 6 2" xfId="10269"/>
    <cellStyle name="Акцент4 6 3" xfId="10270"/>
    <cellStyle name="Акцент4 7" xfId="10271"/>
    <cellStyle name="Акцент4 7 2" xfId="10272"/>
    <cellStyle name="Акцент4 7 3" xfId="10273"/>
    <cellStyle name="Акцент4 8" xfId="10274"/>
    <cellStyle name="Акцент4 8 2" xfId="10275"/>
    <cellStyle name="Акцент4 8 3" xfId="10276"/>
    <cellStyle name="Акцент4 9" xfId="10277"/>
    <cellStyle name="Акцент4 9 2" xfId="10278"/>
    <cellStyle name="Акцент4 9 3" xfId="10279"/>
    <cellStyle name="Акцент5 1" xfId="10280"/>
    <cellStyle name="Акцент5 10" xfId="10281"/>
    <cellStyle name="Акцент5 10 2" xfId="10282"/>
    <cellStyle name="Акцент5 10 3" xfId="10283"/>
    <cellStyle name="Акцент5 11" xfId="10284"/>
    <cellStyle name="Акцент5 11 2" xfId="10285"/>
    <cellStyle name="Акцент5 11 3" xfId="10286"/>
    <cellStyle name="Акцент5 12" xfId="10287"/>
    <cellStyle name="Акцент5 12 2" xfId="10288"/>
    <cellStyle name="Акцент5 12 3" xfId="10289"/>
    <cellStyle name="Акцент5 13" xfId="10290"/>
    <cellStyle name="Акцент5 14" xfId="10291"/>
    <cellStyle name="Акцент5 15" xfId="10292"/>
    <cellStyle name="Акцент5 16" xfId="10293"/>
    <cellStyle name="Акцент5 17" xfId="10294"/>
    <cellStyle name="Акцент5 18" xfId="10295"/>
    <cellStyle name="Акцент5 19" xfId="10296"/>
    <cellStyle name="Акцент5 2" xfId="27"/>
    <cellStyle name="Акцент5 2 10" xfId="10297"/>
    <cellStyle name="Акцент5 2 11" xfId="10298"/>
    <cellStyle name="Акцент5 2 12" xfId="10299"/>
    <cellStyle name="Акцент5 2 13" xfId="10300"/>
    <cellStyle name="Акцент5 2 14" xfId="10301"/>
    <cellStyle name="Акцент5 2 15" xfId="10302"/>
    <cellStyle name="Акцент5 2 16" xfId="10303"/>
    <cellStyle name="Акцент5 2 16 2" xfId="10304"/>
    <cellStyle name="Акцент5 2 16 3" xfId="10305"/>
    <cellStyle name="Акцент5 2 16 4" xfId="10306"/>
    <cellStyle name="Акцент5 2 16 5" xfId="10307"/>
    <cellStyle name="Акцент5 2 16 6" xfId="10308"/>
    <cellStyle name="Акцент5 2 16 7" xfId="10309"/>
    <cellStyle name="Акцент5 2 17" xfId="10310"/>
    <cellStyle name="Акцент5 2 18" xfId="10311"/>
    <cellStyle name="Акцент5 2 19" xfId="10312"/>
    <cellStyle name="Акцент5 2 2" xfId="10313"/>
    <cellStyle name="Акцент5 2 2 10" xfId="10314"/>
    <cellStyle name="Акцент5 2 2 11" xfId="10315"/>
    <cellStyle name="Акцент5 2 2 12" xfId="10316"/>
    <cellStyle name="Акцент5 2 2 13" xfId="10317"/>
    <cellStyle name="Акцент5 2 2 14" xfId="10318"/>
    <cellStyle name="Акцент5 2 2 15" xfId="10319"/>
    <cellStyle name="Акцент5 2 2 16" xfId="10320"/>
    <cellStyle name="Акцент5 2 2 17" xfId="10321"/>
    <cellStyle name="Акцент5 2 2 18" xfId="10322"/>
    <cellStyle name="Акцент5 2 2 19" xfId="10323"/>
    <cellStyle name="Акцент5 2 2 2" xfId="10324"/>
    <cellStyle name="Акцент5 2 2 2 2" xfId="10325"/>
    <cellStyle name="Акцент5 2 2 2 3" xfId="10326"/>
    <cellStyle name="Акцент5 2 2 2 4" xfId="10327"/>
    <cellStyle name="Акцент5 2 2 2 5" xfId="10328"/>
    <cellStyle name="Акцент5 2 2 2 6" xfId="10329"/>
    <cellStyle name="Акцент5 2 2 20" xfId="10330"/>
    <cellStyle name="Акцент5 2 2 21" xfId="10331"/>
    <cellStyle name="Акцент5 2 2 22" xfId="10332"/>
    <cellStyle name="Акцент5 2 2 3" xfId="10333"/>
    <cellStyle name="Акцент5 2 2 4" xfId="10334"/>
    <cellStyle name="Акцент5 2 2 5" xfId="10335"/>
    <cellStyle name="Акцент5 2 2 6" xfId="10336"/>
    <cellStyle name="Акцент5 2 2 7" xfId="10337"/>
    <cellStyle name="Акцент5 2 2 8" xfId="10338"/>
    <cellStyle name="Акцент5 2 2 9" xfId="10339"/>
    <cellStyle name="Акцент5 2 20" xfId="10340"/>
    <cellStyle name="Акцент5 2 21" xfId="10341"/>
    <cellStyle name="Акцент5 2 22" xfId="10342"/>
    <cellStyle name="Акцент5 2 23" xfId="10343"/>
    <cellStyle name="Акцент5 2 24" xfId="10344"/>
    <cellStyle name="Акцент5 2 25" xfId="10345"/>
    <cellStyle name="Акцент5 2 26" xfId="10346"/>
    <cellStyle name="Акцент5 2 27" xfId="10347"/>
    <cellStyle name="Акцент5 2 28" xfId="10348"/>
    <cellStyle name="Акцент5 2 29" xfId="10349"/>
    <cellStyle name="Акцент5 2 3" xfId="10350"/>
    <cellStyle name="Акцент5 2 30" xfId="10351"/>
    <cellStyle name="Акцент5 2 31" xfId="10352"/>
    <cellStyle name="Акцент5 2 32" xfId="10353"/>
    <cellStyle name="Акцент5 2 33" xfId="10354"/>
    <cellStyle name="Акцент5 2 34" xfId="10355"/>
    <cellStyle name="Акцент5 2 35" xfId="10356"/>
    <cellStyle name="Акцент5 2 4" xfId="10357"/>
    <cellStyle name="Акцент5 2 5" xfId="10358"/>
    <cellStyle name="Акцент5 2 6" xfId="10359"/>
    <cellStyle name="Акцент5 2 7" xfId="10360"/>
    <cellStyle name="Акцент5 2 8" xfId="10361"/>
    <cellStyle name="Акцент5 2 9" xfId="10362"/>
    <cellStyle name="Акцент5 20" xfId="10363"/>
    <cellStyle name="Акцент5 21" xfId="10364"/>
    <cellStyle name="Акцент5 22" xfId="10365"/>
    <cellStyle name="Акцент5 22 2" xfId="10366"/>
    <cellStyle name="Акцент5 23" xfId="10367"/>
    <cellStyle name="Акцент5 24" xfId="10368"/>
    <cellStyle name="Акцент5 25" xfId="10369"/>
    <cellStyle name="Акцент5 26" xfId="10370"/>
    <cellStyle name="Акцент5 27" xfId="10371"/>
    <cellStyle name="Акцент5 28" xfId="10372"/>
    <cellStyle name="Акцент5 29" xfId="10373"/>
    <cellStyle name="Акцент5 3" xfId="10374"/>
    <cellStyle name="Акцент5 3 2" xfId="10375"/>
    <cellStyle name="Акцент5 3 3" xfId="10376"/>
    <cellStyle name="Акцент5 30" xfId="10377"/>
    <cellStyle name="Акцент5 31" xfId="10378"/>
    <cellStyle name="Акцент5 32" xfId="10379"/>
    <cellStyle name="Акцент5 33" xfId="10380"/>
    <cellStyle name="Акцент5 34" xfId="10381"/>
    <cellStyle name="Акцент5 35" xfId="10382"/>
    <cellStyle name="Акцент5 36" xfId="10383"/>
    <cellStyle name="Акцент5 37" xfId="10384"/>
    <cellStyle name="Акцент5 4" xfId="10385"/>
    <cellStyle name="Акцент5 4 2" xfId="10386"/>
    <cellStyle name="Акцент5 4 3" xfId="10387"/>
    <cellStyle name="Акцент5 5" xfId="10388"/>
    <cellStyle name="Акцент5 5 2" xfId="10389"/>
    <cellStyle name="Акцент5 5 3" xfId="10390"/>
    <cellStyle name="Акцент5 6" xfId="10391"/>
    <cellStyle name="Акцент5 6 2" xfId="10392"/>
    <cellStyle name="Акцент5 6 3" xfId="10393"/>
    <cellStyle name="Акцент5 7" xfId="10394"/>
    <cellStyle name="Акцент5 7 2" xfId="10395"/>
    <cellStyle name="Акцент5 7 3" xfId="10396"/>
    <cellStyle name="Акцент5 8" xfId="10397"/>
    <cellStyle name="Акцент5 8 2" xfId="10398"/>
    <cellStyle name="Акцент5 8 3" xfId="10399"/>
    <cellStyle name="Акцент5 9" xfId="10400"/>
    <cellStyle name="Акцент5 9 2" xfId="10401"/>
    <cellStyle name="Акцент5 9 3" xfId="10402"/>
    <cellStyle name="Акцент6 1" xfId="10403"/>
    <cellStyle name="Акцент6 10" xfId="10404"/>
    <cellStyle name="Акцент6 10 2" xfId="10405"/>
    <cellStyle name="Акцент6 10 3" xfId="10406"/>
    <cellStyle name="Акцент6 11" xfId="10407"/>
    <cellStyle name="Акцент6 11 2" xfId="10408"/>
    <cellStyle name="Акцент6 11 3" xfId="10409"/>
    <cellStyle name="Акцент6 12" xfId="10410"/>
    <cellStyle name="Акцент6 12 2" xfId="10411"/>
    <cellStyle name="Акцент6 12 3" xfId="10412"/>
    <cellStyle name="Акцент6 13" xfId="10413"/>
    <cellStyle name="Акцент6 14" xfId="10414"/>
    <cellStyle name="Акцент6 15" xfId="10415"/>
    <cellStyle name="Акцент6 16" xfId="10416"/>
    <cellStyle name="Акцент6 17" xfId="10417"/>
    <cellStyle name="Акцент6 18" xfId="10418"/>
    <cellStyle name="Акцент6 19" xfId="10419"/>
    <cellStyle name="Акцент6 2" xfId="28"/>
    <cellStyle name="Акцент6 2 10" xfId="10420"/>
    <cellStyle name="Акцент6 2 11" xfId="10421"/>
    <cellStyle name="Акцент6 2 12" xfId="10422"/>
    <cellStyle name="Акцент6 2 13" xfId="10423"/>
    <cellStyle name="Акцент6 2 14" xfId="10424"/>
    <cellStyle name="Акцент6 2 15" xfId="10425"/>
    <cellStyle name="Акцент6 2 16" xfId="10426"/>
    <cellStyle name="Акцент6 2 16 2" xfId="10427"/>
    <cellStyle name="Акцент6 2 16 3" xfId="10428"/>
    <cellStyle name="Акцент6 2 16 4" xfId="10429"/>
    <cellStyle name="Акцент6 2 16 5" xfId="10430"/>
    <cellStyle name="Акцент6 2 16 6" xfId="10431"/>
    <cellStyle name="Акцент6 2 16 7" xfId="10432"/>
    <cellStyle name="Акцент6 2 17" xfId="10433"/>
    <cellStyle name="Акцент6 2 18" xfId="10434"/>
    <cellStyle name="Акцент6 2 19" xfId="10435"/>
    <cellStyle name="Акцент6 2 2" xfId="10436"/>
    <cellStyle name="Акцент6 2 2 10" xfId="10437"/>
    <cellStyle name="Акцент6 2 2 11" xfId="10438"/>
    <cellStyle name="Акцент6 2 2 12" xfId="10439"/>
    <cellStyle name="Акцент6 2 2 13" xfId="10440"/>
    <cellStyle name="Акцент6 2 2 14" xfId="10441"/>
    <cellStyle name="Акцент6 2 2 15" xfId="10442"/>
    <cellStyle name="Акцент6 2 2 16" xfId="10443"/>
    <cellStyle name="Акцент6 2 2 17" xfId="10444"/>
    <cellStyle name="Акцент6 2 2 18" xfId="10445"/>
    <cellStyle name="Акцент6 2 2 19" xfId="10446"/>
    <cellStyle name="Акцент6 2 2 2" xfId="10447"/>
    <cellStyle name="Акцент6 2 2 2 2" xfId="10448"/>
    <cellStyle name="Акцент6 2 2 2 3" xfId="10449"/>
    <cellStyle name="Акцент6 2 2 2 4" xfId="10450"/>
    <cellStyle name="Акцент6 2 2 2 5" xfId="10451"/>
    <cellStyle name="Акцент6 2 2 2 6" xfId="10452"/>
    <cellStyle name="Акцент6 2 2 20" xfId="10453"/>
    <cellStyle name="Акцент6 2 2 21" xfId="10454"/>
    <cellStyle name="Акцент6 2 2 22" xfId="10455"/>
    <cellStyle name="Акцент6 2 2 3" xfId="10456"/>
    <cellStyle name="Акцент6 2 2 4" xfId="10457"/>
    <cellStyle name="Акцент6 2 2 5" xfId="10458"/>
    <cellStyle name="Акцент6 2 2 6" xfId="10459"/>
    <cellStyle name="Акцент6 2 2 7" xfId="10460"/>
    <cellStyle name="Акцент6 2 2 8" xfId="10461"/>
    <cellStyle name="Акцент6 2 2 9" xfId="10462"/>
    <cellStyle name="Акцент6 2 20" xfId="10463"/>
    <cellStyle name="Акцент6 2 21" xfId="10464"/>
    <cellStyle name="Акцент6 2 22" xfId="10465"/>
    <cellStyle name="Акцент6 2 23" xfId="10466"/>
    <cellStyle name="Акцент6 2 24" xfId="10467"/>
    <cellStyle name="Акцент6 2 25" xfId="10468"/>
    <cellStyle name="Акцент6 2 26" xfId="10469"/>
    <cellStyle name="Акцент6 2 27" xfId="10470"/>
    <cellStyle name="Акцент6 2 28" xfId="10471"/>
    <cellStyle name="Акцент6 2 29" xfId="10472"/>
    <cellStyle name="Акцент6 2 3" xfId="10473"/>
    <cellStyle name="Акцент6 2 30" xfId="10474"/>
    <cellStyle name="Акцент6 2 31" xfId="10475"/>
    <cellStyle name="Акцент6 2 32" xfId="10476"/>
    <cellStyle name="Акцент6 2 33" xfId="10477"/>
    <cellStyle name="Акцент6 2 34" xfId="10478"/>
    <cellStyle name="Акцент6 2 35" xfId="10479"/>
    <cellStyle name="Акцент6 2 4" xfId="10480"/>
    <cellStyle name="Акцент6 2 5" xfId="10481"/>
    <cellStyle name="Акцент6 2 6" xfId="10482"/>
    <cellStyle name="Акцент6 2 7" xfId="10483"/>
    <cellStyle name="Акцент6 2 8" xfId="10484"/>
    <cellStyle name="Акцент6 2 9" xfId="10485"/>
    <cellStyle name="Акцент6 20" xfId="10486"/>
    <cellStyle name="Акцент6 21" xfId="10487"/>
    <cellStyle name="Акцент6 22" xfId="10488"/>
    <cellStyle name="Акцент6 22 2" xfId="10489"/>
    <cellStyle name="Акцент6 23" xfId="10490"/>
    <cellStyle name="Акцент6 24" xfId="10491"/>
    <cellStyle name="Акцент6 25" xfId="10492"/>
    <cellStyle name="Акцент6 26" xfId="10493"/>
    <cellStyle name="Акцент6 27" xfId="10494"/>
    <cellStyle name="Акцент6 28" xfId="10495"/>
    <cellStyle name="Акцент6 29" xfId="10496"/>
    <cellStyle name="Акцент6 3" xfId="10497"/>
    <cellStyle name="Акцент6 3 2" xfId="10498"/>
    <cellStyle name="Акцент6 3 3" xfId="10499"/>
    <cellStyle name="Акцент6 30" xfId="10500"/>
    <cellStyle name="Акцент6 31" xfId="10501"/>
    <cellStyle name="Акцент6 32" xfId="10502"/>
    <cellStyle name="Акцент6 33" xfId="10503"/>
    <cellStyle name="Акцент6 34" xfId="10504"/>
    <cellStyle name="Акцент6 35" xfId="10505"/>
    <cellStyle name="Акцент6 36" xfId="10506"/>
    <cellStyle name="Акцент6 37" xfId="10507"/>
    <cellStyle name="Акцент6 4" xfId="10508"/>
    <cellStyle name="Акцент6 4 2" xfId="10509"/>
    <cellStyle name="Акцент6 4 3" xfId="10510"/>
    <cellStyle name="Акцент6 5" xfId="10511"/>
    <cellStyle name="Акцент6 5 2" xfId="10512"/>
    <cellStyle name="Акцент6 5 3" xfId="10513"/>
    <cellStyle name="Акцент6 6" xfId="10514"/>
    <cellStyle name="Акцент6 6 2" xfId="10515"/>
    <cellStyle name="Акцент6 6 3" xfId="10516"/>
    <cellStyle name="Акцент6 7" xfId="10517"/>
    <cellStyle name="Акцент6 7 2" xfId="10518"/>
    <cellStyle name="Акцент6 7 3" xfId="10519"/>
    <cellStyle name="Акцент6 8" xfId="10520"/>
    <cellStyle name="Акцент6 8 2" xfId="10521"/>
    <cellStyle name="Акцент6 8 3" xfId="10522"/>
    <cellStyle name="Акцент6 9" xfId="10523"/>
    <cellStyle name="Акцент6 9 2" xfId="10524"/>
    <cellStyle name="Акцент6 9 3" xfId="10525"/>
    <cellStyle name="Ввод  1" xfId="10526"/>
    <cellStyle name="Ввод  1 2" xfId="10527"/>
    <cellStyle name="Ввод  10" xfId="10528"/>
    <cellStyle name="Ввод  10 2" xfId="10529"/>
    <cellStyle name="Ввод  10 2 2" xfId="10530"/>
    <cellStyle name="Ввод  10 2 2 2" xfId="10531"/>
    <cellStyle name="Ввод  10 2 2 3" xfId="10532"/>
    <cellStyle name="Ввод  10 2 2 4" xfId="10533"/>
    <cellStyle name="Ввод  10 2 2 5" xfId="10534"/>
    <cellStyle name="Ввод  10 2 3" xfId="10535"/>
    <cellStyle name="Ввод  10 2 3 2" xfId="10536"/>
    <cellStyle name="Ввод  10 2 4" xfId="10537"/>
    <cellStyle name="Ввод  10 2 4 2" xfId="10538"/>
    <cellStyle name="Ввод  10 2 5" xfId="10539"/>
    <cellStyle name="Ввод  10 2 5 2" xfId="10540"/>
    <cellStyle name="Ввод  10 2 6" xfId="10541"/>
    <cellStyle name="Ввод  10 2 6 2" xfId="10542"/>
    <cellStyle name="Ввод  10 2 7" xfId="10543"/>
    <cellStyle name="Ввод  10 3" xfId="10544"/>
    <cellStyle name="Ввод  10 3 2" xfId="10545"/>
    <cellStyle name="Ввод  10 3 2 2" xfId="10546"/>
    <cellStyle name="Ввод  10 3 3" xfId="10547"/>
    <cellStyle name="Ввод  10 3 3 2" xfId="10548"/>
    <cellStyle name="Ввод  10 3 4" xfId="10549"/>
    <cellStyle name="Ввод  10 3 4 2" xfId="10550"/>
    <cellStyle name="Ввод  10 3 5" xfId="10551"/>
    <cellStyle name="Ввод  10 3 5 2" xfId="10552"/>
    <cellStyle name="Ввод  10 3 6" xfId="10553"/>
    <cellStyle name="Ввод  10 3 6 2" xfId="10554"/>
    <cellStyle name="Ввод  10 3 7" xfId="10555"/>
    <cellStyle name="Ввод  10 4" xfId="10556"/>
    <cellStyle name="Ввод  10 4 2" xfId="10557"/>
    <cellStyle name="Ввод  10 5" xfId="10558"/>
    <cellStyle name="Ввод  10 5 2" xfId="10559"/>
    <cellStyle name="Ввод  10 6" xfId="10560"/>
    <cellStyle name="Ввод  10 6 2" xfId="10561"/>
    <cellStyle name="Ввод  10 7" xfId="10562"/>
    <cellStyle name="Ввод  10 7 2" xfId="10563"/>
    <cellStyle name="Ввод  10 8" xfId="10564"/>
    <cellStyle name="Ввод  10 8 2" xfId="10565"/>
    <cellStyle name="Ввод  11" xfId="10566"/>
    <cellStyle name="Ввод  11 2" xfId="10567"/>
    <cellStyle name="Ввод  11 2 2" xfId="10568"/>
    <cellStyle name="Ввод  11 2 2 2" xfId="10569"/>
    <cellStyle name="Ввод  11 2 2 3" xfId="10570"/>
    <cellStyle name="Ввод  11 2 2 4" xfId="10571"/>
    <cellStyle name="Ввод  11 2 2 5" xfId="10572"/>
    <cellStyle name="Ввод  11 2 3" xfId="10573"/>
    <cellStyle name="Ввод  11 2 3 2" xfId="10574"/>
    <cellStyle name="Ввод  11 2 4" xfId="10575"/>
    <cellStyle name="Ввод  11 2 4 2" xfId="10576"/>
    <cellStyle name="Ввод  11 2 5" xfId="10577"/>
    <cellStyle name="Ввод  11 2 5 2" xfId="10578"/>
    <cellStyle name="Ввод  11 2 6" xfId="10579"/>
    <cellStyle name="Ввод  11 2 6 2" xfId="10580"/>
    <cellStyle name="Ввод  11 2 7" xfId="10581"/>
    <cellStyle name="Ввод  11 3" xfId="10582"/>
    <cellStyle name="Ввод  11 3 2" xfId="10583"/>
    <cellStyle name="Ввод  11 3 2 2" xfId="10584"/>
    <cellStyle name="Ввод  11 3 3" xfId="10585"/>
    <cellStyle name="Ввод  11 3 3 2" xfId="10586"/>
    <cellStyle name="Ввод  11 3 4" xfId="10587"/>
    <cellStyle name="Ввод  11 3 4 2" xfId="10588"/>
    <cellStyle name="Ввод  11 3 5" xfId="10589"/>
    <cellStyle name="Ввод  11 3 5 2" xfId="10590"/>
    <cellStyle name="Ввод  11 3 6" xfId="10591"/>
    <cellStyle name="Ввод  11 3 6 2" xfId="10592"/>
    <cellStyle name="Ввод  11 3 7" xfId="10593"/>
    <cellStyle name="Ввод  11 4" xfId="10594"/>
    <cellStyle name="Ввод  11 4 2" xfId="10595"/>
    <cellStyle name="Ввод  11 5" xfId="10596"/>
    <cellStyle name="Ввод  11 5 2" xfId="10597"/>
    <cellStyle name="Ввод  11 6" xfId="10598"/>
    <cellStyle name="Ввод  11 6 2" xfId="10599"/>
    <cellStyle name="Ввод  11 7" xfId="10600"/>
    <cellStyle name="Ввод  11 7 2" xfId="10601"/>
    <cellStyle name="Ввод  11 8" xfId="10602"/>
    <cellStyle name="Ввод  11 8 2" xfId="10603"/>
    <cellStyle name="Ввод  12" xfId="10604"/>
    <cellStyle name="Ввод  12 2" xfId="10605"/>
    <cellStyle name="Ввод  12 2 2" xfId="10606"/>
    <cellStyle name="Ввод  12 2 2 2" xfId="10607"/>
    <cellStyle name="Ввод  12 2 2 3" xfId="10608"/>
    <cellStyle name="Ввод  12 2 2 4" xfId="10609"/>
    <cellStyle name="Ввод  12 2 2 5" xfId="10610"/>
    <cellStyle name="Ввод  12 2 3" xfId="10611"/>
    <cellStyle name="Ввод  12 2 3 2" xfId="10612"/>
    <cellStyle name="Ввод  12 2 4" xfId="10613"/>
    <cellStyle name="Ввод  12 2 4 2" xfId="10614"/>
    <cellStyle name="Ввод  12 2 5" xfId="10615"/>
    <cellStyle name="Ввод  12 2 5 2" xfId="10616"/>
    <cellStyle name="Ввод  12 2 6" xfId="10617"/>
    <cellStyle name="Ввод  12 2 6 2" xfId="10618"/>
    <cellStyle name="Ввод  12 2 7" xfId="10619"/>
    <cellStyle name="Ввод  12 3" xfId="10620"/>
    <cellStyle name="Ввод  12 3 2" xfId="10621"/>
    <cellStyle name="Ввод  12 3 2 2" xfId="10622"/>
    <cellStyle name="Ввод  12 3 3" xfId="10623"/>
    <cellStyle name="Ввод  12 3 3 2" xfId="10624"/>
    <cellStyle name="Ввод  12 3 4" xfId="10625"/>
    <cellStyle name="Ввод  12 3 4 2" xfId="10626"/>
    <cellStyle name="Ввод  12 3 5" xfId="10627"/>
    <cellStyle name="Ввод  12 3 5 2" xfId="10628"/>
    <cellStyle name="Ввод  12 3 6" xfId="10629"/>
    <cellStyle name="Ввод  12 3 6 2" xfId="10630"/>
    <cellStyle name="Ввод  12 3 7" xfId="10631"/>
    <cellStyle name="Ввод  12 4" xfId="10632"/>
    <cellStyle name="Ввод  12 4 2" xfId="10633"/>
    <cellStyle name="Ввод  12 5" xfId="10634"/>
    <cellStyle name="Ввод  12 5 2" xfId="10635"/>
    <cellStyle name="Ввод  12 6" xfId="10636"/>
    <cellStyle name="Ввод  12 6 2" xfId="10637"/>
    <cellStyle name="Ввод  12 7" xfId="10638"/>
    <cellStyle name="Ввод  12 7 2" xfId="10639"/>
    <cellStyle name="Ввод  12 8" xfId="10640"/>
    <cellStyle name="Ввод  12 8 2" xfId="10641"/>
    <cellStyle name="Ввод  13" xfId="10642"/>
    <cellStyle name="Ввод  13 2" xfId="10643"/>
    <cellStyle name="Ввод  13 2 2" xfId="10644"/>
    <cellStyle name="Ввод  13 2 2 2" xfId="10645"/>
    <cellStyle name="Ввод  13 2 2 3" xfId="10646"/>
    <cellStyle name="Ввод  13 2 2 4" xfId="10647"/>
    <cellStyle name="Ввод  13 2 2 5" xfId="10648"/>
    <cellStyle name="Ввод  13 2 3" xfId="10649"/>
    <cellStyle name="Ввод  13 2 3 2" xfId="10650"/>
    <cellStyle name="Ввод  13 2 4" xfId="10651"/>
    <cellStyle name="Ввод  13 2 4 2" xfId="10652"/>
    <cellStyle name="Ввод  13 2 5" xfId="10653"/>
    <cellStyle name="Ввод  13 2 5 2" xfId="10654"/>
    <cellStyle name="Ввод  13 2 6" xfId="10655"/>
    <cellStyle name="Ввод  13 2 6 2" xfId="10656"/>
    <cellStyle name="Ввод  13 2 7" xfId="10657"/>
    <cellStyle name="Ввод  13 3" xfId="10658"/>
    <cellStyle name="Ввод  13 3 2" xfId="10659"/>
    <cellStyle name="Ввод  13 3 2 2" xfId="10660"/>
    <cellStyle name="Ввод  13 3 3" xfId="10661"/>
    <cellStyle name="Ввод  13 3 3 2" xfId="10662"/>
    <cellStyle name="Ввод  13 3 4" xfId="10663"/>
    <cellStyle name="Ввод  13 3 4 2" xfId="10664"/>
    <cellStyle name="Ввод  13 3 5" xfId="10665"/>
    <cellStyle name="Ввод  13 3 5 2" xfId="10666"/>
    <cellStyle name="Ввод  13 3 6" xfId="10667"/>
    <cellStyle name="Ввод  13 3 6 2" xfId="10668"/>
    <cellStyle name="Ввод  13 3 7" xfId="10669"/>
    <cellStyle name="Ввод  13 4" xfId="10670"/>
    <cellStyle name="Ввод  13 4 2" xfId="10671"/>
    <cellStyle name="Ввод  13 5" xfId="10672"/>
    <cellStyle name="Ввод  13 5 2" xfId="10673"/>
    <cellStyle name="Ввод  13 6" xfId="10674"/>
    <cellStyle name="Ввод  13 6 2" xfId="10675"/>
    <cellStyle name="Ввод  13 7" xfId="10676"/>
    <cellStyle name="Ввод  13 7 2" xfId="10677"/>
    <cellStyle name="Ввод  13 8" xfId="10678"/>
    <cellStyle name="Ввод  13 8 2" xfId="10679"/>
    <cellStyle name="Ввод  14" xfId="10680"/>
    <cellStyle name="Ввод  14 2" xfId="10681"/>
    <cellStyle name="Ввод  14 2 2" xfId="10682"/>
    <cellStyle name="Ввод  14 2 2 2" xfId="10683"/>
    <cellStyle name="Ввод  14 2 2 3" xfId="10684"/>
    <cellStyle name="Ввод  14 2 2 4" xfId="10685"/>
    <cellStyle name="Ввод  14 2 2 5" xfId="10686"/>
    <cellStyle name="Ввод  14 2 3" xfId="10687"/>
    <cellStyle name="Ввод  14 2 3 2" xfId="10688"/>
    <cellStyle name="Ввод  14 2 4" xfId="10689"/>
    <cellStyle name="Ввод  14 2 4 2" xfId="10690"/>
    <cellStyle name="Ввод  14 2 5" xfId="10691"/>
    <cellStyle name="Ввод  14 2 5 2" xfId="10692"/>
    <cellStyle name="Ввод  14 2 6" xfId="10693"/>
    <cellStyle name="Ввод  14 2 6 2" xfId="10694"/>
    <cellStyle name="Ввод  14 2 7" xfId="10695"/>
    <cellStyle name="Ввод  14 3" xfId="10696"/>
    <cellStyle name="Ввод  14 3 2" xfId="10697"/>
    <cellStyle name="Ввод  14 3 2 2" xfId="10698"/>
    <cellStyle name="Ввод  14 3 3" xfId="10699"/>
    <cellStyle name="Ввод  14 3 3 2" xfId="10700"/>
    <cellStyle name="Ввод  14 3 4" xfId="10701"/>
    <cellStyle name="Ввод  14 3 4 2" xfId="10702"/>
    <cellStyle name="Ввод  14 3 5" xfId="10703"/>
    <cellStyle name="Ввод  14 3 5 2" xfId="10704"/>
    <cellStyle name="Ввод  14 3 6" xfId="10705"/>
    <cellStyle name="Ввод  14 3 6 2" xfId="10706"/>
    <cellStyle name="Ввод  14 3 7" xfId="10707"/>
    <cellStyle name="Ввод  14 4" xfId="10708"/>
    <cellStyle name="Ввод  14 4 2" xfId="10709"/>
    <cellStyle name="Ввод  14 5" xfId="10710"/>
    <cellStyle name="Ввод  14 5 2" xfId="10711"/>
    <cellStyle name="Ввод  14 6" xfId="10712"/>
    <cellStyle name="Ввод  14 6 2" xfId="10713"/>
    <cellStyle name="Ввод  14 7" xfId="10714"/>
    <cellStyle name="Ввод  14 7 2" xfId="10715"/>
    <cellStyle name="Ввод  14 8" xfId="10716"/>
    <cellStyle name="Ввод  14 8 2" xfId="10717"/>
    <cellStyle name="Ввод  15" xfId="10718"/>
    <cellStyle name="Ввод  15 2" xfId="10719"/>
    <cellStyle name="Ввод  15 2 2" xfId="10720"/>
    <cellStyle name="Ввод  15 2 2 2" xfId="10721"/>
    <cellStyle name="Ввод  15 2 2 3" xfId="10722"/>
    <cellStyle name="Ввод  15 2 2 4" xfId="10723"/>
    <cellStyle name="Ввод  15 2 2 5" xfId="10724"/>
    <cellStyle name="Ввод  15 2 3" xfId="10725"/>
    <cellStyle name="Ввод  15 2 3 2" xfId="10726"/>
    <cellStyle name="Ввод  15 2 4" xfId="10727"/>
    <cellStyle name="Ввод  15 2 4 2" xfId="10728"/>
    <cellStyle name="Ввод  15 2 5" xfId="10729"/>
    <cellStyle name="Ввод  15 2 5 2" xfId="10730"/>
    <cellStyle name="Ввод  15 2 6" xfId="10731"/>
    <cellStyle name="Ввод  15 2 6 2" xfId="10732"/>
    <cellStyle name="Ввод  15 2 7" xfId="10733"/>
    <cellStyle name="Ввод  15 3" xfId="10734"/>
    <cellStyle name="Ввод  15 3 2" xfId="10735"/>
    <cellStyle name="Ввод  15 3 2 2" xfId="10736"/>
    <cellStyle name="Ввод  15 3 3" xfId="10737"/>
    <cellStyle name="Ввод  15 3 3 2" xfId="10738"/>
    <cellStyle name="Ввод  15 3 4" xfId="10739"/>
    <cellStyle name="Ввод  15 3 4 2" xfId="10740"/>
    <cellStyle name="Ввод  15 3 5" xfId="10741"/>
    <cellStyle name="Ввод  15 3 5 2" xfId="10742"/>
    <cellStyle name="Ввод  15 3 6" xfId="10743"/>
    <cellStyle name="Ввод  15 3 6 2" xfId="10744"/>
    <cellStyle name="Ввод  15 3 7" xfId="10745"/>
    <cellStyle name="Ввод  15 4" xfId="10746"/>
    <cellStyle name="Ввод  15 4 2" xfId="10747"/>
    <cellStyle name="Ввод  15 5" xfId="10748"/>
    <cellStyle name="Ввод  15 5 2" xfId="10749"/>
    <cellStyle name="Ввод  15 6" xfId="10750"/>
    <cellStyle name="Ввод  15 6 2" xfId="10751"/>
    <cellStyle name="Ввод  15 7" xfId="10752"/>
    <cellStyle name="Ввод  15 7 2" xfId="10753"/>
    <cellStyle name="Ввод  15 8" xfId="10754"/>
    <cellStyle name="Ввод  15 8 2" xfId="10755"/>
    <cellStyle name="Ввод  16" xfId="10756"/>
    <cellStyle name="Ввод  16 2" xfId="10757"/>
    <cellStyle name="Ввод  16 2 2" xfId="10758"/>
    <cellStyle name="Ввод  16 2 2 2" xfId="10759"/>
    <cellStyle name="Ввод  16 2 2 3" xfId="10760"/>
    <cellStyle name="Ввод  16 2 2 4" xfId="10761"/>
    <cellStyle name="Ввод  16 2 2 5" xfId="10762"/>
    <cellStyle name="Ввод  16 2 3" xfId="10763"/>
    <cellStyle name="Ввод  16 2 3 2" xfId="10764"/>
    <cellStyle name="Ввод  16 2 4" xfId="10765"/>
    <cellStyle name="Ввод  16 2 4 2" xfId="10766"/>
    <cellStyle name="Ввод  16 2 5" xfId="10767"/>
    <cellStyle name="Ввод  16 2 5 2" xfId="10768"/>
    <cellStyle name="Ввод  16 2 6" xfId="10769"/>
    <cellStyle name="Ввод  16 2 6 2" xfId="10770"/>
    <cellStyle name="Ввод  16 2 7" xfId="10771"/>
    <cellStyle name="Ввод  16 3" xfId="10772"/>
    <cellStyle name="Ввод  16 3 2" xfId="10773"/>
    <cellStyle name="Ввод  16 3 2 2" xfId="10774"/>
    <cellStyle name="Ввод  16 3 3" xfId="10775"/>
    <cellStyle name="Ввод  16 3 3 2" xfId="10776"/>
    <cellStyle name="Ввод  16 3 4" xfId="10777"/>
    <cellStyle name="Ввод  16 3 4 2" xfId="10778"/>
    <cellStyle name="Ввод  16 3 5" xfId="10779"/>
    <cellStyle name="Ввод  16 3 5 2" xfId="10780"/>
    <cellStyle name="Ввод  16 3 6" xfId="10781"/>
    <cellStyle name="Ввод  16 3 6 2" xfId="10782"/>
    <cellStyle name="Ввод  16 3 7" xfId="10783"/>
    <cellStyle name="Ввод  16 4" xfId="10784"/>
    <cellStyle name="Ввод  16 4 2" xfId="10785"/>
    <cellStyle name="Ввод  16 5" xfId="10786"/>
    <cellStyle name="Ввод  16 5 2" xfId="10787"/>
    <cellStyle name="Ввод  16 6" xfId="10788"/>
    <cellStyle name="Ввод  16 6 2" xfId="10789"/>
    <cellStyle name="Ввод  16 7" xfId="10790"/>
    <cellStyle name="Ввод  16 7 2" xfId="10791"/>
    <cellStyle name="Ввод  16 8" xfId="10792"/>
    <cellStyle name="Ввод  16 8 2" xfId="10793"/>
    <cellStyle name="Ввод  17" xfId="10794"/>
    <cellStyle name="Ввод  17 2" xfId="10795"/>
    <cellStyle name="Ввод  17 2 2" xfId="10796"/>
    <cellStyle name="Ввод  17 2 2 2" xfId="10797"/>
    <cellStyle name="Ввод  17 2 2 3" xfId="10798"/>
    <cellStyle name="Ввод  17 2 2 4" xfId="10799"/>
    <cellStyle name="Ввод  17 2 2 5" xfId="10800"/>
    <cellStyle name="Ввод  17 2 3" xfId="10801"/>
    <cellStyle name="Ввод  17 2 3 2" xfId="10802"/>
    <cellStyle name="Ввод  17 2 4" xfId="10803"/>
    <cellStyle name="Ввод  17 2 4 2" xfId="10804"/>
    <cellStyle name="Ввод  17 2 5" xfId="10805"/>
    <cellStyle name="Ввод  17 2 5 2" xfId="10806"/>
    <cellStyle name="Ввод  17 2 6" xfId="10807"/>
    <cellStyle name="Ввод  17 2 6 2" xfId="10808"/>
    <cellStyle name="Ввод  17 2 7" xfId="10809"/>
    <cellStyle name="Ввод  17 3" xfId="10810"/>
    <cellStyle name="Ввод  17 3 2" xfId="10811"/>
    <cellStyle name="Ввод  17 3 2 2" xfId="10812"/>
    <cellStyle name="Ввод  17 3 3" xfId="10813"/>
    <cellStyle name="Ввод  17 3 3 2" xfId="10814"/>
    <cellStyle name="Ввод  17 3 4" xfId="10815"/>
    <cellStyle name="Ввод  17 3 4 2" xfId="10816"/>
    <cellStyle name="Ввод  17 3 5" xfId="10817"/>
    <cellStyle name="Ввод  17 3 5 2" xfId="10818"/>
    <cellStyle name="Ввод  17 3 6" xfId="10819"/>
    <cellStyle name="Ввод  17 3 6 2" xfId="10820"/>
    <cellStyle name="Ввод  17 3 7" xfId="10821"/>
    <cellStyle name="Ввод  17 4" xfId="10822"/>
    <cellStyle name="Ввод  17 4 2" xfId="10823"/>
    <cellStyle name="Ввод  17 5" xfId="10824"/>
    <cellStyle name="Ввод  17 5 2" xfId="10825"/>
    <cellStyle name="Ввод  17 6" xfId="10826"/>
    <cellStyle name="Ввод  17 6 2" xfId="10827"/>
    <cellStyle name="Ввод  17 7" xfId="10828"/>
    <cellStyle name="Ввод  17 7 2" xfId="10829"/>
    <cellStyle name="Ввод  17 8" xfId="10830"/>
    <cellStyle name="Ввод  17 8 2" xfId="10831"/>
    <cellStyle name="Ввод  18" xfId="10832"/>
    <cellStyle name="Ввод  18 2" xfId="10833"/>
    <cellStyle name="Ввод  18 2 2" xfId="10834"/>
    <cellStyle name="Ввод  18 2 2 2" xfId="10835"/>
    <cellStyle name="Ввод  18 2 2 3" xfId="10836"/>
    <cellStyle name="Ввод  18 2 2 4" xfId="10837"/>
    <cellStyle name="Ввод  18 2 2 5" xfId="10838"/>
    <cellStyle name="Ввод  18 2 3" xfId="10839"/>
    <cellStyle name="Ввод  18 2 3 2" xfId="10840"/>
    <cellStyle name="Ввод  18 2 4" xfId="10841"/>
    <cellStyle name="Ввод  18 2 4 2" xfId="10842"/>
    <cellStyle name="Ввод  18 2 5" xfId="10843"/>
    <cellStyle name="Ввод  18 2 5 2" xfId="10844"/>
    <cellStyle name="Ввод  18 2 6" xfId="10845"/>
    <cellStyle name="Ввод  18 2 6 2" xfId="10846"/>
    <cellStyle name="Ввод  18 2 7" xfId="10847"/>
    <cellStyle name="Ввод  18 3" xfId="10848"/>
    <cellStyle name="Ввод  18 3 2" xfId="10849"/>
    <cellStyle name="Ввод  18 3 2 2" xfId="10850"/>
    <cellStyle name="Ввод  18 3 3" xfId="10851"/>
    <cellStyle name="Ввод  18 3 3 2" xfId="10852"/>
    <cellStyle name="Ввод  18 3 4" xfId="10853"/>
    <cellStyle name="Ввод  18 3 4 2" xfId="10854"/>
    <cellStyle name="Ввод  18 3 5" xfId="10855"/>
    <cellStyle name="Ввод  18 3 5 2" xfId="10856"/>
    <cellStyle name="Ввод  18 3 6" xfId="10857"/>
    <cellStyle name="Ввод  18 3 6 2" xfId="10858"/>
    <cellStyle name="Ввод  18 3 7" xfId="10859"/>
    <cellStyle name="Ввод  18 4" xfId="10860"/>
    <cellStyle name="Ввод  18 4 2" xfId="10861"/>
    <cellStyle name="Ввод  18 5" xfId="10862"/>
    <cellStyle name="Ввод  18 5 2" xfId="10863"/>
    <cellStyle name="Ввод  18 6" xfId="10864"/>
    <cellStyle name="Ввод  18 6 2" xfId="10865"/>
    <cellStyle name="Ввод  18 7" xfId="10866"/>
    <cellStyle name="Ввод  18 7 2" xfId="10867"/>
    <cellStyle name="Ввод  18 8" xfId="10868"/>
    <cellStyle name="Ввод  18 8 2" xfId="10869"/>
    <cellStyle name="Ввод  19" xfId="10870"/>
    <cellStyle name="Ввод  19 2" xfId="10871"/>
    <cellStyle name="Ввод  19 2 2" xfId="10872"/>
    <cellStyle name="Ввод  19 2 2 2" xfId="10873"/>
    <cellStyle name="Ввод  19 2 2 3" xfId="10874"/>
    <cellStyle name="Ввод  19 2 2 4" xfId="10875"/>
    <cellStyle name="Ввод  19 2 2 5" xfId="10876"/>
    <cellStyle name="Ввод  19 2 3" xfId="10877"/>
    <cellStyle name="Ввод  19 2 3 2" xfId="10878"/>
    <cellStyle name="Ввод  19 2 4" xfId="10879"/>
    <cellStyle name="Ввод  19 2 4 2" xfId="10880"/>
    <cellStyle name="Ввод  19 2 5" xfId="10881"/>
    <cellStyle name="Ввод  19 2 5 2" xfId="10882"/>
    <cellStyle name="Ввод  19 2 6" xfId="10883"/>
    <cellStyle name="Ввод  19 2 6 2" xfId="10884"/>
    <cellStyle name="Ввод  19 2 7" xfId="10885"/>
    <cellStyle name="Ввод  19 3" xfId="10886"/>
    <cellStyle name="Ввод  19 3 2" xfId="10887"/>
    <cellStyle name="Ввод  19 3 2 2" xfId="10888"/>
    <cellStyle name="Ввод  19 3 3" xfId="10889"/>
    <cellStyle name="Ввод  19 3 3 2" xfId="10890"/>
    <cellStyle name="Ввод  19 3 4" xfId="10891"/>
    <cellStyle name="Ввод  19 3 4 2" xfId="10892"/>
    <cellStyle name="Ввод  19 3 5" xfId="10893"/>
    <cellStyle name="Ввод  19 3 5 2" xfId="10894"/>
    <cellStyle name="Ввод  19 3 6" xfId="10895"/>
    <cellStyle name="Ввод  19 3 6 2" xfId="10896"/>
    <cellStyle name="Ввод  19 3 7" xfId="10897"/>
    <cellStyle name="Ввод  19 4" xfId="10898"/>
    <cellStyle name="Ввод  19 4 2" xfId="10899"/>
    <cellStyle name="Ввод  19 5" xfId="10900"/>
    <cellStyle name="Ввод  19 5 2" xfId="10901"/>
    <cellStyle name="Ввод  19 6" xfId="10902"/>
    <cellStyle name="Ввод  19 6 2" xfId="10903"/>
    <cellStyle name="Ввод  19 7" xfId="10904"/>
    <cellStyle name="Ввод  19 7 2" xfId="10905"/>
    <cellStyle name="Ввод  19 8" xfId="10906"/>
    <cellStyle name="Ввод  19 8 2" xfId="10907"/>
    <cellStyle name="Ввод  2" xfId="29"/>
    <cellStyle name="Ввод  2 10" xfId="10908"/>
    <cellStyle name="Ввод  2 10 2" xfId="10909"/>
    <cellStyle name="Ввод  2 10 2 2" xfId="10910"/>
    <cellStyle name="Ввод  2 10 2 2 2" xfId="10911"/>
    <cellStyle name="Ввод  2 10 2 2 3" xfId="10912"/>
    <cellStyle name="Ввод  2 10 2 2 4" xfId="10913"/>
    <cellStyle name="Ввод  2 10 2 2 5" xfId="10914"/>
    <cellStyle name="Ввод  2 10 2 3" xfId="10915"/>
    <cellStyle name="Ввод  2 10 2 3 2" xfId="10916"/>
    <cellStyle name="Ввод  2 10 2 4" xfId="10917"/>
    <cellStyle name="Ввод  2 10 2 4 2" xfId="10918"/>
    <cellStyle name="Ввод  2 10 2 5" xfId="10919"/>
    <cellStyle name="Ввод  2 10 2 5 2" xfId="10920"/>
    <cellStyle name="Ввод  2 10 2 6" xfId="10921"/>
    <cellStyle name="Ввод  2 10 2 6 2" xfId="10922"/>
    <cellStyle name="Ввод  2 10 2 7" xfId="10923"/>
    <cellStyle name="Ввод  2 10 3" xfId="10924"/>
    <cellStyle name="Ввод  2 10 3 2" xfId="10925"/>
    <cellStyle name="Ввод  2 10 3 2 2" xfId="10926"/>
    <cellStyle name="Ввод  2 10 3 3" xfId="10927"/>
    <cellStyle name="Ввод  2 10 3 3 2" xfId="10928"/>
    <cellStyle name="Ввод  2 10 3 4" xfId="10929"/>
    <cellStyle name="Ввод  2 10 3 4 2" xfId="10930"/>
    <cellStyle name="Ввод  2 10 3 5" xfId="10931"/>
    <cellStyle name="Ввод  2 10 3 5 2" xfId="10932"/>
    <cellStyle name="Ввод  2 10 3 6" xfId="10933"/>
    <cellStyle name="Ввод  2 10 3 6 2" xfId="10934"/>
    <cellStyle name="Ввод  2 10 3 7" xfId="10935"/>
    <cellStyle name="Ввод  2 10 4" xfId="10936"/>
    <cellStyle name="Ввод  2 10 4 2" xfId="10937"/>
    <cellStyle name="Ввод  2 10 5" xfId="10938"/>
    <cellStyle name="Ввод  2 10 5 2" xfId="10939"/>
    <cellStyle name="Ввод  2 10 6" xfId="10940"/>
    <cellStyle name="Ввод  2 10 6 2" xfId="10941"/>
    <cellStyle name="Ввод  2 10 7" xfId="10942"/>
    <cellStyle name="Ввод  2 10 7 2" xfId="10943"/>
    <cellStyle name="Ввод  2 10 8" xfId="10944"/>
    <cellStyle name="Ввод  2 10 8 2" xfId="10945"/>
    <cellStyle name="Ввод  2 11" xfId="10946"/>
    <cellStyle name="Ввод  2 11 2" xfId="10947"/>
    <cellStyle name="Ввод  2 11 2 2" xfId="10948"/>
    <cellStyle name="Ввод  2 11 2 2 2" xfId="10949"/>
    <cellStyle name="Ввод  2 11 2 2 3" xfId="10950"/>
    <cellStyle name="Ввод  2 11 2 2 4" xfId="10951"/>
    <cellStyle name="Ввод  2 11 2 2 5" xfId="10952"/>
    <cellStyle name="Ввод  2 11 2 3" xfId="10953"/>
    <cellStyle name="Ввод  2 11 2 3 2" xfId="10954"/>
    <cellStyle name="Ввод  2 11 2 4" xfId="10955"/>
    <cellStyle name="Ввод  2 11 2 4 2" xfId="10956"/>
    <cellStyle name="Ввод  2 11 2 5" xfId="10957"/>
    <cellStyle name="Ввод  2 11 2 5 2" xfId="10958"/>
    <cellStyle name="Ввод  2 11 2 6" xfId="10959"/>
    <cellStyle name="Ввод  2 11 2 6 2" xfId="10960"/>
    <cellStyle name="Ввод  2 11 2 7" xfId="10961"/>
    <cellStyle name="Ввод  2 11 3" xfId="10962"/>
    <cellStyle name="Ввод  2 11 3 2" xfId="10963"/>
    <cellStyle name="Ввод  2 11 3 2 2" xfId="10964"/>
    <cellStyle name="Ввод  2 11 3 3" xfId="10965"/>
    <cellStyle name="Ввод  2 11 3 3 2" xfId="10966"/>
    <cellStyle name="Ввод  2 11 3 4" xfId="10967"/>
    <cellStyle name="Ввод  2 11 3 4 2" xfId="10968"/>
    <cellStyle name="Ввод  2 11 3 5" xfId="10969"/>
    <cellStyle name="Ввод  2 11 3 5 2" xfId="10970"/>
    <cellStyle name="Ввод  2 11 3 6" xfId="10971"/>
    <cellStyle name="Ввод  2 11 3 6 2" xfId="10972"/>
    <cellStyle name="Ввод  2 11 3 7" xfId="10973"/>
    <cellStyle name="Ввод  2 11 4" xfId="10974"/>
    <cellStyle name="Ввод  2 11 4 2" xfId="10975"/>
    <cellStyle name="Ввод  2 11 5" xfId="10976"/>
    <cellStyle name="Ввод  2 11 5 2" xfId="10977"/>
    <cellStyle name="Ввод  2 11 6" xfId="10978"/>
    <cellStyle name="Ввод  2 11 6 2" xfId="10979"/>
    <cellStyle name="Ввод  2 11 7" xfId="10980"/>
    <cellStyle name="Ввод  2 11 7 2" xfId="10981"/>
    <cellStyle name="Ввод  2 11 8" xfId="10982"/>
    <cellStyle name="Ввод  2 11 8 2" xfId="10983"/>
    <cellStyle name="Ввод  2 12" xfId="10984"/>
    <cellStyle name="Ввод  2 12 2" xfId="10985"/>
    <cellStyle name="Ввод  2 12 2 2" xfId="10986"/>
    <cellStyle name="Ввод  2 12 2 2 2" xfId="10987"/>
    <cellStyle name="Ввод  2 12 2 2 3" xfId="10988"/>
    <cellStyle name="Ввод  2 12 2 2 4" xfId="10989"/>
    <cellStyle name="Ввод  2 12 2 2 5" xfId="10990"/>
    <cellStyle name="Ввод  2 12 2 3" xfId="10991"/>
    <cellStyle name="Ввод  2 12 2 3 2" xfId="10992"/>
    <cellStyle name="Ввод  2 12 2 4" xfId="10993"/>
    <cellStyle name="Ввод  2 12 2 4 2" xfId="10994"/>
    <cellStyle name="Ввод  2 12 2 5" xfId="10995"/>
    <cellStyle name="Ввод  2 12 2 5 2" xfId="10996"/>
    <cellStyle name="Ввод  2 12 2 6" xfId="10997"/>
    <cellStyle name="Ввод  2 12 2 6 2" xfId="10998"/>
    <cellStyle name="Ввод  2 12 2 7" xfId="10999"/>
    <cellStyle name="Ввод  2 12 3" xfId="11000"/>
    <cellStyle name="Ввод  2 12 3 2" xfId="11001"/>
    <cellStyle name="Ввод  2 12 3 2 2" xfId="11002"/>
    <cellStyle name="Ввод  2 12 3 3" xfId="11003"/>
    <cellStyle name="Ввод  2 12 3 3 2" xfId="11004"/>
    <cellStyle name="Ввод  2 12 3 4" xfId="11005"/>
    <cellStyle name="Ввод  2 12 3 4 2" xfId="11006"/>
    <cellStyle name="Ввод  2 12 3 5" xfId="11007"/>
    <cellStyle name="Ввод  2 12 3 5 2" xfId="11008"/>
    <cellStyle name="Ввод  2 12 3 6" xfId="11009"/>
    <cellStyle name="Ввод  2 12 3 6 2" xfId="11010"/>
    <cellStyle name="Ввод  2 12 3 7" xfId="11011"/>
    <cellStyle name="Ввод  2 12 4" xfId="11012"/>
    <cellStyle name="Ввод  2 12 4 2" xfId="11013"/>
    <cellStyle name="Ввод  2 12 5" xfId="11014"/>
    <cellStyle name="Ввод  2 12 5 2" xfId="11015"/>
    <cellStyle name="Ввод  2 12 6" xfId="11016"/>
    <cellStyle name="Ввод  2 12 6 2" xfId="11017"/>
    <cellStyle name="Ввод  2 12 7" xfId="11018"/>
    <cellStyle name="Ввод  2 12 7 2" xfId="11019"/>
    <cellStyle name="Ввод  2 12 8" xfId="11020"/>
    <cellStyle name="Ввод  2 12 8 2" xfId="11021"/>
    <cellStyle name="Ввод  2 13" xfId="11022"/>
    <cellStyle name="Ввод  2 13 2" xfId="11023"/>
    <cellStyle name="Ввод  2 13 2 2" xfId="11024"/>
    <cellStyle name="Ввод  2 13 2 2 2" xfId="11025"/>
    <cellStyle name="Ввод  2 13 2 2 3" xfId="11026"/>
    <cellStyle name="Ввод  2 13 2 2 4" xfId="11027"/>
    <cellStyle name="Ввод  2 13 2 2 5" xfId="11028"/>
    <cellStyle name="Ввод  2 13 2 3" xfId="11029"/>
    <cellStyle name="Ввод  2 13 2 3 2" xfId="11030"/>
    <cellStyle name="Ввод  2 13 2 4" xfId="11031"/>
    <cellStyle name="Ввод  2 13 2 4 2" xfId="11032"/>
    <cellStyle name="Ввод  2 13 2 5" xfId="11033"/>
    <cellStyle name="Ввод  2 13 2 5 2" xfId="11034"/>
    <cellStyle name="Ввод  2 13 2 6" xfId="11035"/>
    <cellStyle name="Ввод  2 13 2 6 2" xfId="11036"/>
    <cellStyle name="Ввод  2 13 2 7" xfId="11037"/>
    <cellStyle name="Ввод  2 13 3" xfId="11038"/>
    <cellStyle name="Ввод  2 13 3 2" xfId="11039"/>
    <cellStyle name="Ввод  2 13 3 2 2" xfId="11040"/>
    <cellStyle name="Ввод  2 13 3 3" xfId="11041"/>
    <cellStyle name="Ввод  2 13 3 3 2" xfId="11042"/>
    <cellStyle name="Ввод  2 13 3 4" xfId="11043"/>
    <cellStyle name="Ввод  2 13 3 4 2" xfId="11044"/>
    <cellStyle name="Ввод  2 13 3 5" xfId="11045"/>
    <cellStyle name="Ввод  2 13 3 5 2" xfId="11046"/>
    <cellStyle name="Ввод  2 13 3 6" xfId="11047"/>
    <cellStyle name="Ввод  2 13 3 6 2" xfId="11048"/>
    <cellStyle name="Ввод  2 13 3 7" xfId="11049"/>
    <cellStyle name="Ввод  2 13 4" xfId="11050"/>
    <cellStyle name="Ввод  2 13 4 2" xfId="11051"/>
    <cellStyle name="Ввод  2 13 5" xfId="11052"/>
    <cellStyle name="Ввод  2 13 5 2" xfId="11053"/>
    <cellStyle name="Ввод  2 13 6" xfId="11054"/>
    <cellStyle name="Ввод  2 13 6 2" xfId="11055"/>
    <cellStyle name="Ввод  2 13 7" xfId="11056"/>
    <cellStyle name="Ввод  2 13 7 2" xfId="11057"/>
    <cellStyle name="Ввод  2 13 8" xfId="11058"/>
    <cellStyle name="Ввод  2 13 8 2" xfId="11059"/>
    <cellStyle name="Ввод  2 14" xfId="11060"/>
    <cellStyle name="Ввод  2 14 2" xfId="11061"/>
    <cellStyle name="Ввод  2 14 2 2" xfId="11062"/>
    <cellStyle name="Ввод  2 14 2 2 2" xfId="11063"/>
    <cellStyle name="Ввод  2 14 2 2 3" xfId="11064"/>
    <cellStyle name="Ввод  2 14 2 2 4" xfId="11065"/>
    <cellStyle name="Ввод  2 14 2 2 5" xfId="11066"/>
    <cellStyle name="Ввод  2 14 2 3" xfId="11067"/>
    <cellStyle name="Ввод  2 14 2 3 2" xfId="11068"/>
    <cellStyle name="Ввод  2 14 2 4" xfId="11069"/>
    <cellStyle name="Ввод  2 14 2 4 2" xfId="11070"/>
    <cellStyle name="Ввод  2 14 2 5" xfId="11071"/>
    <cellStyle name="Ввод  2 14 2 5 2" xfId="11072"/>
    <cellStyle name="Ввод  2 14 2 6" xfId="11073"/>
    <cellStyle name="Ввод  2 14 2 6 2" xfId="11074"/>
    <cellStyle name="Ввод  2 14 2 7" xfId="11075"/>
    <cellStyle name="Ввод  2 14 3" xfId="11076"/>
    <cellStyle name="Ввод  2 14 3 2" xfId="11077"/>
    <cellStyle name="Ввод  2 14 3 2 2" xfId="11078"/>
    <cellStyle name="Ввод  2 14 3 3" xfId="11079"/>
    <cellStyle name="Ввод  2 14 3 3 2" xfId="11080"/>
    <cellStyle name="Ввод  2 14 3 4" xfId="11081"/>
    <cellStyle name="Ввод  2 14 3 4 2" xfId="11082"/>
    <cellStyle name="Ввод  2 14 3 5" xfId="11083"/>
    <cellStyle name="Ввод  2 14 3 5 2" xfId="11084"/>
    <cellStyle name="Ввод  2 14 3 6" xfId="11085"/>
    <cellStyle name="Ввод  2 14 3 6 2" xfId="11086"/>
    <cellStyle name="Ввод  2 14 3 7" xfId="11087"/>
    <cellStyle name="Ввод  2 14 4" xfId="11088"/>
    <cellStyle name="Ввод  2 14 4 2" xfId="11089"/>
    <cellStyle name="Ввод  2 14 5" xfId="11090"/>
    <cellStyle name="Ввод  2 14 5 2" xfId="11091"/>
    <cellStyle name="Ввод  2 14 6" xfId="11092"/>
    <cellStyle name="Ввод  2 14 6 2" xfId="11093"/>
    <cellStyle name="Ввод  2 14 7" xfId="11094"/>
    <cellStyle name="Ввод  2 14 7 2" xfId="11095"/>
    <cellStyle name="Ввод  2 14 8" xfId="11096"/>
    <cellStyle name="Ввод  2 14 8 2" xfId="11097"/>
    <cellStyle name="Ввод  2 15" xfId="11098"/>
    <cellStyle name="Ввод  2 15 2" xfId="11099"/>
    <cellStyle name="Ввод  2 15 2 2" xfId="11100"/>
    <cellStyle name="Ввод  2 15 2 3" xfId="11101"/>
    <cellStyle name="Ввод  2 15 2 4" xfId="11102"/>
    <cellStyle name="Ввод  2 15 2 5" xfId="11103"/>
    <cellStyle name="Ввод  2 15 3" xfId="11104"/>
    <cellStyle name="Ввод  2 15 3 2" xfId="11105"/>
    <cellStyle name="Ввод  2 15 3 3" xfId="11106"/>
    <cellStyle name="Ввод  2 15 3 4" xfId="11107"/>
    <cellStyle name="Ввод  2 15 3 5" xfId="11108"/>
    <cellStyle name="Ввод  2 15 4" xfId="11109"/>
    <cellStyle name="Ввод  2 15 4 2" xfId="11110"/>
    <cellStyle name="Ввод  2 15 5" xfId="11111"/>
    <cellStyle name="Ввод  2 15 5 2" xfId="11112"/>
    <cellStyle name="Ввод  2 15 6" xfId="11113"/>
    <cellStyle name="Ввод  2 15 6 2" xfId="11114"/>
    <cellStyle name="Ввод  2 15 7" xfId="11115"/>
    <cellStyle name="Ввод  2 16" xfId="11116"/>
    <cellStyle name="Ввод  2 16 2" xfId="11117"/>
    <cellStyle name="Ввод  2 16 2 2" xfId="11118"/>
    <cellStyle name="Ввод  2 16 3" xfId="11119"/>
    <cellStyle name="Ввод  2 16 3 2" xfId="11120"/>
    <cellStyle name="Ввод  2 16 4" xfId="11121"/>
    <cellStyle name="Ввод  2 16 4 2" xfId="11122"/>
    <cellStyle name="Ввод  2 16 5" xfId="11123"/>
    <cellStyle name="Ввод  2 16 5 2" xfId="11124"/>
    <cellStyle name="Ввод  2 16 6" xfId="11125"/>
    <cellStyle name="Ввод  2 16 6 2" xfId="11126"/>
    <cellStyle name="Ввод  2 16 7" xfId="11127"/>
    <cellStyle name="Ввод  2 17" xfId="11128"/>
    <cellStyle name="Ввод  2 17 2" xfId="11129"/>
    <cellStyle name="Ввод  2 17 2 2" xfId="11130"/>
    <cellStyle name="Ввод  2 17 3" xfId="11131"/>
    <cellStyle name="Ввод  2 17 3 2" xfId="11132"/>
    <cellStyle name="Ввод  2 17 4" xfId="11133"/>
    <cellStyle name="Ввод  2 17 4 2" xfId="11134"/>
    <cellStyle name="Ввод  2 17 5" xfId="11135"/>
    <cellStyle name="Ввод  2 17 5 2" xfId="11136"/>
    <cellStyle name="Ввод  2 17 6" xfId="11137"/>
    <cellStyle name="Ввод  2 17 6 2" xfId="11138"/>
    <cellStyle name="Ввод  2 17 7" xfId="11139"/>
    <cellStyle name="Ввод  2 18" xfId="11140"/>
    <cellStyle name="Ввод  2 18 2" xfId="11141"/>
    <cellStyle name="Ввод  2 18 2 2" xfId="11142"/>
    <cellStyle name="Ввод  2 18 3" xfId="11143"/>
    <cellStyle name="Ввод  2 18 3 2" xfId="11144"/>
    <cellStyle name="Ввод  2 18 4" xfId="11145"/>
    <cellStyle name="Ввод  2 18 4 2" xfId="11146"/>
    <cellStyle name="Ввод  2 18 5" xfId="11147"/>
    <cellStyle name="Ввод  2 18 5 2" xfId="11148"/>
    <cellStyle name="Ввод  2 18 6" xfId="11149"/>
    <cellStyle name="Ввод  2 18 6 2" xfId="11150"/>
    <cellStyle name="Ввод  2 18 7" xfId="11151"/>
    <cellStyle name="Ввод  2 19" xfId="11152"/>
    <cellStyle name="Ввод  2 19 2" xfId="11153"/>
    <cellStyle name="Ввод  2 2" xfId="11154"/>
    <cellStyle name="Ввод  2 2 10" xfId="11155"/>
    <cellStyle name="Ввод  2 2 11" xfId="11156"/>
    <cellStyle name="Ввод  2 2 12" xfId="11157"/>
    <cellStyle name="Ввод  2 2 13" xfId="11158"/>
    <cellStyle name="Ввод  2 2 14" xfId="11159"/>
    <cellStyle name="Ввод  2 2 15" xfId="11160"/>
    <cellStyle name="Ввод  2 2 16" xfId="11161"/>
    <cellStyle name="Ввод  2 2 17" xfId="11162"/>
    <cellStyle name="Ввод  2 2 18" xfId="11163"/>
    <cellStyle name="Ввод  2 2 19" xfId="11164"/>
    <cellStyle name="Ввод  2 2 2" xfId="11165"/>
    <cellStyle name="Ввод  2 2 2 2" xfId="11166"/>
    <cellStyle name="Ввод  2 2 2 2 2" xfId="11167"/>
    <cellStyle name="Ввод  2 2 2 2 3" xfId="11168"/>
    <cellStyle name="Ввод  2 2 2 2 4" xfId="11169"/>
    <cellStyle name="Ввод  2 2 2 2 5" xfId="11170"/>
    <cellStyle name="Ввод  2 2 2 3" xfId="11171"/>
    <cellStyle name="Ввод  2 2 2 3 2" xfId="11172"/>
    <cellStyle name="Ввод  2 2 2 4" xfId="11173"/>
    <cellStyle name="Ввод  2 2 2 4 2" xfId="11174"/>
    <cellStyle name="Ввод  2 2 2 5" xfId="11175"/>
    <cellStyle name="Ввод  2 2 2 5 2" xfId="11176"/>
    <cellStyle name="Ввод  2 2 2 6" xfId="11177"/>
    <cellStyle name="Ввод  2 2 2 6 2" xfId="11178"/>
    <cellStyle name="Ввод  2 2 2 7" xfId="11179"/>
    <cellStyle name="Ввод  2 2 20" xfId="11180"/>
    <cellStyle name="Ввод  2 2 21" xfId="11181"/>
    <cellStyle name="Ввод  2 2 22" xfId="11182"/>
    <cellStyle name="Ввод  2 2 23" xfId="11183"/>
    <cellStyle name="Ввод  2 2 24" xfId="11184"/>
    <cellStyle name="Ввод  2 2 25" xfId="11185"/>
    <cellStyle name="Ввод  2 2 26" xfId="11186"/>
    <cellStyle name="Ввод  2 2 27" xfId="11187"/>
    <cellStyle name="Ввод  2 2 28" xfId="11188"/>
    <cellStyle name="Ввод  2 2 3" xfId="11189"/>
    <cellStyle name="Ввод  2 2 3 2" xfId="11190"/>
    <cellStyle name="Ввод  2 2 3 2 2" xfId="11191"/>
    <cellStyle name="Ввод  2 2 3 3" xfId="11192"/>
    <cellStyle name="Ввод  2 2 3 3 2" xfId="11193"/>
    <cellStyle name="Ввод  2 2 3 4" xfId="11194"/>
    <cellStyle name="Ввод  2 2 3 4 2" xfId="11195"/>
    <cellStyle name="Ввод  2 2 3 5" xfId="11196"/>
    <cellStyle name="Ввод  2 2 3 5 2" xfId="11197"/>
    <cellStyle name="Ввод  2 2 3 6" xfId="11198"/>
    <cellStyle name="Ввод  2 2 3 6 2" xfId="11199"/>
    <cellStyle name="Ввод  2 2 3 7" xfId="11200"/>
    <cellStyle name="Ввод  2 2 4" xfId="11201"/>
    <cellStyle name="Ввод  2 2 4 2" xfId="11202"/>
    <cellStyle name="Ввод  2 2 5" xfId="11203"/>
    <cellStyle name="Ввод  2 2 5 2" xfId="11204"/>
    <cellStyle name="Ввод  2 2 6" xfId="11205"/>
    <cellStyle name="Ввод  2 2 6 2" xfId="11206"/>
    <cellStyle name="Ввод  2 2 7" xfId="11207"/>
    <cellStyle name="Ввод  2 2 7 2" xfId="11208"/>
    <cellStyle name="Ввод  2 2 8" xfId="11209"/>
    <cellStyle name="Ввод  2 2 8 2" xfId="11210"/>
    <cellStyle name="Ввод  2 2 9" xfId="11211"/>
    <cellStyle name="Ввод  2 2 9 2" xfId="11212"/>
    <cellStyle name="Ввод  2 2 9 3" xfId="11213"/>
    <cellStyle name="Ввод  2 2 9 4" xfId="11214"/>
    <cellStyle name="Ввод  2 2 9 5" xfId="11215"/>
    <cellStyle name="Ввод  2 2 9 6" xfId="11216"/>
    <cellStyle name="Ввод  2 20" xfId="11217"/>
    <cellStyle name="Ввод  2 20 2" xfId="11218"/>
    <cellStyle name="Ввод  2 21" xfId="11219"/>
    <cellStyle name="Ввод  2 21 2" xfId="11220"/>
    <cellStyle name="Ввод  2 22" xfId="11221"/>
    <cellStyle name="Ввод  2 22 2" xfId="11222"/>
    <cellStyle name="Ввод  2 23" xfId="11223"/>
    <cellStyle name="Ввод  2 23 2" xfId="11224"/>
    <cellStyle name="Ввод  2 24" xfId="11225"/>
    <cellStyle name="Ввод  2 24 2" xfId="11226"/>
    <cellStyle name="Ввод  2 24 2 2" xfId="11227"/>
    <cellStyle name="Ввод  2 24 3" xfId="11228"/>
    <cellStyle name="Ввод  2 24 4" xfId="11229"/>
    <cellStyle name="Ввод  2 24 5" xfId="11230"/>
    <cellStyle name="Ввод  2 24 6" xfId="11231"/>
    <cellStyle name="Ввод  2 25" xfId="11232"/>
    <cellStyle name="Ввод  2 26" xfId="11233"/>
    <cellStyle name="Ввод  2 27" xfId="11234"/>
    <cellStyle name="Ввод  2 28" xfId="11235"/>
    <cellStyle name="Ввод  2 29" xfId="11236"/>
    <cellStyle name="Ввод  2 3" xfId="11237"/>
    <cellStyle name="Ввод  2 3 2" xfId="11238"/>
    <cellStyle name="Ввод  2 3 2 2" xfId="11239"/>
    <cellStyle name="Ввод  2 3 2 2 2" xfId="11240"/>
    <cellStyle name="Ввод  2 3 2 2 3" xfId="11241"/>
    <cellStyle name="Ввод  2 3 2 2 4" xfId="11242"/>
    <cellStyle name="Ввод  2 3 2 2 5" xfId="11243"/>
    <cellStyle name="Ввод  2 3 2 3" xfId="11244"/>
    <cellStyle name="Ввод  2 3 2 3 2" xfId="11245"/>
    <cellStyle name="Ввод  2 3 2 4" xfId="11246"/>
    <cellStyle name="Ввод  2 3 2 4 2" xfId="11247"/>
    <cellStyle name="Ввод  2 3 2 5" xfId="11248"/>
    <cellStyle name="Ввод  2 3 2 5 2" xfId="11249"/>
    <cellStyle name="Ввод  2 3 2 6" xfId="11250"/>
    <cellStyle name="Ввод  2 3 2 6 2" xfId="11251"/>
    <cellStyle name="Ввод  2 3 2 7" xfId="11252"/>
    <cellStyle name="Ввод  2 3 3" xfId="11253"/>
    <cellStyle name="Ввод  2 3 3 2" xfId="11254"/>
    <cellStyle name="Ввод  2 3 3 2 2" xfId="11255"/>
    <cellStyle name="Ввод  2 3 3 3" xfId="11256"/>
    <cellStyle name="Ввод  2 3 3 3 2" xfId="11257"/>
    <cellStyle name="Ввод  2 3 3 4" xfId="11258"/>
    <cellStyle name="Ввод  2 3 3 4 2" xfId="11259"/>
    <cellStyle name="Ввод  2 3 3 5" xfId="11260"/>
    <cellStyle name="Ввод  2 3 3 5 2" xfId="11261"/>
    <cellStyle name="Ввод  2 3 3 6" xfId="11262"/>
    <cellStyle name="Ввод  2 3 3 6 2" xfId="11263"/>
    <cellStyle name="Ввод  2 3 3 7" xfId="11264"/>
    <cellStyle name="Ввод  2 3 4" xfId="11265"/>
    <cellStyle name="Ввод  2 3 4 2" xfId="11266"/>
    <cellStyle name="Ввод  2 3 5" xfId="11267"/>
    <cellStyle name="Ввод  2 3 5 2" xfId="11268"/>
    <cellStyle name="Ввод  2 3 6" xfId="11269"/>
    <cellStyle name="Ввод  2 3 6 2" xfId="11270"/>
    <cellStyle name="Ввод  2 3 7" xfId="11271"/>
    <cellStyle name="Ввод  2 3 7 2" xfId="11272"/>
    <cellStyle name="Ввод  2 3 8" xfId="11273"/>
    <cellStyle name="Ввод  2 3 8 2" xfId="11274"/>
    <cellStyle name="Ввод  2 30" xfId="11275"/>
    <cellStyle name="Ввод  2 31" xfId="11276"/>
    <cellStyle name="Ввод  2 32" xfId="11277"/>
    <cellStyle name="Ввод  2 33" xfId="11278"/>
    <cellStyle name="Ввод  2 34" xfId="11279"/>
    <cellStyle name="Ввод  2 35" xfId="11280"/>
    <cellStyle name="Ввод  2 36" xfId="11281"/>
    <cellStyle name="Ввод  2 37" xfId="11282"/>
    <cellStyle name="Ввод  2 38" xfId="11283"/>
    <cellStyle name="Ввод  2 39" xfId="11284"/>
    <cellStyle name="Ввод  2 4" xfId="11285"/>
    <cellStyle name="Ввод  2 4 2" xfId="11286"/>
    <cellStyle name="Ввод  2 4 2 2" xfId="11287"/>
    <cellStyle name="Ввод  2 4 2 2 2" xfId="11288"/>
    <cellStyle name="Ввод  2 4 2 2 3" xfId="11289"/>
    <cellStyle name="Ввод  2 4 2 2 4" xfId="11290"/>
    <cellStyle name="Ввод  2 4 2 2 5" xfId="11291"/>
    <cellStyle name="Ввод  2 4 2 3" xfId="11292"/>
    <cellStyle name="Ввод  2 4 2 3 2" xfId="11293"/>
    <cellStyle name="Ввод  2 4 2 4" xfId="11294"/>
    <cellStyle name="Ввод  2 4 2 4 2" xfId="11295"/>
    <cellStyle name="Ввод  2 4 2 5" xfId="11296"/>
    <cellStyle name="Ввод  2 4 2 5 2" xfId="11297"/>
    <cellStyle name="Ввод  2 4 2 6" xfId="11298"/>
    <cellStyle name="Ввод  2 4 2 6 2" xfId="11299"/>
    <cellStyle name="Ввод  2 4 2 7" xfId="11300"/>
    <cellStyle name="Ввод  2 4 3" xfId="11301"/>
    <cellStyle name="Ввод  2 4 3 2" xfId="11302"/>
    <cellStyle name="Ввод  2 4 3 2 2" xfId="11303"/>
    <cellStyle name="Ввод  2 4 3 3" xfId="11304"/>
    <cellStyle name="Ввод  2 4 3 3 2" xfId="11305"/>
    <cellStyle name="Ввод  2 4 3 4" xfId="11306"/>
    <cellStyle name="Ввод  2 4 3 4 2" xfId="11307"/>
    <cellStyle name="Ввод  2 4 3 5" xfId="11308"/>
    <cellStyle name="Ввод  2 4 3 5 2" xfId="11309"/>
    <cellStyle name="Ввод  2 4 3 6" xfId="11310"/>
    <cellStyle name="Ввод  2 4 3 6 2" xfId="11311"/>
    <cellStyle name="Ввод  2 4 3 7" xfId="11312"/>
    <cellStyle name="Ввод  2 4 4" xfId="11313"/>
    <cellStyle name="Ввод  2 4 4 2" xfId="11314"/>
    <cellStyle name="Ввод  2 4 5" xfId="11315"/>
    <cellStyle name="Ввод  2 4 5 2" xfId="11316"/>
    <cellStyle name="Ввод  2 4 6" xfId="11317"/>
    <cellStyle name="Ввод  2 4 6 2" xfId="11318"/>
    <cellStyle name="Ввод  2 4 7" xfId="11319"/>
    <cellStyle name="Ввод  2 4 7 2" xfId="11320"/>
    <cellStyle name="Ввод  2 4 8" xfId="11321"/>
    <cellStyle name="Ввод  2 4 8 2" xfId="11322"/>
    <cellStyle name="Ввод  2 40" xfId="11323"/>
    <cellStyle name="Ввод  2 41" xfId="11324"/>
    <cellStyle name="Ввод  2 42" xfId="11325"/>
    <cellStyle name="Ввод  2 43" xfId="11326"/>
    <cellStyle name="Ввод  2 5" xfId="11327"/>
    <cellStyle name="Ввод  2 5 2" xfId="11328"/>
    <cellStyle name="Ввод  2 5 2 2" xfId="11329"/>
    <cellStyle name="Ввод  2 5 2 2 2" xfId="11330"/>
    <cellStyle name="Ввод  2 5 2 2 3" xfId="11331"/>
    <cellStyle name="Ввод  2 5 2 2 4" xfId="11332"/>
    <cellStyle name="Ввод  2 5 2 2 5" xfId="11333"/>
    <cellStyle name="Ввод  2 5 2 3" xfId="11334"/>
    <cellStyle name="Ввод  2 5 2 3 2" xfId="11335"/>
    <cellStyle name="Ввод  2 5 2 4" xfId="11336"/>
    <cellStyle name="Ввод  2 5 2 4 2" xfId="11337"/>
    <cellStyle name="Ввод  2 5 2 5" xfId="11338"/>
    <cellStyle name="Ввод  2 5 2 5 2" xfId="11339"/>
    <cellStyle name="Ввод  2 5 2 6" xfId="11340"/>
    <cellStyle name="Ввод  2 5 2 6 2" xfId="11341"/>
    <cellStyle name="Ввод  2 5 2 7" xfId="11342"/>
    <cellStyle name="Ввод  2 5 3" xfId="11343"/>
    <cellStyle name="Ввод  2 5 3 2" xfId="11344"/>
    <cellStyle name="Ввод  2 5 3 2 2" xfId="11345"/>
    <cellStyle name="Ввод  2 5 3 3" xfId="11346"/>
    <cellStyle name="Ввод  2 5 3 3 2" xfId="11347"/>
    <cellStyle name="Ввод  2 5 3 4" xfId="11348"/>
    <cellStyle name="Ввод  2 5 3 4 2" xfId="11349"/>
    <cellStyle name="Ввод  2 5 3 5" xfId="11350"/>
    <cellStyle name="Ввод  2 5 3 5 2" xfId="11351"/>
    <cellStyle name="Ввод  2 5 3 6" xfId="11352"/>
    <cellStyle name="Ввод  2 5 3 6 2" xfId="11353"/>
    <cellStyle name="Ввод  2 5 3 7" xfId="11354"/>
    <cellStyle name="Ввод  2 5 4" xfId="11355"/>
    <cellStyle name="Ввод  2 5 4 2" xfId="11356"/>
    <cellStyle name="Ввод  2 5 5" xfId="11357"/>
    <cellStyle name="Ввод  2 5 5 2" xfId="11358"/>
    <cellStyle name="Ввод  2 5 6" xfId="11359"/>
    <cellStyle name="Ввод  2 5 6 2" xfId="11360"/>
    <cellStyle name="Ввод  2 5 7" xfId="11361"/>
    <cellStyle name="Ввод  2 5 7 2" xfId="11362"/>
    <cellStyle name="Ввод  2 5 8" xfId="11363"/>
    <cellStyle name="Ввод  2 5 8 2" xfId="11364"/>
    <cellStyle name="Ввод  2 6" xfId="11365"/>
    <cellStyle name="Ввод  2 6 2" xfId="11366"/>
    <cellStyle name="Ввод  2 6 2 2" xfId="11367"/>
    <cellStyle name="Ввод  2 6 2 2 2" xfId="11368"/>
    <cellStyle name="Ввод  2 6 2 2 3" xfId="11369"/>
    <cellStyle name="Ввод  2 6 2 2 4" xfId="11370"/>
    <cellStyle name="Ввод  2 6 2 2 5" xfId="11371"/>
    <cellStyle name="Ввод  2 6 2 3" xfId="11372"/>
    <cellStyle name="Ввод  2 6 2 3 2" xfId="11373"/>
    <cellStyle name="Ввод  2 6 2 4" xfId="11374"/>
    <cellStyle name="Ввод  2 6 2 4 2" xfId="11375"/>
    <cellStyle name="Ввод  2 6 2 5" xfId="11376"/>
    <cellStyle name="Ввод  2 6 2 5 2" xfId="11377"/>
    <cellStyle name="Ввод  2 6 2 6" xfId="11378"/>
    <cellStyle name="Ввод  2 6 2 6 2" xfId="11379"/>
    <cellStyle name="Ввод  2 6 2 7" xfId="11380"/>
    <cellStyle name="Ввод  2 6 3" xfId="11381"/>
    <cellStyle name="Ввод  2 6 3 2" xfId="11382"/>
    <cellStyle name="Ввод  2 6 3 2 2" xfId="11383"/>
    <cellStyle name="Ввод  2 6 3 3" xfId="11384"/>
    <cellStyle name="Ввод  2 6 3 3 2" xfId="11385"/>
    <cellStyle name="Ввод  2 6 3 4" xfId="11386"/>
    <cellStyle name="Ввод  2 6 3 4 2" xfId="11387"/>
    <cellStyle name="Ввод  2 6 3 5" xfId="11388"/>
    <cellStyle name="Ввод  2 6 3 5 2" xfId="11389"/>
    <cellStyle name="Ввод  2 6 3 6" xfId="11390"/>
    <cellStyle name="Ввод  2 6 3 6 2" xfId="11391"/>
    <cellStyle name="Ввод  2 6 3 7" xfId="11392"/>
    <cellStyle name="Ввод  2 6 4" xfId="11393"/>
    <cellStyle name="Ввод  2 6 4 2" xfId="11394"/>
    <cellStyle name="Ввод  2 6 5" xfId="11395"/>
    <cellStyle name="Ввод  2 6 5 2" xfId="11396"/>
    <cellStyle name="Ввод  2 6 6" xfId="11397"/>
    <cellStyle name="Ввод  2 6 6 2" xfId="11398"/>
    <cellStyle name="Ввод  2 6 7" xfId="11399"/>
    <cellStyle name="Ввод  2 6 7 2" xfId="11400"/>
    <cellStyle name="Ввод  2 6 8" xfId="11401"/>
    <cellStyle name="Ввод  2 6 8 2" xfId="11402"/>
    <cellStyle name="Ввод  2 7" xfId="11403"/>
    <cellStyle name="Ввод  2 7 2" xfId="11404"/>
    <cellStyle name="Ввод  2 7 2 2" xfId="11405"/>
    <cellStyle name="Ввод  2 7 2 2 2" xfId="11406"/>
    <cellStyle name="Ввод  2 7 2 2 3" xfId="11407"/>
    <cellStyle name="Ввод  2 7 2 2 4" xfId="11408"/>
    <cellStyle name="Ввод  2 7 2 2 5" xfId="11409"/>
    <cellStyle name="Ввод  2 7 2 3" xfId="11410"/>
    <cellStyle name="Ввод  2 7 2 3 2" xfId="11411"/>
    <cellStyle name="Ввод  2 7 2 4" xfId="11412"/>
    <cellStyle name="Ввод  2 7 2 4 2" xfId="11413"/>
    <cellStyle name="Ввод  2 7 2 5" xfId="11414"/>
    <cellStyle name="Ввод  2 7 2 5 2" xfId="11415"/>
    <cellStyle name="Ввод  2 7 2 6" xfId="11416"/>
    <cellStyle name="Ввод  2 7 2 6 2" xfId="11417"/>
    <cellStyle name="Ввод  2 7 2 7" xfId="11418"/>
    <cellStyle name="Ввод  2 7 3" xfId="11419"/>
    <cellStyle name="Ввод  2 7 3 2" xfId="11420"/>
    <cellStyle name="Ввод  2 7 3 2 2" xfId="11421"/>
    <cellStyle name="Ввод  2 7 3 3" xfId="11422"/>
    <cellStyle name="Ввод  2 7 3 3 2" xfId="11423"/>
    <cellStyle name="Ввод  2 7 3 4" xfId="11424"/>
    <cellStyle name="Ввод  2 7 3 4 2" xfId="11425"/>
    <cellStyle name="Ввод  2 7 3 5" xfId="11426"/>
    <cellStyle name="Ввод  2 7 3 5 2" xfId="11427"/>
    <cellStyle name="Ввод  2 7 3 6" xfId="11428"/>
    <cellStyle name="Ввод  2 7 3 6 2" xfId="11429"/>
    <cellStyle name="Ввод  2 7 3 7" xfId="11430"/>
    <cellStyle name="Ввод  2 7 4" xfId="11431"/>
    <cellStyle name="Ввод  2 7 4 2" xfId="11432"/>
    <cellStyle name="Ввод  2 7 5" xfId="11433"/>
    <cellStyle name="Ввод  2 7 5 2" xfId="11434"/>
    <cellStyle name="Ввод  2 7 6" xfId="11435"/>
    <cellStyle name="Ввод  2 7 6 2" xfId="11436"/>
    <cellStyle name="Ввод  2 7 7" xfId="11437"/>
    <cellStyle name="Ввод  2 7 7 2" xfId="11438"/>
    <cellStyle name="Ввод  2 7 8" xfId="11439"/>
    <cellStyle name="Ввод  2 7 8 2" xfId="11440"/>
    <cellStyle name="Ввод  2 8" xfId="11441"/>
    <cellStyle name="Ввод  2 8 2" xfId="11442"/>
    <cellStyle name="Ввод  2 8 2 2" xfId="11443"/>
    <cellStyle name="Ввод  2 8 2 2 2" xfId="11444"/>
    <cellStyle name="Ввод  2 8 2 2 3" xfId="11445"/>
    <cellStyle name="Ввод  2 8 2 2 4" xfId="11446"/>
    <cellStyle name="Ввод  2 8 2 2 5" xfId="11447"/>
    <cellStyle name="Ввод  2 8 2 3" xfId="11448"/>
    <cellStyle name="Ввод  2 8 2 3 2" xfId="11449"/>
    <cellStyle name="Ввод  2 8 2 4" xfId="11450"/>
    <cellStyle name="Ввод  2 8 2 4 2" xfId="11451"/>
    <cellStyle name="Ввод  2 8 2 5" xfId="11452"/>
    <cellStyle name="Ввод  2 8 2 5 2" xfId="11453"/>
    <cellStyle name="Ввод  2 8 2 6" xfId="11454"/>
    <cellStyle name="Ввод  2 8 2 6 2" xfId="11455"/>
    <cellStyle name="Ввод  2 8 2 7" xfId="11456"/>
    <cellStyle name="Ввод  2 8 3" xfId="11457"/>
    <cellStyle name="Ввод  2 8 3 2" xfId="11458"/>
    <cellStyle name="Ввод  2 8 3 2 2" xfId="11459"/>
    <cellStyle name="Ввод  2 8 3 3" xfId="11460"/>
    <cellStyle name="Ввод  2 8 3 3 2" xfId="11461"/>
    <cellStyle name="Ввод  2 8 3 4" xfId="11462"/>
    <cellStyle name="Ввод  2 8 3 4 2" xfId="11463"/>
    <cellStyle name="Ввод  2 8 3 5" xfId="11464"/>
    <cellStyle name="Ввод  2 8 3 5 2" xfId="11465"/>
    <cellStyle name="Ввод  2 8 3 6" xfId="11466"/>
    <cellStyle name="Ввод  2 8 3 6 2" xfId="11467"/>
    <cellStyle name="Ввод  2 8 3 7" xfId="11468"/>
    <cellStyle name="Ввод  2 8 4" xfId="11469"/>
    <cellStyle name="Ввод  2 8 4 2" xfId="11470"/>
    <cellStyle name="Ввод  2 8 5" xfId="11471"/>
    <cellStyle name="Ввод  2 8 5 2" xfId="11472"/>
    <cellStyle name="Ввод  2 8 6" xfId="11473"/>
    <cellStyle name="Ввод  2 8 6 2" xfId="11474"/>
    <cellStyle name="Ввод  2 8 7" xfId="11475"/>
    <cellStyle name="Ввод  2 8 7 2" xfId="11476"/>
    <cellStyle name="Ввод  2 8 8" xfId="11477"/>
    <cellStyle name="Ввод  2 8 8 2" xfId="11478"/>
    <cellStyle name="Ввод  2 9" xfId="11479"/>
    <cellStyle name="Ввод  2 9 2" xfId="11480"/>
    <cellStyle name="Ввод  2 9 2 2" xfId="11481"/>
    <cellStyle name="Ввод  2 9 2 2 2" xfId="11482"/>
    <cellStyle name="Ввод  2 9 2 2 3" xfId="11483"/>
    <cellStyle name="Ввод  2 9 2 2 4" xfId="11484"/>
    <cellStyle name="Ввод  2 9 2 2 5" xfId="11485"/>
    <cellStyle name="Ввод  2 9 2 3" xfId="11486"/>
    <cellStyle name="Ввод  2 9 2 3 2" xfId="11487"/>
    <cellStyle name="Ввод  2 9 2 4" xfId="11488"/>
    <cellStyle name="Ввод  2 9 2 4 2" xfId="11489"/>
    <cellStyle name="Ввод  2 9 2 5" xfId="11490"/>
    <cellStyle name="Ввод  2 9 2 5 2" xfId="11491"/>
    <cellStyle name="Ввод  2 9 2 6" xfId="11492"/>
    <cellStyle name="Ввод  2 9 2 6 2" xfId="11493"/>
    <cellStyle name="Ввод  2 9 2 7" xfId="11494"/>
    <cellStyle name="Ввод  2 9 3" xfId="11495"/>
    <cellStyle name="Ввод  2 9 3 2" xfId="11496"/>
    <cellStyle name="Ввод  2 9 3 2 2" xfId="11497"/>
    <cellStyle name="Ввод  2 9 3 3" xfId="11498"/>
    <cellStyle name="Ввод  2 9 3 3 2" xfId="11499"/>
    <cellStyle name="Ввод  2 9 3 4" xfId="11500"/>
    <cellStyle name="Ввод  2 9 3 4 2" xfId="11501"/>
    <cellStyle name="Ввод  2 9 3 5" xfId="11502"/>
    <cellStyle name="Ввод  2 9 3 5 2" xfId="11503"/>
    <cellStyle name="Ввод  2 9 3 6" xfId="11504"/>
    <cellStyle name="Ввод  2 9 3 6 2" xfId="11505"/>
    <cellStyle name="Ввод  2 9 3 7" xfId="11506"/>
    <cellStyle name="Ввод  2 9 4" xfId="11507"/>
    <cellStyle name="Ввод  2 9 4 2" xfId="11508"/>
    <cellStyle name="Ввод  2 9 5" xfId="11509"/>
    <cellStyle name="Ввод  2 9 5 2" xfId="11510"/>
    <cellStyle name="Ввод  2 9 6" xfId="11511"/>
    <cellStyle name="Ввод  2 9 6 2" xfId="11512"/>
    <cellStyle name="Ввод  2 9 7" xfId="11513"/>
    <cellStyle name="Ввод  2 9 7 2" xfId="11514"/>
    <cellStyle name="Ввод  2 9 8" xfId="11515"/>
    <cellStyle name="Ввод  2 9 8 2" xfId="11516"/>
    <cellStyle name="Ввод  20" xfId="11517"/>
    <cellStyle name="Ввод  20 2" xfId="11518"/>
    <cellStyle name="Ввод  20 2 2" xfId="11519"/>
    <cellStyle name="Ввод  20 2 2 2" xfId="11520"/>
    <cellStyle name="Ввод  20 2 2 3" xfId="11521"/>
    <cellStyle name="Ввод  20 2 2 4" xfId="11522"/>
    <cellStyle name="Ввод  20 2 2 5" xfId="11523"/>
    <cellStyle name="Ввод  20 2 3" xfId="11524"/>
    <cellStyle name="Ввод  20 2 3 2" xfId="11525"/>
    <cellStyle name="Ввод  20 2 4" xfId="11526"/>
    <cellStyle name="Ввод  20 2 4 2" xfId="11527"/>
    <cellStyle name="Ввод  20 2 5" xfId="11528"/>
    <cellStyle name="Ввод  20 2 5 2" xfId="11529"/>
    <cellStyle name="Ввод  20 2 6" xfId="11530"/>
    <cellStyle name="Ввод  20 2 6 2" xfId="11531"/>
    <cellStyle name="Ввод  20 2 7" xfId="11532"/>
    <cellStyle name="Ввод  20 3" xfId="11533"/>
    <cellStyle name="Ввод  20 3 2" xfId="11534"/>
    <cellStyle name="Ввод  20 3 2 2" xfId="11535"/>
    <cellStyle name="Ввод  20 3 3" xfId="11536"/>
    <cellStyle name="Ввод  20 3 3 2" xfId="11537"/>
    <cellStyle name="Ввод  20 3 4" xfId="11538"/>
    <cellStyle name="Ввод  20 3 4 2" xfId="11539"/>
    <cellStyle name="Ввод  20 3 5" xfId="11540"/>
    <cellStyle name="Ввод  20 3 5 2" xfId="11541"/>
    <cellStyle name="Ввод  20 3 6" xfId="11542"/>
    <cellStyle name="Ввод  20 3 6 2" xfId="11543"/>
    <cellStyle name="Ввод  20 3 7" xfId="11544"/>
    <cellStyle name="Ввод  20 4" xfId="11545"/>
    <cellStyle name="Ввод  20 4 2" xfId="11546"/>
    <cellStyle name="Ввод  20 5" xfId="11547"/>
    <cellStyle name="Ввод  20 5 2" xfId="11548"/>
    <cellStyle name="Ввод  20 6" xfId="11549"/>
    <cellStyle name="Ввод  20 6 2" xfId="11550"/>
    <cellStyle name="Ввод  20 7" xfId="11551"/>
    <cellStyle name="Ввод  20 7 2" xfId="11552"/>
    <cellStyle name="Ввод  20 8" xfId="11553"/>
    <cellStyle name="Ввод  20 8 2" xfId="11554"/>
    <cellStyle name="Ввод  21" xfId="11555"/>
    <cellStyle name="Ввод  21 2" xfId="11556"/>
    <cellStyle name="Ввод  21 2 2" xfId="11557"/>
    <cellStyle name="Ввод  21 2 2 2" xfId="11558"/>
    <cellStyle name="Ввод  21 2 2 3" xfId="11559"/>
    <cellStyle name="Ввод  21 2 2 4" xfId="11560"/>
    <cellStyle name="Ввод  21 2 2 5" xfId="11561"/>
    <cellStyle name="Ввод  21 2 3" xfId="11562"/>
    <cellStyle name="Ввод  21 2 3 2" xfId="11563"/>
    <cellStyle name="Ввод  21 2 4" xfId="11564"/>
    <cellStyle name="Ввод  21 2 4 2" xfId="11565"/>
    <cellStyle name="Ввод  21 2 5" xfId="11566"/>
    <cellStyle name="Ввод  21 2 5 2" xfId="11567"/>
    <cellStyle name="Ввод  21 2 6" xfId="11568"/>
    <cellStyle name="Ввод  21 2 6 2" xfId="11569"/>
    <cellStyle name="Ввод  21 2 7" xfId="11570"/>
    <cellStyle name="Ввод  21 3" xfId="11571"/>
    <cellStyle name="Ввод  21 3 2" xfId="11572"/>
    <cellStyle name="Ввод  21 3 2 2" xfId="11573"/>
    <cellStyle name="Ввод  21 3 3" xfId="11574"/>
    <cellStyle name="Ввод  21 3 3 2" xfId="11575"/>
    <cellStyle name="Ввод  21 3 4" xfId="11576"/>
    <cellStyle name="Ввод  21 3 4 2" xfId="11577"/>
    <cellStyle name="Ввод  21 3 5" xfId="11578"/>
    <cellStyle name="Ввод  21 3 5 2" xfId="11579"/>
    <cellStyle name="Ввод  21 3 6" xfId="11580"/>
    <cellStyle name="Ввод  21 3 6 2" xfId="11581"/>
    <cellStyle name="Ввод  21 3 7" xfId="11582"/>
    <cellStyle name="Ввод  21 4" xfId="11583"/>
    <cellStyle name="Ввод  21 4 2" xfId="11584"/>
    <cellStyle name="Ввод  21 5" xfId="11585"/>
    <cellStyle name="Ввод  21 5 2" xfId="11586"/>
    <cellStyle name="Ввод  21 6" xfId="11587"/>
    <cellStyle name="Ввод  21 6 2" xfId="11588"/>
    <cellStyle name="Ввод  21 7" xfId="11589"/>
    <cellStyle name="Ввод  21 7 2" xfId="11590"/>
    <cellStyle name="Ввод  21 8" xfId="11591"/>
    <cellStyle name="Ввод  21 8 2" xfId="11592"/>
    <cellStyle name="Ввод  22" xfId="11593"/>
    <cellStyle name="Ввод  22 2" xfId="11594"/>
    <cellStyle name="Ввод  22 2 2" xfId="11595"/>
    <cellStyle name="Ввод  22 2 3" xfId="11596"/>
    <cellStyle name="Ввод  22 2 4" xfId="11597"/>
    <cellStyle name="Ввод  22 2 5" xfId="11598"/>
    <cellStyle name="Ввод  23" xfId="11599"/>
    <cellStyle name="Ввод  23 2" xfId="11600"/>
    <cellStyle name="Ввод  23 3" xfId="11601"/>
    <cellStyle name="Ввод  23 4" xfId="11602"/>
    <cellStyle name="Ввод  23 5" xfId="11603"/>
    <cellStyle name="Ввод  24" xfId="11604"/>
    <cellStyle name="Ввод  25" xfId="11605"/>
    <cellStyle name="Ввод  26" xfId="11606"/>
    <cellStyle name="Ввод  27" xfId="11607"/>
    <cellStyle name="Ввод  28" xfId="11608"/>
    <cellStyle name="Ввод  29" xfId="11609"/>
    <cellStyle name="Ввод  3" xfId="11610"/>
    <cellStyle name="Ввод  3 10" xfId="11611"/>
    <cellStyle name="Ввод  3 10 2" xfId="11612"/>
    <cellStyle name="Ввод  3 2" xfId="11613"/>
    <cellStyle name="Ввод  3 2 2" xfId="11614"/>
    <cellStyle name="Ввод  3 2 2 2" xfId="11615"/>
    <cellStyle name="Ввод  3 2 2 3" xfId="11616"/>
    <cellStyle name="Ввод  3 2 2 4" xfId="11617"/>
    <cellStyle name="Ввод  3 2 2 5" xfId="11618"/>
    <cellStyle name="Ввод  3 2 3" xfId="11619"/>
    <cellStyle name="Ввод  3 2 3 2" xfId="11620"/>
    <cellStyle name="Ввод  3 2 4" xfId="11621"/>
    <cellStyle name="Ввод  3 2 4 2" xfId="11622"/>
    <cellStyle name="Ввод  3 2 5" xfId="11623"/>
    <cellStyle name="Ввод  3 2 5 2" xfId="11624"/>
    <cellStyle name="Ввод  3 2 6" xfId="11625"/>
    <cellStyle name="Ввод  3 2 6 2" xfId="11626"/>
    <cellStyle name="Ввод  3 2 7" xfId="11627"/>
    <cellStyle name="Ввод  3 3" xfId="11628"/>
    <cellStyle name="Ввод  3 3 2" xfId="11629"/>
    <cellStyle name="Ввод  3 3 2 2" xfId="11630"/>
    <cellStyle name="Ввод  3 3 3" xfId="11631"/>
    <cellStyle name="Ввод  3 3 3 2" xfId="11632"/>
    <cellStyle name="Ввод  3 3 4" xfId="11633"/>
    <cellStyle name="Ввод  3 3 4 2" xfId="11634"/>
    <cellStyle name="Ввод  3 3 5" xfId="11635"/>
    <cellStyle name="Ввод  3 3 5 2" xfId="11636"/>
    <cellStyle name="Ввод  3 3 6" xfId="11637"/>
    <cellStyle name="Ввод  3 3 6 2" xfId="11638"/>
    <cellStyle name="Ввод  3 3 7" xfId="11639"/>
    <cellStyle name="Ввод  3 4" xfId="11640"/>
    <cellStyle name="Ввод  3 4 2" xfId="11641"/>
    <cellStyle name="Ввод  3 4 2 2" xfId="11642"/>
    <cellStyle name="Ввод  3 4 3" xfId="11643"/>
    <cellStyle name="Ввод  3 4 3 2" xfId="11644"/>
    <cellStyle name="Ввод  3 4 4" xfId="11645"/>
    <cellStyle name="Ввод  3 4 4 2" xfId="11646"/>
    <cellStyle name="Ввод  3 4 5" xfId="11647"/>
    <cellStyle name="Ввод  3 4 5 2" xfId="11648"/>
    <cellStyle name="Ввод  3 4 6" xfId="11649"/>
    <cellStyle name="Ввод  3 4 6 2" xfId="11650"/>
    <cellStyle name="Ввод  3 4 7" xfId="11651"/>
    <cellStyle name="Ввод  3 5" xfId="11652"/>
    <cellStyle name="Ввод  3 5 2" xfId="11653"/>
    <cellStyle name="Ввод  3 5 2 2" xfId="11654"/>
    <cellStyle name="Ввод  3 5 3" xfId="11655"/>
    <cellStyle name="Ввод  3 5 3 2" xfId="11656"/>
    <cellStyle name="Ввод  3 5 4" xfId="11657"/>
    <cellStyle name="Ввод  3 5 4 2" xfId="11658"/>
    <cellStyle name="Ввод  3 5 5" xfId="11659"/>
    <cellStyle name="Ввод  3 5 5 2" xfId="11660"/>
    <cellStyle name="Ввод  3 5 6" xfId="11661"/>
    <cellStyle name="Ввод  3 5 6 2" xfId="11662"/>
    <cellStyle name="Ввод  3 5 7" xfId="11663"/>
    <cellStyle name="Ввод  3 6" xfId="11664"/>
    <cellStyle name="Ввод  3 6 2" xfId="11665"/>
    <cellStyle name="Ввод  3 7" xfId="11666"/>
    <cellStyle name="Ввод  3 7 2" xfId="11667"/>
    <cellStyle name="Ввод  3 8" xfId="11668"/>
    <cellStyle name="Ввод  3 8 2" xfId="11669"/>
    <cellStyle name="Ввод  3 9" xfId="11670"/>
    <cellStyle name="Ввод  3 9 2" xfId="11671"/>
    <cellStyle name="Ввод  30" xfId="11672"/>
    <cellStyle name="Ввод  31" xfId="11673"/>
    <cellStyle name="Ввод  32" xfId="11674"/>
    <cellStyle name="Ввод  33" xfId="11675"/>
    <cellStyle name="Ввод  34" xfId="11676"/>
    <cellStyle name="Ввод  35" xfId="11677"/>
    <cellStyle name="Ввод  36" xfId="11678"/>
    <cellStyle name="Ввод  37" xfId="11679"/>
    <cellStyle name="Ввод  4" xfId="11680"/>
    <cellStyle name="Ввод  4 10" xfId="11681"/>
    <cellStyle name="Ввод  4 10 2" xfId="11682"/>
    <cellStyle name="Ввод  4 2" xfId="11683"/>
    <cellStyle name="Ввод  4 2 2" xfId="11684"/>
    <cellStyle name="Ввод  4 2 2 2" xfId="11685"/>
    <cellStyle name="Ввод  4 2 2 3" xfId="11686"/>
    <cellStyle name="Ввод  4 2 2 4" xfId="11687"/>
    <cellStyle name="Ввод  4 2 2 5" xfId="11688"/>
    <cellStyle name="Ввод  4 2 3" xfId="11689"/>
    <cellStyle name="Ввод  4 2 3 2" xfId="11690"/>
    <cellStyle name="Ввод  4 2 4" xfId="11691"/>
    <cellStyle name="Ввод  4 2 4 2" xfId="11692"/>
    <cellStyle name="Ввод  4 2 5" xfId="11693"/>
    <cellStyle name="Ввод  4 2 5 2" xfId="11694"/>
    <cellStyle name="Ввод  4 2 6" xfId="11695"/>
    <cellStyle name="Ввод  4 2 6 2" xfId="11696"/>
    <cellStyle name="Ввод  4 2 7" xfId="11697"/>
    <cellStyle name="Ввод  4 3" xfId="11698"/>
    <cellStyle name="Ввод  4 3 2" xfId="11699"/>
    <cellStyle name="Ввод  4 3 2 2" xfId="11700"/>
    <cellStyle name="Ввод  4 3 3" xfId="11701"/>
    <cellStyle name="Ввод  4 3 3 2" xfId="11702"/>
    <cellStyle name="Ввод  4 3 4" xfId="11703"/>
    <cellStyle name="Ввод  4 3 4 2" xfId="11704"/>
    <cellStyle name="Ввод  4 3 5" xfId="11705"/>
    <cellStyle name="Ввод  4 3 5 2" xfId="11706"/>
    <cellStyle name="Ввод  4 3 6" xfId="11707"/>
    <cellStyle name="Ввод  4 3 6 2" xfId="11708"/>
    <cellStyle name="Ввод  4 3 7" xfId="11709"/>
    <cellStyle name="Ввод  4 4" xfId="11710"/>
    <cellStyle name="Ввод  4 4 2" xfId="11711"/>
    <cellStyle name="Ввод  4 4 2 2" xfId="11712"/>
    <cellStyle name="Ввод  4 4 3" xfId="11713"/>
    <cellStyle name="Ввод  4 4 3 2" xfId="11714"/>
    <cellStyle name="Ввод  4 4 4" xfId="11715"/>
    <cellStyle name="Ввод  4 4 4 2" xfId="11716"/>
    <cellStyle name="Ввод  4 4 5" xfId="11717"/>
    <cellStyle name="Ввод  4 4 5 2" xfId="11718"/>
    <cellStyle name="Ввод  4 4 6" xfId="11719"/>
    <cellStyle name="Ввод  4 4 6 2" xfId="11720"/>
    <cellStyle name="Ввод  4 4 7" xfId="11721"/>
    <cellStyle name="Ввод  4 5" xfId="11722"/>
    <cellStyle name="Ввод  4 5 2" xfId="11723"/>
    <cellStyle name="Ввод  4 5 2 2" xfId="11724"/>
    <cellStyle name="Ввод  4 5 3" xfId="11725"/>
    <cellStyle name="Ввод  4 5 3 2" xfId="11726"/>
    <cellStyle name="Ввод  4 5 4" xfId="11727"/>
    <cellStyle name="Ввод  4 5 4 2" xfId="11728"/>
    <cellStyle name="Ввод  4 5 5" xfId="11729"/>
    <cellStyle name="Ввод  4 5 5 2" xfId="11730"/>
    <cellStyle name="Ввод  4 5 6" xfId="11731"/>
    <cellStyle name="Ввод  4 5 6 2" xfId="11732"/>
    <cellStyle name="Ввод  4 5 7" xfId="11733"/>
    <cellStyle name="Ввод  4 6" xfId="11734"/>
    <cellStyle name="Ввод  4 6 2" xfId="11735"/>
    <cellStyle name="Ввод  4 7" xfId="11736"/>
    <cellStyle name="Ввод  4 7 2" xfId="11737"/>
    <cellStyle name="Ввод  4 8" xfId="11738"/>
    <cellStyle name="Ввод  4 8 2" xfId="11739"/>
    <cellStyle name="Ввод  4 9" xfId="11740"/>
    <cellStyle name="Ввод  4 9 2" xfId="11741"/>
    <cellStyle name="Ввод  5" xfId="11742"/>
    <cellStyle name="Ввод  5 10" xfId="11743"/>
    <cellStyle name="Ввод  5 10 2" xfId="11744"/>
    <cellStyle name="Ввод  5 2" xfId="11745"/>
    <cellStyle name="Ввод  5 2 2" xfId="11746"/>
    <cellStyle name="Ввод  5 2 2 2" xfId="11747"/>
    <cellStyle name="Ввод  5 2 2 3" xfId="11748"/>
    <cellStyle name="Ввод  5 2 2 4" xfId="11749"/>
    <cellStyle name="Ввод  5 2 2 5" xfId="11750"/>
    <cellStyle name="Ввод  5 2 3" xfId="11751"/>
    <cellStyle name="Ввод  5 2 3 2" xfId="11752"/>
    <cellStyle name="Ввод  5 2 4" xfId="11753"/>
    <cellStyle name="Ввод  5 2 4 2" xfId="11754"/>
    <cellStyle name="Ввод  5 2 5" xfId="11755"/>
    <cellStyle name="Ввод  5 2 5 2" xfId="11756"/>
    <cellStyle name="Ввод  5 2 6" xfId="11757"/>
    <cellStyle name="Ввод  5 2 6 2" xfId="11758"/>
    <cellStyle name="Ввод  5 2 7" xfId="11759"/>
    <cellStyle name="Ввод  5 3" xfId="11760"/>
    <cellStyle name="Ввод  5 3 2" xfId="11761"/>
    <cellStyle name="Ввод  5 3 2 2" xfId="11762"/>
    <cellStyle name="Ввод  5 3 3" xfId="11763"/>
    <cellStyle name="Ввод  5 3 3 2" xfId="11764"/>
    <cellStyle name="Ввод  5 3 4" xfId="11765"/>
    <cellStyle name="Ввод  5 3 4 2" xfId="11766"/>
    <cellStyle name="Ввод  5 3 5" xfId="11767"/>
    <cellStyle name="Ввод  5 3 5 2" xfId="11768"/>
    <cellStyle name="Ввод  5 3 6" xfId="11769"/>
    <cellStyle name="Ввод  5 3 6 2" xfId="11770"/>
    <cellStyle name="Ввод  5 3 7" xfId="11771"/>
    <cellStyle name="Ввод  5 4" xfId="11772"/>
    <cellStyle name="Ввод  5 4 2" xfId="11773"/>
    <cellStyle name="Ввод  5 4 2 2" xfId="11774"/>
    <cellStyle name="Ввод  5 4 3" xfId="11775"/>
    <cellStyle name="Ввод  5 4 3 2" xfId="11776"/>
    <cellStyle name="Ввод  5 4 4" xfId="11777"/>
    <cellStyle name="Ввод  5 4 4 2" xfId="11778"/>
    <cellStyle name="Ввод  5 4 5" xfId="11779"/>
    <cellStyle name="Ввод  5 4 5 2" xfId="11780"/>
    <cellStyle name="Ввод  5 4 6" xfId="11781"/>
    <cellStyle name="Ввод  5 4 6 2" xfId="11782"/>
    <cellStyle name="Ввод  5 4 7" xfId="11783"/>
    <cellStyle name="Ввод  5 5" xfId="11784"/>
    <cellStyle name="Ввод  5 5 2" xfId="11785"/>
    <cellStyle name="Ввод  5 5 2 2" xfId="11786"/>
    <cellStyle name="Ввод  5 5 3" xfId="11787"/>
    <cellStyle name="Ввод  5 5 3 2" xfId="11788"/>
    <cellStyle name="Ввод  5 5 4" xfId="11789"/>
    <cellStyle name="Ввод  5 5 4 2" xfId="11790"/>
    <cellStyle name="Ввод  5 5 5" xfId="11791"/>
    <cellStyle name="Ввод  5 5 5 2" xfId="11792"/>
    <cellStyle name="Ввод  5 5 6" xfId="11793"/>
    <cellStyle name="Ввод  5 5 6 2" xfId="11794"/>
    <cellStyle name="Ввод  5 5 7" xfId="11795"/>
    <cellStyle name="Ввод  5 6" xfId="11796"/>
    <cellStyle name="Ввод  5 6 2" xfId="11797"/>
    <cellStyle name="Ввод  5 7" xfId="11798"/>
    <cellStyle name="Ввод  5 7 2" xfId="11799"/>
    <cellStyle name="Ввод  5 8" xfId="11800"/>
    <cellStyle name="Ввод  5 8 2" xfId="11801"/>
    <cellStyle name="Ввод  5 9" xfId="11802"/>
    <cellStyle name="Ввод  5 9 2" xfId="11803"/>
    <cellStyle name="Ввод  6" xfId="11804"/>
    <cellStyle name="Ввод  6 10" xfId="11805"/>
    <cellStyle name="Ввод  6 10 2" xfId="11806"/>
    <cellStyle name="Ввод  6 2" xfId="11807"/>
    <cellStyle name="Ввод  6 2 2" xfId="11808"/>
    <cellStyle name="Ввод  6 2 2 2" xfId="11809"/>
    <cellStyle name="Ввод  6 2 2 3" xfId="11810"/>
    <cellStyle name="Ввод  6 2 2 4" xfId="11811"/>
    <cellStyle name="Ввод  6 2 2 5" xfId="11812"/>
    <cellStyle name="Ввод  6 2 3" xfId="11813"/>
    <cellStyle name="Ввод  6 2 3 2" xfId="11814"/>
    <cellStyle name="Ввод  6 2 4" xfId="11815"/>
    <cellStyle name="Ввод  6 2 4 2" xfId="11816"/>
    <cellStyle name="Ввод  6 2 5" xfId="11817"/>
    <cellStyle name="Ввод  6 2 5 2" xfId="11818"/>
    <cellStyle name="Ввод  6 2 6" xfId="11819"/>
    <cellStyle name="Ввод  6 2 6 2" xfId="11820"/>
    <cellStyle name="Ввод  6 2 7" xfId="11821"/>
    <cellStyle name="Ввод  6 3" xfId="11822"/>
    <cellStyle name="Ввод  6 3 2" xfId="11823"/>
    <cellStyle name="Ввод  6 3 2 2" xfId="11824"/>
    <cellStyle name="Ввод  6 3 3" xfId="11825"/>
    <cellStyle name="Ввод  6 3 3 2" xfId="11826"/>
    <cellStyle name="Ввод  6 3 4" xfId="11827"/>
    <cellStyle name="Ввод  6 3 4 2" xfId="11828"/>
    <cellStyle name="Ввод  6 3 5" xfId="11829"/>
    <cellStyle name="Ввод  6 3 5 2" xfId="11830"/>
    <cellStyle name="Ввод  6 3 6" xfId="11831"/>
    <cellStyle name="Ввод  6 3 6 2" xfId="11832"/>
    <cellStyle name="Ввод  6 3 7" xfId="11833"/>
    <cellStyle name="Ввод  6 4" xfId="11834"/>
    <cellStyle name="Ввод  6 4 2" xfId="11835"/>
    <cellStyle name="Ввод  6 4 2 2" xfId="11836"/>
    <cellStyle name="Ввод  6 4 3" xfId="11837"/>
    <cellStyle name="Ввод  6 4 3 2" xfId="11838"/>
    <cellStyle name="Ввод  6 4 4" xfId="11839"/>
    <cellStyle name="Ввод  6 4 4 2" xfId="11840"/>
    <cellStyle name="Ввод  6 4 5" xfId="11841"/>
    <cellStyle name="Ввод  6 4 5 2" xfId="11842"/>
    <cellStyle name="Ввод  6 4 6" xfId="11843"/>
    <cellStyle name="Ввод  6 4 6 2" xfId="11844"/>
    <cellStyle name="Ввод  6 4 7" xfId="11845"/>
    <cellStyle name="Ввод  6 5" xfId="11846"/>
    <cellStyle name="Ввод  6 5 2" xfId="11847"/>
    <cellStyle name="Ввод  6 5 2 2" xfId="11848"/>
    <cellStyle name="Ввод  6 5 3" xfId="11849"/>
    <cellStyle name="Ввод  6 5 3 2" xfId="11850"/>
    <cellStyle name="Ввод  6 5 4" xfId="11851"/>
    <cellStyle name="Ввод  6 5 4 2" xfId="11852"/>
    <cellStyle name="Ввод  6 5 5" xfId="11853"/>
    <cellStyle name="Ввод  6 5 5 2" xfId="11854"/>
    <cellStyle name="Ввод  6 5 6" xfId="11855"/>
    <cellStyle name="Ввод  6 5 6 2" xfId="11856"/>
    <cellStyle name="Ввод  6 5 7" xfId="11857"/>
    <cellStyle name="Ввод  6 6" xfId="11858"/>
    <cellStyle name="Ввод  6 6 2" xfId="11859"/>
    <cellStyle name="Ввод  6 7" xfId="11860"/>
    <cellStyle name="Ввод  6 7 2" xfId="11861"/>
    <cellStyle name="Ввод  6 8" xfId="11862"/>
    <cellStyle name="Ввод  6 8 2" xfId="11863"/>
    <cellStyle name="Ввод  6 9" xfId="11864"/>
    <cellStyle name="Ввод  6 9 2" xfId="11865"/>
    <cellStyle name="Ввод  7" xfId="11866"/>
    <cellStyle name="Ввод  7 10" xfId="11867"/>
    <cellStyle name="Ввод  7 10 2" xfId="11868"/>
    <cellStyle name="Ввод  7 2" xfId="11869"/>
    <cellStyle name="Ввод  7 2 2" xfId="11870"/>
    <cellStyle name="Ввод  7 2 2 2" xfId="11871"/>
    <cellStyle name="Ввод  7 2 2 3" xfId="11872"/>
    <cellStyle name="Ввод  7 2 2 4" xfId="11873"/>
    <cellStyle name="Ввод  7 2 2 5" xfId="11874"/>
    <cellStyle name="Ввод  7 2 3" xfId="11875"/>
    <cellStyle name="Ввод  7 2 3 2" xfId="11876"/>
    <cellStyle name="Ввод  7 2 4" xfId="11877"/>
    <cellStyle name="Ввод  7 2 4 2" xfId="11878"/>
    <cellStyle name="Ввод  7 2 5" xfId="11879"/>
    <cellStyle name="Ввод  7 2 5 2" xfId="11880"/>
    <cellStyle name="Ввод  7 2 6" xfId="11881"/>
    <cellStyle name="Ввод  7 2 6 2" xfId="11882"/>
    <cellStyle name="Ввод  7 2 7" xfId="11883"/>
    <cellStyle name="Ввод  7 3" xfId="11884"/>
    <cellStyle name="Ввод  7 3 2" xfId="11885"/>
    <cellStyle name="Ввод  7 3 2 2" xfId="11886"/>
    <cellStyle name="Ввод  7 3 3" xfId="11887"/>
    <cellStyle name="Ввод  7 3 3 2" xfId="11888"/>
    <cellStyle name="Ввод  7 3 4" xfId="11889"/>
    <cellStyle name="Ввод  7 3 4 2" xfId="11890"/>
    <cellStyle name="Ввод  7 3 5" xfId="11891"/>
    <cellStyle name="Ввод  7 3 5 2" xfId="11892"/>
    <cellStyle name="Ввод  7 3 6" xfId="11893"/>
    <cellStyle name="Ввод  7 3 6 2" xfId="11894"/>
    <cellStyle name="Ввод  7 3 7" xfId="11895"/>
    <cellStyle name="Ввод  7 4" xfId="11896"/>
    <cellStyle name="Ввод  7 4 2" xfId="11897"/>
    <cellStyle name="Ввод  7 4 2 2" xfId="11898"/>
    <cellStyle name="Ввод  7 4 3" xfId="11899"/>
    <cellStyle name="Ввод  7 4 3 2" xfId="11900"/>
    <cellStyle name="Ввод  7 4 4" xfId="11901"/>
    <cellStyle name="Ввод  7 4 4 2" xfId="11902"/>
    <cellStyle name="Ввод  7 4 5" xfId="11903"/>
    <cellStyle name="Ввод  7 4 5 2" xfId="11904"/>
    <cellStyle name="Ввод  7 4 6" xfId="11905"/>
    <cellStyle name="Ввод  7 4 6 2" xfId="11906"/>
    <cellStyle name="Ввод  7 4 7" xfId="11907"/>
    <cellStyle name="Ввод  7 5" xfId="11908"/>
    <cellStyle name="Ввод  7 5 2" xfId="11909"/>
    <cellStyle name="Ввод  7 5 2 2" xfId="11910"/>
    <cellStyle name="Ввод  7 5 3" xfId="11911"/>
    <cellStyle name="Ввод  7 5 3 2" xfId="11912"/>
    <cellStyle name="Ввод  7 5 4" xfId="11913"/>
    <cellStyle name="Ввод  7 5 4 2" xfId="11914"/>
    <cellStyle name="Ввод  7 5 5" xfId="11915"/>
    <cellStyle name="Ввод  7 5 5 2" xfId="11916"/>
    <cellStyle name="Ввод  7 5 6" xfId="11917"/>
    <cellStyle name="Ввод  7 5 6 2" xfId="11918"/>
    <cellStyle name="Ввод  7 5 7" xfId="11919"/>
    <cellStyle name="Ввод  7 6" xfId="11920"/>
    <cellStyle name="Ввод  7 6 2" xfId="11921"/>
    <cellStyle name="Ввод  7 7" xfId="11922"/>
    <cellStyle name="Ввод  7 7 2" xfId="11923"/>
    <cellStyle name="Ввод  7 8" xfId="11924"/>
    <cellStyle name="Ввод  7 8 2" xfId="11925"/>
    <cellStyle name="Ввод  7 9" xfId="11926"/>
    <cellStyle name="Ввод  7 9 2" xfId="11927"/>
    <cellStyle name="Ввод  8" xfId="11928"/>
    <cellStyle name="Ввод  8 10" xfId="11929"/>
    <cellStyle name="Ввод  8 10 2" xfId="11930"/>
    <cellStyle name="Ввод  8 2" xfId="11931"/>
    <cellStyle name="Ввод  8 2 2" xfId="11932"/>
    <cellStyle name="Ввод  8 2 2 2" xfId="11933"/>
    <cellStyle name="Ввод  8 2 2 3" xfId="11934"/>
    <cellStyle name="Ввод  8 2 2 4" xfId="11935"/>
    <cellStyle name="Ввод  8 2 2 5" xfId="11936"/>
    <cellStyle name="Ввод  8 2 3" xfId="11937"/>
    <cellStyle name="Ввод  8 2 3 2" xfId="11938"/>
    <cellStyle name="Ввод  8 2 4" xfId="11939"/>
    <cellStyle name="Ввод  8 2 4 2" xfId="11940"/>
    <cellStyle name="Ввод  8 2 5" xfId="11941"/>
    <cellStyle name="Ввод  8 2 5 2" xfId="11942"/>
    <cellStyle name="Ввод  8 2 6" xfId="11943"/>
    <cellStyle name="Ввод  8 2 6 2" xfId="11944"/>
    <cellStyle name="Ввод  8 2 7" xfId="11945"/>
    <cellStyle name="Ввод  8 3" xfId="11946"/>
    <cellStyle name="Ввод  8 3 2" xfId="11947"/>
    <cellStyle name="Ввод  8 3 2 2" xfId="11948"/>
    <cellStyle name="Ввод  8 3 3" xfId="11949"/>
    <cellStyle name="Ввод  8 3 3 2" xfId="11950"/>
    <cellStyle name="Ввод  8 3 4" xfId="11951"/>
    <cellStyle name="Ввод  8 3 4 2" xfId="11952"/>
    <cellStyle name="Ввод  8 3 5" xfId="11953"/>
    <cellStyle name="Ввод  8 3 5 2" xfId="11954"/>
    <cellStyle name="Ввод  8 3 6" xfId="11955"/>
    <cellStyle name="Ввод  8 3 6 2" xfId="11956"/>
    <cellStyle name="Ввод  8 3 7" xfId="11957"/>
    <cellStyle name="Ввод  8 4" xfId="11958"/>
    <cellStyle name="Ввод  8 4 2" xfId="11959"/>
    <cellStyle name="Ввод  8 4 2 2" xfId="11960"/>
    <cellStyle name="Ввод  8 4 3" xfId="11961"/>
    <cellStyle name="Ввод  8 4 3 2" xfId="11962"/>
    <cellStyle name="Ввод  8 4 4" xfId="11963"/>
    <cellStyle name="Ввод  8 4 4 2" xfId="11964"/>
    <cellStyle name="Ввод  8 4 5" xfId="11965"/>
    <cellStyle name="Ввод  8 4 5 2" xfId="11966"/>
    <cellStyle name="Ввод  8 4 6" xfId="11967"/>
    <cellStyle name="Ввод  8 4 6 2" xfId="11968"/>
    <cellStyle name="Ввод  8 4 7" xfId="11969"/>
    <cellStyle name="Ввод  8 5" xfId="11970"/>
    <cellStyle name="Ввод  8 5 2" xfId="11971"/>
    <cellStyle name="Ввод  8 5 2 2" xfId="11972"/>
    <cellStyle name="Ввод  8 5 3" xfId="11973"/>
    <cellStyle name="Ввод  8 5 3 2" xfId="11974"/>
    <cellStyle name="Ввод  8 5 4" xfId="11975"/>
    <cellStyle name="Ввод  8 5 4 2" xfId="11976"/>
    <cellStyle name="Ввод  8 5 5" xfId="11977"/>
    <cellStyle name="Ввод  8 5 5 2" xfId="11978"/>
    <cellStyle name="Ввод  8 5 6" xfId="11979"/>
    <cellStyle name="Ввод  8 5 6 2" xfId="11980"/>
    <cellStyle name="Ввод  8 5 7" xfId="11981"/>
    <cellStyle name="Ввод  8 6" xfId="11982"/>
    <cellStyle name="Ввод  8 6 2" xfId="11983"/>
    <cellStyle name="Ввод  8 7" xfId="11984"/>
    <cellStyle name="Ввод  8 7 2" xfId="11985"/>
    <cellStyle name="Ввод  8 8" xfId="11986"/>
    <cellStyle name="Ввод  8 8 2" xfId="11987"/>
    <cellStyle name="Ввод  8 9" xfId="11988"/>
    <cellStyle name="Ввод  8 9 2" xfId="11989"/>
    <cellStyle name="Ввод  9" xfId="11990"/>
    <cellStyle name="Ввод  9 10" xfId="11991"/>
    <cellStyle name="Ввод  9 10 2" xfId="11992"/>
    <cellStyle name="Ввод  9 2" xfId="11993"/>
    <cellStyle name="Ввод  9 2 2" xfId="11994"/>
    <cellStyle name="Ввод  9 2 2 2" xfId="11995"/>
    <cellStyle name="Ввод  9 2 2 3" xfId="11996"/>
    <cellStyle name="Ввод  9 2 2 4" xfId="11997"/>
    <cellStyle name="Ввод  9 2 2 5" xfId="11998"/>
    <cellStyle name="Ввод  9 2 3" xfId="11999"/>
    <cellStyle name="Ввод  9 2 3 2" xfId="12000"/>
    <cellStyle name="Ввод  9 2 4" xfId="12001"/>
    <cellStyle name="Ввод  9 2 4 2" xfId="12002"/>
    <cellStyle name="Ввод  9 2 5" xfId="12003"/>
    <cellStyle name="Ввод  9 2 5 2" xfId="12004"/>
    <cellStyle name="Ввод  9 2 6" xfId="12005"/>
    <cellStyle name="Ввод  9 2 6 2" xfId="12006"/>
    <cellStyle name="Ввод  9 2 7" xfId="12007"/>
    <cellStyle name="Ввод  9 3" xfId="12008"/>
    <cellStyle name="Ввод  9 3 2" xfId="12009"/>
    <cellStyle name="Ввод  9 3 2 2" xfId="12010"/>
    <cellStyle name="Ввод  9 3 3" xfId="12011"/>
    <cellStyle name="Ввод  9 3 3 2" xfId="12012"/>
    <cellStyle name="Ввод  9 3 4" xfId="12013"/>
    <cellStyle name="Ввод  9 3 4 2" xfId="12014"/>
    <cellStyle name="Ввод  9 3 5" xfId="12015"/>
    <cellStyle name="Ввод  9 3 5 2" xfId="12016"/>
    <cellStyle name="Ввод  9 3 6" xfId="12017"/>
    <cellStyle name="Ввод  9 3 6 2" xfId="12018"/>
    <cellStyle name="Ввод  9 3 7" xfId="12019"/>
    <cellStyle name="Ввод  9 4" xfId="12020"/>
    <cellStyle name="Ввод  9 4 2" xfId="12021"/>
    <cellStyle name="Ввод  9 4 2 2" xfId="12022"/>
    <cellStyle name="Ввод  9 4 3" xfId="12023"/>
    <cellStyle name="Ввод  9 4 3 2" xfId="12024"/>
    <cellStyle name="Ввод  9 4 4" xfId="12025"/>
    <cellStyle name="Ввод  9 4 4 2" xfId="12026"/>
    <cellStyle name="Ввод  9 4 5" xfId="12027"/>
    <cellStyle name="Ввод  9 4 5 2" xfId="12028"/>
    <cellStyle name="Ввод  9 4 6" xfId="12029"/>
    <cellStyle name="Ввод  9 4 6 2" xfId="12030"/>
    <cellStyle name="Ввод  9 4 7" xfId="12031"/>
    <cellStyle name="Ввод  9 5" xfId="12032"/>
    <cellStyle name="Ввод  9 5 2" xfId="12033"/>
    <cellStyle name="Ввод  9 5 2 2" xfId="12034"/>
    <cellStyle name="Ввод  9 5 3" xfId="12035"/>
    <cellStyle name="Ввод  9 5 3 2" xfId="12036"/>
    <cellStyle name="Ввод  9 5 4" xfId="12037"/>
    <cellStyle name="Ввод  9 5 4 2" xfId="12038"/>
    <cellStyle name="Ввод  9 5 5" xfId="12039"/>
    <cellStyle name="Ввод  9 5 5 2" xfId="12040"/>
    <cellStyle name="Ввод  9 5 6" xfId="12041"/>
    <cellStyle name="Ввод  9 5 6 2" xfId="12042"/>
    <cellStyle name="Ввод  9 5 7" xfId="12043"/>
    <cellStyle name="Ввод  9 6" xfId="12044"/>
    <cellStyle name="Ввод  9 6 2" xfId="12045"/>
    <cellStyle name="Ввод  9 7" xfId="12046"/>
    <cellStyle name="Ввод  9 7 2" xfId="12047"/>
    <cellStyle name="Ввод  9 8" xfId="12048"/>
    <cellStyle name="Ввод  9 8 2" xfId="12049"/>
    <cellStyle name="Ввод  9 9" xfId="12050"/>
    <cellStyle name="Ввод  9 9 2" xfId="12051"/>
    <cellStyle name="Ввод данных" xfId="12052"/>
    <cellStyle name="Ввод данных %" xfId="12053"/>
    <cellStyle name="Ввод данных 2" xfId="12054"/>
    <cellStyle name="Ввод данных 3" xfId="12055"/>
    <cellStyle name="Ввод данных 4" xfId="12056"/>
    <cellStyle name="Ввод данных-const" xfId="12057"/>
    <cellStyle name="Ввод данных-Индекс" xfId="12058"/>
    <cellStyle name="Внебиржевой" xfId="12059"/>
    <cellStyle name="Внебиржевой 1" xfId="12060"/>
    <cellStyle name="Внебиржевой 10" xfId="12061"/>
    <cellStyle name="Внебиржевой 11" xfId="12062"/>
    <cellStyle name="Внебиржевой 12" xfId="12063"/>
    <cellStyle name="Внебиржевой 2" xfId="12064"/>
    <cellStyle name="Внебиржевой 2 2" xfId="12065"/>
    <cellStyle name="Внебиржевой 3" xfId="12066"/>
    <cellStyle name="Внебиржевой 3 2" xfId="12067"/>
    <cellStyle name="Внебиржевой 4" xfId="12068"/>
    <cellStyle name="Внебиржевой 4 2" xfId="12069"/>
    <cellStyle name="Внебиржевой 5" xfId="12070"/>
    <cellStyle name="Внебиржевой 6" xfId="12071"/>
    <cellStyle name="Внебиржевой 7" xfId="12072"/>
    <cellStyle name="Внебиржевой 8" xfId="12073"/>
    <cellStyle name="Внебиржевой 9" xfId="12074"/>
    <cellStyle name="Внебиржевой_Setup" xfId="12075"/>
    <cellStyle name="Внутренний расчётный" xfId="12076"/>
    <cellStyle name="Внутренний расчётный 2" xfId="12077"/>
    <cellStyle name="Вывод 1" xfId="12078"/>
    <cellStyle name="Вывод 1 2" xfId="12079"/>
    <cellStyle name="Вывод 10" xfId="12080"/>
    <cellStyle name="Вывод 10 2" xfId="12081"/>
    <cellStyle name="Вывод 10 2 2" xfId="12082"/>
    <cellStyle name="Вывод 10 2 2 2" xfId="12083"/>
    <cellStyle name="Вывод 10 2 2 3" xfId="12084"/>
    <cellStyle name="Вывод 10 2 2 4" xfId="12085"/>
    <cellStyle name="Вывод 10 2 2 5" xfId="12086"/>
    <cellStyle name="Вывод 10 2 3" xfId="12087"/>
    <cellStyle name="Вывод 10 2 3 2" xfId="12088"/>
    <cellStyle name="Вывод 10 2 4" xfId="12089"/>
    <cellStyle name="Вывод 10 2 4 2" xfId="12090"/>
    <cellStyle name="Вывод 10 2 5" xfId="12091"/>
    <cellStyle name="Вывод 10 2 5 2" xfId="12092"/>
    <cellStyle name="Вывод 10 2 6" xfId="12093"/>
    <cellStyle name="Вывод 10 2 6 2" xfId="12094"/>
    <cellStyle name="Вывод 10 2 7" xfId="12095"/>
    <cellStyle name="Вывод 10 3" xfId="12096"/>
    <cellStyle name="Вывод 10 3 2" xfId="12097"/>
    <cellStyle name="Вывод 10 3 2 2" xfId="12098"/>
    <cellStyle name="Вывод 10 3 3" xfId="12099"/>
    <cellStyle name="Вывод 10 3 3 2" xfId="12100"/>
    <cellStyle name="Вывод 10 3 4" xfId="12101"/>
    <cellStyle name="Вывод 10 3 4 2" xfId="12102"/>
    <cellStyle name="Вывод 10 3 5" xfId="12103"/>
    <cellStyle name="Вывод 10 3 5 2" xfId="12104"/>
    <cellStyle name="Вывод 10 3 6" xfId="12105"/>
    <cellStyle name="Вывод 10 3 6 2" xfId="12106"/>
    <cellStyle name="Вывод 10 3 7" xfId="12107"/>
    <cellStyle name="Вывод 10 4" xfId="12108"/>
    <cellStyle name="Вывод 10 4 2" xfId="12109"/>
    <cellStyle name="Вывод 10 5" xfId="12110"/>
    <cellStyle name="Вывод 10 5 2" xfId="12111"/>
    <cellStyle name="Вывод 10 6" xfId="12112"/>
    <cellStyle name="Вывод 10 6 2" xfId="12113"/>
    <cellStyle name="Вывод 10 7" xfId="12114"/>
    <cellStyle name="Вывод 10 7 2" xfId="12115"/>
    <cellStyle name="Вывод 10 8" xfId="12116"/>
    <cellStyle name="Вывод 10 8 2" xfId="12117"/>
    <cellStyle name="Вывод 11" xfId="12118"/>
    <cellStyle name="Вывод 11 2" xfId="12119"/>
    <cellStyle name="Вывод 11 2 2" xfId="12120"/>
    <cellStyle name="Вывод 11 2 2 2" xfId="12121"/>
    <cellStyle name="Вывод 11 2 2 3" xfId="12122"/>
    <cellStyle name="Вывод 11 2 2 4" xfId="12123"/>
    <cellStyle name="Вывод 11 2 2 5" xfId="12124"/>
    <cellStyle name="Вывод 11 2 3" xfId="12125"/>
    <cellStyle name="Вывод 11 2 3 2" xfId="12126"/>
    <cellStyle name="Вывод 11 2 4" xfId="12127"/>
    <cellStyle name="Вывод 11 2 4 2" xfId="12128"/>
    <cellStyle name="Вывод 11 2 5" xfId="12129"/>
    <cellStyle name="Вывод 11 2 5 2" xfId="12130"/>
    <cellStyle name="Вывод 11 2 6" xfId="12131"/>
    <cellStyle name="Вывод 11 2 6 2" xfId="12132"/>
    <cellStyle name="Вывод 11 2 7" xfId="12133"/>
    <cellStyle name="Вывод 11 3" xfId="12134"/>
    <cellStyle name="Вывод 11 3 2" xfId="12135"/>
    <cellStyle name="Вывод 11 3 2 2" xfId="12136"/>
    <cellStyle name="Вывод 11 3 3" xfId="12137"/>
    <cellStyle name="Вывод 11 3 3 2" xfId="12138"/>
    <cellStyle name="Вывод 11 3 4" xfId="12139"/>
    <cellStyle name="Вывод 11 3 4 2" xfId="12140"/>
    <cellStyle name="Вывод 11 3 5" xfId="12141"/>
    <cellStyle name="Вывод 11 3 5 2" xfId="12142"/>
    <cellStyle name="Вывод 11 3 6" xfId="12143"/>
    <cellStyle name="Вывод 11 3 6 2" xfId="12144"/>
    <cellStyle name="Вывод 11 3 7" xfId="12145"/>
    <cellStyle name="Вывод 11 4" xfId="12146"/>
    <cellStyle name="Вывод 11 4 2" xfId="12147"/>
    <cellStyle name="Вывод 11 5" xfId="12148"/>
    <cellStyle name="Вывод 11 5 2" xfId="12149"/>
    <cellStyle name="Вывод 11 6" xfId="12150"/>
    <cellStyle name="Вывод 11 6 2" xfId="12151"/>
    <cellStyle name="Вывод 11 7" xfId="12152"/>
    <cellStyle name="Вывод 11 7 2" xfId="12153"/>
    <cellStyle name="Вывод 11 8" xfId="12154"/>
    <cellStyle name="Вывод 11 8 2" xfId="12155"/>
    <cellStyle name="Вывод 12" xfId="12156"/>
    <cellStyle name="Вывод 12 2" xfId="12157"/>
    <cellStyle name="Вывод 12 2 2" xfId="12158"/>
    <cellStyle name="Вывод 12 2 2 2" xfId="12159"/>
    <cellStyle name="Вывод 12 2 2 3" xfId="12160"/>
    <cellStyle name="Вывод 12 2 2 4" xfId="12161"/>
    <cellStyle name="Вывод 12 2 2 5" xfId="12162"/>
    <cellStyle name="Вывод 12 2 3" xfId="12163"/>
    <cellStyle name="Вывод 12 2 3 2" xfId="12164"/>
    <cellStyle name="Вывод 12 2 4" xfId="12165"/>
    <cellStyle name="Вывод 12 2 4 2" xfId="12166"/>
    <cellStyle name="Вывод 12 2 5" xfId="12167"/>
    <cellStyle name="Вывод 12 2 5 2" xfId="12168"/>
    <cellStyle name="Вывод 12 2 6" xfId="12169"/>
    <cellStyle name="Вывод 12 2 6 2" xfId="12170"/>
    <cellStyle name="Вывод 12 2 7" xfId="12171"/>
    <cellStyle name="Вывод 12 3" xfId="12172"/>
    <cellStyle name="Вывод 12 3 2" xfId="12173"/>
    <cellStyle name="Вывод 12 3 2 2" xfId="12174"/>
    <cellStyle name="Вывод 12 3 3" xfId="12175"/>
    <cellStyle name="Вывод 12 3 3 2" xfId="12176"/>
    <cellStyle name="Вывод 12 3 4" xfId="12177"/>
    <cellStyle name="Вывод 12 3 4 2" xfId="12178"/>
    <cellStyle name="Вывод 12 3 5" xfId="12179"/>
    <cellStyle name="Вывод 12 3 5 2" xfId="12180"/>
    <cellStyle name="Вывод 12 3 6" xfId="12181"/>
    <cellStyle name="Вывод 12 3 6 2" xfId="12182"/>
    <cellStyle name="Вывод 12 3 7" xfId="12183"/>
    <cellStyle name="Вывод 12 4" xfId="12184"/>
    <cellStyle name="Вывод 12 4 2" xfId="12185"/>
    <cellStyle name="Вывод 12 5" xfId="12186"/>
    <cellStyle name="Вывод 12 5 2" xfId="12187"/>
    <cellStyle name="Вывод 12 6" xfId="12188"/>
    <cellStyle name="Вывод 12 6 2" xfId="12189"/>
    <cellStyle name="Вывод 12 7" xfId="12190"/>
    <cellStyle name="Вывод 12 7 2" xfId="12191"/>
    <cellStyle name="Вывод 12 8" xfId="12192"/>
    <cellStyle name="Вывод 12 8 2" xfId="12193"/>
    <cellStyle name="Вывод 13" xfId="12194"/>
    <cellStyle name="Вывод 13 2" xfId="12195"/>
    <cellStyle name="Вывод 13 2 2" xfId="12196"/>
    <cellStyle name="Вывод 13 2 2 2" xfId="12197"/>
    <cellStyle name="Вывод 13 2 2 3" xfId="12198"/>
    <cellStyle name="Вывод 13 2 2 4" xfId="12199"/>
    <cellStyle name="Вывод 13 2 2 5" xfId="12200"/>
    <cellStyle name="Вывод 13 2 3" xfId="12201"/>
    <cellStyle name="Вывод 13 2 3 2" xfId="12202"/>
    <cellStyle name="Вывод 13 2 4" xfId="12203"/>
    <cellStyle name="Вывод 13 2 4 2" xfId="12204"/>
    <cellStyle name="Вывод 13 2 5" xfId="12205"/>
    <cellStyle name="Вывод 13 2 5 2" xfId="12206"/>
    <cellStyle name="Вывод 13 2 6" xfId="12207"/>
    <cellStyle name="Вывод 13 2 6 2" xfId="12208"/>
    <cellStyle name="Вывод 13 2 7" xfId="12209"/>
    <cellStyle name="Вывод 13 3" xfId="12210"/>
    <cellStyle name="Вывод 13 3 2" xfId="12211"/>
    <cellStyle name="Вывод 13 3 2 2" xfId="12212"/>
    <cellStyle name="Вывод 13 3 3" xfId="12213"/>
    <cellStyle name="Вывод 13 3 3 2" xfId="12214"/>
    <cellStyle name="Вывод 13 3 4" xfId="12215"/>
    <cellStyle name="Вывод 13 3 4 2" xfId="12216"/>
    <cellStyle name="Вывод 13 3 5" xfId="12217"/>
    <cellStyle name="Вывод 13 3 5 2" xfId="12218"/>
    <cellStyle name="Вывод 13 3 6" xfId="12219"/>
    <cellStyle name="Вывод 13 3 6 2" xfId="12220"/>
    <cellStyle name="Вывод 13 3 7" xfId="12221"/>
    <cellStyle name="Вывод 13 4" xfId="12222"/>
    <cellStyle name="Вывод 13 4 2" xfId="12223"/>
    <cellStyle name="Вывод 13 5" xfId="12224"/>
    <cellStyle name="Вывод 13 5 2" xfId="12225"/>
    <cellStyle name="Вывод 13 6" xfId="12226"/>
    <cellStyle name="Вывод 13 6 2" xfId="12227"/>
    <cellStyle name="Вывод 13 7" xfId="12228"/>
    <cellStyle name="Вывод 13 7 2" xfId="12229"/>
    <cellStyle name="Вывод 13 8" xfId="12230"/>
    <cellStyle name="Вывод 13 8 2" xfId="12231"/>
    <cellStyle name="Вывод 14" xfId="12232"/>
    <cellStyle name="Вывод 14 2" xfId="12233"/>
    <cellStyle name="Вывод 14 2 2" xfId="12234"/>
    <cellStyle name="Вывод 14 2 2 2" xfId="12235"/>
    <cellStyle name="Вывод 14 2 2 3" xfId="12236"/>
    <cellStyle name="Вывод 14 2 2 4" xfId="12237"/>
    <cellStyle name="Вывод 14 2 2 5" xfId="12238"/>
    <cellStyle name="Вывод 14 2 3" xfId="12239"/>
    <cellStyle name="Вывод 14 2 3 2" xfId="12240"/>
    <cellStyle name="Вывод 14 2 4" xfId="12241"/>
    <cellStyle name="Вывод 14 2 4 2" xfId="12242"/>
    <cellStyle name="Вывод 14 2 5" xfId="12243"/>
    <cellStyle name="Вывод 14 2 5 2" xfId="12244"/>
    <cellStyle name="Вывод 14 2 6" xfId="12245"/>
    <cellStyle name="Вывод 14 2 6 2" xfId="12246"/>
    <cellStyle name="Вывод 14 2 7" xfId="12247"/>
    <cellStyle name="Вывод 14 3" xfId="12248"/>
    <cellStyle name="Вывод 14 3 2" xfId="12249"/>
    <cellStyle name="Вывод 14 3 2 2" xfId="12250"/>
    <cellStyle name="Вывод 14 3 3" xfId="12251"/>
    <cellStyle name="Вывод 14 3 3 2" xfId="12252"/>
    <cellStyle name="Вывод 14 3 4" xfId="12253"/>
    <cellStyle name="Вывод 14 3 4 2" xfId="12254"/>
    <cellStyle name="Вывод 14 3 5" xfId="12255"/>
    <cellStyle name="Вывод 14 3 5 2" xfId="12256"/>
    <cellStyle name="Вывод 14 3 6" xfId="12257"/>
    <cellStyle name="Вывод 14 3 6 2" xfId="12258"/>
    <cellStyle name="Вывод 14 3 7" xfId="12259"/>
    <cellStyle name="Вывод 14 4" xfId="12260"/>
    <cellStyle name="Вывод 14 4 2" xfId="12261"/>
    <cellStyle name="Вывод 14 5" xfId="12262"/>
    <cellStyle name="Вывод 14 5 2" xfId="12263"/>
    <cellStyle name="Вывод 14 6" xfId="12264"/>
    <cellStyle name="Вывод 14 6 2" xfId="12265"/>
    <cellStyle name="Вывод 14 7" xfId="12266"/>
    <cellStyle name="Вывод 14 7 2" xfId="12267"/>
    <cellStyle name="Вывод 14 8" xfId="12268"/>
    <cellStyle name="Вывод 14 8 2" xfId="12269"/>
    <cellStyle name="Вывод 15" xfId="12270"/>
    <cellStyle name="Вывод 15 2" xfId="12271"/>
    <cellStyle name="Вывод 15 2 2" xfId="12272"/>
    <cellStyle name="Вывод 15 2 2 2" xfId="12273"/>
    <cellStyle name="Вывод 15 2 2 3" xfId="12274"/>
    <cellStyle name="Вывод 15 2 2 4" xfId="12275"/>
    <cellStyle name="Вывод 15 2 2 5" xfId="12276"/>
    <cellStyle name="Вывод 15 2 3" xfId="12277"/>
    <cellStyle name="Вывод 15 2 3 2" xfId="12278"/>
    <cellStyle name="Вывод 15 2 4" xfId="12279"/>
    <cellStyle name="Вывод 15 2 4 2" xfId="12280"/>
    <cellStyle name="Вывод 15 2 5" xfId="12281"/>
    <cellStyle name="Вывод 15 2 5 2" xfId="12282"/>
    <cellStyle name="Вывод 15 2 6" xfId="12283"/>
    <cellStyle name="Вывод 15 2 6 2" xfId="12284"/>
    <cellStyle name="Вывод 15 2 7" xfId="12285"/>
    <cellStyle name="Вывод 15 3" xfId="12286"/>
    <cellStyle name="Вывод 15 3 2" xfId="12287"/>
    <cellStyle name="Вывод 15 3 2 2" xfId="12288"/>
    <cellStyle name="Вывод 15 3 3" xfId="12289"/>
    <cellStyle name="Вывод 15 3 3 2" xfId="12290"/>
    <cellStyle name="Вывод 15 3 4" xfId="12291"/>
    <cellStyle name="Вывод 15 3 4 2" xfId="12292"/>
    <cellStyle name="Вывод 15 3 5" xfId="12293"/>
    <cellStyle name="Вывод 15 3 5 2" xfId="12294"/>
    <cellStyle name="Вывод 15 3 6" xfId="12295"/>
    <cellStyle name="Вывод 15 3 6 2" xfId="12296"/>
    <cellStyle name="Вывод 15 3 7" xfId="12297"/>
    <cellStyle name="Вывод 15 4" xfId="12298"/>
    <cellStyle name="Вывод 15 4 2" xfId="12299"/>
    <cellStyle name="Вывод 15 5" xfId="12300"/>
    <cellStyle name="Вывод 15 5 2" xfId="12301"/>
    <cellStyle name="Вывод 15 6" xfId="12302"/>
    <cellStyle name="Вывод 15 6 2" xfId="12303"/>
    <cellStyle name="Вывод 15 7" xfId="12304"/>
    <cellStyle name="Вывод 15 7 2" xfId="12305"/>
    <cellStyle name="Вывод 15 8" xfId="12306"/>
    <cellStyle name="Вывод 15 8 2" xfId="12307"/>
    <cellStyle name="Вывод 16" xfId="12308"/>
    <cellStyle name="Вывод 16 2" xfId="12309"/>
    <cellStyle name="Вывод 16 2 2" xfId="12310"/>
    <cellStyle name="Вывод 16 2 2 2" xfId="12311"/>
    <cellStyle name="Вывод 16 2 2 3" xfId="12312"/>
    <cellStyle name="Вывод 16 2 2 4" xfId="12313"/>
    <cellStyle name="Вывод 16 2 2 5" xfId="12314"/>
    <cellStyle name="Вывод 16 2 3" xfId="12315"/>
    <cellStyle name="Вывод 16 2 3 2" xfId="12316"/>
    <cellStyle name="Вывод 16 2 4" xfId="12317"/>
    <cellStyle name="Вывод 16 2 4 2" xfId="12318"/>
    <cellStyle name="Вывод 16 2 5" xfId="12319"/>
    <cellStyle name="Вывод 16 2 5 2" xfId="12320"/>
    <cellStyle name="Вывод 16 2 6" xfId="12321"/>
    <cellStyle name="Вывод 16 2 6 2" xfId="12322"/>
    <cellStyle name="Вывод 16 2 7" xfId="12323"/>
    <cellStyle name="Вывод 16 3" xfId="12324"/>
    <cellStyle name="Вывод 16 3 2" xfId="12325"/>
    <cellStyle name="Вывод 16 3 2 2" xfId="12326"/>
    <cellStyle name="Вывод 16 3 3" xfId="12327"/>
    <cellStyle name="Вывод 16 3 3 2" xfId="12328"/>
    <cellStyle name="Вывод 16 3 4" xfId="12329"/>
    <cellStyle name="Вывод 16 3 4 2" xfId="12330"/>
    <cellStyle name="Вывод 16 3 5" xfId="12331"/>
    <cellStyle name="Вывод 16 3 5 2" xfId="12332"/>
    <cellStyle name="Вывод 16 3 6" xfId="12333"/>
    <cellStyle name="Вывод 16 3 6 2" xfId="12334"/>
    <cellStyle name="Вывод 16 3 7" xfId="12335"/>
    <cellStyle name="Вывод 16 4" xfId="12336"/>
    <cellStyle name="Вывод 16 4 2" xfId="12337"/>
    <cellStyle name="Вывод 16 5" xfId="12338"/>
    <cellStyle name="Вывод 16 5 2" xfId="12339"/>
    <cellStyle name="Вывод 16 6" xfId="12340"/>
    <cellStyle name="Вывод 16 6 2" xfId="12341"/>
    <cellStyle name="Вывод 16 7" xfId="12342"/>
    <cellStyle name="Вывод 16 7 2" xfId="12343"/>
    <cellStyle name="Вывод 16 8" xfId="12344"/>
    <cellStyle name="Вывод 16 8 2" xfId="12345"/>
    <cellStyle name="Вывод 17" xfId="12346"/>
    <cellStyle name="Вывод 17 2" xfId="12347"/>
    <cellStyle name="Вывод 17 2 2" xfId="12348"/>
    <cellStyle name="Вывод 17 2 2 2" xfId="12349"/>
    <cellStyle name="Вывод 17 2 2 3" xfId="12350"/>
    <cellStyle name="Вывод 17 2 2 4" xfId="12351"/>
    <cellStyle name="Вывод 17 2 2 5" xfId="12352"/>
    <cellStyle name="Вывод 17 2 3" xfId="12353"/>
    <cellStyle name="Вывод 17 2 3 2" xfId="12354"/>
    <cellStyle name="Вывод 17 2 4" xfId="12355"/>
    <cellStyle name="Вывод 17 2 4 2" xfId="12356"/>
    <cellStyle name="Вывод 17 2 5" xfId="12357"/>
    <cellStyle name="Вывод 17 2 5 2" xfId="12358"/>
    <cellStyle name="Вывод 17 2 6" xfId="12359"/>
    <cellStyle name="Вывод 17 2 6 2" xfId="12360"/>
    <cellStyle name="Вывод 17 2 7" xfId="12361"/>
    <cellStyle name="Вывод 17 3" xfId="12362"/>
    <cellStyle name="Вывод 17 3 2" xfId="12363"/>
    <cellStyle name="Вывод 17 3 2 2" xfId="12364"/>
    <cellStyle name="Вывод 17 3 3" xfId="12365"/>
    <cellStyle name="Вывод 17 3 3 2" xfId="12366"/>
    <cellStyle name="Вывод 17 3 4" xfId="12367"/>
    <cellStyle name="Вывод 17 3 4 2" xfId="12368"/>
    <cellStyle name="Вывод 17 3 5" xfId="12369"/>
    <cellStyle name="Вывод 17 3 5 2" xfId="12370"/>
    <cellStyle name="Вывод 17 3 6" xfId="12371"/>
    <cellStyle name="Вывод 17 3 6 2" xfId="12372"/>
    <cellStyle name="Вывод 17 3 7" xfId="12373"/>
    <cellStyle name="Вывод 17 4" xfId="12374"/>
    <cellStyle name="Вывод 17 4 2" xfId="12375"/>
    <cellStyle name="Вывод 17 5" xfId="12376"/>
    <cellStyle name="Вывод 17 5 2" xfId="12377"/>
    <cellStyle name="Вывод 17 6" xfId="12378"/>
    <cellStyle name="Вывод 17 6 2" xfId="12379"/>
    <cellStyle name="Вывод 17 7" xfId="12380"/>
    <cellStyle name="Вывод 17 7 2" xfId="12381"/>
    <cellStyle name="Вывод 17 8" xfId="12382"/>
    <cellStyle name="Вывод 17 8 2" xfId="12383"/>
    <cellStyle name="Вывод 18" xfId="12384"/>
    <cellStyle name="Вывод 18 2" xfId="12385"/>
    <cellStyle name="Вывод 18 2 2" xfId="12386"/>
    <cellStyle name="Вывод 18 2 2 2" xfId="12387"/>
    <cellStyle name="Вывод 18 2 2 3" xfId="12388"/>
    <cellStyle name="Вывод 18 2 2 4" xfId="12389"/>
    <cellStyle name="Вывод 18 2 2 5" xfId="12390"/>
    <cellStyle name="Вывод 18 2 3" xfId="12391"/>
    <cellStyle name="Вывод 18 2 3 2" xfId="12392"/>
    <cellStyle name="Вывод 18 2 4" xfId="12393"/>
    <cellStyle name="Вывод 18 2 4 2" xfId="12394"/>
    <cellStyle name="Вывод 18 2 5" xfId="12395"/>
    <cellStyle name="Вывод 18 2 5 2" xfId="12396"/>
    <cellStyle name="Вывод 18 2 6" xfId="12397"/>
    <cellStyle name="Вывод 18 2 6 2" xfId="12398"/>
    <cellStyle name="Вывод 18 2 7" xfId="12399"/>
    <cellStyle name="Вывод 18 3" xfId="12400"/>
    <cellStyle name="Вывод 18 3 2" xfId="12401"/>
    <cellStyle name="Вывод 18 3 2 2" xfId="12402"/>
    <cellStyle name="Вывод 18 3 3" xfId="12403"/>
    <cellStyle name="Вывод 18 3 3 2" xfId="12404"/>
    <cellStyle name="Вывод 18 3 4" xfId="12405"/>
    <cellStyle name="Вывод 18 3 4 2" xfId="12406"/>
    <cellStyle name="Вывод 18 3 5" xfId="12407"/>
    <cellStyle name="Вывод 18 3 5 2" xfId="12408"/>
    <cellStyle name="Вывод 18 3 6" xfId="12409"/>
    <cellStyle name="Вывод 18 3 6 2" xfId="12410"/>
    <cellStyle name="Вывод 18 3 7" xfId="12411"/>
    <cellStyle name="Вывод 18 4" xfId="12412"/>
    <cellStyle name="Вывод 18 4 2" xfId="12413"/>
    <cellStyle name="Вывод 18 5" xfId="12414"/>
    <cellStyle name="Вывод 18 5 2" xfId="12415"/>
    <cellStyle name="Вывод 18 6" xfId="12416"/>
    <cellStyle name="Вывод 18 6 2" xfId="12417"/>
    <cellStyle name="Вывод 18 7" xfId="12418"/>
    <cellStyle name="Вывод 18 7 2" xfId="12419"/>
    <cellStyle name="Вывод 18 8" xfId="12420"/>
    <cellStyle name="Вывод 18 8 2" xfId="12421"/>
    <cellStyle name="Вывод 19" xfId="12422"/>
    <cellStyle name="Вывод 19 2" xfId="12423"/>
    <cellStyle name="Вывод 19 2 2" xfId="12424"/>
    <cellStyle name="Вывод 19 2 2 2" xfId="12425"/>
    <cellStyle name="Вывод 19 2 2 3" xfId="12426"/>
    <cellStyle name="Вывод 19 2 2 4" xfId="12427"/>
    <cellStyle name="Вывод 19 2 2 5" xfId="12428"/>
    <cellStyle name="Вывод 19 2 3" xfId="12429"/>
    <cellStyle name="Вывод 19 2 3 2" xfId="12430"/>
    <cellStyle name="Вывод 19 2 4" xfId="12431"/>
    <cellStyle name="Вывод 19 2 4 2" xfId="12432"/>
    <cellStyle name="Вывод 19 2 5" xfId="12433"/>
    <cellStyle name="Вывод 19 2 5 2" xfId="12434"/>
    <cellStyle name="Вывод 19 2 6" xfId="12435"/>
    <cellStyle name="Вывод 19 2 6 2" xfId="12436"/>
    <cellStyle name="Вывод 19 2 7" xfId="12437"/>
    <cellStyle name="Вывод 19 3" xfId="12438"/>
    <cellStyle name="Вывод 19 3 2" xfId="12439"/>
    <cellStyle name="Вывод 19 3 2 2" xfId="12440"/>
    <cellStyle name="Вывод 19 3 3" xfId="12441"/>
    <cellStyle name="Вывод 19 3 3 2" xfId="12442"/>
    <cellStyle name="Вывод 19 3 4" xfId="12443"/>
    <cellStyle name="Вывод 19 3 4 2" xfId="12444"/>
    <cellStyle name="Вывод 19 3 5" xfId="12445"/>
    <cellStyle name="Вывод 19 3 5 2" xfId="12446"/>
    <cellStyle name="Вывод 19 3 6" xfId="12447"/>
    <cellStyle name="Вывод 19 3 6 2" xfId="12448"/>
    <cellStyle name="Вывод 19 3 7" xfId="12449"/>
    <cellStyle name="Вывод 19 4" xfId="12450"/>
    <cellStyle name="Вывод 19 4 2" xfId="12451"/>
    <cellStyle name="Вывод 19 5" xfId="12452"/>
    <cellStyle name="Вывод 19 5 2" xfId="12453"/>
    <cellStyle name="Вывод 19 6" xfId="12454"/>
    <cellStyle name="Вывод 19 6 2" xfId="12455"/>
    <cellStyle name="Вывод 19 7" xfId="12456"/>
    <cellStyle name="Вывод 19 7 2" xfId="12457"/>
    <cellStyle name="Вывод 19 8" xfId="12458"/>
    <cellStyle name="Вывод 19 8 2" xfId="12459"/>
    <cellStyle name="Вывод 2" xfId="30"/>
    <cellStyle name="Вывод 2 10" xfId="12460"/>
    <cellStyle name="Вывод 2 10 2" xfId="12461"/>
    <cellStyle name="Вывод 2 10 2 2" xfId="12462"/>
    <cellStyle name="Вывод 2 10 2 2 2" xfId="12463"/>
    <cellStyle name="Вывод 2 10 2 2 3" xfId="12464"/>
    <cellStyle name="Вывод 2 10 2 2 4" xfId="12465"/>
    <cellStyle name="Вывод 2 10 2 2 5" xfId="12466"/>
    <cellStyle name="Вывод 2 10 2 3" xfId="12467"/>
    <cellStyle name="Вывод 2 10 2 3 2" xfId="12468"/>
    <cellStyle name="Вывод 2 10 2 4" xfId="12469"/>
    <cellStyle name="Вывод 2 10 2 4 2" xfId="12470"/>
    <cellStyle name="Вывод 2 10 2 5" xfId="12471"/>
    <cellStyle name="Вывод 2 10 2 5 2" xfId="12472"/>
    <cellStyle name="Вывод 2 10 2 6" xfId="12473"/>
    <cellStyle name="Вывод 2 10 2 6 2" xfId="12474"/>
    <cellStyle name="Вывод 2 10 2 7" xfId="12475"/>
    <cellStyle name="Вывод 2 10 3" xfId="12476"/>
    <cellStyle name="Вывод 2 10 3 2" xfId="12477"/>
    <cellStyle name="Вывод 2 10 3 2 2" xfId="12478"/>
    <cellStyle name="Вывод 2 10 3 3" xfId="12479"/>
    <cellStyle name="Вывод 2 10 3 3 2" xfId="12480"/>
    <cellStyle name="Вывод 2 10 3 4" xfId="12481"/>
    <cellStyle name="Вывод 2 10 3 4 2" xfId="12482"/>
    <cellStyle name="Вывод 2 10 3 5" xfId="12483"/>
    <cellStyle name="Вывод 2 10 3 5 2" xfId="12484"/>
    <cellStyle name="Вывод 2 10 3 6" xfId="12485"/>
    <cellStyle name="Вывод 2 10 3 6 2" xfId="12486"/>
    <cellStyle name="Вывод 2 10 3 7" xfId="12487"/>
    <cellStyle name="Вывод 2 10 4" xfId="12488"/>
    <cellStyle name="Вывод 2 10 4 2" xfId="12489"/>
    <cellStyle name="Вывод 2 10 5" xfId="12490"/>
    <cellStyle name="Вывод 2 10 5 2" xfId="12491"/>
    <cellStyle name="Вывод 2 10 6" xfId="12492"/>
    <cellStyle name="Вывод 2 10 6 2" xfId="12493"/>
    <cellStyle name="Вывод 2 10 7" xfId="12494"/>
    <cellStyle name="Вывод 2 10 7 2" xfId="12495"/>
    <cellStyle name="Вывод 2 10 8" xfId="12496"/>
    <cellStyle name="Вывод 2 10 8 2" xfId="12497"/>
    <cellStyle name="Вывод 2 11" xfId="12498"/>
    <cellStyle name="Вывод 2 11 2" xfId="12499"/>
    <cellStyle name="Вывод 2 11 2 2" xfId="12500"/>
    <cellStyle name="Вывод 2 11 2 2 2" xfId="12501"/>
    <cellStyle name="Вывод 2 11 2 2 3" xfId="12502"/>
    <cellStyle name="Вывод 2 11 2 2 4" xfId="12503"/>
    <cellStyle name="Вывод 2 11 2 2 5" xfId="12504"/>
    <cellStyle name="Вывод 2 11 2 3" xfId="12505"/>
    <cellStyle name="Вывод 2 11 2 3 2" xfId="12506"/>
    <cellStyle name="Вывод 2 11 2 4" xfId="12507"/>
    <cellStyle name="Вывод 2 11 2 4 2" xfId="12508"/>
    <cellStyle name="Вывод 2 11 2 5" xfId="12509"/>
    <cellStyle name="Вывод 2 11 2 5 2" xfId="12510"/>
    <cellStyle name="Вывод 2 11 2 6" xfId="12511"/>
    <cellStyle name="Вывод 2 11 2 6 2" xfId="12512"/>
    <cellStyle name="Вывод 2 11 2 7" xfId="12513"/>
    <cellStyle name="Вывод 2 11 3" xfId="12514"/>
    <cellStyle name="Вывод 2 11 3 2" xfId="12515"/>
    <cellStyle name="Вывод 2 11 3 2 2" xfId="12516"/>
    <cellStyle name="Вывод 2 11 3 3" xfId="12517"/>
    <cellStyle name="Вывод 2 11 3 3 2" xfId="12518"/>
    <cellStyle name="Вывод 2 11 3 4" xfId="12519"/>
    <cellStyle name="Вывод 2 11 3 4 2" xfId="12520"/>
    <cellStyle name="Вывод 2 11 3 5" xfId="12521"/>
    <cellStyle name="Вывод 2 11 3 5 2" xfId="12522"/>
    <cellStyle name="Вывод 2 11 3 6" xfId="12523"/>
    <cellStyle name="Вывод 2 11 3 6 2" xfId="12524"/>
    <cellStyle name="Вывод 2 11 3 7" xfId="12525"/>
    <cellStyle name="Вывод 2 11 4" xfId="12526"/>
    <cellStyle name="Вывод 2 11 4 2" xfId="12527"/>
    <cellStyle name="Вывод 2 11 5" xfId="12528"/>
    <cellStyle name="Вывод 2 11 5 2" xfId="12529"/>
    <cellStyle name="Вывод 2 11 6" xfId="12530"/>
    <cellStyle name="Вывод 2 11 6 2" xfId="12531"/>
    <cellStyle name="Вывод 2 11 7" xfId="12532"/>
    <cellStyle name="Вывод 2 11 7 2" xfId="12533"/>
    <cellStyle name="Вывод 2 11 8" xfId="12534"/>
    <cellStyle name="Вывод 2 11 8 2" xfId="12535"/>
    <cellStyle name="Вывод 2 12" xfId="12536"/>
    <cellStyle name="Вывод 2 12 2" xfId="12537"/>
    <cellStyle name="Вывод 2 12 2 2" xfId="12538"/>
    <cellStyle name="Вывод 2 12 2 2 2" xfId="12539"/>
    <cellStyle name="Вывод 2 12 2 2 3" xfId="12540"/>
    <cellStyle name="Вывод 2 12 2 2 4" xfId="12541"/>
    <cellStyle name="Вывод 2 12 2 2 5" xfId="12542"/>
    <cellStyle name="Вывод 2 12 2 3" xfId="12543"/>
    <cellStyle name="Вывод 2 12 2 3 2" xfId="12544"/>
    <cellStyle name="Вывод 2 12 2 4" xfId="12545"/>
    <cellStyle name="Вывод 2 12 2 4 2" xfId="12546"/>
    <cellStyle name="Вывод 2 12 2 5" xfId="12547"/>
    <cellStyle name="Вывод 2 12 2 5 2" xfId="12548"/>
    <cellStyle name="Вывод 2 12 2 6" xfId="12549"/>
    <cellStyle name="Вывод 2 12 2 6 2" xfId="12550"/>
    <cellStyle name="Вывод 2 12 2 7" xfId="12551"/>
    <cellStyle name="Вывод 2 12 3" xfId="12552"/>
    <cellStyle name="Вывод 2 12 3 2" xfId="12553"/>
    <cellStyle name="Вывод 2 12 3 2 2" xfId="12554"/>
    <cellStyle name="Вывод 2 12 3 3" xfId="12555"/>
    <cellStyle name="Вывод 2 12 3 3 2" xfId="12556"/>
    <cellStyle name="Вывод 2 12 3 4" xfId="12557"/>
    <cellStyle name="Вывод 2 12 3 4 2" xfId="12558"/>
    <cellStyle name="Вывод 2 12 3 5" xfId="12559"/>
    <cellStyle name="Вывод 2 12 3 5 2" xfId="12560"/>
    <cellStyle name="Вывод 2 12 3 6" xfId="12561"/>
    <cellStyle name="Вывод 2 12 3 6 2" xfId="12562"/>
    <cellStyle name="Вывод 2 12 3 7" xfId="12563"/>
    <cellStyle name="Вывод 2 12 4" xfId="12564"/>
    <cellStyle name="Вывод 2 12 4 2" xfId="12565"/>
    <cellStyle name="Вывод 2 12 5" xfId="12566"/>
    <cellStyle name="Вывод 2 12 5 2" xfId="12567"/>
    <cellStyle name="Вывод 2 12 6" xfId="12568"/>
    <cellStyle name="Вывод 2 12 6 2" xfId="12569"/>
    <cellStyle name="Вывод 2 12 7" xfId="12570"/>
    <cellStyle name="Вывод 2 12 7 2" xfId="12571"/>
    <cellStyle name="Вывод 2 12 8" xfId="12572"/>
    <cellStyle name="Вывод 2 12 8 2" xfId="12573"/>
    <cellStyle name="Вывод 2 13" xfId="12574"/>
    <cellStyle name="Вывод 2 13 2" xfId="12575"/>
    <cellStyle name="Вывод 2 13 2 2" xfId="12576"/>
    <cellStyle name="Вывод 2 13 2 2 2" xfId="12577"/>
    <cellStyle name="Вывод 2 13 2 2 3" xfId="12578"/>
    <cellStyle name="Вывод 2 13 2 2 4" xfId="12579"/>
    <cellStyle name="Вывод 2 13 2 2 5" xfId="12580"/>
    <cellStyle name="Вывод 2 13 2 3" xfId="12581"/>
    <cellStyle name="Вывод 2 13 2 3 2" xfId="12582"/>
    <cellStyle name="Вывод 2 13 2 4" xfId="12583"/>
    <cellStyle name="Вывод 2 13 2 4 2" xfId="12584"/>
    <cellStyle name="Вывод 2 13 2 5" xfId="12585"/>
    <cellStyle name="Вывод 2 13 2 5 2" xfId="12586"/>
    <cellStyle name="Вывод 2 13 2 6" xfId="12587"/>
    <cellStyle name="Вывод 2 13 2 6 2" xfId="12588"/>
    <cellStyle name="Вывод 2 13 2 7" xfId="12589"/>
    <cellStyle name="Вывод 2 13 3" xfId="12590"/>
    <cellStyle name="Вывод 2 13 3 2" xfId="12591"/>
    <cellStyle name="Вывод 2 13 3 2 2" xfId="12592"/>
    <cellStyle name="Вывод 2 13 3 3" xfId="12593"/>
    <cellStyle name="Вывод 2 13 3 3 2" xfId="12594"/>
    <cellStyle name="Вывод 2 13 3 4" xfId="12595"/>
    <cellStyle name="Вывод 2 13 3 4 2" xfId="12596"/>
    <cellStyle name="Вывод 2 13 3 5" xfId="12597"/>
    <cellStyle name="Вывод 2 13 3 5 2" xfId="12598"/>
    <cellStyle name="Вывод 2 13 3 6" xfId="12599"/>
    <cellStyle name="Вывод 2 13 3 6 2" xfId="12600"/>
    <cellStyle name="Вывод 2 13 3 7" xfId="12601"/>
    <cellStyle name="Вывод 2 13 4" xfId="12602"/>
    <cellStyle name="Вывод 2 13 4 2" xfId="12603"/>
    <cellStyle name="Вывод 2 13 5" xfId="12604"/>
    <cellStyle name="Вывод 2 13 5 2" xfId="12605"/>
    <cellStyle name="Вывод 2 13 6" xfId="12606"/>
    <cellStyle name="Вывод 2 13 6 2" xfId="12607"/>
    <cellStyle name="Вывод 2 13 7" xfId="12608"/>
    <cellStyle name="Вывод 2 13 7 2" xfId="12609"/>
    <cellStyle name="Вывод 2 13 8" xfId="12610"/>
    <cellStyle name="Вывод 2 13 8 2" xfId="12611"/>
    <cellStyle name="Вывод 2 14" xfId="12612"/>
    <cellStyle name="Вывод 2 14 2" xfId="12613"/>
    <cellStyle name="Вывод 2 14 2 2" xfId="12614"/>
    <cellStyle name="Вывод 2 14 2 2 2" xfId="12615"/>
    <cellStyle name="Вывод 2 14 2 2 3" xfId="12616"/>
    <cellStyle name="Вывод 2 14 2 2 4" xfId="12617"/>
    <cellStyle name="Вывод 2 14 2 2 5" xfId="12618"/>
    <cellStyle name="Вывод 2 14 2 3" xfId="12619"/>
    <cellStyle name="Вывод 2 14 2 3 2" xfId="12620"/>
    <cellStyle name="Вывод 2 14 2 4" xfId="12621"/>
    <cellStyle name="Вывод 2 14 2 4 2" xfId="12622"/>
    <cellStyle name="Вывод 2 14 2 5" xfId="12623"/>
    <cellStyle name="Вывод 2 14 2 5 2" xfId="12624"/>
    <cellStyle name="Вывод 2 14 2 6" xfId="12625"/>
    <cellStyle name="Вывод 2 14 2 6 2" xfId="12626"/>
    <cellStyle name="Вывод 2 14 2 7" xfId="12627"/>
    <cellStyle name="Вывод 2 14 3" xfId="12628"/>
    <cellStyle name="Вывод 2 14 3 2" xfId="12629"/>
    <cellStyle name="Вывод 2 14 3 2 2" xfId="12630"/>
    <cellStyle name="Вывод 2 14 3 3" xfId="12631"/>
    <cellStyle name="Вывод 2 14 3 3 2" xfId="12632"/>
    <cellStyle name="Вывод 2 14 3 4" xfId="12633"/>
    <cellStyle name="Вывод 2 14 3 4 2" xfId="12634"/>
    <cellStyle name="Вывод 2 14 3 5" xfId="12635"/>
    <cellStyle name="Вывод 2 14 3 5 2" xfId="12636"/>
    <cellStyle name="Вывод 2 14 3 6" xfId="12637"/>
    <cellStyle name="Вывод 2 14 3 6 2" xfId="12638"/>
    <cellStyle name="Вывод 2 14 3 7" xfId="12639"/>
    <cellStyle name="Вывод 2 14 4" xfId="12640"/>
    <cellStyle name="Вывод 2 14 4 2" xfId="12641"/>
    <cellStyle name="Вывод 2 14 5" xfId="12642"/>
    <cellStyle name="Вывод 2 14 5 2" xfId="12643"/>
    <cellStyle name="Вывод 2 14 6" xfId="12644"/>
    <cellStyle name="Вывод 2 14 6 2" xfId="12645"/>
    <cellStyle name="Вывод 2 14 7" xfId="12646"/>
    <cellStyle name="Вывод 2 14 7 2" xfId="12647"/>
    <cellStyle name="Вывод 2 14 8" xfId="12648"/>
    <cellStyle name="Вывод 2 14 8 2" xfId="12649"/>
    <cellStyle name="Вывод 2 15" xfId="12650"/>
    <cellStyle name="Вывод 2 15 2" xfId="12651"/>
    <cellStyle name="Вывод 2 15 2 2" xfId="12652"/>
    <cellStyle name="Вывод 2 15 2 3" xfId="12653"/>
    <cellStyle name="Вывод 2 15 2 4" xfId="12654"/>
    <cellStyle name="Вывод 2 15 2 5" xfId="12655"/>
    <cellStyle name="Вывод 2 15 3" xfId="12656"/>
    <cellStyle name="Вывод 2 15 3 2" xfId="12657"/>
    <cellStyle name="Вывод 2 15 3 3" xfId="12658"/>
    <cellStyle name="Вывод 2 15 3 4" xfId="12659"/>
    <cellStyle name="Вывод 2 15 3 5" xfId="12660"/>
    <cellStyle name="Вывод 2 15 4" xfId="12661"/>
    <cellStyle name="Вывод 2 15 4 2" xfId="12662"/>
    <cellStyle name="Вывод 2 15 5" xfId="12663"/>
    <cellStyle name="Вывод 2 15 5 2" xfId="12664"/>
    <cellStyle name="Вывод 2 15 6" xfId="12665"/>
    <cellStyle name="Вывод 2 15 6 2" xfId="12666"/>
    <cellStyle name="Вывод 2 15 7" xfId="12667"/>
    <cellStyle name="Вывод 2 16" xfId="12668"/>
    <cellStyle name="Вывод 2 16 2" xfId="12669"/>
    <cellStyle name="Вывод 2 16 2 2" xfId="12670"/>
    <cellStyle name="Вывод 2 16 3" xfId="12671"/>
    <cellStyle name="Вывод 2 16 3 2" xfId="12672"/>
    <cellStyle name="Вывод 2 16 4" xfId="12673"/>
    <cellStyle name="Вывод 2 16 4 2" xfId="12674"/>
    <cellStyle name="Вывод 2 16 5" xfId="12675"/>
    <cellStyle name="Вывод 2 16 5 2" xfId="12676"/>
    <cellStyle name="Вывод 2 16 6" xfId="12677"/>
    <cellStyle name="Вывод 2 16 6 2" xfId="12678"/>
    <cellStyle name="Вывод 2 16 7" xfId="12679"/>
    <cellStyle name="Вывод 2 17" xfId="12680"/>
    <cellStyle name="Вывод 2 17 2" xfId="12681"/>
    <cellStyle name="Вывод 2 17 2 2" xfId="12682"/>
    <cellStyle name="Вывод 2 17 3" xfId="12683"/>
    <cellStyle name="Вывод 2 17 3 2" xfId="12684"/>
    <cellStyle name="Вывод 2 17 4" xfId="12685"/>
    <cellStyle name="Вывод 2 17 4 2" xfId="12686"/>
    <cellStyle name="Вывод 2 17 5" xfId="12687"/>
    <cellStyle name="Вывод 2 17 5 2" xfId="12688"/>
    <cellStyle name="Вывод 2 17 6" xfId="12689"/>
    <cellStyle name="Вывод 2 17 6 2" xfId="12690"/>
    <cellStyle name="Вывод 2 17 7" xfId="12691"/>
    <cellStyle name="Вывод 2 18" xfId="12692"/>
    <cellStyle name="Вывод 2 18 2" xfId="12693"/>
    <cellStyle name="Вывод 2 18 2 2" xfId="12694"/>
    <cellStyle name="Вывод 2 18 3" xfId="12695"/>
    <cellStyle name="Вывод 2 18 3 2" xfId="12696"/>
    <cellStyle name="Вывод 2 18 4" xfId="12697"/>
    <cellStyle name="Вывод 2 18 4 2" xfId="12698"/>
    <cellStyle name="Вывод 2 18 5" xfId="12699"/>
    <cellStyle name="Вывод 2 18 5 2" xfId="12700"/>
    <cellStyle name="Вывод 2 18 6" xfId="12701"/>
    <cellStyle name="Вывод 2 18 6 2" xfId="12702"/>
    <cellStyle name="Вывод 2 18 7" xfId="12703"/>
    <cellStyle name="Вывод 2 19" xfId="12704"/>
    <cellStyle name="Вывод 2 19 2" xfId="12705"/>
    <cellStyle name="Вывод 2 2" xfId="12706"/>
    <cellStyle name="Вывод 2 2 10" xfId="12707"/>
    <cellStyle name="Вывод 2 2 11" xfId="12708"/>
    <cellStyle name="Вывод 2 2 12" xfId="12709"/>
    <cellStyle name="Вывод 2 2 13" xfId="12710"/>
    <cellStyle name="Вывод 2 2 14" xfId="12711"/>
    <cellStyle name="Вывод 2 2 15" xfId="12712"/>
    <cellStyle name="Вывод 2 2 16" xfId="12713"/>
    <cellStyle name="Вывод 2 2 17" xfId="12714"/>
    <cellStyle name="Вывод 2 2 18" xfId="12715"/>
    <cellStyle name="Вывод 2 2 19" xfId="12716"/>
    <cellStyle name="Вывод 2 2 2" xfId="12717"/>
    <cellStyle name="Вывод 2 2 2 2" xfId="12718"/>
    <cellStyle name="Вывод 2 2 2 2 2" xfId="12719"/>
    <cellStyle name="Вывод 2 2 2 2 3" xfId="12720"/>
    <cellStyle name="Вывод 2 2 2 2 4" xfId="12721"/>
    <cellStyle name="Вывод 2 2 2 2 5" xfId="12722"/>
    <cellStyle name="Вывод 2 2 2 3" xfId="12723"/>
    <cellStyle name="Вывод 2 2 2 3 2" xfId="12724"/>
    <cellStyle name="Вывод 2 2 2 4" xfId="12725"/>
    <cellStyle name="Вывод 2 2 2 4 2" xfId="12726"/>
    <cellStyle name="Вывод 2 2 2 5" xfId="12727"/>
    <cellStyle name="Вывод 2 2 2 5 2" xfId="12728"/>
    <cellStyle name="Вывод 2 2 2 6" xfId="12729"/>
    <cellStyle name="Вывод 2 2 2 6 2" xfId="12730"/>
    <cellStyle name="Вывод 2 2 2 7" xfId="12731"/>
    <cellStyle name="Вывод 2 2 20" xfId="12732"/>
    <cellStyle name="Вывод 2 2 21" xfId="12733"/>
    <cellStyle name="Вывод 2 2 22" xfId="12734"/>
    <cellStyle name="Вывод 2 2 23" xfId="12735"/>
    <cellStyle name="Вывод 2 2 24" xfId="12736"/>
    <cellStyle name="Вывод 2 2 25" xfId="12737"/>
    <cellStyle name="Вывод 2 2 26" xfId="12738"/>
    <cellStyle name="Вывод 2 2 27" xfId="12739"/>
    <cellStyle name="Вывод 2 2 28" xfId="12740"/>
    <cellStyle name="Вывод 2 2 3" xfId="12741"/>
    <cellStyle name="Вывод 2 2 3 2" xfId="12742"/>
    <cellStyle name="Вывод 2 2 3 2 2" xfId="12743"/>
    <cellStyle name="Вывод 2 2 3 3" xfId="12744"/>
    <cellStyle name="Вывод 2 2 3 3 2" xfId="12745"/>
    <cellStyle name="Вывод 2 2 3 4" xfId="12746"/>
    <cellStyle name="Вывод 2 2 3 4 2" xfId="12747"/>
    <cellStyle name="Вывод 2 2 3 5" xfId="12748"/>
    <cellStyle name="Вывод 2 2 3 5 2" xfId="12749"/>
    <cellStyle name="Вывод 2 2 3 6" xfId="12750"/>
    <cellStyle name="Вывод 2 2 3 6 2" xfId="12751"/>
    <cellStyle name="Вывод 2 2 3 7" xfId="12752"/>
    <cellStyle name="Вывод 2 2 4" xfId="12753"/>
    <cellStyle name="Вывод 2 2 4 2" xfId="12754"/>
    <cellStyle name="Вывод 2 2 5" xfId="12755"/>
    <cellStyle name="Вывод 2 2 5 2" xfId="12756"/>
    <cellStyle name="Вывод 2 2 6" xfId="12757"/>
    <cellStyle name="Вывод 2 2 6 2" xfId="12758"/>
    <cellStyle name="Вывод 2 2 7" xfId="12759"/>
    <cellStyle name="Вывод 2 2 7 2" xfId="12760"/>
    <cellStyle name="Вывод 2 2 8" xfId="12761"/>
    <cellStyle name="Вывод 2 2 8 2" xfId="12762"/>
    <cellStyle name="Вывод 2 2 9" xfId="12763"/>
    <cellStyle name="Вывод 2 2 9 2" xfId="12764"/>
    <cellStyle name="Вывод 2 2 9 3" xfId="12765"/>
    <cellStyle name="Вывод 2 2 9 4" xfId="12766"/>
    <cellStyle name="Вывод 2 2 9 5" xfId="12767"/>
    <cellStyle name="Вывод 2 2 9 6" xfId="12768"/>
    <cellStyle name="Вывод 2 20" xfId="12769"/>
    <cellStyle name="Вывод 2 20 2" xfId="12770"/>
    <cellStyle name="Вывод 2 21" xfId="12771"/>
    <cellStyle name="Вывод 2 21 2" xfId="12772"/>
    <cellStyle name="Вывод 2 22" xfId="12773"/>
    <cellStyle name="Вывод 2 22 2" xfId="12774"/>
    <cellStyle name="Вывод 2 23" xfId="12775"/>
    <cellStyle name="Вывод 2 23 2" xfId="12776"/>
    <cellStyle name="Вывод 2 24" xfId="12777"/>
    <cellStyle name="Вывод 2 24 2" xfId="12778"/>
    <cellStyle name="Вывод 2 24 2 2" xfId="12779"/>
    <cellStyle name="Вывод 2 24 3" xfId="12780"/>
    <cellStyle name="Вывод 2 24 4" xfId="12781"/>
    <cellStyle name="Вывод 2 24 5" xfId="12782"/>
    <cellStyle name="Вывод 2 24 6" xfId="12783"/>
    <cellStyle name="Вывод 2 24 7" xfId="12784"/>
    <cellStyle name="Вывод 2 25" xfId="12785"/>
    <cellStyle name="Вывод 2 26" xfId="12786"/>
    <cellStyle name="Вывод 2 27" xfId="12787"/>
    <cellStyle name="Вывод 2 28" xfId="12788"/>
    <cellStyle name="Вывод 2 29" xfId="12789"/>
    <cellStyle name="Вывод 2 3" xfId="12790"/>
    <cellStyle name="Вывод 2 3 2" xfId="12791"/>
    <cellStyle name="Вывод 2 3 2 2" xfId="12792"/>
    <cellStyle name="Вывод 2 3 2 2 2" xfId="12793"/>
    <cellStyle name="Вывод 2 3 2 2 3" xfId="12794"/>
    <cellStyle name="Вывод 2 3 2 2 4" xfId="12795"/>
    <cellStyle name="Вывод 2 3 2 2 5" xfId="12796"/>
    <cellStyle name="Вывод 2 3 2 3" xfId="12797"/>
    <cellStyle name="Вывод 2 3 2 3 2" xfId="12798"/>
    <cellStyle name="Вывод 2 3 2 4" xfId="12799"/>
    <cellStyle name="Вывод 2 3 2 4 2" xfId="12800"/>
    <cellStyle name="Вывод 2 3 2 5" xfId="12801"/>
    <cellStyle name="Вывод 2 3 2 5 2" xfId="12802"/>
    <cellStyle name="Вывод 2 3 2 6" xfId="12803"/>
    <cellStyle name="Вывод 2 3 2 6 2" xfId="12804"/>
    <cellStyle name="Вывод 2 3 2 7" xfId="12805"/>
    <cellStyle name="Вывод 2 3 3" xfId="12806"/>
    <cellStyle name="Вывод 2 3 3 2" xfId="12807"/>
    <cellStyle name="Вывод 2 3 3 2 2" xfId="12808"/>
    <cellStyle name="Вывод 2 3 3 3" xfId="12809"/>
    <cellStyle name="Вывод 2 3 3 3 2" xfId="12810"/>
    <cellStyle name="Вывод 2 3 3 4" xfId="12811"/>
    <cellStyle name="Вывод 2 3 3 4 2" xfId="12812"/>
    <cellStyle name="Вывод 2 3 3 5" xfId="12813"/>
    <cellStyle name="Вывод 2 3 3 5 2" xfId="12814"/>
    <cellStyle name="Вывод 2 3 3 6" xfId="12815"/>
    <cellStyle name="Вывод 2 3 3 6 2" xfId="12816"/>
    <cellStyle name="Вывод 2 3 3 7" xfId="12817"/>
    <cellStyle name="Вывод 2 3 4" xfId="12818"/>
    <cellStyle name="Вывод 2 3 4 2" xfId="12819"/>
    <cellStyle name="Вывод 2 3 5" xfId="12820"/>
    <cellStyle name="Вывод 2 3 5 2" xfId="12821"/>
    <cellStyle name="Вывод 2 3 6" xfId="12822"/>
    <cellStyle name="Вывод 2 3 6 2" xfId="12823"/>
    <cellStyle name="Вывод 2 3 7" xfId="12824"/>
    <cellStyle name="Вывод 2 3 7 2" xfId="12825"/>
    <cellStyle name="Вывод 2 3 8" xfId="12826"/>
    <cellStyle name="Вывод 2 3 8 2" xfId="12827"/>
    <cellStyle name="Вывод 2 30" xfId="12828"/>
    <cellStyle name="Вывод 2 31" xfId="12829"/>
    <cellStyle name="Вывод 2 32" xfId="12830"/>
    <cellStyle name="Вывод 2 33" xfId="12831"/>
    <cellStyle name="Вывод 2 34" xfId="12832"/>
    <cellStyle name="Вывод 2 35" xfId="12833"/>
    <cellStyle name="Вывод 2 36" xfId="12834"/>
    <cellStyle name="Вывод 2 37" xfId="12835"/>
    <cellStyle name="Вывод 2 38" xfId="12836"/>
    <cellStyle name="Вывод 2 39" xfId="12837"/>
    <cellStyle name="Вывод 2 4" xfId="12838"/>
    <cellStyle name="Вывод 2 4 2" xfId="12839"/>
    <cellStyle name="Вывод 2 4 2 2" xfId="12840"/>
    <cellStyle name="Вывод 2 4 2 2 2" xfId="12841"/>
    <cellStyle name="Вывод 2 4 2 2 3" xfId="12842"/>
    <cellStyle name="Вывод 2 4 2 2 4" xfId="12843"/>
    <cellStyle name="Вывод 2 4 2 2 5" xfId="12844"/>
    <cellStyle name="Вывод 2 4 2 3" xfId="12845"/>
    <cellStyle name="Вывод 2 4 2 3 2" xfId="12846"/>
    <cellStyle name="Вывод 2 4 2 4" xfId="12847"/>
    <cellStyle name="Вывод 2 4 2 4 2" xfId="12848"/>
    <cellStyle name="Вывод 2 4 2 5" xfId="12849"/>
    <cellStyle name="Вывод 2 4 2 5 2" xfId="12850"/>
    <cellStyle name="Вывод 2 4 2 6" xfId="12851"/>
    <cellStyle name="Вывод 2 4 2 6 2" xfId="12852"/>
    <cellStyle name="Вывод 2 4 2 7" xfId="12853"/>
    <cellStyle name="Вывод 2 4 3" xfId="12854"/>
    <cellStyle name="Вывод 2 4 3 2" xfId="12855"/>
    <cellStyle name="Вывод 2 4 3 2 2" xfId="12856"/>
    <cellStyle name="Вывод 2 4 3 3" xfId="12857"/>
    <cellStyle name="Вывод 2 4 3 3 2" xfId="12858"/>
    <cellStyle name="Вывод 2 4 3 4" xfId="12859"/>
    <cellStyle name="Вывод 2 4 3 4 2" xfId="12860"/>
    <cellStyle name="Вывод 2 4 3 5" xfId="12861"/>
    <cellStyle name="Вывод 2 4 3 5 2" xfId="12862"/>
    <cellStyle name="Вывод 2 4 3 6" xfId="12863"/>
    <cellStyle name="Вывод 2 4 3 6 2" xfId="12864"/>
    <cellStyle name="Вывод 2 4 3 7" xfId="12865"/>
    <cellStyle name="Вывод 2 4 4" xfId="12866"/>
    <cellStyle name="Вывод 2 4 4 2" xfId="12867"/>
    <cellStyle name="Вывод 2 4 5" xfId="12868"/>
    <cellStyle name="Вывод 2 4 5 2" xfId="12869"/>
    <cellStyle name="Вывод 2 4 6" xfId="12870"/>
    <cellStyle name="Вывод 2 4 6 2" xfId="12871"/>
    <cellStyle name="Вывод 2 4 7" xfId="12872"/>
    <cellStyle name="Вывод 2 4 7 2" xfId="12873"/>
    <cellStyle name="Вывод 2 4 8" xfId="12874"/>
    <cellStyle name="Вывод 2 4 8 2" xfId="12875"/>
    <cellStyle name="Вывод 2 40" xfId="12876"/>
    <cellStyle name="Вывод 2 41" xfId="12877"/>
    <cellStyle name="Вывод 2 42" xfId="12878"/>
    <cellStyle name="Вывод 2 43" xfId="12879"/>
    <cellStyle name="Вывод 2 5" xfId="12880"/>
    <cellStyle name="Вывод 2 5 2" xfId="12881"/>
    <cellStyle name="Вывод 2 5 2 2" xfId="12882"/>
    <cellStyle name="Вывод 2 5 2 2 2" xfId="12883"/>
    <cellStyle name="Вывод 2 5 2 2 3" xfId="12884"/>
    <cellStyle name="Вывод 2 5 2 2 4" xfId="12885"/>
    <cellStyle name="Вывод 2 5 2 2 5" xfId="12886"/>
    <cellStyle name="Вывод 2 5 2 3" xfId="12887"/>
    <cellStyle name="Вывод 2 5 2 3 2" xfId="12888"/>
    <cellStyle name="Вывод 2 5 2 4" xfId="12889"/>
    <cellStyle name="Вывод 2 5 2 4 2" xfId="12890"/>
    <cellStyle name="Вывод 2 5 2 5" xfId="12891"/>
    <cellStyle name="Вывод 2 5 2 5 2" xfId="12892"/>
    <cellStyle name="Вывод 2 5 2 6" xfId="12893"/>
    <cellStyle name="Вывод 2 5 2 6 2" xfId="12894"/>
    <cellStyle name="Вывод 2 5 2 7" xfId="12895"/>
    <cellStyle name="Вывод 2 5 3" xfId="12896"/>
    <cellStyle name="Вывод 2 5 3 2" xfId="12897"/>
    <cellStyle name="Вывод 2 5 3 2 2" xfId="12898"/>
    <cellStyle name="Вывод 2 5 3 3" xfId="12899"/>
    <cellStyle name="Вывод 2 5 3 3 2" xfId="12900"/>
    <cellStyle name="Вывод 2 5 3 4" xfId="12901"/>
    <cellStyle name="Вывод 2 5 3 4 2" xfId="12902"/>
    <cellStyle name="Вывод 2 5 3 5" xfId="12903"/>
    <cellStyle name="Вывод 2 5 3 5 2" xfId="12904"/>
    <cellStyle name="Вывод 2 5 3 6" xfId="12905"/>
    <cellStyle name="Вывод 2 5 3 6 2" xfId="12906"/>
    <cellStyle name="Вывод 2 5 3 7" xfId="12907"/>
    <cellStyle name="Вывод 2 5 4" xfId="12908"/>
    <cellStyle name="Вывод 2 5 4 2" xfId="12909"/>
    <cellStyle name="Вывод 2 5 5" xfId="12910"/>
    <cellStyle name="Вывод 2 5 5 2" xfId="12911"/>
    <cellStyle name="Вывод 2 5 6" xfId="12912"/>
    <cellStyle name="Вывод 2 5 6 2" xfId="12913"/>
    <cellStyle name="Вывод 2 5 7" xfId="12914"/>
    <cellStyle name="Вывод 2 5 7 2" xfId="12915"/>
    <cellStyle name="Вывод 2 5 8" xfId="12916"/>
    <cellStyle name="Вывод 2 5 8 2" xfId="12917"/>
    <cellStyle name="Вывод 2 6" xfId="12918"/>
    <cellStyle name="Вывод 2 6 2" xfId="12919"/>
    <cellStyle name="Вывод 2 6 2 2" xfId="12920"/>
    <cellStyle name="Вывод 2 6 2 2 2" xfId="12921"/>
    <cellStyle name="Вывод 2 6 2 2 3" xfId="12922"/>
    <cellStyle name="Вывод 2 6 2 2 4" xfId="12923"/>
    <cellStyle name="Вывод 2 6 2 2 5" xfId="12924"/>
    <cellStyle name="Вывод 2 6 2 3" xfId="12925"/>
    <cellStyle name="Вывод 2 6 2 3 2" xfId="12926"/>
    <cellStyle name="Вывод 2 6 2 4" xfId="12927"/>
    <cellStyle name="Вывод 2 6 2 4 2" xfId="12928"/>
    <cellStyle name="Вывод 2 6 2 5" xfId="12929"/>
    <cellStyle name="Вывод 2 6 2 5 2" xfId="12930"/>
    <cellStyle name="Вывод 2 6 2 6" xfId="12931"/>
    <cellStyle name="Вывод 2 6 2 6 2" xfId="12932"/>
    <cellStyle name="Вывод 2 6 2 7" xfId="12933"/>
    <cellStyle name="Вывод 2 6 3" xfId="12934"/>
    <cellStyle name="Вывод 2 6 3 2" xfId="12935"/>
    <cellStyle name="Вывод 2 6 3 2 2" xfId="12936"/>
    <cellStyle name="Вывод 2 6 3 3" xfId="12937"/>
    <cellStyle name="Вывод 2 6 3 3 2" xfId="12938"/>
    <cellStyle name="Вывод 2 6 3 4" xfId="12939"/>
    <cellStyle name="Вывод 2 6 3 4 2" xfId="12940"/>
    <cellStyle name="Вывод 2 6 3 5" xfId="12941"/>
    <cellStyle name="Вывод 2 6 3 5 2" xfId="12942"/>
    <cellStyle name="Вывод 2 6 3 6" xfId="12943"/>
    <cellStyle name="Вывод 2 6 3 6 2" xfId="12944"/>
    <cellStyle name="Вывод 2 6 3 7" xfId="12945"/>
    <cellStyle name="Вывод 2 6 4" xfId="12946"/>
    <cellStyle name="Вывод 2 6 4 2" xfId="12947"/>
    <cellStyle name="Вывод 2 6 5" xfId="12948"/>
    <cellStyle name="Вывод 2 6 5 2" xfId="12949"/>
    <cellStyle name="Вывод 2 6 6" xfId="12950"/>
    <cellStyle name="Вывод 2 6 6 2" xfId="12951"/>
    <cellStyle name="Вывод 2 6 7" xfId="12952"/>
    <cellStyle name="Вывод 2 6 7 2" xfId="12953"/>
    <cellStyle name="Вывод 2 6 8" xfId="12954"/>
    <cellStyle name="Вывод 2 6 8 2" xfId="12955"/>
    <cellStyle name="Вывод 2 7" xfId="12956"/>
    <cellStyle name="Вывод 2 7 2" xfId="12957"/>
    <cellStyle name="Вывод 2 7 2 2" xfId="12958"/>
    <cellStyle name="Вывод 2 7 2 2 2" xfId="12959"/>
    <cellStyle name="Вывод 2 7 2 2 3" xfId="12960"/>
    <cellStyle name="Вывод 2 7 2 2 4" xfId="12961"/>
    <cellStyle name="Вывод 2 7 2 2 5" xfId="12962"/>
    <cellStyle name="Вывод 2 7 2 3" xfId="12963"/>
    <cellStyle name="Вывод 2 7 2 3 2" xfId="12964"/>
    <cellStyle name="Вывод 2 7 2 4" xfId="12965"/>
    <cellStyle name="Вывод 2 7 2 4 2" xfId="12966"/>
    <cellStyle name="Вывод 2 7 2 5" xfId="12967"/>
    <cellStyle name="Вывод 2 7 2 5 2" xfId="12968"/>
    <cellStyle name="Вывод 2 7 2 6" xfId="12969"/>
    <cellStyle name="Вывод 2 7 2 6 2" xfId="12970"/>
    <cellStyle name="Вывод 2 7 2 7" xfId="12971"/>
    <cellStyle name="Вывод 2 7 3" xfId="12972"/>
    <cellStyle name="Вывод 2 7 3 2" xfId="12973"/>
    <cellStyle name="Вывод 2 7 3 2 2" xfId="12974"/>
    <cellStyle name="Вывод 2 7 3 3" xfId="12975"/>
    <cellStyle name="Вывод 2 7 3 3 2" xfId="12976"/>
    <cellStyle name="Вывод 2 7 3 4" xfId="12977"/>
    <cellStyle name="Вывод 2 7 3 4 2" xfId="12978"/>
    <cellStyle name="Вывод 2 7 3 5" xfId="12979"/>
    <cellStyle name="Вывод 2 7 3 5 2" xfId="12980"/>
    <cellStyle name="Вывод 2 7 3 6" xfId="12981"/>
    <cellStyle name="Вывод 2 7 3 6 2" xfId="12982"/>
    <cellStyle name="Вывод 2 7 3 7" xfId="12983"/>
    <cellStyle name="Вывод 2 7 4" xfId="12984"/>
    <cellStyle name="Вывод 2 7 4 2" xfId="12985"/>
    <cellStyle name="Вывод 2 7 5" xfId="12986"/>
    <cellStyle name="Вывод 2 7 5 2" xfId="12987"/>
    <cellStyle name="Вывод 2 7 6" xfId="12988"/>
    <cellStyle name="Вывод 2 7 6 2" xfId="12989"/>
    <cellStyle name="Вывод 2 7 7" xfId="12990"/>
    <cellStyle name="Вывод 2 7 7 2" xfId="12991"/>
    <cellStyle name="Вывод 2 7 8" xfId="12992"/>
    <cellStyle name="Вывод 2 7 8 2" xfId="12993"/>
    <cellStyle name="Вывод 2 8" xfId="12994"/>
    <cellStyle name="Вывод 2 8 2" xfId="12995"/>
    <cellStyle name="Вывод 2 8 2 2" xfId="12996"/>
    <cellStyle name="Вывод 2 8 2 2 2" xfId="12997"/>
    <cellStyle name="Вывод 2 8 2 2 3" xfId="12998"/>
    <cellStyle name="Вывод 2 8 2 2 4" xfId="12999"/>
    <cellStyle name="Вывод 2 8 2 2 5" xfId="13000"/>
    <cellStyle name="Вывод 2 8 2 3" xfId="13001"/>
    <cellStyle name="Вывод 2 8 2 3 2" xfId="13002"/>
    <cellStyle name="Вывод 2 8 2 4" xfId="13003"/>
    <cellStyle name="Вывод 2 8 2 4 2" xfId="13004"/>
    <cellStyle name="Вывод 2 8 2 5" xfId="13005"/>
    <cellStyle name="Вывод 2 8 2 5 2" xfId="13006"/>
    <cellStyle name="Вывод 2 8 2 6" xfId="13007"/>
    <cellStyle name="Вывод 2 8 2 6 2" xfId="13008"/>
    <cellStyle name="Вывод 2 8 2 7" xfId="13009"/>
    <cellStyle name="Вывод 2 8 3" xfId="13010"/>
    <cellStyle name="Вывод 2 8 3 2" xfId="13011"/>
    <cellStyle name="Вывод 2 8 3 2 2" xfId="13012"/>
    <cellStyle name="Вывод 2 8 3 3" xfId="13013"/>
    <cellStyle name="Вывод 2 8 3 3 2" xfId="13014"/>
    <cellStyle name="Вывод 2 8 3 4" xfId="13015"/>
    <cellStyle name="Вывод 2 8 3 4 2" xfId="13016"/>
    <cellStyle name="Вывод 2 8 3 5" xfId="13017"/>
    <cellStyle name="Вывод 2 8 3 5 2" xfId="13018"/>
    <cellStyle name="Вывод 2 8 3 6" xfId="13019"/>
    <cellStyle name="Вывод 2 8 3 6 2" xfId="13020"/>
    <cellStyle name="Вывод 2 8 3 7" xfId="13021"/>
    <cellStyle name="Вывод 2 8 4" xfId="13022"/>
    <cellStyle name="Вывод 2 8 4 2" xfId="13023"/>
    <cellStyle name="Вывод 2 8 5" xfId="13024"/>
    <cellStyle name="Вывод 2 8 5 2" xfId="13025"/>
    <cellStyle name="Вывод 2 8 6" xfId="13026"/>
    <cellStyle name="Вывод 2 8 6 2" xfId="13027"/>
    <cellStyle name="Вывод 2 8 7" xfId="13028"/>
    <cellStyle name="Вывод 2 8 7 2" xfId="13029"/>
    <cellStyle name="Вывод 2 8 8" xfId="13030"/>
    <cellStyle name="Вывод 2 8 8 2" xfId="13031"/>
    <cellStyle name="Вывод 2 9" xfId="13032"/>
    <cellStyle name="Вывод 2 9 2" xfId="13033"/>
    <cellStyle name="Вывод 2 9 2 2" xfId="13034"/>
    <cellStyle name="Вывод 2 9 2 2 2" xfId="13035"/>
    <cellStyle name="Вывод 2 9 2 2 3" xfId="13036"/>
    <cellStyle name="Вывод 2 9 2 2 4" xfId="13037"/>
    <cellStyle name="Вывод 2 9 2 2 5" xfId="13038"/>
    <cellStyle name="Вывод 2 9 2 3" xfId="13039"/>
    <cellStyle name="Вывод 2 9 2 3 2" xfId="13040"/>
    <cellStyle name="Вывод 2 9 2 4" xfId="13041"/>
    <cellStyle name="Вывод 2 9 2 4 2" xfId="13042"/>
    <cellStyle name="Вывод 2 9 2 5" xfId="13043"/>
    <cellStyle name="Вывод 2 9 2 5 2" xfId="13044"/>
    <cellStyle name="Вывод 2 9 2 6" xfId="13045"/>
    <cellStyle name="Вывод 2 9 2 6 2" xfId="13046"/>
    <cellStyle name="Вывод 2 9 2 7" xfId="13047"/>
    <cellStyle name="Вывод 2 9 3" xfId="13048"/>
    <cellStyle name="Вывод 2 9 3 2" xfId="13049"/>
    <cellStyle name="Вывод 2 9 3 2 2" xfId="13050"/>
    <cellStyle name="Вывод 2 9 3 3" xfId="13051"/>
    <cellStyle name="Вывод 2 9 3 3 2" xfId="13052"/>
    <cellStyle name="Вывод 2 9 3 4" xfId="13053"/>
    <cellStyle name="Вывод 2 9 3 4 2" xfId="13054"/>
    <cellStyle name="Вывод 2 9 3 5" xfId="13055"/>
    <cellStyle name="Вывод 2 9 3 5 2" xfId="13056"/>
    <cellStyle name="Вывод 2 9 3 6" xfId="13057"/>
    <cellStyle name="Вывод 2 9 3 6 2" xfId="13058"/>
    <cellStyle name="Вывод 2 9 3 7" xfId="13059"/>
    <cellStyle name="Вывод 2 9 4" xfId="13060"/>
    <cellStyle name="Вывод 2 9 4 2" xfId="13061"/>
    <cellStyle name="Вывод 2 9 5" xfId="13062"/>
    <cellStyle name="Вывод 2 9 5 2" xfId="13063"/>
    <cellStyle name="Вывод 2 9 6" xfId="13064"/>
    <cellStyle name="Вывод 2 9 6 2" xfId="13065"/>
    <cellStyle name="Вывод 2 9 7" xfId="13066"/>
    <cellStyle name="Вывод 2 9 7 2" xfId="13067"/>
    <cellStyle name="Вывод 2 9 8" xfId="13068"/>
    <cellStyle name="Вывод 2 9 8 2" xfId="13069"/>
    <cellStyle name="Вывод 20" xfId="13070"/>
    <cellStyle name="Вывод 20 2" xfId="13071"/>
    <cellStyle name="Вывод 20 2 2" xfId="13072"/>
    <cellStyle name="Вывод 20 2 2 2" xfId="13073"/>
    <cellStyle name="Вывод 20 2 2 3" xfId="13074"/>
    <cellStyle name="Вывод 20 2 2 4" xfId="13075"/>
    <cellStyle name="Вывод 20 2 2 5" xfId="13076"/>
    <cellStyle name="Вывод 20 2 3" xfId="13077"/>
    <cellStyle name="Вывод 20 2 3 2" xfId="13078"/>
    <cellStyle name="Вывод 20 2 4" xfId="13079"/>
    <cellStyle name="Вывод 20 2 4 2" xfId="13080"/>
    <cellStyle name="Вывод 20 2 5" xfId="13081"/>
    <cellStyle name="Вывод 20 2 5 2" xfId="13082"/>
    <cellStyle name="Вывод 20 2 6" xfId="13083"/>
    <cellStyle name="Вывод 20 2 6 2" xfId="13084"/>
    <cellStyle name="Вывод 20 2 7" xfId="13085"/>
    <cellStyle name="Вывод 20 3" xfId="13086"/>
    <cellStyle name="Вывод 20 3 2" xfId="13087"/>
    <cellStyle name="Вывод 20 3 2 2" xfId="13088"/>
    <cellStyle name="Вывод 20 3 3" xfId="13089"/>
    <cellStyle name="Вывод 20 3 3 2" xfId="13090"/>
    <cellStyle name="Вывод 20 3 4" xfId="13091"/>
    <cellStyle name="Вывод 20 3 4 2" xfId="13092"/>
    <cellStyle name="Вывод 20 3 5" xfId="13093"/>
    <cellStyle name="Вывод 20 3 5 2" xfId="13094"/>
    <cellStyle name="Вывод 20 3 6" xfId="13095"/>
    <cellStyle name="Вывод 20 3 6 2" xfId="13096"/>
    <cellStyle name="Вывод 20 3 7" xfId="13097"/>
    <cellStyle name="Вывод 20 4" xfId="13098"/>
    <cellStyle name="Вывод 20 4 2" xfId="13099"/>
    <cellStyle name="Вывод 20 5" xfId="13100"/>
    <cellStyle name="Вывод 20 5 2" xfId="13101"/>
    <cellStyle name="Вывод 20 6" xfId="13102"/>
    <cellStyle name="Вывод 20 6 2" xfId="13103"/>
    <cellStyle name="Вывод 20 7" xfId="13104"/>
    <cellStyle name="Вывод 20 7 2" xfId="13105"/>
    <cellStyle name="Вывод 20 8" xfId="13106"/>
    <cellStyle name="Вывод 20 8 2" xfId="13107"/>
    <cellStyle name="Вывод 21" xfId="13108"/>
    <cellStyle name="Вывод 21 2" xfId="13109"/>
    <cellStyle name="Вывод 21 2 2" xfId="13110"/>
    <cellStyle name="Вывод 21 2 2 2" xfId="13111"/>
    <cellStyle name="Вывод 21 2 2 3" xfId="13112"/>
    <cellStyle name="Вывод 21 2 2 4" xfId="13113"/>
    <cellStyle name="Вывод 21 2 2 5" xfId="13114"/>
    <cellStyle name="Вывод 21 2 3" xfId="13115"/>
    <cellStyle name="Вывод 21 2 3 2" xfId="13116"/>
    <cellStyle name="Вывод 21 2 4" xfId="13117"/>
    <cellStyle name="Вывод 21 2 4 2" xfId="13118"/>
    <cellStyle name="Вывод 21 2 5" xfId="13119"/>
    <cellStyle name="Вывод 21 2 5 2" xfId="13120"/>
    <cellStyle name="Вывод 21 2 6" xfId="13121"/>
    <cellStyle name="Вывод 21 2 6 2" xfId="13122"/>
    <cellStyle name="Вывод 21 2 7" xfId="13123"/>
    <cellStyle name="Вывод 21 3" xfId="13124"/>
    <cellStyle name="Вывод 21 3 2" xfId="13125"/>
    <cellStyle name="Вывод 21 3 2 2" xfId="13126"/>
    <cellStyle name="Вывод 21 3 3" xfId="13127"/>
    <cellStyle name="Вывод 21 3 3 2" xfId="13128"/>
    <cellStyle name="Вывод 21 3 4" xfId="13129"/>
    <cellStyle name="Вывод 21 3 4 2" xfId="13130"/>
    <cellStyle name="Вывод 21 3 5" xfId="13131"/>
    <cellStyle name="Вывод 21 3 5 2" xfId="13132"/>
    <cellStyle name="Вывод 21 3 6" xfId="13133"/>
    <cellStyle name="Вывод 21 3 6 2" xfId="13134"/>
    <cellStyle name="Вывод 21 3 7" xfId="13135"/>
    <cellStyle name="Вывод 21 4" xfId="13136"/>
    <cellStyle name="Вывод 21 4 2" xfId="13137"/>
    <cellStyle name="Вывод 21 5" xfId="13138"/>
    <cellStyle name="Вывод 21 5 2" xfId="13139"/>
    <cellStyle name="Вывод 21 6" xfId="13140"/>
    <cellStyle name="Вывод 21 6 2" xfId="13141"/>
    <cellStyle name="Вывод 21 7" xfId="13142"/>
    <cellStyle name="Вывод 21 7 2" xfId="13143"/>
    <cellStyle name="Вывод 21 8" xfId="13144"/>
    <cellStyle name="Вывод 21 8 2" xfId="13145"/>
    <cellStyle name="Вывод 22" xfId="13146"/>
    <cellStyle name="Вывод 22 2" xfId="13147"/>
    <cellStyle name="Вывод 22 2 2" xfId="13148"/>
    <cellStyle name="Вывод 22 2 3" xfId="13149"/>
    <cellStyle name="Вывод 22 2 4" xfId="13150"/>
    <cellStyle name="Вывод 22 2 5" xfId="13151"/>
    <cellStyle name="Вывод 22 3" xfId="13152"/>
    <cellStyle name="Вывод 23" xfId="13153"/>
    <cellStyle name="Вывод 23 2" xfId="13154"/>
    <cellStyle name="Вывод 23 3" xfId="13155"/>
    <cellStyle name="Вывод 23 4" xfId="13156"/>
    <cellStyle name="Вывод 23 5" xfId="13157"/>
    <cellStyle name="Вывод 24" xfId="13158"/>
    <cellStyle name="Вывод 25" xfId="13159"/>
    <cellStyle name="Вывод 26" xfId="13160"/>
    <cellStyle name="Вывод 27" xfId="13161"/>
    <cellStyle name="Вывод 28" xfId="13162"/>
    <cellStyle name="Вывод 29" xfId="13163"/>
    <cellStyle name="Вывод 3" xfId="13164"/>
    <cellStyle name="Вывод 3 10" xfId="13165"/>
    <cellStyle name="Вывод 3 10 2" xfId="13166"/>
    <cellStyle name="Вывод 3 2" xfId="13167"/>
    <cellStyle name="Вывод 3 2 2" xfId="13168"/>
    <cellStyle name="Вывод 3 2 2 2" xfId="13169"/>
    <cellStyle name="Вывод 3 2 2 3" xfId="13170"/>
    <cellStyle name="Вывод 3 2 2 4" xfId="13171"/>
    <cellStyle name="Вывод 3 2 2 5" xfId="13172"/>
    <cellStyle name="Вывод 3 2 3" xfId="13173"/>
    <cellStyle name="Вывод 3 2 3 2" xfId="13174"/>
    <cellStyle name="Вывод 3 2 4" xfId="13175"/>
    <cellStyle name="Вывод 3 2 4 2" xfId="13176"/>
    <cellStyle name="Вывод 3 2 5" xfId="13177"/>
    <cellStyle name="Вывод 3 2 5 2" xfId="13178"/>
    <cellStyle name="Вывод 3 2 6" xfId="13179"/>
    <cellStyle name="Вывод 3 2 6 2" xfId="13180"/>
    <cellStyle name="Вывод 3 2 7" xfId="13181"/>
    <cellStyle name="Вывод 3 3" xfId="13182"/>
    <cellStyle name="Вывод 3 3 2" xfId="13183"/>
    <cellStyle name="Вывод 3 3 2 2" xfId="13184"/>
    <cellStyle name="Вывод 3 3 3" xfId="13185"/>
    <cellStyle name="Вывод 3 3 3 2" xfId="13186"/>
    <cellStyle name="Вывод 3 3 4" xfId="13187"/>
    <cellStyle name="Вывод 3 3 4 2" xfId="13188"/>
    <cellStyle name="Вывод 3 3 5" xfId="13189"/>
    <cellStyle name="Вывод 3 3 5 2" xfId="13190"/>
    <cellStyle name="Вывод 3 3 6" xfId="13191"/>
    <cellStyle name="Вывод 3 3 6 2" xfId="13192"/>
    <cellStyle name="Вывод 3 3 7" xfId="13193"/>
    <cellStyle name="Вывод 3 4" xfId="13194"/>
    <cellStyle name="Вывод 3 4 2" xfId="13195"/>
    <cellStyle name="Вывод 3 4 2 2" xfId="13196"/>
    <cellStyle name="Вывод 3 4 3" xfId="13197"/>
    <cellStyle name="Вывод 3 4 3 2" xfId="13198"/>
    <cellStyle name="Вывод 3 4 4" xfId="13199"/>
    <cellStyle name="Вывод 3 4 4 2" xfId="13200"/>
    <cellStyle name="Вывод 3 4 5" xfId="13201"/>
    <cellStyle name="Вывод 3 4 5 2" xfId="13202"/>
    <cellStyle name="Вывод 3 4 6" xfId="13203"/>
    <cellStyle name="Вывод 3 4 6 2" xfId="13204"/>
    <cellStyle name="Вывод 3 4 7" xfId="13205"/>
    <cellStyle name="Вывод 3 5" xfId="13206"/>
    <cellStyle name="Вывод 3 5 2" xfId="13207"/>
    <cellStyle name="Вывод 3 5 2 2" xfId="13208"/>
    <cellStyle name="Вывод 3 5 3" xfId="13209"/>
    <cellStyle name="Вывод 3 5 3 2" xfId="13210"/>
    <cellStyle name="Вывод 3 5 4" xfId="13211"/>
    <cellStyle name="Вывод 3 5 4 2" xfId="13212"/>
    <cellStyle name="Вывод 3 5 5" xfId="13213"/>
    <cellStyle name="Вывод 3 5 5 2" xfId="13214"/>
    <cellStyle name="Вывод 3 5 6" xfId="13215"/>
    <cellStyle name="Вывод 3 5 6 2" xfId="13216"/>
    <cellStyle name="Вывод 3 5 7" xfId="13217"/>
    <cellStyle name="Вывод 3 6" xfId="13218"/>
    <cellStyle name="Вывод 3 6 2" xfId="13219"/>
    <cellStyle name="Вывод 3 7" xfId="13220"/>
    <cellStyle name="Вывод 3 7 2" xfId="13221"/>
    <cellStyle name="Вывод 3 8" xfId="13222"/>
    <cellStyle name="Вывод 3 8 2" xfId="13223"/>
    <cellStyle name="Вывод 3 9" xfId="13224"/>
    <cellStyle name="Вывод 3 9 2" xfId="13225"/>
    <cellStyle name="Вывод 30" xfId="13226"/>
    <cellStyle name="Вывод 31" xfId="13227"/>
    <cellStyle name="Вывод 32" xfId="13228"/>
    <cellStyle name="Вывод 33" xfId="13229"/>
    <cellStyle name="Вывод 34" xfId="13230"/>
    <cellStyle name="Вывод 35" xfId="13231"/>
    <cellStyle name="Вывод 36" xfId="13232"/>
    <cellStyle name="Вывод 37" xfId="13233"/>
    <cellStyle name="Вывод 4" xfId="13234"/>
    <cellStyle name="Вывод 4 10" xfId="13235"/>
    <cellStyle name="Вывод 4 10 2" xfId="13236"/>
    <cellStyle name="Вывод 4 2" xfId="13237"/>
    <cellStyle name="Вывод 4 2 2" xfId="13238"/>
    <cellStyle name="Вывод 4 2 2 2" xfId="13239"/>
    <cellStyle name="Вывод 4 2 2 3" xfId="13240"/>
    <cellStyle name="Вывод 4 2 2 4" xfId="13241"/>
    <cellStyle name="Вывод 4 2 2 5" xfId="13242"/>
    <cellStyle name="Вывод 4 2 3" xfId="13243"/>
    <cellStyle name="Вывод 4 2 3 2" xfId="13244"/>
    <cellStyle name="Вывод 4 2 4" xfId="13245"/>
    <cellStyle name="Вывод 4 2 4 2" xfId="13246"/>
    <cellStyle name="Вывод 4 2 5" xfId="13247"/>
    <cellStyle name="Вывод 4 2 5 2" xfId="13248"/>
    <cellStyle name="Вывод 4 2 6" xfId="13249"/>
    <cellStyle name="Вывод 4 2 6 2" xfId="13250"/>
    <cellStyle name="Вывод 4 2 7" xfId="13251"/>
    <cellStyle name="Вывод 4 3" xfId="13252"/>
    <cellStyle name="Вывод 4 3 2" xfId="13253"/>
    <cellStyle name="Вывод 4 3 2 2" xfId="13254"/>
    <cellStyle name="Вывод 4 3 3" xfId="13255"/>
    <cellStyle name="Вывод 4 3 3 2" xfId="13256"/>
    <cellStyle name="Вывод 4 3 4" xfId="13257"/>
    <cellStyle name="Вывод 4 3 4 2" xfId="13258"/>
    <cellStyle name="Вывод 4 3 5" xfId="13259"/>
    <cellStyle name="Вывод 4 3 5 2" xfId="13260"/>
    <cellStyle name="Вывод 4 3 6" xfId="13261"/>
    <cellStyle name="Вывод 4 3 6 2" xfId="13262"/>
    <cellStyle name="Вывод 4 3 7" xfId="13263"/>
    <cellStyle name="Вывод 4 4" xfId="13264"/>
    <cellStyle name="Вывод 4 4 2" xfId="13265"/>
    <cellStyle name="Вывод 4 4 2 2" xfId="13266"/>
    <cellStyle name="Вывод 4 4 3" xfId="13267"/>
    <cellStyle name="Вывод 4 4 3 2" xfId="13268"/>
    <cellStyle name="Вывод 4 4 4" xfId="13269"/>
    <cellStyle name="Вывод 4 4 4 2" xfId="13270"/>
    <cellStyle name="Вывод 4 4 5" xfId="13271"/>
    <cellStyle name="Вывод 4 4 5 2" xfId="13272"/>
    <cellStyle name="Вывод 4 4 6" xfId="13273"/>
    <cellStyle name="Вывод 4 4 6 2" xfId="13274"/>
    <cellStyle name="Вывод 4 4 7" xfId="13275"/>
    <cellStyle name="Вывод 4 5" xfId="13276"/>
    <cellStyle name="Вывод 4 5 2" xfId="13277"/>
    <cellStyle name="Вывод 4 5 2 2" xfId="13278"/>
    <cellStyle name="Вывод 4 5 3" xfId="13279"/>
    <cellStyle name="Вывод 4 5 3 2" xfId="13280"/>
    <cellStyle name="Вывод 4 5 4" xfId="13281"/>
    <cellStyle name="Вывод 4 5 4 2" xfId="13282"/>
    <cellStyle name="Вывод 4 5 5" xfId="13283"/>
    <cellStyle name="Вывод 4 5 5 2" xfId="13284"/>
    <cellStyle name="Вывод 4 5 6" xfId="13285"/>
    <cellStyle name="Вывод 4 5 6 2" xfId="13286"/>
    <cellStyle name="Вывод 4 5 7" xfId="13287"/>
    <cellStyle name="Вывод 4 6" xfId="13288"/>
    <cellStyle name="Вывод 4 6 2" xfId="13289"/>
    <cellStyle name="Вывод 4 7" xfId="13290"/>
    <cellStyle name="Вывод 4 7 2" xfId="13291"/>
    <cellStyle name="Вывод 4 8" xfId="13292"/>
    <cellStyle name="Вывод 4 8 2" xfId="13293"/>
    <cellStyle name="Вывод 4 9" xfId="13294"/>
    <cellStyle name="Вывод 4 9 2" xfId="13295"/>
    <cellStyle name="Вывод 5" xfId="13296"/>
    <cellStyle name="Вывод 5 10" xfId="13297"/>
    <cellStyle name="Вывод 5 10 2" xfId="13298"/>
    <cellStyle name="Вывод 5 2" xfId="13299"/>
    <cellStyle name="Вывод 5 2 2" xfId="13300"/>
    <cellStyle name="Вывод 5 2 2 2" xfId="13301"/>
    <cellStyle name="Вывод 5 2 2 3" xfId="13302"/>
    <cellStyle name="Вывод 5 2 2 4" xfId="13303"/>
    <cellStyle name="Вывод 5 2 2 5" xfId="13304"/>
    <cellStyle name="Вывод 5 2 3" xfId="13305"/>
    <cellStyle name="Вывод 5 2 3 2" xfId="13306"/>
    <cellStyle name="Вывод 5 2 4" xfId="13307"/>
    <cellStyle name="Вывод 5 2 4 2" xfId="13308"/>
    <cellStyle name="Вывод 5 2 5" xfId="13309"/>
    <cellStyle name="Вывод 5 2 5 2" xfId="13310"/>
    <cellStyle name="Вывод 5 2 6" xfId="13311"/>
    <cellStyle name="Вывод 5 2 6 2" xfId="13312"/>
    <cellStyle name="Вывод 5 2 7" xfId="13313"/>
    <cellStyle name="Вывод 5 3" xfId="13314"/>
    <cellStyle name="Вывод 5 3 2" xfId="13315"/>
    <cellStyle name="Вывод 5 3 2 2" xfId="13316"/>
    <cellStyle name="Вывод 5 3 3" xfId="13317"/>
    <cellStyle name="Вывод 5 3 3 2" xfId="13318"/>
    <cellStyle name="Вывод 5 3 4" xfId="13319"/>
    <cellStyle name="Вывод 5 3 4 2" xfId="13320"/>
    <cellStyle name="Вывод 5 3 5" xfId="13321"/>
    <cellStyle name="Вывод 5 3 5 2" xfId="13322"/>
    <cellStyle name="Вывод 5 3 6" xfId="13323"/>
    <cellStyle name="Вывод 5 3 6 2" xfId="13324"/>
    <cellStyle name="Вывод 5 3 7" xfId="13325"/>
    <cellStyle name="Вывод 5 4" xfId="13326"/>
    <cellStyle name="Вывод 5 4 2" xfId="13327"/>
    <cellStyle name="Вывод 5 4 2 2" xfId="13328"/>
    <cellStyle name="Вывод 5 4 3" xfId="13329"/>
    <cellStyle name="Вывод 5 4 3 2" xfId="13330"/>
    <cellStyle name="Вывод 5 4 4" xfId="13331"/>
    <cellStyle name="Вывод 5 4 4 2" xfId="13332"/>
    <cellStyle name="Вывод 5 4 5" xfId="13333"/>
    <cellStyle name="Вывод 5 4 5 2" xfId="13334"/>
    <cellStyle name="Вывод 5 4 6" xfId="13335"/>
    <cellStyle name="Вывод 5 4 6 2" xfId="13336"/>
    <cellStyle name="Вывод 5 4 7" xfId="13337"/>
    <cellStyle name="Вывод 5 5" xfId="13338"/>
    <cellStyle name="Вывод 5 5 2" xfId="13339"/>
    <cellStyle name="Вывод 5 5 2 2" xfId="13340"/>
    <cellStyle name="Вывод 5 5 3" xfId="13341"/>
    <cellStyle name="Вывод 5 5 3 2" xfId="13342"/>
    <cellStyle name="Вывод 5 5 4" xfId="13343"/>
    <cellStyle name="Вывод 5 5 4 2" xfId="13344"/>
    <cellStyle name="Вывод 5 5 5" xfId="13345"/>
    <cellStyle name="Вывод 5 5 5 2" xfId="13346"/>
    <cellStyle name="Вывод 5 5 6" xfId="13347"/>
    <cellStyle name="Вывод 5 5 6 2" xfId="13348"/>
    <cellStyle name="Вывод 5 5 7" xfId="13349"/>
    <cellStyle name="Вывод 5 6" xfId="13350"/>
    <cellStyle name="Вывод 5 6 2" xfId="13351"/>
    <cellStyle name="Вывод 5 7" xfId="13352"/>
    <cellStyle name="Вывод 5 7 2" xfId="13353"/>
    <cellStyle name="Вывод 5 8" xfId="13354"/>
    <cellStyle name="Вывод 5 8 2" xfId="13355"/>
    <cellStyle name="Вывод 5 9" xfId="13356"/>
    <cellStyle name="Вывод 5 9 2" xfId="13357"/>
    <cellStyle name="Вывод 6" xfId="13358"/>
    <cellStyle name="Вывод 6 10" xfId="13359"/>
    <cellStyle name="Вывод 6 10 2" xfId="13360"/>
    <cellStyle name="Вывод 6 2" xfId="13361"/>
    <cellStyle name="Вывод 6 2 2" xfId="13362"/>
    <cellStyle name="Вывод 6 2 2 2" xfId="13363"/>
    <cellStyle name="Вывод 6 2 2 3" xfId="13364"/>
    <cellStyle name="Вывод 6 2 2 4" xfId="13365"/>
    <cellStyle name="Вывод 6 2 2 5" xfId="13366"/>
    <cellStyle name="Вывод 6 2 3" xfId="13367"/>
    <cellStyle name="Вывод 6 2 3 2" xfId="13368"/>
    <cellStyle name="Вывод 6 2 4" xfId="13369"/>
    <cellStyle name="Вывод 6 2 4 2" xfId="13370"/>
    <cellStyle name="Вывод 6 2 5" xfId="13371"/>
    <cellStyle name="Вывод 6 2 5 2" xfId="13372"/>
    <cellStyle name="Вывод 6 2 6" xfId="13373"/>
    <cellStyle name="Вывод 6 2 6 2" xfId="13374"/>
    <cellStyle name="Вывод 6 2 7" xfId="13375"/>
    <cellStyle name="Вывод 6 3" xfId="13376"/>
    <cellStyle name="Вывод 6 3 2" xfId="13377"/>
    <cellStyle name="Вывод 6 3 2 2" xfId="13378"/>
    <cellStyle name="Вывод 6 3 3" xfId="13379"/>
    <cellStyle name="Вывод 6 3 3 2" xfId="13380"/>
    <cellStyle name="Вывод 6 3 4" xfId="13381"/>
    <cellStyle name="Вывод 6 3 4 2" xfId="13382"/>
    <cellStyle name="Вывод 6 3 5" xfId="13383"/>
    <cellStyle name="Вывод 6 3 5 2" xfId="13384"/>
    <cellStyle name="Вывод 6 3 6" xfId="13385"/>
    <cellStyle name="Вывод 6 3 6 2" xfId="13386"/>
    <cellStyle name="Вывод 6 3 7" xfId="13387"/>
    <cellStyle name="Вывод 6 4" xfId="13388"/>
    <cellStyle name="Вывод 6 4 2" xfId="13389"/>
    <cellStyle name="Вывод 6 4 2 2" xfId="13390"/>
    <cellStyle name="Вывод 6 4 3" xfId="13391"/>
    <cellStyle name="Вывод 6 4 3 2" xfId="13392"/>
    <cellStyle name="Вывод 6 4 4" xfId="13393"/>
    <cellStyle name="Вывод 6 4 4 2" xfId="13394"/>
    <cellStyle name="Вывод 6 4 5" xfId="13395"/>
    <cellStyle name="Вывод 6 4 5 2" xfId="13396"/>
    <cellStyle name="Вывод 6 4 6" xfId="13397"/>
    <cellStyle name="Вывод 6 4 6 2" xfId="13398"/>
    <cellStyle name="Вывод 6 4 7" xfId="13399"/>
    <cellStyle name="Вывод 6 5" xfId="13400"/>
    <cellStyle name="Вывод 6 5 2" xfId="13401"/>
    <cellStyle name="Вывод 6 5 2 2" xfId="13402"/>
    <cellStyle name="Вывод 6 5 3" xfId="13403"/>
    <cellStyle name="Вывод 6 5 3 2" xfId="13404"/>
    <cellStyle name="Вывод 6 5 4" xfId="13405"/>
    <cellStyle name="Вывод 6 5 4 2" xfId="13406"/>
    <cellStyle name="Вывод 6 5 5" xfId="13407"/>
    <cellStyle name="Вывод 6 5 5 2" xfId="13408"/>
    <cellStyle name="Вывод 6 5 6" xfId="13409"/>
    <cellStyle name="Вывод 6 5 6 2" xfId="13410"/>
    <cellStyle name="Вывод 6 5 7" xfId="13411"/>
    <cellStyle name="Вывод 6 6" xfId="13412"/>
    <cellStyle name="Вывод 6 6 2" xfId="13413"/>
    <cellStyle name="Вывод 6 7" xfId="13414"/>
    <cellStyle name="Вывод 6 7 2" xfId="13415"/>
    <cellStyle name="Вывод 6 8" xfId="13416"/>
    <cellStyle name="Вывод 6 8 2" xfId="13417"/>
    <cellStyle name="Вывод 6 9" xfId="13418"/>
    <cellStyle name="Вывод 6 9 2" xfId="13419"/>
    <cellStyle name="Вывод 7" xfId="13420"/>
    <cellStyle name="Вывод 7 10" xfId="13421"/>
    <cellStyle name="Вывод 7 10 2" xfId="13422"/>
    <cellStyle name="Вывод 7 2" xfId="13423"/>
    <cellStyle name="Вывод 7 2 2" xfId="13424"/>
    <cellStyle name="Вывод 7 2 2 2" xfId="13425"/>
    <cellStyle name="Вывод 7 2 2 3" xfId="13426"/>
    <cellStyle name="Вывод 7 2 2 4" xfId="13427"/>
    <cellStyle name="Вывод 7 2 2 5" xfId="13428"/>
    <cellStyle name="Вывод 7 2 3" xfId="13429"/>
    <cellStyle name="Вывод 7 2 3 2" xfId="13430"/>
    <cellStyle name="Вывод 7 2 4" xfId="13431"/>
    <cellStyle name="Вывод 7 2 4 2" xfId="13432"/>
    <cellStyle name="Вывод 7 2 5" xfId="13433"/>
    <cellStyle name="Вывод 7 2 5 2" xfId="13434"/>
    <cellStyle name="Вывод 7 2 6" xfId="13435"/>
    <cellStyle name="Вывод 7 2 6 2" xfId="13436"/>
    <cellStyle name="Вывод 7 2 7" xfId="13437"/>
    <cellStyle name="Вывод 7 3" xfId="13438"/>
    <cellStyle name="Вывод 7 3 2" xfId="13439"/>
    <cellStyle name="Вывод 7 3 2 2" xfId="13440"/>
    <cellStyle name="Вывод 7 3 3" xfId="13441"/>
    <cellStyle name="Вывод 7 3 3 2" xfId="13442"/>
    <cellStyle name="Вывод 7 3 4" xfId="13443"/>
    <cellStyle name="Вывод 7 3 4 2" xfId="13444"/>
    <cellStyle name="Вывод 7 3 5" xfId="13445"/>
    <cellStyle name="Вывод 7 3 5 2" xfId="13446"/>
    <cellStyle name="Вывод 7 3 6" xfId="13447"/>
    <cellStyle name="Вывод 7 3 6 2" xfId="13448"/>
    <cellStyle name="Вывод 7 3 7" xfId="13449"/>
    <cellStyle name="Вывод 7 4" xfId="13450"/>
    <cellStyle name="Вывод 7 4 2" xfId="13451"/>
    <cellStyle name="Вывод 7 4 2 2" xfId="13452"/>
    <cellStyle name="Вывод 7 4 3" xfId="13453"/>
    <cellStyle name="Вывод 7 4 3 2" xfId="13454"/>
    <cellStyle name="Вывод 7 4 4" xfId="13455"/>
    <cellStyle name="Вывод 7 4 4 2" xfId="13456"/>
    <cellStyle name="Вывод 7 4 5" xfId="13457"/>
    <cellStyle name="Вывод 7 4 5 2" xfId="13458"/>
    <cellStyle name="Вывод 7 4 6" xfId="13459"/>
    <cellStyle name="Вывод 7 4 6 2" xfId="13460"/>
    <cellStyle name="Вывод 7 4 7" xfId="13461"/>
    <cellStyle name="Вывод 7 5" xfId="13462"/>
    <cellStyle name="Вывод 7 5 2" xfId="13463"/>
    <cellStyle name="Вывод 7 5 2 2" xfId="13464"/>
    <cellStyle name="Вывод 7 5 3" xfId="13465"/>
    <cellStyle name="Вывод 7 5 3 2" xfId="13466"/>
    <cellStyle name="Вывод 7 5 4" xfId="13467"/>
    <cellStyle name="Вывод 7 5 4 2" xfId="13468"/>
    <cellStyle name="Вывод 7 5 5" xfId="13469"/>
    <cellStyle name="Вывод 7 5 5 2" xfId="13470"/>
    <cellStyle name="Вывод 7 5 6" xfId="13471"/>
    <cellStyle name="Вывод 7 5 6 2" xfId="13472"/>
    <cellStyle name="Вывод 7 5 7" xfId="13473"/>
    <cellStyle name="Вывод 7 6" xfId="13474"/>
    <cellStyle name="Вывод 7 6 2" xfId="13475"/>
    <cellStyle name="Вывод 7 7" xfId="13476"/>
    <cellStyle name="Вывод 7 7 2" xfId="13477"/>
    <cellStyle name="Вывод 7 8" xfId="13478"/>
    <cellStyle name="Вывод 7 8 2" xfId="13479"/>
    <cellStyle name="Вывод 7 9" xfId="13480"/>
    <cellStyle name="Вывод 7 9 2" xfId="13481"/>
    <cellStyle name="Вывод 8" xfId="13482"/>
    <cellStyle name="Вывод 8 10" xfId="13483"/>
    <cellStyle name="Вывод 8 10 2" xfId="13484"/>
    <cellStyle name="Вывод 8 2" xfId="13485"/>
    <cellStyle name="Вывод 8 2 2" xfId="13486"/>
    <cellStyle name="Вывод 8 2 2 2" xfId="13487"/>
    <cellStyle name="Вывод 8 2 2 3" xfId="13488"/>
    <cellStyle name="Вывод 8 2 2 4" xfId="13489"/>
    <cellStyle name="Вывод 8 2 2 5" xfId="13490"/>
    <cellStyle name="Вывод 8 2 3" xfId="13491"/>
    <cellStyle name="Вывод 8 2 3 2" xfId="13492"/>
    <cellStyle name="Вывод 8 2 4" xfId="13493"/>
    <cellStyle name="Вывод 8 2 4 2" xfId="13494"/>
    <cellStyle name="Вывод 8 2 5" xfId="13495"/>
    <cellStyle name="Вывод 8 2 5 2" xfId="13496"/>
    <cellStyle name="Вывод 8 2 6" xfId="13497"/>
    <cellStyle name="Вывод 8 2 6 2" xfId="13498"/>
    <cellStyle name="Вывод 8 2 7" xfId="13499"/>
    <cellStyle name="Вывод 8 3" xfId="13500"/>
    <cellStyle name="Вывод 8 3 2" xfId="13501"/>
    <cellStyle name="Вывод 8 3 2 2" xfId="13502"/>
    <cellStyle name="Вывод 8 3 3" xfId="13503"/>
    <cellStyle name="Вывод 8 3 3 2" xfId="13504"/>
    <cellStyle name="Вывод 8 3 4" xfId="13505"/>
    <cellStyle name="Вывод 8 3 4 2" xfId="13506"/>
    <cellStyle name="Вывод 8 3 5" xfId="13507"/>
    <cellStyle name="Вывод 8 3 5 2" xfId="13508"/>
    <cellStyle name="Вывод 8 3 6" xfId="13509"/>
    <cellStyle name="Вывод 8 3 6 2" xfId="13510"/>
    <cellStyle name="Вывод 8 3 7" xfId="13511"/>
    <cellStyle name="Вывод 8 4" xfId="13512"/>
    <cellStyle name="Вывод 8 4 2" xfId="13513"/>
    <cellStyle name="Вывод 8 4 2 2" xfId="13514"/>
    <cellStyle name="Вывод 8 4 3" xfId="13515"/>
    <cellStyle name="Вывод 8 4 3 2" xfId="13516"/>
    <cellStyle name="Вывод 8 4 4" xfId="13517"/>
    <cellStyle name="Вывод 8 4 4 2" xfId="13518"/>
    <cellStyle name="Вывод 8 4 5" xfId="13519"/>
    <cellStyle name="Вывод 8 4 5 2" xfId="13520"/>
    <cellStyle name="Вывод 8 4 6" xfId="13521"/>
    <cellStyle name="Вывод 8 4 6 2" xfId="13522"/>
    <cellStyle name="Вывод 8 4 7" xfId="13523"/>
    <cellStyle name="Вывод 8 5" xfId="13524"/>
    <cellStyle name="Вывод 8 5 2" xfId="13525"/>
    <cellStyle name="Вывод 8 5 2 2" xfId="13526"/>
    <cellStyle name="Вывод 8 5 3" xfId="13527"/>
    <cellStyle name="Вывод 8 5 3 2" xfId="13528"/>
    <cellStyle name="Вывод 8 5 4" xfId="13529"/>
    <cellStyle name="Вывод 8 5 4 2" xfId="13530"/>
    <cellStyle name="Вывод 8 5 5" xfId="13531"/>
    <cellStyle name="Вывод 8 5 5 2" xfId="13532"/>
    <cellStyle name="Вывод 8 5 6" xfId="13533"/>
    <cellStyle name="Вывод 8 5 6 2" xfId="13534"/>
    <cellStyle name="Вывод 8 5 7" xfId="13535"/>
    <cellStyle name="Вывод 8 6" xfId="13536"/>
    <cellStyle name="Вывод 8 6 2" xfId="13537"/>
    <cellStyle name="Вывод 8 7" xfId="13538"/>
    <cellStyle name="Вывод 8 7 2" xfId="13539"/>
    <cellStyle name="Вывод 8 8" xfId="13540"/>
    <cellStyle name="Вывод 8 8 2" xfId="13541"/>
    <cellStyle name="Вывод 8 9" xfId="13542"/>
    <cellStyle name="Вывод 8 9 2" xfId="13543"/>
    <cellStyle name="Вывод 9" xfId="13544"/>
    <cellStyle name="Вывод 9 10" xfId="13545"/>
    <cellStyle name="Вывод 9 10 2" xfId="13546"/>
    <cellStyle name="Вывод 9 2" xfId="13547"/>
    <cellStyle name="Вывод 9 2 2" xfId="13548"/>
    <cellStyle name="Вывод 9 2 2 2" xfId="13549"/>
    <cellStyle name="Вывод 9 2 2 3" xfId="13550"/>
    <cellStyle name="Вывод 9 2 2 4" xfId="13551"/>
    <cellStyle name="Вывод 9 2 2 5" xfId="13552"/>
    <cellStyle name="Вывод 9 2 3" xfId="13553"/>
    <cellStyle name="Вывод 9 2 3 2" xfId="13554"/>
    <cellStyle name="Вывод 9 2 4" xfId="13555"/>
    <cellStyle name="Вывод 9 2 4 2" xfId="13556"/>
    <cellStyle name="Вывод 9 2 5" xfId="13557"/>
    <cellStyle name="Вывод 9 2 5 2" xfId="13558"/>
    <cellStyle name="Вывод 9 2 6" xfId="13559"/>
    <cellStyle name="Вывод 9 2 6 2" xfId="13560"/>
    <cellStyle name="Вывод 9 2 7" xfId="13561"/>
    <cellStyle name="Вывод 9 3" xfId="13562"/>
    <cellStyle name="Вывод 9 3 2" xfId="13563"/>
    <cellStyle name="Вывод 9 3 2 2" xfId="13564"/>
    <cellStyle name="Вывод 9 3 3" xfId="13565"/>
    <cellStyle name="Вывод 9 3 3 2" xfId="13566"/>
    <cellStyle name="Вывод 9 3 4" xfId="13567"/>
    <cellStyle name="Вывод 9 3 4 2" xfId="13568"/>
    <cellStyle name="Вывод 9 3 5" xfId="13569"/>
    <cellStyle name="Вывод 9 3 5 2" xfId="13570"/>
    <cellStyle name="Вывод 9 3 6" xfId="13571"/>
    <cellStyle name="Вывод 9 3 6 2" xfId="13572"/>
    <cellStyle name="Вывод 9 3 7" xfId="13573"/>
    <cellStyle name="Вывод 9 4" xfId="13574"/>
    <cellStyle name="Вывод 9 4 2" xfId="13575"/>
    <cellStyle name="Вывод 9 4 2 2" xfId="13576"/>
    <cellStyle name="Вывод 9 4 3" xfId="13577"/>
    <cellStyle name="Вывод 9 4 3 2" xfId="13578"/>
    <cellStyle name="Вывод 9 4 4" xfId="13579"/>
    <cellStyle name="Вывод 9 4 4 2" xfId="13580"/>
    <cellStyle name="Вывод 9 4 5" xfId="13581"/>
    <cellStyle name="Вывод 9 4 5 2" xfId="13582"/>
    <cellStyle name="Вывод 9 4 6" xfId="13583"/>
    <cellStyle name="Вывод 9 4 6 2" xfId="13584"/>
    <cellStyle name="Вывод 9 4 7" xfId="13585"/>
    <cellStyle name="Вывод 9 5" xfId="13586"/>
    <cellStyle name="Вывод 9 5 2" xfId="13587"/>
    <cellStyle name="Вывод 9 5 2 2" xfId="13588"/>
    <cellStyle name="Вывод 9 5 3" xfId="13589"/>
    <cellStyle name="Вывод 9 5 3 2" xfId="13590"/>
    <cellStyle name="Вывод 9 5 4" xfId="13591"/>
    <cellStyle name="Вывод 9 5 4 2" xfId="13592"/>
    <cellStyle name="Вывод 9 5 5" xfId="13593"/>
    <cellStyle name="Вывод 9 5 5 2" xfId="13594"/>
    <cellStyle name="Вывод 9 5 6" xfId="13595"/>
    <cellStyle name="Вывод 9 5 6 2" xfId="13596"/>
    <cellStyle name="Вывод 9 5 7" xfId="13597"/>
    <cellStyle name="Вывод 9 6" xfId="13598"/>
    <cellStyle name="Вывод 9 6 2" xfId="13599"/>
    <cellStyle name="Вывод 9 7" xfId="13600"/>
    <cellStyle name="Вывод 9 7 2" xfId="13601"/>
    <cellStyle name="Вывод 9 8" xfId="13602"/>
    <cellStyle name="Вывод 9 8 2" xfId="13603"/>
    <cellStyle name="Вывод 9 9" xfId="13604"/>
    <cellStyle name="Вывод 9 9 2" xfId="13605"/>
    <cellStyle name="Вычисление 1" xfId="13606"/>
    <cellStyle name="Вычисление 1 2" xfId="13607"/>
    <cellStyle name="Вычисление 10" xfId="13608"/>
    <cellStyle name="Вычисление 10 2" xfId="13609"/>
    <cellStyle name="Вычисление 10 2 2" xfId="13610"/>
    <cellStyle name="Вычисление 10 2 2 2" xfId="13611"/>
    <cellStyle name="Вычисление 10 2 2 3" xfId="13612"/>
    <cellStyle name="Вычисление 10 2 2 4" xfId="13613"/>
    <cellStyle name="Вычисление 10 2 2 5" xfId="13614"/>
    <cellStyle name="Вычисление 10 2 3" xfId="13615"/>
    <cellStyle name="Вычисление 10 2 3 2" xfId="13616"/>
    <cellStyle name="Вычисление 10 2 4" xfId="13617"/>
    <cellStyle name="Вычисление 10 2 4 2" xfId="13618"/>
    <cellStyle name="Вычисление 10 2 5" xfId="13619"/>
    <cellStyle name="Вычисление 10 2 5 2" xfId="13620"/>
    <cellStyle name="Вычисление 10 2 6" xfId="13621"/>
    <cellStyle name="Вычисление 10 2 6 2" xfId="13622"/>
    <cellStyle name="Вычисление 10 2 7" xfId="13623"/>
    <cellStyle name="Вычисление 10 3" xfId="13624"/>
    <cellStyle name="Вычисление 10 3 2" xfId="13625"/>
    <cellStyle name="Вычисление 10 3 2 2" xfId="13626"/>
    <cellStyle name="Вычисление 10 3 3" xfId="13627"/>
    <cellStyle name="Вычисление 10 3 3 2" xfId="13628"/>
    <cellStyle name="Вычисление 10 3 4" xfId="13629"/>
    <cellStyle name="Вычисление 10 3 4 2" xfId="13630"/>
    <cellStyle name="Вычисление 10 3 5" xfId="13631"/>
    <cellStyle name="Вычисление 10 3 5 2" xfId="13632"/>
    <cellStyle name="Вычисление 10 3 6" xfId="13633"/>
    <cellStyle name="Вычисление 10 3 6 2" xfId="13634"/>
    <cellStyle name="Вычисление 10 3 7" xfId="13635"/>
    <cellStyle name="Вычисление 10 4" xfId="13636"/>
    <cellStyle name="Вычисление 10 4 2" xfId="13637"/>
    <cellStyle name="Вычисление 10 5" xfId="13638"/>
    <cellStyle name="Вычисление 10 5 2" xfId="13639"/>
    <cellStyle name="Вычисление 10 6" xfId="13640"/>
    <cellStyle name="Вычисление 10 6 2" xfId="13641"/>
    <cellStyle name="Вычисление 10 7" xfId="13642"/>
    <cellStyle name="Вычисление 10 7 2" xfId="13643"/>
    <cellStyle name="Вычисление 10 8" xfId="13644"/>
    <cellStyle name="Вычисление 10 8 2" xfId="13645"/>
    <cellStyle name="Вычисление 11" xfId="13646"/>
    <cellStyle name="Вычисление 11 2" xfId="13647"/>
    <cellStyle name="Вычисление 11 2 2" xfId="13648"/>
    <cellStyle name="Вычисление 11 2 2 2" xfId="13649"/>
    <cellStyle name="Вычисление 11 2 2 3" xfId="13650"/>
    <cellStyle name="Вычисление 11 2 2 4" xfId="13651"/>
    <cellStyle name="Вычисление 11 2 2 5" xfId="13652"/>
    <cellStyle name="Вычисление 11 2 3" xfId="13653"/>
    <cellStyle name="Вычисление 11 2 3 2" xfId="13654"/>
    <cellStyle name="Вычисление 11 2 4" xfId="13655"/>
    <cellStyle name="Вычисление 11 2 4 2" xfId="13656"/>
    <cellStyle name="Вычисление 11 2 5" xfId="13657"/>
    <cellStyle name="Вычисление 11 2 5 2" xfId="13658"/>
    <cellStyle name="Вычисление 11 2 6" xfId="13659"/>
    <cellStyle name="Вычисление 11 2 6 2" xfId="13660"/>
    <cellStyle name="Вычисление 11 2 7" xfId="13661"/>
    <cellStyle name="Вычисление 11 3" xfId="13662"/>
    <cellStyle name="Вычисление 11 3 2" xfId="13663"/>
    <cellStyle name="Вычисление 11 3 2 2" xfId="13664"/>
    <cellStyle name="Вычисление 11 3 3" xfId="13665"/>
    <cellStyle name="Вычисление 11 3 3 2" xfId="13666"/>
    <cellStyle name="Вычисление 11 3 4" xfId="13667"/>
    <cellStyle name="Вычисление 11 3 4 2" xfId="13668"/>
    <cellStyle name="Вычисление 11 3 5" xfId="13669"/>
    <cellStyle name="Вычисление 11 3 5 2" xfId="13670"/>
    <cellStyle name="Вычисление 11 3 6" xfId="13671"/>
    <cellStyle name="Вычисление 11 3 6 2" xfId="13672"/>
    <cellStyle name="Вычисление 11 3 7" xfId="13673"/>
    <cellStyle name="Вычисление 11 4" xfId="13674"/>
    <cellStyle name="Вычисление 11 4 2" xfId="13675"/>
    <cellStyle name="Вычисление 11 5" xfId="13676"/>
    <cellStyle name="Вычисление 11 5 2" xfId="13677"/>
    <cellStyle name="Вычисление 11 6" xfId="13678"/>
    <cellStyle name="Вычисление 11 6 2" xfId="13679"/>
    <cellStyle name="Вычисление 11 7" xfId="13680"/>
    <cellStyle name="Вычисление 11 7 2" xfId="13681"/>
    <cellStyle name="Вычисление 11 8" xfId="13682"/>
    <cellStyle name="Вычисление 11 8 2" xfId="13683"/>
    <cellStyle name="Вычисление 12" xfId="13684"/>
    <cellStyle name="Вычисление 12 2" xfId="13685"/>
    <cellStyle name="Вычисление 12 2 2" xfId="13686"/>
    <cellStyle name="Вычисление 12 2 2 2" xfId="13687"/>
    <cellStyle name="Вычисление 12 2 2 3" xfId="13688"/>
    <cellStyle name="Вычисление 12 2 2 4" xfId="13689"/>
    <cellStyle name="Вычисление 12 2 2 5" xfId="13690"/>
    <cellStyle name="Вычисление 12 2 3" xfId="13691"/>
    <cellStyle name="Вычисление 12 2 3 2" xfId="13692"/>
    <cellStyle name="Вычисление 12 2 4" xfId="13693"/>
    <cellStyle name="Вычисление 12 2 4 2" xfId="13694"/>
    <cellStyle name="Вычисление 12 2 5" xfId="13695"/>
    <cellStyle name="Вычисление 12 2 5 2" xfId="13696"/>
    <cellStyle name="Вычисление 12 2 6" xfId="13697"/>
    <cellStyle name="Вычисление 12 2 6 2" xfId="13698"/>
    <cellStyle name="Вычисление 12 2 7" xfId="13699"/>
    <cellStyle name="Вычисление 12 3" xfId="13700"/>
    <cellStyle name="Вычисление 12 3 2" xfId="13701"/>
    <cellStyle name="Вычисление 12 3 2 2" xfId="13702"/>
    <cellStyle name="Вычисление 12 3 3" xfId="13703"/>
    <cellStyle name="Вычисление 12 3 3 2" xfId="13704"/>
    <cellStyle name="Вычисление 12 3 4" xfId="13705"/>
    <cellStyle name="Вычисление 12 3 4 2" xfId="13706"/>
    <cellStyle name="Вычисление 12 3 5" xfId="13707"/>
    <cellStyle name="Вычисление 12 3 5 2" xfId="13708"/>
    <cellStyle name="Вычисление 12 3 6" xfId="13709"/>
    <cellStyle name="Вычисление 12 3 6 2" xfId="13710"/>
    <cellStyle name="Вычисление 12 3 7" xfId="13711"/>
    <cellStyle name="Вычисление 12 4" xfId="13712"/>
    <cellStyle name="Вычисление 12 4 2" xfId="13713"/>
    <cellStyle name="Вычисление 12 5" xfId="13714"/>
    <cellStyle name="Вычисление 12 5 2" xfId="13715"/>
    <cellStyle name="Вычисление 12 6" xfId="13716"/>
    <cellStyle name="Вычисление 12 6 2" xfId="13717"/>
    <cellStyle name="Вычисление 12 7" xfId="13718"/>
    <cellStyle name="Вычисление 12 7 2" xfId="13719"/>
    <cellStyle name="Вычисление 12 8" xfId="13720"/>
    <cellStyle name="Вычисление 12 8 2" xfId="13721"/>
    <cellStyle name="Вычисление 13" xfId="13722"/>
    <cellStyle name="Вычисление 13 2" xfId="13723"/>
    <cellStyle name="Вычисление 13 2 2" xfId="13724"/>
    <cellStyle name="Вычисление 13 2 2 2" xfId="13725"/>
    <cellStyle name="Вычисление 13 2 2 3" xfId="13726"/>
    <cellStyle name="Вычисление 13 2 2 4" xfId="13727"/>
    <cellStyle name="Вычисление 13 2 2 5" xfId="13728"/>
    <cellStyle name="Вычисление 13 2 3" xfId="13729"/>
    <cellStyle name="Вычисление 13 2 3 2" xfId="13730"/>
    <cellStyle name="Вычисление 13 2 4" xfId="13731"/>
    <cellStyle name="Вычисление 13 2 4 2" xfId="13732"/>
    <cellStyle name="Вычисление 13 2 5" xfId="13733"/>
    <cellStyle name="Вычисление 13 2 5 2" xfId="13734"/>
    <cellStyle name="Вычисление 13 2 6" xfId="13735"/>
    <cellStyle name="Вычисление 13 2 6 2" xfId="13736"/>
    <cellStyle name="Вычисление 13 2 7" xfId="13737"/>
    <cellStyle name="Вычисление 13 3" xfId="13738"/>
    <cellStyle name="Вычисление 13 3 2" xfId="13739"/>
    <cellStyle name="Вычисление 13 3 2 2" xfId="13740"/>
    <cellStyle name="Вычисление 13 3 3" xfId="13741"/>
    <cellStyle name="Вычисление 13 3 3 2" xfId="13742"/>
    <cellStyle name="Вычисление 13 3 4" xfId="13743"/>
    <cellStyle name="Вычисление 13 3 4 2" xfId="13744"/>
    <cellStyle name="Вычисление 13 3 5" xfId="13745"/>
    <cellStyle name="Вычисление 13 3 5 2" xfId="13746"/>
    <cellStyle name="Вычисление 13 3 6" xfId="13747"/>
    <cellStyle name="Вычисление 13 3 6 2" xfId="13748"/>
    <cellStyle name="Вычисление 13 3 7" xfId="13749"/>
    <cellStyle name="Вычисление 13 4" xfId="13750"/>
    <cellStyle name="Вычисление 13 4 2" xfId="13751"/>
    <cellStyle name="Вычисление 13 5" xfId="13752"/>
    <cellStyle name="Вычисление 13 5 2" xfId="13753"/>
    <cellStyle name="Вычисление 13 6" xfId="13754"/>
    <cellStyle name="Вычисление 13 6 2" xfId="13755"/>
    <cellStyle name="Вычисление 13 7" xfId="13756"/>
    <cellStyle name="Вычисление 13 7 2" xfId="13757"/>
    <cellStyle name="Вычисление 13 8" xfId="13758"/>
    <cellStyle name="Вычисление 13 8 2" xfId="13759"/>
    <cellStyle name="Вычисление 14" xfId="13760"/>
    <cellStyle name="Вычисление 14 2" xfId="13761"/>
    <cellStyle name="Вычисление 14 2 2" xfId="13762"/>
    <cellStyle name="Вычисление 14 2 2 2" xfId="13763"/>
    <cellStyle name="Вычисление 14 2 2 3" xfId="13764"/>
    <cellStyle name="Вычисление 14 2 2 4" xfId="13765"/>
    <cellStyle name="Вычисление 14 2 2 5" xfId="13766"/>
    <cellStyle name="Вычисление 14 2 3" xfId="13767"/>
    <cellStyle name="Вычисление 14 2 3 2" xfId="13768"/>
    <cellStyle name="Вычисление 14 2 4" xfId="13769"/>
    <cellStyle name="Вычисление 14 2 4 2" xfId="13770"/>
    <cellStyle name="Вычисление 14 2 5" xfId="13771"/>
    <cellStyle name="Вычисление 14 2 5 2" xfId="13772"/>
    <cellStyle name="Вычисление 14 2 6" xfId="13773"/>
    <cellStyle name="Вычисление 14 2 6 2" xfId="13774"/>
    <cellStyle name="Вычисление 14 2 7" xfId="13775"/>
    <cellStyle name="Вычисление 14 3" xfId="13776"/>
    <cellStyle name="Вычисление 14 3 2" xfId="13777"/>
    <cellStyle name="Вычисление 14 3 2 2" xfId="13778"/>
    <cellStyle name="Вычисление 14 3 3" xfId="13779"/>
    <cellStyle name="Вычисление 14 3 3 2" xfId="13780"/>
    <cellStyle name="Вычисление 14 3 4" xfId="13781"/>
    <cellStyle name="Вычисление 14 3 4 2" xfId="13782"/>
    <cellStyle name="Вычисление 14 3 5" xfId="13783"/>
    <cellStyle name="Вычисление 14 3 5 2" xfId="13784"/>
    <cellStyle name="Вычисление 14 3 6" xfId="13785"/>
    <cellStyle name="Вычисление 14 3 6 2" xfId="13786"/>
    <cellStyle name="Вычисление 14 3 7" xfId="13787"/>
    <cellStyle name="Вычисление 14 4" xfId="13788"/>
    <cellStyle name="Вычисление 14 4 2" xfId="13789"/>
    <cellStyle name="Вычисление 14 5" xfId="13790"/>
    <cellStyle name="Вычисление 14 5 2" xfId="13791"/>
    <cellStyle name="Вычисление 14 6" xfId="13792"/>
    <cellStyle name="Вычисление 14 6 2" xfId="13793"/>
    <cellStyle name="Вычисление 14 7" xfId="13794"/>
    <cellStyle name="Вычисление 14 7 2" xfId="13795"/>
    <cellStyle name="Вычисление 14 8" xfId="13796"/>
    <cellStyle name="Вычисление 14 8 2" xfId="13797"/>
    <cellStyle name="Вычисление 15" xfId="13798"/>
    <cellStyle name="Вычисление 15 2" xfId="13799"/>
    <cellStyle name="Вычисление 15 2 2" xfId="13800"/>
    <cellStyle name="Вычисление 15 2 2 2" xfId="13801"/>
    <cellStyle name="Вычисление 15 2 2 3" xfId="13802"/>
    <cellStyle name="Вычисление 15 2 2 4" xfId="13803"/>
    <cellStyle name="Вычисление 15 2 2 5" xfId="13804"/>
    <cellStyle name="Вычисление 15 2 3" xfId="13805"/>
    <cellStyle name="Вычисление 15 2 3 2" xfId="13806"/>
    <cellStyle name="Вычисление 15 2 4" xfId="13807"/>
    <cellStyle name="Вычисление 15 2 4 2" xfId="13808"/>
    <cellStyle name="Вычисление 15 2 5" xfId="13809"/>
    <cellStyle name="Вычисление 15 2 5 2" xfId="13810"/>
    <cellStyle name="Вычисление 15 2 6" xfId="13811"/>
    <cellStyle name="Вычисление 15 2 6 2" xfId="13812"/>
    <cellStyle name="Вычисление 15 2 7" xfId="13813"/>
    <cellStyle name="Вычисление 15 3" xfId="13814"/>
    <cellStyle name="Вычисление 15 3 2" xfId="13815"/>
    <cellStyle name="Вычисление 15 3 2 2" xfId="13816"/>
    <cellStyle name="Вычисление 15 3 3" xfId="13817"/>
    <cellStyle name="Вычисление 15 3 3 2" xfId="13818"/>
    <cellStyle name="Вычисление 15 3 4" xfId="13819"/>
    <cellStyle name="Вычисление 15 3 4 2" xfId="13820"/>
    <cellStyle name="Вычисление 15 3 5" xfId="13821"/>
    <cellStyle name="Вычисление 15 3 5 2" xfId="13822"/>
    <cellStyle name="Вычисление 15 3 6" xfId="13823"/>
    <cellStyle name="Вычисление 15 3 6 2" xfId="13824"/>
    <cellStyle name="Вычисление 15 3 7" xfId="13825"/>
    <cellStyle name="Вычисление 15 4" xfId="13826"/>
    <cellStyle name="Вычисление 15 4 2" xfId="13827"/>
    <cellStyle name="Вычисление 15 5" xfId="13828"/>
    <cellStyle name="Вычисление 15 5 2" xfId="13829"/>
    <cellStyle name="Вычисление 15 6" xfId="13830"/>
    <cellStyle name="Вычисление 15 6 2" xfId="13831"/>
    <cellStyle name="Вычисление 15 7" xfId="13832"/>
    <cellStyle name="Вычисление 15 7 2" xfId="13833"/>
    <cellStyle name="Вычисление 15 8" xfId="13834"/>
    <cellStyle name="Вычисление 15 8 2" xfId="13835"/>
    <cellStyle name="Вычисление 16" xfId="13836"/>
    <cellStyle name="Вычисление 16 2" xfId="13837"/>
    <cellStyle name="Вычисление 16 2 2" xfId="13838"/>
    <cellStyle name="Вычисление 16 2 2 2" xfId="13839"/>
    <cellStyle name="Вычисление 16 2 2 3" xfId="13840"/>
    <cellStyle name="Вычисление 16 2 2 4" xfId="13841"/>
    <cellStyle name="Вычисление 16 2 2 5" xfId="13842"/>
    <cellStyle name="Вычисление 16 2 3" xfId="13843"/>
    <cellStyle name="Вычисление 16 2 3 2" xfId="13844"/>
    <cellStyle name="Вычисление 16 2 4" xfId="13845"/>
    <cellStyle name="Вычисление 16 2 4 2" xfId="13846"/>
    <cellStyle name="Вычисление 16 2 5" xfId="13847"/>
    <cellStyle name="Вычисление 16 2 5 2" xfId="13848"/>
    <cellStyle name="Вычисление 16 2 6" xfId="13849"/>
    <cellStyle name="Вычисление 16 2 6 2" xfId="13850"/>
    <cellStyle name="Вычисление 16 2 7" xfId="13851"/>
    <cellStyle name="Вычисление 16 3" xfId="13852"/>
    <cellStyle name="Вычисление 16 3 2" xfId="13853"/>
    <cellStyle name="Вычисление 16 3 2 2" xfId="13854"/>
    <cellStyle name="Вычисление 16 3 3" xfId="13855"/>
    <cellStyle name="Вычисление 16 3 3 2" xfId="13856"/>
    <cellStyle name="Вычисление 16 3 4" xfId="13857"/>
    <cellStyle name="Вычисление 16 3 4 2" xfId="13858"/>
    <cellStyle name="Вычисление 16 3 5" xfId="13859"/>
    <cellStyle name="Вычисление 16 3 5 2" xfId="13860"/>
    <cellStyle name="Вычисление 16 3 6" xfId="13861"/>
    <cellStyle name="Вычисление 16 3 6 2" xfId="13862"/>
    <cellStyle name="Вычисление 16 3 7" xfId="13863"/>
    <cellStyle name="Вычисление 16 4" xfId="13864"/>
    <cellStyle name="Вычисление 16 4 2" xfId="13865"/>
    <cellStyle name="Вычисление 16 5" xfId="13866"/>
    <cellStyle name="Вычисление 16 5 2" xfId="13867"/>
    <cellStyle name="Вычисление 16 6" xfId="13868"/>
    <cellStyle name="Вычисление 16 6 2" xfId="13869"/>
    <cellStyle name="Вычисление 16 7" xfId="13870"/>
    <cellStyle name="Вычисление 16 7 2" xfId="13871"/>
    <cellStyle name="Вычисление 16 8" xfId="13872"/>
    <cellStyle name="Вычисление 16 8 2" xfId="13873"/>
    <cellStyle name="Вычисление 17" xfId="13874"/>
    <cellStyle name="Вычисление 17 2" xfId="13875"/>
    <cellStyle name="Вычисление 17 2 2" xfId="13876"/>
    <cellStyle name="Вычисление 17 2 2 2" xfId="13877"/>
    <cellStyle name="Вычисление 17 2 2 3" xfId="13878"/>
    <cellStyle name="Вычисление 17 2 2 4" xfId="13879"/>
    <cellStyle name="Вычисление 17 2 2 5" xfId="13880"/>
    <cellStyle name="Вычисление 17 2 3" xfId="13881"/>
    <cellStyle name="Вычисление 17 2 3 2" xfId="13882"/>
    <cellStyle name="Вычисление 17 2 4" xfId="13883"/>
    <cellStyle name="Вычисление 17 2 4 2" xfId="13884"/>
    <cellStyle name="Вычисление 17 2 5" xfId="13885"/>
    <cellStyle name="Вычисление 17 2 5 2" xfId="13886"/>
    <cellStyle name="Вычисление 17 2 6" xfId="13887"/>
    <cellStyle name="Вычисление 17 2 6 2" xfId="13888"/>
    <cellStyle name="Вычисление 17 2 7" xfId="13889"/>
    <cellStyle name="Вычисление 17 3" xfId="13890"/>
    <cellStyle name="Вычисление 17 3 2" xfId="13891"/>
    <cellStyle name="Вычисление 17 3 2 2" xfId="13892"/>
    <cellStyle name="Вычисление 17 3 3" xfId="13893"/>
    <cellStyle name="Вычисление 17 3 3 2" xfId="13894"/>
    <cellStyle name="Вычисление 17 3 4" xfId="13895"/>
    <cellStyle name="Вычисление 17 3 4 2" xfId="13896"/>
    <cellStyle name="Вычисление 17 3 5" xfId="13897"/>
    <cellStyle name="Вычисление 17 3 5 2" xfId="13898"/>
    <cellStyle name="Вычисление 17 3 6" xfId="13899"/>
    <cellStyle name="Вычисление 17 3 6 2" xfId="13900"/>
    <cellStyle name="Вычисление 17 3 7" xfId="13901"/>
    <cellStyle name="Вычисление 17 4" xfId="13902"/>
    <cellStyle name="Вычисление 17 4 2" xfId="13903"/>
    <cellStyle name="Вычисление 17 5" xfId="13904"/>
    <cellStyle name="Вычисление 17 5 2" xfId="13905"/>
    <cellStyle name="Вычисление 17 6" xfId="13906"/>
    <cellStyle name="Вычисление 17 6 2" xfId="13907"/>
    <cellStyle name="Вычисление 17 7" xfId="13908"/>
    <cellStyle name="Вычисление 17 7 2" xfId="13909"/>
    <cellStyle name="Вычисление 17 8" xfId="13910"/>
    <cellStyle name="Вычисление 17 8 2" xfId="13911"/>
    <cellStyle name="Вычисление 18" xfId="13912"/>
    <cellStyle name="Вычисление 18 2" xfId="13913"/>
    <cellStyle name="Вычисление 18 2 2" xfId="13914"/>
    <cellStyle name="Вычисление 18 2 2 2" xfId="13915"/>
    <cellStyle name="Вычисление 18 2 2 3" xfId="13916"/>
    <cellStyle name="Вычисление 18 2 2 4" xfId="13917"/>
    <cellStyle name="Вычисление 18 2 2 5" xfId="13918"/>
    <cellStyle name="Вычисление 18 2 3" xfId="13919"/>
    <cellStyle name="Вычисление 18 2 3 2" xfId="13920"/>
    <cellStyle name="Вычисление 18 2 4" xfId="13921"/>
    <cellStyle name="Вычисление 18 2 4 2" xfId="13922"/>
    <cellStyle name="Вычисление 18 2 5" xfId="13923"/>
    <cellStyle name="Вычисление 18 2 5 2" xfId="13924"/>
    <cellStyle name="Вычисление 18 2 6" xfId="13925"/>
    <cellStyle name="Вычисление 18 2 6 2" xfId="13926"/>
    <cellStyle name="Вычисление 18 2 7" xfId="13927"/>
    <cellStyle name="Вычисление 18 3" xfId="13928"/>
    <cellStyle name="Вычисление 18 3 2" xfId="13929"/>
    <cellStyle name="Вычисление 18 3 2 2" xfId="13930"/>
    <cellStyle name="Вычисление 18 3 3" xfId="13931"/>
    <cellStyle name="Вычисление 18 3 3 2" xfId="13932"/>
    <cellStyle name="Вычисление 18 3 4" xfId="13933"/>
    <cellStyle name="Вычисление 18 3 4 2" xfId="13934"/>
    <cellStyle name="Вычисление 18 3 5" xfId="13935"/>
    <cellStyle name="Вычисление 18 3 5 2" xfId="13936"/>
    <cellStyle name="Вычисление 18 3 6" xfId="13937"/>
    <cellStyle name="Вычисление 18 3 6 2" xfId="13938"/>
    <cellStyle name="Вычисление 18 3 7" xfId="13939"/>
    <cellStyle name="Вычисление 18 4" xfId="13940"/>
    <cellStyle name="Вычисление 18 4 2" xfId="13941"/>
    <cellStyle name="Вычисление 18 5" xfId="13942"/>
    <cellStyle name="Вычисление 18 5 2" xfId="13943"/>
    <cellStyle name="Вычисление 18 6" xfId="13944"/>
    <cellStyle name="Вычисление 18 6 2" xfId="13945"/>
    <cellStyle name="Вычисление 18 7" xfId="13946"/>
    <cellStyle name="Вычисление 18 7 2" xfId="13947"/>
    <cellStyle name="Вычисление 18 8" xfId="13948"/>
    <cellStyle name="Вычисление 18 8 2" xfId="13949"/>
    <cellStyle name="Вычисление 19" xfId="13950"/>
    <cellStyle name="Вычисление 19 2" xfId="13951"/>
    <cellStyle name="Вычисление 19 2 2" xfId="13952"/>
    <cellStyle name="Вычисление 19 2 2 2" xfId="13953"/>
    <cellStyle name="Вычисление 19 2 2 3" xfId="13954"/>
    <cellStyle name="Вычисление 19 2 2 4" xfId="13955"/>
    <cellStyle name="Вычисление 19 2 2 5" xfId="13956"/>
    <cellStyle name="Вычисление 19 2 3" xfId="13957"/>
    <cellStyle name="Вычисление 19 2 3 2" xfId="13958"/>
    <cellStyle name="Вычисление 19 2 4" xfId="13959"/>
    <cellStyle name="Вычисление 19 2 4 2" xfId="13960"/>
    <cellStyle name="Вычисление 19 2 5" xfId="13961"/>
    <cellStyle name="Вычисление 19 2 5 2" xfId="13962"/>
    <cellStyle name="Вычисление 19 2 6" xfId="13963"/>
    <cellStyle name="Вычисление 19 2 6 2" xfId="13964"/>
    <cellStyle name="Вычисление 19 2 7" xfId="13965"/>
    <cellStyle name="Вычисление 19 3" xfId="13966"/>
    <cellStyle name="Вычисление 19 3 2" xfId="13967"/>
    <cellStyle name="Вычисление 19 3 2 2" xfId="13968"/>
    <cellStyle name="Вычисление 19 3 3" xfId="13969"/>
    <cellStyle name="Вычисление 19 3 3 2" xfId="13970"/>
    <cellStyle name="Вычисление 19 3 4" xfId="13971"/>
    <cellStyle name="Вычисление 19 3 4 2" xfId="13972"/>
    <cellStyle name="Вычисление 19 3 5" xfId="13973"/>
    <cellStyle name="Вычисление 19 3 5 2" xfId="13974"/>
    <cellStyle name="Вычисление 19 3 6" xfId="13975"/>
    <cellStyle name="Вычисление 19 3 6 2" xfId="13976"/>
    <cellStyle name="Вычисление 19 3 7" xfId="13977"/>
    <cellStyle name="Вычисление 19 4" xfId="13978"/>
    <cellStyle name="Вычисление 19 4 2" xfId="13979"/>
    <cellStyle name="Вычисление 19 5" xfId="13980"/>
    <cellStyle name="Вычисление 19 5 2" xfId="13981"/>
    <cellStyle name="Вычисление 19 6" xfId="13982"/>
    <cellStyle name="Вычисление 19 6 2" xfId="13983"/>
    <cellStyle name="Вычисление 19 7" xfId="13984"/>
    <cellStyle name="Вычисление 19 7 2" xfId="13985"/>
    <cellStyle name="Вычисление 19 8" xfId="13986"/>
    <cellStyle name="Вычисление 19 8 2" xfId="13987"/>
    <cellStyle name="Вычисление 2" xfId="31"/>
    <cellStyle name="Вычисление 2 10" xfId="13988"/>
    <cellStyle name="Вычисление 2 10 2" xfId="13989"/>
    <cellStyle name="Вычисление 2 10 2 2" xfId="13990"/>
    <cellStyle name="Вычисление 2 10 2 2 2" xfId="13991"/>
    <cellStyle name="Вычисление 2 10 2 2 3" xfId="13992"/>
    <cellStyle name="Вычисление 2 10 2 2 4" xfId="13993"/>
    <cellStyle name="Вычисление 2 10 2 2 5" xfId="13994"/>
    <cellStyle name="Вычисление 2 10 2 3" xfId="13995"/>
    <cellStyle name="Вычисление 2 10 2 3 2" xfId="13996"/>
    <cellStyle name="Вычисление 2 10 2 4" xfId="13997"/>
    <cellStyle name="Вычисление 2 10 2 4 2" xfId="13998"/>
    <cellStyle name="Вычисление 2 10 2 5" xfId="13999"/>
    <cellStyle name="Вычисление 2 10 2 5 2" xfId="14000"/>
    <cellStyle name="Вычисление 2 10 2 6" xfId="14001"/>
    <cellStyle name="Вычисление 2 10 2 6 2" xfId="14002"/>
    <cellStyle name="Вычисление 2 10 2 7" xfId="14003"/>
    <cellStyle name="Вычисление 2 10 3" xfId="14004"/>
    <cellStyle name="Вычисление 2 10 3 2" xfId="14005"/>
    <cellStyle name="Вычисление 2 10 3 2 2" xfId="14006"/>
    <cellStyle name="Вычисление 2 10 3 3" xfId="14007"/>
    <cellStyle name="Вычисление 2 10 3 3 2" xfId="14008"/>
    <cellStyle name="Вычисление 2 10 3 4" xfId="14009"/>
    <cellStyle name="Вычисление 2 10 3 4 2" xfId="14010"/>
    <cellStyle name="Вычисление 2 10 3 5" xfId="14011"/>
    <cellStyle name="Вычисление 2 10 3 5 2" xfId="14012"/>
    <cellStyle name="Вычисление 2 10 3 6" xfId="14013"/>
    <cellStyle name="Вычисление 2 10 3 6 2" xfId="14014"/>
    <cellStyle name="Вычисление 2 10 3 7" xfId="14015"/>
    <cellStyle name="Вычисление 2 10 4" xfId="14016"/>
    <cellStyle name="Вычисление 2 10 4 2" xfId="14017"/>
    <cellStyle name="Вычисление 2 10 5" xfId="14018"/>
    <cellStyle name="Вычисление 2 10 5 2" xfId="14019"/>
    <cellStyle name="Вычисление 2 10 6" xfId="14020"/>
    <cellStyle name="Вычисление 2 10 6 2" xfId="14021"/>
    <cellStyle name="Вычисление 2 10 7" xfId="14022"/>
    <cellStyle name="Вычисление 2 10 7 2" xfId="14023"/>
    <cellStyle name="Вычисление 2 10 8" xfId="14024"/>
    <cellStyle name="Вычисление 2 10 8 2" xfId="14025"/>
    <cellStyle name="Вычисление 2 11" xfId="14026"/>
    <cellStyle name="Вычисление 2 11 2" xfId="14027"/>
    <cellStyle name="Вычисление 2 11 2 2" xfId="14028"/>
    <cellStyle name="Вычисление 2 11 2 2 2" xfId="14029"/>
    <cellStyle name="Вычисление 2 11 2 2 3" xfId="14030"/>
    <cellStyle name="Вычисление 2 11 2 2 4" xfId="14031"/>
    <cellStyle name="Вычисление 2 11 2 2 5" xfId="14032"/>
    <cellStyle name="Вычисление 2 11 2 3" xfId="14033"/>
    <cellStyle name="Вычисление 2 11 2 3 2" xfId="14034"/>
    <cellStyle name="Вычисление 2 11 2 4" xfId="14035"/>
    <cellStyle name="Вычисление 2 11 2 4 2" xfId="14036"/>
    <cellStyle name="Вычисление 2 11 2 5" xfId="14037"/>
    <cellStyle name="Вычисление 2 11 2 5 2" xfId="14038"/>
    <cellStyle name="Вычисление 2 11 2 6" xfId="14039"/>
    <cellStyle name="Вычисление 2 11 2 6 2" xfId="14040"/>
    <cellStyle name="Вычисление 2 11 2 7" xfId="14041"/>
    <cellStyle name="Вычисление 2 11 3" xfId="14042"/>
    <cellStyle name="Вычисление 2 11 3 2" xfId="14043"/>
    <cellStyle name="Вычисление 2 11 3 2 2" xfId="14044"/>
    <cellStyle name="Вычисление 2 11 3 3" xfId="14045"/>
    <cellStyle name="Вычисление 2 11 3 3 2" xfId="14046"/>
    <cellStyle name="Вычисление 2 11 3 4" xfId="14047"/>
    <cellStyle name="Вычисление 2 11 3 4 2" xfId="14048"/>
    <cellStyle name="Вычисление 2 11 3 5" xfId="14049"/>
    <cellStyle name="Вычисление 2 11 3 5 2" xfId="14050"/>
    <cellStyle name="Вычисление 2 11 3 6" xfId="14051"/>
    <cellStyle name="Вычисление 2 11 3 6 2" xfId="14052"/>
    <cellStyle name="Вычисление 2 11 3 7" xfId="14053"/>
    <cellStyle name="Вычисление 2 11 4" xfId="14054"/>
    <cellStyle name="Вычисление 2 11 4 2" xfId="14055"/>
    <cellStyle name="Вычисление 2 11 5" xfId="14056"/>
    <cellStyle name="Вычисление 2 11 5 2" xfId="14057"/>
    <cellStyle name="Вычисление 2 11 6" xfId="14058"/>
    <cellStyle name="Вычисление 2 11 6 2" xfId="14059"/>
    <cellStyle name="Вычисление 2 11 7" xfId="14060"/>
    <cellStyle name="Вычисление 2 11 7 2" xfId="14061"/>
    <cellStyle name="Вычисление 2 11 8" xfId="14062"/>
    <cellStyle name="Вычисление 2 11 8 2" xfId="14063"/>
    <cellStyle name="Вычисление 2 12" xfId="14064"/>
    <cellStyle name="Вычисление 2 12 2" xfId="14065"/>
    <cellStyle name="Вычисление 2 12 2 2" xfId="14066"/>
    <cellStyle name="Вычисление 2 12 2 2 2" xfId="14067"/>
    <cellStyle name="Вычисление 2 12 2 2 3" xfId="14068"/>
    <cellStyle name="Вычисление 2 12 2 2 4" xfId="14069"/>
    <cellStyle name="Вычисление 2 12 2 2 5" xfId="14070"/>
    <cellStyle name="Вычисление 2 12 2 3" xfId="14071"/>
    <cellStyle name="Вычисление 2 12 2 3 2" xfId="14072"/>
    <cellStyle name="Вычисление 2 12 2 4" xfId="14073"/>
    <cellStyle name="Вычисление 2 12 2 4 2" xfId="14074"/>
    <cellStyle name="Вычисление 2 12 2 5" xfId="14075"/>
    <cellStyle name="Вычисление 2 12 2 5 2" xfId="14076"/>
    <cellStyle name="Вычисление 2 12 2 6" xfId="14077"/>
    <cellStyle name="Вычисление 2 12 2 6 2" xfId="14078"/>
    <cellStyle name="Вычисление 2 12 2 7" xfId="14079"/>
    <cellStyle name="Вычисление 2 12 3" xfId="14080"/>
    <cellStyle name="Вычисление 2 12 3 2" xfId="14081"/>
    <cellStyle name="Вычисление 2 12 3 2 2" xfId="14082"/>
    <cellStyle name="Вычисление 2 12 3 3" xfId="14083"/>
    <cellStyle name="Вычисление 2 12 3 3 2" xfId="14084"/>
    <cellStyle name="Вычисление 2 12 3 4" xfId="14085"/>
    <cellStyle name="Вычисление 2 12 3 4 2" xfId="14086"/>
    <cellStyle name="Вычисление 2 12 3 5" xfId="14087"/>
    <cellStyle name="Вычисление 2 12 3 5 2" xfId="14088"/>
    <cellStyle name="Вычисление 2 12 3 6" xfId="14089"/>
    <cellStyle name="Вычисление 2 12 3 6 2" xfId="14090"/>
    <cellStyle name="Вычисление 2 12 3 7" xfId="14091"/>
    <cellStyle name="Вычисление 2 12 4" xfId="14092"/>
    <cellStyle name="Вычисление 2 12 4 2" xfId="14093"/>
    <cellStyle name="Вычисление 2 12 5" xfId="14094"/>
    <cellStyle name="Вычисление 2 12 5 2" xfId="14095"/>
    <cellStyle name="Вычисление 2 12 6" xfId="14096"/>
    <cellStyle name="Вычисление 2 12 6 2" xfId="14097"/>
    <cellStyle name="Вычисление 2 12 7" xfId="14098"/>
    <cellStyle name="Вычисление 2 12 7 2" xfId="14099"/>
    <cellStyle name="Вычисление 2 12 8" xfId="14100"/>
    <cellStyle name="Вычисление 2 12 8 2" xfId="14101"/>
    <cellStyle name="Вычисление 2 13" xfId="14102"/>
    <cellStyle name="Вычисление 2 13 2" xfId="14103"/>
    <cellStyle name="Вычисление 2 13 2 2" xfId="14104"/>
    <cellStyle name="Вычисление 2 13 2 2 2" xfId="14105"/>
    <cellStyle name="Вычисление 2 13 2 2 3" xfId="14106"/>
    <cellStyle name="Вычисление 2 13 2 2 4" xfId="14107"/>
    <cellStyle name="Вычисление 2 13 2 2 5" xfId="14108"/>
    <cellStyle name="Вычисление 2 13 2 3" xfId="14109"/>
    <cellStyle name="Вычисление 2 13 2 3 2" xfId="14110"/>
    <cellStyle name="Вычисление 2 13 2 4" xfId="14111"/>
    <cellStyle name="Вычисление 2 13 2 4 2" xfId="14112"/>
    <cellStyle name="Вычисление 2 13 2 5" xfId="14113"/>
    <cellStyle name="Вычисление 2 13 2 5 2" xfId="14114"/>
    <cellStyle name="Вычисление 2 13 2 6" xfId="14115"/>
    <cellStyle name="Вычисление 2 13 2 6 2" xfId="14116"/>
    <cellStyle name="Вычисление 2 13 2 7" xfId="14117"/>
    <cellStyle name="Вычисление 2 13 3" xfId="14118"/>
    <cellStyle name="Вычисление 2 13 3 2" xfId="14119"/>
    <cellStyle name="Вычисление 2 13 3 2 2" xfId="14120"/>
    <cellStyle name="Вычисление 2 13 3 3" xfId="14121"/>
    <cellStyle name="Вычисление 2 13 3 3 2" xfId="14122"/>
    <cellStyle name="Вычисление 2 13 3 4" xfId="14123"/>
    <cellStyle name="Вычисление 2 13 3 4 2" xfId="14124"/>
    <cellStyle name="Вычисление 2 13 3 5" xfId="14125"/>
    <cellStyle name="Вычисление 2 13 3 5 2" xfId="14126"/>
    <cellStyle name="Вычисление 2 13 3 6" xfId="14127"/>
    <cellStyle name="Вычисление 2 13 3 6 2" xfId="14128"/>
    <cellStyle name="Вычисление 2 13 3 7" xfId="14129"/>
    <cellStyle name="Вычисление 2 13 4" xfId="14130"/>
    <cellStyle name="Вычисление 2 13 4 2" xfId="14131"/>
    <cellStyle name="Вычисление 2 13 5" xfId="14132"/>
    <cellStyle name="Вычисление 2 13 5 2" xfId="14133"/>
    <cellStyle name="Вычисление 2 13 6" xfId="14134"/>
    <cellStyle name="Вычисление 2 13 6 2" xfId="14135"/>
    <cellStyle name="Вычисление 2 13 7" xfId="14136"/>
    <cellStyle name="Вычисление 2 13 7 2" xfId="14137"/>
    <cellStyle name="Вычисление 2 13 8" xfId="14138"/>
    <cellStyle name="Вычисление 2 13 8 2" xfId="14139"/>
    <cellStyle name="Вычисление 2 14" xfId="14140"/>
    <cellStyle name="Вычисление 2 14 2" xfId="14141"/>
    <cellStyle name="Вычисление 2 14 2 2" xfId="14142"/>
    <cellStyle name="Вычисление 2 14 2 2 2" xfId="14143"/>
    <cellStyle name="Вычисление 2 14 2 2 3" xfId="14144"/>
    <cellStyle name="Вычисление 2 14 2 2 4" xfId="14145"/>
    <cellStyle name="Вычисление 2 14 2 2 5" xfId="14146"/>
    <cellStyle name="Вычисление 2 14 2 3" xfId="14147"/>
    <cellStyle name="Вычисление 2 14 2 3 2" xfId="14148"/>
    <cellStyle name="Вычисление 2 14 2 4" xfId="14149"/>
    <cellStyle name="Вычисление 2 14 2 4 2" xfId="14150"/>
    <cellStyle name="Вычисление 2 14 2 5" xfId="14151"/>
    <cellStyle name="Вычисление 2 14 2 5 2" xfId="14152"/>
    <cellStyle name="Вычисление 2 14 2 6" xfId="14153"/>
    <cellStyle name="Вычисление 2 14 2 6 2" xfId="14154"/>
    <cellStyle name="Вычисление 2 14 2 7" xfId="14155"/>
    <cellStyle name="Вычисление 2 14 3" xfId="14156"/>
    <cellStyle name="Вычисление 2 14 3 2" xfId="14157"/>
    <cellStyle name="Вычисление 2 14 3 2 2" xfId="14158"/>
    <cellStyle name="Вычисление 2 14 3 3" xfId="14159"/>
    <cellStyle name="Вычисление 2 14 3 3 2" xfId="14160"/>
    <cellStyle name="Вычисление 2 14 3 4" xfId="14161"/>
    <cellStyle name="Вычисление 2 14 3 4 2" xfId="14162"/>
    <cellStyle name="Вычисление 2 14 3 5" xfId="14163"/>
    <cellStyle name="Вычисление 2 14 3 5 2" xfId="14164"/>
    <cellStyle name="Вычисление 2 14 3 6" xfId="14165"/>
    <cellStyle name="Вычисление 2 14 3 6 2" xfId="14166"/>
    <cellStyle name="Вычисление 2 14 3 7" xfId="14167"/>
    <cellStyle name="Вычисление 2 14 4" xfId="14168"/>
    <cellStyle name="Вычисление 2 14 4 2" xfId="14169"/>
    <cellStyle name="Вычисление 2 14 5" xfId="14170"/>
    <cellStyle name="Вычисление 2 14 5 2" xfId="14171"/>
    <cellStyle name="Вычисление 2 14 6" xfId="14172"/>
    <cellStyle name="Вычисление 2 14 6 2" xfId="14173"/>
    <cellStyle name="Вычисление 2 14 7" xfId="14174"/>
    <cellStyle name="Вычисление 2 14 7 2" xfId="14175"/>
    <cellStyle name="Вычисление 2 14 8" xfId="14176"/>
    <cellStyle name="Вычисление 2 14 8 2" xfId="14177"/>
    <cellStyle name="Вычисление 2 15" xfId="14178"/>
    <cellStyle name="Вычисление 2 15 2" xfId="14179"/>
    <cellStyle name="Вычисление 2 15 2 2" xfId="14180"/>
    <cellStyle name="Вычисление 2 15 2 3" xfId="14181"/>
    <cellStyle name="Вычисление 2 15 2 4" xfId="14182"/>
    <cellStyle name="Вычисление 2 15 2 5" xfId="14183"/>
    <cellStyle name="Вычисление 2 15 3" xfId="14184"/>
    <cellStyle name="Вычисление 2 15 3 2" xfId="14185"/>
    <cellStyle name="Вычисление 2 15 3 3" xfId="14186"/>
    <cellStyle name="Вычисление 2 15 3 4" xfId="14187"/>
    <cellStyle name="Вычисление 2 15 3 5" xfId="14188"/>
    <cellStyle name="Вычисление 2 15 4" xfId="14189"/>
    <cellStyle name="Вычисление 2 15 4 2" xfId="14190"/>
    <cellStyle name="Вычисление 2 15 5" xfId="14191"/>
    <cellStyle name="Вычисление 2 15 5 2" xfId="14192"/>
    <cellStyle name="Вычисление 2 15 6" xfId="14193"/>
    <cellStyle name="Вычисление 2 15 6 2" xfId="14194"/>
    <cellStyle name="Вычисление 2 15 7" xfId="14195"/>
    <cellStyle name="Вычисление 2 16" xfId="14196"/>
    <cellStyle name="Вычисление 2 16 2" xfId="14197"/>
    <cellStyle name="Вычисление 2 16 2 2" xfId="14198"/>
    <cellStyle name="Вычисление 2 16 3" xfId="14199"/>
    <cellStyle name="Вычисление 2 16 3 2" xfId="14200"/>
    <cellStyle name="Вычисление 2 16 4" xfId="14201"/>
    <cellStyle name="Вычисление 2 16 4 2" xfId="14202"/>
    <cellStyle name="Вычисление 2 16 5" xfId="14203"/>
    <cellStyle name="Вычисление 2 16 5 2" xfId="14204"/>
    <cellStyle name="Вычисление 2 16 6" xfId="14205"/>
    <cellStyle name="Вычисление 2 16 6 2" xfId="14206"/>
    <cellStyle name="Вычисление 2 16 7" xfId="14207"/>
    <cellStyle name="Вычисление 2 17" xfId="14208"/>
    <cellStyle name="Вычисление 2 17 2" xfId="14209"/>
    <cellStyle name="Вычисление 2 17 2 2" xfId="14210"/>
    <cellStyle name="Вычисление 2 17 3" xfId="14211"/>
    <cellStyle name="Вычисление 2 17 3 2" xfId="14212"/>
    <cellStyle name="Вычисление 2 17 4" xfId="14213"/>
    <cellStyle name="Вычисление 2 17 4 2" xfId="14214"/>
    <cellStyle name="Вычисление 2 17 5" xfId="14215"/>
    <cellStyle name="Вычисление 2 17 5 2" xfId="14216"/>
    <cellStyle name="Вычисление 2 17 6" xfId="14217"/>
    <cellStyle name="Вычисление 2 17 6 2" xfId="14218"/>
    <cellStyle name="Вычисление 2 17 7" xfId="14219"/>
    <cellStyle name="Вычисление 2 18" xfId="14220"/>
    <cellStyle name="Вычисление 2 18 2" xfId="14221"/>
    <cellStyle name="Вычисление 2 18 2 2" xfId="14222"/>
    <cellStyle name="Вычисление 2 18 3" xfId="14223"/>
    <cellStyle name="Вычисление 2 18 3 2" xfId="14224"/>
    <cellStyle name="Вычисление 2 18 4" xfId="14225"/>
    <cellStyle name="Вычисление 2 18 4 2" xfId="14226"/>
    <cellStyle name="Вычисление 2 18 5" xfId="14227"/>
    <cellStyle name="Вычисление 2 18 5 2" xfId="14228"/>
    <cellStyle name="Вычисление 2 18 6" xfId="14229"/>
    <cellStyle name="Вычисление 2 18 6 2" xfId="14230"/>
    <cellStyle name="Вычисление 2 18 7" xfId="14231"/>
    <cellStyle name="Вычисление 2 19" xfId="14232"/>
    <cellStyle name="Вычисление 2 19 2" xfId="14233"/>
    <cellStyle name="Вычисление 2 2" xfId="14234"/>
    <cellStyle name="Вычисление 2 2 10" xfId="14235"/>
    <cellStyle name="Вычисление 2 2 11" xfId="14236"/>
    <cellStyle name="Вычисление 2 2 12" xfId="14237"/>
    <cellStyle name="Вычисление 2 2 13" xfId="14238"/>
    <cellStyle name="Вычисление 2 2 14" xfId="14239"/>
    <cellStyle name="Вычисление 2 2 15" xfId="14240"/>
    <cellStyle name="Вычисление 2 2 16" xfId="14241"/>
    <cellStyle name="Вычисление 2 2 17" xfId="14242"/>
    <cellStyle name="Вычисление 2 2 18" xfId="14243"/>
    <cellStyle name="Вычисление 2 2 19" xfId="14244"/>
    <cellStyle name="Вычисление 2 2 2" xfId="14245"/>
    <cellStyle name="Вычисление 2 2 2 2" xfId="14246"/>
    <cellStyle name="Вычисление 2 2 2 2 2" xfId="14247"/>
    <cellStyle name="Вычисление 2 2 2 2 3" xfId="14248"/>
    <cellStyle name="Вычисление 2 2 2 2 4" xfId="14249"/>
    <cellStyle name="Вычисление 2 2 2 2 5" xfId="14250"/>
    <cellStyle name="Вычисление 2 2 2 3" xfId="14251"/>
    <cellStyle name="Вычисление 2 2 2 3 2" xfId="14252"/>
    <cellStyle name="Вычисление 2 2 2 4" xfId="14253"/>
    <cellStyle name="Вычисление 2 2 2 4 2" xfId="14254"/>
    <cellStyle name="Вычисление 2 2 2 5" xfId="14255"/>
    <cellStyle name="Вычисление 2 2 2 5 2" xfId="14256"/>
    <cellStyle name="Вычисление 2 2 2 6" xfId="14257"/>
    <cellStyle name="Вычисление 2 2 2 6 2" xfId="14258"/>
    <cellStyle name="Вычисление 2 2 2 7" xfId="14259"/>
    <cellStyle name="Вычисление 2 2 20" xfId="14260"/>
    <cellStyle name="Вычисление 2 2 21" xfId="14261"/>
    <cellStyle name="Вычисление 2 2 22" xfId="14262"/>
    <cellStyle name="Вычисление 2 2 23" xfId="14263"/>
    <cellStyle name="Вычисление 2 2 24" xfId="14264"/>
    <cellStyle name="Вычисление 2 2 25" xfId="14265"/>
    <cellStyle name="Вычисление 2 2 26" xfId="14266"/>
    <cellStyle name="Вычисление 2 2 27" xfId="14267"/>
    <cellStyle name="Вычисление 2 2 28" xfId="14268"/>
    <cellStyle name="Вычисление 2 2 3" xfId="14269"/>
    <cellStyle name="Вычисление 2 2 3 2" xfId="14270"/>
    <cellStyle name="Вычисление 2 2 3 2 2" xfId="14271"/>
    <cellStyle name="Вычисление 2 2 3 3" xfId="14272"/>
    <cellStyle name="Вычисление 2 2 3 3 2" xfId="14273"/>
    <cellStyle name="Вычисление 2 2 3 4" xfId="14274"/>
    <cellStyle name="Вычисление 2 2 3 4 2" xfId="14275"/>
    <cellStyle name="Вычисление 2 2 3 5" xfId="14276"/>
    <cellStyle name="Вычисление 2 2 3 5 2" xfId="14277"/>
    <cellStyle name="Вычисление 2 2 3 6" xfId="14278"/>
    <cellStyle name="Вычисление 2 2 3 6 2" xfId="14279"/>
    <cellStyle name="Вычисление 2 2 3 7" xfId="14280"/>
    <cellStyle name="Вычисление 2 2 4" xfId="14281"/>
    <cellStyle name="Вычисление 2 2 4 2" xfId="14282"/>
    <cellStyle name="Вычисление 2 2 5" xfId="14283"/>
    <cellStyle name="Вычисление 2 2 5 2" xfId="14284"/>
    <cellStyle name="Вычисление 2 2 6" xfId="14285"/>
    <cellStyle name="Вычисление 2 2 6 2" xfId="14286"/>
    <cellStyle name="Вычисление 2 2 7" xfId="14287"/>
    <cellStyle name="Вычисление 2 2 7 2" xfId="14288"/>
    <cellStyle name="Вычисление 2 2 8" xfId="14289"/>
    <cellStyle name="Вычисление 2 2 8 2" xfId="14290"/>
    <cellStyle name="Вычисление 2 2 9" xfId="14291"/>
    <cellStyle name="Вычисление 2 2 9 2" xfId="14292"/>
    <cellStyle name="Вычисление 2 2 9 3" xfId="14293"/>
    <cellStyle name="Вычисление 2 2 9 4" xfId="14294"/>
    <cellStyle name="Вычисление 2 2 9 5" xfId="14295"/>
    <cellStyle name="Вычисление 2 2 9 6" xfId="14296"/>
    <cellStyle name="Вычисление 2 20" xfId="14297"/>
    <cellStyle name="Вычисление 2 20 2" xfId="14298"/>
    <cellStyle name="Вычисление 2 21" xfId="14299"/>
    <cellStyle name="Вычисление 2 21 2" xfId="14300"/>
    <cellStyle name="Вычисление 2 22" xfId="14301"/>
    <cellStyle name="Вычисление 2 22 2" xfId="14302"/>
    <cellStyle name="Вычисление 2 23" xfId="14303"/>
    <cellStyle name="Вычисление 2 23 2" xfId="14304"/>
    <cellStyle name="Вычисление 2 24" xfId="14305"/>
    <cellStyle name="Вычисление 2 24 2" xfId="14306"/>
    <cellStyle name="Вычисление 2 24 2 2" xfId="14307"/>
    <cellStyle name="Вычисление 2 24 3" xfId="14308"/>
    <cellStyle name="Вычисление 2 24 4" xfId="14309"/>
    <cellStyle name="Вычисление 2 24 5" xfId="14310"/>
    <cellStyle name="Вычисление 2 24 6" xfId="14311"/>
    <cellStyle name="Вычисление 2 24 7" xfId="14312"/>
    <cellStyle name="Вычисление 2 25" xfId="14313"/>
    <cellStyle name="Вычисление 2 26" xfId="14314"/>
    <cellStyle name="Вычисление 2 27" xfId="14315"/>
    <cellStyle name="Вычисление 2 28" xfId="14316"/>
    <cellStyle name="Вычисление 2 29" xfId="14317"/>
    <cellStyle name="Вычисление 2 3" xfId="14318"/>
    <cellStyle name="Вычисление 2 3 2" xfId="14319"/>
    <cellStyle name="Вычисление 2 3 2 2" xfId="14320"/>
    <cellStyle name="Вычисление 2 3 2 2 2" xfId="14321"/>
    <cellStyle name="Вычисление 2 3 2 2 3" xfId="14322"/>
    <cellStyle name="Вычисление 2 3 2 2 4" xfId="14323"/>
    <cellStyle name="Вычисление 2 3 2 2 5" xfId="14324"/>
    <cellStyle name="Вычисление 2 3 2 3" xfId="14325"/>
    <cellStyle name="Вычисление 2 3 2 3 2" xfId="14326"/>
    <cellStyle name="Вычисление 2 3 2 4" xfId="14327"/>
    <cellStyle name="Вычисление 2 3 2 4 2" xfId="14328"/>
    <cellStyle name="Вычисление 2 3 2 5" xfId="14329"/>
    <cellStyle name="Вычисление 2 3 2 5 2" xfId="14330"/>
    <cellStyle name="Вычисление 2 3 2 6" xfId="14331"/>
    <cellStyle name="Вычисление 2 3 2 6 2" xfId="14332"/>
    <cellStyle name="Вычисление 2 3 2 7" xfId="14333"/>
    <cellStyle name="Вычисление 2 3 3" xfId="14334"/>
    <cellStyle name="Вычисление 2 3 3 2" xfId="14335"/>
    <cellStyle name="Вычисление 2 3 3 2 2" xfId="14336"/>
    <cellStyle name="Вычисление 2 3 3 3" xfId="14337"/>
    <cellStyle name="Вычисление 2 3 3 3 2" xfId="14338"/>
    <cellStyle name="Вычисление 2 3 3 4" xfId="14339"/>
    <cellStyle name="Вычисление 2 3 3 4 2" xfId="14340"/>
    <cellStyle name="Вычисление 2 3 3 5" xfId="14341"/>
    <cellStyle name="Вычисление 2 3 3 5 2" xfId="14342"/>
    <cellStyle name="Вычисление 2 3 3 6" xfId="14343"/>
    <cellStyle name="Вычисление 2 3 3 6 2" xfId="14344"/>
    <cellStyle name="Вычисление 2 3 3 7" xfId="14345"/>
    <cellStyle name="Вычисление 2 3 4" xfId="14346"/>
    <cellStyle name="Вычисление 2 3 4 2" xfId="14347"/>
    <cellStyle name="Вычисление 2 3 5" xfId="14348"/>
    <cellStyle name="Вычисление 2 3 5 2" xfId="14349"/>
    <cellStyle name="Вычисление 2 3 6" xfId="14350"/>
    <cellStyle name="Вычисление 2 3 6 2" xfId="14351"/>
    <cellStyle name="Вычисление 2 3 7" xfId="14352"/>
    <cellStyle name="Вычисление 2 3 7 2" xfId="14353"/>
    <cellStyle name="Вычисление 2 3 8" xfId="14354"/>
    <cellStyle name="Вычисление 2 3 8 2" xfId="14355"/>
    <cellStyle name="Вычисление 2 30" xfId="14356"/>
    <cellStyle name="Вычисление 2 31" xfId="14357"/>
    <cellStyle name="Вычисление 2 32" xfId="14358"/>
    <cellStyle name="Вычисление 2 33" xfId="14359"/>
    <cellStyle name="Вычисление 2 34" xfId="14360"/>
    <cellStyle name="Вычисление 2 35" xfId="14361"/>
    <cellStyle name="Вычисление 2 36" xfId="14362"/>
    <cellStyle name="Вычисление 2 37" xfId="14363"/>
    <cellStyle name="Вычисление 2 38" xfId="14364"/>
    <cellStyle name="Вычисление 2 39" xfId="14365"/>
    <cellStyle name="Вычисление 2 4" xfId="14366"/>
    <cellStyle name="Вычисление 2 4 2" xfId="14367"/>
    <cellStyle name="Вычисление 2 4 2 2" xfId="14368"/>
    <cellStyle name="Вычисление 2 4 2 2 2" xfId="14369"/>
    <cellStyle name="Вычисление 2 4 2 2 3" xfId="14370"/>
    <cellStyle name="Вычисление 2 4 2 2 4" xfId="14371"/>
    <cellStyle name="Вычисление 2 4 2 2 5" xfId="14372"/>
    <cellStyle name="Вычисление 2 4 2 3" xfId="14373"/>
    <cellStyle name="Вычисление 2 4 2 3 2" xfId="14374"/>
    <cellStyle name="Вычисление 2 4 2 4" xfId="14375"/>
    <cellStyle name="Вычисление 2 4 2 4 2" xfId="14376"/>
    <cellStyle name="Вычисление 2 4 2 5" xfId="14377"/>
    <cellStyle name="Вычисление 2 4 2 5 2" xfId="14378"/>
    <cellStyle name="Вычисление 2 4 2 6" xfId="14379"/>
    <cellStyle name="Вычисление 2 4 2 6 2" xfId="14380"/>
    <cellStyle name="Вычисление 2 4 2 7" xfId="14381"/>
    <cellStyle name="Вычисление 2 4 3" xfId="14382"/>
    <cellStyle name="Вычисление 2 4 3 2" xfId="14383"/>
    <cellStyle name="Вычисление 2 4 3 2 2" xfId="14384"/>
    <cellStyle name="Вычисление 2 4 3 3" xfId="14385"/>
    <cellStyle name="Вычисление 2 4 3 3 2" xfId="14386"/>
    <cellStyle name="Вычисление 2 4 3 4" xfId="14387"/>
    <cellStyle name="Вычисление 2 4 3 4 2" xfId="14388"/>
    <cellStyle name="Вычисление 2 4 3 5" xfId="14389"/>
    <cellStyle name="Вычисление 2 4 3 5 2" xfId="14390"/>
    <cellStyle name="Вычисление 2 4 3 6" xfId="14391"/>
    <cellStyle name="Вычисление 2 4 3 6 2" xfId="14392"/>
    <cellStyle name="Вычисление 2 4 3 7" xfId="14393"/>
    <cellStyle name="Вычисление 2 4 4" xfId="14394"/>
    <cellStyle name="Вычисление 2 4 4 2" xfId="14395"/>
    <cellStyle name="Вычисление 2 4 5" xfId="14396"/>
    <cellStyle name="Вычисление 2 4 5 2" xfId="14397"/>
    <cellStyle name="Вычисление 2 4 6" xfId="14398"/>
    <cellStyle name="Вычисление 2 4 6 2" xfId="14399"/>
    <cellStyle name="Вычисление 2 4 7" xfId="14400"/>
    <cellStyle name="Вычисление 2 4 7 2" xfId="14401"/>
    <cellStyle name="Вычисление 2 4 8" xfId="14402"/>
    <cellStyle name="Вычисление 2 4 8 2" xfId="14403"/>
    <cellStyle name="Вычисление 2 40" xfId="14404"/>
    <cellStyle name="Вычисление 2 41" xfId="14405"/>
    <cellStyle name="Вычисление 2 42" xfId="14406"/>
    <cellStyle name="Вычисление 2 43" xfId="14407"/>
    <cellStyle name="Вычисление 2 5" xfId="14408"/>
    <cellStyle name="Вычисление 2 5 2" xfId="14409"/>
    <cellStyle name="Вычисление 2 5 2 2" xfId="14410"/>
    <cellStyle name="Вычисление 2 5 2 2 2" xfId="14411"/>
    <cellStyle name="Вычисление 2 5 2 2 3" xfId="14412"/>
    <cellStyle name="Вычисление 2 5 2 2 4" xfId="14413"/>
    <cellStyle name="Вычисление 2 5 2 2 5" xfId="14414"/>
    <cellStyle name="Вычисление 2 5 2 3" xfId="14415"/>
    <cellStyle name="Вычисление 2 5 2 3 2" xfId="14416"/>
    <cellStyle name="Вычисление 2 5 2 4" xfId="14417"/>
    <cellStyle name="Вычисление 2 5 2 4 2" xfId="14418"/>
    <cellStyle name="Вычисление 2 5 2 5" xfId="14419"/>
    <cellStyle name="Вычисление 2 5 2 5 2" xfId="14420"/>
    <cellStyle name="Вычисление 2 5 2 6" xfId="14421"/>
    <cellStyle name="Вычисление 2 5 2 6 2" xfId="14422"/>
    <cellStyle name="Вычисление 2 5 2 7" xfId="14423"/>
    <cellStyle name="Вычисление 2 5 3" xfId="14424"/>
    <cellStyle name="Вычисление 2 5 3 2" xfId="14425"/>
    <cellStyle name="Вычисление 2 5 3 2 2" xfId="14426"/>
    <cellStyle name="Вычисление 2 5 3 3" xfId="14427"/>
    <cellStyle name="Вычисление 2 5 3 3 2" xfId="14428"/>
    <cellStyle name="Вычисление 2 5 3 4" xfId="14429"/>
    <cellStyle name="Вычисление 2 5 3 4 2" xfId="14430"/>
    <cellStyle name="Вычисление 2 5 3 5" xfId="14431"/>
    <cellStyle name="Вычисление 2 5 3 5 2" xfId="14432"/>
    <cellStyle name="Вычисление 2 5 3 6" xfId="14433"/>
    <cellStyle name="Вычисление 2 5 3 6 2" xfId="14434"/>
    <cellStyle name="Вычисление 2 5 3 7" xfId="14435"/>
    <cellStyle name="Вычисление 2 5 4" xfId="14436"/>
    <cellStyle name="Вычисление 2 5 4 2" xfId="14437"/>
    <cellStyle name="Вычисление 2 5 5" xfId="14438"/>
    <cellStyle name="Вычисление 2 5 5 2" xfId="14439"/>
    <cellStyle name="Вычисление 2 5 6" xfId="14440"/>
    <cellStyle name="Вычисление 2 5 6 2" xfId="14441"/>
    <cellStyle name="Вычисление 2 5 7" xfId="14442"/>
    <cellStyle name="Вычисление 2 5 7 2" xfId="14443"/>
    <cellStyle name="Вычисление 2 5 8" xfId="14444"/>
    <cellStyle name="Вычисление 2 5 8 2" xfId="14445"/>
    <cellStyle name="Вычисление 2 6" xfId="14446"/>
    <cellStyle name="Вычисление 2 6 2" xfId="14447"/>
    <cellStyle name="Вычисление 2 6 2 2" xfId="14448"/>
    <cellStyle name="Вычисление 2 6 2 2 2" xfId="14449"/>
    <cellStyle name="Вычисление 2 6 2 2 3" xfId="14450"/>
    <cellStyle name="Вычисление 2 6 2 2 4" xfId="14451"/>
    <cellStyle name="Вычисление 2 6 2 2 5" xfId="14452"/>
    <cellStyle name="Вычисление 2 6 2 3" xfId="14453"/>
    <cellStyle name="Вычисление 2 6 2 3 2" xfId="14454"/>
    <cellStyle name="Вычисление 2 6 2 4" xfId="14455"/>
    <cellStyle name="Вычисление 2 6 2 4 2" xfId="14456"/>
    <cellStyle name="Вычисление 2 6 2 5" xfId="14457"/>
    <cellStyle name="Вычисление 2 6 2 5 2" xfId="14458"/>
    <cellStyle name="Вычисление 2 6 2 6" xfId="14459"/>
    <cellStyle name="Вычисление 2 6 2 6 2" xfId="14460"/>
    <cellStyle name="Вычисление 2 6 2 7" xfId="14461"/>
    <cellStyle name="Вычисление 2 6 3" xfId="14462"/>
    <cellStyle name="Вычисление 2 6 3 2" xfId="14463"/>
    <cellStyle name="Вычисление 2 6 3 2 2" xfId="14464"/>
    <cellStyle name="Вычисление 2 6 3 3" xfId="14465"/>
    <cellStyle name="Вычисление 2 6 3 3 2" xfId="14466"/>
    <cellStyle name="Вычисление 2 6 3 4" xfId="14467"/>
    <cellStyle name="Вычисление 2 6 3 4 2" xfId="14468"/>
    <cellStyle name="Вычисление 2 6 3 5" xfId="14469"/>
    <cellStyle name="Вычисление 2 6 3 5 2" xfId="14470"/>
    <cellStyle name="Вычисление 2 6 3 6" xfId="14471"/>
    <cellStyle name="Вычисление 2 6 3 6 2" xfId="14472"/>
    <cellStyle name="Вычисление 2 6 3 7" xfId="14473"/>
    <cellStyle name="Вычисление 2 6 4" xfId="14474"/>
    <cellStyle name="Вычисление 2 6 4 2" xfId="14475"/>
    <cellStyle name="Вычисление 2 6 5" xfId="14476"/>
    <cellStyle name="Вычисление 2 6 5 2" xfId="14477"/>
    <cellStyle name="Вычисление 2 6 6" xfId="14478"/>
    <cellStyle name="Вычисление 2 6 6 2" xfId="14479"/>
    <cellStyle name="Вычисление 2 6 7" xfId="14480"/>
    <cellStyle name="Вычисление 2 6 7 2" xfId="14481"/>
    <cellStyle name="Вычисление 2 6 8" xfId="14482"/>
    <cellStyle name="Вычисление 2 6 8 2" xfId="14483"/>
    <cellStyle name="Вычисление 2 7" xfId="14484"/>
    <cellStyle name="Вычисление 2 7 2" xfId="14485"/>
    <cellStyle name="Вычисление 2 7 2 2" xfId="14486"/>
    <cellStyle name="Вычисление 2 7 2 2 2" xfId="14487"/>
    <cellStyle name="Вычисление 2 7 2 2 3" xfId="14488"/>
    <cellStyle name="Вычисление 2 7 2 2 4" xfId="14489"/>
    <cellStyle name="Вычисление 2 7 2 2 5" xfId="14490"/>
    <cellStyle name="Вычисление 2 7 2 3" xfId="14491"/>
    <cellStyle name="Вычисление 2 7 2 3 2" xfId="14492"/>
    <cellStyle name="Вычисление 2 7 2 4" xfId="14493"/>
    <cellStyle name="Вычисление 2 7 2 4 2" xfId="14494"/>
    <cellStyle name="Вычисление 2 7 2 5" xfId="14495"/>
    <cellStyle name="Вычисление 2 7 2 5 2" xfId="14496"/>
    <cellStyle name="Вычисление 2 7 2 6" xfId="14497"/>
    <cellStyle name="Вычисление 2 7 2 6 2" xfId="14498"/>
    <cellStyle name="Вычисление 2 7 2 7" xfId="14499"/>
    <cellStyle name="Вычисление 2 7 3" xfId="14500"/>
    <cellStyle name="Вычисление 2 7 3 2" xfId="14501"/>
    <cellStyle name="Вычисление 2 7 3 2 2" xfId="14502"/>
    <cellStyle name="Вычисление 2 7 3 3" xfId="14503"/>
    <cellStyle name="Вычисление 2 7 3 3 2" xfId="14504"/>
    <cellStyle name="Вычисление 2 7 3 4" xfId="14505"/>
    <cellStyle name="Вычисление 2 7 3 4 2" xfId="14506"/>
    <cellStyle name="Вычисление 2 7 3 5" xfId="14507"/>
    <cellStyle name="Вычисление 2 7 3 5 2" xfId="14508"/>
    <cellStyle name="Вычисление 2 7 3 6" xfId="14509"/>
    <cellStyle name="Вычисление 2 7 3 6 2" xfId="14510"/>
    <cellStyle name="Вычисление 2 7 3 7" xfId="14511"/>
    <cellStyle name="Вычисление 2 7 4" xfId="14512"/>
    <cellStyle name="Вычисление 2 7 4 2" xfId="14513"/>
    <cellStyle name="Вычисление 2 7 5" xfId="14514"/>
    <cellStyle name="Вычисление 2 7 5 2" xfId="14515"/>
    <cellStyle name="Вычисление 2 7 6" xfId="14516"/>
    <cellStyle name="Вычисление 2 7 6 2" xfId="14517"/>
    <cellStyle name="Вычисление 2 7 7" xfId="14518"/>
    <cellStyle name="Вычисление 2 7 7 2" xfId="14519"/>
    <cellStyle name="Вычисление 2 7 8" xfId="14520"/>
    <cellStyle name="Вычисление 2 7 8 2" xfId="14521"/>
    <cellStyle name="Вычисление 2 8" xfId="14522"/>
    <cellStyle name="Вычисление 2 8 2" xfId="14523"/>
    <cellStyle name="Вычисление 2 8 2 2" xfId="14524"/>
    <cellStyle name="Вычисление 2 8 2 2 2" xfId="14525"/>
    <cellStyle name="Вычисление 2 8 2 2 3" xfId="14526"/>
    <cellStyle name="Вычисление 2 8 2 2 4" xfId="14527"/>
    <cellStyle name="Вычисление 2 8 2 2 5" xfId="14528"/>
    <cellStyle name="Вычисление 2 8 2 3" xfId="14529"/>
    <cellStyle name="Вычисление 2 8 2 3 2" xfId="14530"/>
    <cellStyle name="Вычисление 2 8 2 4" xfId="14531"/>
    <cellStyle name="Вычисление 2 8 2 4 2" xfId="14532"/>
    <cellStyle name="Вычисление 2 8 2 5" xfId="14533"/>
    <cellStyle name="Вычисление 2 8 2 5 2" xfId="14534"/>
    <cellStyle name="Вычисление 2 8 2 6" xfId="14535"/>
    <cellStyle name="Вычисление 2 8 2 6 2" xfId="14536"/>
    <cellStyle name="Вычисление 2 8 2 7" xfId="14537"/>
    <cellStyle name="Вычисление 2 8 3" xfId="14538"/>
    <cellStyle name="Вычисление 2 8 3 2" xfId="14539"/>
    <cellStyle name="Вычисление 2 8 3 2 2" xfId="14540"/>
    <cellStyle name="Вычисление 2 8 3 3" xfId="14541"/>
    <cellStyle name="Вычисление 2 8 3 3 2" xfId="14542"/>
    <cellStyle name="Вычисление 2 8 3 4" xfId="14543"/>
    <cellStyle name="Вычисление 2 8 3 4 2" xfId="14544"/>
    <cellStyle name="Вычисление 2 8 3 5" xfId="14545"/>
    <cellStyle name="Вычисление 2 8 3 5 2" xfId="14546"/>
    <cellStyle name="Вычисление 2 8 3 6" xfId="14547"/>
    <cellStyle name="Вычисление 2 8 3 6 2" xfId="14548"/>
    <cellStyle name="Вычисление 2 8 3 7" xfId="14549"/>
    <cellStyle name="Вычисление 2 8 4" xfId="14550"/>
    <cellStyle name="Вычисление 2 8 4 2" xfId="14551"/>
    <cellStyle name="Вычисление 2 8 5" xfId="14552"/>
    <cellStyle name="Вычисление 2 8 5 2" xfId="14553"/>
    <cellStyle name="Вычисление 2 8 6" xfId="14554"/>
    <cellStyle name="Вычисление 2 8 6 2" xfId="14555"/>
    <cellStyle name="Вычисление 2 8 7" xfId="14556"/>
    <cellStyle name="Вычисление 2 8 7 2" xfId="14557"/>
    <cellStyle name="Вычисление 2 8 8" xfId="14558"/>
    <cellStyle name="Вычисление 2 8 8 2" xfId="14559"/>
    <cellStyle name="Вычисление 2 9" xfId="14560"/>
    <cellStyle name="Вычисление 2 9 2" xfId="14561"/>
    <cellStyle name="Вычисление 2 9 2 2" xfId="14562"/>
    <cellStyle name="Вычисление 2 9 2 2 2" xfId="14563"/>
    <cellStyle name="Вычисление 2 9 2 2 3" xfId="14564"/>
    <cellStyle name="Вычисление 2 9 2 2 4" xfId="14565"/>
    <cellStyle name="Вычисление 2 9 2 2 5" xfId="14566"/>
    <cellStyle name="Вычисление 2 9 2 3" xfId="14567"/>
    <cellStyle name="Вычисление 2 9 2 3 2" xfId="14568"/>
    <cellStyle name="Вычисление 2 9 2 4" xfId="14569"/>
    <cellStyle name="Вычисление 2 9 2 4 2" xfId="14570"/>
    <cellStyle name="Вычисление 2 9 2 5" xfId="14571"/>
    <cellStyle name="Вычисление 2 9 2 5 2" xfId="14572"/>
    <cellStyle name="Вычисление 2 9 2 6" xfId="14573"/>
    <cellStyle name="Вычисление 2 9 2 6 2" xfId="14574"/>
    <cellStyle name="Вычисление 2 9 2 7" xfId="14575"/>
    <cellStyle name="Вычисление 2 9 3" xfId="14576"/>
    <cellStyle name="Вычисление 2 9 3 2" xfId="14577"/>
    <cellStyle name="Вычисление 2 9 3 2 2" xfId="14578"/>
    <cellStyle name="Вычисление 2 9 3 3" xfId="14579"/>
    <cellStyle name="Вычисление 2 9 3 3 2" xfId="14580"/>
    <cellStyle name="Вычисление 2 9 3 4" xfId="14581"/>
    <cellStyle name="Вычисление 2 9 3 4 2" xfId="14582"/>
    <cellStyle name="Вычисление 2 9 3 5" xfId="14583"/>
    <cellStyle name="Вычисление 2 9 3 5 2" xfId="14584"/>
    <cellStyle name="Вычисление 2 9 3 6" xfId="14585"/>
    <cellStyle name="Вычисление 2 9 3 6 2" xfId="14586"/>
    <cellStyle name="Вычисление 2 9 3 7" xfId="14587"/>
    <cellStyle name="Вычисление 2 9 4" xfId="14588"/>
    <cellStyle name="Вычисление 2 9 4 2" xfId="14589"/>
    <cellStyle name="Вычисление 2 9 5" xfId="14590"/>
    <cellStyle name="Вычисление 2 9 5 2" xfId="14591"/>
    <cellStyle name="Вычисление 2 9 6" xfId="14592"/>
    <cellStyle name="Вычисление 2 9 6 2" xfId="14593"/>
    <cellStyle name="Вычисление 2 9 7" xfId="14594"/>
    <cellStyle name="Вычисление 2 9 7 2" xfId="14595"/>
    <cellStyle name="Вычисление 2 9 8" xfId="14596"/>
    <cellStyle name="Вычисление 2 9 8 2" xfId="14597"/>
    <cellStyle name="Вычисление 20" xfId="14598"/>
    <cellStyle name="Вычисление 20 2" xfId="14599"/>
    <cellStyle name="Вычисление 20 2 2" xfId="14600"/>
    <cellStyle name="Вычисление 20 2 2 2" xfId="14601"/>
    <cellStyle name="Вычисление 20 2 2 3" xfId="14602"/>
    <cellStyle name="Вычисление 20 2 2 4" xfId="14603"/>
    <cellStyle name="Вычисление 20 2 2 5" xfId="14604"/>
    <cellStyle name="Вычисление 20 2 3" xfId="14605"/>
    <cellStyle name="Вычисление 20 2 3 2" xfId="14606"/>
    <cellStyle name="Вычисление 20 2 4" xfId="14607"/>
    <cellStyle name="Вычисление 20 2 4 2" xfId="14608"/>
    <cellStyle name="Вычисление 20 2 5" xfId="14609"/>
    <cellStyle name="Вычисление 20 2 5 2" xfId="14610"/>
    <cellStyle name="Вычисление 20 2 6" xfId="14611"/>
    <cellStyle name="Вычисление 20 2 6 2" xfId="14612"/>
    <cellStyle name="Вычисление 20 2 7" xfId="14613"/>
    <cellStyle name="Вычисление 20 3" xfId="14614"/>
    <cellStyle name="Вычисление 20 3 2" xfId="14615"/>
    <cellStyle name="Вычисление 20 3 2 2" xfId="14616"/>
    <cellStyle name="Вычисление 20 3 3" xfId="14617"/>
    <cellStyle name="Вычисление 20 3 3 2" xfId="14618"/>
    <cellStyle name="Вычисление 20 3 4" xfId="14619"/>
    <cellStyle name="Вычисление 20 3 4 2" xfId="14620"/>
    <cellStyle name="Вычисление 20 3 5" xfId="14621"/>
    <cellStyle name="Вычисление 20 3 5 2" xfId="14622"/>
    <cellStyle name="Вычисление 20 3 6" xfId="14623"/>
    <cellStyle name="Вычисление 20 3 6 2" xfId="14624"/>
    <cellStyle name="Вычисление 20 3 7" xfId="14625"/>
    <cellStyle name="Вычисление 20 4" xfId="14626"/>
    <cellStyle name="Вычисление 20 4 2" xfId="14627"/>
    <cellStyle name="Вычисление 20 5" xfId="14628"/>
    <cellStyle name="Вычисление 20 5 2" xfId="14629"/>
    <cellStyle name="Вычисление 20 6" xfId="14630"/>
    <cellStyle name="Вычисление 20 6 2" xfId="14631"/>
    <cellStyle name="Вычисление 20 7" xfId="14632"/>
    <cellStyle name="Вычисление 20 7 2" xfId="14633"/>
    <cellStyle name="Вычисление 20 8" xfId="14634"/>
    <cellStyle name="Вычисление 20 8 2" xfId="14635"/>
    <cellStyle name="Вычисление 21" xfId="14636"/>
    <cellStyle name="Вычисление 21 2" xfId="14637"/>
    <cellStyle name="Вычисление 21 2 2" xfId="14638"/>
    <cellStyle name="Вычисление 21 2 2 2" xfId="14639"/>
    <cellStyle name="Вычисление 21 2 2 3" xfId="14640"/>
    <cellStyle name="Вычисление 21 2 2 4" xfId="14641"/>
    <cellStyle name="Вычисление 21 2 2 5" xfId="14642"/>
    <cellStyle name="Вычисление 21 2 3" xfId="14643"/>
    <cellStyle name="Вычисление 21 2 3 2" xfId="14644"/>
    <cellStyle name="Вычисление 21 2 4" xfId="14645"/>
    <cellStyle name="Вычисление 21 2 4 2" xfId="14646"/>
    <cellStyle name="Вычисление 21 2 5" xfId="14647"/>
    <cellStyle name="Вычисление 21 2 5 2" xfId="14648"/>
    <cellStyle name="Вычисление 21 2 6" xfId="14649"/>
    <cellStyle name="Вычисление 21 2 6 2" xfId="14650"/>
    <cellStyle name="Вычисление 21 2 7" xfId="14651"/>
    <cellStyle name="Вычисление 21 3" xfId="14652"/>
    <cellStyle name="Вычисление 21 3 2" xfId="14653"/>
    <cellStyle name="Вычисление 21 3 2 2" xfId="14654"/>
    <cellStyle name="Вычисление 21 3 3" xfId="14655"/>
    <cellStyle name="Вычисление 21 3 3 2" xfId="14656"/>
    <cellStyle name="Вычисление 21 3 4" xfId="14657"/>
    <cellStyle name="Вычисление 21 3 4 2" xfId="14658"/>
    <cellStyle name="Вычисление 21 3 5" xfId="14659"/>
    <cellStyle name="Вычисление 21 3 5 2" xfId="14660"/>
    <cellStyle name="Вычисление 21 3 6" xfId="14661"/>
    <cellStyle name="Вычисление 21 3 6 2" xfId="14662"/>
    <cellStyle name="Вычисление 21 3 7" xfId="14663"/>
    <cellStyle name="Вычисление 21 4" xfId="14664"/>
    <cellStyle name="Вычисление 21 4 2" xfId="14665"/>
    <cellStyle name="Вычисление 21 5" xfId="14666"/>
    <cellStyle name="Вычисление 21 5 2" xfId="14667"/>
    <cellStyle name="Вычисление 21 6" xfId="14668"/>
    <cellStyle name="Вычисление 21 6 2" xfId="14669"/>
    <cellStyle name="Вычисление 21 7" xfId="14670"/>
    <cellStyle name="Вычисление 21 7 2" xfId="14671"/>
    <cellStyle name="Вычисление 21 8" xfId="14672"/>
    <cellStyle name="Вычисление 21 8 2" xfId="14673"/>
    <cellStyle name="Вычисление 22" xfId="14674"/>
    <cellStyle name="Вычисление 22 2" xfId="14675"/>
    <cellStyle name="Вычисление 22 2 2" xfId="14676"/>
    <cellStyle name="Вычисление 22 2 3" xfId="14677"/>
    <cellStyle name="Вычисление 22 2 4" xfId="14678"/>
    <cellStyle name="Вычисление 22 2 5" xfId="14679"/>
    <cellStyle name="Вычисление 22 3" xfId="14680"/>
    <cellStyle name="Вычисление 23" xfId="14681"/>
    <cellStyle name="Вычисление 23 2" xfId="14682"/>
    <cellStyle name="Вычисление 23 3" xfId="14683"/>
    <cellStyle name="Вычисление 23 4" xfId="14684"/>
    <cellStyle name="Вычисление 23 5" xfId="14685"/>
    <cellStyle name="Вычисление 24" xfId="14686"/>
    <cellStyle name="Вычисление 25" xfId="14687"/>
    <cellStyle name="Вычисление 26" xfId="14688"/>
    <cellStyle name="Вычисление 27" xfId="14689"/>
    <cellStyle name="Вычисление 28" xfId="14690"/>
    <cellStyle name="Вычисление 29" xfId="14691"/>
    <cellStyle name="Вычисление 3" xfId="14692"/>
    <cellStyle name="Вычисление 3 10" xfId="14693"/>
    <cellStyle name="Вычисление 3 10 2" xfId="14694"/>
    <cellStyle name="Вычисление 3 2" xfId="14695"/>
    <cellStyle name="Вычисление 3 2 2" xfId="14696"/>
    <cellStyle name="Вычисление 3 2 2 2" xfId="14697"/>
    <cellStyle name="Вычисление 3 2 2 3" xfId="14698"/>
    <cellStyle name="Вычисление 3 2 2 4" xfId="14699"/>
    <cellStyle name="Вычисление 3 2 2 5" xfId="14700"/>
    <cellStyle name="Вычисление 3 2 3" xfId="14701"/>
    <cellStyle name="Вычисление 3 2 3 2" xfId="14702"/>
    <cellStyle name="Вычисление 3 2 4" xfId="14703"/>
    <cellStyle name="Вычисление 3 2 4 2" xfId="14704"/>
    <cellStyle name="Вычисление 3 2 5" xfId="14705"/>
    <cellStyle name="Вычисление 3 2 5 2" xfId="14706"/>
    <cellStyle name="Вычисление 3 2 6" xfId="14707"/>
    <cellStyle name="Вычисление 3 2 6 2" xfId="14708"/>
    <cellStyle name="Вычисление 3 2 7" xfId="14709"/>
    <cellStyle name="Вычисление 3 3" xfId="14710"/>
    <cellStyle name="Вычисление 3 3 2" xfId="14711"/>
    <cellStyle name="Вычисление 3 3 2 2" xfId="14712"/>
    <cellStyle name="Вычисление 3 3 3" xfId="14713"/>
    <cellStyle name="Вычисление 3 3 3 2" xfId="14714"/>
    <cellStyle name="Вычисление 3 3 4" xfId="14715"/>
    <cellStyle name="Вычисление 3 3 4 2" xfId="14716"/>
    <cellStyle name="Вычисление 3 3 5" xfId="14717"/>
    <cellStyle name="Вычисление 3 3 5 2" xfId="14718"/>
    <cellStyle name="Вычисление 3 3 6" xfId="14719"/>
    <cellStyle name="Вычисление 3 3 6 2" xfId="14720"/>
    <cellStyle name="Вычисление 3 3 7" xfId="14721"/>
    <cellStyle name="Вычисление 3 4" xfId="14722"/>
    <cellStyle name="Вычисление 3 4 2" xfId="14723"/>
    <cellStyle name="Вычисление 3 4 2 2" xfId="14724"/>
    <cellStyle name="Вычисление 3 4 3" xfId="14725"/>
    <cellStyle name="Вычисление 3 4 3 2" xfId="14726"/>
    <cellStyle name="Вычисление 3 4 4" xfId="14727"/>
    <cellStyle name="Вычисление 3 4 4 2" xfId="14728"/>
    <cellStyle name="Вычисление 3 4 5" xfId="14729"/>
    <cellStyle name="Вычисление 3 4 5 2" xfId="14730"/>
    <cellStyle name="Вычисление 3 4 6" xfId="14731"/>
    <cellStyle name="Вычисление 3 4 6 2" xfId="14732"/>
    <cellStyle name="Вычисление 3 4 7" xfId="14733"/>
    <cellStyle name="Вычисление 3 5" xfId="14734"/>
    <cellStyle name="Вычисление 3 5 2" xfId="14735"/>
    <cellStyle name="Вычисление 3 5 2 2" xfId="14736"/>
    <cellStyle name="Вычисление 3 5 3" xfId="14737"/>
    <cellStyle name="Вычисление 3 5 3 2" xfId="14738"/>
    <cellStyle name="Вычисление 3 5 4" xfId="14739"/>
    <cellStyle name="Вычисление 3 5 4 2" xfId="14740"/>
    <cellStyle name="Вычисление 3 5 5" xfId="14741"/>
    <cellStyle name="Вычисление 3 5 5 2" xfId="14742"/>
    <cellStyle name="Вычисление 3 5 6" xfId="14743"/>
    <cellStyle name="Вычисление 3 5 6 2" xfId="14744"/>
    <cellStyle name="Вычисление 3 5 7" xfId="14745"/>
    <cellStyle name="Вычисление 3 6" xfId="14746"/>
    <cellStyle name="Вычисление 3 6 2" xfId="14747"/>
    <cellStyle name="Вычисление 3 7" xfId="14748"/>
    <cellStyle name="Вычисление 3 7 2" xfId="14749"/>
    <cellStyle name="Вычисление 3 8" xfId="14750"/>
    <cellStyle name="Вычисление 3 8 2" xfId="14751"/>
    <cellStyle name="Вычисление 3 9" xfId="14752"/>
    <cellStyle name="Вычисление 3 9 2" xfId="14753"/>
    <cellStyle name="Вычисление 30" xfId="14754"/>
    <cellStyle name="Вычисление 31" xfId="14755"/>
    <cellStyle name="Вычисление 32" xfId="14756"/>
    <cellStyle name="Вычисление 33" xfId="14757"/>
    <cellStyle name="Вычисление 34" xfId="14758"/>
    <cellStyle name="Вычисление 35" xfId="14759"/>
    <cellStyle name="Вычисление 36" xfId="14760"/>
    <cellStyle name="Вычисление 37" xfId="14761"/>
    <cellStyle name="Вычисление 4" xfId="14762"/>
    <cellStyle name="Вычисление 4 10" xfId="14763"/>
    <cellStyle name="Вычисление 4 10 2" xfId="14764"/>
    <cellStyle name="Вычисление 4 2" xfId="14765"/>
    <cellStyle name="Вычисление 4 2 2" xfId="14766"/>
    <cellStyle name="Вычисление 4 2 2 2" xfId="14767"/>
    <cellStyle name="Вычисление 4 2 2 3" xfId="14768"/>
    <cellStyle name="Вычисление 4 2 2 4" xfId="14769"/>
    <cellStyle name="Вычисление 4 2 2 5" xfId="14770"/>
    <cellStyle name="Вычисление 4 2 3" xfId="14771"/>
    <cellStyle name="Вычисление 4 2 3 2" xfId="14772"/>
    <cellStyle name="Вычисление 4 2 4" xfId="14773"/>
    <cellStyle name="Вычисление 4 2 4 2" xfId="14774"/>
    <cellStyle name="Вычисление 4 2 5" xfId="14775"/>
    <cellStyle name="Вычисление 4 2 5 2" xfId="14776"/>
    <cellStyle name="Вычисление 4 2 6" xfId="14777"/>
    <cellStyle name="Вычисление 4 2 6 2" xfId="14778"/>
    <cellStyle name="Вычисление 4 2 7" xfId="14779"/>
    <cellStyle name="Вычисление 4 3" xfId="14780"/>
    <cellStyle name="Вычисление 4 3 2" xfId="14781"/>
    <cellStyle name="Вычисление 4 3 2 2" xfId="14782"/>
    <cellStyle name="Вычисление 4 3 3" xfId="14783"/>
    <cellStyle name="Вычисление 4 3 3 2" xfId="14784"/>
    <cellStyle name="Вычисление 4 3 4" xfId="14785"/>
    <cellStyle name="Вычисление 4 3 4 2" xfId="14786"/>
    <cellStyle name="Вычисление 4 3 5" xfId="14787"/>
    <cellStyle name="Вычисление 4 3 5 2" xfId="14788"/>
    <cellStyle name="Вычисление 4 3 6" xfId="14789"/>
    <cellStyle name="Вычисление 4 3 6 2" xfId="14790"/>
    <cellStyle name="Вычисление 4 3 7" xfId="14791"/>
    <cellStyle name="Вычисление 4 4" xfId="14792"/>
    <cellStyle name="Вычисление 4 4 2" xfId="14793"/>
    <cellStyle name="Вычисление 4 4 2 2" xfId="14794"/>
    <cellStyle name="Вычисление 4 4 3" xfId="14795"/>
    <cellStyle name="Вычисление 4 4 3 2" xfId="14796"/>
    <cellStyle name="Вычисление 4 4 4" xfId="14797"/>
    <cellStyle name="Вычисление 4 4 4 2" xfId="14798"/>
    <cellStyle name="Вычисление 4 4 5" xfId="14799"/>
    <cellStyle name="Вычисление 4 4 5 2" xfId="14800"/>
    <cellStyle name="Вычисление 4 4 6" xfId="14801"/>
    <cellStyle name="Вычисление 4 4 6 2" xfId="14802"/>
    <cellStyle name="Вычисление 4 4 7" xfId="14803"/>
    <cellStyle name="Вычисление 4 5" xfId="14804"/>
    <cellStyle name="Вычисление 4 5 2" xfId="14805"/>
    <cellStyle name="Вычисление 4 5 2 2" xfId="14806"/>
    <cellStyle name="Вычисление 4 5 3" xfId="14807"/>
    <cellStyle name="Вычисление 4 5 3 2" xfId="14808"/>
    <cellStyle name="Вычисление 4 5 4" xfId="14809"/>
    <cellStyle name="Вычисление 4 5 4 2" xfId="14810"/>
    <cellStyle name="Вычисление 4 5 5" xfId="14811"/>
    <cellStyle name="Вычисление 4 5 5 2" xfId="14812"/>
    <cellStyle name="Вычисление 4 5 6" xfId="14813"/>
    <cellStyle name="Вычисление 4 5 6 2" xfId="14814"/>
    <cellStyle name="Вычисление 4 5 7" xfId="14815"/>
    <cellStyle name="Вычисление 4 6" xfId="14816"/>
    <cellStyle name="Вычисление 4 6 2" xfId="14817"/>
    <cellStyle name="Вычисление 4 7" xfId="14818"/>
    <cellStyle name="Вычисление 4 7 2" xfId="14819"/>
    <cellStyle name="Вычисление 4 8" xfId="14820"/>
    <cellStyle name="Вычисление 4 8 2" xfId="14821"/>
    <cellStyle name="Вычисление 4 9" xfId="14822"/>
    <cellStyle name="Вычисление 4 9 2" xfId="14823"/>
    <cellStyle name="Вычисление 5" xfId="14824"/>
    <cellStyle name="Вычисление 5 10" xfId="14825"/>
    <cellStyle name="Вычисление 5 10 2" xfId="14826"/>
    <cellStyle name="Вычисление 5 2" xfId="14827"/>
    <cellStyle name="Вычисление 5 2 2" xfId="14828"/>
    <cellStyle name="Вычисление 5 2 2 2" xfId="14829"/>
    <cellStyle name="Вычисление 5 2 2 3" xfId="14830"/>
    <cellStyle name="Вычисление 5 2 2 4" xfId="14831"/>
    <cellStyle name="Вычисление 5 2 2 5" xfId="14832"/>
    <cellStyle name="Вычисление 5 2 3" xfId="14833"/>
    <cellStyle name="Вычисление 5 2 3 2" xfId="14834"/>
    <cellStyle name="Вычисление 5 2 4" xfId="14835"/>
    <cellStyle name="Вычисление 5 2 4 2" xfId="14836"/>
    <cellStyle name="Вычисление 5 2 5" xfId="14837"/>
    <cellStyle name="Вычисление 5 2 5 2" xfId="14838"/>
    <cellStyle name="Вычисление 5 2 6" xfId="14839"/>
    <cellStyle name="Вычисление 5 2 6 2" xfId="14840"/>
    <cellStyle name="Вычисление 5 2 7" xfId="14841"/>
    <cellStyle name="Вычисление 5 3" xfId="14842"/>
    <cellStyle name="Вычисление 5 3 2" xfId="14843"/>
    <cellStyle name="Вычисление 5 3 2 2" xfId="14844"/>
    <cellStyle name="Вычисление 5 3 3" xfId="14845"/>
    <cellStyle name="Вычисление 5 3 3 2" xfId="14846"/>
    <cellStyle name="Вычисление 5 3 4" xfId="14847"/>
    <cellStyle name="Вычисление 5 3 4 2" xfId="14848"/>
    <cellStyle name="Вычисление 5 3 5" xfId="14849"/>
    <cellStyle name="Вычисление 5 3 5 2" xfId="14850"/>
    <cellStyle name="Вычисление 5 3 6" xfId="14851"/>
    <cellStyle name="Вычисление 5 3 6 2" xfId="14852"/>
    <cellStyle name="Вычисление 5 3 7" xfId="14853"/>
    <cellStyle name="Вычисление 5 4" xfId="14854"/>
    <cellStyle name="Вычисление 5 4 2" xfId="14855"/>
    <cellStyle name="Вычисление 5 4 2 2" xfId="14856"/>
    <cellStyle name="Вычисление 5 4 3" xfId="14857"/>
    <cellStyle name="Вычисление 5 4 3 2" xfId="14858"/>
    <cellStyle name="Вычисление 5 4 4" xfId="14859"/>
    <cellStyle name="Вычисление 5 4 4 2" xfId="14860"/>
    <cellStyle name="Вычисление 5 4 5" xfId="14861"/>
    <cellStyle name="Вычисление 5 4 5 2" xfId="14862"/>
    <cellStyle name="Вычисление 5 4 6" xfId="14863"/>
    <cellStyle name="Вычисление 5 4 6 2" xfId="14864"/>
    <cellStyle name="Вычисление 5 4 7" xfId="14865"/>
    <cellStyle name="Вычисление 5 5" xfId="14866"/>
    <cellStyle name="Вычисление 5 5 2" xfId="14867"/>
    <cellStyle name="Вычисление 5 5 2 2" xfId="14868"/>
    <cellStyle name="Вычисление 5 5 3" xfId="14869"/>
    <cellStyle name="Вычисление 5 5 3 2" xfId="14870"/>
    <cellStyle name="Вычисление 5 5 4" xfId="14871"/>
    <cellStyle name="Вычисление 5 5 4 2" xfId="14872"/>
    <cellStyle name="Вычисление 5 5 5" xfId="14873"/>
    <cellStyle name="Вычисление 5 5 5 2" xfId="14874"/>
    <cellStyle name="Вычисление 5 5 6" xfId="14875"/>
    <cellStyle name="Вычисление 5 5 6 2" xfId="14876"/>
    <cellStyle name="Вычисление 5 5 7" xfId="14877"/>
    <cellStyle name="Вычисление 5 6" xfId="14878"/>
    <cellStyle name="Вычисление 5 6 2" xfId="14879"/>
    <cellStyle name="Вычисление 5 7" xfId="14880"/>
    <cellStyle name="Вычисление 5 7 2" xfId="14881"/>
    <cellStyle name="Вычисление 5 8" xfId="14882"/>
    <cellStyle name="Вычисление 5 8 2" xfId="14883"/>
    <cellStyle name="Вычисление 5 9" xfId="14884"/>
    <cellStyle name="Вычисление 5 9 2" xfId="14885"/>
    <cellStyle name="Вычисление 6" xfId="14886"/>
    <cellStyle name="Вычисление 6 10" xfId="14887"/>
    <cellStyle name="Вычисление 6 10 2" xfId="14888"/>
    <cellStyle name="Вычисление 6 2" xfId="14889"/>
    <cellStyle name="Вычисление 6 2 2" xfId="14890"/>
    <cellStyle name="Вычисление 6 2 2 2" xfId="14891"/>
    <cellStyle name="Вычисление 6 2 2 3" xfId="14892"/>
    <cellStyle name="Вычисление 6 2 2 4" xfId="14893"/>
    <cellStyle name="Вычисление 6 2 2 5" xfId="14894"/>
    <cellStyle name="Вычисление 6 2 3" xfId="14895"/>
    <cellStyle name="Вычисление 6 2 3 2" xfId="14896"/>
    <cellStyle name="Вычисление 6 2 4" xfId="14897"/>
    <cellStyle name="Вычисление 6 2 4 2" xfId="14898"/>
    <cellStyle name="Вычисление 6 2 5" xfId="14899"/>
    <cellStyle name="Вычисление 6 2 5 2" xfId="14900"/>
    <cellStyle name="Вычисление 6 2 6" xfId="14901"/>
    <cellStyle name="Вычисление 6 2 6 2" xfId="14902"/>
    <cellStyle name="Вычисление 6 2 7" xfId="14903"/>
    <cellStyle name="Вычисление 6 3" xfId="14904"/>
    <cellStyle name="Вычисление 6 3 2" xfId="14905"/>
    <cellStyle name="Вычисление 6 3 2 2" xfId="14906"/>
    <cellStyle name="Вычисление 6 3 3" xfId="14907"/>
    <cellStyle name="Вычисление 6 3 3 2" xfId="14908"/>
    <cellStyle name="Вычисление 6 3 4" xfId="14909"/>
    <cellStyle name="Вычисление 6 3 4 2" xfId="14910"/>
    <cellStyle name="Вычисление 6 3 5" xfId="14911"/>
    <cellStyle name="Вычисление 6 3 5 2" xfId="14912"/>
    <cellStyle name="Вычисление 6 3 6" xfId="14913"/>
    <cellStyle name="Вычисление 6 3 6 2" xfId="14914"/>
    <cellStyle name="Вычисление 6 3 7" xfId="14915"/>
    <cellStyle name="Вычисление 6 4" xfId="14916"/>
    <cellStyle name="Вычисление 6 4 2" xfId="14917"/>
    <cellStyle name="Вычисление 6 4 2 2" xfId="14918"/>
    <cellStyle name="Вычисление 6 4 3" xfId="14919"/>
    <cellStyle name="Вычисление 6 4 3 2" xfId="14920"/>
    <cellStyle name="Вычисление 6 4 4" xfId="14921"/>
    <cellStyle name="Вычисление 6 4 4 2" xfId="14922"/>
    <cellStyle name="Вычисление 6 4 5" xfId="14923"/>
    <cellStyle name="Вычисление 6 4 5 2" xfId="14924"/>
    <cellStyle name="Вычисление 6 4 6" xfId="14925"/>
    <cellStyle name="Вычисление 6 4 6 2" xfId="14926"/>
    <cellStyle name="Вычисление 6 4 7" xfId="14927"/>
    <cellStyle name="Вычисление 6 5" xfId="14928"/>
    <cellStyle name="Вычисление 6 5 2" xfId="14929"/>
    <cellStyle name="Вычисление 6 5 2 2" xfId="14930"/>
    <cellStyle name="Вычисление 6 5 3" xfId="14931"/>
    <cellStyle name="Вычисление 6 5 3 2" xfId="14932"/>
    <cellStyle name="Вычисление 6 5 4" xfId="14933"/>
    <cellStyle name="Вычисление 6 5 4 2" xfId="14934"/>
    <cellStyle name="Вычисление 6 5 5" xfId="14935"/>
    <cellStyle name="Вычисление 6 5 5 2" xfId="14936"/>
    <cellStyle name="Вычисление 6 5 6" xfId="14937"/>
    <cellStyle name="Вычисление 6 5 6 2" xfId="14938"/>
    <cellStyle name="Вычисление 6 5 7" xfId="14939"/>
    <cellStyle name="Вычисление 6 6" xfId="14940"/>
    <cellStyle name="Вычисление 6 6 2" xfId="14941"/>
    <cellStyle name="Вычисление 6 7" xfId="14942"/>
    <cellStyle name="Вычисление 6 7 2" xfId="14943"/>
    <cellStyle name="Вычисление 6 8" xfId="14944"/>
    <cellStyle name="Вычисление 6 8 2" xfId="14945"/>
    <cellStyle name="Вычисление 6 9" xfId="14946"/>
    <cellStyle name="Вычисление 6 9 2" xfId="14947"/>
    <cellStyle name="Вычисление 7" xfId="14948"/>
    <cellStyle name="Вычисление 7 10" xfId="14949"/>
    <cellStyle name="Вычисление 7 10 2" xfId="14950"/>
    <cellStyle name="Вычисление 7 2" xfId="14951"/>
    <cellStyle name="Вычисление 7 2 2" xfId="14952"/>
    <cellStyle name="Вычисление 7 2 2 2" xfId="14953"/>
    <cellStyle name="Вычисление 7 2 2 3" xfId="14954"/>
    <cellStyle name="Вычисление 7 2 2 4" xfId="14955"/>
    <cellStyle name="Вычисление 7 2 2 5" xfId="14956"/>
    <cellStyle name="Вычисление 7 2 3" xfId="14957"/>
    <cellStyle name="Вычисление 7 2 3 2" xfId="14958"/>
    <cellStyle name="Вычисление 7 2 4" xfId="14959"/>
    <cellStyle name="Вычисление 7 2 4 2" xfId="14960"/>
    <cellStyle name="Вычисление 7 2 5" xfId="14961"/>
    <cellStyle name="Вычисление 7 2 5 2" xfId="14962"/>
    <cellStyle name="Вычисление 7 2 6" xfId="14963"/>
    <cellStyle name="Вычисление 7 2 6 2" xfId="14964"/>
    <cellStyle name="Вычисление 7 2 7" xfId="14965"/>
    <cellStyle name="Вычисление 7 3" xfId="14966"/>
    <cellStyle name="Вычисление 7 3 2" xfId="14967"/>
    <cellStyle name="Вычисление 7 3 2 2" xfId="14968"/>
    <cellStyle name="Вычисление 7 3 3" xfId="14969"/>
    <cellStyle name="Вычисление 7 3 3 2" xfId="14970"/>
    <cellStyle name="Вычисление 7 3 4" xfId="14971"/>
    <cellStyle name="Вычисление 7 3 4 2" xfId="14972"/>
    <cellStyle name="Вычисление 7 3 5" xfId="14973"/>
    <cellStyle name="Вычисление 7 3 5 2" xfId="14974"/>
    <cellStyle name="Вычисление 7 3 6" xfId="14975"/>
    <cellStyle name="Вычисление 7 3 6 2" xfId="14976"/>
    <cellStyle name="Вычисление 7 3 7" xfId="14977"/>
    <cellStyle name="Вычисление 7 4" xfId="14978"/>
    <cellStyle name="Вычисление 7 4 2" xfId="14979"/>
    <cellStyle name="Вычисление 7 4 2 2" xfId="14980"/>
    <cellStyle name="Вычисление 7 4 3" xfId="14981"/>
    <cellStyle name="Вычисление 7 4 3 2" xfId="14982"/>
    <cellStyle name="Вычисление 7 4 4" xfId="14983"/>
    <cellStyle name="Вычисление 7 4 4 2" xfId="14984"/>
    <cellStyle name="Вычисление 7 4 5" xfId="14985"/>
    <cellStyle name="Вычисление 7 4 5 2" xfId="14986"/>
    <cellStyle name="Вычисление 7 4 6" xfId="14987"/>
    <cellStyle name="Вычисление 7 4 6 2" xfId="14988"/>
    <cellStyle name="Вычисление 7 4 7" xfId="14989"/>
    <cellStyle name="Вычисление 7 5" xfId="14990"/>
    <cellStyle name="Вычисление 7 5 2" xfId="14991"/>
    <cellStyle name="Вычисление 7 5 2 2" xfId="14992"/>
    <cellStyle name="Вычисление 7 5 3" xfId="14993"/>
    <cellStyle name="Вычисление 7 5 3 2" xfId="14994"/>
    <cellStyle name="Вычисление 7 5 4" xfId="14995"/>
    <cellStyle name="Вычисление 7 5 4 2" xfId="14996"/>
    <cellStyle name="Вычисление 7 5 5" xfId="14997"/>
    <cellStyle name="Вычисление 7 5 5 2" xfId="14998"/>
    <cellStyle name="Вычисление 7 5 6" xfId="14999"/>
    <cellStyle name="Вычисление 7 5 6 2" xfId="15000"/>
    <cellStyle name="Вычисление 7 5 7" xfId="15001"/>
    <cellStyle name="Вычисление 7 6" xfId="15002"/>
    <cellStyle name="Вычисление 7 6 2" xfId="15003"/>
    <cellStyle name="Вычисление 7 7" xfId="15004"/>
    <cellStyle name="Вычисление 7 7 2" xfId="15005"/>
    <cellStyle name="Вычисление 7 8" xfId="15006"/>
    <cellStyle name="Вычисление 7 8 2" xfId="15007"/>
    <cellStyle name="Вычисление 7 9" xfId="15008"/>
    <cellStyle name="Вычисление 7 9 2" xfId="15009"/>
    <cellStyle name="Вычисление 8" xfId="15010"/>
    <cellStyle name="Вычисление 8 10" xfId="15011"/>
    <cellStyle name="Вычисление 8 10 2" xfId="15012"/>
    <cellStyle name="Вычисление 8 2" xfId="15013"/>
    <cellStyle name="Вычисление 8 2 2" xfId="15014"/>
    <cellStyle name="Вычисление 8 2 2 2" xfId="15015"/>
    <cellStyle name="Вычисление 8 2 2 3" xfId="15016"/>
    <cellStyle name="Вычисление 8 2 2 4" xfId="15017"/>
    <cellStyle name="Вычисление 8 2 2 5" xfId="15018"/>
    <cellStyle name="Вычисление 8 2 3" xfId="15019"/>
    <cellStyle name="Вычисление 8 2 3 2" xfId="15020"/>
    <cellStyle name="Вычисление 8 2 4" xfId="15021"/>
    <cellStyle name="Вычисление 8 2 4 2" xfId="15022"/>
    <cellStyle name="Вычисление 8 2 5" xfId="15023"/>
    <cellStyle name="Вычисление 8 2 5 2" xfId="15024"/>
    <cellStyle name="Вычисление 8 2 6" xfId="15025"/>
    <cellStyle name="Вычисление 8 2 6 2" xfId="15026"/>
    <cellStyle name="Вычисление 8 2 7" xfId="15027"/>
    <cellStyle name="Вычисление 8 3" xfId="15028"/>
    <cellStyle name="Вычисление 8 3 2" xfId="15029"/>
    <cellStyle name="Вычисление 8 3 2 2" xfId="15030"/>
    <cellStyle name="Вычисление 8 3 3" xfId="15031"/>
    <cellStyle name="Вычисление 8 3 3 2" xfId="15032"/>
    <cellStyle name="Вычисление 8 3 4" xfId="15033"/>
    <cellStyle name="Вычисление 8 3 4 2" xfId="15034"/>
    <cellStyle name="Вычисление 8 3 5" xfId="15035"/>
    <cellStyle name="Вычисление 8 3 5 2" xfId="15036"/>
    <cellStyle name="Вычисление 8 3 6" xfId="15037"/>
    <cellStyle name="Вычисление 8 3 6 2" xfId="15038"/>
    <cellStyle name="Вычисление 8 3 7" xfId="15039"/>
    <cellStyle name="Вычисление 8 4" xfId="15040"/>
    <cellStyle name="Вычисление 8 4 2" xfId="15041"/>
    <cellStyle name="Вычисление 8 4 2 2" xfId="15042"/>
    <cellStyle name="Вычисление 8 4 3" xfId="15043"/>
    <cellStyle name="Вычисление 8 4 3 2" xfId="15044"/>
    <cellStyle name="Вычисление 8 4 4" xfId="15045"/>
    <cellStyle name="Вычисление 8 4 4 2" xfId="15046"/>
    <cellStyle name="Вычисление 8 4 5" xfId="15047"/>
    <cellStyle name="Вычисление 8 4 5 2" xfId="15048"/>
    <cellStyle name="Вычисление 8 4 6" xfId="15049"/>
    <cellStyle name="Вычисление 8 4 6 2" xfId="15050"/>
    <cellStyle name="Вычисление 8 4 7" xfId="15051"/>
    <cellStyle name="Вычисление 8 5" xfId="15052"/>
    <cellStyle name="Вычисление 8 5 2" xfId="15053"/>
    <cellStyle name="Вычисление 8 5 2 2" xfId="15054"/>
    <cellStyle name="Вычисление 8 5 3" xfId="15055"/>
    <cellStyle name="Вычисление 8 5 3 2" xfId="15056"/>
    <cellStyle name="Вычисление 8 5 4" xfId="15057"/>
    <cellStyle name="Вычисление 8 5 4 2" xfId="15058"/>
    <cellStyle name="Вычисление 8 5 5" xfId="15059"/>
    <cellStyle name="Вычисление 8 5 5 2" xfId="15060"/>
    <cellStyle name="Вычисление 8 5 6" xfId="15061"/>
    <cellStyle name="Вычисление 8 5 6 2" xfId="15062"/>
    <cellStyle name="Вычисление 8 5 7" xfId="15063"/>
    <cellStyle name="Вычисление 8 6" xfId="15064"/>
    <cellStyle name="Вычисление 8 6 2" xfId="15065"/>
    <cellStyle name="Вычисление 8 7" xfId="15066"/>
    <cellStyle name="Вычисление 8 7 2" xfId="15067"/>
    <cellStyle name="Вычисление 8 8" xfId="15068"/>
    <cellStyle name="Вычисление 8 8 2" xfId="15069"/>
    <cellStyle name="Вычисление 8 9" xfId="15070"/>
    <cellStyle name="Вычисление 8 9 2" xfId="15071"/>
    <cellStyle name="Вычисление 9" xfId="15072"/>
    <cellStyle name="Вычисление 9 10" xfId="15073"/>
    <cellStyle name="Вычисление 9 10 2" xfId="15074"/>
    <cellStyle name="Вычисление 9 2" xfId="15075"/>
    <cellStyle name="Вычисление 9 2 2" xfId="15076"/>
    <cellStyle name="Вычисление 9 2 2 2" xfId="15077"/>
    <cellStyle name="Вычисление 9 2 2 3" xfId="15078"/>
    <cellStyle name="Вычисление 9 2 2 4" xfId="15079"/>
    <cellStyle name="Вычисление 9 2 2 5" xfId="15080"/>
    <cellStyle name="Вычисление 9 2 3" xfId="15081"/>
    <cellStyle name="Вычисление 9 2 3 2" xfId="15082"/>
    <cellStyle name="Вычисление 9 2 4" xfId="15083"/>
    <cellStyle name="Вычисление 9 2 4 2" xfId="15084"/>
    <cellStyle name="Вычисление 9 2 5" xfId="15085"/>
    <cellStyle name="Вычисление 9 2 5 2" xfId="15086"/>
    <cellStyle name="Вычисление 9 2 6" xfId="15087"/>
    <cellStyle name="Вычисление 9 2 6 2" xfId="15088"/>
    <cellStyle name="Вычисление 9 2 7" xfId="15089"/>
    <cellStyle name="Вычисление 9 3" xfId="15090"/>
    <cellStyle name="Вычисление 9 3 2" xfId="15091"/>
    <cellStyle name="Вычисление 9 3 2 2" xfId="15092"/>
    <cellStyle name="Вычисление 9 3 3" xfId="15093"/>
    <cellStyle name="Вычисление 9 3 3 2" xfId="15094"/>
    <cellStyle name="Вычисление 9 3 4" xfId="15095"/>
    <cellStyle name="Вычисление 9 3 4 2" xfId="15096"/>
    <cellStyle name="Вычисление 9 3 5" xfId="15097"/>
    <cellStyle name="Вычисление 9 3 5 2" xfId="15098"/>
    <cellStyle name="Вычисление 9 3 6" xfId="15099"/>
    <cellStyle name="Вычисление 9 3 6 2" xfId="15100"/>
    <cellStyle name="Вычисление 9 3 7" xfId="15101"/>
    <cellStyle name="Вычисление 9 4" xfId="15102"/>
    <cellStyle name="Вычисление 9 4 2" xfId="15103"/>
    <cellStyle name="Вычисление 9 4 2 2" xfId="15104"/>
    <cellStyle name="Вычисление 9 4 3" xfId="15105"/>
    <cellStyle name="Вычисление 9 4 3 2" xfId="15106"/>
    <cellStyle name="Вычисление 9 4 4" xfId="15107"/>
    <cellStyle name="Вычисление 9 4 4 2" xfId="15108"/>
    <cellStyle name="Вычисление 9 4 5" xfId="15109"/>
    <cellStyle name="Вычисление 9 4 5 2" xfId="15110"/>
    <cellStyle name="Вычисление 9 4 6" xfId="15111"/>
    <cellStyle name="Вычисление 9 4 6 2" xfId="15112"/>
    <cellStyle name="Вычисление 9 4 7" xfId="15113"/>
    <cellStyle name="Вычисление 9 5" xfId="15114"/>
    <cellStyle name="Вычисление 9 5 2" xfId="15115"/>
    <cellStyle name="Вычисление 9 5 2 2" xfId="15116"/>
    <cellStyle name="Вычисление 9 5 3" xfId="15117"/>
    <cellStyle name="Вычисление 9 5 3 2" xfId="15118"/>
    <cellStyle name="Вычисление 9 5 4" xfId="15119"/>
    <cellStyle name="Вычисление 9 5 4 2" xfId="15120"/>
    <cellStyle name="Вычисление 9 5 5" xfId="15121"/>
    <cellStyle name="Вычисление 9 5 5 2" xfId="15122"/>
    <cellStyle name="Вычисление 9 5 6" xfId="15123"/>
    <cellStyle name="Вычисление 9 5 6 2" xfId="15124"/>
    <cellStyle name="Вычисление 9 5 7" xfId="15125"/>
    <cellStyle name="Вычисление 9 6" xfId="15126"/>
    <cellStyle name="Вычисление 9 6 2" xfId="15127"/>
    <cellStyle name="Вычисление 9 7" xfId="15128"/>
    <cellStyle name="Вычисление 9 7 2" xfId="15129"/>
    <cellStyle name="Вычисление 9 8" xfId="15130"/>
    <cellStyle name="Вычисление 9 8 2" xfId="15131"/>
    <cellStyle name="Вычисление 9 9" xfId="15132"/>
    <cellStyle name="Вычисление 9 9 2" xfId="15133"/>
    <cellStyle name="Гиперссылка" xfId="30660" builtinId="8"/>
    <cellStyle name="Гиперссылка 2" xfId="15134"/>
    <cellStyle name="Гиперссылка 2 2" xfId="15135"/>
    <cellStyle name="Гиперссылка 3" xfId="15136"/>
    <cellStyle name="Данные из другого листа" xfId="15137"/>
    <cellStyle name="Данные из другого листа 2" xfId="15138"/>
    <cellStyle name="Дата" xfId="15139"/>
    <cellStyle name="Денежный 2" xfId="15140"/>
    <cellStyle name="Денежный 2 10" xfId="15141"/>
    <cellStyle name="Денежный 2 11" xfId="15142"/>
    <cellStyle name="Денежный 2 12" xfId="15143"/>
    <cellStyle name="Денежный 2 13" xfId="15144"/>
    <cellStyle name="Денежный 2 14" xfId="15145"/>
    <cellStyle name="Денежный 2 15" xfId="15146"/>
    <cellStyle name="Денежный 2 16" xfId="15147"/>
    <cellStyle name="Денежный 2 17" xfId="15148"/>
    <cellStyle name="Денежный 2 18" xfId="15149"/>
    <cellStyle name="Денежный 2 19" xfId="15150"/>
    <cellStyle name="Денежный 2 2" xfId="15151"/>
    <cellStyle name="Денежный 2 2 10" xfId="15152"/>
    <cellStyle name="Денежный 2 2 11" xfId="15153"/>
    <cellStyle name="Денежный 2 2 12" xfId="15154"/>
    <cellStyle name="Денежный 2 2 13" xfId="15155"/>
    <cellStyle name="Денежный 2 2 14" xfId="15156"/>
    <cellStyle name="Денежный 2 2 15" xfId="15157"/>
    <cellStyle name="Денежный 2 2 16" xfId="15158"/>
    <cellStyle name="Денежный 2 2 17" xfId="15159"/>
    <cellStyle name="Денежный 2 2 18" xfId="15160"/>
    <cellStyle name="Денежный 2 2 19" xfId="15161"/>
    <cellStyle name="Денежный 2 2 2" xfId="15162"/>
    <cellStyle name="Денежный 2 2 2 2" xfId="15163"/>
    <cellStyle name="Денежный 2 2 2 3" xfId="15164"/>
    <cellStyle name="Денежный 2 2 2 4" xfId="15165"/>
    <cellStyle name="Денежный 2 2 2 5" xfId="15166"/>
    <cellStyle name="Денежный 2 2 2 6" xfId="15167"/>
    <cellStyle name="Денежный 2 2 20" xfId="15168"/>
    <cellStyle name="Денежный 2 2 21" xfId="15169"/>
    <cellStyle name="Денежный 2 2 22" xfId="15170"/>
    <cellStyle name="Денежный 2 2 3" xfId="15171"/>
    <cellStyle name="Денежный 2 2 4" xfId="15172"/>
    <cellStyle name="Денежный 2 2 5" xfId="15173"/>
    <cellStyle name="Денежный 2 2 6" xfId="15174"/>
    <cellStyle name="Денежный 2 2 7" xfId="15175"/>
    <cellStyle name="Денежный 2 2 8" xfId="15176"/>
    <cellStyle name="Денежный 2 2 9" xfId="15177"/>
    <cellStyle name="Денежный 2 2_Копия данецк" xfId="15178"/>
    <cellStyle name="Денежный 2 20" xfId="15179"/>
    <cellStyle name="Денежный 2 21" xfId="15180"/>
    <cellStyle name="Денежный 2 22" xfId="15181"/>
    <cellStyle name="Денежный 2 3" xfId="15182"/>
    <cellStyle name="Денежный 2 3 2" xfId="15183"/>
    <cellStyle name="Денежный 2 3 2 2" xfId="15184"/>
    <cellStyle name="Денежный 2 3 3" xfId="15185"/>
    <cellStyle name="Денежный 2 3_Копия данецк" xfId="15186"/>
    <cellStyle name="Денежный 2 4" xfId="15187"/>
    <cellStyle name="Денежный 2 4 2" xfId="15188"/>
    <cellStyle name="Денежный 2 4 2 2" xfId="15189"/>
    <cellStyle name="Денежный 2 4 3" xfId="15190"/>
    <cellStyle name="Денежный 2 4_Копия данецк" xfId="15191"/>
    <cellStyle name="Денежный 2 5" xfId="15192"/>
    <cellStyle name="Денежный 2 5 2" xfId="15193"/>
    <cellStyle name="Денежный 2 5 3" xfId="15194"/>
    <cellStyle name="Денежный 2 6" xfId="15195"/>
    <cellStyle name="Денежный 2 7" xfId="15196"/>
    <cellStyle name="Денежный 2 7 2" xfId="15197"/>
    <cellStyle name="Денежный 2 8" xfId="15198"/>
    <cellStyle name="Денежный 2 9" xfId="15199"/>
    <cellStyle name="Денежный 2_Копия данецк" xfId="15200"/>
    <cellStyle name="Денежный 3" xfId="15201"/>
    <cellStyle name="Денежный 3 2" xfId="15202"/>
    <cellStyle name="Денежный 3 2 2" xfId="15203"/>
    <cellStyle name="Денежный 3 3" xfId="15204"/>
    <cellStyle name="Денежный 3 4" xfId="15205"/>
    <cellStyle name="Денежный 3_Копия данецк" xfId="15206"/>
    <cellStyle name="Денежный 4" xfId="15207"/>
    <cellStyle name="Денежный 5" xfId="15208"/>
    <cellStyle name="Денежный 6" xfId="15209"/>
    <cellStyle name="Денежный 7" xfId="15210"/>
    <cellStyle name="Денежный 8" xfId="15211"/>
    <cellStyle name="Денежный 9" xfId="15212"/>
    <cellStyle name="ед. изм." xfId="15213"/>
    <cellStyle name="Заголовок" xfId="15214"/>
    <cellStyle name="Заголовок %" xfId="15215"/>
    <cellStyle name="Заголовок 1 1" xfId="15216"/>
    <cellStyle name="Заголовок 1 10" xfId="15217"/>
    <cellStyle name="Заголовок 1 10 2" xfId="15218"/>
    <cellStyle name="Заголовок 1 10 3" xfId="15219"/>
    <cellStyle name="Заголовок 1 11" xfId="15220"/>
    <cellStyle name="Заголовок 1 11 2" xfId="15221"/>
    <cellStyle name="Заголовок 1 11 3" xfId="15222"/>
    <cellStyle name="Заголовок 1 12" xfId="15223"/>
    <cellStyle name="Заголовок 1 12 2" xfId="15224"/>
    <cellStyle name="Заголовок 1 12 3" xfId="15225"/>
    <cellStyle name="Заголовок 1 13" xfId="15226"/>
    <cellStyle name="Заголовок 1 14" xfId="15227"/>
    <cellStyle name="Заголовок 1 15" xfId="15228"/>
    <cellStyle name="Заголовок 1 16" xfId="15229"/>
    <cellStyle name="Заголовок 1 17" xfId="15230"/>
    <cellStyle name="Заголовок 1 18" xfId="15231"/>
    <cellStyle name="Заголовок 1 19" xfId="15232"/>
    <cellStyle name="Заголовок 1 2" xfId="32"/>
    <cellStyle name="Заголовок 1 2 10" xfId="15233"/>
    <cellStyle name="Заголовок 1 2 11" xfId="15234"/>
    <cellStyle name="Заголовок 1 2 12" xfId="15235"/>
    <cellStyle name="Заголовок 1 2 13" xfId="15236"/>
    <cellStyle name="Заголовок 1 2 14" xfId="15237"/>
    <cellStyle name="Заголовок 1 2 15" xfId="15238"/>
    <cellStyle name="Заголовок 1 2 15 2" xfId="15239"/>
    <cellStyle name="Заголовок 1 2 16" xfId="15240"/>
    <cellStyle name="Заголовок 1 2 17" xfId="15241"/>
    <cellStyle name="Заголовок 1 2 18" xfId="15242"/>
    <cellStyle name="Заголовок 1 2 19" xfId="15243"/>
    <cellStyle name="Заголовок 1 2 2" xfId="15244"/>
    <cellStyle name="Заголовок 1 2 20" xfId="15245"/>
    <cellStyle name="Заголовок 1 2 3" xfId="15246"/>
    <cellStyle name="Заголовок 1 2 4" xfId="15247"/>
    <cellStyle name="Заголовок 1 2 5" xfId="15248"/>
    <cellStyle name="Заголовок 1 2 6" xfId="15249"/>
    <cellStyle name="Заголовок 1 2 7" xfId="15250"/>
    <cellStyle name="Заголовок 1 2 8" xfId="15251"/>
    <cellStyle name="Заголовок 1 2 9" xfId="15252"/>
    <cellStyle name="Заголовок 1 20" xfId="15253"/>
    <cellStyle name="Заголовок 1 21" xfId="15254"/>
    <cellStyle name="Заголовок 1 22" xfId="15255"/>
    <cellStyle name="Заголовок 1 22 2" xfId="15256"/>
    <cellStyle name="Заголовок 1 22 2 2" xfId="15257"/>
    <cellStyle name="Заголовок 1 22 2 3" xfId="15258"/>
    <cellStyle name="Заголовок 1 22 2 4" xfId="15259"/>
    <cellStyle name="Заголовок 1 22 3" xfId="15260"/>
    <cellStyle name="Заголовок 1 23" xfId="15261"/>
    <cellStyle name="Заголовок 1 23 2" xfId="15262"/>
    <cellStyle name="Заголовок 1 23 3" xfId="15263"/>
    <cellStyle name="Заголовок 1 23 4" xfId="15264"/>
    <cellStyle name="Заголовок 1 24" xfId="15265"/>
    <cellStyle name="Заголовок 1 25" xfId="15266"/>
    <cellStyle name="Заголовок 1 26" xfId="15267"/>
    <cellStyle name="Заголовок 1 27" xfId="15268"/>
    <cellStyle name="Заголовок 1 28" xfId="15269"/>
    <cellStyle name="Заголовок 1 29" xfId="15270"/>
    <cellStyle name="Заголовок 1 3" xfId="15271"/>
    <cellStyle name="Заголовок 1 3 2" xfId="15272"/>
    <cellStyle name="Заголовок 1 3 3" xfId="15273"/>
    <cellStyle name="Заголовок 1 30" xfId="15274"/>
    <cellStyle name="Заголовок 1 31" xfId="15275"/>
    <cellStyle name="Заголовок 1 32" xfId="15276"/>
    <cellStyle name="Заголовок 1 33" xfId="15277"/>
    <cellStyle name="Заголовок 1 34" xfId="15278"/>
    <cellStyle name="Заголовок 1 35" xfId="15279"/>
    <cellStyle name="Заголовок 1 36" xfId="15280"/>
    <cellStyle name="Заголовок 1 37" xfId="15281"/>
    <cellStyle name="Заголовок 1 4" xfId="15282"/>
    <cellStyle name="Заголовок 1 4 2" xfId="15283"/>
    <cellStyle name="Заголовок 1 4 3" xfId="15284"/>
    <cellStyle name="Заголовок 1 5" xfId="15285"/>
    <cellStyle name="Заголовок 1 5 2" xfId="15286"/>
    <cellStyle name="Заголовок 1 5 3" xfId="15287"/>
    <cellStyle name="Заголовок 1 6" xfId="15288"/>
    <cellStyle name="Заголовок 1 6 2" xfId="15289"/>
    <cellStyle name="Заголовок 1 6 3" xfId="15290"/>
    <cellStyle name="Заголовок 1 7" xfId="15291"/>
    <cellStyle name="Заголовок 1 7 2" xfId="15292"/>
    <cellStyle name="Заголовок 1 7 3" xfId="15293"/>
    <cellStyle name="Заголовок 1 8" xfId="15294"/>
    <cellStyle name="Заголовок 1 8 2" xfId="15295"/>
    <cellStyle name="Заголовок 1 8 3" xfId="15296"/>
    <cellStyle name="Заголовок 1 9" xfId="15297"/>
    <cellStyle name="Заголовок 1 9 2" xfId="15298"/>
    <cellStyle name="Заголовок 1 9 3" xfId="15299"/>
    <cellStyle name="Заголовок 2 1" xfId="15300"/>
    <cellStyle name="Заголовок 2 10" xfId="15301"/>
    <cellStyle name="Заголовок 2 10 2" xfId="15302"/>
    <cellStyle name="Заголовок 2 10 3" xfId="15303"/>
    <cellStyle name="Заголовок 2 11" xfId="15304"/>
    <cellStyle name="Заголовок 2 11 2" xfId="15305"/>
    <cellStyle name="Заголовок 2 11 3" xfId="15306"/>
    <cellStyle name="Заголовок 2 12" xfId="15307"/>
    <cellStyle name="Заголовок 2 12 2" xfId="15308"/>
    <cellStyle name="Заголовок 2 12 3" xfId="15309"/>
    <cellStyle name="Заголовок 2 13" xfId="15310"/>
    <cellStyle name="Заголовок 2 14" xfId="15311"/>
    <cellStyle name="Заголовок 2 15" xfId="15312"/>
    <cellStyle name="Заголовок 2 16" xfId="15313"/>
    <cellStyle name="Заголовок 2 17" xfId="15314"/>
    <cellStyle name="Заголовок 2 18" xfId="15315"/>
    <cellStyle name="Заголовок 2 19" xfId="15316"/>
    <cellStyle name="Заголовок 2 2" xfId="33"/>
    <cellStyle name="Заголовок 2 2 10" xfId="15317"/>
    <cellStyle name="Заголовок 2 2 11" xfId="15318"/>
    <cellStyle name="Заголовок 2 2 12" xfId="15319"/>
    <cellStyle name="Заголовок 2 2 13" xfId="15320"/>
    <cellStyle name="Заголовок 2 2 14" xfId="15321"/>
    <cellStyle name="Заголовок 2 2 15" xfId="15322"/>
    <cellStyle name="Заголовок 2 2 15 2" xfId="15323"/>
    <cellStyle name="Заголовок 2 2 16" xfId="15324"/>
    <cellStyle name="Заголовок 2 2 17" xfId="15325"/>
    <cellStyle name="Заголовок 2 2 18" xfId="15326"/>
    <cellStyle name="Заголовок 2 2 19" xfId="15327"/>
    <cellStyle name="Заголовок 2 2 2" xfId="15328"/>
    <cellStyle name="Заголовок 2 2 20" xfId="15329"/>
    <cellStyle name="Заголовок 2 2 3" xfId="15330"/>
    <cellStyle name="Заголовок 2 2 4" xfId="15331"/>
    <cellStyle name="Заголовок 2 2 5" xfId="15332"/>
    <cellStyle name="Заголовок 2 2 6" xfId="15333"/>
    <cellStyle name="Заголовок 2 2 7" xfId="15334"/>
    <cellStyle name="Заголовок 2 2 8" xfId="15335"/>
    <cellStyle name="Заголовок 2 2 9" xfId="15336"/>
    <cellStyle name="Заголовок 2 20" xfId="15337"/>
    <cellStyle name="Заголовок 2 21" xfId="15338"/>
    <cellStyle name="Заголовок 2 22" xfId="15339"/>
    <cellStyle name="Заголовок 2 22 2" xfId="15340"/>
    <cellStyle name="Заголовок 2 22 2 2" xfId="15341"/>
    <cellStyle name="Заголовок 2 22 2 3" xfId="15342"/>
    <cellStyle name="Заголовок 2 22 2 4" xfId="15343"/>
    <cellStyle name="Заголовок 2 22 3" xfId="15344"/>
    <cellStyle name="Заголовок 2 23" xfId="15345"/>
    <cellStyle name="Заголовок 2 23 2" xfId="15346"/>
    <cellStyle name="Заголовок 2 23 3" xfId="15347"/>
    <cellStyle name="Заголовок 2 23 4" xfId="15348"/>
    <cellStyle name="Заголовок 2 24" xfId="15349"/>
    <cellStyle name="Заголовок 2 25" xfId="15350"/>
    <cellStyle name="Заголовок 2 26" xfId="15351"/>
    <cellStyle name="Заголовок 2 27" xfId="15352"/>
    <cellStyle name="Заголовок 2 28" xfId="15353"/>
    <cellStyle name="Заголовок 2 29" xfId="15354"/>
    <cellStyle name="Заголовок 2 3" xfId="15355"/>
    <cellStyle name="Заголовок 2 3 2" xfId="15356"/>
    <cellStyle name="Заголовок 2 3 3" xfId="15357"/>
    <cellStyle name="Заголовок 2 30" xfId="15358"/>
    <cellStyle name="Заголовок 2 31" xfId="15359"/>
    <cellStyle name="Заголовок 2 32" xfId="15360"/>
    <cellStyle name="Заголовок 2 33" xfId="15361"/>
    <cellStyle name="Заголовок 2 34" xfId="15362"/>
    <cellStyle name="Заголовок 2 35" xfId="15363"/>
    <cellStyle name="Заголовок 2 36" xfId="15364"/>
    <cellStyle name="Заголовок 2 37" xfId="15365"/>
    <cellStyle name="Заголовок 2 4" xfId="15366"/>
    <cellStyle name="Заголовок 2 4 2" xfId="15367"/>
    <cellStyle name="Заголовок 2 4 3" xfId="15368"/>
    <cellStyle name="Заголовок 2 5" xfId="15369"/>
    <cellStyle name="Заголовок 2 5 2" xfId="15370"/>
    <cellStyle name="Заголовок 2 5 3" xfId="15371"/>
    <cellStyle name="Заголовок 2 6" xfId="15372"/>
    <cellStyle name="Заголовок 2 6 2" xfId="15373"/>
    <cellStyle name="Заголовок 2 6 3" xfId="15374"/>
    <cellStyle name="Заголовок 2 7" xfId="15375"/>
    <cellStyle name="Заголовок 2 7 2" xfId="15376"/>
    <cellStyle name="Заголовок 2 7 3" xfId="15377"/>
    <cellStyle name="Заголовок 2 8" xfId="15378"/>
    <cellStyle name="Заголовок 2 8 2" xfId="15379"/>
    <cellStyle name="Заголовок 2 8 3" xfId="15380"/>
    <cellStyle name="Заголовок 2 9" xfId="15381"/>
    <cellStyle name="Заголовок 2 9 2" xfId="15382"/>
    <cellStyle name="Заголовок 2 9 3" xfId="15383"/>
    <cellStyle name="Заголовок 3 1" xfId="15384"/>
    <cellStyle name="Заголовок 3 10" xfId="15385"/>
    <cellStyle name="Заголовок 3 10 2" xfId="15386"/>
    <cellStyle name="Заголовок 3 10 3" xfId="15387"/>
    <cellStyle name="Заголовок 3 11" xfId="15388"/>
    <cellStyle name="Заголовок 3 11 2" xfId="15389"/>
    <cellStyle name="Заголовок 3 11 3" xfId="15390"/>
    <cellStyle name="Заголовок 3 12" xfId="15391"/>
    <cellStyle name="Заголовок 3 12 2" xfId="15392"/>
    <cellStyle name="Заголовок 3 12 3" xfId="15393"/>
    <cellStyle name="Заголовок 3 13" xfId="15394"/>
    <cellStyle name="Заголовок 3 14" xfId="15395"/>
    <cellStyle name="Заголовок 3 15" xfId="15396"/>
    <cellStyle name="Заголовок 3 16" xfId="15397"/>
    <cellStyle name="Заголовок 3 17" xfId="15398"/>
    <cellStyle name="Заголовок 3 18" xfId="15399"/>
    <cellStyle name="Заголовок 3 19" xfId="15400"/>
    <cellStyle name="Заголовок 3 2" xfId="34"/>
    <cellStyle name="Заголовок 3 2 10" xfId="15401"/>
    <cellStyle name="Заголовок 3 2 11" xfId="15402"/>
    <cellStyle name="Заголовок 3 2 12" xfId="15403"/>
    <cellStyle name="Заголовок 3 2 13" xfId="15404"/>
    <cellStyle name="Заголовок 3 2 14" xfId="15405"/>
    <cellStyle name="Заголовок 3 2 15" xfId="15406"/>
    <cellStyle name="Заголовок 3 2 16" xfId="15407"/>
    <cellStyle name="Заголовок 3 2 17" xfId="15408"/>
    <cellStyle name="Заголовок 3 2 18" xfId="15409"/>
    <cellStyle name="Заголовок 3 2 19" xfId="15410"/>
    <cellStyle name="Заголовок 3 2 2" xfId="15411"/>
    <cellStyle name="Заголовок 3 2 20" xfId="15412"/>
    <cellStyle name="Заголовок 3 2 21" xfId="15413"/>
    <cellStyle name="Заголовок 3 2 22" xfId="15414"/>
    <cellStyle name="Заголовок 3 2 23" xfId="15415"/>
    <cellStyle name="Заголовок 3 2 24" xfId="15416"/>
    <cellStyle name="Заголовок 3 2 25" xfId="15417"/>
    <cellStyle name="Заголовок 3 2 26" xfId="15418"/>
    <cellStyle name="Заголовок 3 2 27" xfId="15419"/>
    <cellStyle name="Заголовок 3 2 28" xfId="15420"/>
    <cellStyle name="Заголовок 3 2 29" xfId="15421"/>
    <cellStyle name="Заголовок 3 2 3" xfId="15422"/>
    <cellStyle name="Заголовок 3 2 30" xfId="15423"/>
    <cellStyle name="Заголовок 3 2 30 2" xfId="15424"/>
    <cellStyle name="Заголовок 3 2 31" xfId="15425"/>
    <cellStyle name="Заголовок 3 2 32" xfId="15426"/>
    <cellStyle name="Заголовок 3 2 33" xfId="15427"/>
    <cellStyle name="Заголовок 3 2 34" xfId="15428"/>
    <cellStyle name="Заголовок 3 2 35" xfId="15429"/>
    <cellStyle name="Заголовок 3 2 4" xfId="15430"/>
    <cellStyle name="Заголовок 3 2 5" xfId="15431"/>
    <cellStyle name="Заголовок 3 2 6" xfId="15432"/>
    <cellStyle name="Заголовок 3 2 7" xfId="15433"/>
    <cellStyle name="Заголовок 3 2 8" xfId="15434"/>
    <cellStyle name="Заголовок 3 2 9" xfId="15435"/>
    <cellStyle name="Заголовок 3 20" xfId="15436"/>
    <cellStyle name="Заголовок 3 21" xfId="15437"/>
    <cellStyle name="Заголовок 3 22" xfId="15438"/>
    <cellStyle name="Заголовок 3 22 2" xfId="15439"/>
    <cellStyle name="Заголовок 3 22 2 2" xfId="15440"/>
    <cellStyle name="Заголовок 3 22 2 3" xfId="15441"/>
    <cellStyle name="Заголовок 3 22 2 4" xfId="15442"/>
    <cellStyle name="Заголовок 3 22 3" xfId="15443"/>
    <cellStyle name="Заголовок 3 23" xfId="15444"/>
    <cellStyle name="Заголовок 3 23 2" xfId="15445"/>
    <cellStyle name="Заголовок 3 23 3" xfId="15446"/>
    <cellStyle name="Заголовок 3 23 4" xfId="15447"/>
    <cellStyle name="Заголовок 3 24" xfId="15448"/>
    <cellStyle name="Заголовок 3 25" xfId="15449"/>
    <cellStyle name="Заголовок 3 26" xfId="15450"/>
    <cellStyle name="Заголовок 3 27" xfId="15451"/>
    <cellStyle name="Заголовок 3 28" xfId="15452"/>
    <cellStyle name="Заголовок 3 29" xfId="15453"/>
    <cellStyle name="Заголовок 3 3" xfId="15454"/>
    <cellStyle name="Заголовок 3 3 10" xfId="15455"/>
    <cellStyle name="Заголовок 3 3 11" xfId="15456"/>
    <cellStyle name="Заголовок 3 3 12" xfId="15457"/>
    <cellStyle name="Заголовок 3 3 13" xfId="15458"/>
    <cellStyle name="Заголовок 3 3 14" xfId="15459"/>
    <cellStyle name="Заголовок 3 3 15" xfId="15460"/>
    <cellStyle name="Заголовок 3 3 16" xfId="15461"/>
    <cellStyle name="Заголовок 3 3 17" xfId="15462"/>
    <cellStyle name="Заголовок 3 3 18" xfId="15463"/>
    <cellStyle name="Заголовок 3 3 19" xfId="15464"/>
    <cellStyle name="Заголовок 3 3 2" xfId="15465"/>
    <cellStyle name="Заголовок 3 3 20" xfId="15466"/>
    <cellStyle name="Заголовок 3 3 21" xfId="15467"/>
    <cellStyle name="Заголовок 3 3 22" xfId="15468"/>
    <cellStyle name="Заголовок 3 3 23" xfId="15469"/>
    <cellStyle name="Заголовок 3 3 24" xfId="15470"/>
    <cellStyle name="Заголовок 3 3 25" xfId="15471"/>
    <cellStyle name="Заголовок 3 3 26" xfId="15472"/>
    <cellStyle name="Заголовок 3 3 27" xfId="15473"/>
    <cellStyle name="Заголовок 3 3 28" xfId="15474"/>
    <cellStyle name="Заголовок 3 3 29" xfId="15475"/>
    <cellStyle name="Заголовок 3 3 3" xfId="15476"/>
    <cellStyle name="Заголовок 3 3 4" xfId="15477"/>
    <cellStyle name="Заголовок 3 3 5" xfId="15478"/>
    <cellStyle name="Заголовок 3 3 6" xfId="15479"/>
    <cellStyle name="Заголовок 3 3 7" xfId="15480"/>
    <cellStyle name="Заголовок 3 3 8" xfId="15481"/>
    <cellStyle name="Заголовок 3 3 9" xfId="15482"/>
    <cellStyle name="Заголовок 3 30" xfId="15483"/>
    <cellStyle name="Заголовок 3 31" xfId="15484"/>
    <cellStyle name="Заголовок 3 32" xfId="15485"/>
    <cellStyle name="Заголовок 3 33" xfId="15486"/>
    <cellStyle name="Заголовок 3 34" xfId="15487"/>
    <cellStyle name="Заголовок 3 35" xfId="15488"/>
    <cellStyle name="Заголовок 3 36" xfId="15489"/>
    <cellStyle name="Заголовок 3 37" xfId="15490"/>
    <cellStyle name="Заголовок 3 4" xfId="15491"/>
    <cellStyle name="Заголовок 3 4 10" xfId="15492"/>
    <cellStyle name="Заголовок 3 4 11" xfId="15493"/>
    <cellStyle name="Заголовок 3 4 12" xfId="15494"/>
    <cellStyle name="Заголовок 3 4 13" xfId="15495"/>
    <cellStyle name="Заголовок 3 4 14" xfId="15496"/>
    <cellStyle name="Заголовок 3 4 15" xfId="15497"/>
    <cellStyle name="Заголовок 3 4 16" xfId="15498"/>
    <cellStyle name="Заголовок 3 4 17" xfId="15499"/>
    <cellStyle name="Заголовок 3 4 18" xfId="15500"/>
    <cellStyle name="Заголовок 3 4 19" xfId="15501"/>
    <cellStyle name="Заголовок 3 4 2" xfId="15502"/>
    <cellStyle name="Заголовок 3 4 20" xfId="15503"/>
    <cellStyle name="Заголовок 3 4 21" xfId="15504"/>
    <cellStyle name="Заголовок 3 4 22" xfId="15505"/>
    <cellStyle name="Заголовок 3 4 23" xfId="15506"/>
    <cellStyle name="Заголовок 3 4 24" xfId="15507"/>
    <cellStyle name="Заголовок 3 4 25" xfId="15508"/>
    <cellStyle name="Заголовок 3 4 26" xfId="15509"/>
    <cellStyle name="Заголовок 3 4 27" xfId="15510"/>
    <cellStyle name="Заголовок 3 4 28" xfId="15511"/>
    <cellStyle name="Заголовок 3 4 29" xfId="15512"/>
    <cellStyle name="Заголовок 3 4 3" xfId="15513"/>
    <cellStyle name="Заголовок 3 4 4" xfId="15514"/>
    <cellStyle name="Заголовок 3 4 5" xfId="15515"/>
    <cellStyle name="Заголовок 3 4 6" xfId="15516"/>
    <cellStyle name="Заголовок 3 4 7" xfId="15517"/>
    <cellStyle name="Заголовок 3 4 8" xfId="15518"/>
    <cellStyle name="Заголовок 3 4 9" xfId="15519"/>
    <cellStyle name="Заголовок 3 5" xfId="15520"/>
    <cellStyle name="Заголовок 3 5 10" xfId="15521"/>
    <cellStyle name="Заголовок 3 5 11" xfId="15522"/>
    <cellStyle name="Заголовок 3 5 12" xfId="15523"/>
    <cellStyle name="Заголовок 3 5 13" xfId="15524"/>
    <cellStyle name="Заголовок 3 5 14" xfId="15525"/>
    <cellStyle name="Заголовок 3 5 15" xfId="15526"/>
    <cellStyle name="Заголовок 3 5 16" xfId="15527"/>
    <cellStyle name="Заголовок 3 5 17" xfId="15528"/>
    <cellStyle name="Заголовок 3 5 18" xfId="15529"/>
    <cellStyle name="Заголовок 3 5 19" xfId="15530"/>
    <cellStyle name="Заголовок 3 5 2" xfId="15531"/>
    <cellStyle name="Заголовок 3 5 20" xfId="15532"/>
    <cellStyle name="Заголовок 3 5 21" xfId="15533"/>
    <cellStyle name="Заголовок 3 5 22" xfId="15534"/>
    <cellStyle name="Заголовок 3 5 23" xfId="15535"/>
    <cellStyle name="Заголовок 3 5 24" xfId="15536"/>
    <cellStyle name="Заголовок 3 5 25" xfId="15537"/>
    <cellStyle name="Заголовок 3 5 26" xfId="15538"/>
    <cellStyle name="Заголовок 3 5 27" xfId="15539"/>
    <cellStyle name="Заголовок 3 5 28" xfId="15540"/>
    <cellStyle name="Заголовок 3 5 29" xfId="15541"/>
    <cellStyle name="Заголовок 3 5 3" xfId="15542"/>
    <cellStyle name="Заголовок 3 5 4" xfId="15543"/>
    <cellStyle name="Заголовок 3 5 5" xfId="15544"/>
    <cellStyle name="Заголовок 3 5 6" xfId="15545"/>
    <cellStyle name="Заголовок 3 5 7" xfId="15546"/>
    <cellStyle name="Заголовок 3 5 8" xfId="15547"/>
    <cellStyle name="Заголовок 3 5 9" xfId="15548"/>
    <cellStyle name="Заголовок 3 6" xfId="15549"/>
    <cellStyle name="Заголовок 3 6 10" xfId="15550"/>
    <cellStyle name="Заголовок 3 6 11" xfId="15551"/>
    <cellStyle name="Заголовок 3 6 12" xfId="15552"/>
    <cellStyle name="Заголовок 3 6 13" xfId="15553"/>
    <cellStyle name="Заголовок 3 6 14" xfId="15554"/>
    <cellStyle name="Заголовок 3 6 15" xfId="15555"/>
    <cellStyle name="Заголовок 3 6 16" xfId="15556"/>
    <cellStyle name="Заголовок 3 6 17" xfId="15557"/>
    <cellStyle name="Заголовок 3 6 18" xfId="15558"/>
    <cellStyle name="Заголовок 3 6 19" xfId="15559"/>
    <cellStyle name="Заголовок 3 6 2" xfId="15560"/>
    <cellStyle name="Заголовок 3 6 20" xfId="15561"/>
    <cellStyle name="Заголовок 3 6 21" xfId="15562"/>
    <cellStyle name="Заголовок 3 6 22" xfId="15563"/>
    <cellStyle name="Заголовок 3 6 23" xfId="15564"/>
    <cellStyle name="Заголовок 3 6 24" xfId="15565"/>
    <cellStyle name="Заголовок 3 6 25" xfId="15566"/>
    <cellStyle name="Заголовок 3 6 26" xfId="15567"/>
    <cellStyle name="Заголовок 3 6 27" xfId="15568"/>
    <cellStyle name="Заголовок 3 6 28" xfId="15569"/>
    <cellStyle name="Заголовок 3 6 29" xfId="15570"/>
    <cellStyle name="Заголовок 3 6 3" xfId="15571"/>
    <cellStyle name="Заголовок 3 6 4" xfId="15572"/>
    <cellStyle name="Заголовок 3 6 5" xfId="15573"/>
    <cellStyle name="Заголовок 3 6 6" xfId="15574"/>
    <cellStyle name="Заголовок 3 6 7" xfId="15575"/>
    <cellStyle name="Заголовок 3 6 8" xfId="15576"/>
    <cellStyle name="Заголовок 3 6 9" xfId="15577"/>
    <cellStyle name="Заголовок 3 7" xfId="15578"/>
    <cellStyle name="Заголовок 3 7 10" xfId="15579"/>
    <cellStyle name="Заголовок 3 7 11" xfId="15580"/>
    <cellStyle name="Заголовок 3 7 12" xfId="15581"/>
    <cellStyle name="Заголовок 3 7 13" xfId="15582"/>
    <cellStyle name="Заголовок 3 7 14" xfId="15583"/>
    <cellStyle name="Заголовок 3 7 15" xfId="15584"/>
    <cellStyle name="Заголовок 3 7 16" xfId="15585"/>
    <cellStyle name="Заголовок 3 7 17" xfId="15586"/>
    <cellStyle name="Заголовок 3 7 18" xfId="15587"/>
    <cellStyle name="Заголовок 3 7 19" xfId="15588"/>
    <cellStyle name="Заголовок 3 7 2" xfId="15589"/>
    <cellStyle name="Заголовок 3 7 20" xfId="15590"/>
    <cellStyle name="Заголовок 3 7 21" xfId="15591"/>
    <cellStyle name="Заголовок 3 7 22" xfId="15592"/>
    <cellStyle name="Заголовок 3 7 23" xfId="15593"/>
    <cellStyle name="Заголовок 3 7 24" xfId="15594"/>
    <cellStyle name="Заголовок 3 7 25" xfId="15595"/>
    <cellStyle name="Заголовок 3 7 26" xfId="15596"/>
    <cellStyle name="Заголовок 3 7 27" xfId="15597"/>
    <cellStyle name="Заголовок 3 7 28" xfId="15598"/>
    <cellStyle name="Заголовок 3 7 29" xfId="15599"/>
    <cellStyle name="Заголовок 3 7 3" xfId="15600"/>
    <cellStyle name="Заголовок 3 7 4" xfId="15601"/>
    <cellStyle name="Заголовок 3 7 5" xfId="15602"/>
    <cellStyle name="Заголовок 3 7 6" xfId="15603"/>
    <cellStyle name="Заголовок 3 7 7" xfId="15604"/>
    <cellStyle name="Заголовок 3 7 8" xfId="15605"/>
    <cellStyle name="Заголовок 3 7 9" xfId="15606"/>
    <cellStyle name="Заголовок 3 8" xfId="15607"/>
    <cellStyle name="Заголовок 3 8 10" xfId="15608"/>
    <cellStyle name="Заголовок 3 8 11" xfId="15609"/>
    <cellStyle name="Заголовок 3 8 12" xfId="15610"/>
    <cellStyle name="Заголовок 3 8 13" xfId="15611"/>
    <cellStyle name="Заголовок 3 8 14" xfId="15612"/>
    <cellStyle name="Заголовок 3 8 15" xfId="15613"/>
    <cellStyle name="Заголовок 3 8 16" xfId="15614"/>
    <cellStyle name="Заголовок 3 8 17" xfId="15615"/>
    <cellStyle name="Заголовок 3 8 18" xfId="15616"/>
    <cellStyle name="Заголовок 3 8 19" xfId="15617"/>
    <cellStyle name="Заголовок 3 8 2" xfId="15618"/>
    <cellStyle name="Заголовок 3 8 20" xfId="15619"/>
    <cellStyle name="Заголовок 3 8 21" xfId="15620"/>
    <cellStyle name="Заголовок 3 8 22" xfId="15621"/>
    <cellStyle name="Заголовок 3 8 23" xfId="15622"/>
    <cellStyle name="Заголовок 3 8 24" xfId="15623"/>
    <cellStyle name="Заголовок 3 8 25" xfId="15624"/>
    <cellStyle name="Заголовок 3 8 26" xfId="15625"/>
    <cellStyle name="Заголовок 3 8 27" xfId="15626"/>
    <cellStyle name="Заголовок 3 8 28" xfId="15627"/>
    <cellStyle name="Заголовок 3 8 29" xfId="15628"/>
    <cellStyle name="Заголовок 3 8 3" xfId="15629"/>
    <cellStyle name="Заголовок 3 8 4" xfId="15630"/>
    <cellStyle name="Заголовок 3 8 5" xfId="15631"/>
    <cellStyle name="Заголовок 3 8 6" xfId="15632"/>
    <cellStyle name="Заголовок 3 8 7" xfId="15633"/>
    <cellStyle name="Заголовок 3 8 8" xfId="15634"/>
    <cellStyle name="Заголовок 3 8 9" xfId="15635"/>
    <cellStyle name="Заголовок 3 9" xfId="15636"/>
    <cellStyle name="Заголовок 3 9 10" xfId="15637"/>
    <cellStyle name="Заголовок 3 9 11" xfId="15638"/>
    <cellStyle name="Заголовок 3 9 12" xfId="15639"/>
    <cellStyle name="Заголовок 3 9 13" xfId="15640"/>
    <cellStyle name="Заголовок 3 9 14" xfId="15641"/>
    <cellStyle name="Заголовок 3 9 15" xfId="15642"/>
    <cellStyle name="Заголовок 3 9 16" xfId="15643"/>
    <cellStyle name="Заголовок 3 9 17" xfId="15644"/>
    <cellStyle name="Заголовок 3 9 18" xfId="15645"/>
    <cellStyle name="Заголовок 3 9 19" xfId="15646"/>
    <cellStyle name="Заголовок 3 9 2" xfId="15647"/>
    <cellStyle name="Заголовок 3 9 20" xfId="15648"/>
    <cellStyle name="Заголовок 3 9 21" xfId="15649"/>
    <cellStyle name="Заголовок 3 9 22" xfId="15650"/>
    <cellStyle name="Заголовок 3 9 23" xfId="15651"/>
    <cellStyle name="Заголовок 3 9 24" xfId="15652"/>
    <cellStyle name="Заголовок 3 9 25" xfId="15653"/>
    <cellStyle name="Заголовок 3 9 26" xfId="15654"/>
    <cellStyle name="Заголовок 3 9 27" xfId="15655"/>
    <cellStyle name="Заголовок 3 9 28" xfId="15656"/>
    <cellStyle name="Заголовок 3 9 29" xfId="15657"/>
    <cellStyle name="Заголовок 3 9 3" xfId="15658"/>
    <cellStyle name="Заголовок 3 9 4" xfId="15659"/>
    <cellStyle name="Заголовок 3 9 5" xfId="15660"/>
    <cellStyle name="Заголовок 3 9 6" xfId="15661"/>
    <cellStyle name="Заголовок 3 9 7" xfId="15662"/>
    <cellStyle name="Заголовок 3 9 8" xfId="15663"/>
    <cellStyle name="Заголовок 3 9 9" xfId="15664"/>
    <cellStyle name="Заголовок 4 1" xfId="15665"/>
    <cellStyle name="Заголовок 4 10" xfId="15666"/>
    <cellStyle name="Заголовок 4 10 2" xfId="15667"/>
    <cellStyle name="Заголовок 4 10 3" xfId="15668"/>
    <cellStyle name="Заголовок 4 11" xfId="15669"/>
    <cellStyle name="Заголовок 4 11 2" xfId="15670"/>
    <cellStyle name="Заголовок 4 11 3" xfId="15671"/>
    <cellStyle name="Заголовок 4 12" xfId="15672"/>
    <cellStyle name="Заголовок 4 12 2" xfId="15673"/>
    <cellStyle name="Заголовок 4 12 3" xfId="15674"/>
    <cellStyle name="Заголовок 4 13" xfId="15675"/>
    <cellStyle name="Заголовок 4 14" xfId="15676"/>
    <cellStyle name="Заголовок 4 15" xfId="15677"/>
    <cellStyle name="Заголовок 4 16" xfId="15678"/>
    <cellStyle name="Заголовок 4 17" xfId="15679"/>
    <cellStyle name="Заголовок 4 18" xfId="15680"/>
    <cellStyle name="Заголовок 4 19" xfId="15681"/>
    <cellStyle name="Заголовок 4 2" xfId="35"/>
    <cellStyle name="Заголовок 4 2 10" xfId="15682"/>
    <cellStyle name="Заголовок 4 2 11" xfId="15683"/>
    <cellStyle name="Заголовок 4 2 12" xfId="15684"/>
    <cellStyle name="Заголовок 4 2 13" xfId="15685"/>
    <cellStyle name="Заголовок 4 2 14" xfId="15686"/>
    <cellStyle name="Заголовок 4 2 15" xfId="15687"/>
    <cellStyle name="Заголовок 4 2 15 2" xfId="15688"/>
    <cellStyle name="Заголовок 4 2 16" xfId="15689"/>
    <cellStyle name="Заголовок 4 2 17" xfId="15690"/>
    <cellStyle name="Заголовок 4 2 18" xfId="15691"/>
    <cellStyle name="Заголовок 4 2 19" xfId="15692"/>
    <cellStyle name="Заголовок 4 2 2" xfId="15693"/>
    <cellStyle name="Заголовок 4 2 20" xfId="15694"/>
    <cellStyle name="Заголовок 4 2 3" xfId="15695"/>
    <cellStyle name="Заголовок 4 2 4" xfId="15696"/>
    <cellStyle name="Заголовок 4 2 5" xfId="15697"/>
    <cellStyle name="Заголовок 4 2 6" xfId="15698"/>
    <cellStyle name="Заголовок 4 2 7" xfId="15699"/>
    <cellStyle name="Заголовок 4 2 8" xfId="15700"/>
    <cellStyle name="Заголовок 4 2 9" xfId="15701"/>
    <cellStyle name="Заголовок 4 20" xfId="15702"/>
    <cellStyle name="Заголовок 4 21" xfId="15703"/>
    <cellStyle name="Заголовок 4 22" xfId="15704"/>
    <cellStyle name="Заголовок 4 22 2" xfId="15705"/>
    <cellStyle name="Заголовок 4 23" xfId="15706"/>
    <cellStyle name="Заголовок 4 24" xfId="15707"/>
    <cellStyle name="Заголовок 4 25" xfId="15708"/>
    <cellStyle name="Заголовок 4 26" xfId="15709"/>
    <cellStyle name="Заголовок 4 27" xfId="15710"/>
    <cellStyle name="Заголовок 4 28" xfId="15711"/>
    <cellStyle name="Заголовок 4 29" xfId="15712"/>
    <cellStyle name="Заголовок 4 3" xfId="15713"/>
    <cellStyle name="Заголовок 4 3 2" xfId="15714"/>
    <cellStyle name="Заголовок 4 3 3" xfId="15715"/>
    <cellStyle name="Заголовок 4 30" xfId="15716"/>
    <cellStyle name="Заголовок 4 31" xfId="15717"/>
    <cellStyle name="Заголовок 4 32" xfId="15718"/>
    <cellStyle name="Заголовок 4 33" xfId="15719"/>
    <cellStyle name="Заголовок 4 34" xfId="15720"/>
    <cellStyle name="Заголовок 4 35" xfId="15721"/>
    <cellStyle name="Заголовок 4 36" xfId="15722"/>
    <cellStyle name="Заголовок 4 37" xfId="15723"/>
    <cellStyle name="Заголовок 4 38" xfId="15724"/>
    <cellStyle name="Заголовок 4 4" xfId="15725"/>
    <cellStyle name="Заголовок 4 4 2" xfId="15726"/>
    <cellStyle name="Заголовок 4 4 3" xfId="15727"/>
    <cellStyle name="Заголовок 4 5" xfId="15728"/>
    <cellStyle name="Заголовок 4 5 2" xfId="15729"/>
    <cellStyle name="Заголовок 4 5 3" xfId="15730"/>
    <cellStyle name="Заголовок 4 6" xfId="15731"/>
    <cellStyle name="Заголовок 4 6 2" xfId="15732"/>
    <cellStyle name="Заголовок 4 6 3" xfId="15733"/>
    <cellStyle name="Заголовок 4 7" xfId="15734"/>
    <cellStyle name="Заголовок 4 7 2" xfId="15735"/>
    <cellStyle name="Заголовок 4 7 3" xfId="15736"/>
    <cellStyle name="Заголовок 4 8" xfId="15737"/>
    <cellStyle name="Заголовок 4 8 2" xfId="15738"/>
    <cellStyle name="Заголовок 4 8 3" xfId="15739"/>
    <cellStyle name="Заголовок 4 9" xfId="15740"/>
    <cellStyle name="Заголовок 4 9 2" xfId="15741"/>
    <cellStyle name="Заголовок 4 9 3" xfId="15742"/>
    <cellStyle name="Заголовок 5" xfId="15743"/>
    <cellStyle name="Заголовок 6" xfId="15744"/>
    <cellStyle name="Заголовок 7" xfId="15745"/>
    <cellStyle name="Заголовок 8" xfId="15746"/>
    <cellStyle name="Звичайний 2" xfId="15747"/>
    <cellStyle name="Звичайний_Аркуш1" xfId="15748"/>
    <cellStyle name="Импорт из финансов" xfId="15749"/>
    <cellStyle name="Импорт из финансов 2" xfId="15750"/>
    <cellStyle name="Информация" xfId="15751"/>
    <cellStyle name="Информация 2" xfId="15752"/>
    <cellStyle name="Итог 1" xfId="15753"/>
    <cellStyle name="Итог 1 2" xfId="15754"/>
    <cellStyle name="Итог 1 3" xfId="15755"/>
    <cellStyle name="Итог 10" xfId="15756"/>
    <cellStyle name="Итог 10 2" xfId="15757"/>
    <cellStyle name="Итог 10 2 2" xfId="15758"/>
    <cellStyle name="Итог 10 2 2 2" xfId="15759"/>
    <cellStyle name="Итог 10 2 2 3" xfId="15760"/>
    <cellStyle name="Итог 10 2 2 4" xfId="15761"/>
    <cellStyle name="Итог 10 2 2 5" xfId="15762"/>
    <cellStyle name="Итог 10 2 3" xfId="15763"/>
    <cellStyle name="Итог 10 2 3 2" xfId="15764"/>
    <cellStyle name="Итог 10 2 4" xfId="15765"/>
    <cellStyle name="Итог 10 2 4 2" xfId="15766"/>
    <cellStyle name="Итог 10 2 5" xfId="15767"/>
    <cellStyle name="Итог 10 2 5 2" xfId="15768"/>
    <cellStyle name="Итог 10 2 6" xfId="15769"/>
    <cellStyle name="Итог 10 2 6 2" xfId="15770"/>
    <cellStyle name="Итог 10 2 7" xfId="15771"/>
    <cellStyle name="Итог 10 3" xfId="15772"/>
    <cellStyle name="Итог 10 3 2" xfId="15773"/>
    <cellStyle name="Итог 10 3 2 2" xfId="15774"/>
    <cellStyle name="Итог 10 3 3" xfId="15775"/>
    <cellStyle name="Итог 10 3 3 2" xfId="15776"/>
    <cellStyle name="Итог 10 3 4" xfId="15777"/>
    <cellStyle name="Итог 10 3 4 2" xfId="15778"/>
    <cellStyle name="Итог 10 3 5" xfId="15779"/>
    <cellStyle name="Итог 10 3 5 2" xfId="15780"/>
    <cellStyle name="Итог 10 3 6" xfId="15781"/>
    <cellStyle name="Итог 10 3 6 2" xfId="15782"/>
    <cellStyle name="Итог 10 3 7" xfId="15783"/>
    <cellStyle name="Итог 10 4" xfId="15784"/>
    <cellStyle name="Итог 10 4 2" xfId="15785"/>
    <cellStyle name="Итог 10 5" xfId="15786"/>
    <cellStyle name="Итог 10 5 2" xfId="15787"/>
    <cellStyle name="Итог 10 6" xfId="15788"/>
    <cellStyle name="Итог 10 6 2" xfId="15789"/>
    <cellStyle name="Итог 10 7" xfId="15790"/>
    <cellStyle name="Итог 10 7 2" xfId="15791"/>
    <cellStyle name="Итог 10 8" xfId="15792"/>
    <cellStyle name="Итог 10 8 2" xfId="15793"/>
    <cellStyle name="Итог 11" xfId="15794"/>
    <cellStyle name="Итог 11 2" xfId="15795"/>
    <cellStyle name="Итог 11 2 2" xfId="15796"/>
    <cellStyle name="Итог 11 2 2 2" xfId="15797"/>
    <cellStyle name="Итог 11 2 2 3" xfId="15798"/>
    <cellStyle name="Итог 11 2 2 4" xfId="15799"/>
    <cellStyle name="Итог 11 2 2 5" xfId="15800"/>
    <cellStyle name="Итог 11 2 3" xfId="15801"/>
    <cellStyle name="Итог 11 2 3 2" xfId="15802"/>
    <cellStyle name="Итог 11 2 4" xfId="15803"/>
    <cellStyle name="Итог 11 2 4 2" xfId="15804"/>
    <cellStyle name="Итог 11 2 5" xfId="15805"/>
    <cellStyle name="Итог 11 2 5 2" xfId="15806"/>
    <cellStyle name="Итог 11 2 6" xfId="15807"/>
    <cellStyle name="Итог 11 2 6 2" xfId="15808"/>
    <cellStyle name="Итог 11 2 7" xfId="15809"/>
    <cellStyle name="Итог 11 3" xfId="15810"/>
    <cellStyle name="Итог 11 3 2" xfId="15811"/>
    <cellStyle name="Итог 11 3 2 2" xfId="15812"/>
    <cellStyle name="Итог 11 3 3" xfId="15813"/>
    <cellStyle name="Итог 11 3 3 2" xfId="15814"/>
    <cellStyle name="Итог 11 3 4" xfId="15815"/>
    <cellStyle name="Итог 11 3 4 2" xfId="15816"/>
    <cellStyle name="Итог 11 3 5" xfId="15817"/>
    <cellStyle name="Итог 11 3 5 2" xfId="15818"/>
    <cellStyle name="Итог 11 3 6" xfId="15819"/>
    <cellStyle name="Итог 11 3 6 2" xfId="15820"/>
    <cellStyle name="Итог 11 3 7" xfId="15821"/>
    <cellStyle name="Итог 11 4" xfId="15822"/>
    <cellStyle name="Итог 11 4 2" xfId="15823"/>
    <cellStyle name="Итог 11 5" xfId="15824"/>
    <cellStyle name="Итог 11 5 2" xfId="15825"/>
    <cellStyle name="Итог 11 6" xfId="15826"/>
    <cellStyle name="Итог 11 6 2" xfId="15827"/>
    <cellStyle name="Итог 11 7" xfId="15828"/>
    <cellStyle name="Итог 11 7 2" xfId="15829"/>
    <cellStyle name="Итог 11 8" xfId="15830"/>
    <cellStyle name="Итог 11 8 2" xfId="15831"/>
    <cellStyle name="Итог 12" xfId="15832"/>
    <cellStyle name="Итог 12 2" xfId="15833"/>
    <cellStyle name="Итог 12 2 2" xfId="15834"/>
    <cellStyle name="Итог 12 2 2 2" xfId="15835"/>
    <cellStyle name="Итог 12 2 2 3" xfId="15836"/>
    <cellStyle name="Итог 12 2 2 4" xfId="15837"/>
    <cellStyle name="Итог 12 2 2 5" xfId="15838"/>
    <cellStyle name="Итог 12 2 3" xfId="15839"/>
    <cellStyle name="Итог 12 2 3 2" xfId="15840"/>
    <cellStyle name="Итог 12 2 4" xfId="15841"/>
    <cellStyle name="Итог 12 2 4 2" xfId="15842"/>
    <cellStyle name="Итог 12 2 5" xfId="15843"/>
    <cellStyle name="Итог 12 2 5 2" xfId="15844"/>
    <cellStyle name="Итог 12 2 6" xfId="15845"/>
    <cellStyle name="Итог 12 2 6 2" xfId="15846"/>
    <cellStyle name="Итог 12 2 7" xfId="15847"/>
    <cellStyle name="Итог 12 3" xfId="15848"/>
    <cellStyle name="Итог 12 3 2" xfId="15849"/>
    <cellStyle name="Итог 12 3 2 2" xfId="15850"/>
    <cellStyle name="Итог 12 3 3" xfId="15851"/>
    <cellStyle name="Итог 12 3 3 2" xfId="15852"/>
    <cellStyle name="Итог 12 3 4" xfId="15853"/>
    <cellStyle name="Итог 12 3 4 2" xfId="15854"/>
    <cellStyle name="Итог 12 3 5" xfId="15855"/>
    <cellStyle name="Итог 12 3 5 2" xfId="15856"/>
    <cellStyle name="Итог 12 3 6" xfId="15857"/>
    <cellStyle name="Итог 12 3 6 2" xfId="15858"/>
    <cellStyle name="Итог 12 3 7" xfId="15859"/>
    <cellStyle name="Итог 12 4" xfId="15860"/>
    <cellStyle name="Итог 12 4 2" xfId="15861"/>
    <cellStyle name="Итог 12 5" xfId="15862"/>
    <cellStyle name="Итог 12 5 2" xfId="15863"/>
    <cellStyle name="Итог 12 6" xfId="15864"/>
    <cellStyle name="Итог 12 6 2" xfId="15865"/>
    <cellStyle name="Итог 12 7" xfId="15866"/>
    <cellStyle name="Итог 12 7 2" xfId="15867"/>
    <cellStyle name="Итог 12 8" xfId="15868"/>
    <cellStyle name="Итог 12 8 2" xfId="15869"/>
    <cellStyle name="Итог 13" xfId="15870"/>
    <cellStyle name="Итог 13 2" xfId="15871"/>
    <cellStyle name="Итог 13 2 2" xfId="15872"/>
    <cellStyle name="Итог 13 2 2 2" xfId="15873"/>
    <cellStyle name="Итог 13 2 2 3" xfId="15874"/>
    <cellStyle name="Итог 13 2 2 4" xfId="15875"/>
    <cellStyle name="Итог 13 2 2 5" xfId="15876"/>
    <cellStyle name="Итог 13 2 3" xfId="15877"/>
    <cellStyle name="Итог 13 2 3 2" xfId="15878"/>
    <cellStyle name="Итог 13 2 4" xfId="15879"/>
    <cellStyle name="Итог 13 2 4 2" xfId="15880"/>
    <cellStyle name="Итог 13 2 5" xfId="15881"/>
    <cellStyle name="Итог 13 2 5 2" xfId="15882"/>
    <cellStyle name="Итог 13 2 6" xfId="15883"/>
    <cellStyle name="Итог 13 2 6 2" xfId="15884"/>
    <cellStyle name="Итог 13 2 7" xfId="15885"/>
    <cellStyle name="Итог 13 3" xfId="15886"/>
    <cellStyle name="Итог 13 3 2" xfId="15887"/>
    <cellStyle name="Итог 13 3 2 2" xfId="15888"/>
    <cellStyle name="Итог 13 3 3" xfId="15889"/>
    <cellStyle name="Итог 13 3 3 2" xfId="15890"/>
    <cellStyle name="Итог 13 3 4" xfId="15891"/>
    <cellStyle name="Итог 13 3 4 2" xfId="15892"/>
    <cellStyle name="Итог 13 3 5" xfId="15893"/>
    <cellStyle name="Итог 13 3 5 2" xfId="15894"/>
    <cellStyle name="Итог 13 3 6" xfId="15895"/>
    <cellStyle name="Итог 13 3 6 2" xfId="15896"/>
    <cellStyle name="Итог 13 3 7" xfId="15897"/>
    <cellStyle name="Итог 13 4" xfId="15898"/>
    <cellStyle name="Итог 13 4 2" xfId="15899"/>
    <cellStyle name="Итог 13 5" xfId="15900"/>
    <cellStyle name="Итог 13 5 2" xfId="15901"/>
    <cellStyle name="Итог 13 6" xfId="15902"/>
    <cellStyle name="Итог 13 6 2" xfId="15903"/>
    <cellStyle name="Итог 13 7" xfId="15904"/>
    <cellStyle name="Итог 13 7 2" xfId="15905"/>
    <cellStyle name="Итог 13 8" xfId="15906"/>
    <cellStyle name="Итог 13 8 2" xfId="15907"/>
    <cellStyle name="Итог 14" xfId="15908"/>
    <cellStyle name="Итог 14 2" xfId="15909"/>
    <cellStyle name="Итог 14 2 2" xfId="15910"/>
    <cellStyle name="Итог 14 2 2 2" xfId="15911"/>
    <cellStyle name="Итог 14 2 2 3" xfId="15912"/>
    <cellStyle name="Итог 14 2 2 4" xfId="15913"/>
    <cellStyle name="Итог 14 2 2 5" xfId="15914"/>
    <cellStyle name="Итог 14 2 3" xfId="15915"/>
    <cellStyle name="Итог 14 2 3 2" xfId="15916"/>
    <cellStyle name="Итог 14 2 4" xfId="15917"/>
    <cellStyle name="Итог 14 2 4 2" xfId="15918"/>
    <cellStyle name="Итог 14 2 5" xfId="15919"/>
    <cellStyle name="Итог 14 2 5 2" xfId="15920"/>
    <cellStyle name="Итог 14 2 6" xfId="15921"/>
    <cellStyle name="Итог 14 2 6 2" xfId="15922"/>
    <cellStyle name="Итог 14 2 7" xfId="15923"/>
    <cellStyle name="Итог 14 3" xfId="15924"/>
    <cellStyle name="Итог 14 3 2" xfId="15925"/>
    <cellStyle name="Итог 14 3 2 2" xfId="15926"/>
    <cellStyle name="Итог 14 3 3" xfId="15927"/>
    <cellStyle name="Итог 14 3 3 2" xfId="15928"/>
    <cellStyle name="Итог 14 3 4" xfId="15929"/>
    <cellStyle name="Итог 14 3 4 2" xfId="15930"/>
    <cellStyle name="Итог 14 3 5" xfId="15931"/>
    <cellStyle name="Итог 14 3 5 2" xfId="15932"/>
    <cellStyle name="Итог 14 3 6" xfId="15933"/>
    <cellStyle name="Итог 14 3 6 2" xfId="15934"/>
    <cellStyle name="Итог 14 3 7" xfId="15935"/>
    <cellStyle name="Итог 14 4" xfId="15936"/>
    <cellStyle name="Итог 14 4 2" xfId="15937"/>
    <cellStyle name="Итог 14 5" xfId="15938"/>
    <cellStyle name="Итог 14 5 2" xfId="15939"/>
    <cellStyle name="Итог 14 6" xfId="15940"/>
    <cellStyle name="Итог 14 6 2" xfId="15941"/>
    <cellStyle name="Итог 14 7" xfId="15942"/>
    <cellStyle name="Итог 14 7 2" xfId="15943"/>
    <cellStyle name="Итог 14 8" xfId="15944"/>
    <cellStyle name="Итог 14 8 2" xfId="15945"/>
    <cellStyle name="Итог 15" xfId="15946"/>
    <cellStyle name="Итог 15 2" xfId="15947"/>
    <cellStyle name="Итог 15 2 2" xfId="15948"/>
    <cellStyle name="Итог 15 2 2 2" xfId="15949"/>
    <cellStyle name="Итог 15 2 2 3" xfId="15950"/>
    <cellStyle name="Итог 15 2 2 4" xfId="15951"/>
    <cellStyle name="Итог 15 2 2 5" xfId="15952"/>
    <cellStyle name="Итог 15 2 3" xfId="15953"/>
    <cellStyle name="Итог 15 2 3 2" xfId="15954"/>
    <cellStyle name="Итог 15 2 4" xfId="15955"/>
    <cellStyle name="Итог 15 2 4 2" xfId="15956"/>
    <cellStyle name="Итог 15 2 5" xfId="15957"/>
    <cellStyle name="Итог 15 2 5 2" xfId="15958"/>
    <cellStyle name="Итог 15 2 6" xfId="15959"/>
    <cellStyle name="Итог 15 2 6 2" xfId="15960"/>
    <cellStyle name="Итог 15 2 7" xfId="15961"/>
    <cellStyle name="Итог 15 3" xfId="15962"/>
    <cellStyle name="Итог 15 3 2" xfId="15963"/>
    <cellStyle name="Итог 15 3 2 2" xfId="15964"/>
    <cellStyle name="Итог 15 3 3" xfId="15965"/>
    <cellStyle name="Итог 15 3 3 2" xfId="15966"/>
    <cellStyle name="Итог 15 3 4" xfId="15967"/>
    <cellStyle name="Итог 15 3 4 2" xfId="15968"/>
    <cellStyle name="Итог 15 3 5" xfId="15969"/>
    <cellStyle name="Итог 15 3 5 2" xfId="15970"/>
    <cellStyle name="Итог 15 3 6" xfId="15971"/>
    <cellStyle name="Итог 15 3 6 2" xfId="15972"/>
    <cellStyle name="Итог 15 3 7" xfId="15973"/>
    <cellStyle name="Итог 15 4" xfId="15974"/>
    <cellStyle name="Итог 15 4 2" xfId="15975"/>
    <cellStyle name="Итог 15 5" xfId="15976"/>
    <cellStyle name="Итог 15 5 2" xfId="15977"/>
    <cellStyle name="Итог 15 6" xfId="15978"/>
    <cellStyle name="Итог 15 6 2" xfId="15979"/>
    <cellStyle name="Итог 15 7" xfId="15980"/>
    <cellStyle name="Итог 15 7 2" xfId="15981"/>
    <cellStyle name="Итог 15 8" xfId="15982"/>
    <cellStyle name="Итог 15 8 2" xfId="15983"/>
    <cellStyle name="Итог 16" xfId="15984"/>
    <cellStyle name="Итог 16 2" xfId="15985"/>
    <cellStyle name="Итог 16 2 2" xfId="15986"/>
    <cellStyle name="Итог 16 2 2 2" xfId="15987"/>
    <cellStyle name="Итог 16 2 2 3" xfId="15988"/>
    <cellStyle name="Итог 16 2 2 4" xfId="15989"/>
    <cellStyle name="Итог 16 2 2 5" xfId="15990"/>
    <cellStyle name="Итог 16 2 3" xfId="15991"/>
    <cellStyle name="Итог 16 2 3 2" xfId="15992"/>
    <cellStyle name="Итог 16 2 4" xfId="15993"/>
    <cellStyle name="Итог 16 2 4 2" xfId="15994"/>
    <cellStyle name="Итог 16 2 5" xfId="15995"/>
    <cellStyle name="Итог 16 2 5 2" xfId="15996"/>
    <cellStyle name="Итог 16 2 6" xfId="15997"/>
    <cellStyle name="Итог 16 2 6 2" xfId="15998"/>
    <cellStyle name="Итог 16 2 7" xfId="15999"/>
    <cellStyle name="Итог 16 3" xfId="16000"/>
    <cellStyle name="Итог 16 3 2" xfId="16001"/>
    <cellStyle name="Итог 16 3 2 2" xfId="16002"/>
    <cellStyle name="Итог 16 3 3" xfId="16003"/>
    <cellStyle name="Итог 16 3 3 2" xfId="16004"/>
    <cellStyle name="Итог 16 3 4" xfId="16005"/>
    <cellStyle name="Итог 16 3 4 2" xfId="16006"/>
    <cellStyle name="Итог 16 3 5" xfId="16007"/>
    <cellStyle name="Итог 16 3 5 2" xfId="16008"/>
    <cellStyle name="Итог 16 3 6" xfId="16009"/>
    <cellStyle name="Итог 16 3 6 2" xfId="16010"/>
    <cellStyle name="Итог 16 3 7" xfId="16011"/>
    <cellStyle name="Итог 16 4" xfId="16012"/>
    <cellStyle name="Итог 16 4 2" xfId="16013"/>
    <cellStyle name="Итог 16 5" xfId="16014"/>
    <cellStyle name="Итог 16 5 2" xfId="16015"/>
    <cellStyle name="Итог 16 6" xfId="16016"/>
    <cellStyle name="Итог 16 6 2" xfId="16017"/>
    <cellStyle name="Итог 16 7" xfId="16018"/>
    <cellStyle name="Итог 16 7 2" xfId="16019"/>
    <cellStyle name="Итог 16 8" xfId="16020"/>
    <cellStyle name="Итог 16 8 2" xfId="16021"/>
    <cellStyle name="Итог 17" xfId="16022"/>
    <cellStyle name="Итог 17 2" xfId="16023"/>
    <cellStyle name="Итог 17 2 2" xfId="16024"/>
    <cellStyle name="Итог 17 2 2 2" xfId="16025"/>
    <cellStyle name="Итог 17 2 2 3" xfId="16026"/>
    <cellStyle name="Итог 17 2 2 4" xfId="16027"/>
    <cellStyle name="Итог 17 2 2 5" xfId="16028"/>
    <cellStyle name="Итог 17 2 3" xfId="16029"/>
    <cellStyle name="Итог 17 2 3 2" xfId="16030"/>
    <cellStyle name="Итог 17 2 4" xfId="16031"/>
    <cellStyle name="Итог 17 2 4 2" xfId="16032"/>
    <cellStyle name="Итог 17 2 5" xfId="16033"/>
    <cellStyle name="Итог 17 2 5 2" xfId="16034"/>
    <cellStyle name="Итог 17 2 6" xfId="16035"/>
    <cellStyle name="Итог 17 2 6 2" xfId="16036"/>
    <cellStyle name="Итог 17 2 7" xfId="16037"/>
    <cellStyle name="Итог 17 3" xfId="16038"/>
    <cellStyle name="Итог 17 3 2" xfId="16039"/>
    <cellStyle name="Итог 17 3 2 2" xfId="16040"/>
    <cellStyle name="Итог 17 3 3" xfId="16041"/>
    <cellStyle name="Итог 17 3 3 2" xfId="16042"/>
    <cellStyle name="Итог 17 3 4" xfId="16043"/>
    <cellStyle name="Итог 17 3 4 2" xfId="16044"/>
    <cellStyle name="Итог 17 3 5" xfId="16045"/>
    <cellStyle name="Итог 17 3 5 2" xfId="16046"/>
    <cellStyle name="Итог 17 3 6" xfId="16047"/>
    <cellStyle name="Итог 17 3 6 2" xfId="16048"/>
    <cellStyle name="Итог 17 3 7" xfId="16049"/>
    <cellStyle name="Итог 17 4" xfId="16050"/>
    <cellStyle name="Итог 17 4 2" xfId="16051"/>
    <cellStyle name="Итог 17 5" xfId="16052"/>
    <cellStyle name="Итог 17 5 2" xfId="16053"/>
    <cellStyle name="Итог 17 6" xfId="16054"/>
    <cellStyle name="Итог 17 6 2" xfId="16055"/>
    <cellStyle name="Итог 17 7" xfId="16056"/>
    <cellStyle name="Итог 17 7 2" xfId="16057"/>
    <cellStyle name="Итог 17 8" xfId="16058"/>
    <cellStyle name="Итог 17 8 2" xfId="16059"/>
    <cellStyle name="Итог 18" xfId="16060"/>
    <cellStyle name="Итог 18 2" xfId="16061"/>
    <cellStyle name="Итог 18 2 2" xfId="16062"/>
    <cellStyle name="Итог 18 2 2 2" xfId="16063"/>
    <cellStyle name="Итог 18 2 2 3" xfId="16064"/>
    <cellStyle name="Итог 18 2 2 4" xfId="16065"/>
    <cellStyle name="Итог 18 2 2 5" xfId="16066"/>
    <cellStyle name="Итог 18 2 3" xfId="16067"/>
    <cellStyle name="Итог 18 2 3 2" xfId="16068"/>
    <cellStyle name="Итог 18 2 4" xfId="16069"/>
    <cellStyle name="Итог 18 2 4 2" xfId="16070"/>
    <cellStyle name="Итог 18 2 5" xfId="16071"/>
    <cellStyle name="Итог 18 2 5 2" xfId="16072"/>
    <cellStyle name="Итог 18 2 6" xfId="16073"/>
    <cellStyle name="Итог 18 2 6 2" xfId="16074"/>
    <cellStyle name="Итог 18 2 7" xfId="16075"/>
    <cellStyle name="Итог 18 3" xfId="16076"/>
    <cellStyle name="Итог 18 3 2" xfId="16077"/>
    <cellStyle name="Итог 18 3 2 2" xfId="16078"/>
    <cellStyle name="Итог 18 3 3" xfId="16079"/>
    <cellStyle name="Итог 18 3 3 2" xfId="16080"/>
    <cellStyle name="Итог 18 3 4" xfId="16081"/>
    <cellStyle name="Итог 18 3 4 2" xfId="16082"/>
    <cellStyle name="Итог 18 3 5" xfId="16083"/>
    <cellStyle name="Итог 18 3 5 2" xfId="16084"/>
    <cellStyle name="Итог 18 3 6" xfId="16085"/>
    <cellStyle name="Итог 18 3 6 2" xfId="16086"/>
    <cellStyle name="Итог 18 3 7" xfId="16087"/>
    <cellStyle name="Итог 18 4" xfId="16088"/>
    <cellStyle name="Итог 18 4 2" xfId="16089"/>
    <cellStyle name="Итог 18 5" xfId="16090"/>
    <cellStyle name="Итог 18 5 2" xfId="16091"/>
    <cellStyle name="Итог 18 6" xfId="16092"/>
    <cellStyle name="Итог 18 6 2" xfId="16093"/>
    <cellStyle name="Итог 18 7" xfId="16094"/>
    <cellStyle name="Итог 18 7 2" xfId="16095"/>
    <cellStyle name="Итог 18 8" xfId="16096"/>
    <cellStyle name="Итог 18 8 2" xfId="16097"/>
    <cellStyle name="Итог 19" xfId="16098"/>
    <cellStyle name="Итог 19 2" xfId="16099"/>
    <cellStyle name="Итог 19 2 2" xfId="16100"/>
    <cellStyle name="Итог 19 2 2 2" xfId="16101"/>
    <cellStyle name="Итог 19 2 2 3" xfId="16102"/>
    <cellStyle name="Итог 19 2 2 4" xfId="16103"/>
    <cellStyle name="Итог 19 2 2 5" xfId="16104"/>
    <cellStyle name="Итог 19 2 3" xfId="16105"/>
    <cellStyle name="Итог 19 2 3 2" xfId="16106"/>
    <cellStyle name="Итог 19 2 4" xfId="16107"/>
    <cellStyle name="Итог 19 2 4 2" xfId="16108"/>
    <cellStyle name="Итог 19 2 5" xfId="16109"/>
    <cellStyle name="Итог 19 2 5 2" xfId="16110"/>
    <cellStyle name="Итог 19 2 6" xfId="16111"/>
    <cellStyle name="Итог 19 2 6 2" xfId="16112"/>
    <cellStyle name="Итог 19 2 7" xfId="16113"/>
    <cellStyle name="Итог 19 3" xfId="16114"/>
    <cellStyle name="Итог 19 3 2" xfId="16115"/>
    <cellStyle name="Итог 19 3 2 2" xfId="16116"/>
    <cellStyle name="Итог 19 3 3" xfId="16117"/>
    <cellStyle name="Итог 19 3 3 2" xfId="16118"/>
    <cellStyle name="Итог 19 3 4" xfId="16119"/>
    <cellStyle name="Итог 19 3 4 2" xfId="16120"/>
    <cellStyle name="Итог 19 3 5" xfId="16121"/>
    <cellStyle name="Итог 19 3 5 2" xfId="16122"/>
    <cellStyle name="Итог 19 3 6" xfId="16123"/>
    <cellStyle name="Итог 19 3 6 2" xfId="16124"/>
    <cellStyle name="Итог 19 3 7" xfId="16125"/>
    <cellStyle name="Итог 19 4" xfId="16126"/>
    <cellStyle name="Итог 19 4 2" xfId="16127"/>
    <cellStyle name="Итог 19 5" xfId="16128"/>
    <cellStyle name="Итог 19 5 2" xfId="16129"/>
    <cellStyle name="Итог 19 6" xfId="16130"/>
    <cellStyle name="Итог 19 6 2" xfId="16131"/>
    <cellStyle name="Итог 19 7" xfId="16132"/>
    <cellStyle name="Итог 19 7 2" xfId="16133"/>
    <cellStyle name="Итог 19 8" xfId="16134"/>
    <cellStyle name="Итог 19 8 2" xfId="16135"/>
    <cellStyle name="Итог 2" xfId="36"/>
    <cellStyle name="Итог 2 10" xfId="16136"/>
    <cellStyle name="Итог 2 10 2" xfId="16137"/>
    <cellStyle name="Итог 2 10 2 2" xfId="16138"/>
    <cellStyle name="Итог 2 10 2 2 2" xfId="16139"/>
    <cellStyle name="Итог 2 10 2 2 3" xfId="16140"/>
    <cellStyle name="Итог 2 10 2 2 4" xfId="16141"/>
    <cellStyle name="Итог 2 10 2 2 5" xfId="16142"/>
    <cellStyle name="Итог 2 10 2 3" xfId="16143"/>
    <cellStyle name="Итог 2 10 2 3 2" xfId="16144"/>
    <cellStyle name="Итог 2 10 2 4" xfId="16145"/>
    <cellStyle name="Итог 2 10 2 4 2" xfId="16146"/>
    <cellStyle name="Итог 2 10 2 5" xfId="16147"/>
    <cellStyle name="Итог 2 10 2 5 2" xfId="16148"/>
    <cellStyle name="Итог 2 10 2 6" xfId="16149"/>
    <cellStyle name="Итог 2 10 2 6 2" xfId="16150"/>
    <cellStyle name="Итог 2 10 2 7" xfId="16151"/>
    <cellStyle name="Итог 2 10 3" xfId="16152"/>
    <cellStyle name="Итог 2 10 3 2" xfId="16153"/>
    <cellStyle name="Итог 2 10 3 2 2" xfId="16154"/>
    <cellStyle name="Итог 2 10 3 3" xfId="16155"/>
    <cellStyle name="Итог 2 10 3 3 2" xfId="16156"/>
    <cellStyle name="Итог 2 10 3 4" xfId="16157"/>
    <cellStyle name="Итог 2 10 3 4 2" xfId="16158"/>
    <cellStyle name="Итог 2 10 3 5" xfId="16159"/>
    <cellStyle name="Итог 2 10 3 5 2" xfId="16160"/>
    <cellStyle name="Итог 2 10 3 6" xfId="16161"/>
    <cellStyle name="Итог 2 10 3 6 2" xfId="16162"/>
    <cellStyle name="Итог 2 10 3 7" xfId="16163"/>
    <cellStyle name="Итог 2 10 4" xfId="16164"/>
    <cellStyle name="Итог 2 10 4 2" xfId="16165"/>
    <cellStyle name="Итог 2 10 5" xfId="16166"/>
    <cellStyle name="Итог 2 10 5 2" xfId="16167"/>
    <cellStyle name="Итог 2 10 6" xfId="16168"/>
    <cellStyle name="Итог 2 10 6 2" xfId="16169"/>
    <cellStyle name="Итог 2 10 7" xfId="16170"/>
    <cellStyle name="Итог 2 10 7 2" xfId="16171"/>
    <cellStyle name="Итог 2 10 8" xfId="16172"/>
    <cellStyle name="Итог 2 10 8 2" xfId="16173"/>
    <cellStyle name="Итог 2 11" xfId="16174"/>
    <cellStyle name="Итог 2 11 2" xfId="16175"/>
    <cellStyle name="Итог 2 11 2 2" xfId="16176"/>
    <cellStyle name="Итог 2 11 2 2 2" xfId="16177"/>
    <cellStyle name="Итог 2 11 2 2 3" xfId="16178"/>
    <cellStyle name="Итог 2 11 2 2 4" xfId="16179"/>
    <cellStyle name="Итог 2 11 2 2 5" xfId="16180"/>
    <cellStyle name="Итог 2 11 2 3" xfId="16181"/>
    <cellStyle name="Итог 2 11 2 3 2" xfId="16182"/>
    <cellStyle name="Итог 2 11 2 4" xfId="16183"/>
    <cellStyle name="Итог 2 11 2 4 2" xfId="16184"/>
    <cellStyle name="Итог 2 11 2 5" xfId="16185"/>
    <cellStyle name="Итог 2 11 2 5 2" xfId="16186"/>
    <cellStyle name="Итог 2 11 2 6" xfId="16187"/>
    <cellStyle name="Итог 2 11 2 6 2" xfId="16188"/>
    <cellStyle name="Итог 2 11 2 7" xfId="16189"/>
    <cellStyle name="Итог 2 11 3" xfId="16190"/>
    <cellStyle name="Итог 2 11 3 2" xfId="16191"/>
    <cellStyle name="Итог 2 11 3 2 2" xfId="16192"/>
    <cellStyle name="Итог 2 11 3 3" xfId="16193"/>
    <cellStyle name="Итог 2 11 3 3 2" xfId="16194"/>
    <cellStyle name="Итог 2 11 3 4" xfId="16195"/>
    <cellStyle name="Итог 2 11 3 4 2" xfId="16196"/>
    <cellStyle name="Итог 2 11 3 5" xfId="16197"/>
    <cellStyle name="Итог 2 11 3 5 2" xfId="16198"/>
    <cellStyle name="Итог 2 11 3 6" xfId="16199"/>
    <cellStyle name="Итог 2 11 3 6 2" xfId="16200"/>
    <cellStyle name="Итог 2 11 3 7" xfId="16201"/>
    <cellStyle name="Итог 2 11 4" xfId="16202"/>
    <cellStyle name="Итог 2 11 4 2" xfId="16203"/>
    <cellStyle name="Итог 2 11 5" xfId="16204"/>
    <cellStyle name="Итог 2 11 5 2" xfId="16205"/>
    <cellStyle name="Итог 2 11 6" xfId="16206"/>
    <cellStyle name="Итог 2 11 6 2" xfId="16207"/>
    <cellStyle name="Итог 2 11 7" xfId="16208"/>
    <cellStyle name="Итог 2 11 7 2" xfId="16209"/>
    <cellStyle name="Итог 2 11 8" xfId="16210"/>
    <cellStyle name="Итог 2 11 8 2" xfId="16211"/>
    <cellStyle name="Итог 2 12" xfId="16212"/>
    <cellStyle name="Итог 2 12 2" xfId="16213"/>
    <cellStyle name="Итог 2 12 2 2" xfId="16214"/>
    <cellStyle name="Итог 2 12 2 2 2" xfId="16215"/>
    <cellStyle name="Итог 2 12 2 2 3" xfId="16216"/>
    <cellStyle name="Итог 2 12 2 2 4" xfId="16217"/>
    <cellStyle name="Итог 2 12 2 2 5" xfId="16218"/>
    <cellStyle name="Итог 2 12 2 3" xfId="16219"/>
    <cellStyle name="Итог 2 12 2 3 2" xfId="16220"/>
    <cellStyle name="Итог 2 12 2 4" xfId="16221"/>
    <cellStyle name="Итог 2 12 2 4 2" xfId="16222"/>
    <cellStyle name="Итог 2 12 2 5" xfId="16223"/>
    <cellStyle name="Итог 2 12 2 5 2" xfId="16224"/>
    <cellStyle name="Итог 2 12 2 6" xfId="16225"/>
    <cellStyle name="Итог 2 12 2 6 2" xfId="16226"/>
    <cellStyle name="Итог 2 12 2 7" xfId="16227"/>
    <cellStyle name="Итог 2 12 3" xfId="16228"/>
    <cellStyle name="Итог 2 12 3 2" xfId="16229"/>
    <cellStyle name="Итог 2 12 3 2 2" xfId="16230"/>
    <cellStyle name="Итог 2 12 3 3" xfId="16231"/>
    <cellStyle name="Итог 2 12 3 3 2" xfId="16232"/>
    <cellStyle name="Итог 2 12 3 4" xfId="16233"/>
    <cellStyle name="Итог 2 12 3 4 2" xfId="16234"/>
    <cellStyle name="Итог 2 12 3 5" xfId="16235"/>
    <cellStyle name="Итог 2 12 3 5 2" xfId="16236"/>
    <cellStyle name="Итог 2 12 3 6" xfId="16237"/>
    <cellStyle name="Итог 2 12 3 6 2" xfId="16238"/>
    <cellStyle name="Итог 2 12 3 7" xfId="16239"/>
    <cellStyle name="Итог 2 12 4" xfId="16240"/>
    <cellStyle name="Итог 2 12 4 2" xfId="16241"/>
    <cellStyle name="Итог 2 12 5" xfId="16242"/>
    <cellStyle name="Итог 2 12 5 2" xfId="16243"/>
    <cellStyle name="Итог 2 12 6" xfId="16244"/>
    <cellStyle name="Итог 2 12 6 2" xfId="16245"/>
    <cellStyle name="Итог 2 12 7" xfId="16246"/>
    <cellStyle name="Итог 2 12 7 2" xfId="16247"/>
    <cellStyle name="Итог 2 12 8" xfId="16248"/>
    <cellStyle name="Итог 2 12 8 2" xfId="16249"/>
    <cellStyle name="Итог 2 13" xfId="16250"/>
    <cellStyle name="Итог 2 13 2" xfId="16251"/>
    <cellStyle name="Итог 2 13 2 2" xfId="16252"/>
    <cellStyle name="Итог 2 13 2 2 2" xfId="16253"/>
    <cellStyle name="Итог 2 13 2 2 3" xfId="16254"/>
    <cellStyle name="Итог 2 13 2 2 4" xfId="16255"/>
    <cellStyle name="Итог 2 13 2 2 5" xfId="16256"/>
    <cellStyle name="Итог 2 13 2 3" xfId="16257"/>
    <cellStyle name="Итог 2 13 2 3 2" xfId="16258"/>
    <cellStyle name="Итог 2 13 2 4" xfId="16259"/>
    <cellStyle name="Итог 2 13 2 4 2" xfId="16260"/>
    <cellStyle name="Итог 2 13 2 5" xfId="16261"/>
    <cellStyle name="Итог 2 13 2 5 2" xfId="16262"/>
    <cellStyle name="Итог 2 13 2 6" xfId="16263"/>
    <cellStyle name="Итог 2 13 2 6 2" xfId="16264"/>
    <cellStyle name="Итог 2 13 2 7" xfId="16265"/>
    <cellStyle name="Итог 2 13 3" xfId="16266"/>
    <cellStyle name="Итог 2 13 3 2" xfId="16267"/>
    <cellStyle name="Итог 2 13 3 2 2" xfId="16268"/>
    <cellStyle name="Итог 2 13 3 3" xfId="16269"/>
    <cellStyle name="Итог 2 13 3 3 2" xfId="16270"/>
    <cellStyle name="Итог 2 13 3 4" xfId="16271"/>
    <cellStyle name="Итог 2 13 3 4 2" xfId="16272"/>
    <cellStyle name="Итог 2 13 3 5" xfId="16273"/>
    <cellStyle name="Итог 2 13 3 5 2" xfId="16274"/>
    <cellStyle name="Итог 2 13 3 6" xfId="16275"/>
    <cellStyle name="Итог 2 13 3 6 2" xfId="16276"/>
    <cellStyle name="Итог 2 13 3 7" xfId="16277"/>
    <cellStyle name="Итог 2 13 4" xfId="16278"/>
    <cellStyle name="Итог 2 13 4 2" xfId="16279"/>
    <cellStyle name="Итог 2 13 5" xfId="16280"/>
    <cellStyle name="Итог 2 13 5 2" xfId="16281"/>
    <cellStyle name="Итог 2 13 6" xfId="16282"/>
    <cellStyle name="Итог 2 13 6 2" xfId="16283"/>
    <cellStyle name="Итог 2 13 7" xfId="16284"/>
    <cellStyle name="Итог 2 13 7 2" xfId="16285"/>
    <cellStyle name="Итог 2 13 8" xfId="16286"/>
    <cellStyle name="Итог 2 13 8 2" xfId="16287"/>
    <cellStyle name="Итог 2 14" xfId="16288"/>
    <cellStyle name="Итог 2 14 2" xfId="16289"/>
    <cellStyle name="Итог 2 14 2 2" xfId="16290"/>
    <cellStyle name="Итог 2 14 2 2 2" xfId="16291"/>
    <cellStyle name="Итог 2 14 2 2 3" xfId="16292"/>
    <cellStyle name="Итог 2 14 2 2 4" xfId="16293"/>
    <cellStyle name="Итог 2 14 2 2 5" xfId="16294"/>
    <cellStyle name="Итог 2 14 2 3" xfId="16295"/>
    <cellStyle name="Итог 2 14 2 3 2" xfId="16296"/>
    <cellStyle name="Итог 2 14 2 4" xfId="16297"/>
    <cellStyle name="Итог 2 14 2 4 2" xfId="16298"/>
    <cellStyle name="Итог 2 14 2 5" xfId="16299"/>
    <cellStyle name="Итог 2 14 2 5 2" xfId="16300"/>
    <cellStyle name="Итог 2 14 2 6" xfId="16301"/>
    <cellStyle name="Итог 2 14 2 6 2" xfId="16302"/>
    <cellStyle name="Итог 2 14 2 7" xfId="16303"/>
    <cellStyle name="Итог 2 14 3" xfId="16304"/>
    <cellStyle name="Итог 2 14 3 2" xfId="16305"/>
    <cellStyle name="Итог 2 14 3 2 2" xfId="16306"/>
    <cellStyle name="Итог 2 14 3 3" xfId="16307"/>
    <cellStyle name="Итог 2 14 3 3 2" xfId="16308"/>
    <cellStyle name="Итог 2 14 3 4" xfId="16309"/>
    <cellStyle name="Итог 2 14 3 4 2" xfId="16310"/>
    <cellStyle name="Итог 2 14 3 5" xfId="16311"/>
    <cellStyle name="Итог 2 14 3 5 2" xfId="16312"/>
    <cellStyle name="Итог 2 14 3 6" xfId="16313"/>
    <cellStyle name="Итог 2 14 3 6 2" xfId="16314"/>
    <cellStyle name="Итог 2 14 3 7" xfId="16315"/>
    <cellStyle name="Итог 2 14 4" xfId="16316"/>
    <cellStyle name="Итог 2 14 4 2" xfId="16317"/>
    <cellStyle name="Итог 2 14 5" xfId="16318"/>
    <cellStyle name="Итог 2 14 5 2" xfId="16319"/>
    <cellStyle name="Итог 2 14 6" xfId="16320"/>
    <cellStyle name="Итог 2 14 6 2" xfId="16321"/>
    <cellStyle name="Итог 2 14 7" xfId="16322"/>
    <cellStyle name="Итог 2 14 7 2" xfId="16323"/>
    <cellStyle name="Итог 2 14 8" xfId="16324"/>
    <cellStyle name="Итог 2 14 8 2" xfId="16325"/>
    <cellStyle name="Итог 2 15" xfId="16326"/>
    <cellStyle name="Итог 2 15 2" xfId="16327"/>
    <cellStyle name="Итог 2 15 2 2" xfId="16328"/>
    <cellStyle name="Итог 2 15 2 3" xfId="16329"/>
    <cellStyle name="Итог 2 15 2 4" xfId="16330"/>
    <cellStyle name="Итог 2 15 2 5" xfId="16331"/>
    <cellStyle name="Итог 2 15 3" xfId="16332"/>
    <cellStyle name="Итог 2 15 3 2" xfId="16333"/>
    <cellStyle name="Итог 2 15 3 3" xfId="16334"/>
    <cellStyle name="Итог 2 15 3 4" xfId="16335"/>
    <cellStyle name="Итог 2 15 3 5" xfId="16336"/>
    <cellStyle name="Итог 2 15 4" xfId="16337"/>
    <cellStyle name="Итог 2 15 4 2" xfId="16338"/>
    <cellStyle name="Итог 2 15 5" xfId="16339"/>
    <cellStyle name="Итог 2 15 5 2" xfId="16340"/>
    <cellStyle name="Итог 2 15 6" xfId="16341"/>
    <cellStyle name="Итог 2 15 6 2" xfId="16342"/>
    <cellStyle name="Итог 2 15 7" xfId="16343"/>
    <cellStyle name="Итог 2 16" xfId="16344"/>
    <cellStyle name="Итог 2 16 2" xfId="16345"/>
    <cellStyle name="Итог 2 16 2 2" xfId="16346"/>
    <cellStyle name="Итог 2 16 3" xfId="16347"/>
    <cellStyle name="Итог 2 16 3 2" xfId="16348"/>
    <cellStyle name="Итог 2 16 4" xfId="16349"/>
    <cellStyle name="Итог 2 16 4 2" xfId="16350"/>
    <cellStyle name="Итог 2 16 5" xfId="16351"/>
    <cellStyle name="Итог 2 16 5 2" xfId="16352"/>
    <cellStyle name="Итог 2 16 6" xfId="16353"/>
    <cellStyle name="Итог 2 16 6 2" xfId="16354"/>
    <cellStyle name="Итог 2 16 7" xfId="16355"/>
    <cellStyle name="Итог 2 17" xfId="16356"/>
    <cellStyle name="Итог 2 17 2" xfId="16357"/>
    <cellStyle name="Итог 2 17 2 2" xfId="16358"/>
    <cellStyle name="Итог 2 17 3" xfId="16359"/>
    <cellStyle name="Итог 2 17 3 2" xfId="16360"/>
    <cellStyle name="Итог 2 17 4" xfId="16361"/>
    <cellStyle name="Итог 2 17 4 2" xfId="16362"/>
    <cellStyle name="Итог 2 17 5" xfId="16363"/>
    <cellStyle name="Итог 2 17 5 2" xfId="16364"/>
    <cellStyle name="Итог 2 17 6" xfId="16365"/>
    <cellStyle name="Итог 2 17 6 2" xfId="16366"/>
    <cellStyle name="Итог 2 17 7" xfId="16367"/>
    <cellStyle name="Итог 2 18" xfId="16368"/>
    <cellStyle name="Итог 2 18 2" xfId="16369"/>
    <cellStyle name="Итог 2 18 2 2" xfId="16370"/>
    <cellStyle name="Итог 2 18 3" xfId="16371"/>
    <cellStyle name="Итог 2 18 3 2" xfId="16372"/>
    <cellStyle name="Итог 2 18 4" xfId="16373"/>
    <cellStyle name="Итог 2 18 4 2" xfId="16374"/>
    <cellStyle name="Итог 2 18 5" xfId="16375"/>
    <cellStyle name="Итог 2 18 5 2" xfId="16376"/>
    <cellStyle name="Итог 2 18 6" xfId="16377"/>
    <cellStyle name="Итог 2 18 6 2" xfId="16378"/>
    <cellStyle name="Итог 2 18 7" xfId="16379"/>
    <cellStyle name="Итог 2 19" xfId="16380"/>
    <cellStyle name="Итог 2 19 2" xfId="16381"/>
    <cellStyle name="Итог 2 2" xfId="16382"/>
    <cellStyle name="Итог 2 2 2" xfId="16383"/>
    <cellStyle name="Итог 2 2 2 2" xfId="16384"/>
    <cellStyle name="Итог 2 2 2 2 2" xfId="16385"/>
    <cellStyle name="Итог 2 2 2 2 3" xfId="16386"/>
    <cellStyle name="Итог 2 2 2 2 4" xfId="16387"/>
    <cellStyle name="Итог 2 2 2 2 5" xfId="16388"/>
    <cellStyle name="Итог 2 2 2 3" xfId="16389"/>
    <cellStyle name="Итог 2 2 2 3 2" xfId="16390"/>
    <cellStyle name="Итог 2 2 2 4" xfId="16391"/>
    <cellStyle name="Итог 2 2 2 4 2" xfId="16392"/>
    <cellStyle name="Итог 2 2 2 5" xfId="16393"/>
    <cellStyle name="Итог 2 2 2 5 2" xfId="16394"/>
    <cellStyle name="Итог 2 2 2 6" xfId="16395"/>
    <cellStyle name="Итог 2 2 2 6 2" xfId="16396"/>
    <cellStyle name="Итог 2 2 2 7" xfId="16397"/>
    <cellStyle name="Итог 2 2 3" xfId="16398"/>
    <cellStyle name="Итог 2 2 3 2" xfId="16399"/>
    <cellStyle name="Итог 2 2 3 2 2" xfId="16400"/>
    <cellStyle name="Итог 2 2 3 3" xfId="16401"/>
    <cellStyle name="Итог 2 2 3 3 2" xfId="16402"/>
    <cellStyle name="Итог 2 2 3 4" xfId="16403"/>
    <cellStyle name="Итог 2 2 3 4 2" xfId="16404"/>
    <cellStyle name="Итог 2 2 3 5" xfId="16405"/>
    <cellStyle name="Итог 2 2 3 5 2" xfId="16406"/>
    <cellStyle name="Итог 2 2 3 6" xfId="16407"/>
    <cellStyle name="Итог 2 2 3 6 2" xfId="16408"/>
    <cellStyle name="Итог 2 2 3 7" xfId="16409"/>
    <cellStyle name="Итог 2 2 4" xfId="16410"/>
    <cellStyle name="Итог 2 2 4 2" xfId="16411"/>
    <cellStyle name="Итог 2 2 5" xfId="16412"/>
    <cellStyle name="Итог 2 2 5 2" xfId="16413"/>
    <cellStyle name="Итог 2 2 6" xfId="16414"/>
    <cellStyle name="Итог 2 2 6 2" xfId="16415"/>
    <cellStyle name="Итог 2 2 7" xfId="16416"/>
    <cellStyle name="Итог 2 2 7 2" xfId="16417"/>
    <cellStyle name="Итог 2 2 8" xfId="16418"/>
    <cellStyle name="Итог 2 2 8 2" xfId="16419"/>
    <cellStyle name="Итог 2 20" xfId="16420"/>
    <cellStyle name="Итог 2 20 2" xfId="16421"/>
    <cellStyle name="Итог 2 21" xfId="16422"/>
    <cellStyle name="Итог 2 21 2" xfId="16423"/>
    <cellStyle name="Итог 2 22" xfId="16424"/>
    <cellStyle name="Итог 2 22 2" xfId="16425"/>
    <cellStyle name="Итог 2 23" xfId="16426"/>
    <cellStyle name="Итог 2 23 2" xfId="16427"/>
    <cellStyle name="Итог 2 24" xfId="16428"/>
    <cellStyle name="Итог 2 24 2" xfId="16429"/>
    <cellStyle name="Итог 2 24 3" xfId="16430"/>
    <cellStyle name="Итог 2 25" xfId="16431"/>
    <cellStyle name="Итог 2 26" xfId="16432"/>
    <cellStyle name="Итог 2 27" xfId="16433"/>
    <cellStyle name="Итог 2 28" xfId="16434"/>
    <cellStyle name="Итог 2 29" xfId="16435"/>
    <cellStyle name="Итог 2 3" xfId="16436"/>
    <cellStyle name="Итог 2 3 2" xfId="16437"/>
    <cellStyle name="Итог 2 3 2 2" xfId="16438"/>
    <cellStyle name="Итог 2 3 2 2 2" xfId="16439"/>
    <cellStyle name="Итог 2 3 2 2 3" xfId="16440"/>
    <cellStyle name="Итог 2 3 2 2 4" xfId="16441"/>
    <cellStyle name="Итог 2 3 2 2 5" xfId="16442"/>
    <cellStyle name="Итог 2 3 2 3" xfId="16443"/>
    <cellStyle name="Итог 2 3 2 3 2" xfId="16444"/>
    <cellStyle name="Итог 2 3 2 4" xfId="16445"/>
    <cellStyle name="Итог 2 3 2 4 2" xfId="16446"/>
    <cellStyle name="Итог 2 3 2 5" xfId="16447"/>
    <cellStyle name="Итог 2 3 2 5 2" xfId="16448"/>
    <cellStyle name="Итог 2 3 2 6" xfId="16449"/>
    <cellStyle name="Итог 2 3 2 6 2" xfId="16450"/>
    <cellStyle name="Итог 2 3 2 7" xfId="16451"/>
    <cellStyle name="Итог 2 3 3" xfId="16452"/>
    <cellStyle name="Итог 2 3 3 2" xfId="16453"/>
    <cellStyle name="Итог 2 3 3 2 2" xfId="16454"/>
    <cellStyle name="Итог 2 3 3 3" xfId="16455"/>
    <cellStyle name="Итог 2 3 3 3 2" xfId="16456"/>
    <cellStyle name="Итог 2 3 3 4" xfId="16457"/>
    <cellStyle name="Итог 2 3 3 4 2" xfId="16458"/>
    <cellStyle name="Итог 2 3 3 5" xfId="16459"/>
    <cellStyle name="Итог 2 3 3 5 2" xfId="16460"/>
    <cellStyle name="Итог 2 3 3 6" xfId="16461"/>
    <cellStyle name="Итог 2 3 3 6 2" xfId="16462"/>
    <cellStyle name="Итог 2 3 3 7" xfId="16463"/>
    <cellStyle name="Итог 2 3 4" xfId="16464"/>
    <cellStyle name="Итог 2 3 4 2" xfId="16465"/>
    <cellStyle name="Итог 2 3 5" xfId="16466"/>
    <cellStyle name="Итог 2 3 5 2" xfId="16467"/>
    <cellStyle name="Итог 2 3 6" xfId="16468"/>
    <cellStyle name="Итог 2 3 6 2" xfId="16469"/>
    <cellStyle name="Итог 2 3 7" xfId="16470"/>
    <cellStyle name="Итог 2 3 7 2" xfId="16471"/>
    <cellStyle name="Итог 2 3 8" xfId="16472"/>
    <cellStyle name="Итог 2 3 8 2" xfId="16473"/>
    <cellStyle name="Итог 2 30" xfId="16474"/>
    <cellStyle name="Итог 2 4" xfId="16475"/>
    <cellStyle name="Итог 2 4 2" xfId="16476"/>
    <cellStyle name="Итог 2 4 2 2" xfId="16477"/>
    <cellStyle name="Итог 2 4 2 2 2" xfId="16478"/>
    <cellStyle name="Итог 2 4 2 2 3" xfId="16479"/>
    <cellStyle name="Итог 2 4 2 2 4" xfId="16480"/>
    <cellStyle name="Итог 2 4 2 2 5" xfId="16481"/>
    <cellStyle name="Итог 2 4 2 3" xfId="16482"/>
    <cellStyle name="Итог 2 4 2 3 2" xfId="16483"/>
    <cellStyle name="Итог 2 4 2 4" xfId="16484"/>
    <cellStyle name="Итог 2 4 2 4 2" xfId="16485"/>
    <cellStyle name="Итог 2 4 2 5" xfId="16486"/>
    <cellStyle name="Итог 2 4 2 5 2" xfId="16487"/>
    <cellStyle name="Итог 2 4 2 6" xfId="16488"/>
    <cellStyle name="Итог 2 4 2 6 2" xfId="16489"/>
    <cellStyle name="Итог 2 4 2 7" xfId="16490"/>
    <cellStyle name="Итог 2 4 3" xfId="16491"/>
    <cellStyle name="Итог 2 4 3 2" xfId="16492"/>
    <cellStyle name="Итог 2 4 3 2 2" xfId="16493"/>
    <cellStyle name="Итог 2 4 3 3" xfId="16494"/>
    <cellStyle name="Итог 2 4 3 3 2" xfId="16495"/>
    <cellStyle name="Итог 2 4 3 4" xfId="16496"/>
    <cellStyle name="Итог 2 4 3 4 2" xfId="16497"/>
    <cellStyle name="Итог 2 4 3 5" xfId="16498"/>
    <cellStyle name="Итог 2 4 3 5 2" xfId="16499"/>
    <cellStyle name="Итог 2 4 3 6" xfId="16500"/>
    <cellStyle name="Итог 2 4 3 6 2" xfId="16501"/>
    <cellStyle name="Итог 2 4 3 7" xfId="16502"/>
    <cellStyle name="Итог 2 4 4" xfId="16503"/>
    <cellStyle name="Итог 2 4 4 2" xfId="16504"/>
    <cellStyle name="Итог 2 4 5" xfId="16505"/>
    <cellStyle name="Итог 2 4 5 2" xfId="16506"/>
    <cellStyle name="Итог 2 4 6" xfId="16507"/>
    <cellStyle name="Итог 2 4 6 2" xfId="16508"/>
    <cellStyle name="Итог 2 4 7" xfId="16509"/>
    <cellStyle name="Итог 2 4 7 2" xfId="16510"/>
    <cellStyle name="Итог 2 4 8" xfId="16511"/>
    <cellStyle name="Итог 2 4 8 2" xfId="16512"/>
    <cellStyle name="Итог 2 5" xfId="16513"/>
    <cellStyle name="Итог 2 5 2" xfId="16514"/>
    <cellStyle name="Итог 2 5 2 2" xfId="16515"/>
    <cellStyle name="Итог 2 5 2 2 2" xfId="16516"/>
    <cellStyle name="Итог 2 5 2 2 3" xfId="16517"/>
    <cellStyle name="Итог 2 5 2 2 4" xfId="16518"/>
    <cellStyle name="Итог 2 5 2 2 5" xfId="16519"/>
    <cellStyle name="Итог 2 5 2 3" xfId="16520"/>
    <cellStyle name="Итог 2 5 2 3 2" xfId="16521"/>
    <cellStyle name="Итог 2 5 2 4" xfId="16522"/>
    <cellStyle name="Итог 2 5 2 4 2" xfId="16523"/>
    <cellStyle name="Итог 2 5 2 5" xfId="16524"/>
    <cellStyle name="Итог 2 5 2 5 2" xfId="16525"/>
    <cellStyle name="Итог 2 5 2 6" xfId="16526"/>
    <cellStyle name="Итог 2 5 2 6 2" xfId="16527"/>
    <cellStyle name="Итог 2 5 2 7" xfId="16528"/>
    <cellStyle name="Итог 2 5 3" xfId="16529"/>
    <cellStyle name="Итог 2 5 3 2" xfId="16530"/>
    <cellStyle name="Итог 2 5 3 2 2" xfId="16531"/>
    <cellStyle name="Итог 2 5 3 3" xfId="16532"/>
    <cellStyle name="Итог 2 5 3 3 2" xfId="16533"/>
    <cellStyle name="Итог 2 5 3 4" xfId="16534"/>
    <cellStyle name="Итог 2 5 3 4 2" xfId="16535"/>
    <cellStyle name="Итог 2 5 3 5" xfId="16536"/>
    <cellStyle name="Итог 2 5 3 5 2" xfId="16537"/>
    <cellStyle name="Итог 2 5 3 6" xfId="16538"/>
    <cellStyle name="Итог 2 5 3 6 2" xfId="16539"/>
    <cellStyle name="Итог 2 5 3 7" xfId="16540"/>
    <cellStyle name="Итог 2 5 4" xfId="16541"/>
    <cellStyle name="Итог 2 5 4 2" xfId="16542"/>
    <cellStyle name="Итог 2 5 5" xfId="16543"/>
    <cellStyle name="Итог 2 5 5 2" xfId="16544"/>
    <cellStyle name="Итог 2 5 6" xfId="16545"/>
    <cellStyle name="Итог 2 5 6 2" xfId="16546"/>
    <cellStyle name="Итог 2 5 7" xfId="16547"/>
    <cellStyle name="Итог 2 5 7 2" xfId="16548"/>
    <cellStyle name="Итог 2 5 8" xfId="16549"/>
    <cellStyle name="Итог 2 5 8 2" xfId="16550"/>
    <cellStyle name="Итог 2 6" xfId="16551"/>
    <cellStyle name="Итог 2 6 2" xfId="16552"/>
    <cellStyle name="Итог 2 6 2 2" xfId="16553"/>
    <cellStyle name="Итог 2 6 2 2 2" xfId="16554"/>
    <cellStyle name="Итог 2 6 2 2 3" xfId="16555"/>
    <cellStyle name="Итог 2 6 2 2 4" xfId="16556"/>
    <cellStyle name="Итог 2 6 2 2 5" xfId="16557"/>
    <cellStyle name="Итог 2 6 2 3" xfId="16558"/>
    <cellStyle name="Итог 2 6 2 3 2" xfId="16559"/>
    <cellStyle name="Итог 2 6 2 4" xfId="16560"/>
    <cellStyle name="Итог 2 6 2 4 2" xfId="16561"/>
    <cellStyle name="Итог 2 6 2 5" xfId="16562"/>
    <cellStyle name="Итог 2 6 2 5 2" xfId="16563"/>
    <cellStyle name="Итог 2 6 2 6" xfId="16564"/>
    <cellStyle name="Итог 2 6 2 6 2" xfId="16565"/>
    <cellStyle name="Итог 2 6 2 7" xfId="16566"/>
    <cellStyle name="Итог 2 6 3" xfId="16567"/>
    <cellStyle name="Итог 2 6 3 2" xfId="16568"/>
    <cellStyle name="Итог 2 6 3 2 2" xfId="16569"/>
    <cellStyle name="Итог 2 6 3 3" xfId="16570"/>
    <cellStyle name="Итог 2 6 3 3 2" xfId="16571"/>
    <cellStyle name="Итог 2 6 3 4" xfId="16572"/>
    <cellStyle name="Итог 2 6 3 4 2" xfId="16573"/>
    <cellStyle name="Итог 2 6 3 5" xfId="16574"/>
    <cellStyle name="Итог 2 6 3 5 2" xfId="16575"/>
    <cellStyle name="Итог 2 6 3 6" xfId="16576"/>
    <cellStyle name="Итог 2 6 3 6 2" xfId="16577"/>
    <cellStyle name="Итог 2 6 3 7" xfId="16578"/>
    <cellStyle name="Итог 2 6 4" xfId="16579"/>
    <cellStyle name="Итог 2 6 4 2" xfId="16580"/>
    <cellStyle name="Итог 2 6 5" xfId="16581"/>
    <cellStyle name="Итог 2 6 5 2" xfId="16582"/>
    <cellStyle name="Итог 2 6 6" xfId="16583"/>
    <cellStyle name="Итог 2 6 6 2" xfId="16584"/>
    <cellStyle name="Итог 2 6 7" xfId="16585"/>
    <cellStyle name="Итог 2 6 7 2" xfId="16586"/>
    <cellStyle name="Итог 2 6 8" xfId="16587"/>
    <cellStyle name="Итог 2 6 8 2" xfId="16588"/>
    <cellStyle name="Итог 2 7" xfId="16589"/>
    <cellStyle name="Итог 2 7 2" xfId="16590"/>
    <cellStyle name="Итог 2 7 2 2" xfId="16591"/>
    <cellStyle name="Итог 2 7 2 2 2" xfId="16592"/>
    <cellStyle name="Итог 2 7 2 2 3" xfId="16593"/>
    <cellStyle name="Итог 2 7 2 2 4" xfId="16594"/>
    <cellStyle name="Итог 2 7 2 2 5" xfId="16595"/>
    <cellStyle name="Итог 2 7 2 3" xfId="16596"/>
    <cellStyle name="Итог 2 7 2 3 2" xfId="16597"/>
    <cellStyle name="Итог 2 7 2 4" xfId="16598"/>
    <cellStyle name="Итог 2 7 2 4 2" xfId="16599"/>
    <cellStyle name="Итог 2 7 2 5" xfId="16600"/>
    <cellStyle name="Итог 2 7 2 5 2" xfId="16601"/>
    <cellStyle name="Итог 2 7 2 6" xfId="16602"/>
    <cellStyle name="Итог 2 7 2 6 2" xfId="16603"/>
    <cellStyle name="Итог 2 7 2 7" xfId="16604"/>
    <cellStyle name="Итог 2 7 3" xfId="16605"/>
    <cellStyle name="Итог 2 7 3 2" xfId="16606"/>
    <cellStyle name="Итог 2 7 3 2 2" xfId="16607"/>
    <cellStyle name="Итог 2 7 3 3" xfId="16608"/>
    <cellStyle name="Итог 2 7 3 3 2" xfId="16609"/>
    <cellStyle name="Итог 2 7 3 4" xfId="16610"/>
    <cellStyle name="Итог 2 7 3 4 2" xfId="16611"/>
    <cellStyle name="Итог 2 7 3 5" xfId="16612"/>
    <cellStyle name="Итог 2 7 3 5 2" xfId="16613"/>
    <cellStyle name="Итог 2 7 3 6" xfId="16614"/>
    <cellStyle name="Итог 2 7 3 6 2" xfId="16615"/>
    <cellStyle name="Итог 2 7 3 7" xfId="16616"/>
    <cellStyle name="Итог 2 7 4" xfId="16617"/>
    <cellStyle name="Итог 2 7 4 2" xfId="16618"/>
    <cellStyle name="Итог 2 7 5" xfId="16619"/>
    <cellStyle name="Итог 2 7 5 2" xfId="16620"/>
    <cellStyle name="Итог 2 7 6" xfId="16621"/>
    <cellStyle name="Итог 2 7 6 2" xfId="16622"/>
    <cellStyle name="Итог 2 7 7" xfId="16623"/>
    <cellStyle name="Итог 2 7 7 2" xfId="16624"/>
    <cellStyle name="Итог 2 7 8" xfId="16625"/>
    <cellStyle name="Итог 2 7 8 2" xfId="16626"/>
    <cellStyle name="Итог 2 8" xfId="16627"/>
    <cellStyle name="Итог 2 8 2" xfId="16628"/>
    <cellStyle name="Итог 2 8 2 2" xfId="16629"/>
    <cellStyle name="Итог 2 8 2 2 2" xfId="16630"/>
    <cellStyle name="Итог 2 8 2 2 3" xfId="16631"/>
    <cellStyle name="Итог 2 8 2 2 4" xfId="16632"/>
    <cellStyle name="Итог 2 8 2 2 5" xfId="16633"/>
    <cellStyle name="Итог 2 8 2 3" xfId="16634"/>
    <cellStyle name="Итог 2 8 2 3 2" xfId="16635"/>
    <cellStyle name="Итог 2 8 2 4" xfId="16636"/>
    <cellStyle name="Итог 2 8 2 4 2" xfId="16637"/>
    <cellStyle name="Итог 2 8 2 5" xfId="16638"/>
    <cellStyle name="Итог 2 8 2 5 2" xfId="16639"/>
    <cellStyle name="Итог 2 8 2 6" xfId="16640"/>
    <cellStyle name="Итог 2 8 2 6 2" xfId="16641"/>
    <cellStyle name="Итог 2 8 2 7" xfId="16642"/>
    <cellStyle name="Итог 2 8 3" xfId="16643"/>
    <cellStyle name="Итог 2 8 3 2" xfId="16644"/>
    <cellStyle name="Итог 2 8 3 2 2" xfId="16645"/>
    <cellStyle name="Итог 2 8 3 3" xfId="16646"/>
    <cellStyle name="Итог 2 8 3 3 2" xfId="16647"/>
    <cellStyle name="Итог 2 8 3 4" xfId="16648"/>
    <cellStyle name="Итог 2 8 3 4 2" xfId="16649"/>
    <cellStyle name="Итог 2 8 3 5" xfId="16650"/>
    <cellStyle name="Итог 2 8 3 5 2" xfId="16651"/>
    <cellStyle name="Итог 2 8 3 6" xfId="16652"/>
    <cellStyle name="Итог 2 8 3 6 2" xfId="16653"/>
    <cellStyle name="Итог 2 8 3 7" xfId="16654"/>
    <cellStyle name="Итог 2 8 4" xfId="16655"/>
    <cellStyle name="Итог 2 8 4 2" xfId="16656"/>
    <cellStyle name="Итог 2 8 5" xfId="16657"/>
    <cellStyle name="Итог 2 8 5 2" xfId="16658"/>
    <cellStyle name="Итог 2 8 6" xfId="16659"/>
    <cellStyle name="Итог 2 8 6 2" xfId="16660"/>
    <cellStyle name="Итог 2 8 7" xfId="16661"/>
    <cellStyle name="Итог 2 8 7 2" xfId="16662"/>
    <cellStyle name="Итог 2 8 8" xfId="16663"/>
    <cellStyle name="Итог 2 8 8 2" xfId="16664"/>
    <cellStyle name="Итог 2 9" xfId="16665"/>
    <cellStyle name="Итог 2 9 2" xfId="16666"/>
    <cellStyle name="Итог 2 9 2 2" xfId="16667"/>
    <cellStyle name="Итог 2 9 2 2 2" xfId="16668"/>
    <cellStyle name="Итог 2 9 2 2 3" xfId="16669"/>
    <cellStyle name="Итог 2 9 2 2 4" xfId="16670"/>
    <cellStyle name="Итог 2 9 2 2 5" xfId="16671"/>
    <cellStyle name="Итог 2 9 2 3" xfId="16672"/>
    <cellStyle name="Итог 2 9 2 3 2" xfId="16673"/>
    <cellStyle name="Итог 2 9 2 4" xfId="16674"/>
    <cellStyle name="Итог 2 9 2 4 2" xfId="16675"/>
    <cellStyle name="Итог 2 9 2 5" xfId="16676"/>
    <cellStyle name="Итог 2 9 2 5 2" xfId="16677"/>
    <cellStyle name="Итог 2 9 2 6" xfId="16678"/>
    <cellStyle name="Итог 2 9 2 6 2" xfId="16679"/>
    <cellStyle name="Итог 2 9 2 7" xfId="16680"/>
    <cellStyle name="Итог 2 9 3" xfId="16681"/>
    <cellStyle name="Итог 2 9 3 2" xfId="16682"/>
    <cellStyle name="Итог 2 9 3 2 2" xfId="16683"/>
    <cellStyle name="Итог 2 9 3 3" xfId="16684"/>
    <cellStyle name="Итог 2 9 3 3 2" xfId="16685"/>
    <cellStyle name="Итог 2 9 3 4" xfId="16686"/>
    <cellStyle name="Итог 2 9 3 4 2" xfId="16687"/>
    <cellStyle name="Итог 2 9 3 5" xfId="16688"/>
    <cellStyle name="Итог 2 9 3 5 2" xfId="16689"/>
    <cellStyle name="Итог 2 9 3 6" xfId="16690"/>
    <cellStyle name="Итог 2 9 3 6 2" xfId="16691"/>
    <cellStyle name="Итог 2 9 3 7" xfId="16692"/>
    <cellStyle name="Итог 2 9 4" xfId="16693"/>
    <cellStyle name="Итог 2 9 4 2" xfId="16694"/>
    <cellStyle name="Итог 2 9 5" xfId="16695"/>
    <cellStyle name="Итог 2 9 5 2" xfId="16696"/>
    <cellStyle name="Итог 2 9 6" xfId="16697"/>
    <cellStyle name="Итог 2 9 6 2" xfId="16698"/>
    <cellStyle name="Итог 2 9 7" xfId="16699"/>
    <cellStyle name="Итог 2 9 7 2" xfId="16700"/>
    <cellStyle name="Итог 2 9 8" xfId="16701"/>
    <cellStyle name="Итог 2 9 8 2" xfId="16702"/>
    <cellStyle name="Итог 20" xfId="16703"/>
    <cellStyle name="Итог 20 2" xfId="16704"/>
    <cellStyle name="Итог 20 2 2" xfId="16705"/>
    <cellStyle name="Итог 20 2 2 2" xfId="16706"/>
    <cellStyle name="Итог 20 2 2 3" xfId="16707"/>
    <cellStyle name="Итог 20 2 2 4" xfId="16708"/>
    <cellStyle name="Итог 20 2 2 5" xfId="16709"/>
    <cellStyle name="Итог 20 2 3" xfId="16710"/>
    <cellStyle name="Итог 20 2 3 2" xfId="16711"/>
    <cellStyle name="Итог 20 2 4" xfId="16712"/>
    <cellStyle name="Итог 20 2 4 2" xfId="16713"/>
    <cellStyle name="Итог 20 2 5" xfId="16714"/>
    <cellStyle name="Итог 20 2 5 2" xfId="16715"/>
    <cellStyle name="Итог 20 2 6" xfId="16716"/>
    <cellStyle name="Итог 20 2 6 2" xfId="16717"/>
    <cellStyle name="Итог 20 2 7" xfId="16718"/>
    <cellStyle name="Итог 20 3" xfId="16719"/>
    <cellStyle name="Итог 20 3 2" xfId="16720"/>
    <cellStyle name="Итог 20 3 2 2" xfId="16721"/>
    <cellStyle name="Итог 20 3 3" xfId="16722"/>
    <cellStyle name="Итог 20 3 3 2" xfId="16723"/>
    <cellStyle name="Итог 20 3 4" xfId="16724"/>
    <cellStyle name="Итог 20 3 4 2" xfId="16725"/>
    <cellStyle name="Итог 20 3 5" xfId="16726"/>
    <cellStyle name="Итог 20 3 5 2" xfId="16727"/>
    <cellStyle name="Итог 20 3 6" xfId="16728"/>
    <cellStyle name="Итог 20 3 6 2" xfId="16729"/>
    <cellStyle name="Итог 20 3 7" xfId="16730"/>
    <cellStyle name="Итог 20 4" xfId="16731"/>
    <cellStyle name="Итог 20 4 2" xfId="16732"/>
    <cellStyle name="Итог 20 5" xfId="16733"/>
    <cellStyle name="Итог 20 5 2" xfId="16734"/>
    <cellStyle name="Итог 20 6" xfId="16735"/>
    <cellStyle name="Итог 20 6 2" xfId="16736"/>
    <cellStyle name="Итог 20 7" xfId="16737"/>
    <cellStyle name="Итог 20 7 2" xfId="16738"/>
    <cellStyle name="Итог 20 8" xfId="16739"/>
    <cellStyle name="Итог 20 8 2" xfId="16740"/>
    <cellStyle name="Итог 21" xfId="16741"/>
    <cellStyle name="Итог 21 2" xfId="16742"/>
    <cellStyle name="Итог 21 2 2" xfId="16743"/>
    <cellStyle name="Итог 21 2 2 2" xfId="16744"/>
    <cellStyle name="Итог 21 2 2 3" xfId="16745"/>
    <cellStyle name="Итог 21 2 2 4" xfId="16746"/>
    <cellStyle name="Итог 21 2 2 5" xfId="16747"/>
    <cellStyle name="Итог 21 2 3" xfId="16748"/>
    <cellStyle name="Итог 21 2 3 2" xfId="16749"/>
    <cellStyle name="Итог 21 2 4" xfId="16750"/>
    <cellStyle name="Итог 21 2 4 2" xfId="16751"/>
    <cellStyle name="Итог 21 2 5" xfId="16752"/>
    <cellStyle name="Итог 21 2 5 2" xfId="16753"/>
    <cellStyle name="Итог 21 2 6" xfId="16754"/>
    <cellStyle name="Итог 21 2 6 2" xfId="16755"/>
    <cellStyle name="Итог 21 2 7" xfId="16756"/>
    <cellStyle name="Итог 21 3" xfId="16757"/>
    <cellStyle name="Итог 21 3 2" xfId="16758"/>
    <cellStyle name="Итог 21 3 2 2" xfId="16759"/>
    <cellStyle name="Итог 21 3 3" xfId="16760"/>
    <cellStyle name="Итог 21 3 3 2" xfId="16761"/>
    <cellStyle name="Итог 21 3 4" xfId="16762"/>
    <cellStyle name="Итог 21 3 4 2" xfId="16763"/>
    <cellStyle name="Итог 21 3 5" xfId="16764"/>
    <cellStyle name="Итог 21 3 5 2" xfId="16765"/>
    <cellStyle name="Итог 21 3 6" xfId="16766"/>
    <cellStyle name="Итог 21 3 6 2" xfId="16767"/>
    <cellStyle name="Итог 21 3 7" xfId="16768"/>
    <cellStyle name="Итог 21 4" xfId="16769"/>
    <cellStyle name="Итог 21 4 2" xfId="16770"/>
    <cellStyle name="Итог 21 5" xfId="16771"/>
    <cellStyle name="Итог 21 5 2" xfId="16772"/>
    <cellStyle name="Итог 21 6" xfId="16773"/>
    <cellStyle name="Итог 21 6 2" xfId="16774"/>
    <cellStyle name="Итог 21 7" xfId="16775"/>
    <cellStyle name="Итог 21 7 2" xfId="16776"/>
    <cellStyle name="Итог 21 8" xfId="16777"/>
    <cellStyle name="Итог 21 8 2" xfId="16778"/>
    <cellStyle name="Итог 22" xfId="16779"/>
    <cellStyle name="Итог 22 2" xfId="16780"/>
    <cellStyle name="Итог 22 2 2" xfId="16781"/>
    <cellStyle name="Итог 22 2 3" xfId="16782"/>
    <cellStyle name="Итог 22 2 4" xfId="16783"/>
    <cellStyle name="Итог 22 2 5" xfId="16784"/>
    <cellStyle name="Итог 23" xfId="16785"/>
    <cellStyle name="Итог 23 2" xfId="16786"/>
    <cellStyle name="Итог 23 3" xfId="16787"/>
    <cellStyle name="Итог 23 4" xfId="16788"/>
    <cellStyle name="Итог 23 5" xfId="16789"/>
    <cellStyle name="Итог 24" xfId="16790"/>
    <cellStyle name="Итог 25" xfId="16791"/>
    <cellStyle name="Итог 26" xfId="16792"/>
    <cellStyle name="Итог 27" xfId="16793"/>
    <cellStyle name="Итог 28" xfId="16794"/>
    <cellStyle name="Итог 29" xfId="16795"/>
    <cellStyle name="Итог 3" xfId="16796"/>
    <cellStyle name="Итог 3 10" xfId="16797"/>
    <cellStyle name="Итог 3 10 2" xfId="16798"/>
    <cellStyle name="Итог 3 2" xfId="16799"/>
    <cellStyle name="Итог 3 2 2" xfId="16800"/>
    <cellStyle name="Итог 3 2 2 2" xfId="16801"/>
    <cellStyle name="Итог 3 2 2 3" xfId="16802"/>
    <cellStyle name="Итог 3 2 2 4" xfId="16803"/>
    <cellStyle name="Итог 3 2 2 5" xfId="16804"/>
    <cellStyle name="Итог 3 2 3" xfId="16805"/>
    <cellStyle name="Итог 3 2 3 2" xfId="16806"/>
    <cellStyle name="Итог 3 2 4" xfId="16807"/>
    <cellStyle name="Итог 3 2 4 2" xfId="16808"/>
    <cellStyle name="Итог 3 2 5" xfId="16809"/>
    <cellStyle name="Итог 3 2 5 2" xfId="16810"/>
    <cellStyle name="Итог 3 2 6" xfId="16811"/>
    <cellStyle name="Итог 3 2 6 2" xfId="16812"/>
    <cellStyle name="Итог 3 2 7" xfId="16813"/>
    <cellStyle name="Итог 3 3" xfId="16814"/>
    <cellStyle name="Итог 3 3 2" xfId="16815"/>
    <cellStyle name="Итог 3 3 2 2" xfId="16816"/>
    <cellStyle name="Итог 3 3 3" xfId="16817"/>
    <cellStyle name="Итог 3 3 3 2" xfId="16818"/>
    <cellStyle name="Итог 3 3 4" xfId="16819"/>
    <cellStyle name="Итог 3 3 4 2" xfId="16820"/>
    <cellStyle name="Итог 3 3 5" xfId="16821"/>
    <cellStyle name="Итог 3 3 5 2" xfId="16822"/>
    <cellStyle name="Итог 3 3 6" xfId="16823"/>
    <cellStyle name="Итог 3 3 6 2" xfId="16824"/>
    <cellStyle name="Итог 3 3 7" xfId="16825"/>
    <cellStyle name="Итог 3 4" xfId="16826"/>
    <cellStyle name="Итог 3 4 2" xfId="16827"/>
    <cellStyle name="Итог 3 4 2 2" xfId="16828"/>
    <cellStyle name="Итог 3 4 3" xfId="16829"/>
    <cellStyle name="Итог 3 4 3 2" xfId="16830"/>
    <cellStyle name="Итог 3 4 4" xfId="16831"/>
    <cellStyle name="Итог 3 4 4 2" xfId="16832"/>
    <cellStyle name="Итог 3 4 5" xfId="16833"/>
    <cellStyle name="Итог 3 4 5 2" xfId="16834"/>
    <cellStyle name="Итог 3 4 6" xfId="16835"/>
    <cellStyle name="Итог 3 4 6 2" xfId="16836"/>
    <cellStyle name="Итог 3 4 7" xfId="16837"/>
    <cellStyle name="Итог 3 5" xfId="16838"/>
    <cellStyle name="Итог 3 5 2" xfId="16839"/>
    <cellStyle name="Итог 3 5 2 2" xfId="16840"/>
    <cellStyle name="Итог 3 5 3" xfId="16841"/>
    <cellStyle name="Итог 3 5 3 2" xfId="16842"/>
    <cellStyle name="Итог 3 5 4" xfId="16843"/>
    <cellStyle name="Итог 3 5 4 2" xfId="16844"/>
    <cellStyle name="Итог 3 5 5" xfId="16845"/>
    <cellStyle name="Итог 3 5 5 2" xfId="16846"/>
    <cellStyle name="Итог 3 5 6" xfId="16847"/>
    <cellStyle name="Итог 3 5 6 2" xfId="16848"/>
    <cellStyle name="Итог 3 5 7" xfId="16849"/>
    <cellStyle name="Итог 3 6" xfId="16850"/>
    <cellStyle name="Итог 3 6 2" xfId="16851"/>
    <cellStyle name="Итог 3 7" xfId="16852"/>
    <cellStyle name="Итог 3 7 2" xfId="16853"/>
    <cellStyle name="Итог 3 8" xfId="16854"/>
    <cellStyle name="Итог 3 8 2" xfId="16855"/>
    <cellStyle name="Итог 3 9" xfId="16856"/>
    <cellStyle name="Итог 3 9 2" xfId="16857"/>
    <cellStyle name="Итог 30" xfId="16858"/>
    <cellStyle name="Итог 31" xfId="16859"/>
    <cellStyle name="Итог 32" xfId="16860"/>
    <cellStyle name="Итог 33" xfId="16861"/>
    <cellStyle name="Итог 34" xfId="16862"/>
    <cellStyle name="Итог 35" xfId="16863"/>
    <cellStyle name="Итог 36" xfId="16864"/>
    <cellStyle name="Итог 37" xfId="16865"/>
    <cellStyle name="Итог 4" xfId="16866"/>
    <cellStyle name="Итог 4 10" xfId="16867"/>
    <cellStyle name="Итог 4 10 2" xfId="16868"/>
    <cellStyle name="Итог 4 2" xfId="16869"/>
    <cellStyle name="Итог 4 2 2" xfId="16870"/>
    <cellStyle name="Итог 4 2 2 2" xfId="16871"/>
    <cellStyle name="Итог 4 2 2 3" xfId="16872"/>
    <cellStyle name="Итог 4 2 2 4" xfId="16873"/>
    <cellStyle name="Итог 4 2 2 5" xfId="16874"/>
    <cellStyle name="Итог 4 2 3" xfId="16875"/>
    <cellStyle name="Итог 4 2 3 2" xfId="16876"/>
    <cellStyle name="Итог 4 2 4" xfId="16877"/>
    <cellStyle name="Итог 4 2 4 2" xfId="16878"/>
    <cellStyle name="Итог 4 2 5" xfId="16879"/>
    <cellStyle name="Итог 4 2 5 2" xfId="16880"/>
    <cellStyle name="Итог 4 2 6" xfId="16881"/>
    <cellStyle name="Итог 4 2 6 2" xfId="16882"/>
    <cellStyle name="Итог 4 2 7" xfId="16883"/>
    <cellStyle name="Итог 4 3" xfId="16884"/>
    <cellStyle name="Итог 4 3 2" xfId="16885"/>
    <cellStyle name="Итог 4 3 2 2" xfId="16886"/>
    <cellStyle name="Итог 4 3 3" xfId="16887"/>
    <cellStyle name="Итог 4 3 3 2" xfId="16888"/>
    <cellStyle name="Итог 4 3 4" xfId="16889"/>
    <cellStyle name="Итог 4 3 4 2" xfId="16890"/>
    <cellStyle name="Итог 4 3 5" xfId="16891"/>
    <cellStyle name="Итог 4 3 5 2" xfId="16892"/>
    <cellStyle name="Итог 4 3 6" xfId="16893"/>
    <cellStyle name="Итог 4 3 6 2" xfId="16894"/>
    <cellStyle name="Итог 4 3 7" xfId="16895"/>
    <cellStyle name="Итог 4 4" xfId="16896"/>
    <cellStyle name="Итог 4 4 2" xfId="16897"/>
    <cellStyle name="Итог 4 4 2 2" xfId="16898"/>
    <cellStyle name="Итог 4 4 3" xfId="16899"/>
    <cellStyle name="Итог 4 4 3 2" xfId="16900"/>
    <cellStyle name="Итог 4 4 4" xfId="16901"/>
    <cellStyle name="Итог 4 4 4 2" xfId="16902"/>
    <cellStyle name="Итог 4 4 5" xfId="16903"/>
    <cellStyle name="Итог 4 4 5 2" xfId="16904"/>
    <cellStyle name="Итог 4 4 6" xfId="16905"/>
    <cellStyle name="Итог 4 4 6 2" xfId="16906"/>
    <cellStyle name="Итог 4 4 7" xfId="16907"/>
    <cellStyle name="Итог 4 5" xfId="16908"/>
    <cellStyle name="Итог 4 5 2" xfId="16909"/>
    <cellStyle name="Итог 4 5 2 2" xfId="16910"/>
    <cellStyle name="Итог 4 5 3" xfId="16911"/>
    <cellStyle name="Итог 4 5 3 2" xfId="16912"/>
    <cellStyle name="Итог 4 5 4" xfId="16913"/>
    <cellStyle name="Итог 4 5 4 2" xfId="16914"/>
    <cellStyle name="Итог 4 5 5" xfId="16915"/>
    <cellStyle name="Итог 4 5 5 2" xfId="16916"/>
    <cellStyle name="Итог 4 5 6" xfId="16917"/>
    <cellStyle name="Итог 4 5 6 2" xfId="16918"/>
    <cellStyle name="Итог 4 5 7" xfId="16919"/>
    <cellStyle name="Итог 4 6" xfId="16920"/>
    <cellStyle name="Итог 4 6 2" xfId="16921"/>
    <cellStyle name="Итог 4 7" xfId="16922"/>
    <cellStyle name="Итог 4 7 2" xfId="16923"/>
    <cellStyle name="Итог 4 8" xfId="16924"/>
    <cellStyle name="Итог 4 8 2" xfId="16925"/>
    <cellStyle name="Итог 4 9" xfId="16926"/>
    <cellStyle name="Итог 4 9 2" xfId="16927"/>
    <cellStyle name="Итог 5" xfId="16928"/>
    <cellStyle name="Итог 5 10" xfId="16929"/>
    <cellStyle name="Итог 5 10 2" xfId="16930"/>
    <cellStyle name="Итог 5 2" xfId="16931"/>
    <cellStyle name="Итог 5 2 2" xfId="16932"/>
    <cellStyle name="Итог 5 2 2 2" xfId="16933"/>
    <cellStyle name="Итог 5 2 2 3" xfId="16934"/>
    <cellStyle name="Итог 5 2 2 4" xfId="16935"/>
    <cellStyle name="Итог 5 2 2 5" xfId="16936"/>
    <cellStyle name="Итог 5 2 3" xfId="16937"/>
    <cellStyle name="Итог 5 2 3 2" xfId="16938"/>
    <cellStyle name="Итог 5 2 4" xfId="16939"/>
    <cellStyle name="Итог 5 2 4 2" xfId="16940"/>
    <cellStyle name="Итог 5 2 5" xfId="16941"/>
    <cellStyle name="Итог 5 2 5 2" xfId="16942"/>
    <cellStyle name="Итог 5 2 6" xfId="16943"/>
    <cellStyle name="Итог 5 2 6 2" xfId="16944"/>
    <cellStyle name="Итог 5 2 7" xfId="16945"/>
    <cellStyle name="Итог 5 3" xfId="16946"/>
    <cellStyle name="Итог 5 3 2" xfId="16947"/>
    <cellStyle name="Итог 5 3 2 2" xfId="16948"/>
    <cellStyle name="Итог 5 3 3" xfId="16949"/>
    <cellStyle name="Итог 5 3 3 2" xfId="16950"/>
    <cellStyle name="Итог 5 3 4" xfId="16951"/>
    <cellStyle name="Итог 5 3 4 2" xfId="16952"/>
    <cellStyle name="Итог 5 3 5" xfId="16953"/>
    <cellStyle name="Итог 5 3 5 2" xfId="16954"/>
    <cellStyle name="Итог 5 3 6" xfId="16955"/>
    <cellStyle name="Итог 5 3 6 2" xfId="16956"/>
    <cellStyle name="Итог 5 3 7" xfId="16957"/>
    <cellStyle name="Итог 5 4" xfId="16958"/>
    <cellStyle name="Итог 5 4 2" xfId="16959"/>
    <cellStyle name="Итог 5 4 2 2" xfId="16960"/>
    <cellStyle name="Итог 5 4 3" xfId="16961"/>
    <cellStyle name="Итог 5 4 3 2" xfId="16962"/>
    <cellStyle name="Итог 5 4 4" xfId="16963"/>
    <cellStyle name="Итог 5 4 4 2" xfId="16964"/>
    <cellStyle name="Итог 5 4 5" xfId="16965"/>
    <cellStyle name="Итог 5 4 5 2" xfId="16966"/>
    <cellStyle name="Итог 5 4 6" xfId="16967"/>
    <cellStyle name="Итог 5 4 6 2" xfId="16968"/>
    <cellStyle name="Итог 5 4 7" xfId="16969"/>
    <cellStyle name="Итог 5 5" xfId="16970"/>
    <cellStyle name="Итог 5 5 2" xfId="16971"/>
    <cellStyle name="Итог 5 5 2 2" xfId="16972"/>
    <cellStyle name="Итог 5 5 3" xfId="16973"/>
    <cellStyle name="Итог 5 5 3 2" xfId="16974"/>
    <cellStyle name="Итог 5 5 4" xfId="16975"/>
    <cellStyle name="Итог 5 5 4 2" xfId="16976"/>
    <cellStyle name="Итог 5 5 5" xfId="16977"/>
    <cellStyle name="Итог 5 5 5 2" xfId="16978"/>
    <cellStyle name="Итог 5 5 6" xfId="16979"/>
    <cellStyle name="Итог 5 5 6 2" xfId="16980"/>
    <cellStyle name="Итог 5 5 7" xfId="16981"/>
    <cellStyle name="Итог 5 6" xfId="16982"/>
    <cellStyle name="Итог 5 6 2" xfId="16983"/>
    <cellStyle name="Итог 5 7" xfId="16984"/>
    <cellStyle name="Итог 5 7 2" xfId="16985"/>
    <cellStyle name="Итог 5 8" xfId="16986"/>
    <cellStyle name="Итог 5 8 2" xfId="16987"/>
    <cellStyle name="Итог 5 9" xfId="16988"/>
    <cellStyle name="Итог 5 9 2" xfId="16989"/>
    <cellStyle name="Итог 6" xfId="16990"/>
    <cellStyle name="Итог 6 10" xfId="16991"/>
    <cellStyle name="Итог 6 10 2" xfId="16992"/>
    <cellStyle name="Итог 6 2" xfId="16993"/>
    <cellStyle name="Итог 6 2 2" xfId="16994"/>
    <cellStyle name="Итог 6 2 2 2" xfId="16995"/>
    <cellStyle name="Итог 6 2 2 3" xfId="16996"/>
    <cellStyle name="Итог 6 2 2 4" xfId="16997"/>
    <cellStyle name="Итог 6 2 2 5" xfId="16998"/>
    <cellStyle name="Итог 6 2 3" xfId="16999"/>
    <cellStyle name="Итог 6 2 3 2" xfId="17000"/>
    <cellStyle name="Итог 6 2 4" xfId="17001"/>
    <cellStyle name="Итог 6 2 4 2" xfId="17002"/>
    <cellStyle name="Итог 6 2 5" xfId="17003"/>
    <cellStyle name="Итог 6 2 5 2" xfId="17004"/>
    <cellStyle name="Итог 6 2 6" xfId="17005"/>
    <cellStyle name="Итог 6 2 6 2" xfId="17006"/>
    <cellStyle name="Итог 6 2 7" xfId="17007"/>
    <cellStyle name="Итог 6 3" xfId="17008"/>
    <cellStyle name="Итог 6 3 2" xfId="17009"/>
    <cellStyle name="Итог 6 3 2 2" xfId="17010"/>
    <cellStyle name="Итог 6 3 3" xfId="17011"/>
    <cellStyle name="Итог 6 3 3 2" xfId="17012"/>
    <cellStyle name="Итог 6 3 4" xfId="17013"/>
    <cellStyle name="Итог 6 3 4 2" xfId="17014"/>
    <cellStyle name="Итог 6 3 5" xfId="17015"/>
    <cellStyle name="Итог 6 3 5 2" xfId="17016"/>
    <cellStyle name="Итог 6 3 6" xfId="17017"/>
    <cellStyle name="Итог 6 3 6 2" xfId="17018"/>
    <cellStyle name="Итог 6 3 7" xfId="17019"/>
    <cellStyle name="Итог 6 4" xfId="17020"/>
    <cellStyle name="Итог 6 4 2" xfId="17021"/>
    <cellStyle name="Итог 6 4 2 2" xfId="17022"/>
    <cellStyle name="Итог 6 4 3" xfId="17023"/>
    <cellStyle name="Итог 6 4 3 2" xfId="17024"/>
    <cellStyle name="Итог 6 4 4" xfId="17025"/>
    <cellStyle name="Итог 6 4 4 2" xfId="17026"/>
    <cellStyle name="Итог 6 4 5" xfId="17027"/>
    <cellStyle name="Итог 6 4 5 2" xfId="17028"/>
    <cellStyle name="Итог 6 4 6" xfId="17029"/>
    <cellStyle name="Итог 6 4 6 2" xfId="17030"/>
    <cellStyle name="Итог 6 4 7" xfId="17031"/>
    <cellStyle name="Итог 6 5" xfId="17032"/>
    <cellStyle name="Итог 6 5 2" xfId="17033"/>
    <cellStyle name="Итог 6 5 2 2" xfId="17034"/>
    <cellStyle name="Итог 6 5 3" xfId="17035"/>
    <cellStyle name="Итог 6 5 3 2" xfId="17036"/>
    <cellStyle name="Итог 6 5 4" xfId="17037"/>
    <cellStyle name="Итог 6 5 4 2" xfId="17038"/>
    <cellStyle name="Итог 6 5 5" xfId="17039"/>
    <cellStyle name="Итог 6 5 5 2" xfId="17040"/>
    <cellStyle name="Итог 6 5 6" xfId="17041"/>
    <cellStyle name="Итог 6 5 6 2" xfId="17042"/>
    <cellStyle name="Итог 6 5 7" xfId="17043"/>
    <cellStyle name="Итог 6 6" xfId="17044"/>
    <cellStyle name="Итог 6 6 2" xfId="17045"/>
    <cellStyle name="Итог 6 7" xfId="17046"/>
    <cellStyle name="Итог 6 7 2" xfId="17047"/>
    <cellStyle name="Итог 6 8" xfId="17048"/>
    <cellStyle name="Итог 6 8 2" xfId="17049"/>
    <cellStyle name="Итог 6 9" xfId="17050"/>
    <cellStyle name="Итог 6 9 2" xfId="17051"/>
    <cellStyle name="Итог 7" xfId="17052"/>
    <cellStyle name="Итог 7 10" xfId="17053"/>
    <cellStyle name="Итог 7 10 2" xfId="17054"/>
    <cellStyle name="Итог 7 2" xfId="17055"/>
    <cellStyle name="Итог 7 2 2" xfId="17056"/>
    <cellStyle name="Итог 7 2 2 2" xfId="17057"/>
    <cellStyle name="Итог 7 2 2 3" xfId="17058"/>
    <cellStyle name="Итог 7 2 2 4" xfId="17059"/>
    <cellStyle name="Итог 7 2 2 5" xfId="17060"/>
    <cellStyle name="Итог 7 2 3" xfId="17061"/>
    <cellStyle name="Итог 7 2 3 2" xfId="17062"/>
    <cellStyle name="Итог 7 2 4" xfId="17063"/>
    <cellStyle name="Итог 7 2 4 2" xfId="17064"/>
    <cellStyle name="Итог 7 2 5" xfId="17065"/>
    <cellStyle name="Итог 7 2 5 2" xfId="17066"/>
    <cellStyle name="Итог 7 2 6" xfId="17067"/>
    <cellStyle name="Итог 7 2 6 2" xfId="17068"/>
    <cellStyle name="Итог 7 2 7" xfId="17069"/>
    <cellStyle name="Итог 7 3" xfId="17070"/>
    <cellStyle name="Итог 7 3 2" xfId="17071"/>
    <cellStyle name="Итог 7 3 2 2" xfId="17072"/>
    <cellStyle name="Итог 7 3 3" xfId="17073"/>
    <cellStyle name="Итог 7 3 3 2" xfId="17074"/>
    <cellStyle name="Итог 7 3 4" xfId="17075"/>
    <cellStyle name="Итог 7 3 4 2" xfId="17076"/>
    <cellStyle name="Итог 7 3 5" xfId="17077"/>
    <cellStyle name="Итог 7 3 5 2" xfId="17078"/>
    <cellStyle name="Итог 7 3 6" xfId="17079"/>
    <cellStyle name="Итог 7 3 6 2" xfId="17080"/>
    <cellStyle name="Итог 7 3 7" xfId="17081"/>
    <cellStyle name="Итог 7 4" xfId="17082"/>
    <cellStyle name="Итог 7 4 2" xfId="17083"/>
    <cellStyle name="Итог 7 4 2 2" xfId="17084"/>
    <cellStyle name="Итог 7 4 3" xfId="17085"/>
    <cellStyle name="Итог 7 4 3 2" xfId="17086"/>
    <cellStyle name="Итог 7 4 4" xfId="17087"/>
    <cellStyle name="Итог 7 4 4 2" xfId="17088"/>
    <cellStyle name="Итог 7 4 5" xfId="17089"/>
    <cellStyle name="Итог 7 4 5 2" xfId="17090"/>
    <cellStyle name="Итог 7 4 6" xfId="17091"/>
    <cellStyle name="Итог 7 4 6 2" xfId="17092"/>
    <cellStyle name="Итог 7 4 7" xfId="17093"/>
    <cellStyle name="Итог 7 5" xfId="17094"/>
    <cellStyle name="Итог 7 5 2" xfId="17095"/>
    <cellStyle name="Итог 7 5 2 2" xfId="17096"/>
    <cellStyle name="Итог 7 5 3" xfId="17097"/>
    <cellStyle name="Итог 7 5 3 2" xfId="17098"/>
    <cellStyle name="Итог 7 5 4" xfId="17099"/>
    <cellStyle name="Итог 7 5 4 2" xfId="17100"/>
    <cellStyle name="Итог 7 5 5" xfId="17101"/>
    <cellStyle name="Итог 7 5 5 2" xfId="17102"/>
    <cellStyle name="Итог 7 5 6" xfId="17103"/>
    <cellStyle name="Итог 7 5 6 2" xfId="17104"/>
    <cellStyle name="Итог 7 5 7" xfId="17105"/>
    <cellStyle name="Итог 7 6" xfId="17106"/>
    <cellStyle name="Итог 7 6 2" xfId="17107"/>
    <cellStyle name="Итог 7 7" xfId="17108"/>
    <cellStyle name="Итог 7 7 2" xfId="17109"/>
    <cellStyle name="Итог 7 8" xfId="17110"/>
    <cellStyle name="Итог 7 8 2" xfId="17111"/>
    <cellStyle name="Итог 7 9" xfId="17112"/>
    <cellStyle name="Итог 7 9 2" xfId="17113"/>
    <cellStyle name="Итог 8" xfId="17114"/>
    <cellStyle name="Итог 8 10" xfId="17115"/>
    <cellStyle name="Итог 8 10 2" xfId="17116"/>
    <cellStyle name="Итог 8 2" xfId="17117"/>
    <cellStyle name="Итог 8 2 2" xfId="17118"/>
    <cellStyle name="Итог 8 2 2 2" xfId="17119"/>
    <cellStyle name="Итог 8 2 2 3" xfId="17120"/>
    <cellStyle name="Итог 8 2 2 4" xfId="17121"/>
    <cellStyle name="Итог 8 2 2 5" xfId="17122"/>
    <cellStyle name="Итог 8 2 3" xfId="17123"/>
    <cellStyle name="Итог 8 2 3 2" xfId="17124"/>
    <cellStyle name="Итог 8 2 4" xfId="17125"/>
    <cellStyle name="Итог 8 2 4 2" xfId="17126"/>
    <cellStyle name="Итог 8 2 5" xfId="17127"/>
    <cellStyle name="Итог 8 2 5 2" xfId="17128"/>
    <cellStyle name="Итог 8 2 6" xfId="17129"/>
    <cellStyle name="Итог 8 2 6 2" xfId="17130"/>
    <cellStyle name="Итог 8 2 7" xfId="17131"/>
    <cellStyle name="Итог 8 3" xfId="17132"/>
    <cellStyle name="Итог 8 3 2" xfId="17133"/>
    <cellStyle name="Итог 8 3 2 2" xfId="17134"/>
    <cellStyle name="Итог 8 3 3" xfId="17135"/>
    <cellStyle name="Итог 8 3 3 2" xfId="17136"/>
    <cellStyle name="Итог 8 3 4" xfId="17137"/>
    <cellStyle name="Итог 8 3 4 2" xfId="17138"/>
    <cellStyle name="Итог 8 3 5" xfId="17139"/>
    <cellStyle name="Итог 8 3 5 2" xfId="17140"/>
    <cellStyle name="Итог 8 3 6" xfId="17141"/>
    <cellStyle name="Итог 8 3 6 2" xfId="17142"/>
    <cellStyle name="Итог 8 3 7" xfId="17143"/>
    <cellStyle name="Итог 8 4" xfId="17144"/>
    <cellStyle name="Итог 8 4 2" xfId="17145"/>
    <cellStyle name="Итог 8 4 2 2" xfId="17146"/>
    <cellStyle name="Итог 8 4 3" xfId="17147"/>
    <cellStyle name="Итог 8 4 3 2" xfId="17148"/>
    <cellStyle name="Итог 8 4 4" xfId="17149"/>
    <cellStyle name="Итог 8 4 4 2" xfId="17150"/>
    <cellStyle name="Итог 8 4 5" xfId="17151"/>
    <cellStyle name="Итог 8 4 5 2" xfId="17152"/>
    <cellStyle name="Итог 8 4 6" xfId="17153"/>
    <cellStyle name="Итог 8 4 6 2" xfId="17154"/>
    <cellStyle name="Итог 8 4 7" xfId="17155"/>
    <cellStyle name="Итог 8 5" xfId="17156"/>
    <cellStyle name="Итог 8 5 2" xfId="17157"/>
    <cellStyle name="Итог 8 5 2 2" xfId="17158"/>
    <cellStyle name="Итог 8 5 3" xfId="17159"/>
    <cellStyle name="Итог 8 5 3 2" xfId="17160"/>
    <cellStyle name="Итог 8 5 4" xfId="17161"/>
    <cellStyle name="Итог 8 5 4 2" xfId="17162"/>
    <cellStyle name="Итог 8 5 5" xfId="17163"/>
    <cellStyle name="Итог 8 5 5 2" xfId="17164"/>
    <cellStyle name="Итог 8 5 6" xfId="17165"/>
    <cellStyle name="Итог 8 5 6 2" xfId="17166"/>
    <cellStyle name="Итог 8 5 7" xfId="17167"/>
    <cellStyle name="Итог 8 6" xfId="17168"/>
    <cellStyle name="Итог 8 6 2" xfId="17169"/>
    <cellStyle name="Итог 8 7" xfId="17170"/>
    <cellStyle name="Итог 8 7 2" xfId="17171"/>
    <cellStyle name="Итог 8 8" xfId="17172"/>
    <cellStyle name="Итог 8 8 2" xfId="17173"/>
    <cellStyle name="Итог 8 9" xfId="17174"/>
    <cellStyle name="Итог 8 9 2" xfId="17175"/>
    <cellStyle name="Итог 9" xfId="17176"/>
    <cellStyle name="Итог 9 10" xfId="17177"/>
    <cellStyle name="Итог 9 10 2" xfId="17178"/>
    <cellStyle name="Итог 9 2" xfId="17179"/>
    <cellStyle name="Итог 9 2 2" xfId="17180"/>
    <cellStyle name="Итог 9 2 2 2" xfId="17181"/>
    <cellStyle name="Итог 9 2 2 3" xfId="17182"/>
    <cellStyle name="Итог 9 2 2 4" xfId="17183"/>
    <cellStyle name="Итог 9 2 2 5" xfId="17184"/>
    <cellStyle name="Итог 9 2 3" xfId="17185"/>
    <cellStyle name="Итог 9 2 3 2" xfId="17186"/>
    <cellStyle name="Итог 9 2 4" xfId="17187"/>
    <cellStyle name="Итог 9 2 4 2" xfId="17188"/>
    <cellStyle name="Итог 9 2 5" xfId="17189"/>
    <cellStyle name="Итог 9 2 5 2" xfId="17190"/>
    <cellStyle name="Итог 9 2 6" xfId="17191"/>
    <cellStyle name="Итог 9 2 6 2" xfId="17192"/>
    <cellStyle name="Итог 9 2 7" xfId="17193"/>
    <cellStyle name="Итог 9 3" xfId="17194"/>
    <cellStyle name="Итог 9 3 2" xfId="17195"/>
    <cellStyle name="Итог 9 3 2 2" xfId="17196"/>
    <cellStyle name="Итог 9 3 3" xfId="17197"/>
    <cellStyle name="Итог 9 3 3 2" xfId="17198"/>
    <cellStyle name="Итог 9 3 4" xfId="17199"/>
    <cellStyle name="Итог 9 3 4 2" xfId="17200"/>
    <cellStyle name="Итог 9 3 5" xfId="17201"/>
    <cellStyle name="Итог 9 3 5 2" xfId="17202"/>
    <cellStyle name="Итог 9 3 6" xfId="17203"/>
    <cellStyle name="Итог 9 3 6 2" xfId="17204"/>
    <cellStyle name="Итог 9 3 7" xfId="17205"/>
    <cellStyle name="Итог 9 4" xfId="17206"/>
    <cellStyle name="Итог 9 4 2" xfId="17207"/>
    <cellStyle name="Итог 9 4 2 2" xfId="17208"/>
    <cellStyle name="Итог 9 4 3" xfId="17209"/>
    <cellStyle name="Итог 9 4 3 2" xfId="17210"/>
    <cellStyle name="Итог 9 4 4" xfId="17211"/>
    <cellStyle name="Итог 9 4 4 2" xfId="17212"/>
    <cellStyle name="Итог 9 4 5" xfId="17213"/>
    <cellStyle name="Итог 9 4 5 2" xfId="17214"/>
    <cellStyle name="Итог 9 4 6" xfId="17215"/>
    <cellStyle name="Итог 9 4 6 2" xfId="17216"/>
    <cellStyle name="Итог 9 4 7" xfId="17217"/>
    <cellStyle name="Итог 9 5" xfId="17218"/>
    <cellStyle name="Итог 9 5 2" xfId="17219"/>
    <cellStyle name="Итог 9 5 2 2" xfId="17220"/>
    <cellStyle name="Итог 9 5 3" xfId="17221"/>
    <cellStyle name="Итог 9 5 3 2" xfId="17222"/>
    <cellStyle name="Итог 9 5 4" xfId="17223"/>
    <cellStyle name="Итог 9 5 4 2" xfId="17224"/>
    <cellStyle name="Итог 9 5 5" xfId="17225"/>
    <cellStyle name="Итог 9 5 5 2" xfId="17226"/>
    <cellStyle name="Итог 9 5 6" xfId="17227"/>
    <cellStyle name="Итог 9 5 6 2" xfId="17228"/>
    <cellStyle name="Итог 9 5 7" xfId="17229"/>
    <cellStyle name="Итог 9 6" xfId="17230"/>
    <cellStyle name="Итог 9 6 2" xfId="17231"/>
    <cellStyle name="Итог 9 7" xfId="17232"/>
    <cellStyle name="Итог 9 7 2" xfId="17233"/>
    <cellStyle name="Итог 9 8" xfId="17234"/>
    <cellStyle name="Итог 9 8 2" xfId="17235"/>
    <cellStyle name="Итог 9 9" xfId="17236"/>
    <cellStyle name="Итог 9 9 2" xfId="17237"/>
    <cellStyle name="Контрольная ячейка 1" xfId="17238"/>
    <cellStyle name="Контрольная ячейка 10" xfId="17239"/>
    <cellStyle name="Контрольная ячейка 10 2" xfId="17240"/>
    <cellStyle name="Контрольная ячейка 10 3" xfId="17241"/>
    <cellStyle name="Контрольная ячейка 11" xfId="17242"/>
    <cellStyle name="Контрольная ячейка 11 2" xfId="17243"/>
    <cellStyle name="Контрольная ячейка 11 3" xfId="17244"/>
    <cellStyle name="Контрольная ячейка 12" xfId="17245"/>
    <cellStyle name="Контрольная ячейка 12 2" xfId="17246"/>
    <cellStyle name="Контрольная ячейка 12 3" xfId="17247"/>
    <cellStyle name="Контрольная ячейка 13" xfId="17248"/>
    <cellStyle name="Контрольная ячейка 14" xfId="17249"/>
    <cellStyle name="Контрольная ячейка 15" xfId="17250"/>
    <cellStyle name="Контрольная ячейка 16" xfId="17251"/>
    <cellStyle name="Контрольная ячейка 17" xfId="17252"/>
    <cellStyle name="Контрольная ячейка 18" xfId="17253"/>
    <cellStyle name="Контрольная ячейка 19" xfId="17254"/>
    <cellStyle name="Контрольная ячейка 2" xfId="37"/>
    <cellStyle name="Контрольная ячейка 2 10" xfId="17255"/>
    <cellStyle name="Контрольная ячейка 2 11" xfId="17256"/>
    <cellStyle name="Контрольная ячейка 2 12" xfId="17257"/>
    <cellStyle name="Контрольная ячейка 2 13" xfId="17258"/>
    <cellStyle name="Контрольная ячейка 2 14" xfId="17259"/>
    <cellStyle name="Контрольная ячейка 2 15" xfId="17260"/>
    <cellStyle name="Контрольная ячейка 2 16" xfId="17261"/>
    <cellStyle name="Контрольная ячейка 2 16 2" xfId="17262"/>
    <cellStyle name="Контрольная ячейка 2 16 3" xfId="17263"/>
    <cellStyle name="Контрольная ячейка 2 16 4" xfId="17264"/>
    <cellStyle name="Контрольная ячейка 2 16 5" xfId="17265"/>
    <cellStyle name="Контрольная ячейка 2 16 6" xfId="17266"/>
    <cellStyle name="Контрольная ячейка 2 16 7" xfId="17267"/>
    <cellStyle name="Контрольная ячейка 2 17" xfId="17268"/>
    <cellStyle name="Контрольная ячейка 2 18" xfId="17269"/>
    <cellStyle name="Контрольная ячейка 2 19" xfId="17270"/>
    <cellStyle name="Контрольная ячейка 2 2" xfId="17271"/>
    <cellStyle name="Контрольная ячейка 2 2 10" xfId="17272"/>
    <cellStyle name="Контрольная ячейка 2 2 11" xfId="17273"/>
    <cellStyle name="Контрольная ячейка 2 2 12" xfId="17274"/>
    <cellStyle name="Контрольная ячейка 2 2 13" xfId="17275"/>
    <cellStyle name="Контрольная ячейка 2 2 14" xfId="17276"/>
    <cellStyle name="Контрольная ячейка 2 2 15" xfId="17277"/>
    <cellStyle name="Контрольная ячейка 2 2 16" xfId="17278"/>
    <cellStyle name="Контрольная ячейка 2 2 17" xfId="17279"/>
    <cellStyle name="Контрольная ячейка 2 2 18" xfId="17280"/>
    <cellStyle name="Контрольная ячейка 2 2 19" xfId="17281"/>
    <cellStyle name="Контрольная ячейка 2 2 2" xfId="17282"/>
    <cellStyle name="Контрольная ячейка 2 2 2 2" xfId="17283"/>
    <cellStyle name="Контрольная ячейка 2 2 2 3" xfId="17284"/>
    <cellStyle name="Контрольная ячейка 2 2 2 4" xfId="17285"/>
    <cellStyle name="Контрольная ячейка 2 2 2 5" xfId="17286"/>
    <cellStyle name="Контрольная ячейка 2 2 2 6" xfId="17287"/>
    <cellStyle name="Контрольная ячейка 2 2 20" xfId="17288"/>
    <cellStyle name="Контрольная ячейка 2 2 21" xfId="17289"/>
    <cellStyle name="Контрольная ячейка 2 2 22" xfId="17290"/>
    <cellStyle name="Контрольная ячейка 2 2 3" xfId="17291"/>
    <cellStyle name="Контрольная ячейка 2 2 4" xfId="17292"/>
    <cellStyle name="Контрольная ячейка 2 2 5" xfId="17293"/>
    <cellStyle name="Контрольная ячейка 2 2 6" xfId="17294"/>
    <cellStyle name="Контрольная ячейка 2 2 7" xfId="17295"/>
    <cellStyle name="Контрольная ячейка 2 2 8" xfId="17296"/>
    <cellStyle name="Контрольная ячейка 2 2 9" xfId="17297"/>
    <cellStyle name="Контрольная ячейка 2 20" xfId="17298"/>
    <cellStyle name="Контрольная ячейка 2 21" xfId="17299"/>
    <cellStyle name="Контрольная ячейка 2 22" xfId="17300"/>
    <cellStyle name="Контрольная ячейка 2 23" xfId="17301"/>
    <cellStyle name="Контрольная ячейка 2 24" xfId="17302"/>
    <cellStyle name="Контрольная ячейка 2 25" xfId="17303"/>
    <cellStyle name="Контрольная ячейка 2 26" xfId="17304"/>
    <cellStyle name="Контрольная ячейка 2 27" xfId="17305"/>
    <cellStyle name="Контрольная ячейка 2 28" xfId="17306"/>
    <cellStyle name="Контрольная ячейка 2 29" xfId="17307"/>
    <cellStyle name="Контрольная ячейка 2 3" xfId="17308"/>
    <cellStyle name="Контрольная ячейка 2 30" xfId="17309"/>
    <cellStyle name="Контрольная ячейка 2 31" xfId="17310"/>
    <cellStyle name="Контрольная ячейка 2 32" xfId="17311"/>
    <cellStyle name="Контрольная ячейка 2 33" xfId="17312"/>
    <cellStyle name="Контрольная ячейка 2 34" xfId="17313"/>
    <cellStyle name="Контрольная ячейка 2 35" xfId="17314"/>
    <cellStyle name="Контрольная ячейка 2 4" xfId="17315"/>
    <cellStyle name="Контрольная ячейка 2 5" xfId="17316"/>
    <cellStyle name="Контрольная ячейка 2 6" xfId="17317"/>
    <cellStyle name="Контрольная ячейка 2 7" xfId="17318"/>
    <cellStyle name="Контрольная ячейка 2 8" xfId="17319"/>
    <cellStyle name="Контрольная ячейка 2 9" xfId="17320"/>
    <cellStyle name="Контрольная ячейка 20" xfId="17321"/>
    <cellStyle name="Контрольная ячейка 21" xfId="17322"/>
    <cellStyle name="Контрольная ячейка 22" xfId="17323"/>
    <cellStyle name="Контрольная ячейка 22 2" xfId="17324"/>
    <cellStyle name="Контрольная ячейка 23" xfId="17325"/>
    <cellStyle name="Контрольная ячейка 24" xfId="17326"/>
    <cellStyle name="Контрольная ячейка 25" xfId="17327"/>
    <cellStyle name="Контрольная ячейка 26" xfId="17328"/>
    <cellStyle name="Контрольная ячейка 27" xfId="17329"/>
    <cellStyle name="Контрольная ячейка 28" xfId="17330"/>
    <cellStyle name="Контрольная ячейка 29" xfId="17331"/>
    <cellStyle name="Контрольная ячейка 3" xfId="17332"/>
    <cellStyle name="Контрольная ячейка 3 2" xfId="17333"/>
    <cellStyle name="Контрольная ячейка 3 3" xfId="17334"/>
    <cellStyle name="Контрольная ячейка 30" xfId="17335"/>
    <cellStyle name="Контрольная ячейка 31" xfId="17336"/>
    <cellStyle name="Контрольная ячейка 32" xfId="17337"/>
    <cellStyle name="Контрольная ячейка 33" xfId="17338"/>
    <cellStyle name="Контрольная ячейка 34" xfId="17339"/>
    <cellStyle name="Контрольная ячейка 35" xfId="17340"/>
    <cellStyle name="Контрольная ячейка 36" xfId="17341"/>
    <cellStyle name="Контрольная ячейка 37" xfId="17342"/>
    <cellStyle name="Контрольная ячейка 4" xfId="17343"/>
    <cellStyle name="Контрольная ячейка 4 2" xfId="17344"/>
    <cellStyle name="Контрольная ячейка 4 3" xfId="17345"/>
    <cellStyle name="Контрольная ячейка 5" xfId="17346"/>
    <cellStyle name="Контрольная ячейка 5 2" xfId="17347"/>
    <cellStyle name="Контрольная ячейка 5 3" xfId="17348"/>
    <cellStyle name="Контрольная ячейка 6" xfId="17349"/>
    <cellStyle name="Контрольная ячейка 6 2" xfId="17350"/>
    <cellStyle name="Контрольная ячейка 6 3" xfId="17351"/>
    <cellStyle name="Контрольная ячейка 7" xfId="17352"/>
    <cellStyle name="Контрольная ячейка 7 2" xfId="17353"/>
    <cellStyle name="Контрольная ячейка 7 3" xfId="17354"/>
    <cellStyle name="Контрольная ячейка 8" xfId="17355"/>
    <cellStyle name="Контрольная ячейка 8 2" xfId="17356"/>
    <cellStyle name="Контрольная ячейка 8 3" xfId="17357"/>
    <cellStyle name="Контрольная ячейка 9" xfId="17358"/>
    <cellStyle name="Контрольная ячейка 9 2" xfId="17359"/>
    <cellStyle name="Контрольная ячейка 9 3" xfId="17360"/>
    <cellStyle name="Название 1" xfId="17361"/>
    <cellStyle name="Название 10" xfId="17362"/>
    <cellStyle name="Название 10 2" xfId="17363"/>
    <cellStyle name="Название 10 3" xfId="17364"/>
    <cellStyle name="Название 11" xfId="17365"/>
    <cellStyle name="Название 11 2" xfId="17366"/>
    <cellStyle name="Название 11 3" xfId="17367"/>
    <cellStyle name="Название 12" xfId="17368"/>
    <cellStyle name="Название 12 2" xfId="17369"/>
    <cellStyle name="Название 12 3" xfId="17370"/>
    <cellStyle name="Название 13" xfId="17371"/>
    <cellStyle name="Название 14" xfId="17372"/>
    <cellStyle name="Название 15" xfId="17373"/>
    <cellStyle name="Название 16" xfId="17374"/>
    <cellStyle name="Название 17" xfId="17375"/>
    <cellStyle name="Название 18" xfId="17376"/>
    <cellStyle name="Название 19" xfId="17377"/>
    <cellStyle name="Название 2" xfId="38"/>
    <cellStyle name="Название 2 10" xfId="17378"/>
    <cellStyle name="Название 2 11" xfId="17379"/>
    <cellStyle name="Название 2 12" xfId="17380"/>
    <cellStyle name="Название 2 13" xfId="17381"/>
    <cellStyle name="Название 2 14" xfId="17382"/>
    <cellStyle name="Название 2 15" xfId="17383"/>
    <cellStyle name="Название 2 15 2" xfId="17384"/>
    <cellStyle name="Название 2 16" xfId="17385"/>
    <cellStyle name="Название 2 17" xfId="17386"/>
    <cellStyle name="Название 2 18" xfId="17387"/>
    <cellStyle name="Название 2 19" xfId="17388"/>
    <cellStyle name="Название 2 2" xfId="17389"/>
    <cellStyle name="Название 2 20" xfId="17390"/>
    <cellStyle name="Название 2 3" xfId="17391"/>
    <cellStyle name="Название 2 4" xfId="17392"/>
    <cellStyle name="Название 2 5" xfId="17393"/>
    <cellStyle name="Название 2 6" xfId="17394"/>
    <cellStyle name="Название 2 7" xfId="17395"/>
    <cellStyle name="Название 2 8" xfId="17396"/>
    <cellStyle name="Название 2 9" xfId="17397"/>
    <cellStyle name="Название 20" xfId="17398"/>
    <cellStyle name="Название 21" xfId="17399"/>
    <cellStyle name="Название 22" xfId="17400"/>
    <cellStyle name="Название 22 2" xfId="17401"/>
    <cellStyle name="Название 23" xfId="17402"/>
    <cellStyle name="Название 24" xfId="17403"/>
    <cellStyle name="Название 25" xfId="17404"/>
    <cellStyle name="Название 26" xfId="17405"/>
    <cellStyle name="Название 27" xfId="17406"/>
    <cellStyle name="Название 28" xfId="17407"/>
    <cellStyle name="Название 29" xfId="17408"/>
    <cellStyle name="Название 3" xfId="17409"/>
    <cellStyle name="Название 3 2" xfId="17410"/>
    <cellStyle name="Название 3 3" xfId="17411"/>
    <cellStyle name="Название 30" xfId="17412"/>
    <cellStyle name="Название 31" xfId="17413"/>
    <cellStyle name="Название 32" xfId="17414"/>
    <cellStyle name="Название 33" xfId="17415"/>
    <cellStyle name="Название 34" xfId="17416"/>
    <cellStyle name="Название 35" xfId="17417"/>
    <cellStyle name="Название 36" xfId="17418"/>
    <cellStyle name="Название 37" xfId="17419"/>
    <cellStyle name="Название 38" xfId="17420"/>
    <cellStyle name="Название 4" xfId="17421"/>
    <cellStyle name="Название 4 2" xfId="17422"/>
    <cellStyle name="Название 4 3" xfId="17423"/>
    <cellStyle name="Название 5" xfId="17424"/>
    <cellStyle name="Название 5 2" xfId="17425"/>
    <cellStyle name="Название 5 3" xfId="17426"/>
    <cellStyle name="Название 6" xfId="17427"/>
    <cellStyle name="Название 6 2" xfId="17428"/>
    <cellStyle name="Название 6 3" xfId="17429"/>
    <cellStyle name="Название 7" xfId="17430"/>
    <cellStyle name="Название 7 2" xfId="17431"/>
    <cellStyle name="Название 7 3" xfId="17432"/>
    <cellStyle name="Название 8" xfId="17433"/>
    <cellStyle name="Название 8 2" xfId="17434"/>
    <cellStyle name="Название 8 3" xfId="17435"/>
    <cellStyle name="Название 9" xfId="17436"/>
    <cellStyle name="Название 9 2" xfId="17437"/>
    <cellStyle name="Название 9 3" xfId="17438"/>
    <cellStyle name="Название листа" xfId="17439"/>
    <cellStyle name="Название листа 2" xfId="17440"/>
    <cellStyle name="Название2" xfId="17441"/>
    <cellStyle name="Название2 2" xfId="17442"/>
    <cellStyle name="Название3" xfId="17443"/>
    <cellStyle name="Название4" xfId="17444"/>
    <cellStyle name="Нейтральный 1" xfId="17445"/>
    <cellStyle name="Нейтральный 10" xfId="17446"/>
    <cellStyle name="Нейтральный 10 2" xfId="17447"/>
    <cellStyle name="Нейтральный 10 3" xfId="17448"/>
    <cellStyle name="Нейтральный 11" xfId="17449"/>
    <cellStyle name="Нейтральный 11 2" xfId="17450"/>
    <cellStyle name="Нейтральный 11 3" xfId="17451"/>
    <cellStyle name="Нейтральный 12" xfId="17452"/>
    <cellStyle name="Нейтральный 12 2" xfId="17453"/>
    <cellStyle name="Нейтральный 12 3" xfId="17454"/>
    <cellStyle name="Нейтральный 13" xfId="17455"/>
    <cellStyle name="Нейтральный 14" xfId="17456"/>
    <cellStyle name="Нейтральный 15" xfId="17457"/>
    <cellStyle name="Нейтральный 16" xfId="17458"/>
    <cellStyle name="Нейтральный 17" xfId="17459"/>
    <cellStyle name="Нейтральный 18" xfId="17460"/>
    <cellStyle name="Нейтральный 19" xfId="17461"/>
    <cellStyle name="Нейтральный 2" xfId="39"/>
    <cellStyle name="Нейтральный 2 10" xfId="17462"/>
    <cellStyle name="Нейтральный 2 11" xfId="17463"/>
    <cellStyle name="Нейтральный 2 12" xfId="17464"/>
    <cellStyle name="Нейтральный 2 13" xfId="17465"/>
    <cellStyle name="Нейтральный 2 14" xfId="17466"/>
    <cellStyle name="Нейтральный 2 15" xfId="17467"/>
    <cellStyle name="Нейтральный 2 16" xfId="17468"/>
    <cellStyle name="Нейтральный 2 16 2" xfId="17469"/>
    <cellStyle name="Нейтральный 2 16 3" xfId="17470"/>
    <cellStyle name="Нейтральный 2 16 4" xfId="17471"/>
    <cellStyle name="Нейтральный 2 16 5" xfId="17472"/>
    <cellStyle name="Нейтральный 2 16 6" xfId="17473"/>
    <cellStyle name="Нейтральный 2 16 7" xfId="17474"/>
    <cellStyle name="Нейтральный 2 17" xfId="17475"/>
    <cellStyle name="Нейтральный 2 18" xfId="17476"/>
    <cellStyle name="Нейтральный 2 19" xfId="17477"/>
    <cellStyle name="Нейтральный 2 2" xfId="17478"/>
    <cellStyle name="Нейтральный 2 2 10" xfId="17479"/>
    <cellStyle name="Нейтральный 2 2 11" xfId="17480"/>
    <cellStyle name="Нейтральный 2 2 12" xfId="17481"/>
    <cellStyle name="Нейтральный 2 2 13" xfId="17482"/>
    <cellStyle name="Нейтральный 2 2 14" xfId="17483"/>
    <cellStyle name="Нейтральный 2 2 15" xfId="17484"/>
    <cellStyle name="Нейтральный 2 2 16" xfId="17485"/>
    <cellStyle name="Нейтральный 2 2 17" xfId="17486"/>
    <cellStyle name="Нейтральный 2 2 18" xfId="17487"/>
    <cellStyle name="Нейтральный 2 2 19" xfId="17488"/>
    <cellStyle name="Нейтральный 2 2 2" xfId="17489"/>
    <cellStyle name="Нейтральный 2 2 2 2" xfId="17490"/>
    <cellStyle name="Нейтральный 2 2 2 3" xfId="17491"/>
    <cellStyle name="Нейтральный 2 2 2 4" xfId="17492"/>
    <cellStyle name="Нейтральный 2 2 2 5" xfId="17493"/>
    <cellStyle name="Нейтральный 2 2 2 6" xfId="17494"/>
    <cellStyle name="Нейтральный 2 2 20" xfId="17495"/>
    <cellStyle name="Нейтральный 2 2 21" xfId="17496"/>
    <cellStyle name="Нейтральный 2 2 22" xfId="17497"/>
    <cellStyle name="Нейтральный 2 2 3" xfId="17498"/>
    <cellStyle name="Нейтральный 2 2 4" xfId="17499"/>
    <cellStyle name="Нейтральный 2 2 5" xfId="17500"/>
    <cellStyle name="Нейтральный 2 2 6" xfId="17501"/>
    <cellStyle name="Нейтральный 2 2 7" xfId="17502"/>
    <cellStyle name="Нейтральный 2 2 8" xfId="17503"/>
    <cellStyle name="Нейтральный 2 2 9" xfId="17504"/>
    <cellStyle name="Нейтральный 2 20" xfId="17505"/>
    <cellStyle name="Нейтральный 2 21" xfId="17506"/>
    <cellStyle name="Нейтральный 2 22" xfId="17507"/>
    <cellStyle name="Нейтральный 2 23" xfId="17508"/>
    <cellStyle name="Нейтральный 2 24" xfId="17509"/>
    <cellStyle name="Нейтральный 2 25" xfId="17510"/>
    <cellStyle name="Нейтральный 2 26" xfId="17511"/>
    <cellStyle name="Нейтральный 2 27" xfId="17512"/>
    <cellStyle name="Нейтральный 2 28" xfId="17513"/>
    <cellStyle name="Нейтральный 2 29" xfId="17514"/>
    <cellStyle name="Нейтральный 2 3" xfId="17515"/>
    <cellStyle name="Нейтральный 2 30" xfId="17516"/>
    <cellStyle name="Нейтральный 2 31" xfId="17517"/>
    <cellStyle name="Нейтральный 2 32" xfId="17518"/>
    <cellStyle name="Нейтральный 2 33" xfId="17519"/>
    <cellStyle name="Нейтральный 2 34" xfId="17520"/>
    <cellStyle name="Нейтральный 2 35" xfId="17521"/>
    <cellStyle name="Нейтральный 2 4" xfId="17522"/>
    <cellStyle name="Нейтральный 2 5" xfId="17523"/>
    <cellStyle name="Нейтральный 2 6" xfId="17524"/>
    <cellStyle name="Нейтральный 2 7" xfId="17525"/>
    <cellStyle name="Нейтральный 2 8" xfId="17526"/>
    <cellStyle name="Нейтральный 2 9" xfId="17527"/>
    <cellStyle name="Нейтральный 20" xfId="17528"/>
    <cellStyle name="Нейтральный 21" xfId="17529"/>
    <cellStyle name="Нейтральный 22" xfId="17530"/>
    <cellStyle name="Нейтральный 22 2" xfId="17531"/>
    <cellStyle name="Нейтральный 23" xfId="17532"/>
    <cellStyle name="Нейтральный 24" xfId="17533"/>
    <cellStyle name="Нейтральный 25" xfId="17534"/>
    <cellStyle name="Нейтральный 26" xfId="17535"/>
    <cellStyle name="Нейтральный 27" xfId="17536"/>
    <cellStyle name="Нейтральный 28" xfId="17537"/>
    <cellStyle name="Нейтральный 29" xfId="17538"/>
    <cellStyle name="Нейтральный 3" xfId="17539"/>
    <cellStyle name="Нейтральный 3 2" xfId="17540"/>
    <cellStyle name="Нейтральный 3 3" xfId="17541"/>
    <cellStyle name="Нейтральный 30" xfId="17542"/>
    <cellStyle name="Нейтральный 31" xfId="17543"/>
    <cellStyle name="Нейтральный 32" xfId="17544"/>
    <cellStyle name="Нейтральный 33" xfId="17545"/>
    <cellStyle name="Нейтральный 34" xfId="17546"/>
    <cellStyle name="Нейтральный 35" xfId="17547"/>
    <cellStyle name="Нейтральный 36" xfId="17548"/>
    <cellStyle name="Нейтральный 37" xfId="17549"/>
    <cellStyle name="Нейтральный 4" xfId="17550"/>
    <cellStyle name="Нейтральный 4 2" xfId="17551"/>
    <cellStyle name="Нейтральный 4 3" xfId="17552"/>
    <cellStyle name="Нейтральный 5" xfId="17553"/>
    <cellStyle name="Нейтральный 5 2" xfId="17554"/>
    <cellStyle name="Нейтральный 5 3" xfId="17555"/>
    <cellStyle name="Нейтральный 6" xfId="17556"/>
    <cellStyle name="Нейтральный 6 2" xfId="17557"/>
    <cellStyle name="Нейтральный 6 3" xfId="17558"/>
    <cellStyle name="Нейтральный 7" xfId="17559"/>
    <cellStyle name="Нейтральный 7 2" xfId="17560"/>
    <cellStyle name="Нейтральный 7 3" xfId="17561"/>
    <cellStyle name="Нейтральный 8" xfId="17562"/>
    <cellStyle name="Нейтральный 8 2" xfId="17563"/>
    <cellStyle name="Нейтральный 8 3" xfId="17564"/>
    <cellStyle name="Нейтральный 9" xfId="17565"/>
    <cellStyle name="Нейтральный 9 2" xfId="17566"/>
    <cellStyle name="Нейтральный 9 3" xfId="17567"/>
    <cellStyle name="Обычный" xfId="0" builtinId="0"/>
    <cellStyle name="Обычный 10" xfId="17568"/>
    <cellStyle name="Обычный 10 10" xfId="17569"/>
    <cellStyle name="Обычный 10 11" xfId="17570"/>
    <cellStyle name="Обычный 10 12" xfId="17571"/>
    <cellStyle name="Обычный 10 13" xfId="17572"/>
    <cellStyle name="Обычный 10 14" xfId="17573"/>
    <cellStyle name="Обычный 10 15" xfId="17574"/>
    <cellStyle name="Обычный 10 16" xfId="17575"/>
    <cellStyle name="Обычный 10 17" xfId="17576"/>
    <cellStyle name="Обычный 10 18" xfId="17577"/>
    <cellStyle name="Обычный 10 19" xfId="17578"/>
    <cellStyle name="Обычный 10 2" xfId="17579"/>
    <cellStyle name="Обычный 10 2 10" xfId="17580"/>
    <cellStyle name="Обычный 10 2 11" xfId="17581"/>
    <cellStyle name="Обычный 10 2 12" xfId="17582"/>
    <cellStyle name="Обычный 10 2 13" xfId="17583"/>
    <cellStyle name="Обычный 10 2 14" xfId="17584"/>
    <cellStyle name="Обычный 10 2 15" xfId="17585"/>
    <cellStyle name="Обычный 10 2 16" xfId="17586"/>
    <cellStyle name="Обычный 10 2 17" xfId="17587"/>
    <cellStyle name="Обычный 10 2 18" xfId="17588"/>
    <cellStyle name="Обычный 10 2 19" xfId="17589"/>
    <cellStyle name="Обычный 10 2 2" xfId="17590"/>
    <cellStyle name="Обычный 10 2 2 10" xfId="17591"/>
    <cellStyle name="Обычный 10 2 2 11" xfId="17592"/>
    <cellStyle name="Обычный 10 2 2 12" xfId="17593"/>
    <cellStyle name="Обычный 10 2 2 13" xfId="17594"/>
    <cellStyle name="Обычный 10 2 2 14" xfId="17595"/>
    <cellStyle name="Обычный 10 2 2 15" xfId="17596"/>
    <cellStyle name="Обычный 10 2 2 16" xfId="17597"/>
    <cellStyle name="Обычный 10 2 2 17" xfId="17598"/>
    <cellStyle name="Обычный 10 2 2 18" xfId="17599"/>
    <cellStyle name="Обычный 10 2 2 19" xfId="17600"/>
    <cellStyle name="Обычный 10 2 2 2" xfId="17601"/>
    <cellStyle name="Обычный 10 2 2 2 2" xfId="17602"/>
    <cellStyle name="Обычный 10 2 2 2 2 2" xfId="17603"/>
    <cellStyle name="Обычный 10 2 2 2 2 3" xfId="17604"/>
    <cellStyle name="Обычный 10 2 2 2 3" xfId="17605"/>
    <cellStyle name="Обычный 10 2 2 2 4" xfId="17606"/>
    <cellStyle name="Обычный 10 2 2 20" xfId="17607"/>
    <cellStyle name="Обычный 10 2 2 21" xfId="17608"/>
    <cellStyle name="Обычный 10 2 2 22" xfId="17609"/>
    <cellStyle name="Обычный 10 2 2 23" xfId="17610"/>
    <cellStyle name="Обычный 10 2 2 24" xfId="17611"/>
    <cellStyle name="Обычный 10 2 2 25" xfId="17612"/>
    <cellStyle name="Обычный 10 2 2 26" xfId="17613"/>
    <cellStyle name="Обычный 10 2 2 27" xfId="17614"/>
    <cellStyle name="Обычный 10 2 2 28" xfId="17615"/>
    <cellStyle name="Обычный 10 2 2 29" xfId="17616"/>
    <cellStyle name="Обычный 10 2 2 3" xfId="17617"/>
    <cellStyle name="Обычный 10 2 2 3 2" xfId="17618"/>
    <cellStyle name="Обычный 10 2 2 3 3" xfId="17619"/>
    <cellStyle name="Обычный 10 2 2 30" xfId="17620"/>
    <cellStyle name="Обычный 10 2 2 31" xfId="17621"/>
    <cellStyle name="Обычный 10 2 2 32" xfId="17622"/>
    <cellStyle name="Обычный 10 2 2 32 2" xfId="17623"/>
    <cellStyle name="Обычный 10 2 2 32 3" xfId="17624"/>
    <cellStyle name="Обычный 10 2 2 33" xfId="17625"/>
    <cellStyle name="Обычный 10 2 2 4" xfId="17626"/>
    <cellStyle name="Обычный 10 2 2 4 2" xfId="17627"/>
    <cellStyle name="Обычный 10 2 2 5" xfId="17628"/>
    <cellStyle name="Обычный 10 2 2 6" xfId="17629"/>
    <cellStyle name="Обычный 10 2 2 7" xfId="17630"/>
    <cellStyle name="Обычный 10 2 2 8" xfId="17631"/>
    <cellStyle name="Обычный 10 2 2 9" xfId="17632"/>
    <cellStyle name="Обычный 10 2 20" xfId="17633"/>
    <cellStyle name="Обычный 10 2 21" xfId="17634"/>
    <cellStyle name="Обычный 10 2 22" xfId="17635"/>
    <cellStyle name="Обычный 10 2 23" xfId="17636"/>
    <cellStyle name="Обычный 10 2 24" xfId="17637"/>
    <cellStyle name="Обычный 10 2 25" xfId="17638"/>
    <cellStyle name="Обычный 10 2 26" xfId="17639"/>
    <cellStyle name="Обычный 10 2 27" xfId="17640"/>
    <cellStyle name="Обычный 10 2 28" xfId="17641"/>
    <cellStyle name="Обычный 10 2 29" xfId="17642"/>
    <cellStyle name="Обычный 10 2 3" xfId="17643"/>
    <cellStyle name="Обычный 10 2 3 10" xfId="17644"/>
    <cellStyle name="Обычный 10 2 3 11" xfId="17645"/>
    <cellStyle name="Обычный 10 2 3 12" xfId="17646"/>
    <cellStyle name="Обычный 10 2 3 13" xfId="17647"/>
    <cellStyle name="Обычный 10 2 3 14" xfId="17648"/>
    <cellStyle name="Обычный 10 2 3 15" xfId="17649"/>
    <cellStyle name="Обычный 10 2 3 16" xfId="17650"/>
    <cellStyle name="Обычный 10 2 3 17" xfId="17651"/>
    <cellStyle name="Обычный 10 2 3 18" xfId="17652"/>
    <cellStyle name="Обычный 10 2 3 19" xfId="17653"/>
    <cellStyle name="Обычный 10 2 3 2" xfId="17654"/>
    <cellStyle name="Обычный 10 2 3 2 2" xfId="17655"/>
    <cellStyle name="Обычный 10 2 3 2 2 2" xfId="17656"/>
    <cellStyle name="Обычный 10 2 3 2 2 3" xfId="17657"/>
    <cellStyle name="Обычный 10 2 3 2 3" xfId="17658"/>
    <cellStyle name="Обычный 10 2 3 2 4" xfId="17659"/>
    <cellStyle name="Обычный 10 2 3 20" xfId="17660"/>
    <cellStyle name="Обычный 10 2 3 21" xfId="17661"/>
    <cellStyle name="Обычный 10 2 3 22" xfId="17662"/>
    <cellStyle name="Обычный 10 2 3 23" xfId="17663"/>
    <cellStyle name="Обычный 10 2 3 24" xfId="17664"/>
    <cellStyle name="Обычный 10 2 3 25" xfId="17665"/>
    <cellStyle name="Обычный 10 2 3 26" xfId="17666"/>
    <cellStyle name="Обычный 10 2 3 27" xfId="17667"/>
    <cellStyle name="Обычный 10 2 3 28" xfId="17668"/>
    <cellStyle name="Обычный 10 2 3 29" xfId="17669"/>
    <cellStyle name="Обычный 10 2 3 3" xfId="17670"/>
    <cellStyle name="Обычный 10 2 3 3 2" xfId="17671"/>
    <cellStyle name="Обычный 10 2 3 3 3" xfId="17672"/>
    <cellStyle name="Обычный 10 2 3 30" xfId="17673"/>
    <cellStyle name="Обычный 10 2 3 31" xfId="17674"/>
    <cellStyle name="Обычный 10 2 3 32" xfId="17675"/>
    <cellStyle name="Обычный 10 2 3 4" xfId="17676"/>
    <cellStyle name="Обычный 10 2 3 4 2" xfId="17677"/>
    <cellStyle name="Обычный 10 2 3 5" xfId="17678"/>
    <cellStyle name="Обычный 10 2 3 6" xfId="17679"/>
    <cellStyle name="Обычный 10 2 3 7" xfId="17680"/>
    <cellStyle name="Обычный 10 2 3 8" xfId="17681"/>
    <cellStyle name="Обычный 10 2 3 9" xfId="17682"/>
    <cellStyle name="Обычный 10 2 30" xfId="17683"/>
    <cellStyle name="Обычный 10 2 31" xfId="17684"/>
    <cellStyle name="Обычный 10 2 32" xfId="17685"/>
    <cellStyle name="Обычный 10 2 33" xfId="17686"/>
    <cellStyle name="Обычный 10 2 4" xfId="17687"/>
    <cellStyle name="Обычный 10 2 4 2" xfId="17688"/>
    <cellStyle name="Обычный 10 2 4 3" xfId="17689"/>
    <cellStyle name="Обычный 10 2 5" xfId="17690"/>
    <cellStyle name="Обычный 10 2 6" xfId="17691"/>
    <cellStyle name="Обычный 10 2 7" xfId="17692"/>
    <cellStyle name="Обычный 10 2 8" xfId="17693"/>
    <cellStyle name="Обычный 10 2 9" xfId="17694"/>
    <cellStyle name="Обычный 10 20" xfId="17695"/>
    <cellStyle name="Обычный 10 21" xfId="17696"/>
    <cellStyle name="Обычный 10 22" xfId="17697"/>
    <cellStyle name="Обычный 10 23" xfId="17698"/>
    <cellStyle name="Обычный 10 24" xfId="17699"/>
    <cellStyle name="Обычный 10 25" xfId="17700"/>
    <cellStyle name="Обычный 10 26" xfId="17701"/>
    <cellStyle name="Обычный 10 27" xfId="17702"/>
    <cellStyle name="Обычный 10 28" xfId="17703"/>
    <cellStyle name="Обычный 10 29" xfId="17704"/>
    <cellStyle name="Обычный 10 3" xfId="17705"/>
    <cellStyle name="Обычный 10 3 10" xfId="17706"/>
    <cellStyle name="Обычный 10 3 11" xfId="17707"/>
    <cellStyle name="Обычный 10 3 12" xfId="17708"/>
    <cellStyle name="Обычный 10 3 13" xfId="17709"/>
    <cellStyle name="Обычный 10 3 14" xfId="17710"/>
    <cellStyle name="Обычный 10 3 15" xfId="17711"/>
    <cellStyle name="Обычный 10 3 16" xfId="17712"/>
    <cellStyle name="Обычный 10 3 17" xfId="17713"/>
    <cellStyle name="Обычный 10 3 18" xfId="17714"/>
    <cellStyle name="Обычный 10 3 19" xfId="17715"/>
    <cellStyle name="Обычный 10 3 2" xfId="17716"/>
    <cellStyle name="Обычный 10 3 2 2" xfId="17717"/>
    <cellStyle name="Обычный 10 3 2 2 2" xfId="17718"/>
    <cellStyle name="Обычный 10 3 2 2 3" xfId="17719"/>
    <cellStyle name="Обычный 10 3 2 3" xfId="17720"/>
    <cellStyle name="Обычный 10 3 2 4" xfId="17721"/>
    <cellStyle name="Обычный 10 3 20" xfId="17722"/>
    <cellStyle name="Обычный 10 3 21" xfId="17723"/>
    <cellStyle name="Обычный 10 3 22" xfId="17724"/>
    <cellStyle name="Обычный 10 3 23" xfId="17725"/>
    <cellStyle name="Обычный 10 3 24" xfId="17726"/>
    <cellStyle name="Обычный 10 3 25" xfId="17727"/>
    <cellStyle name="Обычный 10 3 26" xfId="17728"/>
    <cellStyle name="Обычный 10 3 27" xfId="17729"/>
    <cellStyle name="Обычный 10 3 28" xfId="17730"/>
    <cellStyle name="Обычный 10 3 29" xfId="17731"/>
    <cellStyle name="Обычный 10 3 3" xfId="17732"/>
    <cellStyle name="Обычный 10 3 3 2" xfId="17733"/>
    <cellStyle name="Обычный 10 3 3 3" xfId="17734"/>
    <cellStyle name="Обычный 10 3 30" xfId="17735"/>
    <cellStyle name="Обычный 10 3 31" xfId="17736"/>
    <cellStyle name="Обычный 10 3 32" xfId="17737"/>
    <cellStyle name="Обычный 10 3 32 2" xfId="17738"/>
    <cellStyle name="Обычный 10 3 32 3" xfId="17739"/>
    <cellStyle name="Обычный 10 3 33" xfId="17740"/>
    <cellStyle name="Обычный 10 3 4" xfId="17741"/>
    <cellStyle name="Обычный 10 3 4 2" xfId="17742"/>
    <cellStyle name="Обычный 10 3 5" xfId="17743"/>
    <cellStyle name="Обычный 10 3 6" xfId="17744"/>
    <cellStyle name="Обычный 10 3 7" xfId="17745"/>
    <cellStyle name="Обычный 10 3 8" xfId="17746"/>
    <cellStyle name="Обычный 10 3 9" xfId="17747"/>
    <cellStyle name="Обычный 10 30" xfId="17748"/>
    <cellStyle name="Обычный 10 31" xfId="17749"/>
    <cellStyle name="Обычный 10 32" xfId="17750"/>
    <cellStyle name="Обычный 10 33" xfId="17751"/>
    <cellStyle name="Обычный 10 34" xfId="17752"/>
    <cellStyle name="Обычный 10 35" xfId="17753"/>
    <cellStyle name="Обычный 10 4" xfId="17754"/>
    <cellStyle name="Обычный 10 4 10" xfId="17755"/>
    <cellStyle name="Обычный 10 4 11" xfId="17756"/>
    <cellStyle name="Обычный 10 4 12" xfId="17757"/>
    <cellStyle name="Обычный 10 4 13" xfId="17758"/>
    <cellStyle name="Обычный 10 4 14" xfId="17759"/>
    <cellStyle name="Обычный 10 4 15" xfId="17760"/>
    <cellStyle name="Обычный 10 4 16" xfId="17761"/>
    <cellStyle name="Обычный 10 4 17" xfId="17762"/>
    <cellStyle name="Обычный 10 4 18" xfId="17763"/>
    <cellStyle name="Обычный 10 4 19" xfId="17764"/>
    <cellStyle name="Обычный 10 4 2" xfId="17765"/>
    <cellStyle name="Обычный 10 4 2 2" xfId="17766"/>
    <cellStyle name="Обычный 10 4 2 2 2" xfId="17767"/>
    <cellStyle name="Обычный 10 4 2 2 3" xfId="17768"/>
    <cellStyle name="Обычный 10 4 2 3" xfId="17769"/>
    <cellStyle name="Обычный 10 4 2 4" xfId="17770"/>
    <cellStyle name="Обычный 10 4 20" xfId="17771"/>
    <cellStyle name="Обычный 10 4 21" xfId="17772"/>
    <cellStyle name="Обычный 10 4 22" xfId="17773"/>
    <cellStyle name="Обычный 10 4 23" xfId="17774"/>
    <cellStyle name="Обычный 10 4 24" xfId="17775"/>
    <cellStyle name="Обычный 10 4 25" xfId="17776"/>
    <cellStyle name="Обычный 10 4 26" xfId="17777"/>
    <cellStyle name="Обычный 10 4 27" xfId="17778"/>
    <cellStyle name="Обычный 10 4 28" xfId="17779"/>
    <cellStyle name="Обычный 10 4 29" xfId="17780"/>
    <cellStyle name="Обычный 10 4 3" xfId="17781"/>
    <cellStyle name="Обычный 10 4 3 2" xfId="17782"/>
    <cellStyle name="Обычный 10 4 3 3" xfId="17783"/>
    <cellStyle name="Обычный 10 4 30" xfId="17784"/>
    <cellStyle name="Обычный 10 4 31" xfId="17785"/>
    <cellStyle name="Обычный 10 4 32" xfId="17786"/>
    <cellStyle name="Обычный 10 4 4" xfId="17787"/>
    <cellStyle name="Обычный 10 4 4 2" xfId="17788"/>
    <cellStyle name="Обычный 10 4 5" xfId="17789"/>
    <cellStyle name="Обычный 10 4 6" xfId="17790"/>
    <cellStyle name="Обычный 10 4 7" xfId="17791"/>
    <cellStyle name="Обычный 10 4 8" xfId="17792"/>
    <cellStyle name="Обычный 10 4 9" xfId="17793"/>
    <cellStyle name="Обычный 10 5" xfId="17794"/>
    <cellStyle name="Обычный 10 5 2" xfId="17795"/>
    <cellStyle name="Обычный 10 5 2 2" xfId="17796"/>
    <cellStyle name="Обычный 10 5 2 3" xfId="17797"/>
    <cellStyle name="Обычный 10 5 3" xfId="17798"/>
    <cellStyle name="Обычный 10 5 4" xfId="17799"/>
    <cellStyle name="Обычный 10 6" xfId="17800"/>
    <cellStyle name="Обычный 10 6 2" xfId="17801"/>
    <cellStyle name="Обычный 10 6 3" xfId="17802"/>
    <cellStyle name="Обычный 10 7" xfId="17803"/>
    <cellStyle name="Обычный 10 8" xfId="17804"/>
    <cellStyle name="Обычный 10 9" xfId="17805"/>
    <cellStyle name="Обычный 10_Инвестпрограмма 16_18_ГУП CКС 03 07 15" xfId="17806"/>
    <cellStyle name="Обычный 11" xfId="17807"/>
    <cellStyle name="Обычный 11 10" xfId="17808"/>
    <cellStyle name="Обычный 11 10 2" xfId="17809"/>
    <cellStyle name="Обычный 11 10 3" xfId="17810"/>
    <cellStyle name="Обычный 11 11" xfId="17811"/>
    <cellStyle name="Обычный 11 12" xfId="17812"/>
    <cellStyle name="Обычный 11 13" xfId="17813"/>
    <cellStyle name="Обычный 11 14" xfId="17814"/>
    <cellStyle name="Обычный 11 15" xfId="17815"/>
    <cellStyle name="Обычный 11 16" xfId="17816"/>
    <cellStyle name="Обычный 11 17" xfId="17817"/>
    <cellStyle name="Обычный 11 18" xfId="17818"/>
    <cellStyle name="Обычный 11 2" xfId="17819"/>
    <cellStyle name="Обычный 11 2 10" xfId="17820"/>
    <cellStyle name="Обычный 11 2 11" xfId="17821"/>
    <cellStyle name="Обычный 11 2 2" xfId="17822"/>
    <cellStyle name="Обычный 11 2 2 2" xfId="17823"/>
    <cellStyle name="Обычный 11 2 2 2 2" xfId="17824"/>
    <cellStyle name="Обычный 11 2 2 3" xfId="17825"/>
    <cellStyle name="Обычный 11 2 2 4" xfId="17826"/>
    <cellStyle name="Обычный 11 2 2 5" xfId="17827"/>
    <cellStyle name="Обычный 11 2 3" xfId="17828"/>
    <cellStyle name="Обычный 11 2 3 2" xfId="17829"/>
    <cellStyle name="Обычный 11 2 3 3" xfId="17830"/>
    <cellStyle name="Обычный 11 2 4" xfId="17831"/>
    <cellStyle name="Обычный 11 2 5" xfId="17832"/>
    <cellStyle name="Обычный 11 2 6" xfId="17833"/>
    <cellStyle name="Обычный 11 2 7" xfId="17834"/>
    <cellStyle name="Обычный 11 2 8" xfId="17835"/>
    <cellStyle name="Обычный 11 2 9" xfId="17836"/>
    <cellStyle name="Обычный 11 3" xfId="17837"/>
    <cellStyle name="Обычный 11 3 10" xfId="17838"/>
    <cellStyle name="Обычный 11 3 11" xfId="17839"/>
    <cellStyle name="Обычный 11 3 2" xfId="17840"/>
    <cellStyle name="Обычный 11 3 2 2" xfId="17841"/>
    <cellStyle name="Обычный 11 3 2 2 2" xfId="17842"/>
    <cellStyle name="Обычный 11 3 2 3" xfId="17843"/>
    <cellStyle name="Обычный 11 3 2 4" xfId="17844"/>
    <cellStyle name="Обычный 11 3 2 5" xfId="17845"/>
    <cellStyle name="Обычный 11 3 3" xfId="17846"/>
    <cellStyle name="Обычный 11 3 3 2" xfId="17847"/>
    <cellStyle name="Обычный 11 3 3 3" xfId="17848"/>
    <cellStyle name="Обычный 11 3 4" xfId="17849"/>
    <cellStyle name="Обычный 11 3 5" xfId="17850"/>
    <cellStyle name="Обычный 11 3 6" xfId="17851"/>
    <cellStyle name="Обычный 11 3 7" xfId="17852"/>
    <cellStyle name="Обычный 11 3 8" xfId="17853"/>
    <cellStyle name="Обычный 11 3 9" xfId="17854"/>
    <cellStyle name="Обычный 11 4" xfId="17855"/>
    <cellStyle name="Обычный 11 4 2" xfId="17856"/>
    <cellStyle name="Обычный 11 4 2 10" xfId="17857"/>
    <cellStyle name="Обычный 11 4 2 2" xfId="17858"/>
    <cellStyle name="Обычный 11 4 2 2 2" xfId="17859"/>
    <cellStyle name="Обычный 11 4 2 2 2 2" xfId="17860"/>
    <cellStyle name="Обычный 11 4 2 2 3" xfId="17861"/>
    <cellStyle name="Обычный 11 4 2 2 4" xfId="17862"/>
    <cellStyle name="Обычный 11 4 2 2 5" xfId="17863"/>
    <cellStyle name="Обычный 11 4 2 3" xfId="17864"/>
    <cellStyle name="Обычный 11 4 2 3 2" xfId="17865"/>
    <cellStyle name="Обычный 11 4 2 3 3" xfId="17866"/>
    <cellStyle name="Обычный 11 4 2 4" xfId="17867"/>
    <cellStyle name="Обычный 11 4 2 5" xfId="17868"/>
    <cellStyle name="Обычный 11 4 2 6" xfId="17869"/>
    <cellStyle name="Обычный 11 4 2 7" xfId="17870"/>
    <cellStyle name="Обычный 11 4 2 8" xfId="17871"/>
    <cellStyle name="Обычный 11 4 2 9" xfId="17872"/>
    <cellStyle name="Обычный 11 4 3" xfId="17873"/>
    <cellStyle name="Обычный 11 4 3 2" xfId="17874"/>
    <cellStyle name="Обычный 11 4 3 2 2" xfId="17875"/>
    <cellStyle name="Обычный 11 4 3 3" xfId="17876"/>
    <cellStyle name="Обычный 11 4 3 4" xfId="17877"/>
    <cellStyle name="Обычный 11 4 4" xfId="17878"/>
    <cellStyle name="Обычный 11 4 4 2" xfId="17879"/>
    <cellStyle name="Обычный 11 4 5" xfId="17880"/>
    <cellStyle name="Обычный 11 4 6" xfId="17881"/>
    <cellStyle name="Обычный 11 4 7" xfId="17882"/>
    <cellStyle name="Обычный 11 4 8" xfId="17883"/>
    <cellStyle name="Обычный 11 4_Копия данецк" xfId="17884"/>
    <cellStyle name="Обычный 11 5" xfId="17885"/>
    <cellStyle name="Обычный 11 5 10" xfId="17886"/>
    <cellStyle name="Обычный 11 5 11" xfId="17887"/>
    <cellStyle name="Обычный 11 5 2" xfId="17888"/>
    <cellStyle name="Обычный 11 5 2 2" xfId="17889"/>
    <cellStyle name="Обычный 11 5 2 2 2" xfId="17890"/>
    <cellStyle name="Обычный 11 5 2 2 3" xfId="17891"/>
    <cellStyle name="Обычный 11 5 2 3" xfId="17892"/>
    <cellStyle name="Обычный 11 5 2 4" xfId="17893"/>
    <cellStyle name="Обычный 11 5 2 5" xfId="17894"/>
    <cellStyle name="Обычный 11 5 2 6" xfId="17895"/>
    <cellStyle name="Обычный 11 5 3" xfId="17896"/>
    <cellStyle name="Обычный 11 5 3 2" xfId="17897"/>
    <cellStyle name="Обычный 11 5 3 3" xfId="17898"/>
    <cellStyle name="Обычный 11 5 3 4" xfId="17899"/>
    <cellStyle name="Обычный 11 5 4" xfId="17900"/>
    <cellStyle name="Обычный 11 5 5" xfId="17901"/>
    <cellStyle name="Обычный 11 5 6" xfId="17902"/>
    <cellStyle name="Обычный 11 5 7" xfId="17903"/>
    <cellStyle name="Обычный 11 5 8" xfId="17904"/>
    <cellStyle name="Обычный 11 5 9" xfId="17905"/>
    <cellStyle name="Обычный 11 6" xfId="17906"/>
    <cellStyle name="Обычный 11 6 10" xfId="17907"/>
    <cellStyle name="Обычный 11 6 2" xfId="17908"/>
    <cellStyle name="Обычный 11 6 2 2" xfId="17909"/>
    <cellStyle name="Обычный 11 6 2 2 2" xfId="17910"/>
    <cellStyle name="Обычный 11 6 2 3" xfId="17911"/>
    <cellStyle name="Обычный 11 6 2 4" xfId="17912"/>
    <cellStyle name="Обычный 11 6 2 5" xfId="17913"/>
    <cellStyle name="Обычный 11 6 3" xfId="17914"/>
    <cellStyle name="Обычный 11 6 3 2" xfId="17915"/>
    <cellStyle name="Обычный 11 6 3 3" xfId="17916"/>
    <cellStyle name="Обычный 11 6 4" xfId="17917"/>
    <cellStyle name="Обычный 11 6 5" xfId="17918"/>
    <cellStyle name="Обычный 11 6 6" xfId="17919"/>
    <cellStyle name="Обычный 11 6 7" xfId="17920"/>
    <cellStyle name="Обычный 11 6 8" xfId="17921"/>
    <cellStyle name="Обычный 11 6 9" xfId="17922"/>
    <cellStyle name="Обычный 11 7" xfId="17923"/>
    <cellStyle name="Обычный 11 7 2" xfId="17924"/>
    <cellStyle name="Обычный 11 7 2 2" xfId="17925"/>
    <cellStyle name="Обычный 11 7 2 3" xfId="17926"/>
    <cellStyle name="Обычный 11 7 3" xfId="17927"/>
    <cellStyle name="Обычный 11 7 4" xfId="17928"/>
    <cellStyle name="Обычный 11 7 5" xfId="17929"/>
    <cellStyle name="Обычный 11 7 6" xfId="17930"/>
    <cellStyle name="Обычный 11 8" xfId="17931"/>
    <cellStyle name="Обычный 11 8 2" xfId="17932"/>
    <cellStyle name="Обычный 11 8 2 2" xfId="17933"/>
    <cellStyle name="Обычный 11 8 3" xfId="17934"/>
    <cellStyle name="Обычный 11 8 4" xfId="17935"/>
    <cellStyle name="Обычный 11 8 5" xfId="17936"/>
    <cellStyle name="Обычный 11 9" xfId="17937"/>
    <cellStyle name="Обычный 11 9 2" xfId="17938"/>
    <cellStyle name="Обычный 11 9 2 2" xfId="17939"/>
    <cellStyle name="Обычный 11 9 3" xfId="17940"/>
    <cellStyle name="Обычный 11 9 4" xfId="17941"/>
    <cellStyle name="Обычный 11 9 5" xfId="17942"/>
    <cellStyle name="Обычный 11_Копия данецк" xfId="17943"/>
    <cellStyle name="Обычный 12" xfId="17944"/>
    <cellStyle name="Обычный 12 10" xfId="17945"/>
    <cellStyle name="Обычный 12 2" xfId="40"/>
    <cellStyle name="Обычный 12 2 2" xfId="17946"/>
    <cellStyle name="Обычный 12 2 2 2" xfId="17947"/>
    <cellStyle name="Обычный 12 2 3" xfId="17948"/>
    <cellStyle name="Обычный 12 2 4" xfId="17949"/>
    <cellStyle name="Обычный 12 2 5" xfId="17950"/>
    <cellStyle name="Обычный 12 3" xfId="17951"/>
    <cellStyle name="Обычный 12 3 2" xfId="17952"/>
    <cellStyle name="Обычный 12 3 3" xfId="17953"/>
    <cellStyle name="Обычный 12 4" xfId="17954"/>
    <cellStyle name="Обычный 12 5" xfId="17955"/>
    <cellStyle name="Обычный 12 6" xfId="17956"/>
    <cellStyle name="Обычный 12 7" xfId="17957"/>
    <cellStyle name="Обычный 12 8" xfId="17958"/>
    <cellStyle name="Обычный 12 9" xfId="17959"/>
    <cellStyle name="Обычный 13" xfId="17960"/>
    <cellStyle name="Обычный 13 10" xfId="17961"/>
    <cellStyle name="Обычный 13 11" xfId="17962"/>
    <cellStyle name="Обычный 13 12" xfId="17963"/>
    <cellStyle name="Обычный 13 13" xfId="17964"/>
    <cellStyle name="Обычный 13 2" xfId="17965"/>
    <cellStyle name="Обычный 13 2 10" xfId="17966"/>
    <cellStyle name="Обычный 13 2 11" xfId="17967"/>
    <cellStyle name="Обычный 13 2 2" xfId="17968"/>
    <cellStyle name="Обычный 13 2 2 2" xfId="17969"/>
    <cellStyle name="Обычный 13 2 2 2 2" xfId="17970"/>
    <cellStyle name="Обычный 13 2 2 3" xfId="17971"/>
    <cellStyle name="Обычный 13 2 2 4" xfId="17972"/>
    <cellStyle name="Обычный 13 2 2 5" xfId="17973"/>
    <cellStyle name="Обычный 13 2 3" xfId="17974"/>
    <cellStyle name="Обычный 13 2 3 2" xfId="17975"/>
    <cellStyle name="Обычный 13 2 3 3" xfId="17976"/>
    <cellStyle name="Обычный 13 2 4" xfId="17977"/>
    <cellStyle name="Обычный 13 2 5" xfId="17978"/>
    <cellStyle name="Обычный 13 2 6" xfId="17979"/>
    <cellStyle name="Обычный 13 2 7" xfId="17980"/>
    <cellStyle name="Обычный 13 2 8" xfId="17981"/>
    <cellStyle name="Обычный 13 2 9" xfId="17982"/>
    <cellStyle name="Обычный 13 3" xfId="17983"/>
    <cellStyle name="Обычный 13 3 10" xfId="17984"/>
    <cellStyle name="Обычный 13 3 2" xfId="17985"/>
    <cellStyle name="Обычный 13 3 2 2" xfId="17986"/>
    <cellStyle name="Обычный 13 3 2 2 2" xfId="17987"/>
    <cellStyle name="Обычный 13 3 2 3" xfId="17988"/>
    <cellStyle name="Обычный 13 3 2 4" xfId="17989"/>
    <cellStyle name="Обычный 13 3 2 5" xfId="17990"/>
    <cellStyle name="Обычный 13 3 3" xfId="17991"/>
    <cellStyle name="Обычный 13 3 3 2" xfId="17992"/>
    <cellStyle name="Обычный 13 3 3 3" xfId="17993"/>
    <cellStyle name="Обычный 13 3 4" xfId="17994"/>
    <cellStyle name="Обычный 13 3 5" xfId="17995"/>
    <cellStyle name="Обычный 13 3 6" xfId="17996"/>
    <cellStyle name="Обычный 13 3 7" xfId="17997"/>
    <cellStyle name="Обычный 13 3 8" xfId="17998"/>
    <cellStyle name="Обычный 13 3 9" xfId="17999"/>
    <cellStyle name="Обычный 13 4" xfId="18000"/>
    <cellStyle name="Обычный 13 4 10" xfId="18001"/>
    <cellStyle name="Обычный 13 4 2" xfId="18002"/>
    <cellStyle name="Обычный 13 4 2 2" xfId="18003"/>
    <cellStyle name="Обычный 13 4 2 2 2" xfId="18004"/>
    <cellStyle name="Обычный 13 4 2 3" xfId="18005"/>
    <cellStyle name="Обычный 13 4 2 4" xfId="18006"/>
    <cellStyle name="Обычный 13 4 2 5" xfId="18007"/>
    <cellStyle name="Обычный 13 4 3" xfId="18008"/>
    <cellStyle name="Обычный 13 4 3 2" xfId="18009"/>
    <cellStyle name="Обычный 13 4 3 3" xfId="18010"/>
    <cellStyle name="Обычный 13 4 4" xfId="18011"/>
    <cellStyle name="Обычный 13 4 5" xfId="18012"/>
    <cellStyle name="Обычный 13 4 6" xfId="18013"/>
    <cellStyle name="Обычный 13 4 7" xfId="18014"/>
    <cellStyle name="Обычный 13 4 8" xfId="18015"/>
    <cellStyle name="Обычный 13 4 9" xfId="18016"/>
    <cellStyle name="Обычный 13 5" xfId="18017"/>
    <cellStyle name="Обычный 13 5 2" xfId="18018"/>
    <cellStyle name="Обычный 13 5 2 2" xfId="18019"/>
    <cellStyle name="Обычный 13 5 3" xfId="18020"/>
    <cellStyle name="Обычный 13 5 4" xfId="18021"/>
    <cellStyle name="Обычный 13 5 5" xfId="18022"/>
    <cellStyle name="Обычный 13 6" xfId="18023"/>
    <cellStyle name="Обычный 13 6 2" xfId="18024"/>
    <cellStyle name="Обычный 13 6 2 2" xfId="18025"/>
    <cellStyle name="Обычный 13 6 3" xfId="18026"/>
    <cellStyle name="Обычный 13 6 4" xfId="18027"/>
    <cellStyle name="Обычный 13 6 5" xfId="18028"/>
    <cellStyle name="Обычный 13 7" xfId="18029"/>
    <cellStyle name="Обычный 13 7 2" xfId="18030"/>
    <cellStyle name="Обычный 13 7 2 2" xfId="18031"/>
    <cellStyle name="Обычный 13 7 3" xfId="18032"/>
    <cellStyle name="Обычный 13 7 4" xfId="18033"/>
    <cellStyle name="Обычный 13 7 5" xfId="18034"/>
    <cellStyle name="Обычный 13 8" xfId="18035"/>
    <cellStyle name="Обычный 13 8 2" xfId="18036"/>
    <cellStyle name="Обычный 13 8 3" xfId="18037"/>
    <cellStyle name="Обычный 13 9" xfId="18038"/>
    <cellStyle name="Обычный 13_Setup" xfId="18039"/>
    <cellStyle name="Обычный 14" xfId="18040"/>
    <cellStyle name="Обычный 14 10" xfId="18041"/>
    <cellStyle name="Обычный 14 11" xfId="18042"/>
    <cellStyle name="Обычный 14 2" xfId="18043"/>
    <cellStyle name="Обычный 14 2 2" xfId="18044"/>
    <cellStyle name="Обычный 14 2 2 2" xfId="18045"/>
    <cellStyle name="Обычный 14 2 3" xfId="18046"/>
    <cellStyle name="Обычный 14 2 4" xfId="18047"/>
    <cellStyle name="Обычный 14 2 5" xfId="18048"/>
    <cellStyle name="Обычный 14 3" xfId="18049"/>
    <cellStyle name="Обычный 14 3 2" xfId="18050"/>
    <cellStyle name="Обычный 14 3 3" xfId="18051"/>
    <cellStyle name="Обычный 14 4" xfId="18052"/>
    <cellStyle name="Обычный 14 5" xfId="18053"/>
    <cellStyle name="Обычный 14 6" xfId="18054"/>
    <cellStyle name="Обычный 14 7" xfId="18055"/>
    <cellStyle name="Обычный 14 8" xfId="18056"/>
    <cellStyle name="Обычный 14 9" xfId="18057"/>
    <cellStyle name="Обычный 15" xfId="18058"/>
    <cellStyle name="Обычный 15 10" xfId="18059"/>
    <cellStyle name="Обычный 15 11" xfId="18060"/>
    <cellStyle name="Обычный 15 2" xfId="18061"/>
    <cellStyle name="Обычный 15 2 2" xfId="18062"/>
    <cellStyle name="Обычный 15 3" xfId="18063"/>
    <cellStyle name="Обычный 15 3 2" xfId="18064"/>
    <cellStyle name="Обычный 15 3 2 2" xfId="18065"/>
    <cellStyle name="Обычный 15 3 3" xfId="18066"/>
    <cellStyle name="Обычный 15 3 4" xfId="18067"/>
    <cellStyle name="Обычный 15 3 5" xfId="18068"/>
    <cellStyle name="Обычный 15 3 6" xfId="18069"/>
    <cellStyle name="Обычный 15 4" xfId="18070"/>
    <cellStyle name="Обычный 15 4 2" xfId="18071"/>
    <cellStyle name="Обычный 15 4 3" xfId="18072"/>
    <cellStyle name="Обычный 15 5" xfId="18073"/>
    <cellStyle name="Обычный 15 6" xfId="18074"/>
    <cellStyle name="Обычный 15 7" xfId="18075"/>
    <cellStyle name="Обычный 15 8" xfId="18076"/>
    <cellStyle name="Обычный 15 9" xfId="18077"/>
    <cellStyle name="Обычный 15_Копия данецк" xfId="18078"/>
    <cellStyle name="Обычный 16" xfId="18079"/>
    <cellStyle name="Обычный 16 2" xfId="18080"/>
    <cellStyle name="Обычный 16 2 2" xfId="18081"/>
    <cellStyle name="Обычный 16 2 3" xfId="18082"/>
    <cellStyle name="Обычный 16 3" xfId="18083"/>
    <cellStyle name="Обычный 16 3 2" xfId="18084"/>
    <cellStyle name="Обычный 16 4" xfId="18085"/>
    <cellStyle name="Обычный 16 5" xfId="18086"/>
    <cellStyle name="Обычный 16_Копия данецк" xfId="18087"/>
    <cellStyle name="Обычный 17" xfId="18088"/>
    <cellStyle name="Обычный 17 10" xfId="18089"/>
    <cellStyle name="Обычный 17 11" xfId="18090"/>
    <cellStyle name="Обычный 17 2" xfId="18091"/>
    <cellStyle name="Обычный 17 2 2" xfId="18092"/>
    <cellStyle name="Обычный 17 2 2 2" xfId="18093"/>
    <cellStyle name="Обычный 17 2 3" xfId="18094"/>
    <cellStyle name="Обычный 17 2 4" xfId="18095"/>
    <cellStyle name="Обычный 17 2 5" xfId="18096"/>
    <cellStyle name="Обычный 17 3" xfId="18097"/>
    <cellStyle name="Обычный 17 3 2" xfId="18098"/>
    <cellStyle name="Обычный 17 3 3" xfId="18099"/>
    <cellStyle name="Обычный 17 4" xfId="18100"/>
    <cellStyle name="Обычный 17 4 2" xfId="18101"/>
    <cellStyle name="Обычный 17 5" xfId="18102"/>
    <cellStyle name="Обычный 17 6" xfId="18103"/>
    <cellStyle name="Обычный 17 7" xfId="18104"/>
    <cellStyle name="Обычный 17 8" xfId="18105"/>
    <cellStyle name="Обычный 17 9" xfId="18106"/>
    <cellStyle name="Обычный 18" xfId="18107"/>
    <cellStyle name="Обычный 18 10" xfId="18108"/>
    <cellStyle name="Обычный 18 11" xfId="18109"/>
    <cellStyle name="Обычный 18 2" xfId="18110"/>
    <cellStyle name="Обычный 18 2 2" xfId="18111"/>
    <cellStyle name="Обычный 18 2 2 2" xfId="18112"/>
    <cellStyle name="Обычный 18 2 3" xfId="18113"/>
    <cellStyle name="Обычный 18 2 4" xfId="18114"/>
    <cellStyle name="Обычный 18 2 5" xfId="18115"/>
    <cellStyle name="Обычный 18 3" xfId="18116"/>
    <cellStyle name="Обычный 18 3 2" xfId="18117"/>
    <cellStyle name="Обычный 18 3 3" xfId="18118"/>
    <cellStyle name="Обычный 18 4" xfId="18119"/>
    <cellStyle name="Обычный 18 5" xfId="18120"/>
    <cellStyle name="Обычный 18 6" xfId="18121"/>
    <cellStyle name="Обычный 18 7" xfId="18122"/>
    <cellStyle name="Обычный 18 8" xfId="18123"/>
    <cellStyle name="Обычный 18 9" xfId="18124"/>
    <cellStyle name="Обычный 19" xfId="18125"/>
    <cellStyle name="Обычный 19 10" xfId="18126"/>
    <cellStyle name="Обычный 19 2" xfId="18127"/>
    <cellStyle name="Обычный 19 2 2" xfId="18128"/>
    <cellStyle name="Обычный 19 2 2 2" xfId="18129"/>
    <cellStyle name="Обычный 19 2 3" xfId="18130"/>
    <cellStyle name="Обычный 19 2 4" xfId="18131"/>
    <cellStyle name="Обычный 19 2 5" xfId="18132"/>
    <cellStyle name="Обычный 19 3" xfId="18133"/>
    <cellStyle name="Обычный 19 3 2" xfId="18134"/>
    <cellStyle name="Обычный 19 3 3" xfId="18135"/>
    <cellStyle name="Обычный 19 4" xfId="18136"/>
    <cellStyle name="Обычный 19 5" xfId="18137"/>
    <cellStyle name="Обычный 19 6" xfId="18138"/>
    <cellStyle name="Обычный 19 7" xfId="18139"/>
    <cellStyle name="Обычный 19 8" xfId="18140"/>
    <cellStyle name="Обычный 19 9" xfId="18141"/>
    <cellStyle name="Обычный 2" xfId="3"/>
    <cellStyle name="Обычный 2 10" xfId="18142"/>
    <cellStyle name="Обычный 2 10 10" xfId="18143"/>
    <cellStyle name="Обычный 2 10 11" xfId="18144"/>
    <cellStyle name="Обычный 2 10 12" xfId="18145"/>
    <cellStyle name="Обычный 2 10 13" xfId="18146"/>
    <cellStyle name="Обычный 2 10 14" xfId="18147"/>
    <cellStyle name="Обычный 2 10 15" xfId="18148"/>
    <cellStyle name="Обычный 2 10 16" xfId="18149"/>
    <cellStyle name="Обычный 2 10 2" xfId="18150"/>
    <cellStyle name="Обычный 2 10 3" xfId="18151"/>
    <cellStyle name="Обычный 2 10 4" xfId="18152"/>
    <cellStyle name="Обычный 2 10 5" xfId="18153"/>
    <cellStyle name="Обычный 2 10 6" xfId="18154"/>
    <cellStyle name="Обычный 2 10 7" xfId="18155"/>
    <cellStyle name="Обычный 2 10 8" xfId="18156"/>
    <cellStyle name="Обычный 2 10 9" xfId="18157"/>
    <cellStyle name="Обычный 2 11" xfId="18158"/>
    <cellStyle name="Обычный 2 11 10" xfId="18159"/>
    <cellStyle name="Обычный 2 11 11" xfId="18160"/>
    <cellStyle name="Обычный 2 11 12" xfId="18161"/>
    <cellStyle name="Обычный 2 11 13" xfId="18162"/>
    <cellStyle name="Обычный 2 11 14" xfId="18163"/>
    <cellStyle name="Обычный 2 11 15" xfId="18164"/>
    <cellStyle name="Обычный 2 11 16" xfId="18165"/>
    <cellStyle name="Обычный 2 11 2" xfId="18166"/>
    <cellStyle name="Обычный 2 11 3" xfId="18167"/>
    <cellStyle name="Обычный 2 11 4" xfId="18168"/>
    <cellStyle name="Обычный 2 11 5" xfId="18169"/>
    <cellStyle name="Обычный 2 11 6" xfId="18170"/>
    <cellStyle name="Обычный 2 11 7" xfId="18171"/>
    <cellStyle name="Обычный 2 11 8" xfId="18172"/>
    <cellStyle name="Обычный 2 11 9" xfId="18173"/>
    <cellStyle name="Обычный 2 12" xfId="18174"/>
    <cellStyle name="Обычный 2 12 10" xfId="18175"/>
    <cellStyle name="Обычный 2 12 11" xfId="18176"/>
    <cellStyle name="Обычный 2 12 12" xfId="18177"/>
    <cellStyle name="Обычный 2 12 13" xfId="18178"/>
    <cellStyle name="Обычный 2 12 14" xfId="18179"/>
    <cellStyle name="Обычный 2 12 15" xfId="18180"/>
    <cellStyle name="Обычный 2 12 16" xfId="18181"/>
    <cellStyle name="Обычный 2 12 17" xfId="18182"/>
    <cellStyle name="Обычный 2 12 2" xfId="18183"/>
    <cellStyle name="Обычный 2 12 3" xfId="18184"/>
    <cellStyle name="Обычный 2 12 4" xfId="18185"/>
    <cellStyle name="Обычный 2 12 5" xfId="18186"/>
    <cellStyle name="Обычный 2 12 6" xfId="18187"/>
    <cellStyle name="Обычный 2 12 7" xfId="18188"/>
    <cellStyle name="Обычный 2 12 8" xfId="18189"/>
    <cellStyle name="Обычный 2 12 9" xfId="18190"/>
    <cellStyle name="Обычный 2 13" xfId="18191"/>
    <cellStyle name="Обычный 2 13 10" xfId="18192"/>
    <cellStyle name="Обычный 2 13 11" xfId="18193"/>
    <cellStyle name="Обычный 2 13 12" xfId="18194"/>
    <cellStyle name="Обычный 2 13 13" xfId="18195"/>
    <cellStyle name="Обычный 2 13 14" xfId="18196"/>
    <cellStyle name="Обычный 2 13 15" xfId="18197"/>
    <cellStyle name="Обычный 2 13 16" xfId="18198"/>
    <cellStyle name="Обычный 2 13 2" xfId="18199"/>
    <cellStyle name="Обычный 2 13 3" xfId="18200"/>
    <cellStyle name="Обычный 2 13 4" xfId="18201"/>
    <cellStyle name="Обычный 2 13 5" xfId="18202"/>
    <cellStyle name="Обычный 2 13 6" xfId="18203"/>
    <cellStyle name="Обычный 2 13 7" xfId="18204"/>
    <cellStyle name="Обычный 2 13 8" xfId="18205"/>
    <cellStyle name="Обычный 2 13 9" xfId="18206"/>
    <cellStyle name="Обычный 2 14" xfId="18207"/>
    <cellStyle name="Обычный 2 14 10" xfId="18208"/>
    <cellStyle name="Обычный 2 14 11" xfId="18209"/>
    <cellStyle name="Обычный 2 14 12" xfId="18210"/>
    <cellStyle name="Обычный 2 14 13" xfId="18211"/>
    <cellStyle name="Обычный 2 14 14" xfId="18212"/>
    <cellStyle name="Обычный 2 14 15" xfId="18213"/>
    <cellStyle name="Обычный 2 14 16" xfId="18214"/>
    <cellStyle name="Обычный 2 14 2" xfId="18215"/>
    <cellStyle name="Обычный 2 14 3" xfId="18216"/>
    <cellStyle name="Обычный 2 14 4" xfId="18217"/>
    <cellStyle name="Обычный 2 14 5" xfId="18218"/>
    <cellStyle name="Обычный 2 14 6" xfId="18219"/>
    <cellStyle name="Обычный 2 14 7" xfId="18220"/>
    <cellStyle name="Обычный 2 14 8" xfId="18221"/>
    <cellStyle name="Обычный 2 14 9" xfId="18222"/>
    <cellStyle name="Обычный 2 15" xfId="18223"/>
    <cellStyle name="Обычный 2 15 2" xfId="18224"/>
    <cellStyle name="Обычный 2 15 3" xfId="18225"/>
    <cellStyle name="Обычный 2 16" xfId="18226"/>
    <cellStyle name="Обычный 2 16 2" xfId="18227"/>
    <cellStyle name="Обычный 2 17" xfId="18228"/>
    <cellStyle name="Обычный 2 17 2" xfId="18229"/>
    <cellStyle name="Обычный 2 18" xfId="18230"/>
    <cellStyle name="Обычный 2 18 2" xfId="18231"/>
    <cellStyle name="Обычный 2 19" xfId="18232"/>
    <cellStyle name="Обычный 2 19 2" xfId="18233"/>
    <cellStyle name="Обычный 2 2" xfId="62"/>
    <cellStyle name="Обычный 2 2 10" xfId="18234"/>
    <cellStyle name="Обычный 2 2 10 2" xfId="18235"/>
    <cellStyle name="Обычный 2 2 11" xfId="18236"/>
    <cellStyle name="Обычный 2 2 11 2" xfId="18237"/>
    <cellStyle name="Обычный 2 2 12" xfId="18238"/>
    <cellStyle name="Обычный 2 2 12 2" xfId="18239"/>
    <cellStyle name="Обычный 2 2 13" xfId="18240"/>
    <cellStyle name="Обычный 2 2 13 2" xfId="18241"/>
    <cellStyle name="Обычный 2 2 14" xfId="18242"/>
    <cellStyle name="Обычный 2 2 14 2" xfId="18243"/>
    <cellStyle name="Обычный 2 2 15" xfId="18244"/>
    <cellStyle name="Обычный 2 2 15 2" xfId="18245"/>
    <cellStyle name="Обычный 2 2 16" xfId="18246"/>
    <cellStyle name="Обычный 2 2 16 2" xfId="18247"/>
    <cellStyle name="Обычный 2 2 17" xfId="18248"/>
    <cellStyle name="Обычный 2 2 17 2" xfId="18249"/>
    <cellStyle name="Обычный 2 2 17 3" xfId="18250"/>
    <cellStyle name="Обычный 2 2 17 4" xfId="18251"/>
    <cellStyle name="Обычный 2 2 17 5" xfId="18252"/>
    <cellStyle name="Обычный 2 2 17 6" xfId="18253"/>
    <cellStyle name="Обычный 2 2 17 7" xfId="18254"/>
    <cellStyle name="Обычный 2 2 18" xfId="18255"/>
    <cellStyle name="Обычный 2 2 18 10" xfId="18256"/>
    <cellStyle name="Обычный 2 2 18 2" xfId="18257"/>
    <cellStyle name="Обычный 2 2 18 2 2" xfId="18258"/>
    <cellStyle name="Обычный 2 2 18 2 2 2" xfId="18259"/>
    <cellStyle name="Обычный 2 2 18 2 2 2 2" xfId="18260"/>
    <cellStyle name="Обычный 2 2 18 2 2 2 3" xfId="18261"/>
    <cellStyle name="Обычный 2 2 18 2 2 3" xfId="18262"/>
    <cellStyle name="Обычный 2 2 18 2 2 3 2" xfId="18263"/>
    <cellStyle name="Обычный 2 2 18 2 2 3 3" xfId="18264"/>
    <cellStyle name="Обычный 2 2 18 2 2 4" xfId="18265"/>
    <cellStyle name="Обычный 2 2 18 2 2 4 2" xfId="18266"/>
    <cellStyle name="Обычный 2 2 18 2 2 4 3" xfId="18267"/>
    <cellStyle name="Обычный 2 2 18 2 2 5" xfId="18268"/>
    <cellStyle name="Обычный 2 2 18 2 2 5 2" xfId="18269"/>
    <cellStyle name="Обычный 2 2 18 2 2 5 3" xfId="18270"/>
    <cellStyle name="Обычный 2 2 18 2 2 6" xfId="18271"/>
    <cellStyle name="Обычный 2 2 18 2 2 6 2" xfId="18272"/>
    <cellStyle name="Обычный 2 2 18 2 2 6 3" xfId="18273"/>
    <cellStyle name="Обычный 2 2 18 2 2 7" xfId="18274"/>
    <cellStyle name="Обычный 2 2 18 2 2 8" xfId="18275"/>
    <cellStyle name="Обычный 2 2 18 2 3" xfId="18276"/>
    <cellStyle name="Обычный 2 2 18 2 3 2" xfId="18277"/>
    <cellStyle name="Обычный 2 2 18 2 3 3" xfId="18278"/>
    <cellStyle name="Обычный 2 2 18 2 4" xfId="18279"/>
    <cellStyle name="Обычный 2 2 18 2 4 2" xfId="18280"/>
    <cellStyle name="Обычный 2 2 18 2 4 3" xfId="18281"/>
    <cellStyle name="Обычный 2 2 18 2 5" xfId="18282"/>
    <cellStyle name="Обычный 2 2 18 2 5 2" xfId="18283"/>
    <cellStyle name="Обычный 2 2 18 2 5 3" xfId="18284"/>
    <cellStyle name="Обычный 2 2 18 2 6" xfId="18285"/>
    <cellStyle name="Обычный 2 2 18 2 6 2" xfId="18286"/>
    <cellStyle name="Обычный 2 2 18 2 6 3" xfId="18287"/>
    <cellStyle name="Обычный 2 2 18 2 7" xfId="18288"/>
    <cellStyle name="Обычный 2 2 18 2 7 2" xfId="18289"/>
    <cellStyle name="Обычный 2 2 18 2 7 3" xfId="18290"/>
    <cellStyle name="Обычный 2 2 18 2 8" xfId="18291"/>
    <cellStyle name="Обычный 2 2 18 2 9" xfId="18292"/>
    <cellStyle name="Обычный 2 2 18 3" xfId="18293"/>
    <cellStyle name="Обычный 2 2 18 3 2" xfId="18294"/>
    <cellStyle name="Обычный 2 2 18 3 2 2" xfId="18295"/>
    <cellStyle name="Обычный 2 2 18 3 2 3" xfId="18296"/>
    <cellStyle name="Обычный 2 2 18 3 3" xfId="18297"/>
    <cellStyle name="Обычный 2 2 18 3 3 2" xfId="18298"/>
    <cellStyle name="Обычный 2 2 18 3 3 3" xfId="18299"/>
    <cellStyle name="Обычный 2 2 18 3 4" xfId="18300"/>
    <cellStyle name="Обычный 2 2 18 3 4 2" xfId="18301"/>
    <cellStyle name="Обычный 2 2 18 3 4 3" xfId="18302"/>
    <cellStyle name="Обычный 2 2 18 3 5" xfId="18303"/>
    <cellStyle name="Обычный 2 2 18 3 5 2" xfId="18304"/>
    <cellStyle name="Обычный 2 2 18 3 5 3" xfId="18305"/>
    <cellStyle name="Обычный 2 2 18 3 6" xfId="18306"/>
    <cellStyle name="Обычный 2 2 18 3 6 2" xfId="18307"/>
    <cellStyle name="Обычный 2 2 18 3 6 3" xfId="18308"/>
    <cellStyle name="Обычный 2 2 18 3 7" xfId="18309"/>
    <cellStyle name="Обычный 2 2 18 3 8" xfId="18310"/>
    <cellStyle name="Обычный 2 2 18 4" xfId="18311"/>
    <cellStyle name="Обычный 2 2 18 4 2" xfId="18312"/>
    <cellStyle name="Обычный 2 2 18 4 3" xfId="18313"/>
    <cellStyle name="Обычный 2 2 18 5" xfId="18314"/>
    <cellStyle name="Обычный 2 2 18 5 2" xfId="18315"/>
    <cellStyle name="Обычный 2 2 18 5 3" xfId="18316"/>
    <cellStyle name="Обычный 2 2 18 6" xfId="18317"/>
    <cellStyle name="Обычный 2 2 18 6 2" xfId="18318"/>
    <cellStyle name="Обычный 2 2 18 6 3" xfId="18319"/>
    <cellStyle name="Обычный 2 2 18 7" xfId="18320"/>
    <cellStyle name="Обычный 2 2 18 7 2" xfId="18321"/>
    <cellStyle name="Обычный 2 2 18 7 3" xfId="18322"/>
    <cellStyle name="Обычный 2 2 18 8" xfId="18323"/>
    <cellStyle name="Обычный 2 2 18 8 2" xfId="18324"/>
    <cellStyle name="Обычный 2 2 18 8 3" xfId="18325"/>
    <cellStyle name="Обычный 2 2 18 9" xfId="18326"/>
    <cellStyle name="Обычный 2 2 18_Прил3-Fin1" xfId="18327"/>
    <cellStyle name="Обычный 2 2 19" xfId="18328"/>
    <cellStyle name="Обычный 2 2 19 2" xfId="18329"/>
    <cellStyle name="Обычный 2 2 19 2 2" xfId="18330"/>
    <cellStyle name="Обычный 2 2 19 2 2 2" xfId="18331"/>
    <cellStyle name="Обычный 2 2 19 2 2 3" xfId="18332"/>
    <cellStyle name="Обычный 2 2 19 2 3" xfId="18333"/>
    <cellStyle name="Обычный 2 2 19 2 3 2" xfId="18334"/>
    <cellStyle name="Обычный 2 2 19 2 3 3" xfId="18335"/>
    <cellStyle name="Обычный 2 2 19 2 4" xfId="18336"/>
    <cellStyle name="Обычный 2 2 19 2 4 2" xfId="18337"/>
    <cellStyle name="Обычный 2 2 19 2 4 3" xfId="18338"/>
    <cellStyle name="Обычный 2 2 19 2 5" xfId="18339"/>
    <cellStyle name="Обычный 2 2 19 2 5 2" xfId="18340"/>
    <cellStyle name="Обычный 2 2 19 2 5 3" xfId="18341"/>
    <cellStyle name="Обычный 2 2 19 2 6" xfId="18342"/>
    <cellStyle name="Обычный 2 2 19 2 6 2" xfId="18343"/>
    <cellStyle name="Обычный 2 2 19 2 6 3" xfId="18344"/>
    <cellStyle name="Обычный 2 2 19 2 7" xfId="18345"/>
    <cellStyle name="Обычный 2 2 19 2 8" xfId="18346"/>
    <cellStyle name="Обычный 2 2 19 3" xfId="18347"/>
    <cellStyle name="Обычный 2 2 19 3 2" xfId="18348"/>
    <cellStyle name="Обычный 2 2 19 3 3" xfId="18349"/>
    <cellStyle name="Обычный 2 2 19 4" xfId="18350"/>
    <cellStyle name="Обычный 2 2 19 4 2" xfId="18351"/>
    <cellStyle name="Обычный 2 2 19 4 3" xfId="18352"/>
    <cellStyle name="Обычный 2 2 19 5" xfId="18353"/>
    <cellStyle name="Обычный 2 2 19 5 2" xfId="18354"/>
    <cellStyle name="Обычный 2 2 19 5 3" xfId="18355"/>
    <cellStyle name="Обычный 2 2 19 6" xfId="18356"/>
    <cellStyle name="Обычный 2 2 19 6 2" xfId="18357"/>
    <cellStyle name="Обычный 2 2 19 6 3" xfId="18358"/>
    <cellStyle name="Обычный 2 2 19 7" xfId="18359"/>
    <cellStyle name="Обычный 2 2 19 7 2" xfId="18360"/>
    <cellStyle name="Обычный 2 2 19 7 3" xfId="18361"/>
    <cellStyle name="Обычный 2 2 19 8" xfId="18362"/>
    <cellStyle name="Обычный 2 2 19 9" xfId="18363"/>
    <cellStyle name="Обычный 2 2 2" xfId="18364"/>
    <cellStyle name="Обычный 2 2 2 10" xfId="18365"/>
    <cellStyle name="Обычный 2 2 2 11" xfId="18366"/>
    <cellStyle name="Обычный 2 2 2 12" xfId="18367"/>
    <cellStyle name="Обычный 2 2 2 13" xfId="18368"/>
    <cellStyle name="Обычный 2 2 2 14" xfId="18369"/>
    <cellStyle name="Обычный 2 2 2 15" xfId="18370"/>
    <cellStyle name="Обычный 2 2 2 16" xfId="18371"/>
    <cellStyle name="Обычный 2 2 2 17" xfId="18372"/>
    <cellStyle name="Обычный 2 2 2 18" xfId="18373"/>
    <cellStyle name="Обычный 2 2 2 19" xfId="18374"/>
    <cellStyle name="Обычный 2 2 2 2" xfId="18375"/>
    <cellStyle name="Обычный 2 2 2 2 2" xfId="18376"/>
    <cellStyle name="Обычный 2 2 2 2 2 2" xfId="18377"/>
    <cellStyle name="Обычный 2 2 2 2 3" xfId="18378"/>
    <cellStyle name="Обычный 2 2 2 2 4" xfId="18379"/>
    <cellStyle name="Обычный 2 2 2 2 5" xfId="18380"/>
    <cellStyle name="Обычный 2 2 2 2 6" xfId="18381"/>
    <cellStyle name="Обычный 2 2 2 2 7" xfId="18382"/>
    <cellStyle name="Обычный 2 2 2 2 8" xfId="18383"/>
    <cellStyle name="Обычный 2 2 2 2 9" xfId="18384"/>
    <cellStyle name="Обычный 2 2 2 20" xfId="18385"/>
    <cellStyle name="Обычный 2 2 2 21" xfId="18386"/>
    <cellStyle name="Обычный 2 2 2 22" xfId="18387"/>
    <cellStyle name="Обычный 2 2 2 23" xfId="18388"/>
    <cellStyle name="Обычный 2 2 2 3" xfId="18389"/>
    <cellStyle name="Обычный 2 2 2 3 2" xfId="18390"/>
    <cellStyle name="Обычный 2 2 2 3 2 2" xfId="18391"/>
    <cellStyle name="Обычный 2 2 2 3 3" xfId="18392"/>
    <cellStyle name="Обычный 2 2 2 3 4" xfId="18393"/>
    <cellStyle name="Обычный 2 2 2 3 5" xfId="18394"/>
    <cellStyle name="Обычный 2 2 2 3 6" xfId="18395"/>
    <cellStyle name="Обычный 2 2 2 3 7" xfId="18396"/>
    <cellStyle name="Обычный 2 2 2 4" xfId="18397"/>
    <cellStyle name="Обычный 2 2 2 5" xfId="18398"/>
    <cellStyle name="Обычный 2 2 2 6" xfId="18399"/>
    <cellStyle name="Обычный 2 2 2 7" xfId="18400"/>
    <cellStyle name="Обычный 2 2 2 8" xfId="18401"/>
    <cellStyle name="Обычный 2 2 2 9" xfId="18402"/>
    <cellStyle name="Обычный 2 2 20" xfId="18403"/>
    <cellStyle name="Обычный 2 2 20 2" xfId="18404"/>
    <cellStyle name="Обычный 2 2 20 2 2" xfId="18405"/>
    <cellStyle name="Обычный 2 2 20 2 2 2" xfId="18406"/>
    <cellStyle name="Обычный 2 2 20 2 2 3" xfId="18407"/>
    <cellStyle name="Обычный 2 2 20 2 3" xfId="18408"/>
    <cellStyle name="Обычный 2 2 20 2 3 2" xfId="18409"/>
    <cellStyle name="Обычный 2 2 20 2 3 3" xfId="18410"/>
    <cellStyle name="Обычный 2 2 20 2 4" xfId="18411"/>
    <cellStyle name="Обычный 2 2 20 2 5" xfId="18412"/>
    <cellStyle name="Обычный 2 2 20 3" xfId="18413"/>
    <cellStyle name="Обычный 2 2 20 3 2" xfId="18414"/>
    <cellStyle name="Обычный 2 2 20 3 3" xfId="18415"/>
    <cellStyle name="Обычный 2 2 20 4" xfId="18416"/>
    <cellStyle name="Обычный 2 2 20 4 2" xfId="18417"/>
    <cellStyle name="Обычный 2 2 20 4 3" xfId="18418"/>
    <cellStyle name="Обычный 2 2 20 5" xfId="18419"/>
    <cellStyle name="Обычный 2 2 20 5 2" xfId="18420"/>
    <cellStyle name="Обычный 2 2 20 5 3" xfId="18421"/>
    <cellStyle name="Обычный 2 2 20 6" xfId="18422"/>
    <cellStyle name="Обычный 2 2 20 6 2" xfId="18423"/>
    <cellStyle name="Обычный 2 2 20 6 3" xfId="18424"/>
    <cellStyle name="Обычный 2 2 20 7" xfId="18425"/>
    <cellStyle name="Обычный 2 2 20 7 2" xfId="18426"/>
    <cellStyle name="Обычный 2 2 20 7 3" xfId="18427"/>
    <cellStyle name="Обычный 2 2 20 8" xfId="18428"/>
    <cellStyle name="Обычный 2 2 20 9" xfId="18429"/>
    <cellStyle name="Обычный 2 2 21" xfId="18430"/>
    <cellStyle name="Обычный 2 2 21 2" xfId="18431"/>
    <cellStyle name="Обычный 2 2 21 2 2" xfId="18432"/>
    <cellStyle name="Обычный 2 2 21 2 2 2" xfId="18433"/>
    <cellStyle name="Обычный 2 2 21 2 2 3" xfId="18434"/>
    <cellStyle name="Обычный 2 2 21 2 3" xfId="18435"/>
    <cellStyle name="Обычный 2 2 21 2 3 2" xfId="18436"/>
    <cellStyle name="Обычный 2 2 21 2 3 3" xfId="18437"/>
    <cellStyle name="Обычный 2 2 21 2 4" xfId="18438"/>
    <cellStyle name="Обычный 2 2 21 2 5" xfId="18439"/>
    <cellStyle name="Обычный 2 2 21 3" xfId="18440"/>
    <cellStyle name="Обычный 2 2 21 3 2" xfId="18441"/>
    <cellStyle name="Обычный 2 2 21 3 3" xfId="18442"/>
    <cellStyle name="Обычный 2 2 21 4" xfId="18443"/>
    <cellStyle name="Обычный 2 2 21 4 2" xfId="18444"/>
    <cellStyle name="Обычный 2 2 21 4 3" xfId="18445"/>
    <cellStyle name="Обычный 2 2 21 5" xfId="18446"/>
    <cellStyle name="Обычный 2 2 21 6" xfId="18447"/>
    <cellStyle name="Обычный 2 2 22" xfId="18448"/>
    <cellStyle name="Обычный 2 2 22 2" xfId="18449"/>
    <cellStyle name="Обычный 2 2 22 2 2" xfId="18450"/>
    <cellStyle name="Обычный 2 2 22 2 3" xfId="18451"/>
    <cellStyle name="Обычный 2 2 22 3" xfId="18452"/>
    <cellStyle name="Обычный 2 2 22 3 2" xfId="18453"/>
    <cellStyle name="Обычный 2 2 22 3 3" xfId="18454"/>
    <cellStyle name="Обычный 2 2 22 4" xfId="18455"/>
    <cellStyle name="Обычный 2 2 22 5" xfId="18456"/>
    <cellStyle name="Обычный 2 2 23" xfId="18457"/>
    <cellStyle name="Обычный 2 2 23 2" xfId="18458"/>
    <cellStyle name="Обычный 2 2 23 3" xfId="18459"/>
    <cellStyle name="Обычный 2 2 24" xfId="18460"/>
    <cellStyle name="Обычный 2 2 24 2" xfId="18461"/>
    <cellStyle name="Обычный 2 2 24 3" xfId="18462"/>
    <cellStyle name="Обычный 2 2 25" xfId="18463"/>
    <cellStyle name="Обычный 2 2 25 2" xfId="18464"/>
    <cellStyle name="Обычный 2 2 25 3" xfId="18465"/>
    <cellStyle name="Обычный 2 2 26" xfId="18466"/>
    <cellStyle name="Обычный 2 2 26 2" xfId="18467"/>
    <cellStyle name="Обычный 2 2 26 3" xfId="18468"/>
    <cellStyle name="Обычный 2 2 27" xfId="18469"/>
    <cellStyle name="Обычный 2 2 27 2" xfId="18470"/>
    <cellStyle name="Обычный 2 2 27 3" xfId="18471"/>
    <cellStyle name="Обычный 2 2 28" xfId="18472"/>
    <cellStyle name="Обычный 2 2 29" xfId="18473"/>
    <cellStyle name="Обычный 2 2 3" xfId="18474"/>
    <cellStyle name="Обычный 2 2 3 2" xfId="18475"/>
    <cellStyle name="Обычный 2 2 3 2 2" xfId="18476"/>
    <cellStyle name="Обычный 2 2 3 2 3" xfId="18477"/>
    <cellStyle name="Обычный 2 2 3 3" xfId="18478"/>
    <cellStyle name="Обычный 2 2 3 3 2" xfId="18479"/>
    <cellStyle name="Обычный 2 2 3 3 3" xfId="18480"/>
    <cellStyle name="Обычный 2 2 3 4" xfId="18481"/>
    <cellStyle name="Обычный 2 2 30" xfId="18482"/>
    <cellStyle name="Обычный 2 2 31" xfId="18483"/>
    <cellStyle name="Обычный 2 2 32" xfId="18484"/>
    <cellStyle name="Обычный 2 2 33" xfId="18485"/>
    <cellStyle name="Обычный 2 2 34" xfId="18486"/>
    <cellStyle name="Обычный 2 2 35" xfId="18487"/>
    <cellStyle name="Обычный 2 2 36" xfId="18488"/>
    <cellStyle name="Обычный 2 2 4" xfId="18489"/>
    <cellStyle name="Обычный 2 2 4 2" xfId="18490"/>
    <cellStyle name="Обычный 2 2 4 2 2" xfId="18491"/>
    <cellStyle name="Обычный 2 2 4 3" xfId="18492"/>
    <cellStyle name="Обычный 2 2 4 3 2" xfId="18493"/>
    <cellStyle name="Обычный 2 2 4 4" xfId="18494"/>
    <cellStyle name="Обычный 2 2 5" xfId="18495"/>
    <cellStyle name="Обычный 2 2 5 2" xfId="18496"/>
    <cellStyle name="Обычный 2 2 5 2 2" xfId="18497"/>
    <cellStyle name="Обычный 2 2 5 3" xfId="18498"/>
    <cellStyle name="Обычный 2 2 6" xfId="18499"/>
    <cellStyle name="Обычный 2 2 6 2" xfId="18500"/>
    <cellStyle name="Обычный 2 2 7" xfId="18501"/>
    <cellStyle name="Обычный 2 2 7 2" xfId="18502"/>
    <cellStyle name="Обычный 2 2 8" xfId="18503"/>
    <cellStyle name="Обычный 2 2 8 2" xfId="18504"/>
    <cellStyle name="Обычный 2 2 9" xfId="18505"/>
    <cellStyle name="Обычный 2 2 9 2" xfId="18506"/>
    <cellStyle name="Обычный 2 2_Setup" xfId="18507"/>
    <cellStyle name="Обычный 2 20" xfId="18508"/>
    <cellStyle name="Обычный 2 20 2" xfId="18509"/>
    <cellStyle name="Обычный 2 21" xfId="18510"/>
    <cellStyle name="Обычный 2 21 2" xfId="18511"/>
    <cellStyle name="Обычный 2 22" xfId="18512"/>
    <cellStyle name="Обычный 2 22 2" xfId="18513"/>
    <cellStyle name="Обычный 2 23" xfId="18514"/>
    <cellStyle name="Обычный 2 23 2" xfId="18515"/>
    <cellStyle name="Обычный 2 24" xfId="18516"/>
    <cellStyle name="Обычный 2 24 2" xfId="18517"/>
    <cellStyle name="Обычный 2 25" xfId="18518"/>
    <cellStyle name="Обычный 2 25 2" xfId="18519"/>
    <cellStyle name="Обычный 2 26" xfId="18520"/>
    <cellStyle name="Обычный 2 26 2" xfId="18521"/>
    <cellStyle name="Обычный 2 27" xfId="18522"/>
    <cellStyle name="Обычный 2 27 2" xfId="18523"/>
    <cellStyle name="Обычный 2 28" xfId="18524"/>
    <cellStyle name="Обычный 2 28 10" xfId="18525"/>
    <cellStyle name="Обычный 2 28 10 2" xfId="18526"/>
    <cellStyle name="Обычный 2 28 10 3" xfId="18527"/>
    <cellStyle name="Обычный 2 28 11" xfId="18528"/>
    <cellStyle name="Обычный 2 28 11 2" xfId="18529"/>
    <cellStyle name="Обычный 2 28 11 3" xfId="18530"/>
    <cellStyle name="Обычный 2 28 12" xfId="18531"/>
    <cellStyle name="Обычный 2 28 12 2" xfId="18532"/>
    <cellStyle name="Обычный 2 28 12 3" xfId="18533"/>
    <cellStyle name="Обычный 2 28 13" xfId="18534"/>
    <cellStyle name="Обычный 2 28 14" xfId="18535"/>
    <cellStyle name="Обычный 2 28 2" xfId="18536"/>
    <cellStyle name="Обычный 2 28 2 10" xfId="18537"/>
    <cellStyle name="Обычный 2 28 2 10 2" xfId="18538"/>
    <cellStyle name="Обычный 2 28 2 10 3" xfId="18539"/>
    <cellStyle name="Обычный 2 28 2 11" xfId="18540"/>
    <cellStyle name="Обычный 2 28 2 11 2" xfId="18541"/>
    <cellStyle name="Обычный 2 28 2 11 3" xfId="18542"/>
    <cellStyle name="Обычный 2 28 2 12" xfId="18543"/>
    <cellStyle name="Обычный 2 28 2 12 2" xfId="18544"/>
    <cellStyle name="Обычный 2 28 2 12 3" xfId="18545"/>
    <cellStyle name="Обычный 2 28 2 13" xfId="18546"/>
    <cellStyle name="Обычный 2 28 2 14" xfId="18547"/>
    <cellStyle name="Обычный 2 28 2 2" xfId="18548"/>
    <cellStyle name="Обычный 2 28 2 2 10" xfId="18549"/>
    <cellStyle name="Обычный 2 28 2 2 10 2" xfId="18550"/>
    <cellStyle name="Обычный 2 28 2 2 10 3" xfId="18551"/>
    <cellStyle name="Обычный 2 28 2 2 11" xfId="18552"/>
    <cellStyle name="Обычный 2 28 2 2 11 2" xfId="18553"/>
    <cellStyle name="Обычный 2 28 2 2 11 3" xfId="18554"/>
    <cellStyle name="Обычный 2 28 2 2 12" xfId="18555"/>
    <cellStyle name="Обычный 2 28 2 2 13" xfId="18556"/>
    <cellStyle name="Обычный 2 28 2 2 2" xfId="18557"/>
    <cellStyle name="Обычный 2 28 2 2 2 10" xfId="18558"/>
    <cellStyle name="Обычный 2 28 2 2 2 2" xfId="18559"/>
    <cellStyle name="Обычный 2 28 2 2 2 2 2" xfId="18560"/>
    <cellStyle name="Обычный 2 28 2 2 2 2 2 2" xfId="18561"/>
    <cellStyle name="Обычный 2 28 2 2 2 2 2 2 2" xfId="18562"/>
    <cellStyle name="Обычный 2 28 2 2 2 2 2 2 3" xfId="18563"/>
    <cellStyle name="Обычный 2 28 2 2 2 2 2 3" xfId="18564"/>
    <cellStyle name="Обычный 2 28 2 2 2 2 2 3 2" xfId="18565"/>
    <cellStyle name="Обычный 2 28 2 2 2 2 2 3 3" xfId="18566"/>
    <cellStyle name="Обычный 2 28 2 2 2 2 2 4" xfId="18567"/>
    <cellStyle name="Обычный 2 28 2 2 2 2 2 4 2" xfId="18568"/>
    <cellStyle name="Обычный 2 28 2 2 2 2 2 4 3" xfId="18569"/>
    <cellStyle name="Обычный 2 28 2 2 2 2 2 5" xfId="18570"/>
    <cellStyle name="Обычный 2 28 2 2 2 2 2 5 2" xfId="18571"/>
    <cellStyle name="Обычный 2 28 2 2 2 2 2 5 3" xfId="18572"/>
    <cellStyle name="Обычный 2 28 2 2 2 2 2 6" xfId="18573"/>
    <cellStyle name="Обычный 2 28 2 2 2 2 2 6 2" xfId="18574"/>
    <cellStyle name="Обычный 2 28 2 2 2 2 2 6 3" xfId="18575"/>
    <cellStyle name="Обычный 2 28 2 2 2 2 2 7" xfId="18576"/>
    <cellStyle name="Обычный 2 28 2 2 2 2 2 8" xfId="18577"/>
    <cellStyle name="Обычный 2 28 2 2 2 2 3" xfId="18578"/>
    <cellStyle name="Обычный 2 28 2 2 2 2 3 2" xfId="18579"/>
    <cellStyle name="Обычный 2 28 2 2 2 2 3 3" xfId="18580"/>
    <cellStyle name="Обычный 2 28 2 2 2 2 4" xfId="18581"/>
    <cellStyle name="Обычный 2 28 2 2 2 2 4 2" xfId="18582"/>
    <cellStyle name="Обычный 2 28 2 2 2 2 4 3" xfId="18583"/>
    <cellStyle name="Обычный 2 28 2 2 2 2 5" xfId="18584"/>
    <cellStyle name="Обычный 2 28 2 2 2 2 5 2" xfId="18585"/>
    <cellStyle name="Обычный 2 28 2 2 2 2 5 3" xfId="18586"/>
    <cellStyle name="Обычный 2 28 2 2 2 2 6" xfId="18587"/>
    <cellStyle name="Обычный 2 28 2 2 2 2 6 2" xfId="18588"/>
    <cellStyle name="Обычный 2 28 2 2 2 2 6 3" xfId="18589"/>
    <cellStyle name="Обычный 2 28 2 2 2 2 7" xfId="18590"/>
    <cellStyle name="Обычный 2 28 2 2 2 2 7 2" xfId="18591"/>
    <cellStyle name="Обычный 2 28 2 2 2 2 7 3" xfId="18592"/>
    <cellStyle name="Обычный 2 28 2 2 2 2 8" xfId="18593"/>
    <cellStyle name="Обычный 2 28 2 2 2 2 9" xfId="18594"/>
    <cellStyle name="Обычный 2 28 2 2 2 3" xfId="18595"/>
    <cellStyle name="Обычный 2 28 2 2 2 3 2" xfId="18596"/>
    <cellStyle name="Обычный 2 28 2 2 2 3 2 2" xfId="18597"/>
    <cellStyle name="Обычный 2 28 2 2 2 3 2 3" xfId="18598"/>
    <cellStyle name="Обычный 2 28 2 2 2 3 3" xfId="18599"/>
    <cellStyle name="Обычный 2 28 2 2 2 3 3 2" xfId="18600"/>
    <cellStyle name="Обычный 2 28 2 2 2 3 3 3" xfId="18601"/>
    <cellStyle name="Обычный 2 28 2 2 2 3 4" xfId="18602"/>
    <cellStyle name="Обычный 2 28 2 2 2 3 4 2" xfId="18603"/>
    <cellStyle name="Обычный 2 28 2 2 2 3 4 3" xfId="18604"/>
    <cellStyle name="Обычный 2 28 2 2 2 3 5" xfId="18605"/>
    <cellStyle name="Обычный 2 28 2 2 2 3 5 2" xfId="18606"/>
    <cellStyle name="Обычный 2 28 2 2 2 3 5 3" xfId="18607"/>
    <cellStyle name="Обычный 2 28 2 2 2 3 6" xfId="18608"/>
    <cellStyle name="Обычный 2 28 2 2 2 3 6 2" xfId="18609"/>
    <cellStyle name="Обычный 2 28 2 2 2 3 6 3" xfId="18610"/>
    <cellStyle name="Обычный 2 28 2 2 2 3 7" xfId="18611"/>
    <cellStyle name="Обычный 2 28 2 2 2 3 8" xfId="18612"/>
    <cellStyle name="Обычный 2 28 2 2 2 4" xfId="18613"/>
    <cellStyle name="Обычный 2 28 2 2 2 4 2" xfId="18614"/>
    <cellStyle name="Обычный 2 28 2 2 2 4 3" xfId="18615"/>
    <cellStyle name="Обычный 2 28 2 2 2 5" xfId="18616"/>
    <cellStyle name="Обычный 2 28 2 2 2 5 2" xfId="18617"/>
    <cellStyle name="Обычный 2 28 2 2 2 5 3" xfId="18618"/>
    <cellStyle name="Обычный 2 28 2 2 2 6" xfId="18619"/>
    <cellStyle name="Обычный 2 28 2 2 2 6 2" xfId="18620"/>
    <cellStyle name="Обычный 2 28 2 2 2 6 3" xfId="18621"/>
    <cellStyle name="Обычный 2 28 2 2 2 7" xfId="18622"/>
    <cellStyle name="Обычный 2 28 2 2 2 7 2" xfId="18623"/>
    <cellStyle name="Обычный 2 28 2 2 2 7 3" xfId="18624"/>
    <cellStyle name="Обычный 2 28 2 2 2 8" xfId="18625"/>
    <cellStyle name="Обычный 2 28 2 2 2 8 2" xfId="18626"/>
    <cellStyle name="Обычный 2 28 2 2 2 8 3" xfId="18627"/>
    <cellStyle name="Обычный 2 28 2 2 2 9" xfId="18628"/>
    <cellStyle name="Обычный 2 28 2 2 3" xfId="18629"/>
    <cellStyle name="Обычный 2 28 2 2 3 2" xfId="18630"/>
    <cellStyle name="Обычный 2 28 2 2 3 2 2" xfId="18631"/>
    <cellStyle name="Обычный 2 28 2 2 3 2 2 2" xfId="18632"/>
    <cellStyle name="Обычный 2 28 2 2 3 2 2 3" xfId="18633"/>
    <cellStyle name="Обычный 2 28 2 2 3 2 3" xfId="18634"/>
    <cellStyle name="Обычный 2 28 2 2 3 2 3 2" xfId="18635"/>
    <cellStyle name="Обычный 2 28 2 2 3 2 3 3" xfId="18636"/>
    <cellStyle name="Обычный 2 28 2 2 3 2 4" xfId="18637"/>
    <cellStyle name="Обычный 2 28 2 2 3 2 4 2" xfId="18638"/>
    <cellStyle name="Обычный 2 28 2 2 3 2 4 3" xfId="18639"/>
    <cellStyle name="Обычный 2 28 2 2 3 2 5" xfId="18640"/>
    <cellStyle name="Обычный 2 28 2 2 3 2 5 2" xfId="18641"/>
    <cellStyle name="Обычный 2 28 2 2 3 2 5 3" xfId="18642"/>
    <cellStyle name="Обычный 2 28 2 2 3 2 6" xfId="18643"/>
    <cellStyle name="Обычный 2 28 2 2 3 2 6 2" xfId="18644"/>
    <cellStyle name="Обычный 2 28 2 2 3 2 6 3" xfId="18645"/>
    <cellStyle name="Обычный 2 28 2 2 3 2 7" xfId="18646"/>
    <cellStyle name="Обычный 2 28 2 2 3 2 8" xfId="18647"/>
    <cellStyle name="Обычный 2 28 2 2 3 3" xfId="18648"/>
    <cellStyle name="Обычный 2 28 2 2 3 3 2" xfId="18649"/>
    <cellStyle name="Обычный 2 28 2 2 3 3 3" xfId="18650"/>
    <cellStyle name="Обычный 2 28 2 2 3 4" xfId="18651"/>
    <cellStyle name="Обычный 2 28 2 2 3 4 2" xfId="18652"/>
    <cellStyle name="Обычный 2 28 2 2 3 4 3" xfId="18653"/>
    <cellStyle name="Обычный 2 28 2 2 3 5" xfId="18654"/>
    <cellStyle name="Обычный 2 28 2 2 3 5 2" xfId="18655"/>
    <cellStyle name="Обычный 2 28 2 2 3 5 3" xfId="18656"/>
    <cellStyle name="Обычный 2 28 2 2 3 6" xfId="18657"/>
    <cellStyle name="Обычный 2 28 2 2 3 6 2" xfId="18658"/>
    <cellStyle name="Обычный 2 28 2 2 3 6 3" xfId="18659"/>
    <cellStyle name="Обычный 2 28 2 2 3 7" xfId="18660"/>
    <cellStyle name="Обычный 2 28 2 2 3 7 2" xfId="18661"/>
    <cellStyle name="Обычный 2 28 2 2 3 7 3" xfId="18662"/>
    <cellStyle name="Обычный 2 28 2 2 3 8" xfId="18663"/>
    <cellStyle name="Обычный 2 28 2 2 3 9" xfId="18664"/>
    <cellStyle name="Обычный 2 28 2 2 4" xfId="18665"/>
    <cellStyle name="Обычный 2 28 2 2 4 2" xfId="18666"/>
    <cellStyle name="Обычный 2 28 2 2 4 2 2" xfId="18667"/>
    <cellStyle name="Обычный 2 28 2 2 4 2 2 2" xfId="18668"/>
    <cellStyle name="Обычный 2 28 2 2 4 2 2 3" xfId="18669"/>
    <cellStyle name="Обычный 2 28 2 2 4 2 3" xfId="18670"/>
    <cellStyle name="Обычный 2 28 2 2 4 2 3 2" xfId="18671"/>
    <cellStyle name="Обычный 2 28 2 2 4 2 3 3" xfId="18672"/>
    <cellStyle name="Обычный 2 28 2 2 4 2 4" xfId="18673"/>
    <cellStyle name="Обычный 2 28 2 2 4 2 5" xfId="18674"/>
    <cellStyle name="Обычный 2 28 2 2 4 3" xfId="18675"/>
    <cellStyle name="Обычный 2 28 2 2 4 3 2" xfId="18676"/>
    <cellStyle name="Обычный 2 28 2 2 4 3 3" xfId="18677"/>
    <cellStyle name="Обычный 2 28 2 2 4 4" xfId="18678"/>
    <cellStyle name="Обычный 2 28 2 2 4 4 2" xfId="18679"/>
    <cellStyle name="Обычный 2 28 2 2 4 4 3" xfId="18680"/>
    <cellStyle name="Обычный 2 28 2 2 4 5" xfId="18681"/>
    <cellStyle name="Обычный 2 28 2 2 4 5 2" xfId="18682"/>
    <cellStyle name="Обычный 2 28 2 2 4 5 3" xfId="18683"/>
    <cellStyle name="Обычный 2 28 2 2 4 6" xfId="18684"/>
    <cellStyle name="Обычный 2 28 2 2 4 6 2" xfId="18685"/>
    <cellStyle name="Обычный 2 28 2 2 4 6 3" xfId="18686"/>
    <cellStyle name="Обычный 2 28 2 2 4 7" xfId="18687"/>
    <cellStyle name="Обычный 2 28 2 2 4 7 2" xfId="18688"/>
    <cellStyle name="Обычный 2 28 2 2 4 7 3" xfId="18689"/>
    <cellStyle name="Обычный 2 28 2 2 4 8" xfId="18690"/>
    <cellStyle name="Обычный 2 28 2 2 4 9" xfId="18691"/>
    <cellStyle name="Обычный 2 28 2 2 5" xfId="18692"/>
    <cellStyle name="Обычный 2 28 2 2 5 2" xfId="18693"/>
    <cellStyle name="Обычный 2 28 2 2 5 2 2" xfId="18694"/>
    <cellStyle name="Обычный 2 28 2 2 5 2 2 2" xfId="18695"/>
    <cellStyle name="Обычный 2 28 2 2 5 2 2 3" xfId="18696"/>
    <cellStyle name="Обычный 2 28 2 2 5 2 3" xfId="18697"/>
    <cellStyle name="Обычный 2 28 2 2 5 2 3 2" xfId="18698"/>
    <cellStyle name="Обычный 2 28 2 2 5 2 3 3" xfId="18699"/>
    <cellStyle name="Обычный 2 28 2 2 5 2 4" xfId="18700"/>
    <cellStyle name="Обычный 2 28 2 2 5 2 5" xfId="18701"/>
    <cellStyle name="Обычный 2 28 2 2 5 3" xfId="18702"/>
    <cellStyle name="Обычный 2 28 2 2 5 3 2" xfId="18703"/>
    <cellStyle name="Обычный 2 28 2 2 5 3 3" xfId="18704"/>
    <cellStyle name="Обычный 2 28 2 2 5 4" xfId="18705"/>
    <cellStyle name="Обычный 2 28 2 2 5 4 2" xfId="18706"/>
    <cellStyle name="Обычный 2 28 2 2 5 4 3" xfId="18707"/>
    <cellStyle name="Обычный 2 28 2 2 5 5" xfId="18708"/>
    <cellStyle name="Обычный 2 28 2 2 5 6" xfId="18709"/>
    <cellStyle name="Обычный 2 28 2 2 6" xfId="18710"/>
    <cellStyle name="Обычный 2 28 2 2 6 2" xfId="18711"/>
    <cellStyle name="Обычный 2 28 2 2 6 2 2" xfId="18712"/>
    <cellStyle name="Обычный 2 28 2 2 6 2 3" xfId="18713"/>
    <cellStyle name="Обычный 2 28 2 2 6 3" xfId="18714"/>
    <cellStyle name="Обычный 2 28 2 2 6 3 2" xfId="18715"/>
    <cellStyle name="Обычный 2 28 2 2 6 3 3" xfId="18716"/>
    <cellStyle name="Обычный 2 28 2 2 6 4" xfId="18717"/>
    <cellStyle name="Обычный 2 28 2 2 6 5" xfId="18718"/>
    <cellStyle name="Обычный 2 28 2 2 7" xfId="18719"/>
    <cellStyle name="Обычный 2 28 2 2 7 2" xfId="18720"/>
    <cellStyle name="Обычный 2 28 2 2 7 3" xfId="18721"/>
    <cellStyle name="Обычный 2 28 2 2 8" xfId="18722"/>
    <cellStyle name="Обычный 2 28 2 2 8 2" xfId="18723"/>
    <cellStyle name="Обычный 2 28 2 2 8 3" xfId="18724"/>
    <cellStyle name="Обычный 2 28 2 2 9" xfId="18725"/>
    <cellStyle name="Обычный 2 28 2 2 9 2" xfId="18726"/>
    <cellStyle name="Обычный 2 28 2 2 9 3" xfId="18727"/>
    <cellStyle name="Обычный 2 28 2 2_Прил3-Fin1" xfId="18728"/>
    <cellStyle name="Обычный 2 28 2 3" xfId="18729"/>
    <cellStyle name="Обычный 2 28 2 3 10" xfId="18730"/>
    <cellStyle name="Обычный 2 28 2 3 2" xfId="18731"/>
    <cellStyle name="Обычный 2 28 2 3 2 2" xfId="18732"/>
    <cellStyle name="Обычный 2 28 2 3 2 2 2" xfId="18733"/>
    <cellStyle name="Обычный 2 28 2 3 2 2 2 2" xfId="18734"/>
    <cellStyle name="Обычный 2 28 2 3 2 2 2 3" xfId="18735"/>
    <cellStyle name="Обычный 2 28 2 3 2 2 3" xfId="18736"/>
    <cellStyle name="Обычный 2 28 2 3 2 2 3 2" xfId="18737"/>
    <cellStyle name="Обычный 2 28 2 3 2 2 3 3" xfId="18738"/>
    <cellStyle name="Обычный 2 28 2 3 2 2 4" xfId="18739"/>
    <cellStyle name="Обычный 2 28 2 3 2 2 4 2" xfId="18740"/>
    <cellStyle name="Обычный 2 28 2 3 2 2 4 3" xfId="18741"/>
    <cellStyle name="Обычный 2 28 2 3 2 2 5" xfId="18742"/>
    <cellStyle name="Обычный 2 28 2 3 2 2 5 2" xfId="18743"/>
    <cellStyle name="Обычный 2 28 2 3 2 2 5 3" xfId="18744"/>
    <cellStyle name="Обычный 2 28 2 3 2 2 6" xfId="18745"/>
    <cellStyle name="Обычный 2 28 2 3 2 2 6 2" xfId="18746"/>
    <cellStyle name="Обычный 2 28 2 3 2 2 6 3" xfId="18747"/>
    <cellStyle name="Обычный 2 28 2 3 2 2 7" xfId="18748"/>
    <cellStyle name="Обычный 2 28 2 3 2 2 8" xfId="18749"/>
    <cellStyle name="Обычный 2 28 2 3 2 3" xfId="18750"/>
    <cellStyle name="Обычный 2 28 2 3 2 3 2" xfId="18751"/>
    <cellStyle name="Обычный 2 28 2 3 2 3 3" xfId="18752"/>
    <cellStyle name="Обычный 2 28 2 3 2 4" xfId="18753"/>
    <cellStyle name="Обычный 2 28 2 3 2 4 2" xfId="18754"/>
    <cellStyle name="Обычный 2 28 2 3 2 4 3" xfId="18755"/>
    <cellStyle name="Обычный 2 28 2 3 2 5" xfId="18756"/>
    <cellStyle name="Обычный 2 28 2 3 2 5 2" xfId="18757"/>
    <cellStyle name="Обычный 2 28 2 3 2 5 3" xfId="18758"/>
    <cellStyle name="Обычный 2 28 2 3 2 6" xfId="18759"/>
    <cellStyle name="Обычный 2 28 2 3 2 6 2" xfId="18760"/>
    <cellStyle name="Обычный 2 28 2 3 2 6 3" xfId="18761"/>
    <cellStyle name="Обычный 2 28 2 3 2 7" xfId="18762"/>
    <cellStyle name="Обычный 2 28 2 3 2 7 2" xfId="18763"/>
    <cellStyle name="Обычный 2 28 2 3 2 7 3" xfId="18764"/>
    <cellStyle name="Обычный 2 28 2 3 2 8" xfId="18765"/>
    <cellStyle name="Обычный 2 28 2 3 2 9" xfId="18766"/>
    <cellStyle name="Обычный 2 28 2 3 3" xfId="18767"/>
    <cellStyle name="Обычный 2 28 2 3 3 2" xfId="18768"/>
    <cellStyle name="Обычный 2 28 2 3 3 2 2" xfId="18769"/>
    <cellStyle name="Обычный 2 28 2 3 3 2 3" xfId="18770"/>
    <cellStyle name="Обычный 2 28 2 3 3 3" xfId="18771"/>
    <cellStyle name="Обычный 2 28 2 3 3 3 2" xfId="18772"/>
    <cellStyle name="Обычный 2 28 2 3 3 3 3" xfId="18773"/>
    <cellStyle name="Обычный 2 28 2 3 3 4" xfId="18774"/>
    <cellStyle name="Обычный 2 28 2 3 3 4 2" xfId="18775"/>
    <cellStyle name="Обычный 2 28 2 3 3 4 3" xfId="18776"/>
    <cellStyle name="Обычный 2 28 2 3 3 5" xfId="18777"/>
    <cellStyle name="Обычный 2 28 2 3 3 5 2" xfId="18778"/>
    <cellStyle name="Обычный 2 28 2 3 3 5 3" xfId="18779"/>
    <cellStyle name="Обычный 2 28 2 3 3 6" xfId="18780"/>
    <cellStyle name="Обычный 2 28 2 3 3 6 2" xfId="18781"/>
    <cellStyle name="Обычный 2 28 2 3 3 6 3" xfId="18782"/>
    <cellStyle name="Обычный 2 28 2 3 3 7" xfId="18783"/>
    <cellStyle name="Обычный 2 28 2 3 3 8" xfId="18784"/>
    <cellStyle name="Обычный 2 28 2 3 4" xfId="18785"/>
    <cellStyle name="Обычный 2 28 2 3 4 2" xfId="18786"/>
    <cellStyle name="Обычный 2 28 2 3 4 3" xfId="18787"/>
    <cellStyle name="Обычный 2 28 2 3 5" xfId="18788"/>
    <cellStyle name="Обычный 2 28 2 3 5 2" xfId="18789"/>
    <cellStyle name="Обычный 2 28 2 3 5 3" xfId="18790"/>
    <cellStyle name="Обычный 2 28 2 3 6" xfId="18791"/>
    <cellStyle name="Обычный 2 28 2 3 6 2" xfId="18792"/>
    <cellStyle name="Обычный 2 28 2 3 6 3" xfId="18793"/>
    <cellStyle name="Обычный 2 28 2 3 7" xfId="18794"/>
    <cellStyle name="Обычный 2 28 2 3 7 2" xfId="18795"/>
    <cellStyle name="Обычный 2 28 2 3 7 3" xfId="18796"/>
    <cellStyle name="Обычный 2 28 2 3 8" xfId="18797"/>
    <cellStyle name="Обычный 2 28 2 3 8 2" xfId="18798"/>
    <cellStyle name="Обычный 2 28 2 3 8 3" xfId="18799"/>
    <cellStyle name="Обычный 2 28 2 3 9" xfId="18800"/>
    <cellStyle name="Обычный 2 28 2 4" xfId="18801"/>
    <cellStyle name="Обычный 2 28 2 4 2" xfId="18802"/>
    <cellStyle name="Обычный 2 28 2 4 2 2" xfId="18803"/>
    <cellStyle name="Обычный 2 28 2 4 2 2 2" xfId="18804"/>
    <cellStyle name="Обычный 2 28 2 4 2 2 3" xfId="18805"/>
    <cellStyle name="Обычный 2 28 2 4 2 3" xfId="18806"/>
    <cellStyle name="Обычный 2 28 2 4 2 3 2" xfId="18807"/>
    <cellStyle name="Обычный 2 28 2 4 2 3 3" xfId="18808"/>
    <cellStyle name="Обычный 2 28 2 4 2 4" xfId="18809"/>
    <cellStyle name="Обычный 2 28 2 4 2 4 2" xfId="18810"/>
    <cellStyle name="Обычный 2 28 2 4 2 4 3" xfId="18811"/>
    <cellStyle name="Обычный 2 28 2 4 2 5" xfId="18812"/>
    <cellStyle name="Обычный 2 28 2 4 2 5 2" xfId="18813"/>
    <cellStyle name="Обычный 2 28 2 4 2 5 3" xfId="18814"/>
    <cellStyle name="Обычный 2 28 2 4 2 6" xfId="18815"/>
    <cellStyle name="Обычный 2 28 2 4 2 6 2" xfId="18816"/>
    <cellStyle name="Обычный 2 28 2 4 2 6 3" xfId="18817"/>
    <cellStyle name="Обычный 2 28 2 4 2 7" xfId="18818"/>
    <cellStyle name="Обычный 2 28 2 4 2 8" xfId="18819"/>
    <cellStyle name="Обычный 2 28 2 4 3" xfId="18820"/>
    <cellStyle name="Обычный 2 28 2 4 3 2" xfId="18821"/>
    <cellStyle name="Обычный 2 28 2 4 3 3" xfId="18822"/>
    <cellStyle name="Обычный 2 28 2 4 4" xfId="18823"/>
    <cellStyle name="Обычный 2 28 2 4 4 2" xfId="18824"/>
    <cellStyle name="Обычный 2 28 2 4 4 3" xfId="18825"/>
    <cellStyle name="Обычный 2 28 2 4 5" xfId="18826"/>
    <cellStyle name="Обычный 2 28 2 4 5 2" xfId="18827"/>
    <cellStyle name="Обычный 2 28 2 4 5 3" xfId="18828"/>
    <cellStyle name="Обычный 2 28 2 4 6" xfId="18829"/>
    <cellStyle name="Обычный 2 28 2 4 6 2" xfId="18830"/>
    <cellStyle name="Обычный 2 28 2 4 6 3" xfId="18831"/>
    <cellStyle name="Обычный 2 28 2 4 7" xfId="18832"/>
    <cellStyle name="Обычный 2 28 2 4 7 2" xfId="18833"/>
    <cellStyle name="Обычный 2 28 2 4 7 3" xfId="18834"/>
    <cellStyle name="Обычный 2 28 2 4 8" xfId="18835"/>
    <cellStyle name="Обычный 2 28 2 4 9" xfId="18836"/>
    <cellStyle name="Обычный 2 28 2 5" xfId="18837"/>
    <cellStyle name="Обычный 2 28 2 5 2" xfId="18838"/>
    <cellStyle name="Обычный 2 28 2 5 2 2" xfId="18839"/>
    <cellStyle name="Обычный 2 28 2 5 2 2 2" xfId="18840"/>
    <cellStyle name="Обычный 2 28 2 5 2 2 3" xfId="18841"/>
    <cellStyle name="Обычный 2 28 2 5 2 3" xfId="18842"/>
    <cellStyle name="Обычный 2 28 2 5 2 3 2" xfId="18843"/>
    <cellStyle name="Обычный 2 28 2 5 2 3 3" xfId="18844"/>
    <cellStyle name="Обычный 2 28 2 5 2 4" xfId="18845"/>
    <cellStyle name="Обычный 2 28 2 5 2 5" xfId="18846"/>
    <cellStyle name="Обычный 2 28 2 5 3" xfId="18847"/>
    <cellStyle name="Обычный 2 28 2 5 3 2" xfId="18848"/>
    <cellStyle name="Обычный 2 28 2 5 3 3" xfId="18849"/>
    <cellStyle name="Обычный 2 28 2 5 4" xfId="18850"/>
    <cellStyle name="Обычный 2 28 2 5 4 2" xfId="18851"/>
    <cellStyle name="Обычный 2 28 2 5 4 3" xfId="18852"/>
    <cellStyle name="Обычный 2 28 2 5 5" xfId="18853"/>
    <cellStyle name="Обычный 2 28 2 5 5 2" xfId="18854"/>
    <cellStyle name="Обычный 2 28 2 5 5 3" xfId="18855"/>
    <cellStyle name="Обычный 2 28 2 5 6" xfId="18856"/>
    <cellStyle name="Обычный 2 28 2 5 6 2" xfId="18857"/>
    <cellStyle name="Обычный 2 28 2 5 6 3" xfId="18858"/>
    <cellStyle name="Обычный 2 28 2 5 7" xfId="18859"/>
    <cellStyle name="Обычный 2 28 2 5 7 2" xfId="18860"/>
    <cellStyle name="Обычный 2 28 2 5 7 3" xfId="18861"/>
    <cellStyle name="Обычный 2 28 2 5 8" xfId="18862"/>
    <cellStyle name="Обычный 2 28 2 5 9" xfId="18863"/>
    <cellStyle name="Обычный 2 28 2 6" xfId="18864"/>
    <cellStyle name="Обычный 2 28 2 6 2" xfId="18865"/>
    <cellStyle name="Обычный 2 28 2 6 2 2" xfId="18866"/>
    <cellStyle name="Обычный 2 28 2 6 2 2 2" xfId="18867"/>
    <cellStyle name="Обычный 2 28 2 6 2 2 3" xfId="18868"/>
    <cellStyle name="Обычный 2 28 2 6 2 3" xfId="18869"/>
    <cellStyle name="Обычный 2 28 2 6 2 3 2" xfId="18870"/>
    <cellStyle name="Обычный 2 28 2 6 2 3 3" xfId="18871"/>
    <cellStyle name="Обычный 2 28 2 6 2 4" xfId="18872"/>
    <cellStyle name="Обычный 2 28 2 6 2 5" xfId="18873"/>
    <cellStyle name="Обычный 2 28 2 6 3" xfId="18874"/>
    <cellStyle name="Обычный 2 28 2 6 3 2" xfId="18875"/>
    <cellStyle name="Обычный 2 28 2 6 3 3" xfId="18876"/>
    <cellStyle name="Обычный 2 28 2 6 4" xfId="18877"/>
    <cellStyle name="Обычный 2 28 2 6 4 2" xfId="18878"/>
    <cellStyle name="Обычный 2 28 2 6 4 3" xfId="18879"/>
    <cellStyle name="Обычный 2 28 2 6 5" xfId="18880"/>
    <cellStyle name="Обычный 2 28 2 6 6" xfId="18881"/>
    <cellStyle name="Обычный 2 28 2 7" xfId="18882"/>
    <cellStyle name="Обычный 2 28 2 7 2" xfId="18883"/>
    <cellStyle name="Обычный 2 28 2 7 2 2" xfId="18884"/>
    <cellStyle name="Обычный 2 28 2 7 2 3" xfId="18885"/>
    <cellStyle name="Обычный 2 28 2 7 3" xfId="18886"/>
    <cellStyle name="Обычный 2 28 2 7 3 2" xfId="18887"/>
    <cellStyle name="Обычный 2 28 2 7 3 3" xfId="18888"/>
    <cellStyle name="Обычный 2 28 2 7 4" xfId="18889"/>
    <cellStyle name="Обычный 2 28 2 7 5" xfId="18890"/>
    <cellStyle name="Обычный 2 28 2 8" xfId="18891"/>
    <cellStyle name="Обычный 2 28 2 8 2" xfId="18892"/>
    <cellStyle name="Обычный 2 28 2 8 3" xfId="18893"/>
    <cellStyle name="Обычный 2 28 2 9" xfId="18894"/>
    <cellStyle name="Обычный 2 28 2 9 2" xfId="18895"/>
    <cellStyle name="Обычный 2 28 2 9 3" xfId="18896"/>
    <cellStyle name="Обычный 2 28 2_Прил3-Fin1" xfId="18897"/>
    <cellStyle name="Обычный 2 28 3" xfId="18898"/>
    <cellStyle name="Обычный 2 28 3 10" xfId="18899"/>
    <cellStyle name="Обычный 2 28 3 2" xfId="18900"/>
    <cellStyle name="Обычный 2 28 3 2 2" xfId="18901"/>
    <cellStyle name="Обычный 2 28 3 2 2 2" xfId="18902"/>
    <cellStyle name="Обычный 2 28 3 2 2 2 2" xfId="18903"/>
    <cellStyle name="Обычный 2 28 3 2 2 2 3" xfId="18904"/>
    <cellStyle name="Обычный 2 28 3 2 2 3" xfId="18905"/>
    <cellStyle name="Обычный 2 28 3 2 2 3 2" xfId="18906"/>
    <cellStyle name="Обычный 2 28 3 2 2 3 3" xfId="18907"/>
    <cellStyle name="Обычный 2 28 3 2 2 4" xfId="18908"/>
    <cellStyle name="Обычный 2 28 3 2 2 4 2" xfId="18909"/>
    <cellStyle name="Обычный 2 28 3 2 2 4 3" xfId="18910"/>
    <cellStyle name="Обычный 2 28 3 2 2 5" xfId="18911"/>
    <cellStyle name="Обычный 2 28 3 2 2 5 2" xfId="18912"/>
    <cellStyle name="Обычный 2 28 3 2 2 5 3" xfId="18913"/>
    <cellStyle name="Обычный 2 28 3 2 2 6" xfId="18914"/>
    <cellStyle name="Обычный 2 28 3 2 2 6 2" xfId="18915"/>
    <cellStyle name="Обычный 2 28 3 2 2 6 3" xfId="18916"/>
    <cellStyle name="Обычный 2 28 3 2 2 7" xfId="18917"/>
    <cellStyle name="Обычный 2 28 3 2 2 8" xfId="18918"/>
    <cellStyle name="Обычный 2 28 3 2 3" xfId="18919"/>
    <cellStyle name="Обычный 2 28 3 2 3 2" xfId="18920"/>
    <cellStyle name="Обычный 2 28 3 2 3 3" xfId="18921"/>
    <cellStyle name="Обычный 2 28 3 2 4" xfId="18922"/>
    <cellStyle name="Обычный 2 28 3 2 4 2" xfId="18923"/>
    <cellStyle name="Обычный 2 28 3 2 4 3" xfId="18924"/>
    <cellStyle name="Обычный 2 28 3 2 5" xfId="18925"/>
    <cellStyle name="Обычный 2 28 3 2 5 2" xfId="18926"/>
    <cellStyle name="Обычный 2 28 3 2 5 3" xfId="18927"/>
    <cellStyle name="Обычный 2 28 3 2 6" xfId="18928"/>
    <cellStyle name="Обычный 2 28 3 2 6 2" xfId="18929"/>
    <cellStyle name="Обычный 2 28 3 2 6 3" xfId="18930"/>
    <cellStyle name="Обычный 2 28 3 2 7" xfId="18931"/>
    <cellStyle name="Обычный 2 28 3 2 7 2" xfId="18932"/>
    <cellStyle name="Обычный 2 28 3 2 7 3" xfId="18933"/>
    <cellStyle name="Обычный 2 28 3 2 8" xfId="18934"/>
    <cellStyle name="Обычный 2 28 3 2 9" xfId="18935"/>
    <cellStyle name="Обычный 2 28 3 3" xfId="18936"/>
    <cellStyle name="Обычный 2 28 3 3 2" xfId="18937"/>
    <cellStyle name="Обычный 2 28 3 3 2 2" xfId="18938"/>
    <cellStyle name="Обычный 2 28 3 3 2 3" xfId="18939"/>
    <cellStyle name="Обычный 2 28 3 3 3" xfId="18940"/>
    <cellStyle name="Обычный 2 28 3 3 3 2" xfId="18941"/>
    <cellStyle name="Обычный 2 28 3 3 3 3" xfId="18942"/>
    <cellStyle name="Обычный 2 28 3 3 4" xfId="18943"/>
    <cellStyle name="Обычный 2 28 3 3 4 2" xfId="18944"/>
    <cellStyle name="Обычный 2 28 3 3 4 3" xfId="18945"/>
    <cellStyle name="Обычный 2 28 3 3 5" xfId="18946"/>
    <cellStyle name="Обычный 2 28 3 3 5 2" xfId="18947"/>
    <cellStyle name="Обычный 2 28 3 3 5 3" xfId="18948"/>
    <cellStyle name="Обычный 2 28 3 3 6" xfId="18949"/>
    <cellStyle name="Обычный 2 28 3 3 6 2" xfId="18950"/>
    <cellStyle name="Обычный 2 28 3 3 6 3" xfId="18951"/>
    <cellStyle name="Обычный 2 28 3 3 7" xfId="18952"/>
    <cellStyle name="Обычный 2 28 3 3 8" xfId="18953"/>
    <cellStyle name="Обычный 2 28 3 4" xfId="18954"/>
    <cellStyle name="Обычный 2 28 3 4 2" xfId="18955"/>
    <cellStyle name="Обычный 2 28 3 4 3" xfId="18956"/>
    <cellStyle name="Обычный 2 28 3 5" xfId="18957"/>
    <cellStyle name="Обычный 2 28 3 5 2" xfId="18958"/>
    <cellStyle name="Обычный 2 28 3 5 3" xfId="18959"/>
    <cellStyle name="Обычный 2 28 3 6" xfId="18960"/>
    <cellStyle name="Обычный 2 28 3 6 2" xfId="18961"/>
    <cellStyle name="Обычный 2 28 3 6 3" xfId="18962"/>
    <cellStyle name="Обычный 2 28 3 7" xfId="18963"/>
    <cellStyle name="Обычный 2 28 3 7 2" xfId="18964"/>
    <cellStyle name="Обычный 2 28 3 7 3" xfId="18965"/>
    <cellStyle name="Обычный 2 28 3 8" xfId="18966"/>
    <cellStyle name="Обычный 2 28 3 8 2" xfId="18967"/>
    <cellStyle name="Обычный 2 28 3 8 3" xfId="18968"/>
    <cellStyle name="Обычный 2 28 3 9" xfId="18969"/>
    <cellStyle name="Обычный 2 28 4" xfId="18970"/>
    <cellStyle name="Обычный 2 28 4 2" xfId="18971"/>
    <cellStyle name="Обычный 2 28 4 2 2" xfId="18972"/>
    <cellStyle name="Обычный 2 28 4 2 2 2" xfId="18973"/>
    <cellStyle name="Обычный 2 28 4 2 2 3" xfId="18974"/>
    <cellStyle name="Обычный 2 28 4 2 3" xfId="18975"/>
    <cellStyle name="Обычный 2 28 4 2 3 2" xfId="18976"/>
    <cellStyle name="Обычный 2 28 4 2 3 3" xfId="18977"/>
    <cellStyle name="Обычный 2 28 4 2 4" xfId="18978"/>
    <cellStyle name="Обычный 2 28 4 2 4 2" xfId="18979"/>
    <cellStyle name="Обычный 2 28 4 2 4 3" xfId="18980"/>
    <cellStyle name="Обычный 2 28 4 2 5" xfId="18981"/>
    <cellStyle name="Обычный 2 28 4 2 5 2" xfId="18982"/>
    <cellStyle name="Обычный 2 28 4 2 5 3" xfId="18983"/>
    <cellStyle name="Обычный 2 28 4 2 6" xfId="18984"/>
    <cellStyle name="Обычный 2 28 4 2 6 2" xfId="18985"/>
    <cellStyle name="Обычный 2 28 4 2 6 3" xfId="18986"/>
    <cellStyle name="Обычный 2 28 4 2 7" xfId="18987"/>
    <cellStyle name="Обычный 2 28 4 2 8" xfId="18988"/>
    <cellStyle name="Обычный 2 28 4 3" xfId="18989"/>
    <cellStyle name="Обычный 2 28 4 3 2" xfId="18990"/>
    <cellStyle name="Обычный 2 28 4 3 3" xfId="18991"/>
    <cellStyle name="Обычный 2 28 4 4" xfId="18992"/>
    <cellStyle name="Обычный 2 28 4 4 2" xfId="18993"/>
    <cellStyle name="Обычный 2 28 4 4 3" xfId="18994"/>
    <cellStyle name="Обычный 2 28 4 5" xfId="18995"/>
    <cellStyle name="Обычный 2 28 4 5 2" xfId="18996"/>
    <cellStyle name="Обычный 2 28 4 5 3" xfId="18997"/>
    <cellStyle name="Обычный 2 28 4 6" xfId="18998"/>
    <cellStyle name="Обычный 2 28 4 6 2" xfId="18999"/>
    <cellStyle name="Обычный 2 28 4 6 3" xfId="19000"/>
    <cellStyle name="Обычный 2 28 4 7" xfId="19001"/>
    <cellStyle name="Обычный 2 28 4 7 2" xfId="19002"/>
    <cellStyle name="Обычный 2 28 4 7 3" xfId="19003"/>
    <cellStyle name="Обычный 2 28 4 8" xfId="19004"/>
    <cellStyle name="Обычный 2 28 4 9" xfId="19005"/>
    <cellStyle name="Обычный 2 28 5" xfId="19006"/>
    <cellStyle name="Обычный 2 28 5 2" xfId="19007"/>
    <cellStyle name="Обычный 2 28 5 2 2" xfId="19008"/>
    <cellStyle name="Обычный 2 28 5 2 2 2" xfId="19009"/>
    <cellStyle name="Обычный 2 28 5 2 2 3" xfId="19010"/>
    <cellStyle name="Обычный 2 28 5 2 3" xfId="19011"/>
    <cellStyle name="Обычный 2 28 5 2 3 2" xfId="19012"/>
    <cellStyle name="Обычный 2 28 5 2 3 3" xfId="19013"/>
    <cellStyle name="Обычный 2 28 5 2 4" xfId="19014"/>
    <cellStyle name="Обычный 2 28 5 2 5" xfId="19015"/>
    <cellStyle name="Обычный 2 28 5 3" xfId="19016"/>
    <cellStyle name="Обычный 2 28 5 3 2" xfId="19017"/>
    <cellStyle name="Обычный 2 28 5 3 3" xfId="19018"/>
    <cellStyle name="Обычный 2 28 5 4" xfId="19019"/>
    <cellStyle name="Обычный 2 28 5 4 2" xfId="19020"/>
    <cellStyle name="Обычный 2 28 5 4 3" xfId="19021"/>
    <cellStyle name="Обычный 2 28 5 5" xfId="19022"/>
    <cellStyle name="Обычный 2 28 5 5 2" xfId="19023"/>
    <cellStyle name="Обычный 2 28 5 5 3" xfId="19024"/>
    <cellStyle name="Обычный 2 28 5 6" xfId="19025"/>
    <cellStyle name="Обычный 2 28 5 6 2" xfId="19026"/>
    <cellStyle name="Обычный 2 28 5 6 3" xfId="19027"/>
    <cellStyle name="Обычный 2 28 5 7" xfId="19028"/>
    <cellStyle name="Обычный 2 28 5 7 2" xfId="19029"/>
    <cellStyle name="Обычный 2 28 5 7 3" xfId="19030"/>
    <cellStyle name="Обычный 2 28 5 8" xfId="19031"/>
    <cellStyle name="Обычный 2 28 5 9" xfId="19032"/>
    <cellStyle name="Обычный 2 28 6" xfId="19033"/>
    <cellStyle name="Обычный 2 28 6 2" xfId="19034"/>
    <cellStyle name="Обычный 2 28 6 2 2" xfId="19035"/>
    <cellStyle name="Обычный 2 28 6 2 2 2" xfId="19036"/>
    <cellStyle name="Обычный 2 28 6 2 2 3" xfId="19037"/>
    <cellStyle name="Обычный 2 28 6 2 3" xfId="19038"/>
    <cellStyle name="Обычный 2 28 6 2 3 2" xfId="19039"/>
    <cellStyle name="Обычный 2 28 6 2 3 3" xfId="19040"/>
    <cellStyle name="Обычный 2 28 6 2 4" xfId="19041"/>
    <cellStyle name="Обычный 2 28 6 2 5" xfId="19042"/>
    <cellStyle name="Обычный 2 28 6 3" xfId="19043"/>
    <cellStyle name="Обычный 2 28 6 3 2" xfId="19044"/>
    <cellStyle name="Обычный 2 28 6 3 3" xfId="19045"/>
    <cellStyle name="Обычный 2 28 6 4" xfId="19046"/>
    <cellStyle name="Обычный 2 28 6 4 2" xfId="19047"/>
    <cellStyle name="Обычный 2 28 6 4 3" xfId="19048"/>
    <cellStyle name="Обычный 2 28 6 5" xfId="19049"/>
    <cellStyle name="Обычный 2 28 6 6" xfId="19050"/>
    <cellStyle name="Обычный 2 28 7" xfId="19051"/>
    <cellStyle name="Обычный 2 28 7 2" xfId="19052"/>
    <cellStyle name="Обычный 2 28 7 2 2" xfId="19053"/>
    <cellStyle name="Обычный 2 28 7 2 3" xfId="19054"/>
    <cellStyle name="Обычный 2 28 7 3" xfId="19055"/>
    <cellStyle name="Обычный 2 28 7 3 2" xfId="19056"/>
    <cellStyle name="Обычный 2 28 7 3 3" xfId="19057"/>
    <cellStyle name="Обычный 2 28 7 4" xfId="19058"/>
    <cellStyle name="Обычный 2 28 7 5" xfId="19059"/>
    <cellStyle name="Обычный 2 28 8" xfId="19060"/>
    <cellStyle name="Обычный 2 28 8 2" xfId="19061"/>
    <cellStyle name="Обычный 2 28 8 3" xfId="19062"/>
    <cellStyle name="Обычный 2 28 9" xfId="19063"/>
    <cellStyle name="Обычный 2 28 9 2" xfId="19064"/>
    <cellStyle name="Обычный 2 28 9 3" xfId="19065"/>
    <cellStyle name="Обычный 2 28_Прил3-Fin1" xfId="19066"/>
    <cellStyle name="Обычный 2 29" xfId="19067"/>
    <cellStyle name="Обычный 2 29 2" xfId="19068"/>
    <cellStyle name="Обычный 2 29 2 2" xfId="19069"/>
    <cellStyle name="Обычный 2 29 3" xfId="19070"/>
    <cellStyle name="Обычный 2 29 4" xfId="19071"/>
    <cellStyle name="Обычный 2 29 5" xfId="19072"/>
    <cellStyle name="Обычный 2 29_Прил3-Fin1" xfId="19073"/>
    <cellStyle name="Обычный 2 3" xfId="69"/>
    <cellStyle name="Обычный 2 3 10" xfId="19074"/>
    <cellStyle name="Обычный 2 3 11" xfId="19075"/>
    <cellStyle name="Обычный 2 3 12" xfId="19076"/>
    <cellStyle name="Обычный 2 3 13" xfId="19077"/>
    <cellStyle name="Обычный 2 3 14" xfId="19078"/>
    <cellStyle name="Обычный 2 3 15" xfId="19079"/>
    <cellStyle name="Обычный 2 3 16" xfId="19080"/>
    <cellStyle name="Обычный 2 3 16 2" xfId="19081"/>
    <cellStyle name="Обычный 2 3 16 3" xfId="19082"/>
    <cellStyle name="Обычный 2 3 2" xfId="19083"/>
    <cellStyle name="Обычный 2 3 2 2" xfId="19084"/>
    <cellStyle name="Обычный 2 3 2 2 2" xfId="19085"/>
    <cellStyle name="Обычный 2 3 2 2 3" xfId="19086"/>
    <cellStyle name="Обычный 2 3 2 3" xfId="19087"/>
    <cellStyle name="Обычный 2 3 3" xfId="19088"/>
    <cellStyle name="Обычный 2 3 3 2" xfId="19089"/>
    <cellStyle name="Обычный 2 3 4" xfId="19090"/>
    <cellStyle name="Обычный 2 3 5" xfId="19091"/>
    <cellStyle name="Обычный 2 3 6" xfId="19092"/>
    <cellStyle name="Обычный 2 3 7" xfId="19093"/>
    <cellStyle name="Обычный 2 3 8" xfId="19094"/>
    <cellStyle name="Обычный 2 3 9" xfId="19095"/>
    <cellStyle name="Обычный 2 30" xfId="19096"/>
    <cellStyle name="Обычный 2 30 2" xfId="19097"/>
    <cellStyle name="Обычный 2 30 2 2" xfId="19098"/>
    <cellStyle name="Обычный 2 30 3" xfId="19099"/>
    <cellStyle name="Обычный 2 30 4" xfId="19100"/>
    <cellStyle name="Обычный 2 30_Прил3-Fin1" xfId="19101"/>
    <cellStyle name="Обычный 2 31" xfId="19102"/>
    <cellStyle name="Обычный 2 31 2" xfId="19103"/>
    <cellStyle name="Обычный 2 31 2 2" xfId="19104"/>
    <cellStyle name="Обычный 2 31 3" xfId="19105"/>
    <cellStyle name="Обычный 2 31 4" xfId="19106"/>
    <cellStyle name="Обычный 2 31_Прил3-Fin1" xfId="19107"/>
    <cellStyle name="Обычный 2 32" xfId="19108"/>
    <cellStyle name="Обычный 2 32 2" xfId="19109"/>
    <cellStyle name="Обычный 2 33" xfId="19110"/>
    <cellStyle name="Обычный 2 33 2" xfId="19111"/>
    <cellStyle name="Обычный 2 34" xfId="19112"/>
    <cellStyle name="Обычный 2 34 2" xfId="19113"/>
    <cellStyle name="Обычный 2 35" xfId="19114"/>
    <cellStyle name="Обычный 2 36" xfId="19115"/>
    <cellStyle name="Обычный 2 37" xfId="19116"/>
    <cellStyle name="Обычный 2 38" xfId="19117"/>
    <cellStyle name="Обычный 2 39" xfId="19118"/>
    <cellStyle name="Обычный 2 4" xfId="19119"/>
    <cellStyle name="Обычный 2 4 10" xfId="19120"/>
    <cellStyle name="Обычный 2 4 11" xfId="19121"/>
    <cellStyle name="Обычный 2 4 12" xfId="19122"/>
    <cellStyle name="Обычный 2 4 13" xfId="19123"/>
    <cellStyle name="Обычный 2 4 14" xfId="19124"/>
    <cellStyle name="Обычный 2 4 15" xfId="19125"/>
    <cellStyle name="Обычный 2 4 16" xfId="19126"/>
    <cellStyle name="Обычный 2 4 16 2" xfId="19127"/>
    <cellStyle name="Обычный 2 4 17" xfId="19128"/>
    <cellStyle name="Обычный 2 4 17 2" xfId="19129"/>
    <cellStyle name="Обычный 2 4 2" xfId="19130"/>
    <cellStyle name="Обычный 2 4 2 2" xfId="19131"/>
    <cellStyle name="Обычный 2 4 3" xfId="19132"/>
    <cellStyle name="Обычный 2 4 3 2" xfId="19133"/>
    <cellStyle name="Обычный 2 4 4" xfId="19134"/>
    <cellStyle name="Обычный 2 4 5" xfId="19135"/>
    <cellStyle name="Обычный 2 4 6" xfId="19136"/>
    <cellStyle name="Обычный 2 4 7" xfId="19137"/>
    <cellStyle name="Обычный 2 4 8" xfId="19138"/>
    <cellStyle name="Обычный 2 4 9" xfId="19139"/>
    <cellStyle name="Обычный 2 40" xfId="19140"/>
    <cellStyle name="Обычный 2 41" xfId="19141"/>
    <cellStyle name="Обычный 2 42" xfId="19142"/>
    <cellStyle name="Обычный 2 43" xfId="19143"/>
    <cellStyle name="Обычный 2 44" xfId="19144"/>
    <cellStyle name="Обычный 2 45" xfId="19145"/>
    <cellStyle name="Обычный 2 46" xfId="19146"/>
    <cellStyle name="Обычный 2 47" xfId="19147"/>
    <cellStyle name="Обычный 2 48" xfId="19148"/>
    <cellStyle name="Обычный 2 49" xfId="19149"/>
    <cellStyle name="Обычный 2 5" xfId="19150"/>
    <cellStyle name="Обычный 2 5 10" xfId="19151"/>
    <cellStyle name="Обычный 2 5 11" xfId="19152"/>
    <cellStyle name="Обычный 2 5 12" xfId="19153"/>
    <cellStyle name="Обычный 2 5 13" xfId="19154"/>
    <cellStyle name="Обычный 2 5 14" xfId="19155"/>
    <cellStyle name="Обычный 2 5 15" xfId="19156"/>
    <cellStyle name="Обычный 2 5 16" xfId="19157"/>
    <cellStyle name="Обычный 2 5 17" xfId="19158"/>
    <cellStyle name="Обычный 2 5 2" xfId="19159"/>
    <cellStyle name="Обычный 2 5 2 2" xfId="19160"/>
    <cellStyle name="Обычный 2 5 3" xfId="19161"/>
    <cellStyle name="Обычный 2 5 4" xfId="19162"/>
    <cellStyle name="Обычный 2 5 5" xfId="19163"/>
    <cellStyle name="Обычный 2 5 6" xfId="19164"/>
    <cellStyle name="Обычный 2 5 7" xfId="19165"/>
    <cellStyle name="Обычный 2 5 8" xfId="19166"/>
    <cellStyle name="Обычный 2 5 9" xfId="19167"/>
    <cellStyle name="Обычный 2 50" xfId="19168"/>
    <cellStyle name="Обычный 2 51" xfId="19169"/>
    <cellStyle name="Обычный 2 52" xfId="19170"/>
    <cellStyle name="Обычный 2 53" xfId="19171"/>
    <cellStyle name="Обычный 2 54" xfId="19172"/>
    <cellStyle name="Обычный 2 55" xfId="19173"/>
    <cellStyle name="Обычный 2 56" xfId="19174"/>
    <cellStyle name="Обычный 2 57" xfId="19175"/>
    <cellStyle name="Обычный 2 58" xfId="19176"/>
    <cellStyle name="Обычный 2 59" xfId="19177"/>
    <cellStyle name="Обычный 2 6" xfId="19178"/>
    <cellStyle name="Обычный 2 6 10" xfId="19179"/>
    <cellStyle name="Обычный 2 6 11" xfId="19180"/>
    <cellStyle name="Обычный 2 6 12" xfId="19181"/>
    <cellStyle name="Обычный 2 6 13" xfId="19182"/>
    <cellStyle name="Обычный 2 6 14" xfId="19183"/>
    <cellStyle name="Обычный 2 6 15" xfId="19184"/>
    <cellStyle name="Обычный 2 6 16" xfId="19185"/>
    <cellStyle name="Обычный 2 6 17" xfId="19186"/>
    <cellStyle name="Обычный 2 6 18" xfId="19187"/>
    <cellStyle name="Обычный 2 6 2" xfId="19188"/>
    <cellStyle name="Обычный 2 6 3" xfId="19189"/>
    <cellStyle name="Обычный 2 6 4" xfId="19190"/>
    <cellStyle name="Обычный 2 6 5" xfId="19191"/>
    <cellStyle name="Обычный 2 6 6" xfId="19192"/>
    <cellStyle name="Обычный 2 6 7" xfId="19193"/>
    <cellStyle name="Обычный 2 6 8" xfId="19194"/>
    <cellStyle name="Обычный 2 6 9" xfId="19195"/>
    <cellStyle name="Обычный 2 60" xfId="19196"/>
    <cellStyle name="Обычный 2 7" xfId="19197"/>
    <cellStyle name="Обычный 2 7 10" xfId="19198"/>
    <cellStyle name="Обычный 2 7 11" xfId="19199"/>
    <cellStyle name="Обычный 2 7 12" xfId="19200"/>
    <cellStyle name="Обычный 2 7 13" xfId="19201"/>
    <cellStyle name="Обычный 2 7 14" xfId="19202"/>
    <cellStyle name="Обычный 2 7 15" xfId="19203"/>
    <cellStyle name="Обычный 2 7 16" xfId="19204"/>
    <cellStyle name="Обычный 2 7 17" xfId="19205"/>
    <cellStyle name="Обычный 2 7 18" xfId="19206"/>
    <cellStyle name="Обычный 2 7 2" xfId="19207"/>
    <cellStyle name="Обычный 2 7 3" xfId="19208"/>
    <cellStyle name="Обычный 2 7 4" xfId="19209"/>
    <cellStyle name="Обычный 2 7 5" xfId="19210"/>
    <cellStyle name="Обычный 2 7 6" xfId="19211"/>
    <cellStyle name="Обычный 2 7 7" xfId="19212"/>
    <cellStyle name="Обычный 2 7 8" xfId="19213"/>
    <cellStyle name="Обычный 2 7 9" xfId="19214"/>
    <cellStyle name="Обычный 2 8" xfId="19215"/>
    <cellStyle name="Обычный 2 8 10" xfId="19216"/>
    <cellStyle name="Обычный 2 8 11" xfId="19217"/>
    <cellStyle name="Обычный 2 8 12" xfId="19218"/>
    <cellStyle name="Обычный 2 8 13" xfId="19219"/>
    <cellStyle name="Обычный 2 8 14" xfId="19220"/>
    <cellStyle name="Обычный 2 8 15" xfId="19221"/>
    <cellStyle name="Обычный 2 8 16" xfId="19222"/>
    <cellStyle name="Обычный 2 8 17" xfId="19223"/>
    <cellStyle name="Обычный 2 8 18" xfId="19224"/>
    <cellStyle name="Обычный 2 8 19" xfId="19225"/>
    <cellStyle name="Обычный 2 8 2" xfId="19226"/>
    <cellStyle name="Обычный 2 8 2 2" xfId="19227"/>
    <cellStyle name="Обычный 2 8 2 2 2" xfId="19228"/>
    <cellStyle name="Обычный 2 8 2 3" xfId="19229"/>
    <cellStyle name="Обычный 2 8 2 4" xfId="19230"/>
    <cellStyle name="Обычный 2 8 2 5" xfId="19231"/>
    <cellStyle name="Обычный 2 8 3" xfId="19232"/>
    <cellStyle name="Обычный 2 8 3 2" xfId="19233"/>
    <cellStyle name="Обычный 2 8 3 3" xfId="19234"/>
    <cellStyle name="Обычный 2 8 4" xfId="19235"/>
    <cellStyle name="Обычный 2 8 4 2" xfId="19236"/>
    <cellStyle name="Обычный 2 8 5" xfId="19237"/>
    <cellStyle name="Обычный 2 8 5 2" xfId="19238"/>
    <cellStyle name="Обычный 2 8 6" xfId="19239"/>
    <cellStyle name="Обычный 2 8 6 2" xfId="19240"/>
    <cellStyle name="Обычный 2 8 7" xfId="19241"/>
    <cellStyle name="Обычный 2 8 7 2" xfId="19242"/>
    <cellStyle name="Обычный 2 8 8" xfId="19243"/>
    <cellStyle name="Обычный 2 8 8 2" xfId="19244"/>
    <cellStyle name="Обычный 2 8 9" xfId="19245"/>
    <cellStyle name="Обычный 2 9" xfId="19246"/>
    <cellStyle name="Обычный 2 9 10" xfId="19247"/>
    <cellStyle name="Обычный 2 9 11" xfId="19248"/>
    <cellStyle name="Обычный 2 9 12" xfId="19249"/>
    <cellStyle name="Обычный 2 9 13" xfId="19250"/>
    <cellStyle name="Обычный 2 9 14" xfId="19251"/>
    <cellStyle name="Обычный 2 9 15" xfId="19252"/>
    <cellStyle name="Обычный 2 9 16" xfId="19253"/>
    <cellStyle name="Обычный 2 9 2" xfId="19254"/>
    <cellStyle name="Обычный 2 9 3" xfId="19255"/>
    <cellStyle name="Обычный 2 9 4" xfId="19256"/>
    <cellStyle name="Обычный 2 9 5" xfId="19257"/>
    <cellStyle name="Обычный 2 9 6" xfId="19258"/>
    <cellStyle name="Обычный 2 9 7" xfId="19259"/>
    <cellStyle name="Обычный 2 9 8" xfId="19260"/>
    <cellStyle name="Обычный 2 9 9" xfId="19261"/>
    <cellStyle name="Обычный 2_19_Сташкова списание  незав стр-ва (пристройка-магазин)" xfId="19262"/>
    <cellStyle name="Обычный 20" xfId="19263"/>
    <cellStyle name="Обычный 20 10" xfId="19264"/>
    <cellStyle name="Обычный 20 2" xfId="19265"/>
    <cellStyle name="Обычный 20 2 10" xfId="19266"/>
    <cellStyle name="Обычный 20 2 11" xfId="19267"/>
    <cellStyle name="Обычный 20 2 2" xfId="19268"/>
    <cellStyle name="Обычный 20 2 2 2" xfId="19269"/>
    <cellStyle name="Обычный 20 2 2 2 2" xfId="19270"/>
    <cellStyle name="Обычный 20 2 2 3" xfId="19271"/>
    <cellStyle name="Обычный 20 2 2 4" xfId="19272"/>
    <cellStyle name="Обычный 20 2 2 5" xfId="19273"/>
    <cellStyle name="Обычный 20 2 3" xfId="19274"/>
    <cellStyle name="Обычный 20 2 3 2" xfId="19275"/>
    <cellStyle name="Обычный 20 2 3 3" xfId="19276"/>
    <cellStyle name="Обычный 20 2 4" xfId="19277"/>
    <cellStyle name="Обычный 20 2 5" xfId="19278"/>
    <cellStyle name="Обычный 20 2 6" xfId="19279"/>
    <cellStyle name="Обычный 20 2 7" xfId="19280"/>
    <cellStyle name="Обычный 20 2 8" xfId="19281"/>
    <cellStyle name="Обычный 20 2 9" xfId="19282"/>
    <cellStyle name="Обычный 20 3" xfId="19283"/>
    <cellStyle name="Обычный 20 4" xfId="19284"/>
    <cellStyle name="Обычный 20 5" xfId="19285"/>
    <cellStyle name="Обычный 20 6" xfId="19286"/>
    <cellStyle name="Обычный 20 7" xfId="19287"/>
    <cellStyle name="Обычный 20 8" xfId="19288"/>
    <cellStyle name="Обычный 20 9" xfId="19289"/>
    <cellStyle name="Обычный 21" xfId="19290"/>
    <cellStyle name="Обычный 21 10" xfId="19291"/>
    <cellStyle name="Обычный 21 2" xfId="19292"/>
    <cellStyle name="Обычный 21 2 2" xfId="19293"/>
    <cellStyle name="Обычный 21 2 2 2" xfId="19294"/>
    <cellStyle name="Обычный 21 2 3" xfId="19295"/>
    <cellStyle name="Обычный 21 2 4" xfId="19296"/>
    <cellStyle name="Обычный 21 2 5" xfId="19297"/>
    <cellStyle name="Обычный 21 3" xfId="19298"/>
    <cellStyle name="Обычный 21 3 2" xfId="19299"/>
    <cellStyle name="Обычный 21 3 3" xfId="19300"/>
    <cellStyle name="Обычный 21 4" xfId="19301"/>
    <cellStyle name="Обычный 21 5" xfId="19302"/>
    <cellStyle name="Обычный 21 6" xfId="19303"/>
    <cellStyle name="Обычный 21 7" xfId="19304"/>
    <cellStyle name="Обычный 21 8" xfId="19305"/>
    <cellStyle name="Обычный 21 9" xfId="19306"/>
    <cellStyle name="Обычный 22" xfId="19307"/>
    <cellStyle name="Обычный 22 10" xfId="19308"/>
    <cellStyle name="Обычный 22 11" xfId="19309"/>
    <cellStyle name="Обычный 22 2" xfId="19310"/>
    <cellStyle name="Обычный 22 2 2" xfId="19311"/>
    <cellStyle name="Обычный 22 2 2 2" xfId="19312"/>
    <cellStyle name="Обычный 22 2 3" xfId="19313"/>
    <cellStyle name="Обычный 22 2 4" xfId="19314"/>
    <cellStyle name="Обычный 22 2 5" xfId="19315"/>
    <cellStyle name="Обычный 22 3" xfId="19316"/>
    <cellStyle name="Обычный 22 3 2" xfId="19317"/>
    <cellStyle name="Обычный 22 3 3" xfId="19318"/>
    <cellStyle name="Обычный 22 4" xfId="19319"/>
    <cellStyle name="Обычный 22 5" xfId="19320"/>
    <cellStyle name="Обычный 22 6" xfId="19321"/>
    <cellStyle name="Обычный 22 7" xfId="19322"/>
    <cellStyle name="Обычный 22 8" xfId="19323"/>
    <cellStyle name="Обычный 22 9" xfId="19324"/>
    <cellStyle name="Обычный 23" xfId="19325"/>
    <cellStyle name="Обычный 23 10" xfId="19326"/>
    <cellStyle name="Обычный 23 10 2" xfId="19327"/>
    <cellStyle name="Обычный 23 10 3" xfId="19328"/>
    <cellStyle name="Обычный 23 11" xfId="19329"/>
    <cellStyle name="Обычный 23 11 2" xfId="19330"/>
    <cellStyle name="Обычный 23 11 3" xfId="19331"/>
    <cellStyle name="Обычный 23 12" xfId="19332"/>
    <cellStyle name="Обычный 23 12 2" xfId="19333"/>
    <cellStyle name="Обычный 23 12 3" xfId="19334"/>
    <cellStyle name="Обычный 23 13" xfId="19335"/>
    <cellStyle name="Обычный 23 14" xfId="19336"/>
    <cellStyle name="Обычный 23 15" xfId="19337"/>
    <cellStyle name="Обычный 23 16" xfId="19338"/>
    <cellStyle name="Обычный 23 17" xfId="19339"/>
    <cellStyle name="Обычный 23 18" xfId="19340"/>
    <cellStyle name="Обычный 23 19" xfId="19341"/>
    <cellStyle name="Обычный 23 2" xfId="19342"/>
    <cellStyle name="Обычный 23 2 10" xfId="19343"/>
    <cellStyle name="Обычный 23 2 10 2" xfId="19344"/>
    <cellStyle name="Обычный 23 2 10 3" xfId="19345"/>
    <cellStyle name="Обычный 23 2 11" xfId="19346"/>
    <cellStyle name="Обычный 23 2 11 2" xfId="19347"/>
    <cellStyle name="Обычный 23 2 11 3" xfId="19348"/>
    <cellStyle name="Обычный 23 2 12" xfId="19349"/>
    <cellStyle name="Обычный 23 2 13" xfId="19350"/>
    <cellStyle name="Обычный 23 2 2" xfId="19351"/>
    <cellStyle name="Обычный 23 2 2 10" xfId="19352"/>
    <cellStyle name="Обычный 23 2 2 2" xfId="19353"/>
    <cellStyle name="Обычный 23 2 2 2 2" xfId="19354"/>
    <cellStyle name="Обычный 23 2 2 2 2 2" xfId="19355"/>
    <cellStyle name="Обычный 23 2 2 2 2 2 2" xfId="19356"/>
    <cellStyle name="Обычный 23 2 2 2 2 2 3" xfId="19357"/>
    <cellStyle name="Обычный 23 2 2 2 2 3" xfId="19358"/>
    <cellStyle name="Обычный 23 2 2 2 2 3 2" xfId="19359"/>
    <cellStyle name="Обычный 23 2 2 2 2 3 3" xfId="19360"/>
    <cellStyle name="Обычный 23 2 2 2 2 4" xfId="19361"/>
    <cellStyle name="Обычный 23 2 2 2 2 4 2" xfId="19362"/>
    <cellStyle name="Обычный 23 2 2 2 2 4 3" xfId="19363"/>
    <cellStyle name="Обычный 23 2 2 2 2 5" xfId="19364"/>
    <cellStyle name="Обычный 23 2 2 2 2 5 2" xfId="19365"/>
    <cellStyle name="Обычный 23 2 2 2 2 5 3" xfId="19366"/>
    <cellStyle name="Обычный 23 2 2 2 2 6" xfId="19367"/>
    <cellStyle name="Обычный 23 2 2 2 2 6 2" xfId="19368"/>
    <cellStyle name="Обычный 23 2 2 2 2 6 3" xfId="19369"/>
    <cellStyle name="Обычный 23 2 2 2 2 7" xfId="19370"/>
    <cellStyle name="Обычный 23 2 2 2 2 8" xfId="19371"/>
    <cellStyle name="Обычный 23 2 2 2 3" xfId="19372"/>
    <cellStyle name="Обычный 23 2 2 2 3 2" xfId="19373"/>
    <cellStyle name="Обычный 23 2 2 2 3 3" xfId="19374"/>
    <cellStyle name="Обычный 23 2 2 2 4" xfId="19375"/>
    <cellStyle name="Обычный 23 2 2 2 4 2" xfId="19376"/>
    <cellStyle name="Обычный 23 2 2 2 4 3" xfId="19377"/>
    <cellStyle name="Обычный 23 2 2 2 5" xfId="19378"/>
    <cellStyle name="Обычный 23 2 2 2 5 2" xfId="19379"/>
    <cellStyle name="Обычный 23 2 2 2 5 3" xfId="19380"/>
    <cellStyle name="Обычный 23 2 2 2 6" xfId="19381"/>
    <cellStyle name="Обычный 23 2 2 2 6 2" xfId="19382"/>
    <cellStyle name="Обычный 23 2 2 2 6 3" xfId="19383"/>
    <cellStyle name="Обычный 23 2 2 2 7" xfId="19384"/>
    <cellStyle name="Обычный 23 2 2 2 7 2" xfId="19385"/>
    <cellStyle name="Обычный 23 2 2 2 7 3" xfId="19386"/>
    <cellStyle name="Обычный 23 2 2 2 8" xfId="19387"/>
    <cellStyle name="Обычный 23 2 2 2 9" xfId="19388"/>
    <cellStyle name="Обычный 23 2 2 3" xfId="19389"/>
    <cellStyle name="Обычный 23 2 2 3 2" xfId="19390"/>
    <cellStyle name="Обычный 23 2 2 3 2 2" xfId="19391"/>
    <cellStyle name="Обычный 23 2 2 3 2 3" xfId="19392"/>
    <cellStyle name="Обычный 23 2 2 3 3" xfId="19393"/>
    <cellStyle name="Обычный 23 2 2 3 3 2" xfId="19394"/>
    <cellStyle name="Обычный 23 2 2 3 3 3" xfId="19395"/>
    <cellStyle name="Обычный 23 2 2 3 4" xfId="19396"/>
    <cellStyle name="Обычный 23 2 2 3 4 2" xfId="19397"/>
    <cellStyle name="Обычный 23 2 2 3 4 3" xfId="19398"/>
    <cellStyle name="Обычный 23 2 2 3 5" xfId="19399"/>
    <cellStyle name="Обычный 23 2 2 3 5 2" xfId="19400"/>
    <cellStyle name="Обычный 23 2 2 3 5 3" xfId="19401"/>
    <cellStyle name="Обычный 23 2 2 3 6" xfId="19402"/>
    <cellStyle name="Обычный 23 2 2 3 6 2" xfId="19403"/>
    <cellStyle name="Обычный 23 2 2 3 6 3" xfId="19404"/>
    <cellStyle name="Обычный 23 2 2 3 7" xfId="19405"/>
    <cellStyle name="Обычный 23 2 2 3 8" xfId="19406"/>
    <cellStyle name="Обычный 23 2 2 4" xfId="19407"/>
    <cellStyle name="Обычный 23 2 2 4 2" xfId="19408"/>
    <cellStyle name="Обычный 23 2 2 4 3" xfId="19409"/>
    <cellStyle name="Обычный 23 2 2 5" xfId="19410"/>
    <cellStyle name="Обычный 23 2 2 5 2" xfId="19411"/>
    <cellStyle name="Обычный 23 2 2 5 3" xfId="19412"/>
    <cellStyle name="Обычный 23 2 2 6" xfId="19413"/>
    <cellStyle name="Обычный 23 2 2 6 2" xfId="19414"/>
    <cellStyle name="Обычный 23 2 2 6 3" xfId="19415"/>
    <cellStyle name="Обычный 23 2 2 7" xfId="19416"/>
    <cellStyle name="Обычный 23 2 2 7 2" xfId="19417"/>
    <cellStyle name="Обычный 23 2 2 7 3" xfId="19418"/>
    <cellStyle name="Обычный 23 2 2 8" xfId="19419"/>
    <cellStyle name="Обычный 23 2 2 8 2" xfId="19420"/>
    <cellStyle name="Обычный 23 2 2 8 3" xfId="19421"/>
    <cellStyle name="Обычный 23 2 2 9" xfId="19422"/>
    <cellStyle name="Обычный 23 2 3" xfId="19423"/>
    <cellStyle name="Обычный 23 2 3 2" xfId="19424"/>
    <cellStyle name="Обычный 23 2 3 2 2" xfId="19425"/>
    <cellStyle name="Обычный 23 2 3 2 2 2" xfId="19426"/>
    <cellStyle name="Обычный 23 2 3 2 2 3" xfId="19427"/>
    <cellStyle name="Обычный 23 2 3 2 3" xfId="19428"/>
    <cellStyle name="Обычный 23 2 3 2 3 2" xfId="19429"/>
    <cellStyle name="Обычный 23 2 3 2 3 3" xfId="19430"/>
    <cellStyle name="Обычный 23 2 3 2 4" xfId="19431"/>
    <cellStyle name="Обычный 23 2 3 2 4 2" xfId="19432"/>
    <cellStyle name="Обычный 23 2 3 2 4 3" xfId="19433"/>
    <cellStyle name="Обычный 23 2 3 2 5" xfId="19434"/>
    <cellStyle name="Обычный 23 2 3 2 5 2" xfId="19435"/>
    <cellStyle name="Обычный 23 2 3 2 5 3" xfId="19436"/>
    <cellStyle name="Обычный 23 2 3 2 6" xfId="19437"/>
    <cellStyle name="Обычный 23 2 3 2 6 2" xfId="19438"/>
    <cellStyle name="Обычный 23 2 3 2 6 3" xfId="19439"/>
    <cellStyle name="Обычный 23 2 3 2 7" xfId="19440"/>
    <cellStyle name="Обычный 23 2 3 2 8" xfId="19441"/>
    <cellStyle name="Обычный 23 2 3 3" xfId="19442"/>
    <cellStyle name="Обычный 23 2 3 3 2" xfId="19443"/>
    <cellStyle name="Обычный 23 2 3 3 3" xfId="19444"/>
    <cellStyle name="Обычный 23 2 3 4" xfId="19445"/>
    <cellStyle name="Обычный 23 2 3 4 2" xfId="19446"/>
    <cellStyle name="Обычный 23 2 3 4 3" xfId="19447"/>
    <cellStyle name="Обычный 23 2 3 5" xfId="19448"/>
    <cellStyle name="Обычный 23 2 3 5 2" xfId="19449"/>
    <cellStyle name="Обычный 23 2 3 5 3" xfId="19450"/>
    <cellStyle name="Обычный 23 2 3 6" xfId="19451"/>
    <cellStyle name="Обычный 23 2 3 6 2" xfId="19452"/>
    <cellStyle name="Обычный 23 2 3 6 3" xfId="19453"/>
    <cellStyle name="Обычный 23 2 3 7" xfId="19454"/>
    <cellStyle name="Обычный 23 2 3 7 2" xfId="19455"/>
    <cellStyle name="Обычный 23 2 3 7 3" xfId="19456"/>
    <cellStyle name="Обычный 23 2 3 8" xfId="19457"/>
    <cellStyle name="Обычный 23 2 3 9" xfId="19458"/>
    <cellStyle name="Обычный 23 2 4" xfId="19459"/>
    <cellStyle name="Обычный 23 2 4 2" xfId="19460"/>
    <cellStyle name="Обычный 23 2 4 2 2" xfId="19461"/>
    <cellStyle name="Обычный 23 2 4 2 2 2" xfId="19462"/>
    <cellStyle name="Обычный 23 2 4 2 2 3" xfId="19463"/>
    <cellStyle name="Обычный 23 2 4 2 3" xfId="19464"/>
    <cellStyle name="Обычный 23 2 4 2 3 2" xfId="19465"/>
    <cellStyle name="Обычный 23 2 4 2 3 3" xfId="19466"/>
    <cellStyle name="Обычный 23 2 4 2 4" xfId="19467"/>
    <cellStyle name="Обычный 23 2 4 2 5" xfId="19468"/>
    <cellStyle name="Обычный 23 2 4 3" xfId="19469"/>
    <cellStyle name="Обычный 23 2 4 3 2" xfId="19470"/>
    <cellStyle name="Обычный 23 2 4 3 3" xfId="19471"/>
    <cellStyle name="Обычный 23 2 4 4" xfId="19472"/>
    <cellStyle name="Обычный 23 2 4 4 2" xfId="19473"/>
    <cellStyle name="Обычный 23 2 4 4 3" xfId="19474"/>
    <cellStyle name="Обычный 23 2 4 5" xfId="19475"/>
    <cellStyle name="Обычный 23 2 4 5 2" xfId="19476"/>
    <cellStyle name="Обычный 23 2 4 5 3" xfId="19477"/>
    <cellStyle name="Обычный 23 2 4 6" xfId="19478"/>
    <cellStyle name="Обычный 23 2 4 6 2" xfId="19479"/>
    <cellStyle name="Обычный 23 2 4 6 3" xfId="19480"/>
    <cellStyle name="Обычный 23 2 4 7" xfId="19481"/>
    <cellStyle name="Обычный 23 2 4 7 2" xfId="19482"/>
    <cellStyle name="Обычный 23 2 4 7 3" xfId="19483"/>
    <cellStyle name="Обычный 23 2 4 8" xfId="19484"/>
    <cellStyle name="Обычный 23 2 4 9" xfId="19485"/>
    <cellStyle name="Обычный 23 2 5" xfId="19486"/>
    <cellStyle name="Обычный 23 2 5 2" xfId="19487"/>
    <cellStyle name="Обычный 23 2 5 2 2" xfId="19488"/>
    <cellStyle name="Обычный 23 2 5 2 2 2" xfId="19489"/>
    <cellStyle name="Обычный 23 2 5 2 2 3" xfId="19490"/>
    <cellStyle name="Обычный 23 2 5 2 3" xfId="19491"/>
    <cellStyle name="Обычный 23 2 5 2 3 2" xfId="19492"/>
    <cellStyle name="Обычный 23 2 5 2 3 3" xfId="19493"/>
    <cellStyle name="Обычный 23 2 5 2 4" xfId="19494"/>
    <cellStyle name="Обычный 23 2 5 2 5" xfId="19495"/>
    <cellStyle name="Обычный 23 2 5 3" xfId="19496"/>
    <cellStyle name="Обычный 23 2 5 3 2" xfId="19497"/>
    <cellStyle name="Обычный 23 2 5 3 3" xfId="19498"/>
    <cellStyle name="Обычный 23 2 5 4" xfId="19499"/>
    <cellStyle name="Обычный 23 2 5 4 2" xfId="19500"/>
    <cellStyle name="Обычный 23 2 5 4 3" xfId="19501"/>
    <cellStyle name="Обычный 23 2 5 5" xfId="19502"/>
    <cellStyle name="Обычный 23 2 5 6" xfId="19503"/>
    <cellStyle name="Обычный 23 2 6" xfId="19504"/>
    <cellStyle name="Обычный 23 2 6 2" xfId="19505"/>
    <cellStyle name="Обычный 23 2 6 2 2" xfId="19506"/>
    <cellStyle name="Обычный 23 2 6 2 3" xfId="19507"/>
    <cellStyle name="Обычный 23 2 6 3" xfId="19508"/>
    <cellStyle name="Обычный 23 2 6 3 2" xfId="19509"/>
    <cellStyle name="Обычный 23 2 6 3 3" xfId="19510"/>
    <cellStyle name="Обычный 23 2 6 4" xfId="19511"/>
    <cellStyle name="Обычный 23 2 6 5" xfId="19512"/>
    <cellStyle name="Обычный 23 2 7" xfId="19513"/>
    <cellStyle name="Обычный 23 2 7 2" xfId="19514"/>
    <cellStyle name="Обычный 23 2 7 3" xfId="19515"/>
    <cellStyle name="Обычный 23 2 8" xfId="19516"/>
    <cellStyle name="Обычный 23 2 8 2" xfId="19517"/>
    <cellStyle name="Обычный 23 2 8 3" xfId="19518"/>
    <cellStyle name="Обычный 23 2 9" xfId="19519"/>
    <cellStyle name="Обычный 23 2 9 2" xfId="19520"/>
    <cellStyle name="Обычный 23 2 9 3" xfId="19521"/>
    <cellStyle name="Обычный 23 2_Прил3-Fin1" xfId="19522"/>
    <cellStyle name="Обычный 23 20" xfId="19523"/>
    <cellStyle name="Обычный 23 21" xfId="19524"/>
    <cellStyle name="Обычный 23 22" xfId="19525"/>
    <cellStyle name="Обычный 23 23" xfId="19526"/>
    <cellStyle name="Обычный 23 24" xfId="19527"/>
    <cellStyle name="Обычный 23 25" xfId="19528"/>
    <cellStyle name="Обычный 23 26" xfId="19529"/>
    <cellStyle name="Обычный 23 27" xfId="19530"/>
    <cellStyle name="Обычный 23 28" xfId="19531"/>
    <cellStyle name="Обычный 23 29" xfId="19532"/>
    <cellStyle name="Обычный 23 3" xfId="19533"/>
    <cellStyle name="Обычный 23 3 10" xfId="19534"/>
    <cellStyle name="Обычный 23 3 2" xfId="19535"/>
    <cellStyle name="Обычный 23 3 2 2" xfId="19536"/>
    <cellStyle name="Обычный 23 3 2 2 2" xfId="19537"/>
    <cellStyle name="Обычный 23 3 2 2 2 2" xfId="19538"/>
    <cellStyle name="Обычный 23 3 2 2 2 3" xfId="19539"/>
    <cellStyle name="Обычный 23 3 2 2 3" xfId="19540"/>
    <cellStyle name="Обычный 23 3 2 2 3 2" xfId="19541"/>
    <cellStyle name="Обычный 23 3 2 2 3 3" xfId="19542"/>
    <cellStyle name="Обычный 23 3 2 2 4" xfId="19543"/>
    <cellStyle name="Обычный 23 3 2 2 4 2" xfId="19544"/>
    <cellStyle name="Обычный 23 3 2 2 4 3" xfId="19545"/>
    <cellStyle name="Обычный 23 3 2 2 5" xfId="19546"/>
    <cellStyle name="Обычный 23 3 2 2 5 2" xfId="19547"/>
    <cellStyle name="Обычный 23 3 2 2 5 3" xfId="19548"/>
    <cellStyle name="Обычный 23 3 2 2 6" xfId="19549"/>
    <cellStyle name="Обычный 23 3 2 2 6 2" xfId="19550"/>
    <cellStyle name="Обычный 23 3 2 2 6 3" xfId="19551"/>
    <cellStyle name="Обычный 23 3 2 2 7" xfId="19552"/>
    <cellStyle name="Обычный 23 3 2 2 8" xfId="19553"/>
    <cellStyle name="Обычный 23 3 2 3" xfId="19554"/>
    <cellStyle name="Обычный 23 3 2 3 2" xfId="19555"/>
    <cellStyle name="Обычный 23 3 2 3 3" xfId="19556"/>
    <cellStyle name="Обычный 23 3 2 4" xfId="19557"/>
    <cellStyle name="Обычный 23 3 2 4 2" xfId="19558"/>
    <cellStyle name="Обычный 23 3 2 4 3" xfId="19559"/>
    <cellStyle name="Обычный 23 3 2 5" xfId="19560"/>
    <cellStyle name="Обычный 23 3 2 5 2" xfId="19561"/>
    <cellStyle name="Обычный 23 3 2 5 3" xfId="19562"/>
    <cellStyle name="Обычный 23 3 2 6" xfId="19563"/>
    <cellStyle name="Обычный 23 3 2 6 2" xfId="19564"/>
    <cellStyle name="Обычный 23 3 2 6 3" xfId="19565"/>
    <cellStyle name="Обычный 23 3 2 7" xfId="19566"/>
    <cellStyle name="Обычный 23 3 2 7 2" xfId="19567"/>
    <cellStyle name="Обычный 23 3 2 7 3" xfId="19568"/>
    <cellStyle name="Обычный 23 3 2 8" xfId="19569"/>
    <cellStyle name="Обычный 23 3 2 9" xfId="19570"/>
    <cellStyle name="Обычный 23 3 3" xfId="19571"/>
    <cellStyle name="Обычный 23 3 3 2" xfId="19572"/>
    <cellStyle name="Обычный 23 3 3 2 2" xfId="19573"/>
    <cellStyle name="Обычный 23 3 3 2 3" xfId="19574"/>
    <cellStyle name="Обычный 23 3 3 3" xfId="19575"/>
    <cellStyle name="Обычный 23 3 3 3 2" xfId="19576"/>
    <cellStyle name="Обычный 23 3 3 3 3" xfId="19577"/>
    <cellStyle name="Обычный 23 3 3 4" xfId="19578"/>
    <cellStyle name="Обычный 23 3 3 4 2" xfId="19579"/>
    <cellStyle name="Обычный 23 3 3 4 3" xfId="19580"/>
    <cellStyle name="Обычный 23 3 3 5" xfId="19581"/>
    <cellStyle name="Обычный 23 3 3 5 2" xfId="19582"/>
    <cellStyle name="Обычный 23 3 3 5 3" xfId="19583"/>
    <cellStyle name="Обычный 23 3 3 6" xfId="19584"/>
    <cellStyle name="Обычный 23 3 3 6 2" xfId="19585"/>
    <cellStyle name="Обычный 23 3 3 6 3" xfId="19586"/>
    <cellStyle name="Обычный 23 3 3 7" xfId="19587"/>
    <cellStyle name="Обычный 23 3 3 8" xfId="19588"/>
    <cellStyle name="Обычный 23 3 4" xfId="19589"/>
    <cellStyle name="Обычный 23 3 4 2" xfId="19590"/>
    <cellStyle name="Обычный 23 3 4 3" xfId="19591"/>
    <cellStyle name="Обычный 23 3 5" xfId="19592"/>
    <cellStyle name="Обычный 23 3 5 2" xfId="19593"/>
    <cellStyle name="Обычный 23 3 5 3" xfId="19594"/>
    <cellStyle name="Обычный 23 3 6" xfId="19595"/>
    <cellStyle name="Обычный 23 3 6 2" xfId="19596"/>
    <cellStyle name="Обычный 23 3 6 3" xfId="19597"/>
    <cellStyle name="Обычный 23 3 7" xfId="19598"/>
    <cellStyle name="Обычный 23 3 7 2" xfId="19599"/>
    <cellStyle name="Обычный 23 3 7 3" xfId="19600"/>
    <cellStyle name="Обычный 23 3 8" xfId="19601"/>
    <cellStyle name="Обычный 23 3 8 2" xfId="19602"/>
    <cellStyle name="Обычный 23 3 8 3" xfId="19603"/>
    <cellStyle name="Обычный 23 3 9" xfId="19604"/>
    <cellStyle name="Обычный 23 30" xfId="19605"/>
    <cellStyle name="Обычный 23 31" xfId="19606"/>
    <cellStyle name="Обычный 23 32" xfId="19607"/>
    <cellStyle name="Обычный 23 4" xfId="19608"/>
    <cellStyle name="Обычный 23 4 2" xfId="19609"/>
    <cellStyle name="Обычный 23 4 2 2" xfId="19610"/>
    <cellStyle name="Обычный 23 4 2 2 2" xfId="19611"/>
    <cellStyle name="Обычный 23 4 2 2 3" xfId="19612"/>
    <cellStyle name="Обычный 23 4 2 3" xfId="19613"/>
    <cellStyle name="Обычный 23 4 2 3 2" xfId="19614"/>
    <cellStyle name="Обычный 23 4 2 3 3" xfId="19615"/>
    <cellStyle name="Обычный 23 4 2 4" xfId="19616"/>
    <cellStyle name="Обычный 23 4 2 4 2" xfId="19617"/>
    <cellStyle name="Обычный 23 4 2 4 3" xfId="19618"/>
    <cellStyle name="Обычный 23 4 2 5" xfId="19619"/>
    <cellStyle name="Обычный 23 4 2 5 2" xfId="19620"/>
    <cellStyle name="Обычный 23 4 2 5 3" xfId="19621"/>
    <cellStyle name="Обычный 23 4 2 6" xfId="19622"/>
    <cellStyle name="Обычный 23 4 2 6 2" xfId="19623"/>
    <cellStyle name="Обычный 23 4 2 6 3" xfId="19624"/>
    <cellStyle name="Обычный 23 4 2 7" xfId="19625"/>
    <cellStyle name="Обычный 23 4 2 8" xfId="19626"/>
    <cellStyle name="Обычный 23 4 3" xfId="19627"/>
    <cellStyle name="Обычный 23 4 3 2" xfId="19628"/>
    <cellStyle name="Обычный 23 4 3 3" xfId="19629"/>
    <cellStyle name="Обычный 23 4 4" xfId="19630"/>
    <cellStyle name="Обычный 23 4 4 2" xfId="19631"/>
    <cellStyle name="Обычный 23 4 4 3" xfId="19632"/>
    <cellStyle name="Обычный 23 4 5" xfId="19633"/>
    <cellStyle name="Обычный 23 4 5 2" xfId="19634"/>
    <cellStyle name="Обычный 23 4 5 3" xfId="19635"/>
    <cellStyle name="Обычный 23 4 6" xfId="19636"/>
    <cellStyle name="Обычный 23 4 6 2" xfId="19637"/>
    <cellStyle name="Обычный 23 4 6 3" xfId="19638"/>
    <cellStyle name="Обычный 23 4 7" xfId="19639"/>
    <cellStyle name="Обычный 23 4 7 2" xfId="19640"/>
    <cellStyle name="Обычный 23 4 7 3" xfId="19641"/>
    <cellStyle name="Обычный 23 4 8" xfId="19642"/>
    <cellStyle name="Обычный 23 4 9" xfId="19643"/>
    <cellStyle name="Обычный 23 5" xfId="19644"/>
    <cellStyle name="Обычный 23 5 2" xfId="19645"/>
    <cellStyle name="Обычный 23 5 2 2" xfId="19646"/>
    <cellStyle name="Обычный 23 5 2 2 2" xfId="19647"/>
    <cellStyle name="Обычный 23 5 2 2 3" xfId="19648"/>
    <cellStyle name="Обычный 23 5 2 3" xfId="19649"/>
    <cellStyle name="Обычный 23 5 2 3 2" xfId="19650"/>
    <cellStyle name="Обычный 23 5 2 3 3" xfId="19651"/>
    <cellStyle name="Обычный 23 5 2 4" xfId="19652"/>
    <cellStyle name="Обычный 23 5 2 5" xfId="19653"/>
    <cellStyle name="Обычный 23 5 3" xfId="19654"/>
    <cellStyle name="Обычный 23 5 3 2" xfId="19655"/>
    <cellStyle name="Обычный 23 5 3 3" xfId="19656"/>
    <cellStyle name="Обычный 23 5 4" xfId="19657"/>
    <cellStyle name="Обычный 23 5 4 2" xfId="19658"/>
    <cellStyle name="Обычный 23 5 4 3" xfId="19659"/>
    <cellStyle name="Обычный 23 5 5" xfId="19660"/>
    <cellStyle name="Обычный 23 5 5 2" xfId="19661"/>
    <cellStyle name="Обычный 23 5 5 3" xfId="19662"/>
    <cellStyle name="Обычный 23 5 6" xfId="19663"/>
    <cellStyle name="Обычный 23 5 6 2" xfId="19664"/>
    <cellStyle name="Обычный 23 5 6 3" xfId="19665"/>
    <cellStyle name="Обычный 23 5 7" xfId="19666"/>
    <cellStyle name="Обычный 23 5 7 2" xfId="19667"/>
    <cellStyle name="Обычный 23 5 7 3" xfId="19668"/>
    <cellStyle name="Обычный 23 5 8" xfId="19669"/>
    <cellStyle name="Обычный 23 5 9" xfId="19670"/>
    <cellStyle name="Обычный 23 6" xfId="19671"/>
    <cellStyle name="Обычный 23 6 2" xfId="19672"/>
    <cellStyle name="Обычный 23 6 2 2" xfId="19673"/>
    <cellStyle name="Обычный 23 6 2 2 2" xfId="19674"/>
    <cellStyle name="Обычный 23 6 2 2 3" xfId="19675"/>
    <cellStyle name="Обычный 23 6 2 3" xfId="19676"/>
    <cellStyle name="Обычный 23 6 2 3 2" xfId="19677"/>
    <cellStyle name="Обычный 23 6 2 3 3" xfId="19678"/>
    <cellStyle name="Обычный 23 6 2 4" xfId="19679"/>
    <cellStyle name="Обычный 23 6 2 5" xfId="19680"/>
    <cellStyle name="Обычный 23 6 3" xfId="19681"/>
    <cellStyle name="Обычный 23 6 3 2" xfId="19682"/>
    <cellStyle name="Обычный 23 6 3 3" xfId="19683"/>
    <cellStyle name="Обычный 23 6 4" xfId="19684"/>
    <cellStyle name="Обычный 23 6 4 2" xfId="19685"/>
    <cellStyle name="Обычный 23 6 4 3" xfId="19686"/>
    <cellStyle name="Обычный 23 6 5" xfId="19687"/>
    <cellStyle name="Обычный 23 6 6" xfId="19688"/>
    <cellStyle name="Обычный 23 7" xfId="19689"/>
    <cellStyle name="Обычный 23 7 2" xfId="19690"/>
    <cellStyle name="Обычный 23 7 2 2" xfId="19691"/>
    <cellStyle name="Обычный 23 7 2 3" xfId="19692"/>
    <cellStyle name="Обычный 23 7 3" xfId="19693"/>
    <cellStyle name="Обычный 23 7 3 2" xfId="19694"/>
    <cellStyle name="Обычный 23 7 3 3" xfId="19695"/>
    <cellStyle name="Обычный 23 7 4" xfId="19696"/>
    <cellStyle name="Обычный 23 7 5" xfId="19697"/>
    <cellStyle name="Обычный 23 8" xfId="19698"/>
    <cellStyle name="Обычный 23 8 2" xfId="19699"/>
    <cellStyle name="Обычный 23 8 3" xfId="19700"/>
    <cellStyle name="Обычный 23 9" xfId="19701"/>
    <cellStyle name="Обычный 23 9 2" xfId="19702"/>
    <cellStyle name="Обычный 23 9 3" xfId="19703"/>
    <cellStyle name="Обычный 23_Копия данецк" xfId="19704"/>
    <cellStyle name="Обычный 24" xfId="19705"/>
    <cellStyle name="Обычный 24 10" xfId="19706"/>
    <cellStyle name="Обычный 24 11" xfId="19707"/>
    <cellStyle name="Обычный 24 12" xfId="19708"/>
    <cellStyle name="Обычный 24 2" xfId="19709"/>
    <cellStyle name="Обычный 24 3" xfId="19710"/>
    <cellStyle name="Обычный 24 3 2" xfId="19711"/>
    <cellStyle name="Обычный 24 3 2 2" xfId="19712"/>
    <cellStyle name="Обычный 24 3 3" xfId="19713"/>
    <cellStyle name="Обычный 24 3 4" xfId="19714"/>
    <cellStyle name="Обычный 24 3 5" xfId="19715"/>
    <cellStyle name="Обычный 24 4" xfId="19716"/>
    <cellStyle name="Обычный 24 4 2" xfId="19717"/>
    <cellStyle name="Обычный 24 4 3" xfId="19718"/>
    <cellStyle name="Обычный 24 5" xfId="19719"/>
    <cellStyle name="Обычный 24 6" xfId="19720"/>
    <cellStyle name="Обычный 24 7" xfId="19721"/>
    <cellStyle name="Обычный 24 8" xfId="19722"/>
    <cellStyle name="Обычный 24 9" xfId="19723"/>
    <cellStyle name="Обычный 24_Копия данецк" xfId="19724"/>
    <cellStyle name="Обычный 25" xfId="19725"/>
    <cellStyle name="Обычный 25 2" xfId="19726"/>
    <cellStyle name="Обычный 25 2 2" xfId="19727"/>
    <cellStyle name="Обычный 25 3" xfId="19728"/>
    <cellStyle name="Обычный 25 3 2" xfId="19729"/>
    <cellStyle name="Обычный 25 3 3" xfId="19730"/>
    <cellStyle name="Обычный 25 4" xfId="19731"/>
    <cellStyle name="Обычный 25 5" xfId="19732"/>
    <cellStyle name="Обычный 26" xfId="19733"/>
    <cellStyle name="Обычный 26 2" xfId="19734"/>
    <cellStyle name="Обычный 26 2 2" xfId="19735"/>
    <cellStyle name="Обычный 26 3" xfId="19736"/>
    <cellStyle name="Обычный 26 3 2" xfId="19737"/>
    <cellStyle name="Обычный 26 4" xfId="19738"/>
    <cellStyle name="Обычный 26 5" xfId="19739"/>
    <cellStyle name="Обычный 27" xfId="19740"/>
    <cellStyle name="Обычный 27 10" xfId="19741"/>
    <cellStyle name="Обычный 27 11" xfId="19742"/>
    <cellStyle name="Обычный 27 12" xfId="19743"/>
    <cellStyle name="Обычный 27 13" xfId="19744"/>
    <cellStyle name="Обычный 27 14" xfId="19745"/>
    <cellStyle name="Обычный 27 15" xfId="19746"/>
    <cellStyle name="Обычный 27 16" xfId="19747"/>
    <cellStyle name="Обычный 27 17" xfId="19748"/>
    <cellStyle name="Обычный 27 18" xfId="19749"/>
    <cellStyle name="Обычный 27 19" xfId="19750"/>
    <cellStyle name="Обычный 27 2" xfId="19751"/>
    <cellStyle name="Обычный 27 2 10" xfId="19752"/>
    <cellStyle name="Обычный 27 2 2" xfId="19753"/>
    <cellStyle name="Обычный 27 2 2 2" xfId="19754"/>
    <cellStyle name="Обычный 27 2 2 2 2" xfId="19755"/>
    <cellStyle name="Обычный 27 2 2 2 2 2" xfId="19756"/>
    <cellStyle name="Обычный 27 2 2 2 2 3" xfId="19757"/>
    <cellStyle name="Обычный 27 2 2 2 3" xfId="19758"/>
    <cellStyle name="Обычный 27 2 2 2 3 2" xfId="19759"/>
    <cellStyle name="Обычный 27 2 2 2 3 3" xfId="19760"/>
    <cellStyle name="Обычный 27 2 2 2 4" xfId="19761"/>
    <cellStyle name="Обычный 27 2 2 2 4 2" xfId="19762"/>
    <cellStyle name="Обычный 27 2 2 2 4 3" xfId="19763"/>
    <cellStyle name="Обычный 27 2 2 2 5" xfId="19764"/>
    <cellStyle name="Обычный 27 2 2 2 5 2" xfId="19765"/>
    <cellStyle name="Обычный 27 2 2 2 5 3" xfId="19766"/>
    <cellStyle name="Обычный 27 2 2 2 6" xfId="19767"/>
    <cellStyle name="Обычный 27 2 2 2 6 2" xfId="19768"/>
    <cellStyle name="Обычный 27 2 2 2 6 3" xfId="19769"/>
    <cellStyle name="Обычный 27 2 2 2 7" xfId="19770"/>
    <cellStyle name="Обычный 27 2 2 2 8" xfId="19771"/>
    <cellStyle name="Обычный 27 2 2 3" xfId="19772"/>
    <cellStyle name="Обычный 27 2 2 3 2" xfId="19773"/>
    <cellStyle name="Обычный 27 2 2 3 3" xfId="19774"/>
    <cellStyle name="Обычный 27 2 2 4" xfId="19775"/>
    <cellStyle name="Обычный 27 2 2 4 2" xfId="19776"/>
    <cellStyle name="Обычный 27 2 2 4 3" xfId="19777"/>
    <cellStyle name="Обычный 27 2 2 5" xfId="19778"/>
    <cellStyle name="Обычный 27 2 2 5 2" xfId="19779"/>
    <cellStyle name="Обычный 27 2 2 5 3" xfId="19780"/>
    <cellStyle name="Обычный 27 2 2 6" xfId="19781"/>
    <cellStyle name="Обычный 27 2 2 6 2" xfId="19782"/>
    <cellStyle name="Обычный 27 2 2 6 3" xfId="19783"/>
    <cellStyle name="Обычный 27 2 2 7" xfId="19784"/>
    <cellStyle name="Обычный 27 2 2 7 2" xfId="19785"/>
    <cellStyle name="Обычный 27 2 2 7 3" xfId="19786"/>
    <cellStyle name="Обычный 27 2 2 8" xfId="19787"/>
    <cellStyle name="Обычный 27 2 2 9" xfId="19788"/>
    <cellStyle name="Обычный 27 2 3" xfId="19789"/>
    <cellStyle name="Обычный 27 2 3 2" xfId="19790"/>
    <cellStyle name="Обычный 27 2 3 2 2" xfId="19791"/>
    <cellStyle name="Обычный 27 2 3 2 3" xfId="19792"/>
    <cellStyle name="Обычный 27 2 3 3" xfId="19793"/>
    <cellStyle name="Обычный 27 2 3 3 2" xfId="19794"/>
    <cellStyle name="Обычный 27 2 3 3 3" xfId="19795"/>
    <cellStyle name="Обычный 27 2 3 4" xfId="19796"/>
    <cellStyle name="Обычный 27 2 3 4 2" xfId="19797"/>
    <cellStyle name="Обычный 27 2 3 4 3" xfId="19798"/>
    <cellStyle name="Обычный 27 2 3 5" xfId="19799"/>
    <cellStyle name="Обычный 27 2 3 5 2" xfId="19800"/>
    <cellStyle name="Обычный 27 2 3 5 3" xfId="19801"/>
    <cellStyle name="Обычный 27 2 3 6" xfId="19802"/>
    <cellStyle name="Обычный 27 2 3 6 2" xfId="19803"/>
    <cellStyle name="Обычный 27 2 3 6 3" xfId="19804"/>
    <cellStyle name="Обычный 27 2 3 7" xfId="19805"/>
    <cellStyle name="Обычный 27 2 3 8" xfId="19806"/>
    <cellStyle name="Обычный 27 2 4" xfId="19807"/>
    <cellStyle name="Обычный 27 2 4 2" xfId="19808"/>
    <cellStyle name="Обычный 27 2 4 3" xfId="19809"/>
    <cellStyle name="Обычный 27 2 5" xfId="19810"/>
    <cellStyle name="Обычный 27 2 5 2" xfId="19811"/>
    <cellStyle name="Обычный 27 2 5 3" xfId="19812"/>
    <cellStyle name="Обычный 27 2 6" xfId="19813"/>
    <cellStyle name="Обычный 27 2 6 2" xfId="19814"/>
    <cellStyle name="Обычный 27 2 6 3" xfId="19815"/>
    <cellStyle name="Обычный 27 2 7" xfId="19816"/>
    <cellStyle name="Обычный 27 2 7 2" xfId="19817"/>
    <cellStyle name="Обычный 27 2 7 3" xfId="19818"/>
    <cellStyle name="Обычный 27 2 8" xfId="19819"/>
    <cellStyle name="Обычный 27 2 8 2" xfId="19820"/>
    <cellStyle name="Обычный 27 2 8 3" xfId="19821"/>
    <cellStyle name="Обычный 27 2 9" xfId="19822"/>
    <cellStyle name="Обычный 27 20" xfId="19823"/>
    <cellStyle name="Обычный 27 21" xfId="19824"/>
    <cellStyle name="Обычный 27 22" xfId="19825"/>
    <cellStyle name="Обычный 27 23" xfId="19826"/>
    <cellStyle name="Обычный 27 24" xfId="19827"/>
    <cellStyle name="Обычный 27 25" xfId="19828"/>
    <cellStyle name="Обычный 27 26" xfId="19829"/>
    <cellStyle name="Обычный 27 27" xfId="19830"/>
    <cellStyle name="Обычный 27 28" xfId="19831"/>
    <cellStyle name="Обычный 27 29" xfId="19832"/>
    <cellStyle name="Обычный 27 3" xfId="19833"/>
    <cellStyle name="Обычный 27 3 2" xfId="19834"/>
    <cellStyle name="Обычный 27 3 2 2" xfId="19835"/>
    <cellStyle name="Обычный 27 3 2 2 2" xfId="19836"/>
    <cellStyle name="Обычный 27 3 2 2 3" xfId="19837"/>
    <cellStyle name="Обычный 27 3 2 3" xfId="19838"/>
    <cellStyle name="Обычный 27 3 2 3 2" xfId="19839"/>
    <cellStyle name="Обычный 27 3 2 3 3" xfId="19840"/>
    <cellStyle name="Обычный 27 3 2 4" xfId="19841"/>
    <cellStyle name="Обычный 27 3 2 4 2" xfId="19842"/>
    <cellStyle name="Обычный 27 3 2 4 3" xfId="19843"/>
    <cellStyle name="Обычный 27 3 2 5" xfId="19844"/>
    <cellStyle name="Обычный 27 3 2 5 2" xfId="19845"/>
    <cellStyle name="Обычный 27 3 2 5 3" xfId="19846"/>
    <cellStyle name="Обычный 27 3 2 6" xfId="19847"/>
    <cellStyle name="Обычный 27 3 2 6 2" xfId="19848"/>
    <cellStyle name="Обычный 27 3 2 6 3" xfId="19849"/>
    <cellStyle name="Обычный 27 3 2 7" xfId="19850"/>
    <cellStyle name="Обычный 27 3 2 8" xfId="19851"/>
    <cellStyle name="Обычный 27 3 3" xfId="19852"/>
    <cellStyle name="Обычный 27 3 3 2" xfId="19853"/>
    <cellStyle name="Обычный 27 3 3 3" xfId="19854"/>
    <cellStyle name="Обычный 27 3 4" xfId="19855"/>
    <cellStyle name="Обычный 27 3 4 2" xfId="19856"/>
    <cellStyle name="Обычный 27 3 4 3" xfId="19857"/>
    <cellStyle name="Обычный 27 3 5" xfId="19858"/>
    <cellStyle name="Обычный 27 3 5 2" xfId="19859"/>
    <cellStyle name="Обычный 27 3 5 3" xfId="19860"/>
    <cellStyle name="Обычный 27 3 6" xfId="19861"/>
    <cellStyle name="Обычный 27 3 6 2" xfId="19862"/>
    <cellStyle name="Обычный 27 3 6 3" xfId="19863"/>
    <cellStyle name="Обычный 27 3 7" xfId="19864"/>
    <cellStyle name="Обычный 27 3 7 2" xfId="19865"/>
    <cellStyle name="Обычный 27 3 7 3" xfId="19866"/>
    <cellStyle name="Обычный 27 3 8" xfId="19867"/>
    <cellStyle name="Обычный 27 3 9" xfId="19868"/>
    <cellStyle name="Обычный 27 30" xfId="19869"/>
    <cellStyle name="Обычный 27 31" xfId="19870"/>
    <cellStyle name="Обычный 27 32" xfId="19871"/>
    <cellStyle name="Обычный 27 33" xfId="19872"/>
    <cellStyle name="Обычный 27 4" xfId="19873"/>
    <cellStyle name="Обычный 27 4 2" xfId="19874"/>
    <cellStyle name="Обычный 27 4 2 2" xfId="19875"/>
    <cellStyle name="Обычный 27 4 2 3" xfId="19876"/>
    <cellStyle name="Обычный 27 4 3" xfId="19877"/>
    <cellStyle name="Обычный 27 4 3 2" xfId="19878"/>
    <cellStyle name="Обычный 27 4 3 3" xfId="19879"/>
    <cellStyle name="Обычный 27 4 4" xfId="19880"/>
    <cellStyle name="Обычный 27 4 4 2" xfId="19881"/>
    <cellStyle name="Обычный 27 4 4 3" xfId="19882"/>
    <cellStyle name="Обычный 27 4 5" xfId="19883"/>
    <cellStyle name="Обычный 27 4 5 2" xfId="19884"/>
    <cellStyle name="Обычный 27 4 5 3" xfId="19885"/>
    <cellStyle name="Обычный 27 4 6" xfId="19886"/>
    <cellStyle name="Обычный 27 4 6 2" xfId="19887"/>
    <cellStyle name="Обычный 27 4 6 3" xfId="19888"/>
    <cellStyle name="Обычный 27 4 7" xfId="19889"/>
    <cellStyle name="Обычный 27 4 8" xfId="19890"/>
    <cellStyle name="Обычный 27 5" xfId="19891"/>
    <cellStyle name="Обычный 27 5 2" xfId="19892"/>
    <cellStyle name="Обычный 27 5 3" xfId="19893"/>
    <cellStyle name="Обычный 27 6" xfId="19894"/>
    <cellStyle name="Обычный 27 6 2" xfId="19895"/>
    <cellStyle name="Обычный 27 6 3" xfId="19896"/>
    <cellStyle name="Обычный 27 7" xfId="19897"/>
    <cellStyle name="Обычный 27 7 2" xfId="19898"/>
    <cellStyle name="Обычный 27 7 3" xfId="19899"/>
    <cellStyle name="Обычный 27 8" xfId="19900"/>
    <cellStyle name="Обычный 27 8 2" xfId="19901"/>
    <cellStyle name="Обычный 27 8 3" xfId="19902"/>
    <cellStyle name="Обычный 27 9" xfId="19903"/>
    <cellStyle name="Обычный 27 9 2" xfId="19904"/>
    <cellStyle name="Обычный 27 9 3" xfId="19905"/>
    <cellStyle name="Обычный 28" xfId="19906"/>
    <cellStyle name="Обычный 28 10" xfId="19907"/>
    <cellStyle name="Обычный 28 11" xfId="19908"/>
    <cellStyle name="Обычный 28 12" xfId="19909"/>
    <cellStyle name="Обычный 28 13" xfId="19910"/>
    <cellStyle name="Обычный 28 14" xfId="19911"/>
    <cellStyle name="Обычный 28 15" xfId="19912"/>
    <cellStyle name="Обычный 28 16" xfId="19913"/>
    <cellStyle name="Обычный 28 17" xfId="19914"/>
    <cellStyle name="Обычный 28 18" xfId="19915"/>
    <cellStyle name="Обычный 28 19" xfId="19916"/>
    <cellStyle name="Обычный 28 2" xfId="19917"/>
    <cellStyle name="Обычный 28 2 10" xfId="19918"/>
    <cellStyle name="Обычный 28 2 2" xfId="19919"/>
    <cellStyle name="Обычный 28 2 2 2" xfId="19920"/>
    <cellStyle name="Обычный 28 2 2 2 2" xfId="19921"/>
    <cellStyle name="Обычный 28 2 2 2 2 2" xfId="19922"/>
    <cellStyle name="Обычный 28 2 2 2 2 3" xfId="19923"/>
    <cellStyle name="Обычный 28 2 2 2 3" xfId="19924"/>
    <cellStyle name="Обычный 28 2 2 2 3 2" xfId="19925"/>
    <cellStyle name="Обычный 28 2 2 2 3 3" xfId="19926"/>
    <cellStyle name="Обычный 28 2 2 2 4" xfId="19927"/>
    <cellStyle name="Обычный 28 2 2 2 4 2" xfId="19928"/>
    <cellStyle name="Обычный 28 2 2 2 4 3" xfId="19929"/>
    <cellStyle name="Обычный 28 2 2 2 5" xfId="19930"/>
    <cellStyle name="Обычный 28 2 2 2 5 2" xfId="19931"/>
    <cellStyle name="Обычный 28 2 2 2 5 3" xfId="19932"/>
    <cellStyle name="Обычный 28 2 2 2 6" xfId="19933"/>
    <cellStyle name="Обычный 28 2 2 2 6 2" xfId="19934"/>
    <cellStyle name="Обычный 28 2 2 2 6 3" xfId="19935"/>
    <cellStyle name="Обычный 28 2 2 2 7" xfId="19936"/>
    <cellStyle name="Обычный 28 2 2 2 8" xfId="19937"/>
    <cellStyle name="Обычный 28 2 2 3" xfId="19938"/>
    <cellStyle name="Обычный 28 2 2 3 2" xfId="19939"/>
    <cellStyle name="Обычный 28 2 2 3 3" xfId="19940"/>
    <cellStyle name="Обычный 28 2 2 4" xfId="19941"/>
    <cellStyle name="Обычный 28 2 2 4 2" xfId="19942"/>
    <cellStyle name="Обычный 28 2 2 4 3" xfId="19943"/>
    <cellStyle name="Обычный 28 2 2 5" xfId="19944"/>
    <cellStyle name="Обычный 28 2 2 5 2" xfId="19945"/>
    <cellStyle name="Обычный 28 2 2 5 3" xfId="19946"/>
    <cellStyle name="Обычный 28 2 2 6" xfId="19947"/>
    <cellStyle name="Обычный 28 2 2 6 2" xfId="19948"/>
    <cellStyle name="Обычный 28 2 2 6 3" xfId="19949"/>
    <cellStyle name="Обычный 28 2 2 7" xfId="19950"/>
    <cellStyle name="Обычный 28 2 2 7 2" xfId="19951"/>
    <cellStyle name="Обычный 28 2 2 7 3" xfId="19952"/>
    <cellStyle name="Обычный 28 2 2 8" xfId="19953"/>
    <cellStyle name="Обычный 28 2 2 9" xfId="19954"/>
    <cellStyle name="Обычный 28 2 3" xfId="19955"/>
    <cellStyle name="Обычный 28 2 3 2" xfId="19956"/>
    <cellStyle name="Обычный 28 2 3 2 2" xfId="19957"/>
    <cellStyle name="Обычный 28 2 3 2 3" xfId="19958"/>
    <cellStyle name="Обычный 28 2 3 3" xfId="19959"/>
    <cellStyle name="Обычный 28 2 3 3 2" xfId="19960"/>
    <cellStyle name="Обычный 28 2 3 3 3" xfId="19961"/>
    <cellStyle name="Обычный 28 2 3 4" xfId="19962"/>
    <cellStyle name="Обычный 28 2 3 4 2" xfId="19963"/>
    <cellStyle name="Обычный 28 2 3 4 3" xfId="19964"/>
    <cellStyle name="Обычный 28 2 3 5" xfId="19965"/>
    <cellStyle name="Обычный 28 2 3 5 2" xfId="19966"/>
    <cellStyle name="Обычный 28 2 3 5 3" xfId="19967"/>
    <cellStyle name="Обычный 28 2 3 6" xfId="19968"/>
    <cellStyle name="Обычный 28 2 3 6 2" xfId="19969"/>
    <cellStyle name="Обычный 28 2 3 6 3" xfId="19970"/>
    <cellStyle name="Обычный 28 2 3 7" xfId="19971"/>
    <cellStyle name="Обычный 28 2 3 8" xfId="19972"/>
    <cellStyle name="Обычный 28 2 4" xfId="19973"/>
    <cellStyle name="Обычный 28 2 4 2" xfId="19974"/>
    <cellStyle name="Обычный 28 2 4 3" xfId="19975"/>
    <cellStyle name="Обычный 28 2 5" xfId="19976"/>
    <cellStyle name="Обычный 28 2 5 2" xfId="19977"/>
    <cellStyle name="Обычный 28 2 5 3" xfId="19978"/>
    <cellStyle name="Обычный 28 2 6" xfId="19979"/>
    <cellStyle name="Обычный 28 2 6 2" xfId="19980"/>
    <cellStyle name="Обычный 28 2 6 3" xfId="19981"/>
    <cellStyle name="Обычный 28 2 7" xfId="19982"/>
    <cellStyle name="Обычный 28 2 7 2" xfId="19983"/>
    <cellStyle name="Обычный 28 2 7 3" xfId="19984"/>
    <cellStyle name="Обычный 28 2 8" xfId="19985"/>
    <cellStyle name="Обычный 28 2 8 2" xfId="19986"/>
    <cellStyle name="Обычный 28 2 8 3" xfId="19987"/>
    <cellStyle name="Обычный 28 2 9" xfId="19988"/>
    <cellStyle name="Обычный 28 20" xfId="19989"/>
    <cellStyle name="Обычный 28 21" xfId="19990"/>
    <cellStyle name="Обычный 28 22" xfId="19991"/>
    <cellStyle name="Обычный 28 23" xfId="19992"/>
    <cellStyle name="Обычный 28 24" xfId="19993"/>
    <cellStyle name="Обычный 28 25" xfId="19994"/>
    <cellStyle name="Обычный 28 26" xfId="19995"/>
    <cellStyle name="Обычный 28 27" xfId="19996"/>
    <cellStyle name="Обычный 28 28" xfId="19997"/>
    <cellStyle name="Обычный 28 29" xfId="19998"/>
    <cellStyle name="Обычный 28 3" xfId="19999"/>
    <cellStyle name="Обычный 28 3 2" xfId="20000"/>
    <cellStyle name="Обычный 28 3 2 2" xfId="20001"/>
    <cellStyle name="Обычный 28 3 2 2 2" xfId="20002"/>
    <cellStyle name="Обычный 28 3 2 2 3" xfId="20003"/>
    <cellStyle name="Обычный 28 3 2 3" xfId="20004"/>
    <cellStyle name="Обычный 28 3 2 3 2" xfId="20005"/>
    <cellStyle name="Обычный 28 3 2 3 3" xfId="20006"/>
    <cellStyle name="Обычный 28 3 2 4" xfId="20007"/>
    <cellStyle name="Обычный 28 3 2 4 2" xfId="20008"/>
    <cellStyle name="Обычный 28 3 2 4 3" xfId="20009"/>
    <cellStyle name="Обычный 28 3 2 5" xfId="20010"/>
    <cellStyle name="Обычный 28 3 2 5 2" xfId="20011"/>
    <cellStyle name="Обычный 28 3 2 5 3" xfId="20012"/>
    <cellStyle name="Обычный 28 3 2 6" xfId="20013"/>
    <cellStyle name="Обычный 28 3 2 6 2" xfId="20014"/>
    <cellStyle name="Обычный 28 3 2 6 3" xfId="20015"/>
    <cellStyle name="Обычный 28 3 2 7" xfId="20016"/>
    <cellStyle name="Обычный 28 3 2 8" xfId="20017"/>
    <cellStyle name="Обычный 28 3 3" xfId="20018"/>
    <cellStyle name="Обычный 28 3 3 2" xfId="20019"/>
    <cellStyle name="Обычный 28 3 3 3" xfId="20020"/>
    <cellStyle name="Обычный 28 3 4" xfId="20021"/>
    <cellStyle name="Обычный 28 3 4 2" xfId="20022"/>
    <cellStyle name="Обычный 28 3 4 3" xfId="20023"/>
    <cellStyle name="Обычный 28 3 5" xfId="20024"/>
    <cellStyle name="Обычный 28 3 5 2" xfId="20025"/>
    <cellStyle name="Обычный 28 3 5 3" xfId="20026"/>
    <cellStyle name="Обычный 28 3 6" xfId="20027"/>
    <cellStyle name="Обычный 28 3 6 2" xfId="20028"/>
    <cellStyle name="Обычный 28 3 6 3" xfId="20029"/>
    <cellStyle name="Обычный 28 3 7" xfId="20030"/>
    <cellStyle name="Обычный 28 3 7 2" xfId="20031"/>
    <cellStyle name="Обычный 28 3 7 3" xfId="20032"/>
    <cellStyle name="Обычный 28 3 8" xfId="20033"/>
    <cellStyle name="Обычный 28 3 9" xfId="20034"/>
    <cellStyle name="Обычный 28 30" xfId="20035"/>
    <cellStyle name="Обычный 28 31" xfId="20036"/>
    <cellStyle name="Обычный 28 32" xfId="20037"/>
    <cellStyle name="Обычный 28 4" xfId="20038"/>
    <cellStyle name="Обычный 28 4 2" xfId="20039"/>
    <cellStyle name="Обычный 28 4 2 2" xfId="20040"/>
    <cellStyle name="Обычный 28 4 2 3" xfId="20041"/>
    <cellStyle name="Обычный 28 4 3" xfId="20042"/>
    <cellStyle name="Обычный 28 4 3 2" xfId="20043"/>
    <cellStyle name="Обычный 28 4 3 3" xfId="20044"/>
    <cellStyle name="Обычный 28 4 4" xfId="20045"/>
    <cellStyle name="Обычный 28 4 4 2" xfId="20046"/>
    <cellStyle name="Обычный 28 4 4 3" xfId="20047"/>
    <cellStyle name="Обычный 28 4 5" xfId="20048"/>
    <cellStyle name="Обычный 28 4 5 2" xfId="20049"/>
    <cellStyle name="Обычный 28 4 5 3" xfId="20050"/>
    <cellStyle name="Обычный 28 4 6" xfId="20051"/>
    <cellStyle name="Обычный 28 4 6 2" xfId="20052"/>
    <cellStyle name="Обычный 28 4 6 3" xfId="20053"/>
    <cellStyle name="Обычный 28 4 7" xfId="20054"/>
    <cellStyle name="Обычный 28 4 8" xfId="20055"/>
    <cellStyle name="Обычный 28 5" xfId="20056"/>
    <cellStyle name="Обычный 28 5 2" xfId="20057"/>
    <cellStyle name="Обычный 28 5 3" xfId="20058"/>
    <cellStyle name="Обычный 28 6" xfId="20059"/>
    <cellStyle name="Обычный 28 6 2" xfId="20060"/>
    <cellStyle name="Обычный 28 6 3" xfId="20061"/>
    <cellStyle name="Обычный 28 7" xfId="20062"/>
    <cellStyle name="Обычный 28 7 2" xfId="20063"/>
    <cellStyle name="Обычный 28 7 3" xfId="20064"/>
    <cellStyle name="Обычный 28 8" xfId="20065"/>
    <cellStyle name="Обычный 28 8 2" xfId="20066"/>
    <cellStyle name="Обычный 28 8 3" xfId="20067"/>
    <cellStyle name="Обычный 28 9" xfId="20068"/>
    <cellStyle name="Обычный 28 9 2" xfId="20069"/>
    <cellStyle name="Обычный 28 9 3" xfId="20070"/>
    <cellStyle name="Обычный 29" xfId="20071"/>
    <cellStyle name="Обычный 29 10" xfId="20072"/>
    <cellStyle name="Обычный 29 11" xfId="20073"/>
    <cellStyle name="Обычный 29 12" xfId="20074"/>
    <cellStyle name="Обычный 29 13" xfId="20075"/>
    <cellStyle name="Обычный 29 14" xfId="20076"/>
    <cellStyle name="Обычный 29 15" xfId="20077"/>
    <cellStyle name="Обычный 29 16" xfId="20078"/>
    <cellStyle name="Обычный 29 17" xfId="20079"/>
    <cellStyle name="Обычный 29 18" xfId="20080"/>
    <cellStyle name="Обычный 29 19" xfId="20081"/>
    <cellStyle name="Обычный 29 2" xfId="20082"/>
    <cellStyle name="Обычный 29 2 10" xfId="20083"/>
    <cellStyle name="Обычный 29 2 2" xfId="20084"/>
    <cellStyle name="Обычный 29 2 2 2" xfId="20085"/>
    <cellStyle name="Обычный 29 2 2 2 2" xfId="20086"/>
    <cellStyle name="Обычный 29 2 2 2 2 2" xfId="20087"/>
    <cellStyle name="Обычный 29 2 2 2 2 3" xfId="20088"/>
    <cellStyle name="Обычный 29 2 2 2 3" xfId="20089"/>
    <cellStyle name="Обычный 29 2 2 2 3 2" xfId="20090"/>
    <cellStyle name="Обычный 29 2 2 2 3 3" xfId="20091"/>
    <cellStyle name="Обычный 29 2 2 2 4" xfId="20092"/>
    <cellStyle name="Обычный 29 2 2 2 4 2" xfId="20093"/>
    <cellStyle name="Обычный 29 2 2 2 4 3" xfId="20094"/>
    <cellStyle name="Обычный 29 2 2 2 5" xfId="20095"/>
    <cellStyle name="Обычный 29 2 2 2 5 2" xfId="20096"/>
    <cellStyle name="Обычный 29 2 2 2 5 3" xfId="20097"/>
    <cellStyle name="Обычный 29 2 2 2 6" xfId="20098"/>
    <cellStyle name="Обычный 29 2 2 2 6 2" xfId="20099"/>
    <cellStyle name="Обычный 29 2 2 2 6 3" xfId="20100"/>
    <cellStyle name="Обычный 29 2 2 2 7" xfId="20101"/>
    <cellStyle name="Обычный 29 2 2 2 8" xfId="20102"/>
    <cellStyle name="Обычный 29 2 2 3" xfId="20103"/>
    <cellStyle name="Обычный 29 2 2 3 2" xfId="20104"/>
    <cellStyle name="Обычный 29 2 2 3 3" xfId="20105"/>
    <cellStyle name="Обычный 29 2 2 4" xfId="20106"/>
    <cellStyle name="Обычный 29 2 2 4 2" xfId="20107"/>
    <cellStyle name="Обычный 29 2 2 4 3" xfId="20108"/>
    <cellStyle name="Обычный 29 2 2 5" xfId="20109"/>
    <cellStyle name="Обычный 29 2 2 5 2" xfId="20110"/>
    <cellStyle name="Обычный 29 2 2 5 3" xfId="20111"/>
    <cellStyle name="Обычный 29 2 2 6" xfId="20112"/>
    <cellStyle name="Обычный 29 2 2 6 2" xfId="20113"/>
    <cellStyle name="Обычный 29 2 2 6 3" xfId="20114"/>
    <cellStyle name="Обычный 29 2 2 7" xfId="20115"/>
    <cellStyle name="Обычный 29 2 2 7 2" xfId="20116"/>
    <cellStyle name="Обычный 29 2 2 7 3" xfId="20117"/>
    <cellStyle name="Обычный 29 2 2 8" xfId="20118"/>
    <cellStyle name="Обычный 29 2 2 9" xfId="20119"/>
    <cellStyle name="Обычный 29 2 3" xfId="20120"/>
    <cellStyle name="Обычный 29 2 3 2" xfId="20121"/>
    <cellStyle name="Обычный 29 2 3 2 2" xfId="20122"/>
    <cellStyle name="Обычный 29 2 3 2 3" xfId="20123"/>
    <cellStyle name="Обычный 29 2 3 3" xfId="20124"/>
    <cellStyle name="Обычный 29 2 3 3 2" xfId="20125"/>
    <cellStyle name="Обычный 29 2 3 3 3" xfId="20126"/>
    <cellStyle name="Обычный 29 2 3 4" xfId="20127"/>
    <cellStyle name="Обычный 29 2 3 4 2" xfId="20128"/>
    <cellStyle name="Обычный 29 2 3 4 3" xfId="20129"/>
    <cellStyle name="Обычный 29 2 3 5" xfId="20130"/>
    <cellStyle name="Обычный 29 2 3 5 2" xfId="20131"/>
    <cellStyle name="Обычный 29 2 3 5 3" xfId="20132"/>
    <cellStyle name="Обычный 29 2 3 6" xfId="20133"/>
    <cellStyle name="Обычный 29 2 3 6 2" xfId="20134"/>
    <cellStyle name="Обычный 29 2 3 6 3" xfId="20135"/>
    <cellStyle name="Обычный 29 2 3 7" xfId="20136"/>
    <cellStyle name="Обычный 29 2 3 8" xfId="20137"/>
    <cellStyle name="Обычный 29 2 4" xfId="20138"/>
    <cellStyle name="Обычный 29 2 4 2" xfId="20139"/>
    <cellStyle name="Обычный 29 2 4 3" xfId="20140"/>
    <cellStyle name="Обычный 29 2 5" xfId="20141"/>
    <cellStyle name="Обычный 29 2 5 2" xfId="20142"/>
    <cellStyle name="Обычный 29 2 5 3" xfId="20143"/>
    <cellStyle name="Обычный 29 2 6" xfId="20144"/>
    <cellStyle name="Обычный 29 2 6 2" xfId="20145"/>
    <cellStyle name="Обычный 29 2 6 3" xfId="20146"/>
    <cellStyle name="Обычный 29 2 7" xfId="20147"/>
    <cellStyle name="Обычный 29 2 7 2" xfId="20148"/>
    <cellStyle name="Обычный 29 2 7 3" xfId="20149"/>
    <cellStyle name="Обычный 29 2 8" xfId="20150"/>
    <cellStyle name="Обычный 29 2 8 2" xfId="20151"/>
    <cellStyle name="Обычный 29 2 8 3" xfId="20152"/>
    <cellStyle name="Обычный 29 2 9" xfId="20153"/>
    <cellStyle name="Обычный 29 20" xfId="20154"/>
    <cellStyle name="Обычный 29 21" xfId="20155"/>
    <cellStyle name="Обычный 29 22" xfId="20156"/>
    <cellStyle name="Обычный 29 23" xfId="20157"/>
    <cellStyle name="Обычный 29 24" xfId="20158"/>
    <cellStyle name="Обычный 29 25" xfId="20159"/>
    <cellStyle name="Обычный 29 26" xfId="20160"/>
    <cellStyle name="Обычный 29 27" xfId="20161"/>
    <cellStyle name="Обычный 29 28" xfId="20162"/>
    <cellStyle name="Обычный 29 29" xfId="20163"/>
    <cellStyle name="Обычный 29 3" xfId="20164"/>
    <cellStyle name="Обычный 29 3 2" xfId="20165"/>
    <cellStyle name="Обычный 29 3 2 2" xfId="20166"/>
    <cellStyle name="Обычный 29 3 2 2 2" xfId="20167"/>
    <cellStyle name="Обычный 29 3 2 2 3" xfId="20168"/>
    <cellStyle name="Обычный 29 3 2 3" xfId="20169"/>
    <cellStyle name="Обычный 29 3 2 3 2" xfId="20170"/>
    <cellStyle name="Обычный 29 3 2 3 3" xfId="20171"/>
    <cellStyle name="Обычный 29 3 2 4" xfId="20172"/>
    <cellStyle name="Обычный 29 3 2 4 2" xfId="20173"/>
    <cellStyle name="Обычный 29 3 2 4 3" xfId="20174"/>
    <cellStyle name="Обычный 29 3 2 5" xfId="20175"/>
    <cellStyle name="Обычный 29 3 2 5 2" xfId="20176"/>
    <cellStyle name="Обычный 29 3 2 5 3" xfId="20177"/>
    <cellStyle name="Обычный 29 3 2 6" xfId="20178"/>
    <cellStyle name="Обычный 29 3 2 6 2" xfId="20179"/>
    <cellStyle name="Обычный 29 3 2 6 3" xfId="20180"/>
    <cellStyle name="Обычный 29 3 2 7" xfId="20181"/>
    <cellStyle name="Обычный 29 3 2 8" xfId="20182"/>
    <cellStyle name="Обычный 29 3 3" xfId="20183"/>
    <cellStyle name="Обычный 29 3 3 2" xfId="20184"/>
    <cellStyle name="Обычный 29 3 3 3" xfId="20185"/>
    <cellStyle name="Обычный 29 3 4" xfId="20186"/>
    <cellStyle name="Обычный 29 3 4 2" xfId="20187"/>
    <cellStyle name="Обычный 29 3 4 3" xfId="20188"/>
    <cellStyle name="Обычный 29 3 5" xfId="20189"/>
    <cellStyle name="Обычный 29 3 5 2" xfId="20190"/>
    <cellStyle name="Обычный 29 3 5 3" xfId="20191"/>
    <cellStyle name="Обычный 29 3 6" xfId="20192"/>
    <cellStyle name="Обычный 29 3 6 2" xfId="20193"/>
    <cellStyle name="Обычный 29 3 6 3" xfId="20194"/>
    <cellStyle name="Обычный 29 3 7" xfId="20195"/>
    <cellStyle name="Обычный 29 3 7 2" xfId="20196"/>
    <cellStyle name="Обычный 29 3 7 3" xfId="20197"/>
    <cellStyle name="Обычный 29 3 8" xfId="20198"/>
    <cellStyle name="Обычный 29 3 9" xfId="20199"/>
    <cellStyle name="Обычный 29 30" xfId="20200"/>
    <cellStyle name="Обычный 29 31" xfId="20201"/>
    <cellStyle name="Обычный 29 32" xfId="20202"/>
    <cellStyle name="Обычный 29 33" xfId="20203"/>
    <cellStyle name="Обычный 29 4" xfId="20204"/>
    <cellStyle name="Обычный 29 4 2" xfId="20205"/>
    <cellStyle name="Обычный 29 4 2 2" xfId="20206"/>
    <cellStyle name="Обычный 29 4 2 3" xfId="20207"/>
    <cellStyle name="Обычный 29 4 3" xfId="20208"/>
    <cellStyle name="Обычный 29 4 3 2" xfId="20209"/>
    <cellStyle name="Обычный 29 4 3 3" xfId="20210"/>
    <cellStyle name="Обычный 29 4 4" xfId="20211"/>
    <cellStyle name="Обычный 29 4 4 2" xfId="20212"/>
    <cellStyle name="Обычный 29 4 4 3" xfId="20213"/>
    <cellStyle name="Обычный 29 4 5" xfId="20214"/>
    <cellStyle name="Обычный 29 4 5 2" xfId="20215"/>
    <cellStyle name="Обычный 29 4 5 3" xfId="20216"/>
    <cellStyle name="Обычный 29 4 6" xfId="20217"/>
    <cellStyle name="Обычный 29 4 6 2" xfId="20218"/>
    <cellStyle name="Обычный 29 4 6 3" xfId="20219"/>
    <cellStyle name="Обычный 29 4 7" xfId="20220"/>
    <cellStyle name="Обычный 29 4 8" xfId="20221"/>
    <cellStyle name="Обычный 29 5" xfId="20222"/>
    <cellStyle name="Обычный 29 5 2" xfId="20223"/>
    <cellStyle name="Обычный 29 5 3" xfId="20224"/>
    <cellStyle name="Обычный 29 6" xfId="20225"/>
    <cellStyle name="Обычный 29 6 2" xfId="20226"/>
    <cellStyle name="Обычный 29 6 3" xfId="20227"/>
    <cellStyle name="Обычный 29 7" xfId="20228"/>
    <cellStyle name="Обычный 29 7 2" xfId="20229"/>
    <cellStyle name="Обычный 29 7 3" xfId="20230"/>
    <cellStyle name="Обычный 29 8" xfId="20231"/>
    <cellStyle name="Обычный 29 8 2" xfId="20232"/>
    <cellStyle name="Обычный 29 8 3" xfId="20233"/>
    <cellStyle name="Обычный 29 9" xfId="20234"/>
    <cellStyle name="Обычный 29 9 2" xfId="20235"/>
    <cellStyle name="Обычный 29 9 3" xfId="20236"/>
    <cellStyle name="Обычный 3" xfId="2"/>
    <cellStyle name="Обычный 3 10" xfId="20237"/>
    <cellStyle name="Обычный 3 10 10" xfId="20238"/>
    <cellStyle name="Обычный 3 10 11" xfId="20239"/>
    <cellStyle name="Обычный 3 10 12" xfId="20240"/>
    <cellStyle name="Обычный 3 10 13" xfId="20241"/>
    <cellStyle name="Обычный 3 10 14" xfId="20242"/>
    <cellStyle name="Обычный 3 10 15" xfId="20243"/>
    <cellStyle name="Обычный 3 10 16" xfId="20244"/>
    <cellStyle name="Обычный 3 10 17" xfId="20245"/>
    <cellStyle name="Обычный 3 10 18" xfId="20246"/>
    <cellStyle name="Обычный 3 10 19" xfId="20247"/>
    <cellStyle name="Обычный 3 10 2" xfId="20248"/>
    <cellStyle name="Обычный 3 10 2 10" xfId="20249"/>
    <cellStyle name="Обычный 3 10 2 11" xfId="20250"/>
    <cellStyle name="Обычный 3 10 2 12" xfId="20251"/>
    <cellStyle name="Обычный 3 10 2 13" xfId="20252"/>
    <cellStyle name="Обычный 3 10 2 14" xfId="20253"/>
    <cellStyle name="Обычный 3 10 2 15" xfId="20254"/>
    <cellStyle name="Обычный 3 10 2 16" xfId="20255"/>
    <cellStyle name="Обычный 3 10 2 17" xfId="20256"/>
    <cellStyle name="Обычный 3 10 2 18" xfId="20257"/>
    <cellStyle name="Обычный 3 10 2 19" xfId="20258"/>
    <cellStyle name="Обычный 3 10 2 2" xfId="20259"/>
    <cellStyle name="Обычный 3 10 2 2 2" xfId="20260"/>
    <cellStyle name="Обычный 3 10 2 2 3" xfId="20261"/>
    <cellStyle name="Обычный 3 10 2 20" xfId="20262"/>
    <cellStyle name="Обычный 3 10 2 21" xfId="20263"/>
    <cellStyle name="Обычный 3 10 2 22" xfId="20264"/>
    <cellStyle name="Обычный 3 10 2 23" xfId="20265"/>
    <cellStyle name="Обычный 3 10 2 24" xfId="20266"/>
    <cellStyle name="Обычный 3 10 2 25" xfId="20267"/>
    <cellStyle name="Обычный 3 10 2 26" xfId="20268"/>
    <cellStyle name="Обычный 3 10 2 27" xfId="20269"/>
    <cellStyle name="Обычный 3 10 2 28" xfId="20270"/>
    <cellStyle name="Обычный 3 10 2 29" xfId="20271"/>
    <cellStyle name="Обычный 3 10 2 3" xfId="20272"/>
    <cellStyle name="Обычный 3 10 2 30" xfId="20273"/>
    <cellStyle name="Обычный 3 10 2 31" xfId="20274"/>
    <cellStyle name="Обычный 3 10 2 32" xfId="20275"/>
    <cellStyle name="Обычный 3 10 2 4" xfId="20276"/>
    <cellStyle name="Обычный 3 10 2 5" xfId="20277"/>
    <cellStyle name="Обычный 3 10 2 6" xfId="20278"/>
    <cellStyle name="Обычный 3 10 2 7" xfId="20279"/>
    <cellStyle name="Обычный 3 10 2 8" xfId="20280"/>
    <cellStyle name="Обычный 3 10 2 9" xfId="20281"/>
    <cellStyle name="Обычный 3 10 20" xfId="20282"/>
    <cellStyle name="Обычный 3 10 21" xfId="20283"/>
    <cellStyle name="Обычный 3 10 22" xfId="20284"/>
    <cellStyle name="Обычный 3 10 23" xfId="20285"/>
    <cellStyle name="Обычный 3 10 24" xfId="20286"/>
    <cellStyle name="Обычный 3 10 25" xfId="20287"/>
    <cellStyle name="Обычный 3 10 26" xfId="20288"/>
    <cellStyle name="Обычный 3 10 27" xfId="20289"/>
    <cellStyle name="Обычный 3 10 28" xfId="20290"/>
    <cellStyle name="Обычный 3 10 29" xfId="20291"/>
    <cellStyle name="Обычный 3 10 3" xfId="20292"/>
    <cellStyle name="Обычный 3 10 3 2" xfId="20293"/>
    <cellStyle name="Обычный 3 10 3 2 2" xfId="20294"/>
    <cellStyle name="Обычный 3 10 3 2 3" xfId="20295"/>
    <cellStyle name="Обычный 3 10 3 3" xfId="20296"/>
    <cellStyle name="Обычный 3 10 3 4" xfId="20297"/>
    <cellStyle name="Обычный 3 10 30" xfId="20298"/>
    <cellStyle name="Обычный 3 10 31" xfId="20299"/>
    <cellStyle name="Обычный 3 10 32" xfId="20300"/>
    <cellStyle name="Обычный 3 10 4" xfId="20301"/>
    <cellStyle name="Обычный 3 10 4 2" xfId="20302"/>
    <cellStyle name="Обычный 3 10 4 3" xfId="20303"/>
    <cellStyle name="Обычный 3 10 5" xfId="20304"/>
    <cellStyle name="Обычный 3 10 6" xfId="20305"/>
    <cellStyle name="Обычный 3 10 7" xfId="20306"/>
    <cellStyle name="Обычный 3 10 8" xfId="20307"/>
    <cellStyle name="Обычный 3 10 9" xfId="20308"/>
    <cellStyle name="Обычный 3 11" xfId="20309"/>
    <cellStyle name="Обычный 3 11 10" xfId="20310"/>
    <cellStyle name="Обычный 3 11 10 2" xfId="20311"/>
    <cellStyle name="Обычный 3 11 10 3" xfId="20312"/>
    <cellStyle name="Обычный 3 11 11" xfId="20313"/>
    <cellStyle name="Обычный 3 11 11 2" xfId="20314"/>
    <cellStyle name="Обычный 3 11 11 3" xfId="20315"/>
    <cellStyle name="Обычный 3 11 12" xfId="20316"/>
    <cellStyle name="Обычный 3 11 12 2" xfId="20317"/>
    <cellStyle name="Обычный 3 11 12 3" xfId="20318"/>
    <cellStyle name="Обычный 3 11 13" xfId="20319"/>
    <cellStyle name="Обычный 3 11 14" xfId="20320"/>
    <cellStyle name="Обычный 3 11 2" xfId="20321"/>
    <cellStyle name="Обычный 3 11 2 10" xfId="20322"/>
    <cellStyle name="Обычный 3 11 2 10 2" xfId="20323"/>
    <cellStyle name="Обычный 3 11 2 10 3" xfId="20324"/>
    <cellStyle name="Обычный 3 11 2 11" xfId="20325"/>
    <cellStyle name="Обычный 3 11 2 11 2" xfId="20326"/>
    <cellStyle name="Обычный 3 11 2 11 3" xfId="20327"/>
    <cellStyle name="Обычный 3 11 2 12" xfId="20328"/>
    <cellStyle name="Обычный 3 11 2 13" xfId="20329"/>
    <cellStyle name="Обычный 3 11 2 2" xfId="20330"/>
    <cellStyle name="Обычный 3 11 2 2 10" xfId="20331"/>
    <cellStyle name="Обычный 3 11 2 2 2" xfId="20332"/>
    <cellStyle name="Обычный 3 11 2 2 2 2" xfId="20333"/>
    <cellStyle name="Обычный 3 11 2 2 2 2 2" xfId="20334"/>
    <cellStyle name="Обычный 3 11 2 2 2 2 2 2" xfId="20335"/>
    <cellStyle name="Обычный 3 11 2 2 2 2 2 3" xfId="20336"/>
    <cellStyle name="Обычный 3 11 2 2 2 2 3" xfId="20337"/>
    <cellStyle name="Обычный 3 11 2 2 2 2 3 2" xfId="20338"/>
    <cellStyle name="Обычный 3 11 2 2 2 2 3 3" xfId="20339"/>
    <cellStyle name="Обычный 3 11 2 2 2 2 4" xfId="20340"/>
    <cellStyle name="Обычный 3 11 2 2 2 2 4 2" xfId="20341"/>
    <cellStyle name="Обычный 3 11 2 2 2 2 4 3" xfId="20342"/>
    <cellStyle name="Обычный 3 11 2 2 2 2 5" xfId="20343"/>
    <cellStyle name="Обычный 3 11 2 2 2 2 5 2" xfId="20344"/>
    <cellStyle name="Обычный 3 11 2 2 2 2 5 3" xfId="20345"/>
    <cellStyle name="Обычный 3 11 2 2 2 2 6" xfId="20346"/>
    <cellStyle name="Обычный 3 11 2 2 2 2 6 2" xfId="20347"/>
    <cellStyle name="Обычный 3 11 2 2 2 2 6 3" xfId="20348"/>
    <cellStyle name="Обычный 3 11 2 2 2 2 7" xfId="20349"/>
    <cellStyle name="Обычный 3 11 2 2 2 2 8" xfId="20350"/>
    <cellStyle name="Обычный 3 11 2 2 2 3" xfId="20351"/>
    <cellStyle name="Обычный 3 11 2 2 2 3 2" xfId="20352"/>
    <cellStyle name="Обычный 3 11 2 2 2 3 3" xfId="20353"/>
    <cellStyle name="Обычный 3 11 2 2 2 4" xfId="20354"/>
    <cellStyle name="Обычный 3 11 2 2 2 4 2" xfId="20355"/>
    <cellStyle name="Обычный 3 11 2 2 2 4 3" xfId="20356"/>
    <cellStyle name="Обычный 3 11 2 2 2 5" xfId="20357"/>
    <cellStyle name="Обычный 3 11 2 2 2 5 2" xfId="20358"/>
    <cellStyle name="Обычный 3 11 2 2 2 5 3" xfId="20359"/>
    <cellStyle name="Обычный 3 11 2 2 2 6" xfId="20360"/>
    <cellStyle name="Обычный 3 11 2 2 2 6 2" xfId="20361"/>
    <cellStyle name="Обычный 3 11 2 2 2 6 3" xfId="20362"/>
    <cellStyle name="Обычный 3 11 2 2 2 7" xfId="20363"/>
    <cellStyle name="Обычный 3 11 2 2 2 7 2" xfId="20364"/>
    <cellStyle name="Обычный 3 11 2 2 2 7 3" xfId="20365"/>
    <cellStyle name="Обычный 3 11 2 2 2 8" xfId="20366"/>
    <cellStyle name="Обычный 3 11 2 2 2 9" xfId="20367"/>
    <cellStyle name="Обычный 3 11 2 2 3" xfId="20368"/>
    <cellStyle name="Обычный 3 11 2 2 3 2" xfId="20369"/>
    <cellStyle name="Обычный 3 11 2 2 3 2 2" xfId="20370"/>
    <cellStyle name="Обычный 3 11 2 2 3 2 3" xfId="20371"/>
    <cellStyle name="Обычный 3 11 2 2 3 3" xfId="20372"/>
    <cellStyle name="Обычный 3 11 2 2 3 3 2" xfId="20373"/>
    <cellStyle name="Обычный 3 11 2 2 3 3 3" xfId="20374"/>
    <cellStyle name="Обычный 3 11 2 2 3 4" xfId="20375"/>
    <cellStyle name="Обычный 3 11 2 2 3 4 2" xfId="20376"/>
    <cellStyle name="Обычный 3 11 2 2 3 4 3" xfId="20377"/>
    <cellStyle name="Обычный 3 11 2 2 3 5" xfId="20378"/>
    <cellStyle name="Обычный 3 11 2 2 3 5 2" xfId="20379"/>
    <cellStyle name="Обычный 3 11 2 2 3 5 3" xfId="20380"/>
    <cellStyle name="Обычный 3 11 2 2 3 6" xfId="20381"/>
    <cellStyle name="Обычный 3 11 2 2 3 6 2" xfId="20382"/>
    <cellStyle name="Обычный 3 11 2 2 3 6 3" xfId="20383"/>
    <cellStyle name="Обычный 3 11 2 2 3 7" xfId="20384"/>
    <cellStyle name="Обычный 3 11 2 2 3 8" xfId="20385"/>
    <cellStyle name="Обычный 3 11 2 2 4" xfId="20386"/>
    <cellStyle name="Обычный 3 11 2 2 4 2" xfId="20387"/>
    <cellStyle name="Обычный 3 11 2 2 4 3" xfId="20388"/>
    <cellStyle name="Обычный 3 11 2 2 5" xfId="20389"/>
    <cellStyle name="Обычный 3 11 2 2 5 2" xfId="20390"/>
    <cellStyle name="Обычный 3 11 2 2 5 3" xfId="20391"/>
    <cellStyle name="Обычный 3 11 2 2 6" xfId="20392"/>
    <cellStyle name="Обычный 3 11 2 2 6 2" xfId="20393"/>
    <cellStyle name="Обычный 3 11 2 2 6 3" xfId="20394"/>
    <cellStyle name="Обычный 3 11 2 2 7" xfId="20395"/>
    <cellStyle name="Обычный 3 11 2 2 7 2" xfId="20396"/>
    <cellStyle name="Обычный 3 11 2 2 7 3" xfId="20397"/>
    <cellStyle name="Обычный 3 11 2 2 8" xfId="20398"/>
    <cellStyle name="Обычный 3 11 2 2 8 2" xfId="20399"/>
    <cellStyle name="Обычный 3 11 2 2 8 3" xfId="20400"/>
    <cellStyle name="Обычный 3 11 2 2 9" xfId="20401"/>
    <cellStyle name="Обычный 3 11 2 3" xfId="20402"/>
    <cellStyle name="Обычный 3 11 2 3 2" xfId="20403"/>
    <cellStyle name="Обычный 3 11 2 3 2 2" xfId="20404"/>
    <cellStyle name="Обычный 3 11 2 3 2 2 2" xfId="20405"/>
    <cellStyle name="Обычный 3 11 2 3 2 2 3" xfId="20406"/>
    <cellStyle name="Обычный 3 11 2 3 2 3" xfId="20407"/>
    <cellStyle name="Обычный 3 11 2 3 2 3 2" xfId="20408"/>
    <cellStyle name="Обычный 3 11 2 3 2 3 3" xfId="20409"/>
    <cellStyle name="Обычный 3 11 2 3 2 4" xfId="20410"/>
    <cellStyle name="Обычный 3 11 2 3 2 4 2" xfId="20411"/>
    <cellStyle name="Обычный 3 11 2 3 2 4 3" xfId="20412"/>
    <cellStyle name="Обычный 3 11 2 3 2 5" xfId="20413"/>
    <cellStyle name="Обычный 3 11 2 3 2 5 2" xfId="20414"/>
    <cellStyle name="Обычный 3 11 2 3 2 5 3" xfId="20415"/>
    <cellStyle name="Обычный 3 11 2 3 2 6" xfId="20416"/>
    <cellStyle name="Обычный 3 11 2 3 2 6 2" xfId="20417"/>
    <cellStyle name="Обычный 3 11 2 3 2 6 3" xfId="20418"/>
    <cellStyle name="Обычный 3 11 2 3 2 7" xfId="20419"/>
    <cellStyle name="Обычный 3 11 2 3 2 8" xfId="20420"/>
    <cellStyle name="Обычный 3 11 2 3 3" xfId="20421"/>
    <cellStyle name="Обычный 3 11 2 3 3 2" xfId="20422"/>
    <cellStyle name="Обычный 3 11 2 3 3 3" xfId="20423"/>
    <cellStyle name="Обычный 3 11 2 3 4" xfId="20424"/>
    <cellStyle name="Обычный 3 11 2 3 4 2" xfId="20425"/>
    <cellStyle name="Обычный 3 11 2 3 4 3" xfId="20426"/>
    <cellStyle name="Обычный 3 11 2 3 5" xfId="20427"/>
    <cellStyle name="Обычный 3 11 2 3 5 2" xfId="20428"/>
    <cellStyle name="Обычный 3 11 2 3 5 3" xfId="20429"/>
    <cellStyle name="Обычный 3 11 2 3 6" xfId="20430"/>
    <cellStyle name="Обычный 3 11 2 3 6 2" xfId="20431"/>
    <cellStyle name="Обычный 3 11 2 3 6 3" xfId="20432"/>
    <cellStyle name="Обычный 3 11 2 3 7" xfId="20433"/>
    <cellStyle name="Обычный 3 11 2 3 7 2" xfId="20434"/>
    <cellStyle name="Обычный 3 11 2 3 7 3" xfId="20435"/>
    <cellStyle name="Обычный 3 11 2 3 8" xfId="20436"/>
    <cellStyle name="Обычный 3 11 2 3 9" xfId="20437"/>
    <cellStyle name="Обычный 3 11 2 4" xfId="20438"/>
    <cellStyle name="Обычный 3 11 2 4 2" xfId="20439"/>
    <cellStyle name="Обычный 3 11 2 4 2 2" xfId="20440"/>
    <cellStyle name="Обычный 3 11 2 4 2 2 2" xfId="20441"/>
    <cellStyle name="Обычный 3 11 2 4 2 2 3" xfId="20442"/>
    <cellStyle name="Обычный 3 11 2 4 2 3" xfId="20443"/>
    <cellStyle name="Обычный 3 11 2 4 2 3 2" xfId="20444"/>
    <cellStyle name="Обычный 3 11 2 4 2 3 3" xfId="20445"/>
    <cellStyle name="Обычный 3 11 2 4 2 4" xfId="20446"/>
    <cellStyle name="Обычный 3 11 2 4 2 5" xfId="20447"/>
    <cellStyle name="Обычный 3 11 2 4 3" xfId="20448"/>
    <cellStyle name="Обычный 3 11 2 4 3 2" xfId="20449"/>
    <cellStyle name="Обычный 3 11 2 4 3 3" xfId="20450"/>
    <cellStyle name="Обычный 3 11 2 4 4" xfId="20451"/>
    <cellStyle name="Обычный 3 11 2 4 4 2" xfId="20452"/>
    <cellStyle name="Обычный 3 11 2 4 4 3" xfId="20453"/>
    <cellStyle name="Обычный 3 11 2 4 5" xfId="20454"/>
    <cellStyle name="Обычный 3 11 2 4 5 2" xfId="20455"/>
    <cellStyle name="Обычный 3 11 2 4 5 3" xfId="20456"/>
    <cellStyle name="Обычный 3 11 2 4 6" xfId="20457"/>
    <cellStyle name="Обычный 3 11 2 4 6 2" xfId="20458"/>
    <cellStyle name="Обычный 3 11 2 4 6 3" xfId="20459"/>
    <cellStyle name="Обычный 3 11 2 4 7" xfId="20460"/>
    <cellStyle name="Обычный 3 11 2 4 7 2" xfId="20461"/>
    <cellStyle name="Обычный 3 11 2 4 7 3" xfId="20462"/>
    <cellStyle name="Обычный 3 11 2 4 8" xfId="20463"/>
    <cellStyle name="Обычный 3 11 2 4 9" xfId="20464"/>
    <cellStyle name="Обычный 3 11 2 5" xfId="20465"/>
    <cellStyle name="Обычный 3 11 2 5 2" xfId="20466"/>
    <cellStyle name="Обычный 3 11 2 5 2 2" xfId="20467"/>
    <cellStyle name="Обычный 3 11 2 5 2 2 2" xfId="20468"/>
    <cellStyle name="Обычный 3 11 2 5 2 2 3" xfId="20469"/>
    <cellStyle name="Обычный 3 11 2 5 2 3" xfId="20470"/>
    <cellStyle name="Обычный 3 11 2 5 2 3 2" xfId="20471"/>
    <cellStyle name="Обычный 3 11 2 5 2 3 3" xfId="20472"/>
    <cellStyle name="Обычный 3 11 2 5 2 4" xfId="20473"/>
    <cellStyle name="Обычный 3 11 2 5 2 5" xfId="20474"/>
    <cellStyle name="Обычный 3 11 2 5 3" xfId="20475"/>
    <cellStyle name="Обычный 3 11 2 5 3 2" xfId="20476"/>
    <cellStyle name="Обычный 3 11 2 5 3 3" xfId="20477"/>
    <cellStyle name="Обычный 3 11 2 5 4" xfId="20478"/>
    <cellStyle name="Обычный 3 11 2 5 4 2" xfId="20479"/>
    <cellStyle name="Обычный 3 11 2 5 4 3" xfId="20480"/>
    <cellStyle name="Обычный 3 11 2 5 5" xfId="20481"/>
    <cellStyle name="Обычный 3 11 2 5 6" xfId="20482"/>
    <cellStyle name="Обычный 3 11 2 6" xfId="20483"/>
    <cellStyle name="Обычный 3 11 2 6 2" xfId="20484"/>
    <cellStyle name="Обычный 3 11 2 6 2 2" xfId="20485"/>
    <cellStyle name="Обычный 3 11 2 6 2 3" xfId="20486"/>
    <cellStyle name="Обычный 3 11 2 6 3" xfId="20487"/>
    <cellStyle name="Обычный 3 11 2 6 3 2" xfId="20488"/>
    <cellStyle name="Обычный 3 11 2 6 3 3" xfId="20489"/>
    <cellStyle name="Обычный 3 11 2 6 4" xfId="20490"/>
    <cellStyle name="Обычный 3 11 2 6 5" xfId="20491"/>
    <cellStyle name="Обычный 3 11 2 7" xfId="20492"/>
    <cellStyle name="Обычный 3 11 2 7 2" xfId="20493"/>
    <cellStyle name="Обычный 3 11 2 7 3" xfId="20494"/>
    <cellStyle name="Обычный 3 11 2 8" xfId="20495"/>
    <cellStyle name="Обычный 3 11 2 8 2" xfId="20496"/>
    <cellStyle name="Обычный 3 11 2 8 3" xfId="20497"/>
    <cellStyle name="Обычный 3 11 2 9" xfId="20498"/>
    <cellStyle name="Обычный 3 11 2 9 2" xfId="20499"/>
    <cellStyle name="Обычный 3 11 2 9 3" xfId="20500"/>
    <cellStyle name="Обычный 3 11 2_Прил3-Fin1" xfId="20501"/>
    <cellStyle name="Обычный 3 11 3" xfId="20502"/>
    <cellStyle name="Обычный 3 11 3 10" xfId="20503"/>
    <cellStyle name="Обычный 3 11 3 2" xfId="20504"/>
    <cellStyle name="Обычный 3 11 3 2 2" xfId="20505"/>
    <cellStyle name="Обычный 3 11 3 2 2 2" xfId="20506"/>
    <cellStyle name="Обычный 3 11 3 2 2 2 2" xfId="20507"/>
    <cellStyle name="Обычный 3 11 3 2 2 2 3" xfId="20508"/>
    <cellStyle name="Обычный 3 11 3 2 2 3" xfId="20509"/>
    <cellStyle name="Обычный 3 11 3 2 2 3 2" xfId="20510"/>
    <cellStyle name="Обычный 3 11 3 2 2 3 3" xfId="20511"/>
    <cellStyle name="Обычный 3 11 3 2 2 4" xfId="20512"/>
    <cellStyle name="Обычный 3 11 3 2 2 4 2" xfId="20513"/>
    <cellStyle name="Обычный 3 11 3 2 2 4 3" xfId="20514"/>
    <cellStyle name="Обычный 3 11 3 2 2 5" xfId="20515"/>
    <cellStyle name="Обычный 3 11 3 2 2 5 2" xfId="20516"/>
    <cellStyle name="Обычный 3 11 3 2 2 5 3" xfId="20517"/>
    <cellStyle name="Обычный 3 11 3 2 2 6" xfId="20518"/>
    <cellStyle name="Обычный 3 11 3 2 2 6 2" xfId="20519"/>
    <cellStyle name="Обычный 3 11 3 2 2 6 3" xfId="20520"/>
    <cellStyle name="Обычный 3 11 3 2 2 7" xfId="20521"/>
    <cellStyle name="Обычный 3 11 3 2 2 8" xfId="20522"/>
    <cellStyle name="Обычный 3 11 3 2 3" xfId="20523"/>
    <cellStyle name="Обычный 3 11 3 2 3 2" xfId="20524"/>
    <cellStyle name="Обычный 3 11 3 2 3 3" xfId="20525"/>
    <cellStyle name="Обычный 3 11 3 2 4" xfId="20526"/>
    <cellStyle name="Обычный 3 11 3 2 4 2" xfId="20527"/>
    <cellStyle name="Обычный 3 11 3 2 4 3" xfId="20528"/>
    <cellStyle name="Обычный 3 11 3 2 5" xfId="20529"/>
    <cellStyle name="Обычный 3 11 3 2 5 2" xfId="20530"/>
    <cellStyle name="Обычный 3 11 3 2 5 3" xfId="20531"/>
    <cellStyle name="Обычный 3 11 3 2 6" xfId="20532"/>
    <cellStyle name="Обычный 3 11 3 2 6 2" xfId="20533"/>
    <cellStyle name="Обычный 3 11 3 2 6 3" xfId="20534"/>
    <cellStyle name="Обычный 3 11 3 2 7" xfId="20535"/>
    <cellStyle name="Обычный 3 11 3 2 7 2" xfId="20536"/>
    <cellStyle name="Обычный 3 11 3 2 7 3" xfId="20537"/>
    <cellStyle name="Обычный 3 11 3 2 8" xfId="20538"/>
    <cellStyle name="Обычный 3 11 3 2 9" xfId="20539"/>
    <cellStyle name="Обычный 3 11 3 3" xfId="20540"/>
    <cellStyle name="Обычный 3 11 3 3 2" xfId="20541"/>
    <cellStyle name="Обычный 3 11 3 3 2 2" xfId="20542"/>
    <cellStyle name="Обычный 3 11 3 3 2 3" xfId="20543"/>
    <cellStyle name="Обычный 3 11 3 3 3" xfId="20544"/>
    <cellStyle name="Обычный 3 11 3 3 3 2" xfId="20545"/>
    <cellStyle name="Обычный 3 11 3 3 3 3" xfId="20546"/>
    <cellStyle name="Обычный 3 11 3 3 4" xfId="20547"/>
    <cellStyle name="Обычный 3 11 3 3 4 2" xfId="20548"/>
    <cellStyle name="Обычный 3 11 3 3 4 3" xfId="20549"/>
    <cellStyle name="Обычный 3 11 3 3 5" xfId="20550"/>
    <cellStyle name="Обычный 3 11 3 3 5 2" xfId="20551"/>
    <cellStyle name="Обычный 3 11 3 3 5 3" xfId="20552"/>
    <cellStyle name="Обычный 3 11 3 3 6" xfId="20553"/>
    <cellStyle name="Обычный 3 11 3 3 6 2" xfId="20554"/>
    <cellStyle name="Обычный 3 11 3 3 6 3" xfId="20555"/>
    <cellStyle name="Обычный 3 11 3 3 7" xfId="20556"/>
    <cellStyle name="Обычный 3 11 3 3 8" xfId="20557"/>
    <cellStyle name="Обычный 3 11 3 4" xfId="20558"/>
    <cellStyle name="Обычный 3 11 3 4 2" xfId="20559"/>
    <cellStyle name="Обычный 3 11 3 4 3" xfId="20560"/>
    <cellStyle name="Обычный 3 11 3 5" xfId="20561"/>
    <cellStyle name="Обычный 3 11 3 5 2" xfId="20562"/>
    <cellStyle name="Обычный 3 11 3 5 3" xfId="20563"/>
    <cellStyle name="Обычный 3 11 3 6" xfId="20564"/>
    <cellStyle name="Обычный 3 11 3 6 2" xfId="20565"/>
    <cellStyle name="Обычный 3 11 3 6 3" xfId="20566"/>
    <cellStyle name="Обычный 3 11 3 7" xfId="20567"/>
    <cellStyle name="Обычный 3 11 3 7 2" xfId="20568"/>
    <cellStyle name="Обычный 3 11 3 7 3" xfId="20569"/>
    <cellStyle name="Обычный 3 11 3 8" xfId="20570"/>
    <cellStyle name="Обычный 3 11 3 8 2" xfId="20571"/>
    <cellStyle name="Обычный 3 11 3 8 3" xfId="20572"/>
    <cellStyle name="Обычный 3 11 3 9" xfId="20573"/>
    <cellStyle name="Обычный 3 11 4" xfId="20574"/>
    <cellStyle name="Обычный 3 11 4 2" xfId="20575"/>
    <cellStyle name="Обычный 3 11 4 2 2" xfId="20576"/>
    <cellStyle name="Обычный 3 11 4 2 2 2" xfId="20577"/>
    <cellStyle name="Обычный 3 11 4 2 2 3" xfId="20578"/>
    <cellStyle name="Обычный 3 11 4 2 3" xfId="20579"/>
    <cellStyle name="Обычный 3 11 4 2 3 2" xfId="20580"/>
    <cellStyle name="Обычный 3 11 4 2 3 3" xfId="20581"/>
    <cellStyle name="Обычный 3 11 4 2 4" xfId="20582"/>
    <cellStyle name="Обычный 3 11 4 2 4 2" xfId="20583"/>
    <cellStyle name="Обычный 3 11 4 2 4 3" xfId="20584"/>
    <cellStyle name="Обычный 3 11 4 2 5" xfId="20585"/>
    <cellStyle name="Обычный 3 11 4 2 5 2" xfId="20586"/>
    <cellStyle name="Обычный 3 11 4 2 5 3" xfId="20587"/>
    <cellStyle name="Обычный 3 11 4 2 6" xfId="20588"/>
    <cellStyle name="Обычный 3 11 4 2 6 2" xfId="20589"/>
    <cellStyle name="Обычный 3 11 4 2 6 3" xfId="20590"/>
    <cellStyle name="Обычный 3 11 4 2 7" xfId="20591"/>
    <cellStyle name="Обычный 3 11 4 2 8" xfId="20592"/>
    <cellStyle name="Обычный 3 11 4 3" xfId="20593"/>
    <cellStyle name="Обычный 3 11 4 3 2" xfId="20594"/>
    <cellStyle name="Обычный 3 11 4 3 3" xfId="20595"/>
    <cellStyle name="Обычный 3 11 4 4" xfId="20596"/>
    <cellStyle name="Обычный 3 11 4 4 2" xfId="20597"/>
    <cellStyle name="Обычный 3 11 4 4 3" xfId="20598"/>
    <cellStyle name="Обычный 3 11 4 5" xfId="20599"/>
    <cellStyle name="Обычный 3 11 4 5 2" xfId="20600"/>
    <cellStyle name="Обычный 3 11 4 5 3" xfId="20601"/>
    <cellStyle name="Обычный 3 11 4 6" xfId="20602"/>
    <cellStyle name="Обычный 3 11 4 6 2" xfId="20603"/>
    <cellStyle name="Обычный 3 11 4 6 3" xfId="20604"/>
    <cellStyle name="Обычный 3 11 4 7" xfId="20605"/>
    <cellStyle name="Обычный 3 11 4 7 2" xfId="20606"/>
    <cellStyle name="Обычный 3 11 4 7 3" xfId="20607"/>
    <cellStyle name="Обычный 3 11 4 8" xfId="20608"/>
    <cellStyle name="Обычный 3 11 4 9" xfId="20609"/>
    <cellStyle name="Обычный 3 11 5" xfId="20610"/>
    <cellStyle name="Обычный 3 11 5 2" xfId="20611"/>
    <cellStyle name="Обычный 3 11 5 2 2" xfId="20612"/>
    <cellStyle name="Обычный 3 11 5 2 2 2" xfId="20613"/>
    <cellStyle name="Обычный 3 11 5 2 2 3" xfId="20614"/>
    <cellStyle name="Обычный 3 11 5 2 3" xfId="20615"/>
    <cellStyle name="Обычный 3 11 5 2 3 2" xfId="20616"/>
    <cellStyle name="Обычный 3 11 5 2 3 3" xfId="20617"/>
    <cellStyle name="Обычный 3 11 5 2 4" xfId="20618"/>
    <cellStyle name="Обычный 3 11 5 2 5" xfId="20619"/>
    <cellStyle name="Обычный 3 11 5 3" xfId="20620"/>
    <cellStyle name="Обычный 3 11 5 3 2" xfId="20621"/>
    <cellStyle name="Обычный 3 11 5 3 3" xfId="20622"/>
    <cellStyle name="Обычный 3 11 5 4" xfId="20623"/>
    <cellStyle name="Обычный 3 11 5 4 2" xfId="20624"/>
    <cellStyle name="Обычный 3 11 5 4 3" xfId="20625"/>
    <cellStyle name="Обычный 3 11 5 5" xfId="20626"/>
    <cellStyle name="Обычный 3 11 5 5 2" xfId="20627"/>
    <cellStyle name="Обычный 3 11 5 5 3" xfId="20628"/>
    <cellStyle name="Обычный 3 11 5 6" xfId="20629"/>
    <cellStyle name="Обычный 3 11 5 6 2" xfId="20630"/>
    <cellStyle name="Обычный 3 11 5 6 3" xfId="20631"/>
    <cellStyle name="Обычный 3 11 5 7" xfId="20632"/>
    <cellStyle name="Обычный 3 11 5 7 2" xfId="20633"/>
    <cellStyle name="Обычный 3 11 5 7 3" xfId="20634"/>
    <cellStyle name="Обычный 3 11 5 8" xfId="20635"/>
    <cellStyle name="Обычный 3 11 5 9" xfId="20636"/>
    <cellStyle name="Обычный 3 11 6" xfId="20637"/>
    <cellStyle name="Обычный 3 11 6 2" xfId="20638"/>
    <cellStyle name="Обычный 3 11 6 2 2" xfId="20639"/>
    <cellStyle name="Обычный 3 11 6 2 2 2" xfId="20640"/>
    <cellStyle name="Обычный 3 11 6 2 2 3" xfId="20641"/>
    <cellStyle name="Обычный 3 11 6 2 3" xfId="20642"/>
    <cellStyle name="Обычный 3 11 6 2 3 2" xfId="20643"/>
    <cellStyle name="Обычный 3 11 6 2 3 3" xfId="20644"/>
    <cellStyle name="Обычный 3 11 6 2 4" xfId="20645"/>
    <cellStyle name="Обычный 3 11 6 2 5" xfId="20646"/>
    <cellStyle name="Обычный 3 11 6 3" xfId="20647"/>
    <cellStyle name="Обычный 3 11 6 3 2" xfId="20648"/>
    <cellStyle name="Обычный 3 11 6 3 3" xfId="20649"/>
    <cellStyle name="Обычный 3 11 6 4" xfId="20650"/>
    <cellStyle name="Обычный 3 11 6 4 2" xfId="20651"/>
    <cellStyle name="Обычный 3 11 6 4 3" xfId="20652"/>
    <cellStyle name="Обычный 3 11 6 5" xfId="20653"/>
    <cellStyle name="Обычный 3 11 6 6" xfId="20654"/>
    <cellStyle name="Обычный 3 11 7" xfId="20655"/>
    <cellStyle name="Обычный 3 11 7 2" xfId="20656"/>
    <cellStyle name="Обычный 3 11 7 2 2" xfId="20657"/>
    <cellStyle name="Обычный 3 11 7 2 3" xfId="20658"/>
    <cellStyle name="Обычный 3 11 7 3" xfId="20659"/>
    <cellStyle name="Обычный 3 11 7 3 2" xfId="20660"/>
    <cellStyle name="Обычный 3 11 7 3 3" xfId="20661"/>
    <cellStyle name="Обычный 3 11 7 4" xfId="20662"/>
    <cellStyle name="Обычный 3 11 7 5" xfId="20663"/>
    <cellStyle name="Обычный 3 11 8" xfId="20664"/>
    <cellStyle name="Обычный 3 11 8 2" xfId="20665"/>
    <cellStyle name="Обычный 3 11 8 3" xfId="20666"/>
    <cellStyle name="Обычный 3 11 9" xfId="20667"/>
    <cellStyle name="Обычный 3 11 9 2" xfId="20668"/>
    <cellStyle name="Обычный 3 11 9 3" xfId="20669"/>
    <cellStyle name="Обычный 3 11_Прил3-Fin1" xfId="20670"/>
    <cellStyle name="Обычный 3 12" xfId="20671"/>
    <cellStyle name="Обычный 3 12 2" xfId="20672"/>
    <cellStyle name="Обычный 3 13" xfId="20673"/>
    <cellStyle name="Обычный 3 13 2" xfId="20674"/>
    <cellStyle name="Обычный 3 14" xfId="20675"/>
    <cellStyle name="Обычный 3 15" xfId="20676"/>
    <cellStyle name="Обычный 3 16" xfId="20677"/>
    <cellStyle name="Обычный 3 17" xfId="20678"/>
    <cellStyle name="Обычный 3 17 2" xfId="20679"/>
    <cellStyle name="Обычный 3 18" xfId="20680"/>
    <cellStyle name="Обычный 3 19" xfId="20681"/>
    <cellStyle name="Обычный 3 2" xfId="41"/>
    <cellStyle name="Обычный 3 2 10" xfId="20682"/>
    <cellStyle name="Обычный 3 2 10 2" xfId="20683"/>
    <cellStyle name="Обычный 3 2 10 3" xfId="20684"/>
    <cellStyle name="Обычный 3 2 11" xfId="20685"/>
    <cellStyle name="Обычный 3 2 2" xfId="20686"/>
    <cellStyle name="Обычный 3 2 2 2" xfId="42"/>
    <cellStyle name="Обычный 3 2 2 2 2" xfId="20687"/>
    <cellStyle name="Обычный 3 2 2 2 2 2" xfId="20688"/>
    <cellStyle name="Обычный 3 2 2 2 3" xfId="20689"/>
    <cellStyle name="Обычный 3 2 2 2 3 2" xfId="20690"/>
    <cellStyle name="Обычный 3 2 2 2 4" xfId="20691"/>
    <cellStyle name="Обычный 3 2 2 2 5" xfId="20692"/>
    <cellStyle name="Обычный 3 2 2 2_Копия данецк" xfId="20693"/>
    <cellStyle name="Обычный 3 2 2 3" xfId="20694"/>
    <cellStyle name="Обычный 3 2 2 3 2" xfId="20695"/>
    <cellStyle name="Обычный 3 2 2 3 4" xfId="20696"/>
    <cellStyle name="Обычный 3 2 2 4" xfId="20697"/>
    <cellStyle name="Обычный 3 2 2 4 2" xfId="20698"/>
    <cellStyle name="Обычный 3 2 2 4 3" xfId="20699"/>
    <cellStyle name="Обычный 3 2 2 5" xfId="20700"/>
    <cellStyle name="Обычный 3 2 2_КС-2008 для инвест.отдела " xfId="20701"/>
    <cellStyle name="Обычный 3 2 3" xfId="20702"/>
    <cellStyle name="Обычный 3 2 3 2" xfId="20703"/>
    <cellStyle name="Обычный 3 2 3 2 2" xfId="20704"/>
    <cellStyle name="Обычный 3 2 3 3" xfId="20705"/>
    <cellStyle name="Обычный 3 2 3 3 2" xfId="20706"/>
    <cellStyle name="Обычный 3 2 3 4" xfId="20707"/>
    <cellStyle name="Обычный 3 2 3 5" xfId="20708"/>
    <cellStyle name="Обычный 3 2 3_Копия данецк" xfId="20709"/>
    <cellStyle name="Обычный 3 2 4" xfId="20710"/>
    <cellStyle name="Обычный 3 2 4 2" xfId="20711"/>
    <cellStyle name="Обычный 3 2 4 2 2" xfId="20712"/>
    <cellStyle name="Обычный 3 2 4 3" xfId="20713"/>
    <cellStyle name="Обычный 3 2 4 3 2" xfId="20714"/>
    <cellStyle name="Обычный 3 2 4 4" xfId="20715"/>
    <cellStyle name="Обычный 3 2 4 5" xfId="20716"/>
    <cellStyle name="Обычный 3 2 4_Копия данецк" xfId="20717"/>
    <cellStyle name="Обычный 3 2 5" xfId="20718"/>
    <cellStyle name="Обычный 3 2 5 2" xfId="20719"/>
    <cellStyle name="Обычный 3 2 5 3" xfId="20720"/>
    <cellStyle name="Обычный 3 2 6" xfId="20721"/>
    <cellStyle name="Обычный 3 2 6 2" xfId="20722"/>
    <cellStyle name="Обычный 3 2 6 3" xfId="20723"/>
    <cellStyle name="Обычный 3 2 7" xfId="20724"/>
    <cellStyle name="Обычный 3 2 7 2" xfId="20725"/>
    <cellStyle name="Обычный 3 2 8" xfId="20726"/>
    <cellStyle name="Обычный 3 2 8 2" xfId="20727"/>
    <cellStyle name="Обычный 3 2 9" xfId="20728"/>
    <cellStyle name="Обычный 3 2 9 2" xfId="20729"/>
    <cellStyle name="Обычный 3 2_КС-2008 для инвест.отдела " xfId="20730"/>
    <cellStyle name="Обычный 3 20" xfId="20731"/>
    <cellStyle name="Обычный 3 21" xfId="63"/>
    <cellStyle name="Обычный 3 3" xfId="20732"/>
    <cellStyle name="Обычный 3 3 2" xfId="20733"/>
    <cellStyle name="Обычный 3 3 2 2" xfId="20734"/>
    <cellStyle name="Обычный 3 3 2 2 2" xfId="20735"/>
    <cellStyle name="Обычный 3 3 2 2 3" xfId="20736"/>
    <cellStyle name="Обычный 3 3 2 3" xfId="20737"/>
    <cellStyle name="Обычный 3 3 2 4" xfId="20738"/>
    <cellStyle name="Обычный 3 3 3" xfId="20739"/>
    <cellStyle name="Обычный 3 3 3 2" xfId="20740"/>
    <cellStyle name="Обычный 3 3 3 3" xfId="20741"/>
    <cellStyle name="Обычный 3 3 4" xfId="20742"/>
    <cellStyle name="Обычный 3 3 4 2" xfId="20743"/>
    <cellStyle name="Обычный 3 3 4 3" xfId="20744"/>
    <cellStyle name="Обычный 3 3_КС-2008 для инвест.отдела " xfId="20745"/>
    <cellStyle name="Обычный 3 4" xfId="20746"/>
    <cellStyle name="Обычный 3 4 2" xfId="20747"/>
    <cellStyle name="Обычный 3 4 2 2" xfId="20748"/>
    <cellStyle name="Обычный 3 4 3" xfId="20749"/>
    <cellStyle name="Обычный 3 4 3 2" xfId="20750"/>
    <cellStyle name="Обычный 3 4 4" xfId="20751"/>
    <cellStyle name="Обычный 3 4 5" xfId="20752"/>
    <cellStyle name="Обычный 3 4_Копия данецк" xfId="20753"/>
    <cellStyle name="Обычный 3 5" xfId="20754"/>
    <cellStyle name="Обычный 3 5 2" xfId="20755"/>
    <cellStyle name="Обычный 3 5 2 2" xfId="20756"/>
    <cellStyle name="Обычный 3 5 3" xfId="20757"/>
    <cellStyle name="Обычный 3 5 3 2" xfId="20758"/>
    <cellStyle name="Обычный 3 5 4" xfId="20759"/>
    <cellStyle name="Обычный 3 5 5" xfId="20760"/>
    <cellStyle name="Обычный 3 5_Копия данецк" xfId="20761"/>
    <cellStyle name="Обычный 3 6" xfId="20762"/>
    <cellStyle name="Обычный 3 6 2" xfId="20763"/>
    <cellStyle name="Обычный 3 6 2 10" xfId="20764"/>
    <cellStyle name="Обычный 3 6 2 11" xfId="20765"/>
    <cellStyle name="Обычный 3 6 2 12" xfId="20766"/>
    <cellStyle name="Обычный 3 6 2 13" xfId="20767"/>
    <cellStyle name="Обычный 3 6 2 14" xfId="20768"/>
    <cellStyle name="Обычный 3 6 2 15" xfId="20769"/>
    <cellStyle name="Обычный 3 6 2 16" xfId="20770"/>
    <cellStyle name="Обычный 3 6 2 17" xfId="20771"/>
    <cellStyle name="Обычный 3 6 2 18" xfId="20772"/>
    <cellStyle name="Обычный 3 6 2 19" xfId="20773"/>
    <cellStyle name="Обычный 3 6 2 2" xfId="20774"/>
    <cellStyle name="Обычный 3 6 2 2 10" xfId="20775"/>
    <cellStyle name="Обычный 3 6 2 2 11" xfId="20776"/>
    <cellStyle name="Обычный 3 6 2 2 12" xfId="20777"/>
    <cellStyle name="Обычный 3 6 2 2 13" xfId="20778"/>
    <cellStyle name="Обычный 3 6 2 2 14" xfId="20779"/>
    <cellStyle name="Обычный 3 6 2 2 15" xfId="20780"/>
    <cellStyle name="Обычный 3 6 2 2 16" xfId="20781"/>
    <cellStyle name="Обычный 3 6 2 2 17" xfId="20782"/>
    <cellStyle name="Обычный 3 6 2 2 18" xfId="20783"/>
    <cellStyle name="Обычный 3 6 2 2 19" xfId="20784"/>
    <cellStyle name="Обычный 3 6 2 2 2" xfId="20785"/>
    <cellStyle name="Обычный 3 6 2 2 2 2" xfId="20786"/>
    <cellStyle name="Обычный 3 6 2 2 2 2 2" xfId="20787"/>
    <cellStyle name="Обычный 3 6 2 2 2 3" xfId="20788"/>
    <cellStyle name="Обычный 3 6 2 2 2 4" xfId="20789"/>
    <cellStyle name="Обычный 3 6 2 2 2 5" xfId="20790"/>
    <cellStyle name="Обычный 3 6 2 2 2 6" xfId="20791"/>
    <cellStyle name="Обычный 3 6 2 2 20" xfId="20792"/>
    <cellStyle name="Обычный 3 6 2 2 21" xfId="20793"/>
    <cellStyle name="Обычный 3 6 2 2 22" xfId="20794"/>
    <cellStyle name="Обычный 3 6 2 2 23" xfId="20795"/>
    <cellStyle name="Обычный 3 6 2 2 24" xfId="20796"/>
    <cellStyle name="Обычный 3 6 2 2 25" xfId="20797"/>
    <cellStyle name="Обычный 3 6 2 2 26" xfId="20798"/>
    <cellStyle name="Обычный 3 6 2 2 27" xfId="20799"/>
    <cellStyle name="Обычный 3 6 2 2 28" xfId="20800"/>
    <cellStyle name="Обычный 3 6 2 2 29" xfId="20801"/>
    <cellStyle name="Обычный 3 6 2 2 3" xfId="20802"/>
    <cellStyle name="Обычный 3 6 2 2 3 2" xfId="20803"/>
    <cellStyle name="Обычный 3 6 2 2 3 2 2" xfId="20804"/>
    <cellStyle name="Обычный 3 6 2 2 3 2 3" xfId="20805"/>
    <cellStyle name="Обычный 3 6 2 2 3 3" xfId="20806"/>
    <cellStyle name="Обычный 3 6 2 2 3 3 2" xfId="20807"/>
    <cellStyle name="Обычный 3 6 2 2 3 4" xfId="20808"/>
    <cellStyle name="Обычный 3 6 2 2 30" xfId="20809"/>
    <cellStyle name="Обычный 3 6 2 2 31" xfId="20810"/>
    <cellStyle name="Обычный 3 6 2 2 32" xfId="20811"/>
    <cellStyle name="Обычный 3 6 2 2 4" xfId="20812"/>
    <cellStyle name="Обычный 3 6 2 2 4 2" xfId="20813"/>
    <cellStyle name="Обычный 3 6 2 2 4 3" xfId="20814"/>
    <cellStyle name="Обычный 3 6 2 2 5" xfId="20815"/>
    <cellStyle name="Обычный 3 6 2 2 5 2" xfId="20816"/>
    <cellStyle name="Обычный 3 6 2 2 6" xfId="20817"/>
    <cellStyle name="Обычный 3 6 2 2 7" xfId="20818"/>
    <cellStyle name="Обычный 3 6 2 2 8" xfId="20819"/>
    <cellStyle name="Обычный 3 6 2 2 9" xfId="20820"/>
    <cellStyle name="Обычный 3 6 2 20" xfId="20821"/>
    <cellStyle name="Обычный 3 6 2 21" xfId="20822"/>
    <cellStyle name="Обычный 3 6 2 22" xfId="20823"/>
    <cellStyle name="Обычный 3 6 2 23" xfId="20824"/>
    <cellStyle name="Обычный 3 6 2 24" xfId="20825"/>
    <cellStyle name="Обычный 3 6 2 25" xfId="20826"/>
    <cellStyle name="Обычный 3 6 2 26" xfId="20827"/>
    <cellStyle name="Обычный 3 6 2 27" xfId="20828"/>
    <cellStyle name="Обычный 3 6 2 28" xfId="20829"/>
    <cellStyle name="Обычный 3 6 2 29" xfId="20830"/>
    <cellStyle name="Обычный 3 6 2 3" xfId="20831"/>
    <cellStyle name="Обычный 3 6 2 3 10" xfId="20832"/>
    <cellStyle name="Обычный 3 6 2 3 11" xfId="20833"/>
    <cellStyle name="Обычный 3 6 2 3 12" xfId="20834"/>
    <cellStyle name="Обычный 3 6 2 3 13" xfId="20835"/>
    <cellStyle name="Обычный 3 6 2 3 14" xfId="20836"/>
    <cellStyle name="Обычный 3 6 2 3 15" xfId="20837"/>
    <cellStyle name="Обычный 3 6 2 3 16" xfId="20838"/>
    <cellStyle name="Обычный 3 6 2 3 17" xfId="20839"/>
    <cellStyle name="Обычный 3 6 2 3 18" xfId="20840"/>
    <cellStyle name="Обычный 3 6 2 3 19" xfId="20841"/>
    <cellStyle name="Обычный 3 6 2 3 2" xfId="20842"/>
    <cellStyle name="Обычный 3 6 2 3 2 2" xfId="20843"/>
    <cellStyle name="Обычный 3 6 2 3 2 2 2" xfId="20844"/>
    <cellStyle name="Обычный 3 6 2 3 2 3" xfId="20845"/>
    <cellStyle name="Обычный 3 6 2 3 2 4" xfId="20846"/>
    <cellStyle name="Обычный 3 6 2 3 2 5" xfId="20847"/>
    <cellStyle name="Обычный 3 6 2 3 2 6" xfId="20848"/>
    <cellStyle name="Обычный 3 6 2 3 20" xfId="20849"/>
    <cellStyle name="Обычный 3 6 2 3 21" xfId="20850"/>
    <cellStyle name="Обычный 3 6 2 3 22" xfId="20851"/>
    <cellStyle name="Обычный 3 6 2 3 23" xfId="20852"/>
    <cellStyle name="Обычный 3 6 2 3 24" xfId="20853"/>
    <cellStyle name="Обычный 3 6 2 3 25" xfId="20854"/>
    <cellStyle name="Обычный 3 6 2 3 26" xfId="20855"/>
    <cellStyle name="Обычный 3 6 2 3 27" xfId="20856"/>
    <cellStyle name="Обычный 3 6 2 3 28" xfId="20857"/>
    <cellStyle name="Обычный 3 6 2 3 29" xfId="20858"/>
    <cellStyle name="Обычный 3 6 2 3 3" xfId="20859"/>
    <cellStyle name="Обычный 3 6 2 3 3 2" xfId="20860"/>
    <cellStyle name="Обычный 3 6 2 3 3 2 2" xfId="20861"/>
    <cellStyle name="Обычный 3 6 2 3 3 2 3" xfId="20862"/>
    <cellStyle name="Обычный 3 6 2 3 3 3" xfId="20863"/>
    <cellStyle name="Обычный 3 6 2 3 3 3 2" xfId="20864"/>
    <cellStyle name="Обычный 3 6 2 3 3 4" xfId="20865"/>
    <cellStyle name="Обычный 3 6 2 3 30" xfId="20866"/>
    <cellStyle name="Обычный 3 6 2 3 31" xfId="20867"/>
    <cellStyle name="Обычный 3 6 2 3 32" xfId="20868"/>
    <cellStyle name="Обычный 3 6 2 3 4" xfId="20869"/>
    <cellStyle name="Обычный 3 6 2 3 4 2" xfId="20870"/>
    <cellStyle name="Обычный 3 6 2 3 4 3" xfId="20871"/>
    <cellStyle name="Обычный 3 6 2 3 5" xfId="20872"/>
    <cellStyle name="Обычный 3 6 2 3 5 2" xfId="20873"/>
    <cellStyle name="Обычный 3 6 2 3 6" xfId="20874"/>
    <cellStyle name="Обычный 3 6 2 3 7" xfId="20875"/>
    <cellStyle name="Обычный 3 6 2 3 8" xfId="20876"/>
    <cellStyle name="Обычный 3 6 2 3 9" xfId="20877"/>
    <cellStyle name="Обычный 3 6 2 30" xfId="20878"/>
    <cellStyle name="Обычный 3 6 2 31" xfId="20879"/>
    <cellStyle name="Обычный 3 6 2 32" xfId="20880"/>
    <cellStyle name="Обычный 3 6 2 33" xfId="20881"/>
    <cellStyle name="Обычный 3 6 2 34" xfId="20882"/>
    <cellStyle name="Обычный 3 6 2 35" xfId="20883"/>
    <cellStyle name="Обычный 3 6 2 4" xfId="20884"/>
    <cellStyle name="Обычный 3 6 2 4 10" xfId="20885"/>
    <cellStyle name="Обычный 3 6 2 4 11" xfId="20886"/>
    <cellStyle name="Обычный 3 6 2 4 12" xfId="20887"/>
    <cellStyle name="Обычный 3 6 2 4 13" xfId="20888"/>
    <cellStyle name="Обычный 3 6 2 4 14" xfId="20889"/>
    <cellStyle name="Обычный 3 6 2 4 15" xfId="20890"/>
    <cellStyle name="Обычный 3 6 2 4 16" xfId="20891"/>
    <cellStyle name="Обычный 3 6 2 4 17" xfId="20892"/>
    <cellStyle name="Обычный 3 6 2 4 18" xfId="20893"/>
    <cellStyle name="Обычный 3 6 2 4 19" xfId="20894"/>
    <cellStyle name="Обычный 3 6 2 4 2" xfId="20895"/>
    <cellStyle name="Обычный 3 6 2 4 2 2" xfId="20896"/>
    <cellStyle name="Обычный 3 6 2 4 2 2 2" xfId="20897"/>
    <cellStyle name="Обычный 3 6 2 4 2 3" xfId="20898"/>
    <cellStyle name="Обычный 3 6 2 4 2 4" xfId="20899"/>
    <cellStyle name="Обычный 3 6 2 4 2 5" xfId="20900"/>
    <cellStyle name="Обычный 3 6 2 4 2 6" xfId="20901"/>
    <cellStyle name="Обычный 3 6 2 4 20" xfId="20902"/>
    <cellStyle name="Обычный 3 6 2 4 21" xfId="20903"/>
    <cellStyle name="Обычный 3 6 2 4 22" xfId="20904"/>
    <cellStyle name="Обычный 3 6 2 4 23" xfId="20905"/>
    <cellStyle name="Обычный 3 6 2 4 24" xfId="20906"/>
    <cellStyle name="Обычный 3 6 2 4 25" xfId="20907"/>
    <cellStyle name="Обычный 3 6 2 4 26" xfId="20908"/>
    <cellStyle name="Обычный 3 6 2 4 27" xfId="20909"/>
    <cellStyle name="Обычный 3 6 2 4 28" xfId="20910"/>
    <cellStyle name="Обычный 3 6 2 4 29" xfId="20911"/>
    <cellStyle name="Обычный 3 6 2 4 3" xfId="20912"/>
    <cellStyle name="Обычный 3 6 2 4 3 2" xfId="20913"/>
    <cellStyle name="Обычный 3 6 2 4 3 2 2" xfId="20914"/>
    <cellStyle name="Обычный 3 6 2 4 3 2 3" xfId="20915"/>
    <cellStyle name="Обычный 3 6 2 4 3 3" xfId="20916"/>
    <cellStyle name="Обычный 3 6 2 4 3 3 2" xfId="20917"/>
    <cellStyle name="Обычный 3 6 2 4 3 4" xfId="20918"/>
    <cellStyle name="Обычный 3 6 2 4 30" xfId="20919"/>
    <cellStyle name="Обычный 3 6 2 4 31" xfId="20920"/>
    <cellStyle name="Обычный 3 6 2 4 32" xfId="20921"/>
    <cellStyle name="Обычный 3 6 2 4 4" xfId="20922"/>
    <cellStyle name="Обычный 3 6 2 4 4 2" xfId="20923"/>
    <cellStyle name="Обычный 3 6 2 4 4 3" xfId="20924"/>
    <cellStyle name="Обычный 3 6 2 4 5" xfId="20925"/>
    <cellStyle name="Обычный 3 6 2 4 5 2" xfId="20926"/>
    <cellStyle name="Обычный 3 6 2 4 6" xfId="20927"/>
    <cellStyle name="Обычный 3 6 2 4 7" xfId="20928"/>
    <cellStyle name="Обычный 3 6 2 4 8" xfId="20929"/>
    <cellStyle name="Обычный 3 6 2 4 9" xfId="20930"/>
    <cellStyle name="Обычный 3 6 2 5" xfId="20931"/>
    <cellStyle name="Обычный 3 6 2 5 2" xfId="20932"/>
    <cellStyle name="Обычный 3 6 2 5 2 2" xfId="20933"/>
    <cellStyle name="Обычный 3 6 2 5 3" xfId="20934"/>
    <cellStyle name="Обычный 3 6 2 5 4" xfId="20935"/>
    <cellStyle name="Обычный 3 6 2 5 5" xfId="20936"/>
    <cellStyle name="Обычный 3 6 2 5 6" xfId="20937"/>
    <cellStyle name="Обычный 3 6 2 6" xfId="20938"/>
    <cellStyle name="Обычный 3 6 2 6 2" xfId="20939"/>
    <cellStyle name="Обычный 3 6 2 6 2 2" xfId="20940"/>
    <cellStyle name="Обычный 3 6 2 6 2 3" xfId="20941"/>
    <cellStyle name="Обычный 3 6 2 6 3" xfId="20942"/>
    <cellStyle name="Обычный 3 6 2 6 3 2" xfId="20943"/>
    <cellStyle name="Обычный 3 6 2 6 4" xfId="20944"/>
    <cellStyle name="Обычный 3 6 2 7" xfId="20945"/>
    <cellStyle name="Обычный 3 6 2 7 2" xfId="20946"/>
    <cellStyle name="Обычный 3 6 2 7 3" xfId="20947"/>
    <cellStyle name="Обычный 3 6 2 8" xfId="20948"/>
    <cellStyle name="Обычный 3 6 2 8 2" xfId="20949"/>
    <cellStyle name="Обычный 3 6 2 9" xfId="20950"/>
    <cellStyle name="Обычный 3 6 2_Копия данецк" xfId="20951"/>
    <cellStyle name="Обычный 3 6 3" xfId="20952"/>
    <cellStyle name="Обычный 3 7" xfId="20953"/>
    <cellStyle name="Обычный 3 7 2" xfId="20954"/>
    <cellStyle name="Обычный 3 7 3" xfId="20955"/>
    <cellStyle name="Обычный 3 8" xfId="20956"/>
    <cellStyle name="Обычный 3 8 10" xfId="20957"/>
    <cellStyle name="Обычный 3 8 11" xfId="20958"/>
    <cellStyle name="Обычный 3 8 12" xfId="20959"/>
    <cellStyle name="Обычный 3 8 13" xfId="20960"/>
    <cellStyle name="Обычный 3 8 14" xfId="20961"/>
    <cellStyle name="Обычный 3 8 15" xfId="20962"/>
    <cellStyle name="Обычный 3 8 16" xfId="20963"/>
    <cellStyle name="Обычный 3 8 17" xfId="20964"/>
    <cellStyle name="Обычный 3 8 18" xfId="20965"/>
    <cellStyle name="Обычный 3 8 19" xfId="20966"/>
    <cellStyle name="Обычный 3 8 2" xfId="20967"/>
    <cellStyle name="Обычный 3 8 2 10" xfId="20968"/>
    <cellStyle name="Обычный 3 8 2 11" xfId="20969"/>
    <cellStyle name="Обычный 3 8 2 12" xfId="20970"/>
    <cellStyle name="Обычный 3 8 2 13" xfId="20971"/>
    <cellStyle name="Обычный 3 8 2 14" xfId="20972"/>
    <cellStyle name="Обычный 3 8 2 15" xfId="20973"/>
    <cellStyle name="Обычный 3 8 2 16" xfId="20974"/>
    <cellStyle name="Обычный 3 8 2 17" xfId="20975"/>
    <cellStyle name="Обычный 3 8 2 18" xfId="20976"/>
    <cellStyle name="Обычный 3 8 2 19" xfId="20977"/>
    <cellStyle name="Обычный 3 8 2 2" xfId="20978"/>
    <cellStyle name="Обычный 3 8 2 2 2" xfId="20979"/>
    <cellStyle name="Обычный 3 8 2 2 3" xfId="20980"/>
    <cellStyle name="Обычный 3 8 2 20" xfId="20981"/>
    <cellStyle name="Обычный 3 8 2 21" xfId="20982"/>
    <cellStyle name="Обычный 3 8 2 22" xfId="20983"/>
    <cellStyle name="Обычный 3 8 2 23" xfId="20984"/>
    <cellStyle name="Обычный 3 8 2 24" xfId="20985"/>
    <cellStyle name="Обычный 3 8 2 25" xfId="20986"/>
    <cellStyle name="Обычный 3 8 2 26" xfId="20987"/>
    <cellStyle name="Обычный 3 8 2 27" xfId="20988"/>
    <cellStyle name="Обычный 3 8 2 28" xfId="20989"/>
    <cellStyle name="Обычный 3 8 2 29" xfId="20990"/>
    <cellStyle name="Обычный 3 8 2 3" xfId="20991"/>
    <cellStyle name="Обычный 3 8 2 30" xfId="20992"/>
    <cellStyle name="Обычный 3 8 2 31" xfId="20993"/>
    <cellStyle name="Обычный 3 8 2 32" xfId="20994"/>
    <cellStyle name="Обычный 3 8 2 4" xfId="20995"/>
    <cellStyle name="Обычный 3 8 2 5" xfId="20996"/>
    <cellStyle name="Обычный 3 8 2 6" xfId="20997"/>
    <cellStyle name="Обычный 3 8 2 7" xfId="20998"/>
    <cellStyle name="Обычный 3 8 2 8" xfId="20999"/>
    <cellStyle name="Обычный 3 8 2 9" xfId="21000"/>
    <cellStyle name="Обычный 3 8 20" xfId="21001"/>
    <cellStyle name="Обычный 3 8 21" xfId="21002"/>
    <cellStyle name="Обычный 3 8 22" xfId="21003"/>
    <cellStyle name="Обычный 3 8 23" xfId="21004"/>
    <cellStyle name="Обычный 3 8 24" xfId="21005"/>
    <cellStyle name="Обычный 3 8 25" xfId="21006"/>
    <cellStyle name="Обычный 3 8 26" xfId="21007"/>
    <cellStyle name="Обычный 3 8 27" xfId="21008"/>
    <cellStyle name="Обычный 3 8 28" xfId="21009"/>
    <cellStyle name="Обычный 3 8 29" xfId="21010"/>
    <cellStyle name="Обычный 3 8 3" xfId="21011"/>
    <cellStyle name="Обычный 3 8 3 2" xfId="21012"/>
    <cellStyle name="Обычный 3 8 3 2 2" xfId="21013"/>
    <cellStyle name="Обычный 3 8 3 2 3" xfId="21014"/>
    <cellStyle name="Обычный 3 8 3 3" xfId="21015"/>
    <cellStyle name="Обычный 3 8 3 4" xfId="21016"/>
    <cellStyle name="Обычный 3 8 30" xfId="21017"/>
    <cellStyle name="Обычный 3 8 31" xfId="21018"/>
    <cellStyle name="Обычный 3 8 32" xfId="21019"/>
    <cellStyle name="Обычный 3 8 4" xfId="21020"/>
    <cellStyle name="Обычный 3 8 4 2" xfId="21021"/>
    <cellStyle name="Обычный 3 8 4 3" xfId="21022"/>
    <cellStyle name="Обычный 3 8 5" xfId="21023"/>
    <cellStyle name="Обычный 3 8 6" xfId="21024"/>
    <cellStyle name="Обычный 3 8 7" xfId="21025"/>
    <cellStyle name="Обычный 3 8 8" xfId="21026"/>
    <cellStyle name="Обычный 3 8 9" xfId="21027"/>
    <cellStyle name="Обычный 3 9" xfId="21028"/>
    <cellStyle name="Обычный 3 9 10" xfId="21029"/>
    <cellStyle name="Обычный 3 9 11" xfId="21030"/>
    <cellStyle name="Обычный 3 9 12" xfId="21031"/>
    <cellStyle name="Обычный 3 9 13" xfId="21032"/>
    <cellStyle name="Обычный 3 9 14" xfId="21033"/>
    <cellStyle name="Обычный 3 9 15" xfId="21034"/>
    <cellStyle name="Обычный 3 9 16" xfId="21035"/>
    <cellStyle name="Обычный 3 9 17" xfId="21036"/>
    <cellStyle name="Обычный 3 9 18" xfId="21037"/>
    <cellStyle name="Обычный 3 9 19" xfId="21038"/>
    <cellStyle name="Обычный 3 9 2" xfId="21039"/>
    <cellStyle name="Обычный 3 9 2 10" xfId="21040"/>
    <cellStyle name="Обычный 3 9 2 11" xfId="21041"/>
    <cellStyle name="Обычный 3 9 2 12" xfId="21042"/>
    <cellStyle name="Обычный 3 9 2 13" xfId="21043"/>
    <cellStyle name="Обычный 3 9 2 14" xfId="21044"/>
    <cellStyle name="Обычный 3 9 2 15" xfId="21045"/>
    <cellStyle name="Обычный 3 9 2 16" xfId="21046"/>
    <cellStyle name="Обычный 3 9 2 17" xfId="21047"/>
    <cellStyle name="Обычный 3 9 2 18" xfId="21048"/>
    <cellStyle name="Обычный 3 9 2 19" xfId="21049"/>
    <cellStyle name="Обычный 3 9 2 2" xfId="21050"/>
    <cellStyle name="Обычный 3 9 2 2 2" xfId="21051"/>
    <cellStyle name="Обычный 3 9 2 2 3" xfId="21052"/>
    <cellStyle name="Обычный 3 9 2 20" xfId="21053"/>
    <cellStyle name="Обычный 3 9 2 21" xfId="21054"/>
    <cellStyle name="Обычный 3 9 2 22" xfId="21055"/>
    <cellStyle name="Обычный 3 9 2 23" xfId="21056"/>
    <cellStyle name="Обычный 3 9 2 24" xfId="21057"/>
    <cellStyle name="Обычный 3 9 2 25" xfId="21058"/>
    <cellStyle name="Обычный 3 9 2 26" xfId="21059"/>
    <cellStyle name="Обычный 3 9 2 27" xfId="21060"/>
    <cellStyle name="Обычный 3 9 2 28" xfId="21061"/>
    <cellStyle name="Обычный 3 9 2 29" xfId="21062"/>
    <cellStyle name="Обычный 3 9 2 3" xfId="21063"/>
    <cellStyle name="Обычный 3 9 2 30" xfId="21064"/>
    <cellStyle name="Обычный 3 9 2 31" xfId="21065"/>
    <cellStyle name="Обычный 3 9 2 32" xfId="21066"/>
    <cellStyle name="Обычный 3 9 2 4" xfId="21067"/>
    <cellStyle name="Обычный 3 9 2 5" xfId="21068"/>
    <cellStyle name="Обычный 3 9 2 6" xfId="21069"/>
    <cellStyle name="Обычный 3 9 2 7" xfId="21070"/>
    <cellStyle name="Обычный 3 9 2 8" xfId="21071"/>
    <cellStyle name="Обычный 3 9 2 9" xfId="21072"/>
    <cellStyle name="Обычный 3 9 20" xfId="21073"/>
    <cellStyle name="Обычный 3 9 21" xfId="21074"/>
    <cellStyle name="Обычный 3 9 22" xfId="21075"/>
    <cellStyle name="Обычный 3 9 23" xfId="21076"/>
    <cellStyle name="Обычный 3 9 24" xfId="21077"/>
    <cellStyle name="Обычный 3 9 25" xfId="21078"/>
    <cellStyle name="Обычный 3 9 26" xfId="21079"/>
    <cellStyle name="Обычный 3 9 27" xfId="21080"/>
    <cellStyle name="Обычный 3 9 28" xfId="21081"/>
    <cellStyle name="Обычный 3 9 29" xfId="21082"/>
    <cellStyle name="Обычный 3 9 3" xfId="21083"/>
    <cellStyle name="Обычный 3 9 3 2" xfId="21084"/>
    <cellStyle name="Обычный 3 9 3 2 2" xfId="21085"/>
    <cellStyle name="Обычный 3 9 3 2 3" xfId="21086"/>
    <cellStyle name="Обычный 3 9 3 3" xfId="21087"/>
    <cellStyle name="Обычный 3 9 3 4" xfId="21088"/>
    <cellStyle name="Обычный 3 9 30" xfId="21089"/>
    <cellStyle name="Обычный 3 9 31" xfId="21090"/>
    <cellStyle name="Обычный 3 9 32" xfId="21091"/>
    <cellStyle name="Обычный 3 9 4" xfId="21092"/>
    <cellStyle name="Обычный 3 9 4 2" xfId="21093"/>
    <cellStyle name="Обычный 3 9 4 3" xfId="21094"/>
    <cellStyle name="Обычный 3 9 5" xfId="21095"/>
    <cellStyle name="Обычный 3 9 6" xfId="21096"/>
    <cellStyle name="Обычный 3 9 7" xfId="21097"/>
    <cellStyle name="Обычный 3 9 8" xfId="21098"/>
    <cellStyle name="Обычный 3 9 9" xfId="21099"/>
    <cellStyle name="Обычный 3_19_Сташкова списание  незав стр-ва (пристройка-магазин)" xfId="21100"/>
    <cellStyle name="Обычный 30" xfId="21101"/>
    <cellStyle name="Обычный 30 1" xfId="21102"/>
    <cellStyle name="Обычный 30 10" xfId="21103"/>
    <cellStyle name="Обычный 30 11" xfId="21104"/>
    <cellStyle name="Обычный 30 12" xfId="21105"/>
    <cellStyle name="Обычный 30 13" xfId="21106"/>
    <cellStyle name="Обычный 30 14" xfId="21107"/>
    <cellStyle name="Обычный 30 15" xfId="21108"/>
    <cellStyle name="Обычный 30 16" xfId="21109"/>
    <cellStyle name="Обычный 30 17" xfId="21110"/>
    <cellStyle name="Обычный 30 18" xfId="21111"/>
    <cellStyle name="Обычный 30 19" xfId="21112"/>
    <cellStyle name="Обычный 30 2" xfId="21113"/>
    <cellStyle name="Обычный 30 2 10" xfId="21114"/>
    <cellStyle name="Обычный 30 2 2" xfId="21115"/>
    <cellStyle name="Обычный 30 2 2 2" xfId="21116"/>
    <cellStyle name="Обычный 30 2 2 2 2" xfId="21117"/>
    <cellStyle name="Обычный 30 2 2 2 2 2" xfId="21118"/>
    <cellStyle name="Обычный 30 2 2 2 2 3" xfId="21119"/>
    <cellStyle name="Обычный 30 2 2 2 3" xfId="21120"/>
    <cellStyle name="Обычный 30 2 2 2 3 2" xfId="21121"/>
    <cellStyle name="Обычный 30 2 2 2 3 3" xfId="21122"/>
    <cellStyle name="Обычный 30 2 2 2 4" xfId="21123"/>
    <cellStyle name="Обычный 30 2 2 2 4 2" xfId="21124"/>
    <cellStyle name="Обычный 30 2 2 2 4 3" xfId="21125"/>
    <cellStyle name="Обычный 30 2 2 2 5" xfId="21126"/>
    <cellStyle name="Обычный 30 2 2 2 5 2" xfId="21127"/>
    <cellStyle name="Обычный 30 2 2 2 5 3" xfId="21128"/>
    <cellStyle name="Обычный 30 2 2 2 6" xfId="21129"/>
    <cellStyle name="Обычный 30 2 2 2 6 2" xfId="21130"/>
    <cellStyle name="Обычный 30 2 2 2 6 3" xfId="21131"/>
    <cellStyle name="Обычный 30 2 2 2 7" xfId="21132"/>
    <cellStyle name="Обычный 30 2 2 2 8" xfId="21133"/>
    <cellStyle name="Обычный 30 2 2 3" xfId="21134"/>
    <cellStyle name="Обычный 30 2 2 3 2" xfId="21135"/>
    <cellStyle name="Обычный 30 2 2 3 3" xfId="21136"/>
    <cellStyle name="Обычный 30 2 2 4" xfId="21137"/>
    <cellStyle name="Обычный 30 2 2 4 2" xfId="21138"/>
    <cellStyle name="Обычный 30 2 2 4 3" xfId="21139"/>
    <cellStyle name="Обычный 30 2 2 5" xfId="21140"/>
    <cellStyle name="Обычный 30 2 2 5 2" xfId="21141"/>
    <cellStyle name="Обычный 30 2 2 5 3" xfId="21142"/>
    <cellStyle name="Обычный 30 2 2 6" xfId="21143"/>
    <cellStyle name="Обычный 30 2 2 6 2" xfId="21144"/>
    <cellStyle name="Обычный 30 2 2 6 3" xfId="21145"/>
    <cellStyle name="Обычный 30 2 2 7" xfId="21146"/>
    <cellStyle name="Обычный 30 2 2 7 2" xfId="21147"/>
    <cellStyle name="Обычный 30 2 2 7 3" xfId="21148"/>
    <cellStyle name="Обычный 30 2 2 8" xfId="21149"/>
    <cellStyle name="Обычный 30 2 2 9" xfId="21150"/>
    <cellStyle name="Обычный 30 2 3" xfId="21151"/>
    <cellStyle name="Обычный 30 2 3 2" xfId="21152"/>
    <cellStyle name="Обычный 30 2 3 2 2" xfId="21153"/>
    <cellStyle name="Обычный 30 2 3 2 3" xfId="21154"/>
    <cellStyle name="Обычный 30 2 3 3" xfId="21155"/>
    <cellStyle name="Обычный 30 2 3 3 2" xfId="21156"/>
    <cellStyle name="Обычный 30 2 3 3 3" xfId="21157"/>
    <cellStyle name="Обычный 30 2 3 4" xfId="21158"/>
    <cellStyle name="Обычный 30 2 3 4 2" xfId="21159"/>
    <cellStyle name="Обычный 30 2 3 4 3" xfId="21160"/>
    <cellStyle name="Обычный 30 2 3 5" xfId="21161"/>
    <cellStyle name="Обычный 30 2 3 5 2" xfId="21162"/>
    <cellStyle name="Обычный 30 2 3 5 3" xfId="21163"/>
    <cellStyle name="Обычный 30 2 3 6" xfId="21164"/>
    <cellStyle name="Обычный 30 2 3 6 2" xfId="21165"/>
    <cellStyle name="Обычный 30 2 3 6 3" xfId="21166"/>
    <cellStyle name="Обычный 30 2 3 7" xfId="21167"/>
    <cellStyle name="Обычный 30 2 3 8" xfId="21168"/>
    <cellStyle name="Обычный 30 2 4" xfId="21169"/>
    <cellStyle name="Обычный 30 2 4 2" xfId="21170"/>
    <cellStyle name="Обычный 30 2 4 3" xfId="21171"/>
    <cellStyle name="Обычный 30 2 5" xfId="21172"/>
    <cellStyle name="Обычный 30 2 5 2" xfId="21173"/>
    <cellStyle name="Обычный 30 2 5 3" xfId="21174"/>
    <cellStyle name="Обычный 30 2 6" xfId="21175"/>
    <cellStyle name="Обычный 30 2 6 2" xfId="21176"/>
    <cellStyle name="Обычный 30 2 6 3" xfId="21177"/>
    <cellStyle name="Обычный 30 2 7" xfId="21178"/>
    <cellStyle name="Обычный 30 2 7 2" xfId="21179"/>
    <cellStyle name="Обычный 30 2 7 3" xfId="21180"/>
    <cellStyle name="Обычный 30 2 8" xfId="21181"/>
    <cellStyle name="Обычный 30 2 8 2" xfId="21182"/>
    <cellStyle name="Обычный 30 2 8 3" xfId="21183"/>
    <cellStyle name="Обычный 30 2 9" xfId="21184"/>
    <cellStyle name="Обычный 30 20" xfId="21185"/>
    <cellStyle name="Обычный 30 21" xfId="21186"/>
    <cellStyle name="Обычный 30 22" xfId="21187"/>
    <cellStyle name="Обычный 30 23" xfId="21188"/>
    <cellStyle name="Обычный 30 24" xfId="21189"/>
    <cellStyle name="Обычный 30 25" xfId="21190"/>
    <cellStyle name="Обычный 30 26" xfId="21191"/>
    <cellStyle name="Обычный 30 27" xfId="21192"/>
    <cellStyle name="Обычный 30 28" xfId="21193"/>
    <cellStyle name="Обычный 30 29" xfId="21194"/>
    <cellStyle name="Обычный 30 3" xfId="21195"/>
    <cellStyle name="Обычный 30 3 2" xfId="21196"/>
    <cellStyle name="Обычный 30 3 2 2" xfId="21197"/>
    <cellStyle name="Обычный 30 3 2 2 2" xfId="21198"/>
    <cellStyle name="Обычный 30 3 2 2 3" xfId="21199"/>
    <cellStyle name="Обычный 30 3 2 3" xfId="21200"/>
    <cellStyle name="Обычный 30 3 2 3 2" xfId="21201"/>
    <cellStyle name="Обычный 30 3 2 3 3" xfId="21202"/>
    <cellStyle name="Обычный 30 3 2 4" xfId="21203"/>
    <cellStyle name="Обычный 30 3 2 4 2" xfId="21204"/>
    <cellStyle name="Обычный 30 3 2 4 3" xfId="21205"/>
    <cellStyle name="Обычный 30 3 2 5" xfId="21206"/>
    <cellStyle name="Обычный 30 3 2 5 2" xfId="21207"/>
    <cellStyle name="Обычный 30 3 2 5 3" xfId="21208"/>
    <cellStyle name="Обычный 30 3 2 6" xfId="21209"/>
    <cellStyle name="Обычный 30 3 2 6 2" xfId="21210"/>
    <cellStyle name="Обычный 30 3 2 6 3" xfId="21211"/>
    <cellStyle name="Обычный 30 3 2 7" xfId="21212"/>
    <cellStyle name="Обычный 30 3 2 8" xfId="21213"/>
    <cellStyle name="Обычный 30 3 3" xfId="21214"/>
    <cellStyle name="Обычный 30 3 3 2" xfId="21215"/>
    <cellStyle name="Обычный 30 3 3 3" xfId="21216"/>
    <cellStyle name="Обычный 30 3 4" xfId="21217"/>
    <cellStyle name="Обычный 30 3 4 2" xfId="21218"/>
    <cellStyle name="Обычный 30 3 4 3" xfId="21219"/>
    <cellStyle name="Обычный 30 3 5" xfId="21220"/>
    <cellStyle name="Обычный 30 3 5 2" xfId="21221"/>
    <cellStyle name="Обычный 30 3 5 3" xfId="21222"/>
    <cellStyle name="Обычный 30 3 6" xfId="21223"/>
    <cellStyle name="Обычный 30 3 6 2" xfId="21224"/>
    <cellStyle name="Обычный 30 3 6 3" xfId="21225"/>
    <cellStyle name="Обычный 30 3 7" xfId="21226"/>
    <cellStyle name="Обычный 30 3 7 2" xfId="21227"/>
    <cellStyle name="Обычный 30 3 7 3" xfId="21228"/>
    <cellStyle name="Обычный 30 3 8" xfId="21229"/>
    <cellStyle name="Обычный 30 3 9" xfId="21230"/>
    <cellStyle name="Обычный 30 30" xfId="21231"/>
    <cellStyle name="Обычный 30 31" xfId="21232"/>
    <cellStyle name="Обычный 30 32" xfId="21233"/>
    <cellStyle name="Обычный 30 4" xfId="21234"/>
    <cellStyle name="Обычный 30 4 2" xfId="21235"/>
    <cellStyle name="Обычный 30 4 2 2" xfId="21236"/>
    <cellStyle name="Обычный 30 4 2 3" xfId="21237"/>
    <cellStyle name="Обычный 30 4 3" xfId="21238"/>
    <cellStyle name="Обычный 30 4 3 2" xfId="21239"/>
    <cellStyle name="Обычный 30 4 3 3" xfId="21240"/>
    <cellStyle name="Обычный 30 4 4" xfId="21241"/>
    <cellStyle name="Обычный 30 4 4 2" xfId="21242"/>
    <cellStyle name="Обычный 30 4 4 3" xfId="21243"/>
    <cellStyle name="Обычный 30 4 5" xfId="21244"/>
    <cellStyle name="Обычный 30 4 5 2" xfId="21245"/>
    <cellStyle name="Обычный 30 4 5 3" xfId="21246"/>
    <cellStyle name="Обычный 30 4 6" xfId="21247"/>
    <cellStyle name="Обычный 30 4 6 2" xfId="21248"/>
    <cellStyle name="Обычный 30 4 6 3" xfId="21249"/>
    <cellStyle name="Обычный 30 4 7" xfId="21250"/>
    <cellStyle name="Обычный 30 4 8" xfId="21251"/>
    <cellStyle name="Обычный 30 5" xfId="21252"/>
    <cellStyle name="Обычный 30 5 2" xfId="21253"/>
    <cellStyle name="Обычный 30 5 3" xfId="21254"/>
    <cellStyle name="Обычный 30 6" xfId="21255"/>
    <cellStyle name="Обычный 30 6 2" xfId="21256"/>
    <cellStyle name="Обычный 30 6 3" xfId="21257"/>
    <cellStyle name="Обычный 30 7" xfId="21258"/>
    <cellStyle name="Обычный 30 7 2" xfId="21259"/>
    <cellStyle name="Обычный 30 7 3" xfId="21260"/>
    <cellStyle name="Обычный 30 8" xfId="21261"/>
    <cellStyle name="Обычный 30 8 2" xfId="21262"/>
    <cellStyle name="Обычный 30 8 3" xfId="21263"/>
    <cellStyle name="Обычный 30 9" xfId="21264"/>
    <cellStyle name="Обычный 30 9 2" xfId="21265"/>
    <cellStyle name="Обычный 30 9 3" xfId="21266"/>
    <cellStyle name="Обычный 31" xfId="21267"/>
    <cellStyle name="Обычный 31 10" xfId="21268"/>
    <cellStyle name="Обычный 31 11" xfId="21269"/>
    <cellStyle name="Обычный 31 12" xfId="21270"/>
    <cellStyle name="Обычный 31 13" xfId="21271"/>
    <cellStyle name="Обычный 31 14" xfId="21272"/>
    <cellStyle name="Обычный 31 15" xfId="21273"/>
    <cellStyle name="Обычный 31 16" xfId="21274"/>
    <cellStyle name="Обычный 31 17" xfId="21275"/>
    <cellStyle name="Обычный 31 18" xfId="21276"/>
    <cellStyle name="Обычный 31 19" xfId="21277"/>
    <cellStyle name="Обычный 31 2" xfId="21278"/>
    <cellStyle name="Обычный 31 2 2" xfId="21279"/>
    <cellStyle name="Обычный 31 2 2 2" xfId="21280"/>
    <cellStyle name="Обычный 31 2 2 3" xfId="21281"/>
    <cellStyle name="Обычный 31 2 3" xfId="21282"/>
    <cellStyle name="Обычный 31 2 4" xfId="21283"/>
    <cellStyle name="Обычный 31 20" xfId="21284"/>
    <cellStyle name="Обычный 31 21" xfId="21285"/>
    <cellStyle name="Обычный 31 22" xfId="21286"/>
    <cellStyle name="Обычный 31 23" xfId="21287"/>
    <cellStyle name="Обычный 31 24" xfId="21288"/>
    <cellStyle name="Обычный 31 25" xfId="21289"/>
    <cellStyle name="Обычный 31 26" xfId="21290"/>
    <cellStyle name="Обычный 31 27" xfId="21291"/>
    <cellStyle name="Обычный 31 28" xfId="21292"/>
    <cellStyle name="Обычный 31 29" xfId="21293"/>
    <cellStyle name="Обычный 31 3" xfId="21294"/>
    <cellStyle name="Обычный 31 3 2" xfId="21295"/>
    <cellStyle name="Обычный 31 3 3" xfId="21296"/>
    <cellStyle name="Обычный 31 30" xfId="21297"/>
    <cellStyle name="Обычный 31 31" xfId="21298"/>
    <cellStyle name="Обычный 31 32" xfId="21299"/>
    <cellStyle name="Обычный 31 4" xfId="21300"/>
    <cellStyle name="Обычный 31 4 2" xfId="21301"/>
    <cellStyle name="Обычный 31 4 3" xfId="21302"/>
    <cellStyle name="Обычный 31 5" xfId="21303"/>
    <cellStyle name="Обычный 31 6" xfId="21304"/>
    <cellStyle name="Обычный 31 7" xfId="21305"/>
    <cellStyle name="Обычный 31 8" xfId="21306"/>
    <cellStyle name="Обычный 31 9" xfId="21307"/>
    <cellStyle name="Обычный 32" xfId="21308"/>
    <cellStyle name="Обычный 32 2" xfId="21309"/>
    <cellStyle name="Обычный 32 2 2" xfId="21310"/>
    <cellStyle name="Обычный 32 3" xfId="21311"/>
    <cellStyle name="Обычный 32 4" xfId="21312"/>
    <cellStyle name="Обычный 32 5" xfId="21313"/>
    <cellStyle name="Обычный 32 6" xfId="21314"/>
    <cellStyle name="Обычный 33" xfId="21315"/>
    <cellStyle name="Обычный 33 2" xfId="21316"/>
    <cellStyle name="Обычный 33 2 2" xfId="21317"/>
    <cellStyle name="Обычный 33 3" xfId="21318"/>
    <cellStyle name="Обычный 33 4" xfId="21319"/>
    <cellStyle name="Обычный 34" xfId="21320"/>
    <cellStyle name="Обычный 34 2" xfId="21321"/>
    <cellStyle name="Обычный 34 2 2" xfId="21322"/>
    <cellStyle name="Обычный 34 2 3" xfId="21323"/>
    <cellStyle name="Обычный 34 3" xfId="21324"/>
    <cellStyle name="Обычный 34 4" xfId="21325"/>
    <cellStyle name="Обычный 35" xfId="21326"/>
    <cellStyle name="Обычный 35 2" xfId="21327"/>
    <cellStyle name="Обычный 35 3" xfId="21328"/>
    <cellStyle name="Обычный 35 4" xfId="21329"/>
    <cellStyle name="Обычный 36" xfId="21330"/>
    <cellStyle name="Обычный 36 2" xfId="21331"/>
    <cellStyle name="Обычный 37" xfId="21332"/>
    <cellStyle name="Обычный 37 2" xfId="21333"/>
    <cellStyle name="Обычный 38" xfId="21334"/>
    <cellStyle name="Обычный 38 2" xfId="21335"/>
    <cellStyle name="Обычный 39" xfId="21336"/>
    <cellStyle name="Обычный 39 2" xfId="21337"/>
    <cellStyle name="Обычный 39 3" xfId="21338"/>
    <cellStyle name="Обычный 4" xfId="43"/>
    <cellStyle name="Обычный 4 10" xfId="21339"/>
    <cellStyle name="Обычный 4 10 10" xfId="21340"/>
    <cellStyle name="Обычный 4 10 11" xfId="21341"/>
    <cellStyle name="Обычный 4 10 12" xfId="21342"/>
    <cellStyle name="Обычный 4 10 13" xfId="21343"/>
    <cellStyle name="Обычный 4 10 14" xfId="21344"/>
    <cellStyle name="Обычный 4 10 15" xfId="21345"/>
    <cellStyle name="Обычный 4 10 16" xfId="21346"/>
    <cellStyle name="Обычный 4 10 17" xfId="21347"/>
    <cellStyle name="Обычный 4 10 18" xfId="21348"/>
    <cellStyle name="Обычный 4 10 19" xfId="21349"/>
    <cellStyle name="Обычный 4 10 2" xfId="21350"/>
    <cellStyle name="Обычный 4 10 2 2" xfId="21351"/>
    <cellStyle name="Обычный 4 10 2 2 2" xfId="21352"/>
    <cellStyle name="Обычный 4 10 2 3" xfId="21353"/>
    <cellStyle name="Обычный 4 10 2 4" xfId="21354"/>
    <cellStyle name="Обычный 4 10 2 5" xfId="21355"/>
    <cellStyle name="Обычный 4 10 2 6" xfId="21356"/>
    <cellStyle name="Обычный 4 10 20" xfId="21357"/>
    <cellStyle name="Обычный 4 10 21" xfId="21358"/>
    <cellStyle name="Обычный 4 10 22" xfId="21359"/>
    <cellStyle name="Обычный 4 10 23" xfId="21360"/>
    <cellStyle name="Обычный 4 10 24" xfId="21361"/>
    <cellStyle name="Обычный 4 10 25" xfId="21362"/>
    <cellStyle name="Обычный 4 10 26" xfId="21363"/>
    <cellStyle name="Обычный 4 10 27" xfId="21364"/>
    <cellStyle name="Обычный 4 10 28" xfId="21365"/>
    <cellStyle name="Обычный 4 10 29" xfId="21366"/>
    <cellStyle name="Обычный 4 10 3" xfId="21367"/>
    <cellStyle name="Обычный 4 10 3 2" xfId="21368"/>
    <cellStyle name="Обычный 4 10 3 2 2" xfId="21369"/>
    <cellStyle name="Обычный 4 10 3 2 3" xfId="21370"/>
    <cellStyle name="Обычный 4 10 3 3" xfId="21371"/>
    <cellStyle name="Обычный 4 10 3 3 2" xfId="21372"/>
    <cellStyle name="Обычный 4 10 3 4" xfId="21373"/>
    <cellStyle name="Обычный 4 10 30" xfId="21374"/>
    <cellStyle name="Обычный 4 10 31" xfId="21375"/>
    <cellStyle name="Обычный 4 10 32" xfId="21376"/>
    <cellStyle name="Обычный 4 10 4" xfId="21377"/>
    <cellStyle name="Обычный 4 10 4 2" xfId="21378"/>
    <cellStyle name="Обычный 4 10 4 3" xfId="21379"/>
    <cellStyle name="Обычный 4 10 5" xfId="21380"/>
    <cellStyle name="Обычный 4 10 5 2" xfId="21381"/>
    <cellStyle name="Обычный 4 10 6" xfId="21382"/>
    <cellStyle name="Обычный 4 10 7" xfId="21383"/>
    <cellStyle name="Обычный 4 10 8" xfId="21384"/>
    <cellStyle name="Обычный 4 10 9" xfId="21385"/>
    <cellStyle name="Обычный 4 11" xfId="21386"/>
    <cellStyle name="Обычный 4 11 2" xfId="21387"/>
    <cellStyle name="Обычный 4 11 3" xfId="21388"/>
    <cellStyle name="Обычный 4 11 4" xfId="21389"/>
    <cellStyle name="Обычный 4 11 5" xfId="21390"/>
    <cellStyle name="Обычный 4 12" xfId="21391"/>
    <cellStyle name="Обычный 4 13" xfId="21392"/>
    <cellStyle name="Обычный 4 14" xfId="21393"/>
    <cellStyle name="Обычный 4 14 2" xfId="21394"/>
    <cellStyle name="Обычный 4 14 3" xfId="21395"/>
    <cellStyle name="Обычный 4 15" xfId="21396"/>
    <cellStyle name="Обычный 4 16" xfId="21397"/>
    <cellStyle name="Обычный 4 17" xfId="21398"/>
    <cellStyle name="Обычный 4 18" xfId="21399"/>
    <cellStyle name="Обычный 4 19" xfId="21400"/>
    <cellStyle name="Обычный 4 2" xfId="44"/>
    <cellStyle name="Обычный 4 2 10" xfId="21401"/>
    <cellStyle name="Обычный 4 2 11" xfId="21402"/>
    <cellStyle name="Обычный 4 2 12" xfId="21403"/>
    <cellStyle name="Обычный 4 2 13" xfId="21404"/>
    <cellStyle name="Обычный 4 2 14" xfId="21405"/>
    <cellStyle name="Обычный 4 2 15" xfId="21406"/>
    <cellStyle name="Обычный 4 2 16" xfId="21407"/>
    <cellStyle name="Обычный 4 2 17" xfId="21408"/>
    <cellStyle name="Обычный 4 2 2" xfId="21409"/>
    <cellStyle name="Обычный 4 2 2 2" xfId="21410"/>
    <cellStyle name="Обычный 4 2 2 2 2" xfId="21411"/>
    <cellStyle name="Обычный 4 2 2 2 2 2" xfId="21412"/>
    <cellStyle name="Обычный 4 2 2 2 3" xfId="21413"/>
    <cellStyle name="Обычный 4 2 2 3" xfId="21414"/>
    <cellStyle name="Обычный 4 2 2 3 2" xfId="21415"/>
    <cellStyle name="Обычный 4 2 2 4" xfId="21416"/>
    <cellStyle name="Обычный 4 2 2 5" xfId="21417"/>
    <cellStyle name="Обычный 4 2 2_Копия данецк" xfId="21418"/>
    <cellStyle name="Обычный 4 2 3" xfId="21419"/>
    <cellStyle name="Обычный 4 2 3 2" xfId="21420"/>
    <cellStyle name="Обычный 4 2 3 2 2" xfId="21421"/>
    <cellStyle name="Обычный 4 2 3 2 3" xfId="21422"/>
    <cellStyle name="Обычный 4 2 3 3" xfId="21423"/>
    <cellStyle name="Обычный 4 2 3 4" xfId="21424"/>
    <cellStyle name="Обычный 4 2 3 5" xfId="21425"/>
    <cellStyle name="Обычный 4 2 4" xfId="21426"/>
    <cellStyle name="Обычный 4 2 4 2" xfId="21427"/>
    <cellStyle name="Обычный 4 2 4 2 10" xfId="21428"/>
    <cellStyle name="Обычный 4 2 4 2 2" xfId="21429"/>
    <cellStyle name="Обычный 4 2 4 2 2 2" xfId="21430"/>
    <cellStyle name="Обычный 4 2 4 2 2 2 2" xfId="21431"/>
    <cellStyle name="Обычный 4 2 4 2 2 3" xfId="21432"/>
    <cellStyle name="Обычный 4 2 4 2 2 4" xfId="21433"/>
    <cellStyle name="Обычный 4 2 4 2 2 5" xfId="21434"/>
    <cellStyle name="Обычный 4 2 4 2 3" xfId="21435"/>
    <cellStyle name="Обычный 4 2 4 2 3 2" xfId="21436"/>
    <cellStyle name="Обычный 4 2 4 2 3 3" xfId="21437"/>
    <cellStyle name="Обычный 4 2 4 2 4" xfId="21438"/>
    <cellStyle name="Обычный 4 2 4 2 5" xfId="21439"/>
    <cellStyle name="Обычный 4 2 4 2 6" xfId="21440"/>
    <cellStyle name="Обычный 4 2 4 2 7" xfId="21441"/>
    <cellStyle name="Обычный 4 2 4 2 8" xfId="21442"/>
    <cellStyle name="Обычный 4 2 4 2 9" xfId="21443"/>
    <cellStyle name="Обычный 4 2 4 3" xfId="21444"/>
    <cellStyle name="Обычный 4 2 4 3 2" xfId="21445"/>
    <cellStyle name="Обычный 4 2 4 3 2 2" xfId="21446"/>
    <cellStyle name="Обычный 4 2 4 3 3" xfId="21447"/>
    <cellStyle name="Обычный 4 2 4 3 4" xfId="21448"/>
    <cellStyle name="Обычный 4 2 4 4" xfId="21449"/>
    <cellStyle name="Обычный 4 2 4 4 2" xfId="21450"/>
    <cellStyle name="Обычный 4 2 4 5" xfId="21451"/>
    <cellStyle name="Обычный 4 2 4 6" xfId="21452"/>
    <cellStyle name="Обычный 4 2 4 7" xfId="21453"/>
    <cellStyle name="Обычный 4 2 4 8" xfId="21454"/>
    <cellStyle name="Обычный 4 2 4_Копия данецк" xfId="21455"/>
    <cellStyle name="Обычный 4 2 5" xfId="21456"/>
    <cellStyle name="Обычный 4 2 5 10" xfId="21457"/>
    <cellStyle name="Обычный 4 2 5 2" xfId="21458"/>
    <cellStyle name="Обычный 4 2 5 2 2" xfId="21459"/>
    <cellStyle name="Обычный 4 2 5 2 2 2" xfId="21460"/>
    <cellStyle name="Обычный 4 2 5 2 3" xfId="21461"/>
    <cellStyle name="Обычный 4 2 5 2 4" xfId="21462"/>
    <cellStyle name="Обычный 4 2 5 2 5" xfId="21463"/>
    <cellStyle name="Обычный 4 2 5 3" xfId="21464"/>
    <cellStyle name="Обычный 4 2 5 3 2" xfId="21465"/>
    <cellStyle name="Обычный 4 2 5 3 3" xfId="21466"/>
    <cellStyle name="Обычный 4 2 5 4" xfId="21467"/>
    <cellStyle name="Обычный 4 2 5 5" xfId="21468"/>
    <cellStyle name="Обычный 4 2 5 6" xfId="21469"/>
    <cellStyle name="Обычный 4 2 5 7" xfId="21470"/>
    <cellStyle name="Обычный 4 2 5 8" xfId="21471"/>
    <cellStyle name="Обычный 4 2 5 9" xfId="21472"/>
    <cellStyle name="Обычный 4 2 6" xfId="21473"/>
    <cellStyle name="Обычный 4 2 6 10" xfId="21474"/>
    <cellStyle name="Обычный 4 2 6 2" xfId="21475"/>
    <cellStyle name="Обычный 4 2 6 2 2" xfId="21476"/>
    <cellStyle name="Обычный 4 2 6 2 2 2" xfId="21477"/>
    <cellStyle name="Обычный 4 2 6 2 3" xfId="21478"/>
    <cellStyle name="Обычный 4 2 6 2 4" xfId="21479"/>
    <cellStyle name="Обычный 4 2 6 2 5" xfId="21480"/>
    <cellStyle name="Обычный 4 2 6 3" xfId="21481"/>
    <cellStyle name="Обычный 4 2 6 3 2" xfId="21482"/>
    <cellStyle name="Обычный 4 2 6 3 3" xfId="21483"/>
    <cellStyle name="Обычный 4 2 6 4" xfId="21484"/>
    <cellStyle name="Обычный 4 2 6 5" xfId="21485"/>
    <cellStyle name="Обычный 4 2 6 6" xfId="21486"/>
    <cellStyle name="Обычный 4 2 6 7" xfId="21487"/>
    <cellStyle name="Обычный 4 2 6 8" xfId="21488"/>
    <cellStyle name="Обычный 4 2 6 9" xfId="21489"/>
    <cellStyle name="Обычный 4 2 7" xfId="21490"/>
    <cellStyle name="Обычный 4 2 7 2" xfId="21491"/>
    <cellStyle name="Обычный 4 2 7 3" xfId="21492"/>
    <cellStyle name="Обычный 4 2 8" xfId="21493"/>
    <cellStyle name="Обычный 4 2 9" xfId="21494"/>
    <cellStyle name="Обычный 4 2_Инвестпрограмма 16_18_ГУП CКС 03 07 15" xfId="21495"/>
    <cellStyle name="Обычный 4 20" xfId="21496"/>
    <cellStyle name="Обычный 4 21" xfId="21497"/>
    <cellStyle name="Обычный 4 3" xfId="21498"/>
    <cellStyle name="Обычный 4 3 2" xfId="21499"/>
    <cellStyle name="Обычный 4 3 2 2" xfId="21500"/>
    <cellStyle name="Обычный 4 3 2 3" xfId="21501"/>
    <cellStyle name="Обычный 4 3 3" xfId="21502"/>
    <cellStyle name="Обычный 4 3 3 2" xfId="21503"/>
    <cellStyle name="Обычный 4 3 3 3" xfId="21504"/>
    <cellStyle name="Обычный 4 3 4" xfId="21505"/>
    <cellStyle name="Обычный 4 3 5" xfId="21506"/>
    <cellStyle name="Обычный 4 4" xfId="21507"/>
    <cellStyle name="Обычный 4 4 10" xfId="21508"/>
    <cellStyle name="Обычный 4 4 10 2" xfId="21509"/>
    <cellStyle name="Обычный 4 4 10 3" xfId="21510"/>
    <cellStyle name="Обычный 4 4 11" xfId="21511"/>
    <cellStyle name="Обычный 4 4 11 2" xfId="21512"/>
    <cellStyle name="Обычный 4 4 11 3" xfId="21513"/>
    <cellStyle name="Обычный 4 4 12" xfId="21514"/>
    <cellStyle name="Обычный 4 4 13" xfId="21515"/>
    <cellStyle name="Обычный 4 4 14" xfId="21516"/>
    <cellStyle name="Обычный 4 4 15" xfId="21517"/>
    <cellStyle name="Обычный 4 4 16" xfId="21518"/>
    <cellStyle name="Обычный 4 4 17" xfId="21519"/>
    <cellStyle name="Обычный 4 4 18" xfId="21520"/>
    <cellStyle name="Обычный 4 4 19" xfId="21521"/>
    <cellStyle name="Обычный 4 4 2" xfId="21522"/>
    <cellStyle name="Обычный 4 4 2 10" xfId="21523"/>
    <cellStyle name="Обычный 4 4 2 11" xfId="21524"/>
    <cellStyle name="Обычный 4 4 2 12" xfId="21525"/>
    <cellStyle name="Обычный 4 4 2 13" xfId="21526"/>
    <cellStyle name="Обычный 4 4 2 14" xfId="21527"/>
    <cellStyle name="Обычный 4 4 2 15" xfId="21528"/>
    <cellStyle name="Обычный 4 4 2 16" xfId="21529"/>
    <cellStyle name="Обычный 4 4 2 17" xfId="21530"/>
    <cellStyle name="Обычный 4 4 2 18" xfId="21531"/>
    <cellStyle name="Обычный 4 4 2 19" xfId="21532"/>
    <cellStyle name="Обычный 4 4 2 2" xfId="21533"/>
    <cellStyle name="Обычный 4 4 2 2 10" xfId="21534"/>
    <cellStyle name="Обычный 4 4 2 2 11" xfId="21535"/>
    <cellStyle name="Обычный 4 4 2 2 12" xfId="21536"/>
    <cellStyle name="Обычный 4 4 2 2 13" xfId="21537"/>
    <cellStyle name="Обычный 4 4 2 2 14" xfId="21538"/>
    <cellStyle name="Обычный 4 4 2 2 15" xfId="21539"/>
    <cellStyle name="Обычный 4 4 2 2 16" xfId="21540"/>
    <cellStyle name="Обычный 4 4 2 2 17" xfId="21541"/>
    <cellStyle name="Обычный 4 4 2 2 18" xfId="21542"/>
    <cellStyle name="Обычный 4 4 2 2 19" xfId="21543"/>
    <cellStyle name="Обычный 4 4 2 2 2" xfId="21544"/>
    <cellStyle name="Обычный 4 4 2 2 2 2" xfId="21545"/>
    <cellStyle name="Обычный 4 4 2 2 2 2 2" xfId="21546"/>
    <cellStyle name="Обычный 4 4 2 2 2 2 3" xfId="21547"/>
    <cellStyle name="Обычный 4 4 2 2 2 3" xfId="21548"/>
    <cellStyle name="Обычный 4 4 2 2 2 3 2" xfId="21549"/>
    <cellStyle name="Обычный 4 4 2 2 2 3 3" xfId="21550"/>
    <cellStyle name="Обычный 4 4 2 2 2 4" xfId="21551"/>
    <cellStyle name="Обычный 4 4 2 2 2 4 2" xfId="21552"/>
    <cellStyle name="Обычный 4 4 2 2 2 4 3" xfId="21553"/>
    <cellStyle name="Обычный 4 4 2 2 2 5" xfId="21554"/>
    <cellStyle name="Обычный 4 4 2 2 2 5 2" xfId="21555"/>
    <cellStyle name="Обычный 4 4 2 2 2 5 3" xfId="21556"/>
    <cellStyle name="Обычный 4 4 2 2 2 6" xfId="21557"/>
    <cellStyle name="Обычный 4 4 2 2 2 6 2" xfId="21558"/>
    <cellStyle name="Обычный 4 4 2 2 2 6 3" xfId="21559"/>
    <cellStyle name="Обычный 4 4 2 2 2 7" xfId="21560"/>
    <cellStyle name="Обычный 4 4 2 2 2 8" xfId="21561"/>
    <cellStyle name="Обычный 4 4 2 2 20" xfId="21562"/>
    <cellStyle name="Обычный 4 4 2 2 21" xfId="21563"/>
    <cellStyle name="Обычный 4 4 2 2 22" xfId="21564"/>
    <cellStyle name="Обычный 4 4 2 2 23" xfId="21565"/>
    <cellStyle name="Обычный 4 4 2 2 24" xfId="21566"/>
    <cellStyle name="Обычный 4 4 2 2 25" xfId="21567"/>
    <cellStyle name="Обычный 4 4 2 2 26" xfId="21568"/>
    <cellStyle name="Обычный 4 4 2 2 27" xfId="21569"/>
    <cellStyle name="Обычный 4 4 2 2 28" xfId="21570"/>
    <cellStyle name="Обычный 4 4 2 2 29" xfId="21571"/>
    <cellStyle name="Обычный 4 4 2 2 3" xfId="21572"/>
    <cellStyle name="Обычный 4 4 2 2 3 2" xfId="21573"/>
    <cellStyle name="Обычный 4 4 2 2 3 2 2" xfId="21574"/>
    <cellStyle name="Обычный 4 4 2 2 3 2 3" xfId="21575"/>
    <cellStyle name="Обычный 4 4 2 2 3 3" xfId="21576"/>
    <cellStyle name="Обычный 4 4 2 2 3 3 2" xfId="21577"/>
    <cellStyle name="Обычный 4 4 2 2 3 4" xfId="21578"/>
    <cellStyle name="Обычный 4 4 2 2 30" xfId="21579"/>
    <cellStyle name="Обычный 4 4 2 2 31" xfId="21580"/>
    <cellStyle name="Обычный 4 4 2 2 32" xfId="21581"/>
    <cellStyle name="Обычный 4 4 2 2 4" xfId="21582"/>
    <cellStyle name="Обычный 4 4 2 2 4 2" xfId="21583"/>
    <cellStyle name="Обычный 4 4 2 2 4 3" xfId="21584"/>
    <cellStyle name="Обычный 4 4 2 2 5" xfId="21585"/>
    <cellStyle name="Обычный 4 4 2 2 5 2" xfId="21586"/>
    <cellStyle name="Обычный 4 4 2 2 5 3" xfId="21587"/>
    <cellStyle name="Обычный 4 4 2 2 6" xfId="21588"/>
    <cellStyle name="Обычный 4 4 2 2 6 2" xfId="21589"/>
    <cellStyle name="Обычный 4 4 2 2 6 3" xfId="21590"/>
    <cellStyle name="Обычный 4 4 2 2 7" xfId="21591"/>
    <cellStyle name="Обычный 4 4 2 2 7 2" xfId="21592"/>
    <cellStyle name="Обычный 4 4 2 2 7 3" xfId="21593"/>
    <cellStyle name="Обычный 4 4 2 2 8" xfId="21594"/>
    <cellStyle name="Обычный 4 4 2 2 9" xfId="21595"/>
    <cellStyle name="Обычный 4 4 2 20" xfId="21596"/>
    <cellStyle name="Обычный 4 4 2 21" xfId="21597"/>
    <cellStyle name="Обычный 4 4 2 22" xfId="21598"/>
    <cellStyle name="Обычный 4 4 2 23" xfId="21599"/>
    <cellStyle name="Обычный 4 4 2 24" xfId="21600"/>
    <cellStyle name="Обычный 4 4 2 25" xfId="21601"/>
    <cellStyle name="Обычный 4 4 2 26" xfId="21602"/>
    <cellStyle name="Обычный 4 4 2 27" xfId="21603"/>
    <cellStyle name="Обычный 4 4 2 28" xfId="21604"/>
    <cellStyle name="Обычный 4 4 2 29" xfId="21605"/>
    <cellStyle name="Обычный 4 4 2 3" xfId="21606"/>
    <cellStyle name="Обычный 4 4 2 3 10" xfId="21607"/>
    <cellStyle name="Обычный 4 4 2 3 11" xfId="21608"/>
    <cellStyle name="Обычный 4 4 2 3 12" xfId="21609"/>
    <cellStyle name="Обычный 4 4 2 3 13" xfId="21610"/>
    <cellStyle name="Обычный 4 4 2 3 14" xfId="21611"/>
    <cellStyle name="Обычный 4 4 2 3 15" xfId="21612"/>
    <cellStyle name="Обычный 4 4 2 3 16" xfId="21613"/>
    <cellStyle name="Обычный 4 4 2 3 17" xfId="21614"/>
    <cellStyle name="Обычный 4 4 2 3 18" xfId="21615"/>
    <cellStyle name="Обычный 4 4 2 3 19" xfId="21616"/>
    <cellStyle name="Обычный 4 4 2 3 2" xfId="21617"/>
    <cellStyle name="Обычный 4 4 2 3 2 2" xfId="21618"/>
    <cellStyle name="Обычный 4 4 2 3 2 2 2" xfId="21619"/>
    <cellStyle name="Обычный 4 4 2 3 2 3" xfId="21620"/>
    <cellStyle name="Обычный 4 4 2 3 2 4" xfId="21621"/>
    <cellStyle name="Обычный 4 4 2 3 2 5" xfId="21622"/>
    <cellStyle name="Обычный 4 4 2 3 2 6" xfId="21623"/>
    <cellStyle name="Обычный 4 4 2 3 20" xfId="21624"/>
    <cellStyle name="Обычный 4 4 2 3 21" xfId="21625"/>
    <cellStyle name="Обычный 4 4 2 3 22" xfId="21626"/>
    <cellStyle name="Обычный 4 4 2 3 23" xfId="21627"/>
    <cellStyle name="Обычный 4 4 2 3 24" xfId="21628"/>
    <cellStyle name="Обычный 4 4 2 3 25" xfId="21629"/>
    <cellStyle name="Обычный 4 4 2 3 26" xfId="21630"/>
    <cellStyle name="Обычный 4 4 2 3 27" xfId="21631"/>
    <cellStyle name="Обычный 4 4 2 3 28" xfId="21632"/>
    <cellStyle name="Обычный 4 4 2 3 29" xfId="21633"/>
    <cellStyle name="Обычный 4 4 2 3 3" xfId="21634"/>
    <cellStyle name="Обычный 4 4 2 3 3 2" xfId="21635"/>
    <cellStyle name="Обычный 4 4 2 3 3 2 2" xfId="21636"/>
    <cellStyle name="Обычный 4 4 2 3 3 2 3" xfId="21637"/>
    <cellStyle name="Обычный 4 4 2 3 3 3" xfId="21638"/>
    <cellStyle name="Обычный 4 4 2 3 3 3 2" xfId="21639"/>
    <cellStyle name="Обычный 4 4 2 3 3 4" xfId="21640"/>
    <cellStyle name="Обычный 4 4 2 3 30" xfId="21641"/>
    <cellStyle name="Обычный 4 4 2 3 31" xfId="21642"/>
    <cellStyle name="Обычный 4 4 2 3 32" xfId="21643"/>
    <cellStyle name="Обычный 4 4 2 3 4" xfId="21644"/>
    <cellStyle name="Обычный 4 4 2 3 4 2" xfId="21645"/>
    <cellStyle name="Обычный 4 4 2 3 4 3" xfId="21646"/>
    <cellStyle name="Обычный 4 4 2 3 5" xfId="21647"/>
    <cellStyle name="Обычный 4 4 2 3 5 2" xfId="21648"/>
    <cellStyle name="Обычный 4 4 2 3 5 3" xfId="21649"/>
    <cellStyle name="Обычный 4 4 2 3 6" xfId="21650"/>
    <cellStyle name="Обычный 4 4 2 3 6 2" xfId="21651"/>
    <cellStyle name="Обычный 4 4 2 3 6 3" xfId="21652"/>
    <cellStyle name="Обычный 4 4 2 3 7" xfId="21653"/>
    <cellStyle name="Обычный 4 4 2 3 8" xfId="21654"/>
    <cellStyle name="Обычный 4 4 2 3 9" xfId="21655"/>
    <cellStyle name="Обычный 4 4 2 30" xfId="21656"/>
    <cellStyle name="Обычный 4 4 2 31" xfId="21657"/>
    <cellStyle name="Обычный 4 4 2 32" xfId="21658"/>
    <cellStyle name="Обычный 4 4 2 33" xfId="21659"/>
    <cellStyle name="Обычный 4 4 2 34" xfId="21660"/>
    <cellStyle name="Обычный 4 4 2 35" xfId="21661"/>
    <cellStyle name="Обычный 4 4 2 4" xfId="21662"/>
    <cellStyle name="Обычный 4 4 2 4 10" xfId="21663"/>
    <cellStyle name="Обычный 4 4 2 4 11" xfId="21664"/>
    <cellStyle name="Обычный 4 4 2 4 12" xfId="21665"/>
    <cellStyle name="Обычный 4 4 2 4 13" xfId="21666"/>
    <cellStyle name="Обычный 4 4 2 4 14" xfId="21667"/>
    <cellStyle name="Обычный 4 4 2 4 15" xfId="21668"/>
    <cellStyle name="Обычный 4 4 2 4 16" xfId="21669"/>
    <cellStyle name="Обычный 4 4 2 4 17" xfId="21670"/>
    <cellStyle name="Обычный 4 4 2 4 18" xfId="21671"/>
    <cellStyle name="Обычный 4 4 2 4 19" xfId="21672"/>
    <cellStyle name="Обычный 4 4 2 4 2" xfId="21673"/>
    <cellStyle name="Обычный 4 4 2 4 2 2" xfId="21674"/>
    <cellStyle name="Обычный 4 4 2 4 2 2 2" xfId="21675"/>
    <cellStyle name="Обычный 4 4 2 4 2 3" xfId="21676"/>
    <cellStyle name="Обычный 4 4 2 4 2 4" xfId="21677"/>
    <cellStyle name="Обычный 4 4 2 4 2 5" xfId="21678"/>
    <cellStyle name="Обычный 4 4 2 4 2 6" xfId="21679"/>
    <cellStyle name="Обычный 4 4 2 4 20" xfId="21680"/>
    <cellStyle name="Обычный 4 4 2 4 21" xfId="21681"/>
    <cellStyle name="Обычный 4 4 2 4 22" xfId="21682"/>
    <cellStyle name="Обычный 4 4 2 4 23" xfId="21683"/>
    <cellStyle name="Обычный 4 4 2 4 24" xfId="21684"/>
    <cellStyle name="Обычный 4 4 2 4 25" xfId="21685"/>
    <cellStyle name="Обычный 4 4 2 4 26" xfId="21686"/>
    <cellStyle name="Обычный 4 4 2 4 27" xfId="21687"/>
    <cellStyle name="Обычный 4 4 2 4 28" xfId="21688"/>
    <cellStyle name="Обычный 4 4 2 4 29" xfId="21689"/>
    <cellStyle name="Обычный 4 4 2 4 3" xfId="21690"/>
    <cellStyle name="Обычный 4 4 2 4 3 2" xfId="21691"/>
    <cellStyle name="Обычный 4 4 2 4 3 2 2" xfId="21692"/>
    <cellStyle name="Обычный 4 4 2 4 3 2 3" xfId="21693"/>
    <cellStyle name="Обычный 4 4 2 4 3 3" xfId="21694"/>
    <cellStyle name="Обычный 4 4 2 4 3 3 2" xfId="21695"/>
    <cellStyle name="Обычный 4 4 2 4 3 4" xfId="21696"/>
    <cellStyle name="Обычный 4 4 2 4 30" xfId="21697"/>
    <cellStyle name="Обычный 4 4 2 4 31" xfId="21698"/>
    <cellStyle name="Обычный 4 4 2 4 32" xfId="21699"/>
    <cellStyle name="Обычный 4 4 2 4 4" xfId="21700"/>
    <cellStyle name="Обычный 4 4 2 4 4 2" xfId="21701"/>
    <cellStyle name="Обычный 4 4 2 4 4 3" xfId="21702"/>
    <cellStyle name="Обычный 4 4 2 4 5" xfId="21703"/>
    <cellStyle name="Обычный 4 4 2 4 5 2" xfId="21704"/>
    <cellStyle name="Обычный 4 4 2 4 6" xfId="21705"/>
    <cellStyle name="Обычный 4 4 2 4 7" xfId="21706"/>
    <cellStyle name="Обычный 4 4 2 4 8" xfId="21707"/>
    <cellStyle name="Обычный 4 4 2 4 9" xfId="21708"/>
    <cellStyle name="Обычный 4 4 2 5" xfId="21709"/>
    <cellStyle name="Обычный 4 4 2 5 2" xfId="21710"/>
    <cellStyle name="Обычный 4 4 2 5 2 2" xfId="21711"/>
    <cellStyle name="Обычный 4 4 2 5 3" xfId="21712"/>
    <cellStyle name="Обычный 4 4 2 5 4" xfId="21713"/>
    <cellStyle name="Обычный 4 4 2 5 5" xfId="21714"/>
    <cellStyle name="Обычный 4 4 2 5 6" xfId="21715"/>
    <cellStyle name="Обычный 4 4 2 6" xfId="21716"/>
    <cellStyle name="Обычный 4 4 2 6 2" xfId="21717"/>
    <cellStyle name="Обычный 4 4 2 6 2 2" xfId="21718"/>
    <cellStyle name="Обычный 4 4 2 6 2 3" xfId="21719"/>
    <cellStyle name="Обычный 4 4 2 6 3" xfId="21720"/>
    <cellStyle name="Обычный 4 4 2 6 3 2" xfId="21721"/>
    <cellStyle name="Обычный 4 4 2 6 4" xfId="21722"/>
    <cellStyle name="Обычный 4 4 2 7" xfId="21723"/>
    <cellStyle name="Обычный 4 4 2 7 2" xfId="21724"/>
    <cellStyle name="Обычный 4 4 2 7 3" xfId="21725"/>
    <cellStyle name="Обычный 4 4 2 8" xfId="21726"/>
    <cellStyle name="Обычный 4 4 2 8 2" xfId="21727"/>
    <cellStyle name="Обычный 4 4 2 8 3" xfId="21728"/>
    <cellStyle name="Обычный 4 4 2 9" xfId="21729"/>
    <cellStyle name="Обычный 4 4 2 9 2" xfId="21730"/>
    <cellStyle name="Обычный 4 4 2_Копия данецк" xfId="21731"/>
    <cellStyle name="Обычный 4 4 20" xfId="21732"/>
    <cellStyle name="Обычный 4 4 21" xfId="21733"/>
    <cellStyle name="Обычный 4 4 22" xfId="21734"/>
    <cellStyle name="Обычный 4 4 23" xfId="21735"/>
    <cellStyle name="Обычный 4 4 24" xfId="21736"/>
    <cellStyle name="Обычный 4 4 25" xfId="21737"/>
    <cellStyle name="Обычный 4 4 26" xfId="21738"/>
    <cellStyle name="Обычный 4 4 27" xfId="21739"/>
    <cellStyle name="Обычный 4 4 28" xfId="21740"/>
    <cellStyle name="Обычный 4 4 29" xfId="21741"/>
    <cellStyle name="Обычный 4 4 3" xfId="21742"/>
    <cellStyle name="Обычный 4 4 3 10" xfId="21743"/>
    <cellStyle name="Обычный 4 4 3 11" xfId="21744"/>
    <cellStyle name="Обычный 4 4 3 12" xfId="21745"/>
    <cellStyle name="Обычный 4 4 3 13" xfId="21746"/>
    <cellStyle name="Обычный 4 4 3 14" xfId="21747"/>
    <cellStyle name="Обычный 4 4 3 15" xfId="21748"/>
    <cellStyle name="Обычный 4 4 3 16" xfId="21749"/>
    <cellStyle name="Обычный 4 4 3 17" xfId="21750"/>
    <cellStyle name="Обычный 4 4 3 18" xfId="21751"/>
    <cellStyle name="Обычный 4 4 3 19" xfId="21752"/>
    <cellStyle name="Обычный 4 4 3 2" xfId="21753"/>
    <cellStyle name="Обычный 4 4 3 2 2" xfId="21754"/>
    <cellStyle name="Обычный 4 4 3 2 2 2" xfId="21755"/>
    <cellStyle name="Обычный 4 4 3 2 2 3" xfId="21756"/>
    <cellStyle name="Обычный 4 4 3 2 3" xfId="21757"/>
    <cellStyle name="Обычный 4 4 3 2 3 2" xfId="21758"/>
    <cellStyle name="Обычный 4 4 3 2 3 3" xfId="21759"/>
    <cellStyle name="Обычный 4 4 3 2 4" xfId="21760"/>
    <cellStyle name="Обычный 4 4 3 2 4 2" xfId="21761"/>
    <cellStyle name="Обычный 4 4 3 2 4 3" xfId="21762"/>
    <cellStyle name="Обычный 4 4 3 2 5" xfId="21763"/>
    <cellStyle name="Обычный 4 4 3 2 5 2" xfId="21764"/>
    <cellStyle name="Обычный 4 4 3 2 5 3" xfId="21765"/>
    <cellStyle name="Обычный 4 4 3 2 6" xfId="21766"/>
    <cellStyle name="Обычный 4 4 3 2 6 2" xfId="21767"/>
    <cellStyle name="Обычный 4 4 3 2 6 3" xfId="21768"/>
    <cellStyle name="Обычный 4 4 3 2 7" xfId="21769"/>
    <cellStyle name="Обычный 4 4 3 2 8" xfId="21770"/>
    <cellStyle name="Обычный 4 4 3 20" xfId="21771"/>
    <cellStyle name="Обычный 4 4 3 21" xfId="21772"/>
    <cellStyle name="Обычный 4 4 3 22" xfId="21773"/>
    <cellStyle name="Обычный 4 4 3 23" xfId="21774"/>
    <cellStyle name="Обычный 4 4 3 24" xfId="21775"/>
    <cellStyle name="Обычный 4 4 3 25" xfId="21776"/>
    <cellStyle name="Обычный 4 4 3 26" xfId="21777"/>
    <cellStyle name="Обычный 4 4 3 27" xfId="21778"/>
    <cellStyle name="Обычный 4 4 3 28" xfId="21779"/>
    <cellStyle name="Обычный 4 4 3 29" xfId="21780"/>
    <cellStyle name="Обычный 4 4 3 3" xfId="21781"/>
    <cellStyle name="Обычный 4 4 3 3 2" xfId="21782"/>
    <cellStyle name="Обычный 4 4 3 3 2 2" xfId="21783"/>
    <cellStyle name="Обычный 4 4 3 3 2 3" xfId="21784"/>
    <cellStyle name="Обычный 4 4 3 3 3" xfId="21785"/>
    <cellStyle name="Обычный 4 4 3 3 3 2" xfId="21786"/>
    <cellStyle name="Обычный 4 4 3 3 4" xfId="21787"/>
    <cellStyle name="Обычный 4 4 3 30" xfId="21788"/>
    <cellStyle name="Обычный 4 4 3 31" xfId="21789"/>
    <cellStyle name="Обычный 4 4 3 32" xfId="21790"/>
    <cellStyle name="Обычный 4 4 3 4" xfId="21791"/>
    <cellStyle name="Обычный 4 4 3 4 2" xfId="21792"/>
    <cellStyle name="Обычный 4 4 3 4 3" xfId="21793"/>
    <cellStyle name="Обычный 4 4 3 5" xfId="21794"/>
    <cellStyle name="Обычный 4 4 3 5 2" xfId="21795"/>
    <cellStyle name="Обычный 4 4 3 5 3" xfId="21796"/>
    <cellStyle name="Обычный 4 4 3 6" xfId="21797"/>
    <cellStyle name="Обычный 4 4 3 6 2" xfId="21798"/>
    <cellStyle name="Обычный 4 4 3 6 3" xfId="21799"/>
    <cellStyle name="Обычный 4 4 3 7" xfId="21800"/>
    <cellStyle name="Обычный 4 4 3 7 2" xfId="21801"/>
    <cellStyle name="Обычный 4 4 3 7 3" xfId="21802"/>
    <cellStyle name="Обычный 4 4 3 8" xfId="21803"/>
    <cellStyle name="Обычный 4 4 3 9" xfId="21804"/>
    <cellStyle name="Обычный 4 4 30" xfId="21805"/>
    <cellStyle name="Обычный 4 4 31" xfId="21806"/>
    <cellStyle name="Обычный 4 4 32" xfId="21807"/>
    <cellStyle name="Обычный 4 4 33" xfId="21808"/>
    <cellStyle name="Обычный 4 4 34" xfId="21809"/>
    <cellStyle name="Обычный 4 4 35" xfId="21810"/>
    <cellStyle name="Обычный 4 4 36" xfId="21811"/>
    <cellStyle name="Обычный 4 4 4" xfId="21812"/>
    <cellStyle name="Обычный 4 4 4 10" xfId="21813"/>
    <cellStyle name="Обычный 4 4 4 11" xfId="21814"/>
    <cellStyle name="Обычный 4 4 4 12" xfId="21815"/>
    <cellStyle name="Обычный 4 4 4 13" xfId="21816"/>
    <cellStyle name="Обычный 4 4 4 14" xfId="21817"/>
    <cellStyle name="Обычный 4 4 4 15" xfId="21818"/>
    <cellStyle name="Обычный 4 4 4 16" xfId="21819"/>
    <cellStyle name="Обычный 4 4 4 17" xfId="21820"/>
    <cellStyle name="Обычный 4 4 4 18" xfId="21821"/>
    <cellStyle name="Обычный 4 4 4 19" xfId="21822"/>
    <cellStyle name="Обычный 4 4 4 2" xfId="21823"/>
    <cellStyle name="Обычный 4 4 4 2 2" xfId="21824"/>
    <cellStyle name="Обычный 4 4 4 2 2 2" xfId="21825"/>
    <cellStyle name="Обычный 4 4 4 2 2 3" xfId="21826"/>
    <cellStyle name="Обычный 4 4 4 2 3" xfId="21827"/>
    <cellStyle name="Обычный 4 4 4 2 3 2" xfId="21828"/>
    <cellStyle name="Обычный 4 4 4 2 3 3" xfId="21829"/>
    <cellStyle name="Обычный 4 4 4 2 4" xfId="21830"/>
    <cellStyle name="Обычный 4 4 4 2 5" xfId="21831"/>
    <cellStyle name="Обычный 4 4 4 2 6" xfId="21832"/>
    <cellStyle name="Обычный 4 4 4 20" xfId="21833"/>
    <cellStyle name="Обычный 4 4 4 21" xfId="21834"/>
    <cellStyle name="Обычный 4 4 4 22" xfId="21835"/>
    <cellStyle name="Обычный 4 4 4 23" xfId="21836"/>
    <cellStyle name="Обычный 4 4 4 24" xfId="21837"/>
    <cellStyle name="Обычный 4 4 4 25" xfId="21838"/>
    <cellStyle name="Обычный 4 4 4 26" xfId="21839"/>
    <cellStyle name="Обычный 4 4 4 27" xfId="21840"/>
    <cellStyle name="Обычный 4 4 4 28" xfId="21841"/>
    <cellStyle name="Обычный 4 4 4 29" xfId="21842"/>
    <cellStyle name="Обычный 4 4 4 3" xfId="21843"/>
    <cellStyle name="Обычный 4 4 4 3 2" xfId="21844"/>
    <cellStyle name="Обычный 4 4 4 3 2 2" xfId="21845"/>
    <cellStyle name="Обычный 4 4 4 3 2 3" xfId="21846"/>
    <cellStyle name="Обычный 4 4 4 3 3" xfId="21847"/>
    <cellStyle name="Обычный 4 4 4 3 3 2" xfId="21848"/>
    <cellStyle name="Обычный 4 4 4 3 4" xfId="21849"/>
    <cellStyle name="Обычный 4 4 4 30" xfId="21850"/>
    <cellStyle name="Обычный 4 4 4 31" xfId="21851"/>
    <cellStyle name="Обычный 4 4 4 32" xfId="21852"/>
    <cellStyle name="Обычный 4 4 4 4" xfId="21853"/>
    <cellStyle name="Обычный 4 4 4 4 2" xfId="21854"/>
    <cellStyle name="Обычный 4 4 4 4 3" xfId="21855"/>
    <cellStyle name="Обычный 4 4 4 5" xfId="21856"/>
    <cellStyle name="Обычный 4 4 4 5 2" xfId="21857"/>
    <cellStyle name="Обычный 4 4 4 5 3" xfId="21858"/>
    <cellStyle name="Обычный 4 4 4 6" xfId="21859"/>
    <cellStyle name="Обычный 4 4 4 6 2" xfId="21860"/>
    <cellStyle name="Обычный 4 4 4 6 3" xfId="21861"/>
    <cellStyle name="Обычный 4 4 4 7" xfId="21862"/>
    <cellStyle name="Обычный 4 4 4 7 2" xfId="21863"/>
    <cellStyle name="Обычный 4 4 4 7 3" xfId="21864"/>
    <cellStyle name="Обычный 4 4 4 8" xfId="21865"/>
    <cellStyle name="Обычный 4 4 4 9" xfId="21866"/>
    <cellStyle name="Обычный 4 4 5" xfId="21867"/>
    <cellStyle name="Обычный 4 4 5 10" xfId="21868"/>
    <cellStyle name="Обычный 4 4 5 11" xfId="21869"/>
    <cellStyle name="Обычный 4 4 5 12" xfId="21870"/>
    <cellStyle name="Обычный 4 4 5 13" xfId="21871"/>
    <cellStyle name="Обычный 4 4 5 14" xfId="21872"/>
    <cellStyle name="Обычный 4 4 5 15" xfId="21873"/>
    <cellStyle name="Обычный 4 4 5 16" xfId="21874"/>
    <cellStyle name="Обычный 4 4 5 17" xfId="21875"/>
    <cellStyle name="Обычный 4 4 5 18" xfId="21876"/>
    <cellStyle name="Обычный 4 4 5 19" xfId="21877"/>
    <cellStyle name="Обычный 4 4 5 2" xfId="21878"/>
    <cellStyle name="Обычный 4 4 5 2 2" xfId="21879"/>
    <cellStyle name="Обычный 4 4 5 2 2 2" xfId="21880"/>
    <cellStyle name="Обычный 4 4 5 2 2 3" xfId="21881"/>
    <cellStyle name="Обычный 4 4 5 2 3" xfId="21882"/>
    <cellStyle name="Обычный 4 4 5 2 3 2" xfId="21883"/>
    <cellStyle name="Обычный 4 4 5 2 3 3" xfId="21884"/>
    <cellStyle name="Обычный 4 4 5 2 4" xfId="21885"/>
    <cellStyle name="Обычный 4 4 5 2 5" xfId="21886"/>
    <cellStyle name="Обычный 4 4 5 2 6" xfId="21887"/>
    <cellStyle name="Обычный 4 4 5 20" xfId="21888"/>
    <cellStyle name="Обычный 4 4 5 21" xfId="21889"/>
    <cellStyle name="Обычный 4 4 5 22" xfId="21890"/>
    <cellStyle name="Обычный 4 4 5 23" xfId="21891"/>
    <cellStyle name="Обычный 4 4 5 24" xfId="21892"/>
    <cellStyle name="Обычный 4 4 5 25" xfId="21893"/>
    <cellStyle name="Обычный 4 4 5 26" xfId="21894"/>
    <cellStyle name="Обычный 4 4 5 27" xfId="21895"/>
    <cellStyle name="Обычный 4 4 5 28" xfId="21896"/>
    <cellStyle name="Обычный 4 4 5 29" xfId="21897"/>
    <cellStyle name="Обычный 4 4 5 3" xfId="21898"/>
    <cellStyle name="Обычный 4 4 5 3 2" xfId="21899"/>
    <cellStyle name="Обычный 4 4 5 3 2 2" xfId="21900"/>
    <cellStyle name="Обычный 4 4 5 3 2 3" xfId="21901"/>
    <cellStyle name="Обычный 4 4 5 3 3" xfId="21902"/>
    <cellStyle name="Обычный 4 4 5 3 3 2" xfId="21903"/>
    <cellStyle name="Обычный 4 4 5 3 4" xfId="21904"/>
    <cellStyle name="Обычный 4 4 5 30" xfId="21905"/>
    <cellStyle name="Обычный 4 4 5 31" xfId="21906"/>
    <cellStyle name="Обычный 4 4 5 32" xfId="21907"/>
    <cellStyle name="Обычный 4 4 5 4" xfId="21908"/>
    <cellStyle name="Обычный 4 4 5 4 2" xfId="21909"/>
    <cellStyle name="Обычный 4 4 5 4 3" xfId="21910"/>
    <cellStyle name="Обычный 4 4 5 5" xfId="21911"/>
    <cellStyle name="Обычный 4 4 5 5 2" xfId="21912"/>
    <cellStyle name="Обычный 4 4 5 6" xfId="21913"/>
    <cellStyle name="Обычный 4 4 5 7" xfId="21914"/>
    <cellStyle name="Обычный 4 4 5 8" xfId="21915"/>
    <cellStyle name="Обычный 4 4 5 9" xfId="21916"/>
    <cellStyle name="Обычный 4 4 6" xfId="21917"/>
    <cellStyle name="Обычный 4 4 6 2" xfId="21918"/>
    <cellStyle name="Обычный 4 4 6 2 2" xfId="21919"/>
    <cellStyle name="Обычный 4 4 6 2 3" xfId="21920"/>
    <cellStyle name="Обычный 4 4 6 3" xfId="21921"/>
    <cellStyle name="Обычный 4 4 6 3 2" xfId="21922"/>
    <cellStyle name="Обычный 4 4 6 3 3" xfId="21923"/>
    <cellStyle name="Обычный 4 4 6 4" xfId="21924"/>
    <cellStyle name="Обычный 4 4 6 5" xfId="21925"/>
    <cellStyle name="Обычный 4 4 7" xfId="21926"/>
    <cellStyle name="Обычный 4 4 7 10" xfId="21927"/>
    <cellStyle name="Обычный 4 4 7 11" xfId="21928"/>
    <cellStyle name="Обычный 4 4 7 2" xfId="21929"/>
    <cellStyle name="Обычный 4 4 7 2 2" xfId="21930"/>
    <cellStyle name="Обычный 4 4 7 2 2 2" xfId="21931"/>
    <cellStyle name="Обычный 4 4 7 2 2 3" xfId="21932"/>
    <cellStyle name="Обычный 4 4 7 2 3" xfId="21933"/>
    <cellStyle name="Обычный 4 4 7 2 4" xfId="21934"/>
    <cellStyle name="Обычный 4 4 7 2 5" xfId="21935"/>
    <cellStyle name="Обычный 4 4 7 2 6" xfId="21936"/>
    <cellStyle name="Обычный 4 4 7 3" xfId="21937"/>
    <cellStyle name="Обычный 4 4 7 3 2" xfId="21938"/>
    <cellStyle name="Обычный 4 4 7 3 3" xfId="21939"/>
    <cellStyle name="Обычный 4 4 7 3 4" xfId="21940"/>
    <cellStyle name="Обычный 4 4 7 4" xfId="21941"/>
    <cellStyle name="Обычный 4 4 7 5" xfId="21942"/>
    <cellStyle name="Обычный 4 4 7 6" xfId="21943"/>
    <cellStyle name="Обычный 4 4 7 7" xfId="21944"/>
    <cellStyle name="Обычный 4 4 7 8" xfId="21945"/>
    <cellStyle name="Обычный 4 4 7 9" xfId="21946"/>
    <cellStyle name="Обычный 4 4 8" xfId="21947"/>
    <cellStyle name="Обычный 4 4 8 2" xfId="21948"/>
    <cellStyle name="Обычный 4 4 8 2 2" xfId="21949"/>
    <cellStyle name="Обычный 4 4 8 3" xfId="21950"/>
    <cellStyle name="Обычный 4 4 9" xfId="21951"/>
    <cellStyle name="Обычный 4 4 9 2" xfId="21952"/>
    <cellStyle name="Обычный 4 4 9 2 2" xfId="21953"/>
    <cellStyle name="Обычный 4 4 9 2 3" xfId="21954"/>
    <cellStyle name="Обычный 4 4 9 3" xfId="21955"/>
    <cellStyle name="Обычный 4 4 9 4" xfId="21956"/>
    <cellStyle name="Обычный 4 4 9 5" xfId="21957"/>
    <cellStyle name="Обычный 4 4_Копия данецк" xfId="21958"/>
    <cellStyle name="Обычный 4 5" xfId="21959"/>
    <cellStyle name="Обычный 4 5 2" xfId="21960"/>
    <cellStyle name="Обычный 4 5 2 2" xfId="21961"/>
    <cellStyle name="Обычный 4 5 2 2 2" xfId="21962"/>
    <cellStyle name="Обычный 4 5 2 3" xfId="21963"/>
    <cellStyle name="Обычный 4 5 3" xfId="21964"/>
    <cellStyle name="Обычный 4 5 4" xfId="21965"/>
    <cellStyle name="Обычный 4 5_Копия данецк" xfId="21966"/>
    <cellStyle name="Обычный 4 6" xfId="21967"/>
    <cellStyle name="Обычный 4 6 2" xfId="21968"/>
    <cellStyle name="Обычный 4 6 2 2" xfId="21969"/>
    <cellStyle name="Обычный 4 6 3" xfId="21970"/>
    <cellStyle name="Обычный 4 6 4" xfId="21971"/>
    <cellStyle name="Обычный 4 6_Копия данецк" xfId="21972"/>
    <cellStyle name="Обычный 4 7" xfId="21973"/>
    <cellStyle name="Обычный 4 7 2" xfId="21974"/>
    <cellStyle name="Обычный 4 7 2 2" xfId="21975"/>
    <cellStyle name="Обычный 4 7 3" xfId="21976"/>
    <cellStyle name="Обычный 4 7 4" xfId="21977"/>
    <cellStyle name="Обычный 4 7_Копия данецк" xfId="21978"/>
    <cellStyle name="Обычный 4 8" xfId="21979"/>
    <cellStyle name="Обычный 4 8 2" xfId="21980"/>
    <cellStyle name="Обычный 4 8 3" xfId="21981"/>
    <cellStyle name="Обычный 4 8 3 2" xfId="21982"/>
    <cellStyle name="Обычный 4 8 4" xfId="21983"/>
    <cellStyle name="Обычный 4 8 4 2" xfId="21984"/>
    <cellStyle name="Обычный 4 8 4 2 2" xfId="21985"/>
    <cellStyle name="Обычный 4 8 4 2 3" xfId="21986"/>
    <cellStyle name="Обычный 4 8 4 3" xfId="21987"/>
    <cellStyle name="Обычный 4 8 4 4" xfId="21988"/>
    <cellStyle name="Обычный 4 8 5" xfId="21989"/>
    <cellStyle name="Обычный 4 8 6" xfId="21990"/>
    <cellStyle name="Обычный 4 9" xfId="21991"/>
    <cellStyle name="Обычный 4 9 10" xfId="21992"/>
    <cellStyle name="Обычный 4 9 11" xfId="21993"/>
    <cellStyle name="Обычный 4 9 12" xfId="21994"/>
    <cellStyle name="Обычный 4 9 13" xfId="21995"/>
    <cellStyle name="Обычный 4 9 14" xfId="21996"/>
    <cellStyle name="Обычный 4 9 15" xfId="21997"/>
    <cellStyle name="Обычный 4 9 16" xfId="21998"/>
    <cellStyle name="Обычный 4 9 17" xfId="21999"/>
    <cellStyle name="Обычный 4 9 18" xfId="22000"/>
    <cellStyle name="Обычный 4 9 19" xfId="22001"/>
    <cellStyle name="Обычный 4 9 2" xfId="22002"/>
    <cellStyle name="Обычный 4 9 2 2" xfId="22003"/>
    <cellStyle name="Обычный 4 9 2 3" xfId="22004"/>
    <cellStyle name="Обычный 4 9 20" xfId="22005"/>
    <cellStyle name="Обычный 4 9 21" xfId="22006"/>
    <cellStyle name="Обычный 4 9 22" xfId="22007"/>
    <cellStyle name="Обычный 4 9 23" xfId="22008"/>
    <cellStyle name="Обычный 4 9 24" xfId="22009"/>
    <cellStyle name="Обычный 4 9 25" xfId="22010"/>
    <cellStyle name="Обычный 4 9 26" xfId="22011"/>
    <cellStyle name="Обычный 4 9 27" xfId="22012"/>
    <cellStyle name="Обычный 4 9 28" xfId="22013"/>
    <cellStyle name="Обычный 4 9 29" xfId="22014"/>
    <cellStyle name="Обычный 4 9 3" xfId="22015"/>
    <cellStyle name="Обычный 4 9 3 2" xfId="22016"/>
    <cellStyle name="Обычный 4 9 3 2 2" xfId="22017"/>
    <cellStyle name="Обычный 4 9 3 2 3" xfId="22018"/>
    <cellStyle name="Обычный 4 9 3 3" xfId="22019"/>
    <cellStyle name="Обычный 4 9 3 4" xfId="22020"/>
    <cellStyle name="Обычный 4 9 30" xfId="22021"/>
    <cellStyle name="Обычный 4 9 31" xfId="22022"/>
    <cellStyle name="Обычный 4 9 32" xfId="22023"/>
    <cellStyle name="Обычный 4 9 4" xfId="22024"/>
    <cellStyle name="Обычный 4 9 4 2" xfId="22025"/>
    <cellStyle name="Обычный 4 9 4 3" xfId="22026"/>
    <cellStyle name="Обычный 4 9 5" xfId="22027"/>
    <cellStyle name="Обычный 4 9 5 2" xfId="22028"/>
    <cellStyle name="Обычный 4 9 6" xfId="22029"/>
    <cellStyle name="Обычный 4 9 7" xfId="22030"/>
    <cellStyle name="Обычный 4 9 8" xfId="22031"/>
    <cellStyle name="Обычный 4 9 9" xfId="22032"/>
    <cellStyle name="Обычный 4 9_Копия данецк" xfId="22033"/>
    <cellStyle name="Обычный 4_Графики для Инвестпрограммы  2015_ГУП Крымэнерго_РЭК" xfId="22034"/>
    <cellStyle name="Обычный 40" xfId="22035"/>
    <cellStyle name="Обычный 40 2" xfId="22036"/>
    <cellStyle name="Обычный 40 3" xfId="22037"/>
    <cellStyle name="Обычный 41" xfId="22038"/>
    <cellStyle name="Обычный 41 2" xfId="22039"/>
    <cellStyle name="Обычный 42" xfId="22040"/>
    <cellStyle name="Обычный 42 2" xfId="22041"/>
    <cellStyle name="Обычный 42 3" xfId="22042"/>
    <cellStyle name="Обычный 42 4" xfId="22043"/>
    <cellStyle name="Обычный 42_Инвестпрограмма 16_18_ГУП CКС 03 07 15" xfId="22044"/>
    <cellStyle name="Обычный 43" xfId="22045"/>
    <cellStyle name="Обычный 43 2" xfId="22046"/>
    <cellStyle name="Обычный 44" xfId="22047"/>
    <cellStyle name="Обычный 44 2" xfId="22048"/>
    <cellStyle name="Обычный 44 2 2" xfId="22049"/>
    <cellStyle name="Обычный 44 3" xfId="22050"/>
    <cellStyle name="Обычный 45" xfId="22051"/>
    <cellStyle name="Обычный 45 2" xfId="22052"/>
    <cellStyle name="Обычный 45 2 2" xfId="22053"/>
    <cellStyle name="Обычный 45 2 3" xfId="22054"/>
    <cellStyle name="Обычный 45 3" xfId="22055"/>
    <cellStyle name="Обычный 45 4" xfId="22056"/>
    <cellStyle name="Обычный 46" xfId="22057"/>
    <cellStyle name="Обычный 46 2" xfId="22058"/>
    <cellStyle name="Обычный 46 2 2" xfId="22059"/>
    <cellStyle name="Обычный 46 3" xfId="22060"/>
    <cellStyle name="Обычный 47" xfId="22061"/>
    <cellStyle name="Обычный 47 2" xfId="22062"/>
    <cellStyle name="Обычный 47 3" xfId="22063"/>
    <cellStyle name="Обычный 48" xfId="22064"/>
    <cellStyle name="Обычный 49" xfId="22065"/>
    <cellStyle name="Обычный 5" xfId="45"/>
    <cellStyle name="Обычный 5 10" xfId="22066"/>
    <cellStyle name="Обычный 5 11" xfId="22067"/>
    <cellStyle name="Обычный 5 12" xfId="22068"/>
    <cellStyle name="Обычный 5 13" xfId="22069"/>
    <cellStyle name="Обычный 5 14" xfId="22070"/>
    <cellStyle name="Обычный 5 15" xfId="22071"/>
    <cellStyle name="Обычный 5 2" xfId="22072"/>
    <cellStyle name="Обычный 5 2 10" xfId="22073"/>
    <cellStyle name="Обычный 5 2 10 2" xfId="22074"/>
    <cellStyle name="Обычный 5 2 10 3" xfId="22075"/>
    <cellStyle name="Обычный 5 2 11" xfId="22076"/>
    <cellStyle name="Обычный 5 2 11 2" xfId="22077"/>
    <cellStyle name="Обычный 5 2 11 3" xfId="22078"/>
    <cellStyle name="Обычный 5 2 12" xfId="22079"/>
    <cellStyle name="Обычный 5 2 13" xfId="22080"/>
    <cellStyle name="Обычный 5 2 2" xfId="22081"/>
    <cellStyle name="Обычный 5 2 2 10" xfId="22082"/>
    <cellStyle name="Обычный 5 2 2 2" xfId="22083"/>
    <cellStyle name="Обычный 5 2 2 2 2" xfId="22084"/>
    <cellStyle name="Обычный 5 2 2 2 2 2" xfId="22085"/>
    <cellStyle name="Обычный 5 2 2 2 2 2 2" xfId="22086"/>
    <cellStyle name="Обычный 5 2 2 2 2 2 3" xfId="22087"/>
    <cellStyle name="Обычный 5 2 2 2 2 3" xfId="22088"/>
    <cellStyle name="Обычный 5 2 2 2 2 3 2" xfId="22089"/>
    <cellStyle name="Обычный 5 2 2 2 2 3 3" xfId="22090"/>
    <cellStyle name="Обычный 5 2 2 2 2 4" xfId="22091"/>
    <cellStyle name="Обычный 5 2 2 2 2 4 2" xfId="22092"/>
    <cellStyle name="Обычный 5 2 2 2 2 4 3" xfId="22093"/>
    <cellStyle name="Обычный 5 2 2 2 2 5" xfId="22094"/>
    <cellStyle name="Обычный 5 2 2 2 2 5 2" xfId="22095"/>
    <cellStyle name="Обычный 5 2 2 2 2 5 3" xfId="22096"/>
    <cellStyle name="Обычный 5 2 2 2 2 6" xfId="22097"/>
    <cellStyle name="Обычный 5 2 2 2 2 6 2" xfId="22098"/>
    <cellStyle name="Обычный 5 2 2 2 2 6 3" xfId="22099"/>
    <cellStyle name="Обычный 5 2 2 2 2 7" xfId="22100"/>
    <cellStyle name="Обычный 5 2 2 2 2 8" xfId="22101"/>
    <cellStyle name="Обычный 5 2 2 2 3" xfId="22102"/>
    <cellStyle name="Обычный 5 2 2 2 3 2" xfId="22103"/>
    <cellStyle name="Обычный 5 2 2 2 3 3" xfId="22104"/>
    <cellStyle name="Обычный 5 2 2 2 4" xfId="22105"/>
    <cellStyle name="Обычный 5 2 2 2 4 2" xfId="22106"/>
    <cellStyle name="Обычный 5 2 2 2 4 3" xfId="22107"/>
    <cellStyle name="Обычный 5 2 2 2 5" xfId="22108"/>
    <cellStyle name="Обычный 5 2 2 2 5 2" xfId="22109"/>
    <cellStyle name="Обычный 5 2 2 2 5 3" xfId="22110"/>
    <cellStyle name="Обычный 5 2 2 2 6" xfId="22111"/>
    <cellStyle name="Обычный 5 2 2 2 6 2" xfId="22112"/>
    <cellStyle name="Обычный 5 2 2 2 6 3" xfId="22113"/>
    <cellStyle name="Обычный 5 2 2 2 7" xfId="22114"/>
    <cellStyle name="Обычный 5 2 2 2 7 2" xfId="22115"/>
    <cellStyle name="Обычный 5 2 2 2 7 3" xfId="22116"/>
    <cellStyle name="Обычный 5 2 2 2 8" xfId="22117"/>
    <cellStyle name="Обычный 5 2 2 2 9" xfId="22118"/>
    <cellStyle name="Обычный 5 2 2 3" xfId="22119"/>
    <cellStyle name="Обычный 5 2 2 3 2" xfId="22120"/>
    <cellStyle name="Обычный 5 2 2 3 2 2" xfId="22121"/>
    <cellStyle name="Обычный 5 2 2 3 2 3" xfId="22122"/>
    <cellStyle name="Обычный 5 2 2 3 3" xfId="22123"/>
    <cellStyle name="Обычный 5 2 2 3 3 2" xfId="22124"/>
    <cellStyle name="Обычный 5 2 2 3 3 2 2" xfId="22125"/>
    <cellStyle name="Обычный 5 2 2 3 3 3" xfId="22126"/>
    <cellStyle name="Обычный 5 2 2 3 4" xfId="22127"/>
    <cellStyle name="Обычный 5 2 2 3 4 2" xfId="22128"/>
    <cellStyle name="Обычный 5 2 2 3 4 3" xfId="22129"/>
    <cellStyle name="Обычный 5 2 2 3 5" xfId="22130"/>
    <cellStyle name="Обычный 5 2 2 3 5 2" xfId="22131"/>
    <cellStyle name="Обычный 5 2 2 3 5 3" xfId="22132"/>
    <cellStyle name="Обычный 5 2 2 3 6" xfId="22133"/>
    <cellStyle name="Обычный 5 2 2 3 6 2" xfId="22134"/>
    <cellStyle name="Обычный 5 2 2 3 6 3" xfId="22135"/>
    <cellStyle name="Обычный 5 2 2 3 7" xfId="22136"/>
    <cellStyle name="Обычный 5 2 2 3 8" xfId="22137"/>
    <cellStyle name="Обычный 5 2 2 4" xfId="22138"/>
    <cellStyle name="Обычный 5 2 2 4 2" xfId="22139"/>
    <cellStyle name="Обычный 5 2 2 4 3" xfId="22140"/>
    <cellStyle name="Обычный 5 2 2 5" xfId="22141"/>
    <cellStyle name="Обычный 5 2 2 5 2" xfId="22142"/>
    <cellStyle name="Обычный 5 2 2 5 3" xfId="22143"/>
    <cellStyle name="Обычный 5 2 2 6" xfId="22144"/>
    <cellStyle name="Обычный 5 2 2 6 2" xfId="22145"/>
    <cellStyle name="Обычный 5 2 2 6 3" xfId="22146"/>
    <cellStyle name="Обычный 5 2 2 7" xfId="22147"/>
    <cellStyle name="Обычный 5 2 2 7 2" xfId="22148"/>
    <cellStyle name="Обычный 5 2 2 7 3" xfId="22149"/>
    <cellStyle name="Обычный 5 2 2 8" xfId="22150"/>
    <cellStyle name="Обычный 5 2 2 8 2" xfId="22151"/>
    <cellStyle name="Обычный 5 2 2 8 3" xfId="22152"/>
    <cellStyle name="Обычный 5 2 2 9" xfId="22153"/>
    <cellStyle name="Обычный 5 2 3" xfId="22154"/>
    <cellStyle name="Обычный 5 2 3 2" xfId="22155"/>
    <cellStyle name="Обычный 5 2 3 2 2" xfId="22156"/>
    <cellStyle name="Обычный 5 2 3 2 2 2" xfId="22157"/>
    <cellStyle name="Обычный 5 2 3 2 2 3" xfId="22158"/>
    <cellStyle name="Обычный 5 2 3 2 3" xfId="22159"/>
    <cellStyle name="Обычный 5 2 3 2 3 2" xfId="22160"/>
    <cellStyle name="Обычный 5 2 3 2 3 3" xfId="22161"/>
    <cellStyle name="Обычный 5 2 3 2 4" xfId="22162"/>
    <cellStyle name="Обычный 5 2 3 2 4 2" xfId="22163"/>
    <cellStyle name="Обычный 5 2 3 2 4 3" xfId="22164"/>
    <cellStyle name="Обычный 5 2 3 2 5" xfId="22165"/>
    <cellStyle name="Обычный 5 2 3 2 5 2" xfId="22166"/>
    <cellStyle name="Обычный 5 2 3 2 5 3" xfId="22167"/>
    <cellStyle name="Обычный 5 2 3 2 6" xfId="22168"/>
    <cellStyle name="Обычный 5 2 3 2 6 2" xfId="22169"/>
    <cellStyle name="Обычный 5 2 3 2 6 3" xfId="22170"/>
    <cellStyle name="Обычный 5 2 3 2 7" xfId="22171"/>
    <cellStyle name="Обычный 5 2 3 2 8" xfId="22172"/>
    <cellStyle name="Обычный 5 2 3 3" xfId="22173"/>
    <cellStyle name="Обычный 5 2 3 3 2" xfId="22174"/>
    <cellStyle name="Обычный 5 2 3 3 3" xfId="22175"/>
    <cellStyle name="Обычный 5 2 3 4" xfId="22176"/>
    <cellStyle name="Обычный 5 2 3 4 2" xfId="22177"/>
    <cellStyle name="Обычный 5 2 3 4 3" xfId="22178"/>
    <cellStyle name="Обычный 5 2 3 5" xfId="22179"/>
    <cellStyle name="Обычный 5 2 3 5 2" xfId="22180"/>
    <cellStyle name="Обычный 5 2 3 5 3" xfId="22181"/>
    <cellStyle name="Обычный 5 2 3 6" xfId="22182"/>
    <cellStyle name="Обычный 5 2 3 6 2" xfId="22183"/>
    <cellStyle name="Обычный 5 2 3 6 3" xfId="22184"/>
    <cellStyle name="Обычный 5 2 3 7" xfId="22185"/>
    <cellStyle name="Обычный 5 2 3 7 2" xfId="22186"/>
    <cellStyle name="Обычный 5 2 3 7 3" xfId="22187"/>
    <cellStyle name="Обычный 5 2 3 8" xfId="22188"/>
    <cellStyle name="Обычный 5 2 3 9" xfId="22189"/>
    <cellStyle name="Обычный 5 2 4" xfId="22190"/>
    <cellStyle name="Обычный 5 2 4 2" xfId="22191"/>
    <cellStyle name="Обычный 5 2 4 2 2" xfId="22192"/>
    <cellStyle name="Обычный 5 2 4 2 2 2" xfId="22193"/>
    <cellStyle name="Обычный 5 2 4 2 2 3" xfId="22194"/>
    <cellStyle name="Обычный 5 2 4 2 3" xfId="22195"/>
    <cellStyle name="Обычный 5 2 4 2 3 2" xfId="22196"/>
    <cellStyle name="Обычный 5 2 4 2 3 3" xfId="22197"/>
    <cellStyle name="Обычный 5 2 4 2 4" xfId="22198"/>
    <cellStyle name="Обычный 5 2 4 2 5" xfId="22199"/>
    <cellStyle name="Обычный 5 2 4 3" xfId="22200"/>
    <cellStyle name="Обычный 5 2 4 3 2" xfId="22201"/>
    <cellStyle name="Обычный 5 2 4 3 3" xfId="22202"/>
    <cellStyle name="Обычный 5 2 4 4" xfId="22203"/>
    <cellStyle name="Обычный 5 2 4 4 2" xfId="22204"/>
    <cellStyle name="Обычный 5 2 4 4 3" xfId="22205"/>
    <cellStyle name="Обычный 5 2 4 5" xfId="22206"/>
    <cellStyle name="Обычный 5 2 4 5 2" xfId="22207"/>
    <cellStyle name="Обычный 5 2 4 5 3" xfId="22208"/>
    <cellStyle name="Обычный 5 2 4 6" xfId="22209"/>
    <cellStyle name="Обычный 5 2 4 6 2" xfId="22210"/>
    <cellStyle name="Обычный 5 2 4 6 3" xfId="22211"/>
    <cellStyle name="Обычный 5 2 4 7" xfId="22212"/>
    <cellStyle name="Обычный 5 2 4 7 2" xfId="22213"/>
    <cellStyle name="Обычный 5 2 4 7 3" xfId="22214"/>
    <cellStyle name="Обычный 5 2 4 8" xfId="22215"/>
    <cellStyle name="Обычный 5 2 4 9" xfId="22216"/>
    <cellStyle name="Обычный 5 2 5" xfId="22217"/>
    <cellStyle name="Обычный 5 2 5 2" xfId="22218"/>
    <cellStyle name="Обычный 5 2 5 2 2" xfId="22219"/>
    <cellStyle name="Обычный 5 2 5 2 2 2" xfId="22220"/>
    <cellStyle name="Обычный 5 2 5 2 2 3" xfId="22221"/>
    <cellStyle name="Обычный 5 2 5 2 3" xfId="22222"/>
    <cellStyle name="Обычный 5 2 5 2 3 2" xfId="22223"/>
    <cellStyle name="Обычный 5 2 5 2 3 3" xfId="22224"/>
    <cellStyle name="Обычный 5 2 5 2 4" xfId="22225"/>
    <cellStyle name="Обычный 5 2 5 2 5" xfId="22226"/>
    <cellStyle name="Обычный 5 2 5 3" xfId="22227"/>
    <cellStyle name="Обычный 5 2 5 3 2" xfId="22228"/>
    <cellStyle name="Обычный 5 2 5 3 3" xfId="22229"/>
    <cellStyle name="Обычный 5 2 5 4" xfId="22230"/>
    <cellStyle name="Обычный 5 2 5 4 2" xfId="22231"/>
    <cellStyle name="Обычный 5 2 5 4 3" xfId="22232"/>
    <cellStyle name="Обычный 5 2 5 5" xfId="22233"/>
    <cellStyle name="Обычный 5 2 5 6" xfId="22234"/>
    <cellStyle name="Обычный 5 2 6" xfId="22235"/>
    <cellStyle name="Обычный 5 2 6 2" xfId="22236"/>
    <cellStyle name="Обычный 5 2 6 2 2" xfId="22237"/>
    <cellStyle name="Обычный 5 2 6 2 3" xfId="22238"/>
    <cellStyle name="Обычный 5 2 6 3" xfId="22239"/>
    <cellStyle name="Обычный 5 2 6 3 2" xfId="22240"/>
    <cellStyle name="Обычный 5 2 6 3 3" xfId="22241"/>
    <cellStyle name="Обычный 5 2 6 4" xfId="22242"/>
    <cellStyle name="Обычный 5 2 6 5" xfId="22243"/>
    <cellStyle name="Обычный 5 2 7" xfId="22244"/>
    <cellStyle name="Обычный 5 2 7 2" xfId="22245"/>
    <cellStyle name="Обычный 5 2 7 3" xfId="22246"/>
    <cellStyle name="Обычный 5 2 8" xfId="22247"/>
    <cellStyle name="Обычный 5 2 8 2" xfId="22248"/>
    <cellStyle name="Обычный 5 2 8 3" xfId="22249"/>
    <cellStyle name="Обычный 5 2 9" xfId="22250"/>
    <cellStyle name="Обычный 5 2 9 2" xfId="22251"/>
    <cellStyle name="Обычный 5 2 9 3" xfId="22252"/>
    <cellStyle name="Обычный 5 2_Setup" xfId="22253"/>
    <cellStyle name="Обычный 5 3" xfId="22254"/>
    <cellStyle name="Обычный 5 3 10" xfId="22255"/>
    <cellStyle name="Обычный 5 3 10 2" xfId="22256"/>
    <cellStyle name="Обычный 5 3 10 3" xfId="22257"/>
    <cellStyle name="Обычный 5 3 11" xfId="22258"/>
    <cellStyle name="Обычный 5 3 11 2" xfId="22259"/>
    <cellStyle name="Обычный 5 3 11 3" xfId="22260"/>
    <cellStyle name="Обычный 5 3 12" xfId="22261"/>
    <cellStyle name="Обычный 5 3 13" xfId="22262"/>
    <cellStyle name="Обычный 5 3 2" xfId="22263"/>
    <cellStyle name="Обычный 5 3 2 10" xfId="22264"/>
    <cellStyle name="Обычный 5 3 2 2" xfId="22265"/>
    <cellStyle name="Обычный 5 3 2 2 2" xfId="22266"/>
    <cellStyle name="Обычный 5 3 2 2 2 2" xfId="22267"/>
    <cellStyle name="Обычный 5 3 2 2 2 2 2" xfId="22268"/>
    <cellStyle name="Обычный 5 3 2 2 2 2 3" xfId="22269"/>
    <cellStyle name="Обычный 5 3 2 2 2 3" xfId="22270"/>
    <cellStyle name="Обычный 5 3 2 2 2 3 2" xfId="22271"/>
    <cellStyle name="Обычный 5 3 2 2 2 3 3" xfId="22272"/>
    <cellStyle name="Обычный 5 3 2 2 2 4" xfId="22273"/>
    <cellStyle name="Обычный 5 3 2 2 2 4 2" xfId="22274"/>
    <cellStyle name="Обычный 5 3 2 2 2 4 3" xfId="22275"/>
    <cellStyle name="Обычный 5 3 2 2 2 5" xfId="22276"/>
    <cellStyle name="Обычный 5 3 2 2 2 5 2" xfId="22277"/>
    <cellStyle name="Обычный 5 3 2 2 2 5 3" xfId="22278"/>
    <cellStyle name="Обычный 5 3 2 2 2 6" xfId="22279"/>
    <cellStyle name="Обычный 5 3 2 2 2 6 2" xfId="22280"/>
    <cellStyle name="Обычный 5 3 2 2 2 6 3" xfId="22281"/>
    <cellStyle name="Обычный 5 3 2 2 2 7" xfId="22282"/>
    <cellStyle name="Обычный 5 3 2 2 2 8" xfId="22283"/>
    <cellStyle name="Обычный 5 3 2 2 3" xfId="22284"/>
    <cellStyle name="Обычный 5 3 2 2 3 2" xfId="22285"/>
    <cellStyle name="Обычный 5 3 2 2 3 3" xfId="22286"/>
    <cellStyle name="Обычный 5 3 2 2 4" xfId="22287"/>
    <cellStyle name="Обычный 5 3 2 2 4 2" xfId="22288"/>
    <cellStyle name="Обычный 5 3 2 2 4 3" xfId="22289"/>
    <cellStyle name="Обычный 5 3 2 2 5" xfId="22290"/>
    <cellStyle name="Обычный 5 3 2 2 5 2" xfId="22291"/>
    <cellStyle name="Обычный 5 3 2 2 5 3" xfId="22292"/>
    <cellStyle name="Обычный 5 3 2 2 6" xfId="22293"/>
    <cellStyle name="Обычный 5 3 2 2 6 2" xfId="22294"/>
    <cellStyle name="Обычный 5 3 2 2 6 3" xfId="22295"/>
    <cellStyle name="Обычный 5 3 2 2 7" xfId="22296"/>
    <cellStyle name="Обычный 5 3 2 2 7 2" xfId="22297"/>
    <cellStyle name="Обычный 5 3 2 2 7 3" xfId="22298"/>
    <cellStyle name="Обычный 5 3 2 2 8" xfId="22299"/>
    <cellStyle name="Обычный 5 3 2 2 9" xfId="22300"/>
    <cellStyle name="Обычный 5 3 2 3" xfId="22301"/>
    <cellStyle name="Обычный 5 3 2 3 2" xfId="22302"/>
    <cellStyle name="Обычный 5 3 2 3 2 2" xfId="22303"/>
    <cellStyle name="Обычный 5 3 2 3 2 3" xfId="22304"/>
    <cellStyle name="Обычный 5 3 2 3 3" xfId="22305"/>
    <cellStyle name="Обычный 5 3 2 3 3 2" xfId="22306"/>
    <cellStyle name="Обычный 5 3 2 3 3 3" xfId="22307"/>
    <cellStyle name="Обычный 5 3 2 3 4" xfId="22308"/>
    <cellStyle name="Обычный 5 3 2 3 4 2" xfId="22309"/>
    <cellStyle name="Обычный 5 3 2 3 4 3" xfId="22310"/>
    <cellStyle name="Обычный 5 3 2 3 5" xfId="22311"/>
    <cellStyle name="Обычный 5 3 2 3 5 2" xfId="22312"/>
    <cellStyle name="Обычный 5 3 2 3 5 3" xfId="22313"/>
    <cellStyle name="Обычный 5 3 2 3 6" xfId="22314"/>
    <cellStyle name="Обычный 5 3 2 3 6 2" xfId="22315"/>
    <cellStyle name="Обычный 5 3 2 3 6 3" xfId="22316"/>
    <cellStyle name="Обычный 5 3 2 3 7" xfId="22317"/>
    <cellStyle name="Обычный 5 3 2 3 8" xfId="22318"/>
    <cellStyle name="Обычный 5 3 2 4" xfId="22319"/>
    <cellStyle name="Обычный 5 3 2 4 2" xfId="22320"/>
    <cellStyle name="Обычный 5 3 2 4 3" xfId="22321"/>
    <cellStyle name="Обычный 5 3 2 5" xfId="22322"/>
    <cellStyle name="Обычный 5 3 2 5 2" xfId="22323"/>
    <cellStyle name="Обычный 5 3 2 5 3" xfId="22324"/>
    <cellStyle name="Обычный 5 3 2 6" xfId="22325"/>
    <cellStyle name="Обычный 5 3 2 6 2" xfId="22326"/>
    <cellStyle name="Обычный 5 3 2 6 3" xfId="22327"/>
    <cellStyle name="Обычный 5 3 2 7" xfId="22328"/>
    <cellStyle name="Обычный 5 3 2 7 2" xfId="22329"/>
    <cellStyle name="Обычный 5 3 2 7 3" xfId="22330"/>
    <cellStyle name="Обычный 5 3 2 8" xfId="22331"/>
    <cellStyle name="Обычный 5 3 2 8 2" xfId="22332"/>
    <cellStyle name="Обычный 5 3 2 8 3" xfId="22333"/>
    <cellStyle name="Обычный 5 3 2 9" xfId="22334"/>
    <cellStyle name="Обычный 5 3 3" xfId="22335"/>
    <cellStyle name="Обычный 5 3 3 2" xfId="22336"/>
    <cellStyle name="Обычный 5 3 3 2 2" xfId="22337"/>
    <cellStyle name="Обычный 5 3 3 2 2 2" xfId="22338"/>
    <cellStyle name="Обычный 5 3 3 2 2 3" xfId="22339"/>
    <cellStyle name="Обычный 5 3 3 2 3" xfId="22340"/>
    <cellStyle name="Обычный 5 3 3 2 3 2" xfId="22341"/>
    <cellStyle name="Обычный 5 3 3 2 3 3" xfId="22342"/>
    <cellStyle name="Обычный 5 3 3 2 4" xfId="22343"/>
    <cellStyle name="Обычный 5 3 3 2 4 2" xfId="22344"/>
    <cellStyle name="Обычный 5 3 3 2 4 3" xfId="22345"/>
    <cellStyle name="Обычный 5 3 3 2 5" xfId="22346"/>
    <cellStyle name="Обычный 5 3 3 2 5 2" xfId="22347"/>
    <cellStyle name="Обычный 5 3 3 2 5 3" xfId="22348"/>
    <cellStyle name="Обычный 5 3 3 2 6" xfId="22349"/>
    <cellStyle name="Обычный 5 3 3 2 6 2" xfId="22350"/>
    <cellStyle name="Обычный 5 3 3 2 6 3" xfId="22351"/>
    <cellStyle name="Обычный 5 3 3 2 7" xfId="22352"/>
    <cellStyle name="Обычный 5 3 3 2 8" xfId="22353"/>
    <cellStyle name="Обычный 5 3 3 3" xfId="22354"/>
    <cellStyle name="Обычный 5 3 3 3 2" xfId="22355"/>
    <cellStyle name="Обычный 5 3 3 3 3" xfId="22356"/>
    <cellStyle name="Обычный 5 3 3 4" xfId="22357"/>
    <cellStyle name="Обычный 5 3 3 4 2" xfId="22358"/>
    <cellStyle name="Обычный 5 3 3 4 3" xfId="22359"/>
    <cellStyle name="Обычный 5 3 3 5" xfId="22360"/>
    <cellStyle name="Обычный 5 3 3 5 2" xfId="22361"/>
    <cellStyle name="Обычный 5 3 3 5 3" xfId="22362"/>
    <cellStyle name="Обычный 5 3 3 6" xfId="22363"/>
    <cellStyle name="Обычный 5 3 3 6 2" xfId="22364"/>
    <cellStyle name="Обычный 5 3 3 6 3" xfId="22365"/>
    <cellStyle name="Обычный 5 3 3 7" xfId="22366"/>
    <cellStyle name="Обычный 5 3 3 7 2" xfId="22367"/>
    <cellStyle name="Обычный 5 3 3 7 3" xfId="22368"/>
    <cellStyle name="Обычный 5 3 3 8" xfId="22369"/>
    <cellStyle name="Обычный 5 3 3 9" xfId="22370"/>
    <cellStyle name="Обычный 5 3 4" xfId="22371"/>
    <cellStyle name="Обычный 5 3 4 2" xfId="22372"/>
    <cellStyle name="Обычный 5 3 4 2 2" xfId="22373"/>
    <cellStyle name="Обычный 5 3 4 2 2 2" xfId="22374"/>
    <cellStyle name="Обычный 5 3 4 2 2 3" xfId="22375"/>
    <cellStyle name="Обычный 5 3 4 2 3" xfId="22376"/>
    <cellStyle name="Обычный 5 3 4 2 3 2" xfId="22377"/>
    <cellStyle name="Обычный 5 3 4 2 3 3" xfId="22378"/>
    <cellStyle name="Обычный 5 3 4 2 4" xfId="22379"/>
    <cellStyle name="Обычный 5 3 4 2 5" xfId="22380"/>
    <cellStyle name="Обычный 5 3 4 3" xfId="22381"/>
    <cellStyle name="Обычный 5 3 4 3 2" xfId="22382"/>
    <cellStyle name="Обычный 5 3 4 3 3" xfId="22383"/>
    <cellStyle name="Обычный 5 3 4 4" xfId="22384"/>
    <cellStyle name="Обычный 5 3 4 4 2" xfId="22385"/>
    <cellStyle name="Обычный 5 3 4 4 3" xfId="22386"/>
    <cellStyle name="Обычный 5 3 4 5" xfId="22387"/>
    <cellStyle name="Обычный 5 3 4 5 2" xfId="22388"/>
    <cellStyle name="Обычный 5 3 4 5 3" xfId="22389"/>
    <cellStyle name="Обычный 5 3 4 6" xfId="22390"/>
    <cellStyle name="Обычный 5 3 4 6 2" xfId="22391"/>
    <cellStyle name="Обычный 5 3 4 6 3" xfId="22392"/>
    <cellStyle name="Обычный 5 3 4 7" xfId="22393"/>
    <cellStyle name="Обычный 5 3 4 7 2" xfId="22394"/>
    <cellStyle name="Обычный 5 3 4 7 3" xfId="22395"/>
    <cellStyle name="Обычный 5 3 4 8" xfId="22396"/>
    <cellStyle name="Обычный 5 3 4 9" xfId="22397"/>
    <cellStyle name="Обычный 5 3 5" xfId="22398"/>
    <cellStyle name="Обычный 5 3 5 2" xfId="22399"/>
    <cellStyle name="Обычный 5 3 5 2 2" xfId="22400"/>
    <cellStyle name="Обычный 5 3 5 2 2 2" xfId="22401"/>
    <cellStyle name="Обычный 5 3 5 2 2 3" xfId="22402"/>
    <cellStyle name="Обычный 5 3 5 2 3" xfId="22403"/>
    <cellStyle name="Обычный 5 3 5 2 3 2" xfId="22404"/>
    <cellStyle name="Обычный 5 3 5 2 3 3" xfId="22405"/>
    <cellStyle name="Обычный 5 3 5 2 4" xfId="22406"/>
    <cellStyle name="Обычный 5 3 5 2 5" xfId="22407"/>
    <cellStyle name="Обычный 5 3 5 3" xfId="22408"/>
    <cellStyle name="Обычный 5 3 5 3 2" xfId="22409"/>
    <cellStyle name="Обычный 5 3 5 3 3" xfId="22410"/>
    <cellStyle name="Обычный 5 3 5 4" xfId="22411"/>
    <cellStyle name="Обычный 5 3 5 4 2" xfId="22412"/>
    <cellStyle name="Обычный 5 3 5 4 3" xfId="22413"/>
    <cellStyle name="Обычный 5 3 5 5" xfId="22414"/>
    <cellStyle name="Обычный 5 3 5 6" xfId="22415"/>
    <cellStyle name="Обычный 5 3 6" xfId="22416"/>
    <cellStyle name="Обычный 5 3 6 2" xfId="22417"/>
    <cellStyle name="Обычный 5 3 6 2 2" xfId="22418"/>
    <cellStyle name="Обычный 5 3 6 2 3" xfId="22419"/>
    <cellStyle name="Обычный 5 3 6 3" xfId="22420"/>
    <cellStyle name="Обычный 5 3 6 3 2" xfId="22421"/>
    <cellStyle name="Обычный 5 3 6 3 3" xfId="22422"/>
    <cellStyle name="Обычный 5 3 6 4" xfId="22423"/>
    <cellStyle name="Обычный 5 3 6 5" xfId="22424"/>
    <cellStyle name="Обычный 5 3 7" xfId="22425"/>
    <cellStyle name="Обычный 5 3 7 2" xfId="22426"/>
    <cellStyle name="Обычный 5 3 7 3" xfId="22427"/>
    <cellStyle name="Обычный 5 3 8" xfId="22428"/>
    <cellStyle name="Обычный 5 3 8 2" xfId="22429"/>
    <cellStyle name="Обычный 5 3 8 3" xfId="22430"/>
    <cellStyle name="Обычный 5 3 9" xfId="22431"/>
    <cellStyle name="Обычный 5 3 9 2" xfId="22432"/>
    <cellStyle name="Обычный 5 3 9 3" xfId="22433"/>
    <cellStyle name="Обычный 5 3_Прил3-Fin1" xfId="22434"/>
    <cellStyle name="Обычный 5 4" xfId="22435"/>
    <cellStyle name="Обычный 5 4 10" xfId="22436"/>
    <cellStyle name="Обычный 5 4 10 2" xfId="22437"/>
    <cellStyle name="Обычный 5 4 10 3" xfId="22438"/>
    <cellStyle name="Обычный 5 4 11" xfId="22439"/>
    <cellStyle name="Обычный 5 4 11 2" xfId="22440"/>
    <cellStyle name="Обычный 5 4 11 3" xfId="22441"/>
    <cellStyle name="Обычный 5 4 12" xfId="22442"/>
    <cellStyle name="Обычный 5 4 13" xfId="22443"/>
    <cellStyle name="Обычный 5 4 14" xfId="22444"/>
    <cellStyle name="Обычный 5 4 15" xfId="22445"/>
    <cellStyle name="Обычный 5 4 16" xfId="22446"/>
    <cellStyle name="Обычный 5 4 17" xfId="22447"/>
    <cellStyle name="Обычный 5 4 18" xfId="22448"/>
    <cellStyle name="Обычный 5 4 19" xfId="22449"/>
    <cellStyle name="Обычный 5 4 2" xfId="22450"/>
    <cellStyle name="Обычный 5 4 2 10" xfId="22451"/>
    <cellStyle name="Обычный 5 4 2 2" xfId="22452"/>
    <cellStyle name="Обычный 5 4 2 2 2" xfId="22453"/>
    <cellStyle name="Обычный 5 4 2 2 2 2" xfId="22454"/>
    <cellStyle name="Обычный 5 4 2 2 2 2 2" xfId="22455"/>
    <cellStyle name="Обычный 5 4 2 2 2 2 3" xfId="22456"/>
    <cellStyle name="Обычный 5 4 2 2 2 3" xfId="22457"/>
    <cellStyle name="Обычный 5 4 2 2 2 3 2" xfId="22458"/>
    <cellStyle name="Обычный 5 4 2 2 2 3 3" xfId="22459"/>
    <cellStyle name="Обычный 5 4 2 2 2 4" xfId="22460"/>
    <cellStyle name="Обычный 5 4 2 2 2 4 2" xfId="22461"/>
    <cellStyle name="Обычный 5 4 2 2 2 4 3" xfId="22462"/>
    <cellStyle name="Обычный 5 4 2 2 2 5" xfId="22463"/>
    <cellStyle name="Обычный 5 4 2 2 2 5 2" xfId="22464"/>
    <cellStyle name="Обычный 5 4 2 2 2 5 3" xfId="22465"/>
    <cellStyle name="Обычный 5 4 2 2 2 6" xfId="22466"/>
    <cellStyle name="Обычный 5 4 2 2 2 6 2" xfId="22467"/>
    <cellStyle name="Обычный 5 4 2 2 2 6 3" xfId="22468"/>
    <cellStyle name="Обычный 5 4 2 2 2 7" xfId="22469"/>
    <cellStyle name="Обычный 5 4 2 2 2 8" xfId="22470"/>
    <cellStyle name="Обычный 5 4 2 2 3" xfId="22471"/>
    <cellStyle name="Обычный 5 4 2 2 3 2" xfId="22472"/>
    <cellStyle name="Обычный 5 4 2 2 3 3" xfId="22473"/>
    <cellStyle name="Обычный 5 4 2 2 4" xfId="22474"/>
    <cellStyle name="Обычный 5 4 2 2 4 2" xfId="22475"/>
    <cellStyle name="Обычный 5 4 2 2 4 3" xfId="22476"/>
    <cellStyle name="Обычный 5 4 2 2 5" xfId="22477"/>
    <cellStyle name="Обычный 5 4 2 2 5 2" xfId="22478"/>
    <cellStyle name="Обычный 5 4 2 2 5 3" xfId="22479"/>
    <cellStyle name="Обычный 5 4 2 2 6" xfId="22480"/>
    <cellStyle name="Обычный 5 4 2 2 6 2" xfId="22481"/>
    <cellStyle name="Обычный 5 4 2 2 6 3" xfId="22482"/>
    <cellStyle name="Обычный 5 4 2 2 7" xfId="22483"/>
    <cellStyle name="Обычный 5 4 2 2 7 2" xfId="22484"/>
    <cellStyle name="Обычный 5 4 2 2 7 3" xfId="22485"/>
    <cellStyle name="Обычный 5 4 2 2 8" xfId="22486"/>
    <cellStyle name="Обычный 5 4 2 2 9" xfId="22487"/>
    <cellStyle name="Обычный 5 4 2 3" xfId="22488"/>
    <cellStyle name="Обычный 5 4 2 3 2" xfId="22489"/>
    <cellStyle name="Обычный 5 4 2 3 2 2" xfId="22490"/>
    <cellStyle name="Обычный 5 4 2 3 2 3" xfId="22491"/>
    <cellStyle name="Обычный 5 4 2 3 3" xfId="22492"/>
    <cellStyle name="Обычный 5 4 2 3 3 2" xfId="22493"/>
    <cellStyle name="Обычный 5 4 2 3 3 3" xfId="22494"/>
    <cellStyle name="Обычный 5 4 2 3 4" xfId="22495"/>
    <cellStyle name="Обычный 5 4 2 3 4 2" xfId="22496"/>
    <cellStyle name="Обычный 5 4 2 3 4 3" xfId="22497"/>
    <cellStyle name="Обычный 5 4 2 3 5" xfId="22498"/>
    <cellStyle name="Обычный 5 4 2 3 5 2" xfId="22499"/>
    <cellStyle name="Обычный 5 4 2 3 5 3" xfId="22500"/>
    <cellStyle name="Обычный 5 4 2 3 6" xfId="22501"/>
    <cellStyle name="Обычный 5 4 2 3 6 2" xfId="22502"/>
    <cellStyle name="Обычный 5 4 2 3 6 3" xfId="22503"/>
    <cellStyle name="Обычный 5 4 2 3 7" xfId="22504"/>
    <cellStyle name="Обычный 5 4 2 3 8" xfId="22505"/>
    <cellStyle name="Обычный 5 4 2 4" xfId="22506"/>
    <cellStyle name="Обычный 5 4 2 4 2" xfId="22507"/>
    <cellStyle name="Обычный 5 4 2 4 3" xfId="22508"/>
    <cellStyle name="Обычный 5 4 2 5" xfId="22509"/>
    <cellStyle name="Обычный 5 4 2 5 2" xfId="22510"/>
    <cellStyle name="Обычный 5 4 2 5 3" xfId="22511"/>
    <cellStyle name="Обычный 5 4 2 6" xfId="22512"/>
    <cellStyle name="Обычный 5 4 2 6 2" xfId="22513"/>
    <cellStyle name="Обычный 5 4 2 6 3" xfId="22514"/>
    <cellStyle name="Обычный 5 4 2 7" xfId="22515"/>
    <cellStyle name="Обычный 5 4 2 7 2" xfId="22516"/>
    <cellStyle name="Обычный 5 4 2 7 3" xfId="22517"/>
    <cellStyle name="Обычный 5 4 2 8" xfId="22518"/>
    <cellStyle name="Обычный 5 4 2 8 2" xfId="22519"/>
    <cellStyle name="Обычный 5 4 2 8 3" xfId="22520"/>
    <cellStyle name="Обычный 5 4 2 9" xfId="22521"/>
    <cellStyle name="Обычный 5 4 20" xfId="22522"/>
    <cellStyle name="Обычный 5 4 21" xfId="22523"/>
    <cellStyle name="Обычный 5 4 22" xfId="22524"/>
    <cellStyle name="Обычный 5 4 23" xfId="22525"/>
    <cellStyle name="Обычный 5 4 24" xfId="22526"/>
    <cellStyle name="Обычный 5 4 25" xfId="22527"/>
    <cellStyle name="Обычный 5 4 26" xfId="22528"/>
    <cellStyle name="Обычный 5 4 27" xfId="22529"/>
    <cellStyle name="Обычный 5 4 28" xfId="22530"/>
    <cellStyle name="Обычный 5 4 29" xfId="22531"/>
    <cellStyle name="Обычный 5 4 3" xfId="22532"/>
    <cellStyle name="Обычный 5 4 3 2" xfId="22533"/>
    <cellStyle name="Обычный 5 4 3 2 2" xfId="22534"/>
    <cellStyle name="Обычный 5 4 3 2 2 2" xfId="22535"/>
    <cellStyle name="Обычный 5 4 3 2 2 3" xfId="22536"/>
    <cellStyle name="Обычный 5 4 3 2 3" xfId="22537"/>
    <cellStyle name="Обычный 5 4 3 2 3 2" xfId="22538"/>
    <cellStyle name="Обычный 5 4 3 2 3 3" xfId="22539"/>
    <cellStyle name="Обычный 5 4 3 2 4" xfId="22540"/>
    <cellStyle name="Обычный 5 4 3 2 4 2" xfId="22541"/>
    <cellStyle name="Обычный 5 4 3 2 4 3" xfId="22542"/>
    <cellStyle name="Обычный 5 4 3 2 5" xfId="22543"/>
    <cellStyle name="Обычный 5 4 3 2 5 2" xfId="22544"/>
    <cellStyle name="Обычный 5 4 3 2 5 3" xfId="22545"/>
    <cellStyle name="Обычный 5 4 3 2 6" xfId="22546"/>
    <cellStyle name="Обычный 5 4 3 2 6 2" xfId="22547"/>
    <cellStyle name="Обычный 5 4 3 2 6 3" xfId="22548"/>
    <cellStyle name="Обычный 5 4 3 2 7" xfId="22549"/>
    <cellStyle name="Обычный 5 4 3 2 8" xfId="22550"/>
    <cellStyle name="Обычный 5 4 3 3" xfId="22551"/>
    <cellStyle name="Обычный 5 4 3 3 2" xfId="22552"/>
    <cellStyle name="Обычный 5 4 3 3 3" xfId="22553"/>
    <cellStyle name="Обычный 5 4 3 4" xfId="22554"/>
    <cellStyle name="Обычный 5 4 3 4 2" xfId="22555"/>
    <cellStyle name="Обычный 5 4 3 4 3" xfId="22556"/>
    <cellStyle name="Обычный 5 4 3 5" xfId="22557"/>
    <cellStyle name="Обычный 5 4 3 5 2" xfId="22558"/>
    <cellStyle name="Обычный 5 4 3 5 3" xfId="22559"/>
    <cellStyle name="Обычный 5 4 3 6" xfId="22560"/>
    <cellStyle name="Обычный 5 4 3 6 2" xfId="22561"/>
    <cellStyle name="Обычный 5 4 3 6 3" xfId="22562"/>
    <cellStyle name="Обычный 5 4 3 7" xfId="22563"/>
    <cellStyle name="Обычный 5 4 3 7 2" xfId="22564"/>
    <cellStyle name="Обычный 5 4 3 7 3" xfId="22565"/>
    <cellStyle name="Обычный 5 4 3 8" xfId="22566"/>
    <cellStyle name="Обычный 5 4 3 9" xfId="22567"/>
    <cellStyle name="Обычный 5 4 30" xfId="22568"/>
    <cellStyle name="Обычный 5 4 31" xfId="22569"/>
    <cellStyle name="Обычный 5 4 32" xfId="22570"/>
    <cellStyle name="Обычный 5 4 4" xfId="22571"/>
    <cellStyle name="Обычный 5 4 4 2" xfId="22572"/>
    <cellStyle name="Обычный 5 4 4 2 2" xfId="22573"/>
    <cellStyle name="Обычный 5 4 4 2 2 2" xfId="22574"/>
    <cellStyle name="Обычный 5 4 4 2 2 3" xfId="22575"/>
    <cellStyle name="Обычный 5 4 4 2 3" xfId="22576"/>
    <cellStyle name="Обычный 5 4 4 2 3 2" xfId="22577"/>
    <cellStyle name="Обычный 5 4 4 2 3 3" xfId="22578"/>
    <cellStyle name="Обычный 5 4 4 2 4" xfId="22579"/>
    <cellStyle name="Обычный 5 4 4 2 5" xfId="22580"/>
    <cellStyle name="Обычный 5 4 4 3" xfId="22581"/>
    <cellStyle name="Обычный 5 4 4 3 2" xfId="22582"/>
    <cellStyle name="Обычный 5 4 4 3 3" xfId="22583"/>
    <cellStyle name="Обычный 5 4 4 4" xfId="22584"/>
    <cellStyle name="Обычный 5 4 4 4 2" xfId="22585"/>
    <cellStyle name="Обычный 5 4 4 4 3" xfId="22586"/>
    <cellStyle name="Обычный 5 4 4 5" xfId="22587"/>
    <cellStyle name="Обычный 5 4 4 5 2" xfId="22588"/>
    <cellStyle name="Обычный 5 4 4 5 3" xfId="22589"/>
    <cellStyle name="Обычный 5 4 4 6" xfId="22590"/>
    <cellStyle name="Обычный 5 4 4 6 2" xfId="22591"/>
    <cellStyle name="Обычный 5 4 4 6 3" xfId="22592"/>
    <cellStyle name="Обычный 5 4 4 7" xfId="22593"/>
    <cellStyle name="Обычный 5 4 4 7 2" xfId="22594"/>
    <cellStyle name="Обычный 5 4 4 7 3" xfId="22595"/>
    <cellStyle name="Обычный 5 4 4 8" xfId="22596"/>
    <cellStyle name="Обычный 5 4 4 9" xfId="22597"/>
    <cellStyle name="Обычный 5 4 5" xfId="22598"/>
    <cellStyle name="Обычный 5 4 5 2" xfId="22599"/>
    <cellStyle name="Обычный 5 4 5 2 2" xfId="22600"/>
    <cellStyle name="Обычный 5 4 5 2 2 2" xfId="22601"/>
    <cellStyle name="Обычный 5 4 5 2 2 3" xfId="22602"/>
    <cellStyle name="Обычный 5 4 5 2 3" xfId="22603"/>
    <cellStyle name="Обычный 5 4 5 2 3 2" xfId="22604"/>
    <cellStyle name="Обычный 5 4 5 2 3 3" xfId="22605"/>
    <cellStyle name="Обычный 5 4 5 2 4" xfId="22606"/>
    <cellStyle name="Обычный 5 4 5 2 5" xfId="22607"/>
    <cellStyle name="Обычный 5 4 5 3" xfId="22608"/>
    <cellStyle name="Обычный 5 4 5 3 2" xfId="22609"/>
    <cellStyle name="Обычный 5 4 5 3 3" xfId="22610"/>
    <cellStyle name="Обычный 5 4 5 4" xfId="22611"/>
    <cellStyle name="Обычный 5 4 5 4 2" xfId="22612"/>
    <cellStyle name="Обычный 5 4 5 4 3" xfId="22613"/>
    <cellStyle name="Обычный 5 4 5 5" xfId="22614"/>
    <cellStyle name="Обычный 5 4 5 6" xfId="22615"/>
    <cellStyle name="Обычный 5 4 6" xfId="22616"/>
    <cellStyle name="Обычный 5 4 6 2" xfId="22617"/>
    <cellStyle name="Обычный 5 4 6 2 2" xfId="22618"/>
    <cellStyle name="Обычный 5 4 6 2 3" xfId="22619"/>
    <cellStyle name="Обычный 5 4 6 3" xfId="22620"/>
    <cellStyle name="Обычный 5 4 6 3 2" xfId="22621"/>
    <cellStyle name="Обычный 5 4 6 3 3" xfId="22622"/>
    <cellStyle name="Обычный 5 4 6 4" xfId="22623"/>
    <cellStyle name="Обычный 5 4 6 5" xfId="22624"/>
    <cellStyle name="Обычный 5 4 7" xfId="22625"/>
    <cellStyle name="Обычный 5 4 7 2" xfId="22626"/>
    <cellStyle name="Обычный 5 4 7 3" xfId="22627"/>
    <cellStyle name="Обычный 5 4 8" xfId="22628"/>
    <cellStyle name="Обычный 5 4 8 2" xfId="22629"/>
    <cellStyle name="Обычный 5 4 8 3" xfId="22630"/>
    <cellStyle name="Обычный 5 4 9" xfId="22631"/>
    <cellStyle name="Обычный 5 4 9 2" xfId="22632"/>
    <cellStyle name="Обычный 5 4 9 3" xfId="22633"/>
    <cellStyle name="Обычный 5 4_Прил3-Fin1" xfId="22634"/>
    <cellStyle name="Обычный 5 5" xfId="22635"/>
    <cellStyle name="Обычный 5 5 10" xfId="22636"/>
    <cellStyle name="Обычный 5 5 11" xfId="22637"/>
    <cellStyle name="Обычный 5 5 2" xfId="22638"/>
    <cellStyle name="Обычный 5 5 2 2" xfId="22639"/>
    <cellStyle name="Обычный 5 5 2 2 2" xfId="22640"/>
    <cellStyle name="Обычный 5 5 2 3" xfId="22641"/>
    <cellStyle name="Обычный 5 5 2 4" xfId="22642"/>
    <cellStyle name="Обычный 5 5 2 5" xfId="22643"/>
    <cellStyle name="Обычный 5 5 2 6" xfId="22644"/>
    <cellStyle name="Обычный 5 5 3" xfId="22645"/>
    <cellStyle name="Обычный 5 5 3 2" xfId="22646"/>
    <cellStyle name="Обычный 5 5 3 3" xfId="22647"/>
    <cellStyle name="Обычный 5 5 4" xfId="22648"/>
    <cellStyle name="Обычный 5 5 5" xfId="22649"/>
    <cellStyle name="Обычный 5 5 6" xfId="22650"/>
    <cellStyle name="Обычный 5 5 7" xfId="22651"/>
    <cellStyle name="Обычный 5 5 8" xfId="22652"/>
    <cellStyle name="Обычный 5 5 9" xfId="22653"/>
    <cellStyle name="Обычный 5 6" xfId="22654"/>
    <cellStyle name="Обычный 5 6 2" xfId="22655"/>
    <cellStyle name="Обычный 5 6 2 2" xfId="22656"/>
    <cellStyle name="Обычный 5 6 2 3" xfId="22657"/>
    <cellStyle name="Обычный 5 6 3" xfId="22658"/>
    <cellStyle name="Обычный 5 6 4" xfId="22659"/>
    <cellStyle name="Обычный 5 7" xfId="22660"/>
    <cellStyle name="Обычный 5 7 2" xfId="22661"/>
    <cellStyle name="Обычный 5 7 2 2" xfId="22662"/>
    <cellStyle name="Обычный 5 7 3" xfId="22663"/>
    <cellStyle name="Обычный 5 7 4" xfId="22664"/>
    <cellStyle name="Обычный 5 7 5" xfId="22665"/>
    <cellStyle name="Обычный 5 7 6" xfId="22666"/>
    <cellStyle name="Обычный 5 8" xfId="22667"/>
    <cellStyle name="Обычный 5 8 2" xfId="22668"/>
    <cellStyle name="Обычный 5 8 3" xfId="22669"/>
    <cellStyle name="Обычный 5 8 4" xfId="22670"/>
    <cellStyle name="Обычный 5 9" xfId="22671"/>
    <cellStyle name="Обычный 5 9 2" xfId="22672"/>
    <cellStyle name="Обычный 5_Setup" xfId="22673"/>
    <cellStyle name="Обычный 50" xfId="22674"/>
    <cellStyle name="Обычный 51" xfId="22675"/>
    <cellStyle name="Обычный 51 2" xfId="22676"/>
    <cellStyle name="Обычный 52" xfId="22677"/>
    <cellStyle name="Обычный 53" xfId="22678"/>
    <cellStyle name="Обычный 53 2" xfId="22679"/>
    <cellStyle name="Обычный 54" xfId="22680"/>
    <cellStyle name="Обычный 55" xfId="22681"/>
    <cellStyle name="Обычный 56" xfId="22682"/>
    <cellStyle name="Обычный 57" xfId="22683"/>
    <cellStyle name="Обычный 58" xfId="22684"/>
    <cellStyle name="Обычный 59" xfId="22685"/>
    <cellStyle name="Обычный 6" xfId="46"/>
    <cellStyle name="Обычный 6 10" xfId="22686"/>
    <cellStyle name="Обычный 6 11" xfId="22687"/>
    <cellStyle name="Обычный 6 12" xfId="22688"/>
    <cellStyle name="Обычный 6 12 2" xfId="22689"/>
    <cellStyle name="Обычный 6 12 3" xfId="22690"/>
    <cellStyle name="Обычный 6 13" xfId="22691"/>
    <cellStyle name="Обычный 6 13 2" xfId="22692"/>
    <cellStyle name="Обычный 6 14" xfId="22693"/>
    <cellStyle name="Обычный 6 15" xfId="22694"/>
    <cellStyle name="Обычный 6 16" xfId="22695"/>
    <cellStyle name="Обычный 6 17" xfId="22696"/>
    <cellStyle name="Обычный 6 18" xfId="22697"/>
    <cellStyle name="Обычный 6 19" xfId="22698"/>
    <cellStyle name="Обычный 6 2" xfId="47"/>
    <cellStyle name="Обычный 6 2 2" xfId="48"/>
    <cellStyle name="Обычный 6 2 2 2" xfId="22699"/>
    <cellStyle name="Обычный 6 2 2 3" xfId="22700"/>
    <cellStyle name="Обычный 6 2 3" xfId="49"/>
    <cellStyle name="Обычный 6 2 4" xfId="22701"/>
    <cellStyle name="Обычный 6 2_Копия данецк" xfId="22702"/>
    <cellStyle name="Обычный 6 20" xfId="22703"/>
    <cellStyle name="Обычный 6 21" xfId="22704"/>
    <cellStyle name="Обычный 6 22" xfId="22705"/>
    <cellStyle name="Обычный 6 23" xfId="22706"/>
    <cellStyle name="Обычный 6 24" xfId="22707"/>
    <cellStyle name="Обычный 6 25" xfId="22708"/>
    <cellStyle name="Обычный 6 26" xfId="22709"/>
    <cellStyle name="Обычный 6 27" xfId="22710"/>
    <cellStyle name="Обычный 6 28" xfId="22711"/>
    <cellStyle name="Обычный 6 29" xfId="22712"/>
    <cellStyle name="Обычный 6 3" xfId="22713"/>
    <cellStyle name="Обычный 6 3 2" xfId="22714"/>
    <cellStyle name="Обычный 6 3 2 2" xfId="22715"/>
    <cellStyle name="Обычный 6 3 2 3" xfId="22716"/>
    <cellStyle name="Обычный 6 3 3" xfId="22717"/>
    <cellStyle name="Обычный 6 3 4" xfId="22718"/>
    <cellStyle name="Обычный 6 3_Копия данецк" xfId="22719"/>
    <cellStyle name="Обычный 6 30" xfId="22720"/>
    <cellStyle name="Обычный 6 31" xfId="22721"/>
    <cellStyle name="Обычный 6 32" xfId="22722"/>
    <cellStyle name="Обычный 6 33" xfId="22723"/>
    <cellStyle name="Обычный 6 34" xfId="22724"/>
    <cellStyle name="Обычный 6 35" xfId="22725"/>
    <cellStyle name="Обычный 6 36" xfId="22726"/>
    <cellStyle name="Обычный 6 37" xfId="22727"/>
    <cellStyle name="Обычный 6 38" xfId="22728"/>
    <cellStyle name="Обычный 6 39" xfId="22729"/>
    <cellStyle name="Обычный 6 4" xfId="22730"/>
    <cellStyle name="Обычный 6 4 2" xfId="22731"/>
    <cellStyle name="Обычный 6 4 2 2" xfId="22732"/>
    <cellStyle name="Обычный 6 4 3" xfId="22733"/>
    <cellStyle name="Обычный 6 4 4" xfId="22734"/>
    <cellStyle name="Обычный 6 4_Копия данецк" xfId="22735"/>
    <cellStyle name="Обычный 6 40" xfId="22736"/>
    <cellStyle name="Обычный 6 41" xfId="22737"/>
    <cellStyle name="Обычный 6 5" xfId="22738"/>
    <cellStyle name="Обычный 6 5 10" xfId="22739"/>
    <cellStyle name="Обычный 6 5 11" xfId="22740"/>
    <cellStyle name="Обычный 6 5 12" xfId="22741"/>
    <cellStyle name="Обычный 6 5 2" xfId="22742"/>
    <cellStyle name="Обычный 6 5 3" xfId="22743"/>
    <cellStyle name="Обычный 6 5 3 2" xfId="22744"/>
    <cellStyle name="Обычный 6 5 3 2 2" xfId="22745"/>
    <cellStyle name="Обычный 6 5 3 3" xfId="22746"/>
    <cellStyle name="Обычный 6 5 3 4" xfId="22747"/>
    <cellStyle name="Обычный 6 5 3 5" xfId="22748"/>
    <cellStyle name="Обычный 6 5 4" xfId="22749"/>
    <cellStyle name="Обычный 6 5 4 2" xfId="22750"/>
    <cellStyle name="Обычный 6 5 4 3" xfId="22751"/>
    <cellStyle name="Обычный 6 5 5" xfId="22752"/>
    <cellStyle name="Обычный 6 5 6" xfId="22753"/>
    <cellStyle name="Обычный 6 5 7" xfId="22754"/>
    <cellStyle name="Обычный 6 5 8" xfId="22755"/>
    <cellStyle name="Обычный 6 5 9" xfId="22756"/>
    <cellStyle name="Обычный 6 6" xfId="22757"/>
    <cellStyle name="Обычный 6 6 10" xfId="22758"/>
    <cellStyle name="Обычный 6 6 11" xfId="22759"/>
    <cellStyle name="Обычный 6 6 12" xfId="22760"/>
    <cellStyle name="Обычный 6 6 13" xfId="22761"/>
    <cellStyle name="Обычный 6 6 14" xfId="22762"/>
    <cellStyle name="Обычный 6 6 15" xfId="22763"/>
    <cellStyle name="Обычный 6 6 16" xfId="22764"/>
    <cellStyle name="Обычный 6 6 17" xfId="22765"/>
    <cellStyle name="Обычный 6 6 18" xfId="22766"/>
    <cellStyle name="Обычный 6 6 19" xfId="22767"/>
    <cellStyle name="Обычный 6 6 2" xfId="22768"/>
    <cellStyle name="Обычный 6 6 2 2" xfId="22769"/>
    <cellStyle name="Обычный 6 6 2 2 2" xfId="22770"/>
    <cellStyle name="Обычный 6 6 2 2 3" xfId="22771"/>
    <cellStyle name="Обычный 6 6 2 3" xfId="22772"/>
    <cellStyle name="Обычный 6 6 2 4" xfId="22773"/>
    <cellStyle name="Обычный 6 6 20" xfId="22774"/>
    <cellStyle name="Обычный 6 6 21" xfId="22775"/>
    <cellStyle name="Обычный 6 6 22" xfId="22776"/>
    <cellStyle name="Обычный 6 6 23" xfId="22777"/>
    <cellStyle name="Обычный 6 6 24" xfId="22778"/>
    <cellStyle name="Обычный 6 6 25" xfId="22779"/>
    <cellStyle name="Обычный 6 6 26" xfId="22780"/>
    <cellStyle name="Обычный 6 6 27" xfId="22781"/>
    <cellStyle name="Обычный 6 6 28" xfId="22782"/>
    <cellStyle name="Обычный 6 6 29" xfId="22783"/>
    <cellStyle name="Обычный 6 6 3" xfId="22784"/>
    <cellStyle name="Обычный 6 6 3 2" xfId="22785"/>
    <cellStyle name="Обычный 6 6 3 3" xfId="22786"/>
    <cellStyle name="Обычный 6 6 30" xfId="22787"/>
    <cellStyle name="Обычный 6 6 31" xfId="22788"/>
    <cellStyle name="Обычный 6 6 32" xfId="22789"/>
    <cellStyle name="Обычный 6 6 4" xfId="22790"/>
    <cellStyle name="Обычный 6 6 4 2" xfId="22791"/>
    <cellStyle name="Обычный 6 6 5" xfId="22792"/>
    <cellStyle name="Обычный 6 6 6" xfId="22793"/>
    <cellStyle name="Обычный 6 6 7" xfId="22794"/>
    <cellStyle name="Обычный 6 6 8" xfId="22795"/>
    <cellStyle name="Обычный 6 6 9" xfId="22796"/>
    <cellStyle name="Обычный 6 7" xfId="22797"/>
    <cellStyle name="Обычный 6 8" xfId="22798"/>
    <cellStyle name="Обычный 6 9" xfId="22799"/>
    <cellStyle name="Обычный 60" xfId="22800"/>
    <cellStyle name="Обычный 61" xfId="22801"/>
    <cellStyle name="Обычный 62" xfId="22802"/>
    <cellStyle name="Обычный 63" xfId="22803"/>
    <cellStyle name="Обычный 64" xfId="22804"/>
    <cellStyle name="Обычный 65" xfId="22805"/>
    <cellStyle name="Обычный 66" xfId="22806"/>
    <cellStyle name="Обычный 67" xfId="22807"/>
    <cellStyle name="Обычный 68" xfId="22808"/>
    <cellStyle name="Обычный 69" xfId="22809"/>
    <cellStyle name="Обычный 7" xfId="1"/>
    <cellStyle name="Обычный 7 10" xfId="22810"/>
    <cellStyle name="Обычный 7 10 2" xfId="22811"/>
    <cellStyle name="Обычный 7 10 2 2" xfId="22812"/>
    <cellStyle name="Обычный 7 10 3" xfId="22813"/>
    <cellStyle name="Обычный 7 10 4" xfId="22814"/>
    <cellStyle name="Обычный 7 11" xfId="22815"/>
    <cellStyle name="Обычный 7 12" xfId="22816"/>
    <cellStyle name="Обычный 7 13" xfId="22817"/>
    <cellStyle name="Обычный 7 14" xfId="22818"/>
    <cellStyle name="Обычный 7 15" xfId="22819"/>
    <cellStyle name="Обычный 7 16" xfId="22820"/>
    <cellStyle name="Обычный 7 17" xfId="22821"/>
    <cellStyle name="Обычный 7 18" xfId="22822"/>
    <cellStyle name="Обычный 7 19" xfId="22823"/>
    <cellStyle name="Обычный 7 2" xfId="50"/>
    <cellStyle name="Обычный 7 2 10" xfId="22824"/>
    <cellStyle name="Обычный 7 2 10 2" xfId="22825"/>
    <cellStyle name="Обычный 7 2 10 3" xfId="22826"/>
    <cellStyle name="Обычный 7 2 11" xfId="22827"/>
    <cellStyle name="Обычный 7 2 11 2" xfId="22828"/>
    <cellStyle name="Обычный 7 2 11 3" xfId="22829"/>
    <cellStyle name="Обычный 7 2 12" xfId="22830"/>
    <cellStyle name="Обычный 7 2 13" xfId="22831"/>
    <cellStyle name="Обычный 7 2 2" xfId="22832"/>
    <cellStyle name="Обычный 7 2 2 10" xfId="22833"/>
    <cellStyle name="Обычный 7 2 2 2" xfId="22834"/>
    <cellStyle name="Обычный 7 2 2 2 2" xfId="22835"/>
    <cellStyle name="Обычный 7 2 2 2 2 2" xfId="22836"/>
    <cellStyle name="Обычный 7 2 2 2 2 2 2" xfId="22837"/>
    <cellStyle name="Обычный 7 2 2 2 2 2 3" xfId="22838"/>
    <cellStyle name="Обычный 7 2 2 2 2 3" xfId="22839"/>
    <cellStyle name="Обычный 7 2 2 2 2 3 2" xfId="22840"/>
    <cellStyle name="Обычный 7 2 2 2 2 3 3" xfId="22841"/>
    <cellStyle name="Обычный 7 2 2 2 2 4" xfId="22842"/>
    <cellStyle name="Обычный 7 2 2 2 2 4 2" xfId="22843"/>
    <cellStyle name="Обычный 7 2 2 2 2 4 3" xfId="22844"/>
    <cellStyle name="Обычный 7 2 2 2 2 5" xfId="22845"/>
    <cellStyle name="Обычный 7 2 2 2 2 5 2" xfId="22846"/>
    <cellStyle name="Обычный 7 2 2 2 2 5 3" xfId="22847"/>
    <cellStyle name="Обычный 7 2 2 2 2 6" xfId="22848"/>
    <cellStyle name="Обычный 7 2 2 2 2 6 2" xfId="22849"/>
    <cellStyle name="Обычный 7 2 2 2 2 6 3" xfId="22850"/>
    <cellStyle name="Обычный 7 2 2 2 2 7" xfId="22851"/>
    <cellStyle name="Обычный 7 2 2 2 2 8" xfId="22852"/>
    <cellStyle name="Обычный 7 2 2 2 3" xfId="22853"/>
    <cellStyle name="Обычный 7 2 2 2 3 2" xfId="22854"/>
    <cellStyle name="Обычный 7 2 2 2 3 3" xfId="22855"/>
    <cellStyle name="Обычный 7 2 2 2 4" xfId="22856"/>
    <cellStyle name="Обычный 7 2 2 2 4 2" xfId="22857"/>
    <cellStyle name="Обычный 7 2 2 2 4 3" xfId="22858"/>
    <cellStyle name="Обычный 7 2 2 2 5" xfId="22859"/>
    <cellStyle name="Обычный 7 2 2 2 5 2" xfId="22860"/>
    <cellStyle name="Обычный 7 2 2 2 5 3" xfId="22861"/>
    <cellStyle name="Обычный 7 2 2 2 6" xfId="22862"/>
    <cellStyle name="Обычный 7 2 2 2 6 2" xfId="22863"/>
    <cellStyle name="Обычный 7 2 2 2 6 3" xfId="22864"/>
    <cellStyle name="Обычный 7 2 2 2 7" xfId="22865"/>
    <cellStyle name="Обычный 7 2 2 2 7 2" xfId="22866"/>
    <cellStyle name="Обычный 7 2 2 2 7 3" xfId="22867"/>
    <cellStyle name="Обычный 7 2 2 2 8" xfId="22868"/>
    <cellStyle name="Обычный 7 2 2 2 9" xfId="22869"/>
    <cellStyle name="Обычный 7 2 2 3" xfId="22870"/>
    <cellStyle name="Обычный 7 2 2 3 2" xfId="22871"/>
    <cellStyle name="Обычный 7 2 2 3 2 2" xfId="22872"/>
    <cellStyle name="Обычный 7 2 2 3 2 3" xfId="22873"/>
    <cellStyle name="Обычный 7 2 2 3 3" xfId="22874"/>
    <cellStyle name="Обычный 7 2 2 3 3 2" xfId="22875"/>
    <cellStyle name="Обычный 7 2 2 3 3 3" xfId="22876"/>
    <cellStyle name="Обычный 7 2 2 3 4" xfId="22877"/>
    <cellStyle name="Обычный 7 2 2 3 4 2" xfId="22878"/>
    <cellStyle name="Обычный 7 2 2 3 4 3" xfId="22879"/>
    <cellStyle name="Обычный 7 2 2 3 5" xfId="22880"/>
    <cellStyle name="Обычный 7 2 2 3 5 2" xfId="22881"/>
    <cellStyle name="Обычный 7 2 2 3 5 3" xfId="22882"/>
    <cellStyle name="Обычный 7 2 2 3 6" xfId="22883"/>
    <cellStyle name="Обычный 7 2 2 3 6 2" xfId="22884"/>
    <cellStyle name="Обычный 7 2 2 3 6 3" xfId="22885"/>
    <cellStyle name="Обычный 7 2 2 3 7" xfId="22886"/>
    <cellStyle name="Обычный 7 2 2 3 8" xfId="22887"/>
    <cellStyle name="Обычный 7 2 2 4" xfId="22888"/>
    <cellStyle name="Обычный 7 2 2 4 2" xfId="22889"/>
    <cellStyle name="Обычный 7 2 2 4 3" xfId="22890"/>
    <cellStyle name="Обычный 7 2 2 5" xfId="22891"/>
    <cellStyle name="Обычный 7 2 2 5 2" xfId="22892"/>
    <cellStyle name="Обычный 7 2 2 5 3" xfId="22893"/>
    <cellStyle name="Обычный 7 2 2 6" xfId="22894"/>
    <cellStyle name="Обычный 7 2 2 6 2" xfId="22895"/>
    <cellStyle name="Обычный 7 2 2 6 3" xfId="22896"/>
    <cellStyle name="Обычный 7 2 2 7" xfId="22897"/>
    <cellStyle name="Обычный 7 2 2 7 2" xfId="22898"/>
    <cellStyle name="Обычный 7 2 2 7 3" xfId="22899"/>
    <cellStyle name="Обычный 7 2 2 8" xfId="22900"/>
    <cellStyle name="Обычный 7 2 2 8 2" xfId="22901"/>
    <cellStyle name="Обычный 7 2 2 8 3" xfId="22902"/>
    <cellStyle name="Обычный 7 2 2 9" xfId="22903"/>
    <cellStyle name="Обычный 7 2 3" xfId="22904"/>
    <cellStyle name="Обычный 7 2 3 10" xfId="22905"/>
    <cellStyle name="Обычный 7 2 3 11" xfId="22906"/>
    <cellStyle name="Обычный 7 2 3 2" xfId="22907"/>
    <cellStyle name="Обычный 7 2 3 2 2" xfId="22908"/>
    <cellStyle name="Обычный 7 2 3 2 2 2" xfId="22909"/>
    <cellStyle name="Обычный 7 2 3 2 2 3" xfId="22910"/>
    <cellStyle name="Обычный 7 2 3 2 3" xfId="22911"/>
    <cellStyle name="Обычный 7 2 3 2 3 2" xfId="22912"/>
    <cellStyle name="Обычный 7 2 3 2 3 3" xfId="22913"/>
    <cellStyle name="Обычный 7 2 3 2 4" xfId="22914"/>
    <cellStyle name="Обычный 7 2 3 2 4 2" xfId="22915"/>
    <cellStyle name="Обычный 7 2 3 2 4 3" xfId="22916"/>
    <cellStyle name="Обычный 7 2 3 2 5" xfId="22917"/>
    <cellStyle name="Обычный 7 2 3 2 5 2" xfId="22918"/>
    <cellStyle name="Обычный 7 2 3 2 5 3" xfId="22919"/>
    <cellStyle name="Обычный 7 2 3 2 6" xfId="22920"/>
    <cellStyle name="Обычный 7 2 3 2 6 2" xfId="22921"/>
    <cellStyle name="Обычный 7 2 3 2 6 3" xfId="22922"/>
    <cellStyle name="Обычный 7 2 3 2 7" xfId="22923"/>
    <cellStyle name="Обычный 7 2 3 2 8" xfId="22924"/>
    <cellStyle name="Обычный 7 2 3 3" xfId="22925"/>
    <cellStyle name="Обычный 7 2 3 3 2" xfId="22926"/>
    <cellStyle name="Обычный 7 2 3 3 3" xfId="22927"/>
    <cellStyle name="Обычный 7 2 3 3 4" xfId="22928"/>
    <cellStyle name="Обычный 7 2 3 4" xfId="22929"/>
    <cellStyle name="Обычный 7 2 3 4 2" xfId="22930"/>
    <cellStyle name="Обычный 7 2 3 4 3" xfId="22931"/>
    <cellStyle name="Обычный 7 2 3 5" xfId="22932"/>
    <cellStyle name="Обычный 7 2 3 5 2" xfId="22933"/>
    <cellStyle name="Обычный 7 2 3 5 3" xfId="22934"/>
    <cellStyle name="Обычный 7 2 3 6" xfId="22935"/>
    <cellStyle name="Обычный 7 2 3 6 2" xfId="22936"/>
    <cellStyle name="Обычный 7 2 3 6 3" xfId="22937"/>
    <cellStyle name="Обычный 7 2 3 7" xfId="22938"/>
    <cellStyle name="Обычный 7 2 3 7 2" xfId="22939"/>
    <cellStyle name="Обычный 7 2 3 7 3" xfId="22940"/>
    <cellStyle name="Обычный 7 2 3 8" xfId="22941"/>
    <cellStyle name="Обычный 7 2 3 9" xfId="22942"/>
    <cellStyle name="Обычный 7 2 4" xfId="22943"/>
    <cellStyle name="Обычный 7 2 4 2" xfId="22944"/>
    <cellStyle name="Обычный 7 2 4 2 2" xfId="22945"/>
    <cellStyle name="Обычный 7 2 4 2 2 2" xfId="22946"/>
    <cellStyle name="Обычный 7 2 4 2 2 3" xfId="22947"/>
    <cellStyle name="Обычный 7 2 4 2 3" xfId="22948"/>
    <cellStyle name="Обычный 7 2 4 2 3 2" xfId="22949"/>
    <cellStyle name="Обычный 7 2 4 2 3 3" xfId="22950"/>
    <cellStyle name="Обычный 7 2 4 2 4" xfId="22951"/>
    <cellStyle name="Обычный 7 2 4 2 5" xfId="22952"/>
    <cellStyle name="Обычный 7 2 4 3" xfId="22953"/>
    <cellStyle name="Обычный 7 2 4 3 2" xfId="22954"/>
    <cellStyle name="Обычный 7 2 4 3 3" xfId="22955"/>
    <cellStyle name="Обычный 7 2 4 4" xfId="22956"/>
    <cellStyle name="Обычный 7 2 4 4 2" xfId="22957"/>
    <cellStyle name="Обычный 7 2 4 4 3" xfId="22958"/>
    <cellStyle name="Обычный 7 2 4 5" xfId="22959"/>
    <cellStyle name="Обычный 7 2 4 5 2" xfId="22960"/>
    <cellStyle name="Обычный 7 2 4 5 3" xfId="22961"/>
    <cellStyle name="Обычный 7 2 4 6" xfId="22962"/>
    <cellStyle name="Обычный 7 2 4 6 2" xfId="22963"/>
    <cellStyle name="Обычный 7 2 4 6 3" xfId="22964"/>
    <cellStyle name="Обычный 7 2 4 7" xfId="22965"/>
    <cellStyle name="Обычный 7 2 4 7 2" xfId="22966"/>
    <cellStyle name="Обычный 7 2 4 7 3" xfId="22967"/>
    <cellStyle name="Обычный 7 2 4 8" xfId="22968"/>
    <cellStyle name="Обычный 7 2 4 9" xfId="22969"/>
    <cellStyle name="Обычный 7 2 5" xfId="22970"/>
    <cellStyle name="Обычный 7 2 5 2" xfId="22971"/>
    <cellStyle name="Обычный 7 2 5 2 2" xfId="22972"/>
    <cellStyle name="Обычный 7 2 5 2 2 2" xfId="22973"/>
    <cellStyle name="Обычный 7 2 5 2 2 3" xfId="22974"/>
    <cellStyle name="Обычный 7 2 5 2 3" xfId="22975"/>
    <cellStyle name="Обычный 7 2 5 2 3 2" xfId="22976"/>
    <cellStyle name="Обычный 7 2 5 2 3 3" xfId="22977"/>
    <cellStyle name="Обычный 7 2 5 2 4" xfId="22978"/>
    <cellStyle name="Обычный 7 2 5 2 5" xfId="22979"/>
    <cellStyle name="Обычный 7 2 5 3" xfId="22980"/>
    <cellStyle name="Обычный 7 2 5 3 2" xfId="22981"/>
    <cellStyle name="Обычный 7 2 5 3 3" xfId="22982"/>
    <cellStyle name="Обычный 7 2 5 4" xfId="22983"/>
    <cellStyle name="Обычный 7 2 5 4 2" xfId="22984"/>
    <cellStyle name="Обычный 7 2 5 4 3" xfId="22985"/>
    <cellStyle name="Обычный 7 2 5 5" xfId="22986"/>
    <cellStyle name="Обычный 7 2 5 6" xfId="22987"/>
    <cellStyle name="Обычный 7 2 6" xfId="22988"/>
    <cellStyle name="Обычный 7 2 6 2" xfId="22989"/>
    <cellStyle name="Обычный 7 2 6 2 2" xfId="22990"/>
    <cellStyle name="Обычный 7 2 6 2 3" xfId="22991"/>
    <cellStyle name="Обычный 7 2 6 3" xfId="22992"/>
    <cellStyle name="Обычный 7 2 6 3 2" xfId="22993"/>
    <cellStyle name="Обычный 7 2 6 3 3" xfId="22994"/>
    <cellStyle name="Обычный 7 2 6 4" xfId="22995"/>
    <cellStyle name="Обычный 7 2 6 5" xfId="22996"/>
    <cellStyle name="Обычный 7 2 7" xfId="22997"/>
    <cellStyle name="Обычный 7 2 7 2" xfId="22998"/>
    <cellStyle name="Обычный 7 2 7 3" xfId="22999"/>
    <cellStyle name="Обычный 7 2 8" xfId="23000"/>
    <cellStyle name="Обычный 7 2 8 2" xfId="23001"/>
    <cellStyle name="Обычный 7 2 8 3" xfId="23002"/>
    <cellStyle name="Обычный 7 2 9" xfId="23003"/>
    <cellStyle name="Обычный 7 2 9 2" xfId="23004"/>
    <cellStyle name="Обычный 7 2 9 3" xfId="23005"/>
    <cellStyle name="Обычный 7 2_Копия данецк" xfId="23006"/>
    <cellStyle name="Обычный 7 20" xfId="23007"/>
    <cellStyle name="Обычный 7 21" xfId="23008"/>
    <cellStyle name="Обычный 7 22" xfId="23009"/>
    <cellStyle name="Обычный 7 23" xfId="23010"/>
    <cellStyle name="Обычный 7 24" xfId="23011"/>
    <cellStyle name="Обычный 7 25" xfId="23012"/>
    <cellStyle name="Обычный 7 26" xfId="23013"/>
    <cellStyle name="Обычный 7 27" xfId="23014"/>
    <cellStyle name="Обычный 7 28" xfId="23015"/>
    <cellStyle name="Обычный 7 29" xfId="23016"/>
    <cellStyle name="Обычный 7 3" xfId="72"/>
    <cellStyle name="Обычный 7 3 10" xfId="23017"/>
    <cellStyle name="Обычный 7 3 11" xfId="23018"/>
    <cellStyle name="Обычный 7 3 12" xfId="23019"/>
    <cellStyle name="Обычный 7 3 13" xfId="23020"/>
    <cellStyle name="Обычный 7 3 14" xfId="23021"/>
    <cellStyle name="Обычный 7 3 15" xfId="23022"/>
    <cellStyle name="Обычный 7 3 16" xfId="23023"/>
    <cellStyle name="Обычный 7 3 17" xfId="23024"/>
    <cellStyle name="Обычный 7 3 18" xfId="23025"/>
    <cellStyle name="Обычный 7 3 19" xfId="23026"/>
    <cellStyle name="Обычный 7 3 2" xfId="23027"/>
    <cellStyle name="Обычный 7 3 2 10" xfId="23028"/>
    <cellStyle name="Обычный 7 3 2 11" xfId="23029"/>
    <cellStyle name="Обычный 7 3 2 2" xfId="23030"/>
    <cellStyle name="Обычный 7 3 2 2 2" xfId="23031"/>
    <cellStyle name="Обычный 7 3 2 2 2 2" xfId="23032"/>
    <cellStyle name="Обычный 7 3 2 2 3" xfId="23033"/>
    <cellStyle name="Обычный 7 3 2 2 4" xfId="23034"/>
    <cellStyle name="Обычный 7 3 2 2 5" xfId="23035"/>
    <cellStyle name="Обычный 7 3 2 3" xfId="23036"/>
    <cellStyle name="Обычный 7 3 2 3 2" xfId="23037"/>
    <cellStyle name="Обычный 7 3 2 3 3" xfId="23038"/>
    <cellStyle name="Обычный 7 3 2 4" xfId="23039"/>
    <cellStyle name="Обычный 7 3 2 5" xfId="23040"/>
    <cellStyle name="Обычный 7 3 2 6" xfId="23041"/>
    <cellStyle name="Обычный 7 3 2 7" xfId="23042"/>
    <cellStyle name="Обычный 7 3 2 8" xfId="23043"/>
    <cellStyle name="Обычный 7 3 2 9" xfId="23044"/>
    <cellStyle name="Обычный 7 3 20" xfId="23045"/>
    <cellStyle name="Обычный 7 3 21" xfId="23046"/>
    <cellStyle name="Обычный 7 3 22" xfId="23047"/>
    <cellStyle name="Обычный 7 3 23" xfId="23048"/>
    <cellStyle name="Обычный 7 3 24" xfId="23049"/>
    <cellStyle name="Обычный 7 3 25" xfId="23050"/>
    <cellStyle name="Обычный 7 3 26" xfId="23051"/>
    <cellStyle name="Обычный 7 3 27" xfId="23052"/>
    <cellStyle name="Обычный 7 3 28" xfId="23053"/>
    <cellStyle name="Обычный 7 3 29" xfId="23054"/>
    <cellStyle name="Обычный 7 3 3" xfId="23055"/>
    <cellStyle name="Обычный 7 3 3 2" xfId="23056"/>
    <cellStyle name="Обычный 7 3 3 2 2" xfId="23057"/>
    <cellStyle name="Обычный 7 3 3 2 2 2" xfId="23058"/>
    <cellStyle name="Обычный 7 3 3 2 3" xfId="23059"/>
    <cellStyle name="Обычный 7 3 3 3" xfId="23060"/>
    <cellStyle name="Обычный 7 3 3 3 2" xfId="23061"/>
    <cellStyle name="Обычный 7 3 3 4" xfId="23062"/>
    <cellStyle name="Обычный 7 3 3 5" xfId="23063"/>
    <cellStyle name="Обычный 7 3 3 6" xfId="23064"/>
    <cellStyle name="Обычный 7 3 30" xfId="23065"/>
    <cellStyle name="Обычный 7 3 31" xfId="23066"/>
    <cellStyle name="Обычный 7 3 32" xfId="23067"/>
    <cellStyle name="Обычный 7 3 4" xfId="23068"/>
    <cellStyle name="Обычный 7 3 4 2" xfId="23069"/>
    <cellStyle name="Обычный 7 3 4 2 2" xfId="23070"/>
    <cellStyle name="Обычный 7 3 4 3" xfId="23071"/>
    <cellStyle name="Обычный 7 3 4 4" xfId="23072"/>
    <cellStyle name="Обычный 7 3 5" xfId="23073"/>
    <cellStyle name="Обычный 7 3 5 2" xfId="23074"/>
    <cellStyle name="Обычный 7 3 6" xfId="23075"/>
    <cellStyle name="Обычный 7 3 7" xfId="23076"/>
    <cellStyle name="Обычный 7 3 8" xfId="23077"/>
    <cellStyle name="Обычный 7 3 9" xfId="23078"/>
    <cellStyle name="Обычный 7 3_Копия данецк" xfId="23079"/>
    <cellStyle name="Обычный 7 30" xfId="23080"/>
    <cellStyle name="Обычный 7 31" xfId="23081"/>
    <cellStyle name="Обычный 7 32" xfId="23082"/>
    <cellStyle name="Обычный 7 33" xfId="23083"/>
    <cellStyle name="Обычный 7 34" xfId="23084"/>
    <cellStyle name="Обычный 7 35" xfId="23085"/>
    <cellStyle name="Обычный 7 36" xfId="23086"/>
    <cellStyle name="Обычный 7 37" xfId="23087"/>
    <cellStyle name="Обычный 7 4" xfId="23088"/>
    <cellStyle name="Обычный 7 4 10" xfId="23089"/>
    <cellStyle name="Обычный 7 4 11" xfId="23090"/>
    <cellStyle name="Обычный 7 4 12" xfId="23091"/>
    <cellStyle name="Обычный 7 4 13" xfId="23092"/>
    <cellStyle name="Обычный 7 4 14" xfId="23093"/>
    <cellStyle name="Обычный 7 4 15" xfId="23094"/>
    <cellStyle name="Обычный 7 4 16" xfId="23095"/>
    <cellStyle name="Обычный 7 4 17" xfId="23096"/>
    <cellStyle name="Обычный 7 4 18" xfId="23097"/>
    <cellStyle name="Обычный 7 4 19" xfId="23098"/>
    <cellStyle name="Обычный 7 4 2" xfId="23099"/>
    <cellStyle name="Обычный 7 4 2 2" xfId="23100"/>
    <cellStyle name="Обычный 7 4 2 2 2" xfId="23101"/>
    <cellStyle name="Обычный 7 4 2 3" xfId="23102"/>
    <cellStyle name="Обычный 7 4 2 4" xfId="23103"/>
    <cellStyle name="Обычный 7 4 2 5" xfId="23104"/>
    <cellStyle name="Обычный 7 4 2 6" xfId="23105"/>
    <cellStyle name="Обычный 7 4 20" xfId="23106"/>
    <cellStyle name="Обычный 7 4 21" xfId="23107"/>
    <cellStyle name="Обычный 7 4 22" xfId="23108"/>
    <cellStyle name="Обычный 7 4 23" xfId="23109"/>
    <cellStyle name="Обычный 7 4 24" xfId="23110"/>
    <cellStyle name="Обычный 7 4 25" xfId="23111"/>
    <cellStyle name="Обычный 7 4 26" xfId="23112"/>
    <cellStyle name="Обычный 7 4 27" xfId="23113"/>
    <cellStyle name="Обычный 7 4 28" xfId="23114"/>
    <cellStyle name="Обычный 7 4 29" xfId="23115"/>
    <cellStyle name="Обычный 7 4 3" xfId="23116"/>
    <cellStyle name="Обычный 7 4 3 2" xfId="23117"/>
    <cellStyle name="Обычный 7 4 3 2 2" xfId="23118"/>
    <cellStyle name="Обычный 7 4 3 2 3" xfId="23119"/>
    <cellStyle name="Обычный 7 4 3 3" xfId="23120"/>
    <cellStyle name="Обычный 7 4 3 3 2" xfId="23121"/>
    <cellStyle name="Обычный 7 4 3 4" xfId="23122"/>
    <cellStyle name="Обычный 7 4 30" xfId="23123"/>
    <cellStyle name="Обычный 7 4 31" xfId="23124"/>
    <cellStyle name="Обычный 7 4 32" xfId="23125"/>
    <cellStyle name="Обычный 7 4 4" xfId="23126"/>
    <cellStyle name="Обычный 7 4 4 2" xfId="23127"/>
    <cellStyle name="Обычный 7 4 4 3" xfId="23128"/>
    <cellStyle name="Обычный 7 4 5" xfId="23129"/>
    <cellStyle name="Обычный 7 4 5 2" xfId="23130"/>
    <cellStyle name="Обычный 7 4 6" xfId="23131"/>
    <cellStyle name="Обычный 7 4 7" xfId="23132"/>
    <cellStyle name="Обычный 7 4 8" xfId="23133"/>
    <cellStyle name="Обычный 7 4 9" xfId="23134"/>
    <cellStyle name="Обычный 7 5" xfId="23135"/>
    <cellStyle name="Обычный 7 5 10" xfId="23136"/>
    <cellStyle name="Обычный 7 5 11" xfId="23137"/>
    <cellStyle name="Обычный 7 5 12" xfId="23138"/>
    <cellStyle name="Обычный 7 5 13" xfId="23139"/>
    <cellStyle name="Обычный 7 5 14" xfId="23140"/>
    <cellStyle name="Обычный 7 5 15" xfId="23141"/>
    <cellStyle name="Обычный 7 5 16" xfId="23142"/>
    <cellStyle name="Обычный 7 5 17" xfId="23143"/>
    <cellStyle name="Обычный 7 5 18" xfId="23144"/>
    <cellStyle name="Обычный 7 5 19" xfId="23145"/>
    <cellStyle name="Обычный 7 5 2" xfId="23146"/>
    <cellStyle name="Обычный 7 5 2 2" xfId="23147"/>
    <cellStyle name="Обычный 7 5 2 2 2" xfId="23148"/>
    <cellStyle name="Обычный 7 5 2 3" xfId="23149"/>
    <cellStyle name="Обычный 7 5 2 4" xfId="23150"/>
    <cellStyle name="Обычный 7 5 2 5" xfId="23151"/>
    <cellStyle name="Обычный 7 5 2 6" xfId="23152"/>
    <cellStyle name="Обычный 7 5 20" xfId="23153"/>
    <cellStyle name="Обычный 7 5 21" xfId="23154"/>
    <cellStyle name="Обычный 7 5 22" xfId="23155"/>
    <cellStyle name="Обычный 7 5 23" xfId="23156"/>
    <cellStyle name="Обычный 7 5 24" xfId="23157"/>
    <cellStyle name="Обычный 7 5 25" xfId="23158"/>
    <cellStyle name="Обычный 7 5 26" xfId="23159"/>
    <cellStyle name="Обычный 7 5 27" xfId="23160"/>
    <cellStyle name="Обычный 7 5 28" xfId="23161"/>
    <cellStyle name="Обычный 7 5 29" xfId="23162"/>
    <cellStyle name="Обычный 7 5 3" xfId="23163"/>
    <cellStyle name="Обычный 7 5 3 2" xfId="23164"/>
    <cellStyle name="Обычный 7 5 3 2 2" xfId="23165"/>
    <cellStyle name="Обычный 7 5 3 2 3" xfId="23166"/>
    <cellStyle name="Обычный 7 5 3 3" xfId="23167"/>
    <cellStyle name="Обычный 7 5 3 3 2" xfId="23168"/>
    <cellStyle name="Обычный 7 5 3 4" xfId="23169"/>
    <cellStyle name="Обычный 7 5 30" xfId="23170"/>
    <cellStyle name="Обычный 7 5 31" xfId="23171"/>
    <cellStyle name="Обычный 7 5 32" xfId="23172"/>
    <cellStyle name="Обычный 7 5 4" xfId="23173"/>
    <cellStyle name="Обычный 7 5 4 2" xfId="23174"/>
    <cellStyle name="Обычный 7 5 4 3" xfId="23175"/>
    <cellStyle name="Обычный 7 5 5" xfId="23176"/>
    <cellStyle name="Обычный 7 5 5 2" xfId="23177"/>
    <cellStyle name="Обычный 7 5 6" xfId="23178"/>
    <cellStyle name="Обычный 7 5 7" xfId="23179"/>
    <cellStyle name="Обычный 7 5 8" xfId="23180"/>
    <cellStyle name="Обычный 7 5 9" xfId="23181"/>
    <cellStyle name="Обычный 7 6" xfId="23182"/>
    <cellStyle name="Обычный 7 6 2" xfId="23183"/>
    <cellStyle name="Обычный 7 6 3" xfId="23184"/>
    <cellStyle name="Обычный 7 7" xfId="23185"/>
    <cellStyle name="Обычный 7 7 10" xfId="23186"/>
    <cellStyle name="Обычный 7 7 11" xfId="23187"/>
    <cellStyle name="Обычный 7 7 12" xfId="23188"/>
    <cellStyle name="Обычный 7 7 13" xfId="23189"/>
    <cellStyle name="Обычный 7 7 14" xfId="23190"/>
    <cellStyle name="Обычный 7 7 15" xfId="23191"/>
    <cellStyle name="Обычный 7 7 16" xfId="23192"/>
    <cellStyle name="Обычный 7 7 17" xfId="23193"/>
    <cellStyle name="Обычный 7 7 18" xfId="23194"/>
    <cellStyle name="Обычный 7 7 19" xfId="23195"/>
    <cellStyle name="Обычный 7 7 2" xfId="23196"/>
    <cellStyle name="Обычный 7 7 2 2" xfId="23197"/>
    <cellStyle name="Обычный 7 7 2 2 2" xfId="23198"/>
    <cellStyle name="Обычный 7 7 2 2 2 2" xfId="23199"/>
    <cellStyle name="Обычный 7 7 2 2 3" xfId="23200"/>
    <cellStyle name="Обычный 7 7 2 3" xfId="23201"/>
    <cellStyle name="Обычный 7 7 2 3 2" xfId="23202"/>
    <cellStyle name="Обычный 7 7 2 4" xfId="23203"/>
    <cellStyle name="Обычный 7 7 2 5" xfId="23204"/>
    <cellStyle name="Обычный 7 7 2 6" xfId="23205"/>
    <cellStyle name="Обычный 7 7 20" xfId="23206"/>
    <cellStyle name="Обычный 7 7 21" xfId="23207"/>
    <cellStyle name="Обычный 7 7 22" xfId="23208"/>
    <cellStyle name="Обычный 7 7 23" xfId="23209"/>
    <cellStyle name="Обычный 7 7 24" xfId="23210"/>
    <cellStyle name="Обычный 7 7 25" xfId="23211"/>
    <cellStyle name="Обычный 7 7 26" xfId="23212"/>
    <cellStyle name="Обычный 7 7 27" xfId="23213"/>
    <cellStyle name="Обычный 7 7 28" xfId="23214"/>
    <cellStyle name="Обычный 7 7 29" xfId="23215"/>
    <cellStyle name="Обычный 7 7 3" xfId="23216"/>
    <cellStyle name="Обычный 7 7 3 2" xfId="23217"/>
    <cellStyle name="Обычный 7 7 3 2 2" xfId="23218"/>
    <cellStyle name="Обычный 7 7 3 3" xfId="23219"/>
    <cellStyle name="Обычный 7 7 3 4" xfId="23220"/>
    <cellStyle name="Обычный 7 7 30" xfId="23221"/>
    <cellStyle name="Обычный 7 7 31" xfId="23222"/>
    <cellStyle name="Обычный 7 7 32" xfId="23223"/>
    <cellStyle name="Обычный 7 7 4" xfId="23224"/>
    <cellStyle name="Обычный 7 7 4 2" xfId="23225"/>
    <cellStyle name="Обычный 7 7 5" xfId="23226"/>
    <cellStyle name="Обычный 7 7 6" xfId="23227"/>
    <cellStyle name="Обычный 7 7 7" xfId="23228"/>
    <cellStyle name="Обычный 7 7 8" xfId="23229"/>
    <cellStyle name="Обычный 7 7 9" xfId="23230"/>
    <cellStyle name="Обычный 7 8" xfId="23231"/>
    <cellStyle name="Обычный 7 8 2" xfId="23232"/>
    <cellStyle name="Обычный 7 8 2 2" xfId="23233"/>
    <cellStyle name="Обычный 7 8 2 3" xfId="23234"/>
    <cellStyle name="Обычный 7 8 3" xfId="23235"/>
    <cellStyle name="Обычный 7 8 4" xfId="23236"/>
    <cellStyle name="Обычный 7 9" xfId="23237"/>
    <cellStyle name="Обычный 7 9 2" xfId="23238"/>
    <cellStyle name="Обычный 7 9 2 2" xfId="23239"/>
    <cellStyle name="Обычный 7 9 2 3" xfId="23240"/>
    <cellStyle name="Обычный 7 9 3" xfId="23241"/>
    <cellStyle name="Обычный 7 9 4" xfId="23242"/>
    <cellStyle name="Обычный 7 9 5" xfId="23243"/>
    <cellStyle name="Обычный 7 9 6" xfId="23244"/>
    <cellStyle name="Обычный 7_Копия данецк" xfId="23245"/>
    <cellStyle name="Обычный 70" xfId="23246"/>
    <cellStyle name="Обычный 71" xfId="23247"/>
    <cellStyle name="Обычный 72" xfId="23248"/>
    <cellStyle name="Обычный 73" xfId="23249"/>
    <cellStyle name="Обычный 74" xfId="23250"/>
    <cellStyle name="Обычный 75" xfId="67"/>
    <cellStyle name="Обычный 76" xfId="23251"/>
    <cellStyle name="Обычный 77" xfId="23252"/>
    <cellStyle name="Обычный 8" xfId="51"/>
    <cellStyle name="Обычный 8 10" xfId="23253"/>
    <cellStyle name="Обычный 8 10 2" xfId="23254"/>
    <cellStyle name="Обычный 8 10 3" xfId="23255"/>
    <cellStyle name="Обычный 8 11" xfId="23256"/>
    <cellStyle name="Обычный 8 11 2" xfId="23257"/>
    <cellStyle name="Обычный 8 11 3" xfId="23258"/>
    <cellStyle name="Обычный 8 12" xfId="23259"/>
    <cellStyle name="Обычный 8 12 2" xfId="23260"/>
    <cellStyle name="Обычный 8 12 3" xfId="23261"/>
    <cellStyle name="Обычный 8 13" xfId="23262"/>
    <cellStyle name="Обычный 8 14" xfId="23263"/>
    <cellStyle name="Обычный 8 15" xfId="23264"/>
    <cellStyle name="Обычный 8 16" xfId="23265"/>
    <cellStyle name="Обычный 8 17" xfId="23266"/>
    <cellStyle name="Обычный 8 18" xfId="23267"/>
    <cellStyle name="Обычный 8 19" xfId="23268"/>
    <cellStyle name="Обычный 8 2" xfId="23269"/>
    <cellStyle name="Обычный 8 2 10" xfId="23270"/>
    <cellStyle name="Обычный 8 2 10 2" xfId="23271"/>
    <cellStyle name="Обычный 8 2 10 3" xfId="23272"/>
    <cellStyle name="Обычный 8 2 11" xfId="23273"/>
    <cellStyle name="Обычный 8 2 11 2" xfId="23274"/>
    <cellStyle name="Обычный 8 2 11 3" xfId="23275"/>
    <cellStyle name="Обычный 8 2 12" xfId="23276"/>
    <cellStyle name="Обычный 8 2 12 2" xfId="23277"/>
    <cellStyle name="Обычный 8 2 12 3" xfId="23278"/>
    <cellStyle name="Обычный 8 2 13" xfId="23279"/>
    <cellStyle name="Обычный 8 2 13 2" xfId="23280"/>
    <cellStyle name="Обычный 8 2 13 3" xfId="23281"/>
    <cellStyle name="Обычный 8 2 14" xfId="23282"/>
    <cellStyle name="Обычный 8 2 15" xfId="23283"/>
    <cellStyle name="Обычный 8 2 16" xfId="23284"/>
    <cellStyle name="Обычный 8 2 17" xfId="23285"/>
    <cellStyle name="Обычный 8 2 18" xfId="23286"/>
    <cellStyle name="Обычный 8 2 19" xfId="23287"/>
    <cellStyle name="Обычный 8 2 2" xfId="23288"/>
    <cellStyle name="Обычный 8 2 2 10" xfId="23289"/>
    <cellStyle name="Обычный 8 2 2 10 2" xfId="23290"/>
    <cellStyle name="Обычный 8 2 2 10 3" xfId="23291"/>
    <cellStyle name="Обычный 8 2 2 11" xfId="23292"/>
    <cellStyle name="Обычный 8 2 2 11 2" xfId="23293"/>
    <cellStyle name="Обычный 8 2 2 11 3" xfId="23294"/>
    <cellStyle name="Обычный 8 2 2 12" xfId="23295"/>
    <cellStyle name="Обычный 8 2 2 13" xfId="23296"/>
    <cellStyle name="Обычный 8 2 2 14" xfId="23297"/>
    <cellStyle name="Обычный 8 2 2 15" xfId="23298"/>
    <cellStyle name="Обычный 8 2 2 16" xfId="23299"/>
    <cellStyle name="Обычный 8 2 2 17" xfId="23300"/>
    <cellStyle name="Обычный 8 2 2 18" xfId="23301"/>
    <cellStyle name="Обычный 8 2 2 19" xfId="23302"/>
    <cellStyle name="Обычный 8 2 2 2" xfId="23303"/>
    <cellStyle name="Обычный 8 2 2 2 10" xfId="23304"/>
    <cellStyle name="Обычный 8 2 2 2 2" xfId="23305"/>
    <cellStyle name="Обычный 8 2 2 2 2 2" xfId="23306"/>
    <cellStyle name="Обычный 8 2 2 2 2 2 2" xfId="23307"/>
    <cellStyle name="Обычный 8 2 2 2 2 2 2 2" xfId="23308"/>
    <cellStyle name="Обычный 8 2 2 2 2 2 2 3" xfId="23309"/>
    <cellStyle name="Обычный 8 2 2 2 2 2 3" xfId="23310"/>
    <cellStyle name="Обычный 8 2 2 2 2 2 3 2" xfId="23311"/>
    <cellStyle name="Обычный 8 2 2 2 2 2 3 3" xfId="23312"/>
    <cellStyle name="Обычный 8 2 2 2 2 2 4" xfId="23313"/>
    <cellStyle name="Обычный 8 2 2 2 2 2 4 2" xfId="23314"/>
    <cellStyle name="Обычный 8 2 2 2 2 2 4 3" xfId="23315"/>
    <cellStyle name="Обычный 8 2 2 2 2 2 5" xfId="23316"/>
    <cellStyle name="Обычный 8 2 2 2 2 2 5 2" xfId="23317"/>
    <cellStyle name="Обычный 8 2 2 2 2 2 5 3" xfId="23318"/>
    <cellStyle name="Обычный 8 2 2 2 2 2 6" xfId="23319"/>
    <cellStyle name="Обычный 8 2 2 2 2 2 6 2" xfId="23320"/>
    <cellStyle name="Обычный 8 2 2 2 2 2 6 3" xfId="23321"/>
    <cellStyle name="Обычный 8 2 2 2 2 2 7" xfId="23322"/>
    <cellStyle name="Обычный 8 2 2 2 2 2 8" xfId="23323"/>
    <cellStyle name="Обычный 8 2 2 2 2 3" xfId="23324"/>
    <cellStyle name="Обычный 8 2 2 2 2 3 2" xfId="23325"/>
    <cellStyle name="Обычный 8 2 2 2 2 3 3" xfId="23326"/>
    <cellStyle name="Обычный 8 2 2 2 2 4" xfId="23327"/>
    <cellStyle name="Обычный 8 2 2 2 2 4 2" xfId="23328"/>
    <cellStyle name="Обычный 8 2 2 2 2 4 3" xfId="23329"/>
    <cellStyle name="Обычный 8 2 2 2 2 5" xfId="23330"/>
    <cellStyle name="Обычный 8 2 2 2 2 5 2" xfId="23331"/>
    <cellStyle name="Обычный 8 2 2 2 2 5 3" xfId="23332"/>
    <cellStyle name="Обычный 8 2 2 2 2 6" xfId="23333"/>
    <cellStyle name="Обычный 8 2 2 2 2 6 2" xfId="23334"/>
    <cellStyle name="Обычный 8 2 2 2 2 6 3" xfId="23335"/>
    <cellStyle name="Обычный 8 2 2 2 2 7" xfId="23336"/>
    <cellStyle name="Обычный 8 2 2 2 2 7 2" xfId="23337"/>
    <cellStyle name="Обычный 8 2 2 2 2 7 3" xfId="23338"/>
    <cellStyle name="Обычный 8 2 2 2 2 8" xfId="23339"/>
    <cellStyle name="Обычный 8 2 2 2 2 9" xfId="23340"/>
    <cellStyle name="Обычный 8 2 2 2 3" xfId="23341"/>
    <cellStyle name="Обычный 8 2 2 2 3 2" xfId="23342"/>
    <cellStyle name="Обычный 8 2 2 2 3 2 2" xfId="23343"/>
    <cellStyle name="Обычный 8 2 2 2 3 2 3" xfId="23344"/>
    <cellStyle name="Обычный 8 2 2 2 3 3" xfId="23345"/>
    <cellStyle name="Обычный 8 2 2 2 3 3 2" xfId="23346"/>
    <cellStyle name="Обычный 8 2 2 2 3 3 3" xfId="23347"/>
    <cellStyle name="Обычный 8 2 2 2 3 4" xfId="23348"/>
    <cellStyle name="Обычный 8 2 2 2 3 4 2" xfId="23349"/>
    <cellStyle name="Обычный 8 2 2 2 3 4 3" xfId="23350"/>
    <cellStyle name="Обычный 8 2 2 2 3 5" xfId="23351"/>
    <cellStyle name="Обычный 8 2 2 2 3 5 2" xfId="23352"/>
    <cellStyle name="Обычный 8 2 2 2 3 5 3" xfId="23353"/>
    <cellStyle name="Обычный 8 2 2 2 3 6" xfId="23354"/>
    <cellStyle name="Обычный 8 2 2 2 3 6 2" xfId="23355"/>
    <cellStyle name="Обычный 8 2 2 2 3 6 3" xfId="23356"/>
    <cellStyle name="Обычный 8 2 2 2 3 7" xfId="23357"/>
    <cellStyle name="Обычный 8 2 2 2 3 8" xfId="23358"/>
    <cellStyle name="Обычный 8 2 2 2 4" xfId="23359"/>
    <cellStyle name="Обычный 8 2 2 2 4 2" xfId="23360"/>
    <cellStyle name="Обычный 8 2 2 2 4 3" xfId="23361"/>
    <cellStyle name="Обычный 8 2 2 2 5" xfId="23362"/>
    <cellStyle name="Обычный 8 2 2 2 5 2" xfId="23363"/>
    <cellStyle name="Обычный 8 2 2 2 5 3" xfId="23364"/>
    <cellStyle name="Обычный 8 2 2 2 6" xfId="23365"/>
    <cellStyle name="Обычный 8 2 2 2 6 2" xfId="23366"/>
    <cellStyle name="Обычный 8 2 2 2 6 3" xfId="23367"/>
    <cellStyle name="Обычный 8 2 2 2 7" xfId="23368"/>
    <cellStyle name="Обычный 8 2 2 2 7 2" xfId="23369"/>
    <cellStyle name="Обычный 8 2 2 2 7 3" xfId="23370"/>
    <cellStyle name="Обычный 8 2 2 2 8" xfId="23371"/>
    <cellStyle name="Обычный 8 2 2 2 8 2" xfId="23372"/>
    <cellStyle name="Обычный 8 2 2 2 8 3" xfId="23373"/>
    <cellStyle name="Обычный 8 2 2 2 9" xfId="23374"/>
    <cellStyle name="Обычный 8 2 2 20" xfId="23375"/>
    <cellStyle name="Обычный 8 2 2 21" xfId="23376"/>
    <cellStyle name="Обычный 8 2 2 22" xfId="23377"/>
    <cellStyle name="Обычный 8 2 2 23" xfId="23378"/>
    <cellStyle name="Обычный 8 2 2 24" xfId="23379"/>
    <cellStyle name="Обычный 8 2 2 25" xfId="23380"/>
    <cellStyle name="Обычный 8 2 2 26" xfId="23381"/>
    <cellStyle name="Обычный 8 2 2 27" xfId="23382"/>
    <cellStyle name="Обычный 8 2 2 28" xfId="23383"/>
    <cellStyle name="Обычный 8 2 2 29" xfId="23384"/>
    <cellStyle name="Обычный 8 2 2 3" xfId="23385"/>
    <cellStyle name="Обычный 8 2 2 3 2" xfId="23386"/>
    <cellStyle name="Обычный 8 2 2 3 2 2" xfId="23387"/>
    <cellStyle name="Обычный 8 2 2 3 2 2 2" xfId="23388"/>
    <cellStyle name="Обычный 8 2 2 3 2 2 3" xfId="23389"/>
    <cellStyle name="Обычный 8 2 2 3 2 3" xfId="23390"/>
    <cellStyle name="Обычный 8 2 2 3 2 3 2" xfId="23391"/>
    <cellStyle name="Обычный 8 2 2 3 2 3 3" xfId="23392"/>
    <cellStyle name="Обычный 8 2 2 3 2 4" xfId="23393"/>
    <cellStyle name="Обычный 8 2 2 3 2 4 2" xfId="23394"/>
    <cellStyle name="Обычный 8 2 2 3 2 4 3" xfId="23395"/>
    <cellStyle name="Обычный 8 2 2 3 2 5" xfId="23396"/>
    <cellStyle name="Обычный 8 2 2 3 2 5 2" xfId="23397"/>
    <cellStyle name="Обычный 8 2 2 3 2 5 3" xfId="23398"/>
    <cellStyle name="Обычный 8 2 2 3 2 6" xfId="23399"/>
    <cellStyle name="Обычный 8 2 2 3 2 6 2" xfId="23400"/>
    <cellStyle name="Обычный 8 2 2 3 2 6 3" xfId="23401"/>
    <cellStyle name="Обычный 8 2 2 3 2 7" xfId="23402"/>
    <cellStyle name="Обычный 8 2 2 3 2 8" xfId="23403"/>
    <cellStyle name="Обычный 8 2 2 3 3" xfId="23404"/>
    <cellStyle name="Обычный 8 2 2 3 3 2" xfId="23405"/>
    <cellStyle name="Обычный 8 2 2 3 3 3" xfId="23406"/>
    <cellStyle name="Обычный 8 2 2 3 4" xfId="23407"/>
    <cellStyle name="Обычный 8 2 2 3 4 2" xfId="23408"/>
    <cellStyle name="Обычный 8 2 2 3 4 3" xfId="23409"/>
    <cellStyle name="Обычный 8 2 2 3 5" xfId="23410"/>
    <cellStyle name="Обычный 8 2 2 3 5 2" xfId="23411"/>
    <cellStyle name="Обычный 8 2 2 3 5 3" xfId="23412"/>
    <cellStyle name="Обычный 8 2 2 3 6" xfId="23413"/>
    <cellStyle name="Обычный 8 2 2 3 6 2" xfId="23414"/>
    <cellStyle name="Обычный 8 2 2 3 6 3" xfId="23415"/>
    <cellStyle name="Обычный 8 2 2 3 7" xfId="23416"/>
    <cellStyle name="Обычный 8 2 2 3 7 2" xfId="23417"/>
    <cellStyle name="Обычный 8 2 2 3 7 3" xfId="23418"/>
    <cellStyle name="Обычный 8 2 2 3 8" xfId="23419"/>
    <cellStyle name="Обычный 8 2 2 3 9" xfId="23420"/>
    <cellStyle name="Обычный 8 2 2 30" xfId="23421"/>
    <cellStyle name="Обычный 8 2 2 31" xfId="23422"/>
    <cellStyle name="Обычный 8 2 2 32" xfId="23423"/>
    <cellStyle name="Обычный 8 2 2 4" xfId="23424"/>
    <cellStyle name="Обычный 8 2 2 4 2" xfId="23425"/>
    <cellStyle name="Обычный 8 2 2 4 2 2" xfId="23426"/>
    <cellStyle name="Обычный 8 2 2 4 2 2 2" xfId="23427"/>
    <cellStyle name="Обычный 8 2 2 4 2 2 3" xfId="23428"/>
    <cellStyle name="Обычный 8 2 2 4 2 3" xfId="23429"/>
    <cellStyle name="Обычный 8 2 2 4 2 3 2" xfId="23430"/>
    <cellStyle name="Обычный 8 2 2 4 2 3 3" xfId="23431"/>
    <cellStyle name="Обычный 8 2 2 4 2 4" xfId="23432"/>
    <cellStyle name="Обычный 8 2 2 4 2 5" xfId="23433"/>
    <cellStyle name="Обычный 8 2 2 4 3" xfId="23434"/>
    <cellStyle name="Обычный 8 2 2 4 3 2" xfId="23435"/>
    <cellStyle name="Обычный 8 2 2 4 3 3" xfId="23436"/>
    <cellStyle name="Обычный 8 2 2 4 4" xfId="23437"/>
    <cellStyle name="Обычный 8 2 2 4 4 2" xfId="23438"/>
    <cellStyle name="Обычный 8 2 2 4 4 3" xfId="23439"/>
    <cellStyle name="Обычный 8 2 2 4 5" xfId="23440"/>
    <cellStyle name="Обычный 8 2 2 4 5 2" xfId="23441"/>
    <cellStyle name="Обычный 8 2 2 4 5 3" xfId="23442"/>
    <cellStyle name="Обычный 8 2 2 4 6" xfId="23443"/>
    <cellStyle name="Обычный 8 2 2 4 6 2" xfId="23444"/>
    <cellStyle name="Обычный 8 2 2 4 6 3" xfId="23445"/>
    <cellStyle name="Обычный 8 2 2 4 7" xfId="23446"/>
    <cellStyle name="Обычный 8 2 2 4 7 2" xfId="23447"/>
    <cellStyle name="Обычный 8 2 2 4 7 3" xfId="23448"/>
    <cellStyle name="Обычный 8 2 2 4 8" xfId="23449"/>
    <cellStyle name="Обычный 8 2 2 4 9" xfId="23450"/>
    <cellStyle name="Обычный 8 2 2 5" xfId="23451"/>
    <cellStyle name="Обычный 8 2 2 5 2" xfId="23452"/>
    <cellStyle name="Обычный 8 2 2 5 2 2" xfId="23453"/>
    <cellStyle name="Обычный 8 2 2 5 2 2 2" xfId="23454"/>
    <cellStyle name="Обычный 8 2 2 5 2 2 3" xfId="23455"/>
    <cellStyle name="Обычный 8 2 2 5 2 3" xfId="23456"/>
    <cellStyle name="Обычный 8 2 2 5 2 3 2" xfId="23457"/>
    <cellStyle name="Обычный 8 2 2 5 2 3 3" xfId="23458"/>
    <cellStyle name="Обычный 8 2 2 5 2 4" xfId="23459"/>
    <cellStyle name="Обычный 8 2 2 5 2 5" xfId="23460"/>
    <cellStyle name="Обычный 8 2 2 5 3" xfId="23461"/>
    <cellStyle name="Обычный 8 2 2 5 3 2" xfId="23462"/>
    <cellStyle name="Обычный 8 2 2 5 3 3" xfId="23463"/>
    <cellStyle name="Обычный 8 2 2 5 4" xfId="23464"/>
    <cellStyle name="Обычный 8 2 2 5 4 2" xfId="23465"/>
    <cellStyle name="Обычный 8 2 2 5 4 3" xfId="23466"/>
    <cellStyle name="Обычный 8 2 2 5 5" xfId="23467"/>
    <cellStyle name="Обычный 8 2 2 5 6" xfId="23468"/>
    <cellStyle name="Обычный 8 2 2 6" xfId="23469"/>
    <cellStyle name="Обычный 8 2 2 6 2" xfId="23470"/>
    <cellStyle name="Обычный 8 2 2 6 2 2" xfId="23471"/>
    <cellStyle name="Обычный 8 2 2 6 2 3" xfId="23472"/>
    <cellStyle name="Обычный 8 2 2 6 3" xfId="23473"/>
    <cellStyle name="Обычный 8 2 2 6 3 2" xfId="23474"/>
    <cellStyle name="Обычный 8 2 2 6 3 3" xfId="23475"/>
    <cellStyle name="Обычный 8 2 2 6 4" xfId="23476"/>
    <cellStyle name="Обычный 8 2 2 6 5" xfId="23477"/>
    <cellStyle name="Обычный 8 2 2 7" xfId="23478"/>
    <cellStyle name="Обычный 8 2 2 7 2" xfId="23479"/>
    <cellStyle name="Обычный 8 2 2 7 3" xfId="23480"/>
    <cellStyle name="Обычный 8 2 2 8" xfId="23481"/>
    <cellStyle name="Обычный 8 2 2 8 2" xfId="23482"/>
    <cellStyle name="Обычный 8 2 2 8 3" xfId="23483"/>
    <cellStyle name="Обычный 8 2 2 9" xfId="23484"/>
    <cellStyle name="Обычный 8 2 2 9 2" xfId="23485"/>
    <cellStyle name="Обычный 8 2 2 9 3" xfId="23486"/>
    <cellStyle name="Обычный 8 2 2_Прил3-Fin1" xfId="23487"/>
    <cellStyle name="Обычный 8 2 20" xfId="23488"/>
    <cellStyle name="Обычный 8 2 21" xfId="23489"/>
    <cellStyle name="Обычный 8 2 22" xfId="23490"/>
    <cellStyle name="Обычный 8 2 23" xfId="23491"/>
    <cellStyle name="Обычный 8 2 24" xfId="23492"/>
    <cellStyle name="Обычный 8 2 25" xfId="23493"/>
    <cellStyle name="Обычный 8 2 26" xfId="23494"/>
    <cellStyle name="Обычный 8 2 27" xfId="23495"/>
    <cellStyle name="Обычный 8 2 28" xfId="23496"/>
    <cellStyle name="Обычный 8 2 29" xfId="23497"/>
    <cellStyle name="Обычный 8 2 3" xfId="23498"/>
    <cellStyle name="Обычный 8 2 3 10" xfId="23499"/>
    <cellStyle name="Обычный 8 2 3 10 2" xfId="23500"/>
    <cellStyle name="Обычный 8 2 3 10 3" xfId="23501"/>
    <cellStyle name="Обычный 8 2 3 11" xfId="23502"/>
    <cellStyle name="Обычный 8 2 3 11 2" xfId="23503"/>
    <cellStyle name="Обычный 8 2 3 11 3" xfId="23504"/>
    <cellStyle name="Обычный 8 2 3 12" xfId="23505"/>
    <cellStyle name="Обычный 8 2 3 13" xfId="23506"/>
    <cellStyle name="Обычный 8 2 3 2" xfId="23507"/>
    <cellStyle name="Обычный 8 2 3 2 10" xfId="23508"/>
    <cellStyle name="Обычный 8 2 3 2 2" xfId="23509"/>
    <cellStyle name="Обычный 8 2 3 2 2 2" xfId="23510"/>
    <cellStyle name="Обычный 8 2 3 2 2 2 2" xfId="23511"/>
    <cellStyle name="Обычный 8 2 3 2 2 2 2 2" xfId="23512"/>
    <cellStyle name="Обычный 8 2 3 2 2 2 2 3" xfId="23513"/>
    <cellStyle name="Обычный 8 2 3 2 2 2 3" xfId="23514"/>
    <cellStyle name="Обычный 8 2 3 2 2 2 3 2" xfId="23515"/>
    <cellStyle name="Обычный 8 2 3 2 2 2 3 3" xfId="23516"/>
    <cellStyle name="Обычный 8 2 3 2 2 2 4" xfId="23517"/>
    <cellStyle name="Обычный 8 2 3 2 2 2 4 2" xfId="23518"/>
    <cellStyle name="Обычный 8 2 3 2 2 2 4 3" xfId="23519"/>
    <cellStyle name="Обычный 8 2 3 2 2 2 5" xfId="23520"/>
    <cellStyle name="Обычный 8 2 3 2 2 2 5 2" xfId="23521"/>
    <cellStyle name="Обычный 8 2 3 2 2 2 5 3" xfId="23522"/>
    <cellStyle name="Обычный 8 2 3 2 2 2 6" xfId="23523"/>
    <cellStyle name="Обычный 8 2 3 2 2 2 6 2" xfId="23524"/>
    <cellStyle name="Обычный 8 2 3 2 2 2 6 3" xfId="23525"/>
    <cellStyle name="Обычный 8 2 3 2 2 2 7" xfId="23526"/>
    <cellStyle name="Обычный 8 2 3 2 2 2 8" xfId="23527"/>
    <cellStyle name="Обычный 8 2 3 2 2 3" xfId="23528"/>
    <cellStyle name="Обычный 8 2 3 2 2 3 2" xfId="23529"/>
    <cellStyle name="Обычный 8 2 3 2 2 3 3" xfId="23530"/>
    <cellStyle name="Обычный 8 2 3 2 2 4" xfId="23531"/>
    <cellStyle name="Обычный 8 2 3 2 2 4 2" xfId="23532"/>
    <cellStyle name="Обычный 8 2 3 2 2 4 3" xfId="23533"/>
    <cellStyle name="Обычный 8 2 3 2 2 5" xfId="23534"/>
    <cellStyle name="Обычный 8 2 3 2 2 5 2" xfId="23535"/>
    <cellStyle name="Обычный 8 2 3 2 2 5 3" xfId="23536"/>
    <cellStyle name="Обычный 8 2 3 2 2 6" xfId="23537"/>
    <cellStyle name="Обычный 8 2 3 2 2 6 2" xfId="23538"/>
    <cellStyle name="Обычный 8 2 3 2 2 6 3" xfId="23539"/>
    <cellStyle name="Обычный 8 2 3 2 2 7" xfId="23540"/>
    <cellStyle name="Обычный 8 2 3 2 2 7 2" xfId="23541"/>
    <cellStyle name="Обычный 8 2 3 2 2 7 3" xfId="23542"/>
    <cellStyle name="Обычный 8 2 3 2 2 8" xfId="23543"/>
    <cellStyle name="Обычный 8 2 3 2 2 9" xfId="23544"/>
    <cellStyle name="Обычный 8 2 3 2 3" xfId="23545"/>
    <cellStyle name="Обычный 8 2 3 2 3 2" xfId="23546"/>
    <cellStyle name="Обычный 8 2 3 2 3 2 2" xfId="23547"/>
    <cellStyle name="Обычный 8 2 3 2 3 2 3" xfId="23548"/>
    <cellStyle name="Обычный 8 2 3 2 3 3" xfId="23549"/>
    <cellStyle name="Обычный 8 2 3 2 3 3 2" xfId="23550"/>
    <cellStyle name="Обычный 8 2 3 2 3 3 3" xfId="23551"/>
    <cellStyle name="Обычный 8 2 3 2 3 4" xfId="23552"/>
    <cellStyle name="Обычный 8 2 3 2 3 4 2" xfId="23553"/>
    <cellStyle name="Обычный 8 2 3 2 3 4 3" xfId="23554"/>
    <cellStyle name="Обычный 8 2 3 2 3 5" xfId="23555"/>
    <cellStyle name="Обычный 8 2 3 2 3 5 2" xfId="23556"/>
    <cellStyle name="Обычный 8 2 3 2 3 5 3" xfId="23557"/>
    <cellStyle name="Обычный 8 2 3 2 3 6" xfId="23558"/>
    <cellStyle name="Обычный 8 2 3 2 3 6 2" xfId="23559"/>
    <cellStyle name="Обычный 8 2 3 2 3 6 3" xfId="23560"/>
    <cellStyle name="Обычный 8 2 3 2 3 7" xfId="23561"/>
    <cellStyle name="Обычный 8 2 3 2 3 8" xfId="23562"/>
    <cellStyle name="Обычный 8 2 3 2 4" xfId="23563"/>
    <cellStyle name="Обычный 8 2 3 2 4 2" xfId="23564"/>
    <cellStyle name="Обычный 8 2 3 2 4 3" xfId="23565"/>
    <cellStyle name="Обычный 8 2 3 2 5" xfId="23566"/>
    <cellStyle name="Обычный 8 2 3 2 5 2" xfId="23567"/>
    <cellStyle name="Обычный 8 2 3 2 5 3" xfId="23568"/>
    <cellStyle name="Обычный 8 2 3 2 6" xfId="23569"/>
    <cellStyle name="Обычный 8 2 3 2 6 2" xfId="23570"/>
    <cellStyle name="Обычный 8 2 3 2 6 3" xfId="23571"/>
    <cellStyle name="Обычный 8 2 3 2 7" xfId="23572"/>
    <cellStyle name="Обычный 8 2 3 2 7 2" xfId="23573"/>
    <cellStyle name="Обычный 8 2 3 2 7 3" xfId="23574"/>
    <cellStyle name="Обычный 8 2 3 2 8" xfId="23575"/>
    <cellStyle name="Обычный 8 2 3 2 8 2" xfId="23576"/>
    <cellStyle name="Обычный 8 2 3 2 8 3" xfId="23577"/>
    <cellStyle name="Обычный 8 2 3 2 9" xfId="23578"/>
    <cellStyle name="Обычный 8 2 3 3" xfId="23579"/>
    <cellStyle name="Обычный 8 2 3 3 2" xfId="23580"/>
    <cellStyle name="Обычный 8 2 3 3 2 2" xfId="23581"/>
    <cellStyle name="Обычный 8 2 3 3 2 2 2" xfId="23582"/>
    <cellStyle name="Обычный 8 2 3 3 2 2 3" xfId="23583"/>
    <cellStyle name="Обычный 8 2 3 3 2 3" xfId="23584"/>
    <cellStyle name="Обычный 8 2 3 3 2 3 2" xfId="23585"/>
    <cellStyle name="Обычный 8 2 3 3 2 3 3" xfId="23586"/>
    <cellStyle name="Обычный 8 2 3 3 2 4" xfId="23587"/>
    <cellStyle name="Обычный 8 2 3 3 2 4 2" xfId="23588"/>
    <cellStyle name="Обычный 8 2 3 3 2 4 3" xfId="23589"/>
    <cellStyle name="Обычный 8 2 3 3 2 5" xfId="23590"/>
    <cellStyle name="Обычный 8 2 3 3 2 5 2" xfId="23591"/>
    <cellStyle name="Обычный 8 2 3 3 2 5 3" xfId="23592"/>
    <cellStyle name="Обычный 8 2 3 3 2 6" xfId="23593"/>
    <cellStyle name="Обычный 8 2 3 3 2 6 2" xfId="23594"/>
    <cellStyle name="Обычный 8 2 3 3 2 6 3" xfId="23595"/>
    <cellStyle name="Обычный 8 2 3 3 2 7" xfId="23596"/>
    <cellStyle name="Обычный 8 2 3 3 2 8" xfId="23597"/>
    <cellStyle name="Обычный 8 2 3 3 3" xfId="23598"/>
    <cellStyle name="Обычный 8 2 3 3 3 2" xfId="23599"/>
    <cellStyle name="Обычный 8 2 3 3 3 3" xfId="23600"/>
    <cellStyle name="Обычный 8 2 3 3 4" xfId="23601"/>
    <cellStyle name="Обычный 8 2 3 3 4 2" xfId="23602"/>
    <cellStyle name="Обычный 8 2 3 3 4 3" xfId="23603"/>
    <cellStyle name="Обычный 8 2 3 3 5" xfId="23604"/>
    <cellStyle name="Обычный 8 2 3 3 5 2" xfId="23605"/>
    <cellStyle name="Обычный 8 2 3 3 5 3" xfId="23606"/>
    <cellStyle name="Обычный 8 2 3 3 6" xfId="23607"/>
    <cellStyle name="Обычный 8 2 3 3 6 2" xfId="23608"/>
    <cellStyle name="Обычный 8 2 3 3 6 3" xfId="23609"/>
    <cellStyle name="Обычный 8 2 3 3 7" xfId="23610"/>
    <cellStyle name="Обычный 8 2 3 3 7 2" xfId="23611"/>
    <cellStyle name="Обычный 8 2 3 3 7 3" xfId="23612"/>
    <cellStyle name="Обычный 8 2 3 3 8" xfId="23613"/>
    <cellStyle name="Обычный 8 2 3 3 9" xfId="23614"/>
    <cellStyle name="Обычный 8 2 3 4" xfId="23615"/>
    <cellStyle name="Обычный 8 2 3 4 2" xfId="23616"/>
    <cellStyle name="Обычный 8 2 3 4 2 2" xfId="23617"/>
    <cellStyle name="Обычный 8 2 3 4 2 2 2" xfId="23618"/>
    <cellStyle name="Обычный 8 2 3 4 2 2 3" xfId="23619"/>
    <cellStyle name="Обычный 8 2 3 4 2 3" xfId="23620"/>
    <cellStyle name="Обычный 8 2 3 4 2 3 2" xfId="23621"/>
    <cellStyle name="Обычный 8 2 3 4 2 3 3" xfId="23622"/>
    <cellStyle name="Обычный 8 2 3 4 2 4" xfId="23623"/>
    <cellStyle name="Обычный 8 2 3 4 2 5" xfId="23624"/>
    <cellStyle name="Обычный 8 2 3 4 3" xfId="23625"/>
    <cellStyle name="Обычный 8 2 3 4 3 2" xfId="23626"/>
    <cellStyle name="Обычный 8 2 3 4 3 3" xfId="23627"/>
    <cellStyle name="Обычный 8 2 3 4 4" xfId="23628"/>
    <cellStyle name="Обычный 8 2 3 4 4 2" xfId="23629"/>
    <cellStyle name="Обычный 8 2 3 4 4 3" xfId="23630"/>
    <cellStyle name="Обычный 8 2 3 4 5" xfId="23631"/>
    <cellStyle name="Обычный 8 2 3 4 5 2" xfId="23632"/>
    <cellStyle name="Обычный 8 2 3 4 5 3" xfId="23633"/>
    <cellStyle name="Обычный 8 2 3 4 6" xfId="23634"/>
    <cellStyle name="Обычный 8 2 3 4 6 2" xfId="23635"/>
    <cellStyle name="Обычный 8 2 3 4 6 3" xfId="23636"/>
    <cellStyle name="Обычный 8 2 3 4 7" xfId="23637"/>
    <cellStyle name="Обычный 8 2 3 4 7 2" xfId="23638"/>
    <cellStyle name="Обычный 8 2 3 4 7 3" xfId="23639"/>
    <cellStyle name="Обычный 8 2 3 4 8" xfId="23640"/>
    <cellStyle name="Обычный 8 2 3 4 9" xfId="23641"/>
    <cellStyle name="Обычный 8 2 3 5" xfId="23642"/>
    <cellStyle name="Обычный 8 2 3 5 2" xfId="23643"/>
    <cellStyle name="Обычный 8 2 3 5 2 2" xfId="23644"/>
    <cellStyle name="Обычный 8 2 3 5 2 2 2" xfId="23645"/>
    <cellStyle name="Обычный 8 2 3 5 2 2 3" xfId="23646"/>
    <cellStyle name="Обычный 8 2 3 5 2 3" xfId="23647"/>
    <cellStyle name="Обычный 8 2 3 5 2 3 2" xfId="23648"/>
    <cellStyle name="Обычный 8 2 3 5 2 3 3" xfId="23649"/>
    <cellStyle name="Обычный 8 2 3 5 2 4" xfId="23650"/>
    <cellStyle name="Обычный 8 2 3 5 2 5" xfId="23651"/>
    <cellStyle name="Обычный 8 2 3 5 3" xfId="23652"/>
    <cellStyle name="Обычный 8 2 3 5 3 2" xfId="23653"/>
    <cellStyle name="Обычный 8 2 3 5 3 3" xfId="23654"/>
    <cellStyle name="Обычный 8 2 3 5 4" xfId="23655"/>
    <cellStyle name="Обычный 8 2 3 5 4 2" xfId="23656"/>
    <cellStyle name="Обычный 8 2 3 5 4 3" xfId="23657"/>
    <cellStyle name="Обычный 8 2 3 5 5" xfId="23658"/>
    <cellStyle name="Обычный 8 2 3 5 6" xfId="23659"/>
    <cellStyle name="Обычный 8 2 3 6" xfId="23660"/>
    <cellStyle name="Обычный 8 2 3 6 2" xfId="23661"/>
    <cellStyle name="Обычный 8 2 3 6 2 2" xfId="23662"/>
    <cellStyle name="Обычный 8 2 3 6 2 3" xfId="23663"/>
    <cellStyle name="Обычный 8 2 3 6 3" xfId="23664"/>
    <cellStyle name="Обычный 8 2 3 6 3 2" xfId="23665"/>
    <cellStyle name="Обычный 8 2 3 6 3 3" xfId="23666"/>
    <cellStyle name="Обычный 8 2 3 6 4" xfId="23667"/>
    <cellStyle name="Обычный 8 2 3 6 5" xfId="23668"/>
    <cellStyle name="Обычный 8 2 3 7" xfId="23669"/>
    <cellStyle name="Обычный 8 2 3 7 2" xfId="23670"/>
    <cellStyle name="Обычный 8 2 3 7 3" xfId="23671"/>
    <cellStyle name="Обычный 8 2 3 8" xfId="23672"/>
    <cellStyle name="Обычный 8 2 3 8 2" xfId="23673"/>
    <cellStyle name="Обычный 8 2 3 8 3" xfId="23674"/>
    <cellStyle name="Обычный 8 2 3 9" xfId="23675"/>
    <cellStyle name="Обычный 8 2 3 9 2" xfId="23676"/>
    <cellStyle name="Обычный 8 2 3 9 3" xfId="23677"/>
    <cellStyle name="Обычный 8 2 3_Прил3-Fin1" xfId="23678"/>
    <cellStyle name="Обычный 8 2 30" xfId="23679"/>
    <cellStyle name="Обычный 8 2 31" xfId="23680"/>
    <cellStyle name="Обычный 8 2 32" xfId="23681"/>
    <cellStyle name="Обычный 8 2 33" xfId="23682"/>
    <cellStyle name="Обычный 8 2 4" xfId="23683"/>
    <cellStyle name="Обычный 8 2 4 10" xfId="23684"/>
    <cellStyle name="Обычный 8 2 4 2" xfId="23685"/>
    <cellStyle name="Обычный 8 2 4 2 2" xfId="23686"/>
    <cellStyle name="Обычный 8 2 4 2 2 2" xfId="23687"/>
    <cellStyle name="Обычный 8 2 4 2 2 2 2" xfId="23688"/>
    <cellStyle name="Обычный 8 2 4 2 2 2 3" xfId="23689"/>
    <cellStyle name="Обычный 8 2 4 2 2 3" xfId="23690"/>
    <cellStyle name="Обычный 8 2 4 2 2 3 2" xfId="23691"/>
    <cellStyle name="Обычный 8 2 4 2 2 3 3" xfId="23692"/>
    <cellStyle name="Обычный 8 2 4 2 2 4" xfId="23693"/>
    <cellStyle name="Обычный 8 2 4 2 2 4 2" xfId="23694"/>
    <cellStyle name="Обычный 8 2 4 2 2 4 3" xfId="23695"/>
    <cellStyle name="Обычный 8 2 4 2 2 5" xfId="23696"/>
    <cellStyle name="Обычный 8 2 4 2 2 5 2" xfId="23697"/>
    <cellStyle name="Обычный 8 2 4 2 2 5 3" xfId="23698"/>
    <cellStyle name="Обычный 8 2 4 2 2 6" xfId="23699"/>
    <cellStyle name="Обычный 8 2 4 2 2 6 2" xfId="23700"/>
    <cellStyle name="Обычный 8 2 4 2 2 6 3" xfId="23701"/>
    <cellStyle name="Обычный 8 2 4 2 2 7" xfId="23702"/>
    <cellStyle name="Обычный 8 2 4 2 2 8" xfId="23703"/>
    <cellStyle name="Обычный 8 2 4 2 3" xfId="23704"/>
    <cellStyle name="Обычный 8 2 4 2 3 2" xfId="23705"/>
    <cellStyle name="Обычный 8 2 4 2 3 3" xfId="23706"/>
    <cellStyle name="Обычный 8 2 4 2 4" xfId="23707"/>
    <cellStyle name="Обычный 8 2 4 2 4 2" xfId="23708"/>
    <cellStyle name="Обычный 8 2 4 2 4 3" xfId="23709"/>
    <cellStyle name="Обычный 8 2 4 2 5" xfId="23710"/>
    <cellStyle name="Обычный 8 2 4 2 5 2" xfId="23711"/>
    <cellStyle name="Обычный 8 2 4 2 5 3" xfId="23712"/>
    <cellStyle name="Обычный 8 2 4 2 6" xfId="23713"/>
    <cellStyle name="Обычный 8 2 4 2 6 2" xfId="23714"/>
    <cellStyle name="Обычный 8 2 4 2 6 3" xfId="23715"/>
    <cellStyle name="Обычный 8 2 4 2 7" xfId="23716"/>
    <cellStyle name="Обычный 8 2 4 2 7 2" xfId="23717"/>
    <cellStyle name="Обычный 8 2 4 2 7 3" xfId="23718"/>
    <cellStyle name="Обычный 8 2 4 2 8" xfId="23719"/>
    <cellStyle name="Обычный 8 2 4 2 9" xfId="23720"/>
    <cellStyle name="Обычный 8 2 4 3" xfId="23721"/>
    <cellStyle name="Обычный 8 2 4 3 2" xfId="23722"/>
    <cellStyle name="Обычный 8 2 4 3 2 2" xfId="23723"/>
    <cellStyle name="Обычный 8 2 4 3 2 3" xfId="23724"/>
    <cellStyle name="Обычный 8 2 4 3 3" xfId="23725"/>
    <cellStyle name="Обычный 8 2 4 3 3 2" xfId="23726"/>
    <cellStyle name="Обычный 8 2 4 3 3 3" xfId="23727"/>
    <cellStyle name="Обычный 8 2 4 3 4" xfId="23728"/>
    <cellStyle name="Обычный 8 2 4 3 4 2" xfId="23729"/>
    <cellStyle name="Обычный 8 2 4 3 4 3" xfId="23730"/>
    <cellStyle name="Обычный 8 2 4 3 5" xfId="23731"/>
    <cellStyle name="Обычный 8 2 4 3 5 2" xfId="23732"/>
    <cellStyle name="Обычный 8 2 4 3 5 3" xfId="23733"/>
    <cellStyle name="Обычный 8 2 4 3 6" xfId="23734"/>
    <cellStyle name="Обычный 8 2 4 3 6 2" xfId="23735"/>
    <cellStyle name="Обычный 8 2 4 3 6 3" xfId="23736"/>
    <cellStyle name="Обычный 8 2 4 3 7" xfId="23737"/>
    <cellStyle name="Обычный 8 2 4 3 8" xfId="23738"/>
    <cellStyle name="Обычный 8 2 4 4" xfId="23739"/>
    <cellStyle name="Обычный 8 2 4 4 2" xfId="23740"/>
    <cellStyle name="Обычный 8 2 4 4 3" xfId="23741"/>
    <cellStyle name="Обычный 8 2 4 5" xfId="23742"/>
    <cellStyle name="Обычный 8 2 4 5 2" xfId="23743"/>
    <cellStyle name="Обычный 8 2 4 5 3" xfId="23744"/>
    <cellStyle name="Обычный 8 2 4 6" xfId="23745"/>
    <cellStyle name="Обычный 8 2 4 6 2" xfId="23746"/>
    <cellStyle name="Обычный 8 2 4 6 3" xfId="23747"/>
    <cellStyle name="Обычный 8 2 4 7" xfId="23748"/>
    <cellStyle name="Обычный 8 2 4 7 2" xfId="23749"/>
    <cellStyle name="Обычный 8 2 4 7 3" xfId="23750"/>
    <cellStyle name="Обычный 8 2 4 8" xfId="23751"/>
    <cellStyle name="Обычный 8 2 4 8 2" xfId="23752"/>
    <cellStyle name="Обычный 8 2 4 8 3" xfId="23753"/>
    <cellStyle name="Обычный 8 2 4 9" xfId="23754"/>
    <cellStyle name="Обычный 8 2 5" xfId="23755"/>
    <cellStyle name="Обычный 8 2 5 2" xfId="23756"/>
    <cellStyle name="Обычный 8 2 5 2 2" xfId="23757"/>
    <cellStyle name="Обычный 8 2 5 2 2 2" xfId="23758"/>
    <cellStyle name="Обычный 8 2 5 2 2 3" xfId="23759"/>
    <cellStyle name="Обычный 8 2 5 2 3" xfId="23760"/>
    <cellStyle name="Обычный 8 2 5 2 3 2" xfId="23761"/>
    <cellStyle name="Обычный 8 2 5 2 3 3" xfId="23762"/>
    <cellStyle name="Обычный 8 2 5 2 4" xfId="23763"/>
    <cellStyle name="Обычный 8 2 5 2 4 2" xfId="23764"/>
    <cellStyle name="Обычный 8 2 5 2 4 3" xfId="23765"/>
    <cellStyle name="Обычный 8 2 5 2 5" xfId="23766"/>
    <cellStyle name="Обычный 8 2 5 2 5 2" xfId="23767"/>
    <cellStyle name="Обычный 8 2 5 2 5 3" xfId="23768"/>
    <cellStyle name="Обычный 8 2 5 2 6" xfId="23769"/>
    <cellStyle name="Обычный 8 2 5 2 6 2" xfId="23770"/>
    <cellStyle name="Обычный 8 2 5 2 6 3" xfId="23771"/>
    <cellStyle name="Обычный 8 2 5 2 7" xfId="23772"/>
    <cellStyle name="Обычный 8 2 5 2 8" xfId="23773"/>
    <cellStyle name="Обычный 8 2 5 3" xfId="23774"/>
    <cellStyle name="Обычный 8 2 5 3 2" xfId="23775"/>
    <cellStyle name="Обычный 8 2 5 3 3" xfId="23776"/>
    <cellStyle name="Обычный 8 2 5 4" xfId="23777"/>
    <cellStyle name="Обычный 8 2 5 4 2" xfId="23778"/>
    <cellStyle name="Обычный 8 2 5 4 3" xfId="23779"/>
    <cellStyle name="Обычный 8 2 5 5" xfId="23780"/>
    <cellStyle name="Обычный 8 2 5 5 2" xfId="23781"/>
    <cellStyle name="Обычный 8 2 5 5 3" xfId="23782"/>
    <cellStyle name="Обычный 8 2 5 6" xfId="23783"/>
    <cellStyle name="Обычный 8 2 5 6 2" xfId="23784"/>
    <cellStyle name="Обычный 8 2 5 6 3" xfId="23785"/>
    <cellStyle name="Обычный 8 2 5 7" xfId="23786"/>
    <cellStyle name="Обычный 8 2 5 7 2" xfId="23787"/>
    <cellStyle name="Обычный 8 2 5 7 3" xfId="23788"/>
    <cellStyle name="Обычный 8 2 5 8" xfId="23789"/>
    <cellStyle name="Обычный 8 2 5 9" xfId="23790"/>
    <cellStyle name="Обычный 8 2 6" xfId="23791"/>
    <cellStyle name="Обычный 8 2 6 2" xfId="23792"/>
    <cellStyle name="Обычный 8 2 6 2 2" xfId="23793"/>
    <cellStyle name="Обычный 8 2 6 2 2 2" xfId="23794"/>
    <cellStyle name="Обычный 8 2 6 2 2 3" xfId="23795"/>
    <cellStyle name="Обычный 8 2 6 2 3" xfId="23796"/>
    <cellStyle name="Обычный 8 2 6 2 3 2" xfId="23797"/>
    <cellStyle name="Обычный 8 2 6 2 3 3" xfId="23798"/>
    <cellStyle name="Обычный 8 2 6 2 4" xfId="23799"/>
    <cellStyle name="Обычный 8 2 6 2 5" xfId="23800"/>
    <cellStyle name="Обычный 8 2 6 3" xfId="23801"/>
    <cellStyle name="Обычный 8 2 6 3 2" xfId="23802"/>
    <cellStyle name="Обычный 8 2 6 3 3" xfId="23803"/>
    <cellStyle name="Обычный 8 2 6 4" xfId="23804"/>
    <cellStyle name="Обычный 8 2 6 4 2" xfId="23805"/>
    <cellStyle name="Обычный 8 2 6 4 3" xfId="23806"/>
    <cellStyle name="Обычный 8 2 6 5" xfId="23807"/>
    <cellStyle name="Обычный 8 2 6 5 2" xfId="23808"/>
    <cellStyle name="Обычный 8 2 6 5 3" xfId="23809"/>
    <cellStyle name="Обычный 8 2 6 6" xfId="23810"/>
    <cellStyle name="Обычный 8 2 6 6 2" xfId="23811"/>
    <cellStyle name="Обычный 8 2 6 6 3" xfId="23812"/>
    <cellStyle name="Обычный 8 2 6 7" xfId="23813"/>
    <cellStyle name="Обычный 8 2 6 7 2" xfId="23814"/>
    <cellStyle name="Обычный 8 2 6 7 3" xfId="23815"/>
    <cellStyle name="Обычный 8 2 6 8" xfId="23816"/>
    <cellStyle name="Обычный 8 2 6 9" xfId="23817"/>
    <cellStyle name="Обычный 8 2 7" xfId="23818"/>
    <cellStyle name="Обычный 8 2 7 2" xfId="23819"/>
    <cellStyle name="Обычный 8 2 7 2 2" xfId="23820"/>
    <cellStyle name="Обычный 8 2 7 2 2 2" xfId="23821"/>
    <cellStyle name="Обычный 8 2 7 2 2 3" xfId="23822"/>
    <cellStyle name="Обычный 8 2 7 2 3" xfId="23823"/>
    <cellStyle name="Обычный 8 2 7 2 3 2" xfId="23824"/>
    <cellStyle name="Обычный 8 2 7 2 3 3" xfId="23825"/>
    <cellStyle name="Обычный 8 2 7 2 4" xfId="23826"/>
    <cellStyle name="Обычный 8 2 7 2 5" xfId="23827"/>
    <cellStyle name="Обычный 8 2 7 3" xfId="23828"/>
    <cellStyle name="Обычный 8 2 7 3 2" xfId="23829"/>
    <cellStyle name="Обычный 8 2 7 3 3" xfId="23830"/>
    <cellStyle name="Обычный 8 2 7 4" xfId="23831"/>
    <cellStyle name="Обычный 8 2 7 4 2" xfId="23832"/>
    <cellStyle name="Обычный 8 2 7 4 3" xfId="23833"/>
    <cellStyle name="Обычный 8 2 7 5" xfId="23834"/>
    <cellStyle name="Обычный 8 2 7 6" xfId="23835"/>
    <cellStyle name="Обычный 8 2 8" xfId="23836"/>
    <cellStyle name="Обычный 8 2 8 2" xfId="23837"/>
    <cellStyle name="Обычный 8 2 8 2 2" xfId="23838"/>
    <cellStyle name="Обычный 8 2 8 2 3" xfId="23839"/>
    <cellStyle name="Обычный 8 2 8 3" xfId="23840"/>
    <cellStyle name="Обычный 8 2 8 3 2" xfId="23841"/>
    <cellStyle name="Обычный 8 2 8 3 3" xfId="23842"/>
    <cellStyle name="Обычный 8 2 8 4" xfId="23843"/>
    <cellStyle name="Обычный 8 2 8 5" xfId="23844"/>
    <cellStyle name="Обычный 8 2 9" xfId="23845"/>
    <cellStyle name="Обычный 8 2 9 2" xfId="23846"/>
    <cellStyle name="Обычный 8 2 9 3" xfId="23847"/>
    <cellStyle name="Обычный 8 2_Прил3-Fin1" xfId="23848"/>
    <cellStyle name="Обычный 8 20" xfId="23849"/>
    <cellStyle name="Обычный 8 21" xfId="23850"/>
    <cellStyle name="Обычный 8 22" xfId="23851"/>
    <cellStyle name="Обычный 8 23" xfId="23852"/>
    <cellStyle name="Обычный 8 24" xfId="23853"/>
    <cellStyle name="Обычный 8 25" xfId="23854"/>
    <cellStyle name="Обычный 8 26" xfId="23855"/>
    <cellStyle name="Обычный 8 27" xfId="23856"/>
    <cellStyle name="Обычный 8 28" xfId="23857"/>
    <cellStyle name="Обычный 8 29" xfId="23858"/>
    <cellStyle name="Обычный 8 3" xfId="23859"/>
    <cellStyle name="Обычный 8 3 10" xfId="23860"/>
    <cellStyle name="Обычный 8 3 11" xfId="23861"/>
    <cellStyle name="Обычный 8 3 12" xfId="23862"/>
    <cellStyle name="Обычный 8 3 13" xfId="23863"/>
    <cellStyle name="Обычный 8 3 14" xfId="23864"/>
    <cellStyle name="Обычный 8 3 15" xfId="23865"/>
    <cellStyle name="Обычный 8 3 16" xfId="23866"/>
    <cellStyle name="Обычный 8 3 17" xfId="23867"/>
    <cellStyle name="Обычный 8 3 18" xfId="23868"/>
    <cellStyle name="Обычный 8 3 19" xfId="23869"/>
    <cellStyle name="Обычный 8 3 2" xfId="23870"/>
    <cellStyle name="Обычный 8 3 2 2" xfId="23871"/>
    <cellStyle name="Обычный 8 3 2 2 2" xfId="23872"/>
    <cellStyle name="Обычный 8 3 2 2 2 2" xfId="23873"/>
    <cellStyle name="Обычный 8 3 2 2 2 3" xfId="23874"/>
    <cellStyle name="Обычный 8 3 2 2 3" xfId="23875"/>
    <cellStyle name="Обычный 8 3 2 2 3 2" xfId="23876"/>
    <cellStyle name="Обычный 8 3 2 2 3 3" xfId="23877"/>
    <cellStyle name="Обычный 8 3 2 2 4" xfId="23878"/>
    <cellStyle name="Обычный 8 3 2 2 4 2" xfId="23879"/>
    <cellStyle name="Обычный 8 3 2 2 4 3" xfId="23880"/>
    <cellStyle name="Обычный 8 3 2 2 5" xfId="23881"/>
    <cellStyle name="Обычный 8 3 2 2 5 2" xfId="23882"/>
    <cellStyle name="Обычный 8 3 2 2 5 3" xfId="23883"/>
    <cellStyle name="Обычный 8 3 2 2 6" xfId="23884"/>
    <cellStyle name="Обычный 8 3 2 2 6 2" xfId="23885"/>
    <cellStyle name="Обычный 8 3 2 2 6 3" xfId="23886"/>
    <cellStyle name="Обычный 8 3 2 2 7" xfId="23887"/>
    <cellStyle name="Обычный 8 3 2 2 8" xfId="23888"/>
    <cellStyle name="Обычный 8 3 2 3" xfId="23889"/>
    <cellStyle name="Обычный 8 3 2 3 2" xfId="23890"/>
    <cellStyle name="Обычный 8 3 2 3 3" xfId="23891"/>
    <cellStyle name="Обычный 8 3 2 4" xfId="23892"/>
    <cellStyle name="Обычный 8 3 2 4 2" xfId="23893"/>
    <cellStyle name="Обычный 8 3 2 4 3" xfId="23894"/>
    <cellStyle name="Обычный 8 3 2 5" xfId="23895"/>
    <cellStyle name="Обычный 8 3 2 5 2" xfId="23896"/>
    <cellStyle name="Обычный 8 3 2 5 3" xfId="23897"/>
    <cellStyle name="Обычный 8 3 2 6" xfId="23898"/>
    <cellStyle name="Обычный 8 3 2 6 2" xfId="23899"/>
    <cellStyle name="Обычный 8 3 2 6 3" xfId="23900"/>
    <cellStyle name="Обычный 8 3 2 7" xfId="23901"/>
    <cellStyle name="Обычный 8 3 2 7 2" xfId="23902"/>
    <cellStyle name="Обычный 8 3 2 7 3" xfId="23903"/>
    <cellStyle name="Обычный 8 3 2 8" xfId="23904"/>
    <cellStyle name="Обычный 8 3 2 9" xfId="23905"/>
    <cellStyle name="Обычный 8 3 20" xfId="23906"/>
    <cellStyle name="Обычный 8 3 21" xfId="23907"/>
    <cellStyle name="Обычный 8 3 22" xfId="23908"/>
    <cellStyle name="Обычный 8 3 23" xfId="23909"/>
    <cellStyle name="Обычный 8 3 24" xfId="23910"/>
    <cellStyle name="Обычный 8 3 25" xfId="23911"/>
    <cellStyle name="Обычный 8 3 26" xfId="23912"/>
    <cellStyle name="Обычный 8 3 27" xfId="23913"/>
    <cellStyle name="Обычный 8 3 28" xfId="23914"/>
    <cellStyle name="Обычный 8 3 29" xfId="23915"/>
    <cellStyle name="Обычный 8 3 3" xfId="23916"/>
    <cellStyle name="Обычный 8 3 3 2" xfId="23917"/>
    <cellStyle name="Обычный 8 3 3 2 2" xfId="23918"/>
    <cellStyle name="Обычный 8 3 3 2 3" xfId="23919"/>
    <cellStyle name="Обычный 8 3 3 3" xfId="23920"/>
    <cellStyle name="Обычный 8 3 3 3 2" xfId="23921"/>
    <cellStyle name="Обычный 8 3 3 3 3" xfId="23922"/>
    <cellStyle name="Обычный 8 3 3 4" xfId="23923"/>
    <cellStyle name="Обычный 8 3 3 4 2" xfId="23924"/>
    <cellStyle name="Обычный 8 3 3 4 3" xfId="23925"/>
    <cellStyle name="Обычный 8 3 3 5" xfId="23926"/>
    <cellStyle name="Обычный 8 3 3 5 2" xfId="23927"/>
    <cellStyle name="Обычный 8 3 3 5 3" xfId="23928"/>
    <cellStyle name="Обычный 8 3 3 6" xfId="23929"/>
    <cellStyle name="Обычный 8 3 3 6 2" xfId="23930"/>
    <cellStyle name="Обычный 8 3 3 6 3" xfId="23931"/>
    <cellStyle name="Обычный 8 3 3 7" xfId="23932"/>
    <cellStyle name="Обычный 8 3 3 8" xfId="23933"/>
    <cellStyle name="Обычный 8 3 30" xfId="23934"/>
    <cellStyle name="Обычный 8 3 31" xfId="23935"/>
    <cellStyle name="Обычный 8 3 32" xfId="23936"/>
    <cellStyle name="Обычный 8 3 4" xfId="23937"/>
    <cellStyle name="Обычный 8 3 4 2" xfId="23938"/>
    <cellStyle name="Обычный 8 3 4 3" xfId="23939"/>
    <cellStyle name="Обычный 8 3 5" xfId="23940"/>
    <cellStyle name="Обычный 8 3 5 2" xfId="23941"/>
    <cellStyle name="Обычный 8 3 5 3" xfId="23942"/>
    <cellStyle name="Обычный 8 3 6" xfId="23943"/>
    <cellStyle name="Обычный 8 3 6 2" xfId="23944"/>
    <cellStyle name="Обычный 8 3 6 3" xfId="23945"/>
    <cellStyle name="Обычный 8 3 7" xfId="23946"/>
    <cellStyle name="Обычный 8 3 7 2" xfId="23947"/>
    <cellStyle name="Обычный 8 3 7 3" xfId="23948"/>
    <cellStyle name="Обычный 8 3 8" xfId="23949"/>
    <cellStyle name="Обычный 8 3 8 2" xfId="23950"/>
    <cellStyle name="Обычный 8 3 8 3" xfId="23951"/>
    <cellStyle name="Обычный 8 3 9" xfId="23952"/>
    <cellStyle name="Обычный 8 30" xfId="23953"/>
    <cellStyle name="Обычный 8 31" xfId="23954"/>
    <cellStyle name="Обычный 8 32" xfId="23955"/>
    <cellStyle name="Обычный 8 33" xfId="23956"/>
    <cellStyle name="Обычный 8 34" xfId="23957"/>
    <cellStyle name="Обычный 8 35" xfId="23958"/>
    <cellStyle name="Обычный 8 36" xfId="23959"/>
    <cellStyle name="Обычный 8 37" xfId="23960"/>
    <cellStyle name="Обычный 8 4" xfId="23961"/>
    <cellStyle name="Обычный 8 4 10" xfId="23962"/>
    <cellStyle name="Обычный 8 4 11" xfId="23963"/>
    <cellStyle name="Обычный 8 4 12" xfId="23964"/>
    <cellStyle name="Обычный 8 4 13" xfId="23965"/>
    <cellStyle name="Обычный 8 4 14" xfId="23966"/>
    <cellStyle name="Обычный 8 4 15" xfId="23967"/>
    <cellStyle name="Обычный 8 4 16" xfId="23968"/>
    <cellStyle name="Обычный 8 4 17" xfId="23969"/>
    <cellStyle name="Обычный 8 4 18" xfId="23970"/>
    <cellStyle name="Обычный 8 4 19" xfId="23971"/>
    <cellStyle name="Обычный 8 4 2" xfId="23972"/>
    <cellStyle name="Обычный 8 4 2 2" xfId="23973"/>
    <cellStyle name="Обычный 8 4 2 2 2" xfId="23974"/>
    <cellStyle name="Обычный 8 4 2 2 3" xfId="23975"/>
    <cellStyle name="Обычный 8 4 2 3" xfId="23976"/>
    <cellStyle name="Обычный 8 4 2 3 2" xfId="23977"/>
    <cellStyle name="Обычный 8 4 2 3 3" xfId="23978"/>
    <cellStyle name="Обычный 8 4 2 4" xfId="23979"/>
    <cellStyle name="Обычный 8 4 2 4 2" xfId="23980"/>
    <cellStyle name="Обычный 8 4 2 4 3" xfId="23981"/>
    <cellStyle name="Обычный 8 4 2 5" xfId="23982"/>
    <cellStyle name="Обычный 8 4 2 5 2" xfId="23983"/>
    <cellStyle name="Обычный 8 4 2 5 3" xfId="23984"/>
    <cellStyle name="Обычный 8 4 2 6" xfId="23985"/>
    <cellStyle name="Обычный 8 4 2 6 2" xfId="23986"/>
    <cellStyle name="Обычный 8 4 2 6 3" xfId="23987"/>
    <cellStyle name="Обычный 8 4 2 7" xfId="23988"/>
    <cellStyle name="Обычный 8 4 2 8" xfId="23989"/>
    <cellStyle name="Обычный 8 4 20" xfId="23990"/>
    <cellStyle name="Обычный 8 4 21" xfId="23991"/>
    <cellStyle name="Обычный 8 4 22" xfId="23992"/>
    <cellStyle name="Обычный 8 4 23" xfId="23993"/>
    <cellStyle name="Обычный 8 4 24" xfId="23994"/>
    <cellStyle name="Обычный 8 4 25" xfId="23995"/>
    <cellStyle name="Обычный 8 4 26" xfId="23996"/>
    <cellStyle name="Обычный 8 4 27" xfId="23997"/>
    <cellStyle name="Обычный 8 4 28" xfId="23998"/>
    <cellStyle name="Обычный 8 4 29" xfId="23999"/>
    <cellStyle name="Обычный 8 4 3" xfId="24000"/>
    <cellStyle name="Обычный 8 4 3 2" xfId="24001"/>
    <cellStyle name="Обычный 8 4 3 2 2" xfId="24002"/>
    <cellStyle name="Обычный 8 4 3 2 3" xfId="24003"/>
    <cellStyle name="Обычный 8 4 3 3" xfId="24004"/>
    <cellStyle name="Обычный 8 4 3 3 2" xfId="24005"/>
    <cellStyle name="Обычный 8 4 3 4" xfId="24006"/>
    <cellStyle name="Обычный 8 4 30" xfId="24007"/>
    <cellStyle name="Обычный 8 4 31" xfId="24008"/>
    <cellStyle name="Обычный 8 4 32" xfId="24009"/>
    <cellStyle name="Обычный 8 4 4" xfId="24010"/>
    <cellStyle name="Обычный 8 4 4 2" xfId="24011"/>
    <cellStyle name="Обычный 8 4 4 3" xfId="24012"/>
    <cellStyle name="Обычный 8 4 5" xfId="24013"/>
    <cellStyle name="Обычный 8 4 5 2" xfId="24014"/>
    <cellStyle name="Обычный 8 4 5 3" xfId="24015"/>
    <cellStyle name="Обычный 8 4 6" xfId="24016"/>
    <cellStyle name="Обычный 8 4 6 2" xfId="24017"/>
    <cellStyle name="Обычный 8 4 6 3" xfId="24018"/>
    <cellStyle name="Обычный 8 4 7" xfId="24019"/>
    <cellStyle name="Обычный 8 4 7 2" xfId="24020"/>
    <cellStyle name="Обычный 8 4 7 3" xfId="24021"/>
    <cellStyle name="Обычный 8 4 8" xfId="24022"/>
    <cellStyle name="Обычный 8 4 9" xfId="24023"/>
    <cellStyle name="Обычный 8 5" xfId="24024"/>
    <cellStyle name="Обычный 8 5 2" xfId="24025"/>
    <cellStyle name="Обычный 8 5 2 2" xfId="24026"/>
    <cellStyle name="Обычный 8 5 2 2 2" xfId="24027"/>
    <cellStyle name="Обычный 8 5 2 2 3" xfId="24028"/>
    <cellStyle name="Обычный 8 5 2 3" xfId="24029"/>
    <cellStyle name="Обычный 8 5 2 3 2" xfId="24030"/>
    <cellStyle name="Обычный 8 5 2 3 3" xfId="24031"/>
    <cellStyle name="Обычный 8 5 2 4" xfId="24032"/>
    <cellStyle name="Обычный 8 5 2 5" xfId="24033"/>
    <cellStyle name="Обычный 8 5 3" xfId="24034"/>
    <cellStyle name="Обычный 8 5 3 2" xfId="24035"/>
    <cellStyle name="Обычный 8 5 3 3" xfId="24036"/>
    <cellStyle name="Обычный 8 5 4" xfId="24037"/>
    <cellStyle name="Обычный 8 5 4 2" xfId="24038"/>
    <cellStyle name="Обычный 8 5 4 3" xfId="24039"/>
    <cellStyle name="Обычный 8 5 5" xfId="24040"/>
    <cellStyle name="Обычный 8 5 5 2" xfId="24041"/>
    <cellStyle name="Обычный 8 5 5 3" xfId="24042"/>
    <cellStyle name="Обычный 8 5 6" xfId="24043"/>
    <cellStyle name="Обычный 8 5 6 2" xfId="24044"/>
    <cellStyle name="Обычный 8 5 6 3" xfId="24045"/>
    <cellStyle name="Обычный 8 5 7" xfId="24046"/>
    <cellStyle name="Обычный 8 5 7 2" xfId="24047"/>
    <cellStyle name="Обычный 8 5 7 3" xfId="24048"/>
    <cellStyle name="Обычный 8 5 8" xfId="24049"/>
    <cellStyle name="Обычный 8 5 9" xfId="24050"/>
    <cellStyle name="Обычный 8 6" xfId="24051"/>
    <cellStyle name="Обычный 8 6 10" xfId="24052"/>
    <cellStyle name="Обычный 8 6 11" xfId="24053"/>
    <cellStyle name="Обычный 8 6 12" xfId="24054"/>
    <cellStyle name="Обычный 8 6 13" xfId="24055"/>
    <cellStyle name="Обычный 8 6 14" xfId="24056"/>
    <cellStyle name="Обычный 8 6 15" xfId="24057"/>
    <cellStyle name="Обычный 8 6 16" xfId="24058"/>
    <cellStyle name="Обычный 8 6 17" xfId="24059"/>
    <cellStyle name="Обычный 8 6 18" xfId="24060"/>
    <cellStyle name="Обычный 8 6 19" xfId="24061"/>
    <cellStyle name="Обычный 8 6 2" xfId="24062"/>
    <cellStyle name="Обычный 8 6 2 2" xfId="24063"/>
    <cellStyle name="Обычный 8 6 2 2 2" xfId="24064"/>
    <cellStyle name="Обычный 8 6 2 2 2 2" xfId="24065"/>
    <cellStyle name="Обычный 8 6 2 2 3" xfId="24066"/>
    <cellStyle name="Обычный 8 6 2 3" xfId="24067"/>
    <cellStyle name="Обычный 8 6 2 3 2" xfId="24068"/>
    <cellStyle name="Обычный 8 6 2 3 3" xfId="24069"/>
    <cellStyle name="Обычный 8 6 2 4" xfId="24070"/>
    <cellStyle name="Обычный 8 6 2 5" xfId="24071"/>
    <cellStyle name="Обычный 8 6 2 6" xfId="24072"/>
    <cellStyle name="Обычный 8 6 20" xfId="24073"/>
    <cellStyle name="Обычный 8 6 21" xfId="24074"/>
    <cellStyle name="Обычный 8 6 22" xfId="24075"/>
    <cellStyle name="Обычный 8 6 23" xfId="24076"/>
    <cellStyle name="Обычный 8 6 24" xfId="24077"/>
    <cellStyle name="Обычный 8 6 25" xfId="24078"/>
    <cellStyle name="Обычный 8 6 26" xfId="24079"/>
    <cellStyle name="Обычный 8 6 27" xfId="24080"/>
    <cellStyle name="Обычный 8 6 28" xfId="24081"/>
    <cellStyle name="Обычный 8 6 29" xfId="24082"/>
    <cellStyle name="Обычный 8 6 3" xfId="24083"/>
    <cellStyle name="Обычный 8 6 3 2" xfId="24084"/>
    <cellStyle name="Обычный 8 6 3 2 2" xfId="24085"/>
    <cellStyle name="Обычный 8 6 3 3" xfId="24086"/>
    <cellStyle name="Обычный 8 6 3 4" xfId="24087"/>
    <cellStyle name="Обычный 8 6 30" xfId="24088"/>
    <cellStyle name="Обычный 8 6 31" xfId="24089"/>
    <cellStyle name="Обычный 8 6 32" xfId="24090"/>
    <cellStyle name="Обычный 8 6 4" xfId="24091"/>
    <cellStyle name="Обычный 8 6 4 2" xfId="24092"/>
    <cellStyle name="Обычный 8 6 4 3" xfId="24093"/>
    <cellStyle name="Обычный 8 6 5" xfId="24094"/>
    <cellStyle name="Обычный 8 6 6" xfId="24095"/>
    <cellStyle name="Обычный 8 6 7" xfId="24096"/>
    <cellStyle name="Обычный 8 6 8" xfId="24097"/>
    <cellStyle name="Обычный 8 6 9" xfId="24098"/>
    <cellStyle name="Обычный 8 7" xfId="24099"/>
    <cellStyle name="Обычный 8 7 2" xfId="24100"/>
    <cellStyle name="Обычный 8 7 2 2" xfId="24101"/>
    <cellStyle name="Обычный 8 7 2 3" xfId="24102"/>
    <cellStyle name="Обычный 8 7 3" xfId="24103"/>
    <cellStyle name="Обычный 8 7 3 2" xfId="24104"/>
    <cellStyle name="Обычный 8 7 3 3" xfId="24105"/>
    <cellStyle name="Обычный 8 7 4" xfId="24106"/>
    <cellStyle name="Обычный 8 7 5" xfId="24107"/>
    <cellStyle name="Обычный 8 8" xfId="24108"/>
    <cellStyle name="Обычный 8 8 2" xfId="24109"/>
    <cellStyle name="Обычный 8 8 2 2" xfId="24110"/>
    <cellStyle name="Обычный 8 8 2 3" xfId="24111"/>
    <cellStyle name="Обычный 8 8 3" xfId="24112"/>
    <cellStyle name="Обычный 8 8 4" xfId="24113"/>
    <cellStyle name="Обычный 8 8 5" xfId="24114"/>
    <cellStyle name="Обычный 8 9" xfId="24115"/>
    <cellStyle name="Обычный 8 9 2" xfId="24116"/>
    <cellStyle name="Обычный 8 9 3" xfId="24117"/>
    <cellStyle name="Обычный 8_Копия данецк" xfId="24118"/>
    <cellStyle name="Обычный 9" xfId="70"/>
    <cellStyle name="Обычный 9 10" xfId="24119"/>
    <cellStyle name="Обычный 9 11" xfId="24120"/>
    <cellStyle name="Обычный 9 12" xfId="24121"/>
    <cellStyle name="Обычный 9 13" xfId="24122"/>
    <cellStyle name="Обычный 9 14" xfId="24123"/>
    <cellStyle name="Обычный 9 15" xfId="24124"/>
    <cellStyle name="Обычный 9 16" xfId="24125"/>
    <cellStyle name="Обычный 9 17" xfId="24126"/>
    <cellStyle name="Обычный 9 18" xfId="24127"/>
    <cellStyle name="Обычный 9 19" xfId="24128"/>
    <cellStyle name="Обычный 9 2" xfId="68"/>
    <cellStyle name="Обычный 9 2 10" xfId="24129"/>
    <cellStyle name="Обычный 9 2 11" xfId="24130"/>
    <cellStyle name="Обычный 9 2 12" xfId="24131"/>
    <cellStyle name="Обычный 9 2 13" xfId="24132"/>
    <cellStyle name="Обычный 9 2 14" xfId="24133"/>
    <cellStyle name="Обычный 9 2 15" xfId="24134"/>
    <cellStyle name="Обычный 9 2 16" xfId="24135"/>
    <cellStyle name="Обычный 9 2 17" xfId="24136"/>
    <cellStyle name="Обычный 9 2 18" xfId="24137"/>
    <cellStyle name="Обычный 9 2 19" xfId="24138"/>
    <cellStyle name="Обычный 9 2 2" xfId="24139"/>
    <cellStyle name="Обычный 9 2 2 2" xfId="24140"/>
    <cellStyle name="Обычный 9 2 2 2 2" xfId="24141"/>
    <cellStyle name="Обычный 9 2 2 3" xfId="24142"/>
    <cellStyle name="Обычный 9 2 2 4" xfId="24143"/>
    <cellStyle name="Обычный 9 2 2 5" xfId="24144"/>
    <cellStyle name="Обычный 9 2 2 6" xfId="24145"/>
    <cellStyle name="Обычный 9 2 20" xfId="24146"/>
    <cellStyle name="Обычный 9 2 21" xfId="24147"/>
    <cellStyle name="Обычный 9 2 22" xfId="24148"/>
    <cellStyle name="Обычный 9 2 23" xfId="24149"/>
    <cellStyle name="Обычный 9 2 24" xfId="24150"/>
    <cellStyle name="Обычный 9 2 25" xfId="24151"/>
    <cellStyle name="Обычный 9 2 26" xfId="24152"/>
    <cellStyle name="Обычный 9 2 27" xfId="24153"/>
    <cellStyle name="Обычный 9 2 28" xfId="24154"/>
    <cellStyle name="Обычный 9 2 29" xfId="24155"/>
    <cellStyle name="Обычный 9 2 3" xfId="24156"/>
    <cellStyle name="Обычный 9 2 3 2" xfId="24157"/>
    <cellStyle name="Обычный 9 2 3 2 2" xfId="24158"/>
    <cellStyle name="Обычный 9 2 3 2 3" xfId="24159"/>
    <cellStyle name="Обычный 9 2 3 3" xfId="24160"/>
    <cellStyle name="Обычный 9 2 3 3 2" xfId="24161"/>
    <cellStyle name="Обычный 9 2 3 4" xfId="24162"/>
    <cellStyle name="Обычный 9 2 30" xfId="24163"/>
    <cellStyle name="Обычный 9 2 31" xfId="24164"/>
    <cellStyle name="Обычный 9 2 32" xfId="24165"/>
    <cellStyle name="Обычный 9 2 4" xfId="24166"/>
    <cellStyle name="Обычный 9 2 4 2" xfId="24167"/>
    <cellStyle name="Обычный 9 2 4 3" xfId="24168"/>
    <cellStyle name="Обычный 9 2 5" xfId="24169"/>
    <cellStyle name="Обычный 9 2 6" xfId="24170"/>
    <cellStyle name="Обычный 9 2 7" xfId="24171"/>
    <cellStyle name="Обычный 9 2 8" xfId="24172"/>
    <cellStyle name="Обычный 9 2 9" xfId="24173"/>
    <cellStyle name="Обычный 9 20" xfId="24174"/>
    <cellStyle name="Обычный 9 21" xfId="24175"/>
    <cellStyle name="Обычный 9 22" xfId="24176"/>
    <cellStyle name="Обычный 9 23" xfId="24177"/>
    <cellStyle name="Обычный 9 24" xfId="24178"/>
    <cellStyle name="Обычный 9 25" xfId="24179"/>
    <cellStyle name="Обычный 9 26" xfId="24180"/>
    <cellStyle name="Обычный 9 27" xfId="24181"/>
    <cellStyle name="Обычный 9 28" xfId="24182"/>
    <cellStyle name="Обычный 9 29" xfId="24183"/>
    <cellStyle name="Обычный 9 3" xfId="24184"/>
    <cellStyle name="Обычный 9 3 10" xfId="24185"/>
    <cellStyle name="Обычный 9 3 11" xfId="24186"/>
    <cellStyle name="Обычный 9 3 12" xfId="24187"/>
    <cellStyle name="Обычный 9 3 13" xfId="24188"/>
    <cellStyle name="Обычный 9 3 14" xfId="24189"/>
    <cellStyle name="Обычный 9 3 15" xfId="24190"/>
    <cellStyle name="Обычный 9 3 16" xfId="24191"/>
    <cellStyle name="Обычный 9 3 17" xfId="24192"/>
    <cellStyle name="Обычный 9 3 18" xfId="24193"/>
    <cellStyle name="Обычный 9 3 19" xfId="24194"/>
    <cellStyle name="Обычный 9 3 2" xfId="24195"/>
    <cellStyle name="Обычный 9 3 2 2" xfId="24196"/>
    <cellStyle name="Обычный 9 3 2 2 2" xfId="24197"/>
    <cellStyle name="Обычный 9 3 2 3" xfId="24198"/>
    <cellStyle name="Обычный 9 3 2 4" xfId="24199"/>
    <cellStyle name="Обычный 9 3 2 5" xfId="24200"/>
    <cellStyle name="Обычный 9 3 2 6" xfId="24201"/>
    <cellStyle name="Обычный 9 3 20" xfId="24202"/>
    <cellStyle name="Обычный 9 3 21" xfId="24203"/>
    <cellStyle name="Обычный 9 3 22" xfId="24204"/>
    <cellStyle name="Обычный 9 3 23" xfId="24205"/>
    <cellStyle name="Обычный 9 3 24" xfId="24206"/>
    <cellStyle name="Обычный 9 3 25" xfId="24207"/>
    <cellStyle name="Обычный 9 3 26" xfId="24208"/>
    <cellStyle name="Обычный 9 3 27" xfId="24209"/>
    <cellStyle name="Обычный 9 3 28" xfId="24210"/>
    <cellStyle name="Обычный 9 3 29" xfId="24211"/>
    <cellStyle name="Обычный 9 3 3" xfId="24212"/>
    <cellStyle name="Обычный 9 3 3 2" xfId="24213"/>
    <cellStyle name="Обычный 9 3 3 2 2" xfId="24214"/>
    <cellStyle name="Обычный 9 3 3 2 3" xfId="24215"/>
    <cellStyle name="Обычный 9 3 3 3" xfId="24216"/>
    <cellStyle name="Обычный 9 3 3 3 2" xfId="24217"/>
    <cellStyle name="Обычный 9 3 3 4" xfId="24218"/>
    <cellStyle name="Обычный 9 3 30" xfId="24219"/>
    <cellStyle name="Обычный 9 3 31" xfId="24220"/>
    <cellStyle name="Обычный 9 3 32" xfId="24221"/>
    <cellStyle name="Обычный 9 3 4" xfId="24222"/>
    <cellStyle name="Обычный 9 3 4 2" xfId="24223"/>
    <cellStyle name="Обычный 9 3 4 3" xfId="24224"/>
    <cellStyle name="Обычный 9 3 5" xfId="24225"/>
    <cellStyle name="Обычный 9 3 5 2" xfId="24226"/>
    <cellStyle name="Обычный 9 3 6" xfId="24227"/>
    <cellStyle name="Обычный 9 3 7" xfId="24228"/>
    <cellStyle name="Обычный 9 3 8" xfId="24229"/>
    <cellStyle name="Обычный 9 3 9" xfId="24230"/>
    <cellStyle name="Обычный 9 30" xfId="24231"/>
    <cellStyle name="Обычный 9 31" xfId="24232"/>
    <cellStyle name="Обычный 9 32" xfId="24233"/>
    <cellStyle name="Обычный 9 33" xfId="24234"/>
    <cellStyle name="Обычный 9 34" xfId="24235"/>
    <cellStyle name="Обычный 9 35" xfId="24236"/>
    <cellStyle name="Обычный 9 4" xfId="24237"/>
    <cellStyle name="Обычный 9 4 10" xfId="24238"/>
    <cellStyle name="Обычный 9 4 11" xfId="24239"/>
    <cellStyle name="Обычный 9 4 2" xfId="24240"/>
    <cellStyle name="Обычный 9 4 2 2" xfId="24241"/>
    <cellStyle name="Обычный 9 4 2 2 2" xfId="24242"/>
    <cellStyle name="Обычный 9 4 2 3" xfId="24243"/>
    <cellStyle name="Обычный 9 4 2 4" xfId="24244"/>
    <cellStyle name="Обычный 9 4 2 5" xfId="24245"/>
    <cellStyle name="Обычный 9 4 3" xfId="24246"/>
    <cellStyle name="Обычный 9 4 3 2" xfId="24247"/>
    <cellStyle name="Обычный 9 4 3 3" xfId="24248"/>
    <cellStyle name="Обычный 9 4 4" xfId="24249"/>
    <cellStyle name="Обычный 9 4 5" xfId="24250"/>
    <cellStyle name="Обычный 9 4 6" xfId="24251"/>
    <cellStyle name="Обычный 9 4 7" xfId="24252"/>
    <cellStyle name="Обычный 9 4 8" xfId="24253"/>
    <cellStyle name="Обычный 9 4 9" xfId="24254"/>
    <cellStyle name="Обычный 9 5" xfId="24255"/>
    <cellStyle name="Обычный 9 5 10" xfId="24256"/>
    <cellStyle name="Обычный 9 5 11" xfId="24257"/>
    <cellStyle name="Обычный 9 5 12" xfId="24258"/>
    <cellStyle name="Обычный 9 5 13" xfId="24259"/>
    <cellStyle name="Обычный 9 5 14" xfId="24260"/>
    <cellStyle name="Обычный 9 5 15" xfId="24261"/>
    <cellStyle name="Обычный 9 5 16" xfId="24262"/>
    <cellStyle name="Обычный 9 5 17" xfId="24263"/>
    <cellStyle name="Обычный 9 5 18" xfId="24264"/>
    <cellStyle name="Обычный 9 5 19" xfId="24265"/>
    <cellStyle name="Обычный 9 5 2" xfId="24266"/>
    <cellStyle name="Обычный 9 5 2 2" xfId="24267"/>
    <cellStyle name="Обычный 9 5 2 2 2" xfId="24268"/>
    <cellStyle name="Обычный 9 5 2 2 3" xfId="24269"/>
    <cellStyle name="Обычный 9 5 2 3" xfId="24270"/>
    <cellStyle name="Обычный 9 5 2 4" xfId="24271"/>
    <cellStyle name="Обычный 9 5 20" xfId="24272"/>
    <cellStyle name="Обычный 9 5 21" xfId="24273"/>
    <cellStyle name="Обычный 9 5 22" xfId="24274"/>
    <cellStyle name="Обычный 9 5 23" xfId="24275"/>
    <cellStyle name="Обычный 9 5 24" xfId="24276"/>
    <cellStyle name="Обычный 9 5 25" xfId="24277"/>
    <cellStyle name="Обычный 9 5 26" xfId="24278"/>
    <cellStyle name="Обычный 9 5 27" xfId="24279"/>
    <cellStyle name="Обычный 9 5 28" xfId="24280"/>
    <cellStyle name="Обычный 9 5 29" xfId="24281"/>
    <cellStyle name="Обычный 9 5 3" xfId="24282"/>
    <cellStyle name="Обычный 9 5 3 2" xfId="24283"/>
    <cellStyle name="Обычный 9 5 3 3" xfId="24284"/>
    <cellStyle name="Обычный 9 5 30" xfId="24285"/>
    <cellStyle name="Обычный 9 5 31" xfId="24286"/>
    <cellStyle name="Обычный 9 5 32" xfId="24287"/>
    <cellStyle name="Обычный 9 5 4" xfId="24288"/>
    <cellStyle name="Обычный 9 5 4 2" xfId="24289"/>
    <cellStyle name="Обычный 9 5 5" xfId="24290"/>
    <cellStyle name="Обычный 9 5 6" xfId="24291"/>
    <cellStyle name="Обычный 9 5 7" xfId="24292"/>
    <cellStyle name="Обычный 9 5 8" xfId="24293"/>
    <cellStyle name="Обычный 9 5 9" xfId="24294"/>
    <cellStyle name="Обычный 9 6" xfId="24295"/>
    <cellStyle name="Обычный 9 6 2" xfId="24296"/>
    <cellStyle name="Обычный 9 6 2 2" xfId="24297"/>
    <cellStyle name="Обычный 9 6 2 3" xfId="24298"/>
    <cellStyle name="Обычный 9 6 3" xfId="24299"/>
    <cellStyle name="Обычный 9 6 4" xfId="24300"/>
    <cellStyle name="Обычный 9 7" xfId="24301"/>
    <cellStyle name="Обычный 9 7 2" xfId="24302"/>
    <cellStyle name="Обычный 9 7 3" xfId="24303"/>
    <cellStyle name="Обычный 9 8" xfId="24304"/>
    <cellStyle name="Обычный 9 8 2" xfId="24305"/>
    <cellStyle name="Обычный 9 9" xfId="24306"/>
    <cellStyle name="Обычный 9_Инвестпрограмма 16_18_ГУП CКС 03 07 15" xfId="24307"/>
    <cellStyle name="Обычный_Индустриальная" xfId="71"/>
    <cellStyle name="Обычный_Форматы по компаниям_last" xfId="52"/>
    <cellStyle name="перенос по строкам" xfId="24308"/>
    <cellStyle name="Плохой 1" xfId="24309"/>
    <cellStyle name="Плохой 10" xfId="24310"/>
    <cellStyle name="Плохой 10 2" xfId="24311"/>
    <cellStyle name="Плохой 10 3" xfId="24312"/>
    <cellStyle name="Плохой 11" xfId="24313"/>
    <cellStyle name="Плохой 11 2" xfId="24314"/>
    <cellStyle name="Плохой 11 3" xfId="24315"/>
    <cellStyle name="Плохой 12" xfId="24316"/>
    <cellStyle name="Плохой 12 2" xfId="24317"/>
    <cellStyle name="Плохой 12 3" xfId="24318"/>
    <cellStyle name="Плохой 13" xfId="24319"/>
    <cellStyle name="Плохой 14" xfId="24320"/>
    <cellStyle name="Плохой 15" xfId="24321"/>
    <cellStyle name="Плохой 16" xfId="24322"/>
    <cellStyle name="Плохой 17" xfId="24323"/>
    <cellStyle name="Плохой 18" xfId="24324"/>
    <cellStyle name="Плохой 19" xfId="24325"/>
    <cellStyle name="Плохой 2" xfId="53"/>
    <cellStyle name="Плохой 2 10" xfId="24326"/>
    <cellStyle name="Плохой 2 11" xfId="24327"/>
    <cellStyle name="Плохой 2 12" xfId="24328"/>
    <cellStyle name="Плохой 2 13" xfId="24329"/>
    <cellStyle name="Плохой 2 14" xfId="24330"/>
    <cellStyle name="Плохой 2 15" xfId="24331"/>
    <cellStyle name="Плохой 2 16" xfId="24332"/>
    <cellStyle name="Плохой 2 16 2" xfId="24333"/>
    <cellStyle name="Плохой 2 16 3" xfId="24334"/>
    <cellStyle name="Плохой 2 16 4" xfId="24335"/>
    <cellStyle name="Плохой 2 16 5" xfId="24336"/>
    <cellStyle name="Плохой 2 16 6" xfId="24337"/>
    <cellStyle name="Плохой 2 16 7" xfId="24338"/>
    <cellStyle name="Плохой 2 17" xfId="24339"/>
    <cellStyle name="Плохой 2 18" xfId="24340"/>
    <cellStyle name="Плохой 2 19" xfId="24341"/>
    <cellStyle name="Плохой 2 2" xfId="24342"/>
    <cellStyle name="Плохой 2 2 10" xfId="24343"/>
    <cellStyle name="Плохой 2 2 11" xfId="24344"/>
    <cellStyle name="Плохой 2 2 12" xfId="24345"/>
    <cellStyle name="Плохой 2 2 13" xfId="24346"/>
    <cellStyle name="Плохой 2 2 14" xfId="24347"/>
    <cellStyle name="Плохой 2 2 15" xfId="24348"/>
    <cellStyle name="Плохой 2 2 16" xfId="24349"/>
    <cellStyle name="Плохой 2 2 17" xfId="24350"/>
    <cellStyle name="Плохой 2 2 18" xfId="24351"/>
    <cellStyle name="Плохой 2 2 19" xfId="24352"/>
    <cellStyle name="Плохой 2 2 2" xfId="24353"/>
    <cellStyle name="Плохой 2 2 2 2" xfId="24354"/>
    <cellStyle name="Плохой 2 2 2 3" xfId="24355"/>
    <cellStyle name="Плохой 2 2 2 4" xfId="24356"/>
    <cellStyle name="Плохой 2 2 2 5" xfId="24357"/>
    <cellStyle name="Плохой 2 2 2 6" xfId="24358"/>
    <cellStyle name="Плохой 2 2 20" xfId="24359"/>
    <cellStyle name="Плохой 2 2 21" xfId="24360"/>
    <cellStyle name="Плохой 2 2 22" xfId="24361"/>
    <cellStyle name="Плохой 2 2 3" xfId="24362"/>
    <cellStyle name="Плохой 2 2 4" xfId="24363"/>
    <cellStyle name="Плохой 2 2 5" xfId="24364"/>
    <cellStyle name="Плохой 2 2 6" xfId="24365"/>
    <cellStyle name="Плохой 2 2 7" xfId="24366"/>
    <cellStyle name="Плохой 2 2 8" xfId="24367"/>
    <cellStyle name="Плохой 2 2 9" xfId="24368"/>
    <cellStyle name="Плохой 2 20" xfId="24369"/>
    <cellStyle name="Плохой 2 21" xfId="24370"/>
    <cellStyle name="Плохой 2 22" xfId="24371"/>
    <cellStyle name="Плохой 2 23" xfId="24372"/>
    <cellStyle name="Плохой 2 24" xfId="24373"/>
    <cellStyle name="Плохой 2 25" xfId="24374"/>
    <cellStyle name="Плохой 2 26" xfId="24375"/>
    <cellStyle name="Плохой 2 27" xfId="24376"/>
    <cellStyle name="Плохой 2 28" xfId="24377"/>
    <cellStyle name="Плохой 2 29" xfId="24378"/>
    <cellStyle name="Плохой 2 3" xfId="24379"/>
    <cellStyle name="Плохой 2 30" xfId="24380"/>
    <cellStyle name="Плохой 2 31" xfId="24381"/>
    <cellStyle name="Плохой 2 32" xfId="24382"/>
    <cellStyle name="Плохой 2 33" xfId="24383"/>
    <cellStyle name="Плохой 2 34" xfId="24384"/>
    <cellStyle name="Плохой 2 35" xfId="24385"/>
    <cellStyle name="Плохой 2 4" xfId="24386"/>
    <cellStyle name="Плохой 2 5" xfId="24387"/>
    <cellStyle name="Плохой 2 6" xfId="24388"/>
    <cellStyle name="Плохой 2 7" xfId="24389"/>
    <cellStyle name="Плохой 2 8" xfId="24390"/>
    <cellStyle name="Плохой 2 9" xfId="24391"/>
    <cellStyle name="Плохой 20" xfId="24392"/>
    <cellStyle name="Плохой 21" xfId="24393"/>
    <cellStyle name="Плохой 22" xfId="24394"/>
    <cellStyle name="Плохой 22 2" xfId="24395"/>
    <cellStyle name="Плохой 23" xfId="24396"/>
    <cellStyle name="Плохой 24" xfId="24397"/>
    <cellStyle name="Плохой 25" xfId="24398"/>
    <cellStyle name="Плохой 26" xfId="24399"/>
    <cellStyle name="Плохой 27" xfId="24400"/>
    <cellStyle name="Плохой 28" xfId="24401"/>
    <cellStyle name="Плохой 29" xfId="24402"/>
    <cellStyle name="Плохой 3" xfId="24403"/>
    <cellStyle name="Плохой 3 2" xfId="24404"/>
    <cellStyle name="Плохой 3 3" xfId="24405"/>
    <cellStyle name="Плохой 30" xfId="24406"/>
    <cellStyle name="Плохой 31" xfId="24407"/>
    <cellStyle name="Плохой 32" xfId="24408"/>
    <cellStyle name="Плохой 33" xfId="24409"/>
    <cellStyle name="Плохой 34" xfId="24410"/>
    <cellStyle name="Плохой 35" xfId="24411"/>
    <cellStyle name="Плохой 36" xfId="24412"/>
    <cellStyle name="Плохой 37" xfId="24413"/>
    <cellStyle name="Плохой 4" xfId="24414"/>
    <cellStyle name="Плохой 4 2" xfId="24415"/>
    <cellStyle name="Плохой 4 3" xfId="24416"/>
    <cellStyle name="Плохой 5" xfId="24417"/>
    <cellStyle name="Плохой 5 2" xfId="24418"/>
    <cellStyle name="Плохой 5 3" xfId="24419"/>
    <cellStyle name="Плохой 6" xfId="24420"/>
    <cellStyle name="Плохой 6 2" xfId="24421"/>
    <cellStyle name="Плохой 6 3" xfId="24422"/>
    <cellStyle name="Плохой 7" xfId="24423"/>
    <cellStyle name="Плохой 7 2" xfId="24424"/>
    <cellStyle name="Плохой 7 3" xfId="24425"/>
    <cellStyle name="Плохой 8" xfId="24426"/>
    <cellStyle name="Плохой 8 2" xfId="24427"/>
    <cellStyle name="Плохой 8 3" xfId="24428"/>
    <cellStyle name="Плохой 9" xfId="24429"/>
    <cellStyle name="Плохой 9 2" xfId="24430"/>
    <cellStyle name="Плохой 9 3" xfId="24431"/>
    <cellStyle name="Подсекция" xfId="24432"/>
    <cellStyle name="Пояснение 1" xfId="24433"/>
    <cellStyle name="Пояснение 10" xfId="24434"/>
    <cellStyle name="Пояснение 10 2" xfId="24435"/>
    <cellStyle name="Пояснение 10 3" xfId="24436"/>
    <cellStyle name="Пояснение 11" xfId="24437"/>
    <cellStyle name="Пояснение 11 2" xfId="24438"/>
    <cellStyle name="Пояснение 11 3" xfId="24439"/>
    <cellStyle name="Пояснение 12" xfId="24440"/>
    <cellStyle name="Пояснение 12 2" xfId="24441"/>
    <cellStyle name="Пояснение 12 3" xfId="24442"/>
    <cellStyle name="Пояснение 13" xfId="24443"/>
    <cellStyle name="Пояснение 14" xfId="24444"/>
    <cellStyle name="Пояснение 15" xfId="24445"/>
    <cellStyle name="Пояснение 16" xfId="24446"/>
    <cellStyle name="Пояснение 17" xfId="24447"/>
    <cellStyle name="Пояснение 18" xfId="24448"/>
    <cellStyle name="Пояснение 19" xfId="24449"/>
    <cellStyle name="Пояснение 2" xfId="54"/>
    <cellStyle name="Пояснение 2 10" xfId="24450"/>
    <cellStyle name="Пояснение 2 11" xfId="24451"/>
    <cellStyle name="Пояснение 2 12" xfId="24452"/>
    <cellStyle name="Пояснение 2 13" xfId="24453"/>
    <cellStyle name="Пояснение 2 14" xfId="24454"/>
    <cellStyle name="Пояснение 2 15" xfId="24455"/>
    <cellStyle name="Пояснение 2 15 2" xfId="24456"/>
    <cellStyle name="Пояснение 2 16" xfId="24457"/>
    <cellStyle name="Пояснение 2 17" xfId="24458"/>
    <cellStyle name="Пояснение 2 18" xfId="24459"/>
    <cellStyle name="Пояснение 2 19" xfId="24460"/>
    <cellStyle name="Пояснение 2 2" xfId="24461"/>
    <cellStyle name="Пояснение 2 20" xfId="24462"/>
    <cellStyle name="Пояснение 2 3" xfId="24463"/>
    <cellStyle name="Пояснение 2 4" xfId="24464"/>
    <cellStyle name="Пояснение 2 5" xfId="24465"/>
    <cellStyle name="Пояснение 2 6" xfId="24466"/>
    <cellStyle name="Пояснение 2 7" xfId="24467"/>
    <cellStyle name="Пояснение 2 8" xfId="24468"/>
    <cellStyle name="Пояснение 2 9" xfId="24469"/>
    <cellStyle name="Пояснение 20" xfId="24470"/>
    <cellStyle name="Пояснение 21" xfId="24471"/>
    <cellStyle name="Пояснение 22" xfId="24472"/>
    <cellStyle name="Пояснение 22 2" xfId="24473"/>
    <cellStyle name="Пояснение 23" xfId="24474"/>
    <cellStyle name="Пояснение 24" xfId="24475"/>
    <cellStyle name="Пояснение 25" xfId="24476"/>
    <cellStyle name="Пояснение 26" xfId="24477"/>
    <cellStyle name="Пояснение 27" xfId="24478"/>
    <cellStyle name="Пояснение 28" xfId="24479"/>
    <cellStyle name="Пояснение 29" xfId="24480"/>
    <cellStyle name="Пояснение 3" xfId="24481"/>
    <cellStyle name="Пояснение 3 2" xfId="24482"/>
    <cellStyle name="Пояснение 3 3" xfId="24483"/>
    <cellStyle name="Пояснение 30" xfId="24484"/>
    <cellStyle name="Пояснение 31" xfId="24485"/>
    <cellStyle name="Пояснение 32" xfId="24486"/>
    <cellStyle name="Пояснение 33" xfId="24487"/>
    <cellStyle name="Пояснение 34" xfId="24488"/>
    <cellStyle name="Пояснение 35" xfId="24489"/>
    <cellStyle name="Пояснение 36" xfId="24490"/>
    <cellStyle name="Пояснение 37" xfId="24491"/>
    <cellStyle name="Пояснение 4" xfId="24492"/>
    <cellStyle name="Пояснение 4 2" xfId="24493"/>
    <cellStyle name="Пояснение 4 3" xfId="24494"/>
    <cellStyle name="Пояснение 5" xfId="24495"/>
    <cellStyle name="Пояснение 5 2" xfId="24496"/>
    <cellStyle name="Пояснение 5 3" xfId="24497"/>
    <cellStyle name="Пояснение 6" xfId="24498"/>
    <cellStyle name="Пояснение 6 2" xfId="24499"/>
    <cellStyle name="Пояснение 6 3" xfId="24500"/>
    <cellStyle name="Пояснение 7" xfId="24501"/>
    <cellStyle name="Пояснение 7 2" xfId="24502"/>
    <cellStyle name="Пояснение 7 3" xfId="24503"/>
    <cellStyle name="Пояснение 8" xfId="24504"/>
    <cellStyle name="Пояснение 8 2" xfId="24505"/>
    <cellStyle name="Пояснение 8 3" xfId="24506"/>
    <cellStyle name="Пояснение 9" xfId="24507"/>
    <cellStyle name="Пояснение 9 2" xfId="24508"/>
    <cellStyle name="Пояснение 9 3" xfId="24509"/>
    <cellStyle name="Примечание 1" xfId="24510"/>
    <cellStyle name="Примечание 1 2" xfId="24511"/>
    <cellStyle name="Примечание 10" xfId="24512"/>
    <cellStyle name="Примечание 10 2" xfId="24513"/>
    <cellStyle name="Примечание 10 2 2" xfId="24514"/>
    <cellStyle name="Примечание 10 2 2 2" xfId="24515"/>
    <cellStyle name="Примечание 10 2 2 3" xfId="24516"/>
    <cellStyle name="Примечание 10 2 2 4" xfId="24517"/>
    <cellStyle name="Примечание 10 2 2 5" xfId="24518"/>
    <cellStyle name="Примечание 10 2 3" xfId="24519"/>
    <cellStyle name="Примечание 10 2 3 2" xfId="24520"/>
    <cellStyle name="Примечание 10 2 4" xfId="24521"/>
    <cellStyle name="Примечание 10 2 4 2" xfId="24522"/>
    <cellStyle name="Примечание 10 2 5" xfId="24523"/>
    <cellStyle name="Примечание 10 2 5 2" xfId="24524"/>
    <cellStyle name="Примечание 10 2 6" xfId="24525"/>
    <cellStyle name="Примечание 10 2 6 2" xfId="24526"/>
    <cellStyle name="Примечание 10 2 7" xfId="24527"/>
    <cellStyle name="Примечание 10 3" xfId="24528"/>
    <cellStyle name="Примечание 10 3 2" xfId="24529"/>
    <cellStyle name="Примечание 10 3 2 2" xfId="24530"/>
    <cellStyle name="Примечание 10 3 3" xfId="24531"/>
    <cellStyle name="Примечание 10 3 3 2" xfId="24532"/>
    <cellStyle name="Примечание 10 3 4" xfId="24533"/>
    <cellStyle name="Примечание 10 3 4 2" xfId="24534"/>
    <cellStyle name="Примечание 10 3 5" xfId="24535"/>
    <cellStyle name="Примечание 10 3 5 2" xfId="24536"/>
    <cellStyle name="Примечание 10 3 6" xfId="24537"/>
    <cellStyle name="Примечание 10 3 6 2" xfId="24538"/>
    <cellStyle name="Примечание 10 3 7" xfId="24539"/>
    <cellStyle name="Примечание 10 4" xfId="24540"/>
    <cellStyle name="Примечание 10 4 2" xfId="24541"/>
    <cellStyle name="Примечание 10 5" xfId="24542"/>
    <cellStyle name="Примечание 10 5 2" xfId="24543"/>
    <cellStyle name="Примечание 10 6" xfId="24544"/>
    <cellStyle name="Примечание 10 6 2" xfId="24545"/>
    <cellStyle name="Примечание 10 7" xfId="24546"/>
    <cellStyle name="Примечание 10 7 2" xfId="24547"/>
    <cellStyle name="Примечание 10 8" xfId="24548"/>
    <cellStyle name="Примечание 10 8 2" xfId="24549"/>
    <cellStyle name="Примечание 11" xfId="24550"/>
    <cellStyle name="Примечание 11 2" xfId="24551"/>
    <cellStyle name="Примечание 11 2 2" xfId="24552"/>
    <cellStyle name="Примечание 11 2 2 2" xfId="24553"/>
    <cellStyle name="Примечание 11 2 2 3" xfId="24554"/>
    <cellStyle name="Примечание 11 2 2 4" xfId="24555"/>
    <cellStyle name="Примечание 11 2 2 5" xfId="24556"/>
    <cellStyle name="Примечание 11 2 3" xfId="24557"/>
    <cellStyle name="Примечание 11 2 3 2" xfId="24558"/>
    <cellStyle name="Примечание 11 2 4" xfId="24559"/>
    <cellStyle name="Примечание 11 2 4 2" xfId="24560"/>
    <cellStyle name="Примечание 11 2 5" xfId="24561"/>
    <cellStyle name="Примечание 11 2 5 2" xfId="24562"/>
    <cellStyle name="Примечание 11 2 6" xfId="24563"/>
    <cellStyle name="Примечание 11 2 6 2" xfId="24564"/>
    <cellStyle name="Примечание 11 2 7" xfId="24565"/>
    <cellStyle name="Примечание 11 3" xfId="24566"/>
    <cellStyle name="Примечание 11 3 2" xfId="24567"/>
    <cellStyle name="Примечание 11 3 2 2" xfId="24568"/>
    <cellStyle name="Примечание 11 3 3" xfId="24569"/>
    <cellStyle name="Примечание 11 3 3 2" xfId="24570"/>
    <cellStyle name="Примечание 11 3 4" xfId="24571"/>
    <cellStyle name="Примечание 11 3 4 2" xfId="24572"/>
    <cellStyle name="Примечание 11 3 5" xfId="24573"/>
    <cellStyle name="Примечание 11 3 5 2" xfId="24574"/>
    <cellStyle name="Примечание 11 3 6" xfId="24575"/>
    <cellStyle name="Примечание 11 3 6 2" xfId="24576"/>
    <cellStyle name="Примечание 11 3 7" xfId="24577"/>
    <cellStyle name="Примечание 11 4" xfId="24578"/>
    <cellStyle name="Примечание 11 4 2" xfId="24579"/>
    <cellStyle name="Примечание 11 5" xfId="24580"/>
    <cellStyle name="Примечание 11 5 2" xfId="24581"/>
    <cellStyle name="Примечание 11 6" xfId="24582"/>
    <cellStyle name="Примечание 11 6 2" xfId="24583"/>
    <cellStyle name="Примечание 11 7" xfId="24584"/>
    <cellStyle name="Примечание 11 7 2" xfId="24585"/>
    <cellStyle name="Примечание 11 8" xfId="24586"/>
    <cellStyle name="Примечание 11 8 2" xfId="24587"/>
    <cellStyle name="Примечание 12" xfId="24588"/>
    <cellStyle name="Примечание 12 2" xfId="24589"/>
    <cellStyle name="Примечание 12 2 2" xfId="24590"/>
    <cellStyle name="Примечание 12 2 2 2" xfId="24591"/>
    <cellStyle name="Примечание 12 2 2 3" xfId="24592"/>
    <cellStyle name="Примечание 12 2 2 4" xfId="24593"/>
    <cellStyle name="Примечание 12 2 2 5" xfId="24594"/>
    <cellStyle name="Примечание 12 2 3" xfId="24595"/>
    <cellStyle name="Примечание 12 2 3 2" xfId="24596"/>
    <cellStyle name="Примечание 12 2 4" xfId="24597"/>
    <cellStyle name="Примечание 12 2 4 2" xfId="24598"/>
    <cellStyle name="Примечание 12 2 5" xfId="24599"/>
    <cellStyle name="Примечание 12 2 5 2" xfId="24600"/>
    <cellStyle name="Примечание 12 2 6" xfId="24601"/>
    <cellStyle name="Примечание 12 2 6 2" xfId="24602"/>
    <cellStyle name="Примечание 12 2 7" xfId="24603"/>
    <cellStyle name="Примечание 12 3" xfId="24604"/>
    <cellStyle name="Примечание 12 3 2" xfId="24605"/>
    <cellStyle name="Примечание 12 3 2 2" xfId="24606"/>
    <cellStyle name="Примечание 12 3 3" xfId="24607"/>
    <cellStyle name="Примечание 12 3 3 2" xfId="24608"/>
    <cellStyle name="Примечание 12 3 4" xfId="24609"/>
    <cellStyle name="Примечание 12 3 4 2" xfId="24610"/>
    <cellStyle name="Примечание 12 3 5" xfId="24611"/>
    <cellStyle name="Примечание 12 3 5 2" xfId="24612"/>
    <cellStyle name="Примечание 12 3 6" xfId="24613"/>
    <cellStyle name="Примечание 12 3 6 2" xfId="24614"/>
    <cellStyle name="Примечание 12 3 7" xfId="24615"/>
    <cellStyle name="Примечание 12 4" xfId="24616"/>
    <cellStyle name="Примечание 12 4 2" xfId="24617"/>
    <cellStyle name="Примечание 12 5" xfId="24618"/>
    <cellStyle name="Примечание 12 5 2" xfId="24619"/>
    <cellStyle name="Примечание 12 6" xfId="24620"/>
    <cellStyle name="Примечание 12 6 2" xfId="24621"/>
    <cellStyle name="Примечание 12 7" xfId="24622"/>
    <cellStyle name="Примечание 12 7 2" xfId="24623"/>
    <cellStyle name="Примечание 12 8" xfId="24624"/>
    <cellStyle name="Примечание 12 8 2" xfId="24625"/>
    <cellStyle name="Примечание 13" xfId="24626"/>
    <cellStyle name="Примечание 13 2" xfId="24627"/>
    <cellStyle name="Примечание 13 2 2" xfId="24628"/>
    <cellStyle name="Примечание 13 2 2 2" xfId="24629"/>
    <cellStyle name="Примечание 13 2 2 3" xfId="24630"/>
    <cellStyle name="Примечание 13 2 2 4" xfId="24631"/>
    <cellStyle name="Примечание 13 2 2 5" xfId="24632"/>
    <cellStyle name="Примечание 13 2 3" xfId="24633"/>
    <cellStyle name="Примечание 13 2 3 2" xfId="24634"/>
    <cellStyle name="Примечание 13 2 4" xfId="24635"/>
    <cellStyle name="Примечание 13 2 4 2" xfId="24636"/>
    <cellStyle name="Примечание 13 2 5" xfId="24637"/>
    <cellStyle name="Примечание 13 2 5 2" xfId="24638"/>
    <cellStyle name="Примечание 13 2 6" xfId="24639"/>
    <cellStyle name="Примечание 13 2 6 2" xfId="24640"/>
    <cellStyle name="Примечание 13 2 7" xfId="24641"/>
    <cellStyle name="Примечание 13 3" xfId="24642"/>
    <cellStyle name="Примечание 13 3 2" xfId="24643"/>
    <cellStyle name="Примечание 13 3 2 2" xfId="24644"/>
    <cellStyle name="Примечание 13 3 3" xfId="24645"/>
    <cellStyle name="Примечание 13 3 3 2" xfId="24646"/>
    <cellStyle name="Примечание 13 3 4" xfId="24647"/>
    <cellStyle name="Примечание 13 3 4 2" xfId="24648"/>
    <cellStyle name="Примечание 13 3 5" xfId="24649"/>
    <cellStyle name="Примечание 13 3 5 2" xfId="24650"/>
    <cellStyle name="Примечание 13 3 6" xfId="24651"/>
    <cellStyle name="Примечание 13 3 6 2" xfId="24652"/>
    <cellStyle name="Примечание 13 3 7" xfId="24653"/>
    <cellStyle name="Примечание 13 4" xfId="24654"/>
    <cellStyle name="Примечание 13 4 2" xfId="24655"/>
    <cellStyle name="Примечание 13 5" xfId="24656"/>
    <cellStyle name="Примечание 13 5 2" xfId="24657"/>
    <cellStyle name="Примечание 13 6" xfId="24658"/>
    <cellStyle name="Примечание 13 6 2" xfId="24659"/>
    <cellStyle name="Примечание 13 7" xfId="24660"/>
    <cellStyle name="Примечание 13 7 2" xfId="24661"/>
    <cellStyle name="Примечание 13 8" xfId="24662"/>
    <cellStyle name="Примечание 13 8 2" xfId="24663"/>
    <cellStyle name="Примечание 14" xfId="24664"/>
    <cellStyle name="Примечание 14 2" xfId="24665"/>
    <cellStyle name="Примечание 14 2 2" xfId="24666"/>
    <cellStyle name="Примечание 14 2 2 2" xfId="24667"/>
    <cellStyle name="Примечание 14 2 2 3" xfId="24668"/>
    <cellStyle name="Примечание 14 2 2 4" xfId="24669"/>
    <cellStyle name="Примечание 14 2 2 5" xfId="24670"/>
    <cellStyle name="Примечание 14 2 3" xfId="24671"/>
    <cellStyle name="Примечание 14 2 3 2" xfId="24672"/>
    <cellStyle name="Примечание 14 2 4" xfId="24673"/>
    <cellStyle name="Примечание 14 2 4 2" xfId="24674"/>
    <cellStyle name="Примечание 14 2 5" xfId="24675"/>
    <cellStyle name="Примечание 14 2 5 2" xfId="24676"/>
    <cellStyle name="Примечание 14 2 6" xfId="24677"/>
    <cellStyle name="Примечание 14 2 6 2" xfId="24678"/>
    <cellStyle name="Примечание 14 2 7" xfId="24679"/>
    <cellStyle name="Примечание 14 3" xfId="24680"/>
    <cellStyle name="Примечание 14 3 2" xfId="24681"/>
    <cellStyle name="Примечание 14 3 2 2" xfId="24682"/>
    <cellStyle name="Примечание 14 3 3" xfId="24683"/>
    <cellStyle name="Примечание 14 3 3 2" xfId="24684"/>
    <cellStyle name="Примечание 14 3 4" xfId="24685"/>
    <cellStyle name="Примечание 14 3 4 2" xfId="24686"/>
    <cellStyle name="Примечание 14 3 5" xfId="24687"/>
    <cellStyle name="Примечание 14 3 5 2" xfId="24688"/>
    <cellStyle name="Примечание 14 3 6" xfId="24689"/>
    <cellStyle name="Примечание 14 3 6 2" xfId="24690"/>
    <cellStyle name="Примечание 14 3 7" xfId="24691"/>
    <cellStyle name="Примечание 14 4" xfId="24692"/>
    <cellStyle name="Примечание 14 4 2" xfId="24693"/>
    <cellStyle name="Примечание 14 5" xfId="24694"/>
    <cellStyle name="Примечание 14 5 2" xfId="24695"/>
    <cellStyle name="Примечание 14 6" xfId="24696"/>
    <cellStyle name="Примечание 14 6 2" xfId="24697"/>
    <cellStyle name="Примечание 14 7" xfId="24698"/>
    <cellStyle name="Примечание 14 7 2" xfId="24699"/>
    <cellStyle name="Примечание 14 8" xfId="24700"/>
    <cellStyle name="Примечание 14 8 2" xfId="24701"/>
    <cellStyle name="Примечание 15" xfId="24702"/>
    <cellStyle name="Примечание 15 2" xfId="24703"/>
    <cellStyle name="Примечание 15 2 2" xfId="24704"/>
    <cellStyle name="Примечание 15 2 2 2" xfId="24705"/>
    <cellStyle name="Примечание 15 2 2 3" xfId="24706"/>
    <cellStyle name="Примечание 15 2 2 4" xfId="24707"/>
    <cellStyle name="Примечание 15 2 2 5" xfId="24708"/>
    <cellStyle name="Примечание 15 2 3" xfId="24709"/>
    <cellStyle name="Примечание 15 2 3 2" xfId="24710"/>
    <cellStyle name="Примечание 15 2 4" xfId="24711"/>
    <cellStyle name="Примечание 15 2 4 2" xfId="24712"/>
    <cellStyle name="Примечание 15 2 5" xfId="24713"/>
    <cellStyle name="Примечание 15 2 5 2" xfId="24714"/>
    <cellStyle name="Примечание 15 2 6" xfId="24715"/>
    <cellStyle name="Примечание 15 2 6 2" xfId="24716"/>
    <cellStyle name="Примечание 15 2 7" xfId="24717"/>
    <cellStyle name="Примечание 15 3" xfId="24718"/>
    <cellStyle name="Примечание 15 3 2" xfId="24719"/>
    <cellStyle name="Примечание 15 3 2 2" xfId="24720"/>
    <cellStyle name="Примечание 15 3 3" xfId="24721"/>
    <cellStyle name="Примечание 15 3 3 2" xfId="24722"/>
    <cellStyle name="Примечание 15 3 4" xfId="24723"/>
    <cellStyle name="Примечание 15 3 4 2" xfId="24724"/>
    <cellStyle name="Примечание 15 3 5" xfId="24725"/>
    <cellStyle name="Примечание 15 3 5 2" xfId="24726"/>
    <cellStyle name="Примечание 15 3 6" xfId="24727"/>
    <cellStyle name="Примечание 15 3 6 2" xfId="24728"/>
    <cellStyle name="Примечание 15 3 7" xfId="24729"/>
    <cellStyle name="Примечание 15 4" xfId="24730"/>
    <cellStyle name="Примечание 15 4 2" xfId="24731"/>
    <cellStyle name="Примечание 15 5" xfId="24732"/>
    <cellStyle name="Примечание 15 5 2" xfId="24733"/>
    <cellStyle name="Примечание 15 6" xfId="24734"/>
    <cellStyle name="Примечание 15 6 2" xfId="24735"/>
    <cellStyle name="Примечание 15 7" xfId="24736"/>
    <cellStyle name="Примечание 15 7 2" xfId="24737"/>
    <cellStyle name="Примечание 15 8" xfId="24738"/>
    <cellStyle name="Примечание 15 8 2" xfId="24739"/>
    <cellStyle name="Примечание 16" xfId="24740"/>
    <cellStyle name="Примечание 16 2" xfId="24741"/>
    <cellStyle name="Примечание 16 2 2" xfId="24742"/>
    <cellStyle name="Примечание 16 2 2 2" xfId="24743"/>
    <cellStyle name="Примечание 16 2 2 3" xfId="24744"/>
    <cellStyle name="Примечание 16 2 2 4" xfId="24745"/>
    <cellStyle name="Примечание 16 2 2 5" xfId="24746"/>
    <cellStyle name="Примечание 16 2 3" xfId="24747"/>
    <cellStyle name="Примечание 16 2 3 2" xfId="24748"/>
    <cellStyle name="Примечание 16 2 4" xfId="24749"/>
    <cellStyle name="Примечание 16 2 4 2" xfId="24750"/>
    <cellStyle name="Примечание 16 2 5" xfId="24751"/>
    <cellStyle name="Примечание 16 2 5 2" xfId="24752"/>
    <cellStyle name="Примечание 16 2 6" xfId="24753"/>
    <cellStyle name="Примечание 16 2 6 2" xfId="24754"/>
    <cellStyle name="Примечание 16 2 7" xfId="24755"/>
    <cellStyle name="Примечание 16 3" xfId="24756"/>
    <cellStyle name="Примечание 16 3 2" xfId="24757"/>
    <cellStyle name="Примечание 16 3 2 2" xfId="24758"/>
    <cellStyle name="Примечание 16 3 3" xfId="24759"/>
    <cellStyle name="Примечание 16 3 3 2" xfId="24760"/>
    <cellStyle name="Примечание 16 3 4" xfId="24761"/>
    <cellStyle name="Примечание 16 3 4 2" xfId="24762"/>
    <cellStyle name="Примечание 16 3 5" xfId="24763"/>
    <cellStyle name="Примечание 16 3 5 2" xfId="24764"/>
    <cellStyle name="Примечание 16 3 6" xfId="24765"/>
    <cellStyle name="Примечание 16 3 6 2" xfId="24766"/>
    <cellStyle name="Примечание 16 3 7" xfId="24767"/>
    <cellStyle name="Примечание 16 4" xfId="24768"/>
    <cellStyle name="Примечание 16 4 2" xfId="24769"/>
    <cellStyle name="Примечание 16 5" xfId="24770"/>
    <cellStyle name="Примечание 16 5 2" xfId="24771"/>
    <cellStyle name="Примечание 16 6" xfId="24772"/>
    <cellStyle name="Примечание 16 6 2" xfId="24773"/>
    <cellStyle name="Примечание 16 7" xfId="24774"/>
    <cellStyle name="Примечание 16 7 2" xfId="24775"/>
    <cellStyle name="Примечание 16 8" xfId="24776"/>
    <cellStyle name="Примечание 16 8 2" xfId="24777"/>
    <cellStyle name="Примечание 17" xfId="24778"/>
    <cellStyle name="Примечание 17 2" xfId="24779"/>
    <cellStyle name="Примечание 17 2 2" xfId="24780"/>
    <cellStyle name="Примечание 17 2 2 2" xfId="24781"/>
    <cellStyle name="Примечание 17 2 2 3" xfId="24782"/>
    <cellStyle name="Примечание 17 2 2 4" xfId="24783"/>
    <cellStyle name="Примечание 17 2 2 5" xfId="24784"/>
    <cellStyle name="Примечание 17 2 3" xfId="24785"/>
    <cellStyle name="Примечание 17 2 3 2" xfId="24786"/>
    <cellStyle name="Примечание 17 2 4" xfId="24787"/>
    <cellStyle name="Примечание 17 2 4 2" xfId="24788"/>
    <cellStyle name="Примечание 17 2 5" xfId="24789"/>
    <cellStyle name="Примечание 17 2 5 2" xfId="24790"/>
    <cellStyle name="Примечание 17 2 6" xfId="24791"/>
    <cellStyle name="Примечание 17 2 6 2" xfId="24792"/>
    <cellStyle name="Примечание 17 2 7" xfId="24793"/>
    <cellStyle name="Примечание 17 3" xfId="24794"/>
    <cellStyle name="Примечание 17 3 2" xfId="24795"/>
    <cellStyle name="Примечание 17 3 2 2" xfId="24796"/>
    <cellStyle name="Примечание 17 3 3" xfId="24797"/>
    <cellStyle name="Примечание 17 3 3 2" xfId="24798"/>
    <cellStyle name="Примечание 17 3 4" xfId="24799"/>
    <cellStyle name="Примечание 17 3 4 2" xfId="24800"/>
    <cellStyle name="Примечание 17 3 5" xfId="24801"/>
    <cellStyle name="Примечание 17 3 5 2" xfId="24802"/>
    <cellStyle name="Примечание 17 3 6" xfId="24803"/>
    <cellStyle name="Примечание 17 3 6 2" xfId="24804"/>
    <cellStyle name="Примечание 17 3 7" xfId="24805"/>
    <cellStyle name="Примечание 17 4" xfId="24806"/>
    <cellStyle name="Примечание 17 4 2" xfId="24807"/>
    <cellStyle name="Примечание 17 5" xfId="24808"/>
    <cellStyle name="Примечание 17 5 2" xfId="24809"/>
    <cellStyle name="Примечание 17 6" xfId="24810"/>
    <cellStyle name="Примечание 17 6 2" xfId="24811"/>
    <cellStyle name="Примечание 17 7" xfId="24812"/>
    <cellStyle name="Примечание 17 7 2" xfId="24813"/>
    <cellStyle name="Примечание 17 8" xfId="24814"/>
    <cellStyle name="Примечание 17 8 2" xfId="24815"/>
    <cellStyle name="Примечание 18" xfId="24816"/>
    <cellStyle name="Примечание 18 2" xfId="24817"/>
    <cellStyle name="Примечание 18 2 2" xfId="24818"/>
    <cellStyle name="Примечание 18 2 2 2" xfId="24819"/>
    <cellStyle name="Примечание 18 2 2 3" xfId="24820"/>
    <cellStyle name="Примечание 18 2 2 4" xfId="24821"/>
    <cellStyle name="Примечание 18 2 2 5" xfId="24822"/>
    <cellStyle name="Примечание 18 2 3" xfId="24823"/>
    <cellStyle name="Примечание 18 2 3 2" xfId="24824"/>
    <cellStyle name="Примечание 18 2 4" xfId="24825"/>
    <cellStyle name="Примечание 18 2 4 2" xfId="24826"/>
    <cellStyle name="Примечание 18 2 5" xfId="24827"/>
    <cellStyle name="Примечание 18 2 5 2" xfId="24828"/>
    <cellStyle name="Примечание 18 2 6" xfId="24829"/>
    <cellStyle name="Примечание 18 2 6 2" xfId="24830"/>
    <cellStyle name="Примечание 18 2 7" xfId="24831"/>
    <cellStyle name="Примечание 18 3" xfId="24832"/>
    <cellStyle name="Примечание 18 3 2" xfId="24833"/>
    <cellStyle name="Примечание 18 3 2 2" xfId="24834"/>
    <cellStyle name="Примечание 18 3 3" xfId="24835"/>
    <cellStyle name="Примечание 18 3 3 2" xfId="24836"/>
    <cellStyle name="Примечание 18 3 4" xfId="24837"/>
    <cellStyle name="Примечание 18 3 4 2" xfId="24838"/>
    <cellStyle name="Примечание 18 3 5" xfId="24839"/>
    <cellStyle name="Примечание 18 3 5 2" xfId="24840"/>
    <cellStyle name="Примечание 18 3 6" xfId="24841"/>
    <cellStyle name="Примечание 18 3 6 2" xfId="24842"/>
    <cellStyle name="Примечание 18 3 7" xfId="24843"/>
    <cellStyle name="Примечание 18 4" xfId="24844"/>
    <cellStyle name="Примечание 18 4 2" xfId="24845"/>
    <cellStyle name="Примечание 18 5" xfId="24846"/>
    <cellStyle name="Примечание 18 5 2" xfId="24847"/>
    <cellStyle name="Примечание 18 6" xfId="24848"/>
    <cellStyle name="Примечание 18 6 2" xfId="24849"/>
    <cellStyle name="Примечание 18 7" xfId="24850"/>
    <cellStyle name="Примечание 18 7 2" xfId="24851"/>
    <cellStyle name="Примечание 18 8" xfId="24852"/>
    <cellStyle name="Примечание 18 8 2" xfId="24853"/>
    <cellStyle name="Примечание 19" xfId="24854"/>
    <cellStyle name="Примечание 19 2" xfId="24855"/>
    <cellStyle name="Примечание 19 2 2" xfId="24856"/>
    <cellStyle name="Примечание 19 2 2 2" xfId="24857"/>
    <cellStyle name="Примечание 19 2 2 3" xfId="24858"/>
    <cellStyle name="Примечание 19 2 2 4" xfId="24859"/>
    <cellStyle name="Примечание 19 2 2 5" xfId="24860"/>
    <cellStyle name="Примечание 19 2 3" xfId="24861"/>
    <cellStyle name="Примечание 19 2 3 2" xfId="24862"/>
    <cellStyle name="Примечание 19 2 4" xfId="24863"/>
    <cellStyle name="Примечание 19 2 4 2" xfId="24864"/>
    <cellStyle name="Примечание 19 2 5" xfId="24865"/>
    <cellStyle name="Примечание 19 2 5 2" xfId="24866"/>
    <cellStyle name="Примечание 19 2 6" xfId="24867"/>
    <cellStyle name="Примечание 19 2 6 2" xfId="24868"/>
    <cellStyle name="Примечание 19 2 7" xfId="24869"/>
    <cellStyle name="Примечание 19 3" xfId="24870"/>
    <cellStyle name="Примечание 19 3 2" xfId="24871"/>
    <cellStyle name="Примечание 19 3 2 2" xfId="24872"/>
    <cellStyle name="Примечание 19 3 3" xfId="24873"/>
    <cellStyle name="Примечание 19 3 3 2" xfId="24874"/>
    <cellStyle name="Примечание 19 3 4" xfId="24875"/>
    <cellStyle name="Примечание 19 3 4 2" xfId="24876"/>
    <cellStyle name="Примечание 19 3 5" xfId="24877"/>
    <cellStyle name="Примечание 19 3 5 2" xfId="24878"/>
    <cellStyle name="Примечание 19 3 6" xfId="24879"/>
    <cellStyle name="Примечание 19 3 6 2" xfId="24880"/>
    <cellStyle name="Примечание 19 3 7" xfId="24881"/>
    <cellStyle name="Примечание 19 4" xfId="24882"/>
    <cellStyle name="Примечание 19 4 2" xfId="24883"/>
    <cellStyle name="Примечание 19 5" xfId="24884"/>
    <cellStyle name="Примечание 19 5 2" xfId="24885"/>
    <cellStyle name="Примечание 19 6" xfId="24886"/>
    <cellStyle name="Примечание 19 6 2" xfId="24887"/>
    <cellStyle name="Примечание 19 7" xfId="24888"/>
    <cellStyle name="Примечание 19 7 2" xfId="24889"/>
    <cellStyle name="Примечание 19 8" xfId="24890"/>
    <cellStyle name="Примечание 19 8 2" xfId="24891"/>
    <cellStyle name="Примечание 2" xfId="55"/>
    <cellStyle name="Примечание 2 10" xfId="24892"/>
    <cellStyle name="Примечание 2 10 2" xfId="24893"/>
    <cellStyle name="Примечание 2 10 2 2" xfId="24894"/>
    <cellStyle name="Примечание 2 10 2 2 2" xfId="24895"/>
    <cellStyle name="Примечание 2 10 2 2 3" xfId="24896"/>
    <cellStyle name="Примечание 2 10 2 2 4" xfId="24897"/>
    <cellStyle name="Примечание 2 10 2 2 5" xfId="24898"/>
    <cellStyle name="Примечание 2 10 2 3" xfId="24899"/>
    <cellStyle name="Примечание 2 10 2 3 2" xfId="24900"/>
    <cellStyle name="Примечание 2 10 2 4" xfId="24901"/>
    <cellStyle name="Примечание 2 10 2 4 2" xfId="24902"/>
    <cellStyle name="Примечание 2 10 2 5" xfId="24903"/>
    <cellStyle name="Примечание 2 10 2 5 2" xfId="24904"/>
    <cellStyle name="Примечание 2 10 2 6" xfId="24905"/>
    <cellStyle name="Примечание 2 10 2 6 2" xfId="24906"/>
    <cellStyle name="Примечание 2 10 2 7" xfId="24907"/>
    <cellStyle name="Примечание 2 10 3" xfId="24908"/>
    <cellStyle name="Примечание 2 10 3 2" xfId="24909"/>
    <cellStyle name="Примечание 2 10 3 2 2" xfId="24910"/>
    <cellStyle name="Примечание 2 10 3 3" xfId="24911"/>
    <cellStyle name="Примечание 2 10 3 3 2" xfId="24912"/>
    <cellStyle name="Примечание 2 10 3 4" xfId="24913"/>
    <cellStyle name="Примечание 2 10 3 4 2" xfId="24914"/>
    <cellStyle name="Примечание 2 10 3 5" xfId="24915"/>
    <cellStyle name="Примечание 2 10 3 5 2" xfId="24916"/>
    <cellStyle name="Примечание 2 10 3 6" xfId="24917"/>
    <cellStyle name="Примечание 2 10 3 6 2" xfId="24918"/>
    <cellStyle name="Примечание 2 10 3 7" xfId="24919"/>
    <cellStyle name="Примечание 2 10 4" xfId="24920"/>
    <cellStyle name="Примечание 2 10 4 2" xfId="24921"/>
    <cellStyle name="Примечание 2 10 5" xfId="24922"/>
    <cellStyle name="Примечание 2 10 5 2" xfId="24923"/>
    <cellStyle name="Примечание 2 10 6" xfId="24924"/>
    <cellStyle name="Примечание 2 10 6 2" xfId="24925"/>
    <cellStyle name="Примечание 2 10 7" xfId="24926"/>
    <cellStyle name="Примечание 2 10 7 2" xfId="24927"/>
    <cellStyle name="Примечание 2 10 8" xfId="24928"/>
    <cellStyle name="Примечание 2 10 8 2" xfId="24929"/>
    <cellStyle name="Примечание 2 11" xfId="24930"/>
    <cellStyle name="Примечание 2 11 2" xfId="24931"/>
    <cellStyle name="Примечание 2 11 2 2" xfId="24932"/>
    <cellStyle name="Примечание 2 11 2 2 2" xfId="24933"/>
    <cellStyle name="Примечание 2 11 2 2 3" xfId="24934"/>
    <cellStyle name="Примечание 2 11 2 2 4" xfId="24935"/>
    <cellStyle name="Примечание 2 11 2 2 5" xfId="24936"/>
    <cellStyle name="Примечание 2 11 2 3" xfId="24937"/>
    <cellStyle name="Примечание 2 11 2 3 2" xfId="24938"/>
    <cellStyle name="Примечание 2 11 2 4" xfId="24939"/>
    <cellStyle name="Примечание 2 11 2 4 2" xfId="24940"/>
    <cellStyle name="Примечание 2 11 2 5" xfId="24941"/>
    <cellStyle name="Примечание 2 11 2 5 2" xfId="24942"/>
    <cellStyle name="Примечание 2 11 2 6" xfId="24943"/>
    <cellStyle name="Примечание 2 11 2 6 2" xfId="24944"/>
    <cellStyle name="Примечание 2 11 2 7" xfId="24945"/>
    <cellStyle name="Примечание 2 11 3" xfId="24946"/>
    <cellStyle name="Примечание 2 11 3 2" xfId="24947"/>
    <cellStyle name="Примечание 2 11 3 2 2" xfId="24948"/>
    <cellStyle name="Примечание 2 11 3 3" xfId="24949"/>
    <cellStyle name="Примечание 2 11 3 3 2" xfId="24950"/>
    <cellStyle name="Примечание 2 11 3 4" xfId="24951"/>
    <cellStyle name="Примечание 2 11 3 4 2" xfId="24952"/>
    <cellStyle name="Примечание 2 11 3 5" xfId="24953"/>
    <cellStyle name="Примечание 2 11 3 5 2" xfId="24954"/>
    <cellStyle name="Примечание 2 11 3 6" xfId="24955"/>
    <cellStyle name="Примечание 2 11 3 6 2" xfId="24956"/>
    <cellStyle name="Примечание 2 11 3 7" xfId="24957"/>
    <cellStyle name="Примечание 2 11 4" xfId="24958"/>
    <cellStyle name="Примечание 2 11 4 2" xfId="24959"/>
    <cellStyle name="Примечание 2 11 5" xfId="24960"/>
    <cellStyle name="Примечание 2 11 5 2" xfId="24961"/>
    <cellStyle name="Примечание 2 11 6" xfId="24962"/>
    <cellStyle name="Примечание 2 11 6 2" xfId="24963"/>
    <cellStyle name="Примечание 2 11 7" xfId="24964"/>
    <cellStyle name="Примечание 2 11 7 2" xfId="24965"/>
    <cellStyle name="Примечание 2 11 8" xfId="24966"/>
    <cellStyle name="Примечание 2 11 8 2" xfId="24967"/>
    <cellStyle name="Примечание 2 12" xfId="24968"/>
    <cellStyle name="Примечание 2 12 2" xfId="24969"/>
    <cellStyle name="Примечание 2 12 2 2" xfId="24970"/>
    <cellStyle name="Примечание 2 12 2 2 2" xfId="24971"/>
    <cellStyle name="Примечание 2 12 2 2 3" xfId="24972"/>
    <cellStyle name="Примечание 2 12 2 2 4" xfId="24973"/>
    <cellStyle name="Примечание 2 12 2 2 5" xfId="24974"/>
    <cellStyle name="Примечание 2 12 2 3" xfId="24975"/>
    <cellStyle name="Примечание 2 12 2 3 2" xfId="24976"/>
    <cellStyle name="Примечание 2 12 2 4" xfId="24977"/>
    <cellStyle name="Примечание 2 12 2 4 2" xfId="24978"/>
    <cellStyle name="Примечание 2 12 2 5" xfId="24979"/>
    <cellStyle name="Примечание 2 12 2 5 2" xfId="24980"/>
    <cellStyle name="Примечание 2 12 2 6" xfId="24981"/>
    <cellStyle name="Примечание 2 12 2 6 2" xfId="24982"/>
    <cellStyle name="Примечание 2 12 2 7" xfId="24983"/>
    <cellStyle name="Примечание 2 12 3" xfId="24984"/>
    <cellStyle name="Примечание 2 12 3 2" xfId="24985"/>
    <cellStyle name="Примечание 2 12 3 2 2" xfId="24986"/>
    <cellStyle name="Примечание 2 12 3 3" xfId="24987"/>
    <cellStyle name="Примечание 2 12 3 3 2" xfId="24988"/>
    <cellStyle name="Примечание 2 12 3 4" xfId="24989"/>
    <cellStyle name="Примечание 2 12 3 4 2" xfId="24990"/>
    <cellStyle name="Примечание 2 12 3 5" xfId="24991"/>
    <cellStyle name="Примечание 2 12 3 5 2" xfId="24992"/>
    <cellStyle name="Примечание 2 12 3 6" xfId="24993"/>
    <cellStyle name="Примечание 2 12 3 6 2" xfId="24994"/>
    <cellStyle name="Примечание 2 12 3 7" xfId="24995"/>
    <cellStyle name="Примечание 2 12 4" xfId="24996"/>
    <cellStyle name="Примечание 2 12 4 2" xfId="24997"/>
    <cellStyle name="Примечание 2 12 5" xfId="24998"/>
    <cellStyle name="Примечание 2 12 5 2" xfId="24999"/>
    <cellStyle name="Примечание 2 12 6" xfId="25000"/>
    <cellStyle name="Примечание 2 12 6 2" xfId="25001"/>
    <cellStyle name="Примечание 2 12 7" xfId="25002"/>
    <cellStyle name="Примечание 2 12 7 2" xfId="25003"/>
    <cellStyle name="Примечание 2 12 8" xfId="25004"/>
    <cellStyle name="Примечание 2 12 8 2" xfId="25005"/>
    <cellStyle name="Примечание 2 13" xfId="25006"/>
    <cellStyle name="Примечание 2 13 2" xfId="25007"/>
    <cellStyle name="Примечание 2 13 2 2" xfId="25008"/>
    <cellStyle name="Примечание 2 13 2 2 2" xfId="25009"/>
    <cellStyle name="Примечание 2 13 2 2 3" xfId="25010"/>
    <cellStyle name="Примечание 2 13 2 2 4" xfId="25011"/>
    <cellStyle name="Примечание 2 13 2 2 5" xfId="25012"/>
    <cellStyle name="Примечание 2 13 2 3" xfId="25013"/>
    <cellStyle name="Примечание 2 13 2 3 2" xfId="25014"/>
    <cellStyle name="Примечание 2 13 2 4" xfId="25015"/>
    <cellStyle name="Примечание 2 13 2 4 2" xfId="25016"/>
    <cellStyle name="Примечание 2 13 2 5" xfId="25017"/>
    <cellStyle name="Примечание 2 13 2 5 2" xfId="25018"/>
    <cellStyle name="Примечание 2 13 2 6" xfId="25019"/>
    <cellStyle name="Примечание 2 13 2 6 2" xfId="25020"/>
    <cellStyle name="Примечание 2 13 2 7" xfId="25021"/>
    <cellStyle name="Примечание 2 13 3" xfId="25022"/>
    <cellStyle name="Примечание 2 13 3 2" xfId="25023"/>
    <cellStyle name="Примечание 2 13 3 2 2" xfId="25024"/>
    <cellStyle name="Примечание 2 13 3 3" xfId="25025"/>
    <cellStyle name="Примечание 2 13 3 3 2" xfId="25026"/>
    <cellStyle name="Примечание 2 13 3 4" xfId="25027"/>
    <cellStyle name="Примечание 2 13 3 4 2" xfId="25028"/>
    <cellStyle name="Примечание 2 13 3 5" xfId="25029"/>
    <cellStyle name="Примечание 2 13 3 5 2" xfId="25030"/>
    <cellStyle name="Примечание 2 13 3 6" xfId="25031"/>
    <cellStyle name="Примечание 2 13 3 6 2" xfId="25032"/>
    <cellStyle name="Примечание 2 13 3 7" xfId="25033"/>
    <cellStyle name="Примечание 2 13 4" xfId="25034"/>
    <cellStyle name="Примечание 2 13 4 2" xfId="25035"/>
    <cellStyle name="Примечание 2 13 5" xfId="25036"/>
    <cellStyle name="Примечание 2 13 5 2" xfId="25037"/>
    <cellStyle name="Примечание 2 13 6" xfId="25038"/>
    <cellStyle name="Примечание 2 13 6 2" xfId="25039"/>
    <cellStyle name="Примечание 2 13 7" xfId="25040"/>
    <cellStyle name="Примечание 2 13 7 2" xfId="25041"/>
    <cellStyle name="Примечание 2 13 8" xfId="25042"/>
    <cellStyle name="Примечание 2 13 8 2" xfId="25043"/>
    <cellStyle name="Примечание 2 14" xfId="25044"/>
    <cellStyle name="Примечание 2 14 2" xfId="25045"/>
    <cellStyle name="Примечание 2 14 2 2" xfId="25046"/>
    <cellStyle name="Примечание 2 14 2 2 2" xfId="25047"/>
    <cellStyle name="Примечание 2 14 2 2 3" xfId="25048"/>
    <cellStyle name="Примечание 2 14 2 2 4" xfId="25049"/>
    <cellStyle name="Примечание 2 14 2 2 5" xfId="25050"/>
    <cellStyle name="Примечание 2 14 2 3" xfId="25051"/>
    <cellStyle name="Примечание 2 14 2 3 2" xfId="25052"/>
    <cellStyle name="Примечание 2 14 2 4" xfId="25053"/>
    <cellStyle name="Примечание 2 14 2 4 2" xfId="25054"/>
    <cellStyle name="Примечание 2 14 2 5" xfId="25055"/>
    <cellStyle name="Примечание 2 14 2 5 2" xfId="25056"/>
    <cellStyle name="Примечание 2 14 2 6" xfId="25057"/>
    <cellStyle name="Примечание 2 14 2 6 2" xfId="25058"/>
    <cellStyle name="Примечание 2 14 2 7" xfId="25059"/>
    <cellStyle name="Примечание 2 14 3" xfId="25060"/>
    <cellStyle name="Примечание 2 14 3 2" xfId="25061"/>
    <cellStyle name="Примечание 2 14 3 2 2" xfId="25062"/>
    <cellStyle name="Примечание 2 14 3 3" xfId="25063"/>
    <cellStyle name="Примечание 2 14 3 3 2" xfId="25064"/>
    <cellStyle name="Примечание 2 14 3 4" xfId="25065"/>
    <cellStyle name="Примечание 2 14 3 4 2" xfId="25066"/>
    <cellStyle name="Примечание 2 14 3 5" xfId="25067"/>
    <cellStyle name="Примечание 2 14 3 5 2" xfId="25068"/>
    <cellStyle name="Примечание 2 14 3 6" xfId="25069"/>
    <cellStyle name="Примечание 2 14 3 6 2" xfId="25070"/>
    <cellStyle name="Примечание 2 14 3 7" xfId="25071"/>
    <cellStyle name="Примечание 2 14 4" xfId="25072"/>
    <cellStyle name="Примечание 2 14 4 2" xfId="25073"/>
    <cellStyle name="Примечание 2 14 5" xfId="25074"/>
    <cellStyle name="Примечание 2 14 5 2" xfId="25075"/>
    <cellStyle name="Примечание 2 14 6" xfId="25076"/>
    <cellStyle name="Примечание 2 14 6 2" xfId="25077"/>
    <cellStyle name="Примечание 2 14 7" xfId="25078"/>
    <cellStyle name="Примечание 2 14 7 2" xfId="25079"/>
    <cellStyle name="Примечание 2 14 8" xfId="25080"/>
    <cellStyle name="Примечание 2 14 8 2" xfId="25081"/>
    <cellStyle name="Примечание 2 15" xfId="25082"/>
    <cellStyle name="Примечание 2 15 2" xfId="25083"/>
    <cellStyle name="Примечание 2 15 2 2" xfId="25084"/>
    <cellStyle name="Примечание 2 15 2 2 2" xfId="25085"/>
    <cellStyle name="Примечание 2 15 2 2 3" xfId="25086"/>
    <cellStyle name="Примечание 2 15 2 2 4" xfId="25087"/>
    <cellStyle name="Примечание 2 15 2 2 5" xfId="25088"/>
    <cellStyle name="Примечание 2 15 2 3" xfId="25089"/>
    <cellStyle name="Примечание 2 15 2 3 2" xfId="25090"/>
    <cellStyle name="Примечание 2 15 2 4" xfId="25091"/>
    <cellStyle name="Примечание 2 15 2 4 2" xfId="25092"/>
    <cellStyle name="Примечание 2 15 2 5" xfId="25093"/>
    <cellStyle name="Примечание 2 15 2 5 2" xfId="25094"/>
    <cellStyle name="Примечание 2 15 2 6" xfId="25095"/>
    <cellStyle name="Примечание 2 15 2 6 2" xfId="25096"/>
    <cellStyle name="Примечание 2 15 2 7" xfId="25097"/>
    <cellStyle name="Примечание 2 15 3" xfId="25098"/>
    <cellStyle name="Примечание 2 15 3 2" xfId="25099"/>
    <cellStyle name="Примечание 2 15 3 2 2" xfId="25100"/>
    <cellStyle name="Примечание 2 15 3 3" xfId="25101"/>
    <cellStyle name="Примечание 2 15 3 3 2" xfId="25102"/>
    <cellStyle name="Примечание 2 15 3 4" xfId="25103"/>
    <cellStyle name="Примечание 2 15 3 4 2" xfId="25104"/>
    <cellStyle name="Примечание 2 15 3 5" xfId="25105"/>
    <cellStyle name="Примечание 2 15 3 5 2" xfId="25106"/>
    <cellStyle name="Примечание 2 15 3 6" xfId="25107"/>
    <cellStyle name="Примечание 2 15 3 6 2" xfId="25108"/>
    <cellStyle name="Примечание 2 15 3 7" xfId="25109"/>
    <cellStyle name="Примечание 2 15 4" xfId="25110"/>
    <cellStyle name="Примечание 2 15 4 2" xfId="25111"/>
    <cellStyle name="Примечание 2 15 5" xfId="25112"/>
    <cellStyle name="Примечание 2 15 5 2" xfId="25113"/>
    <cellStyle name="Примечание 2 15 6" xfId="25114"/>
    <cellStyle name="Примечание 2 15 6 2" xfId="25115"/>
    <cellStyle name="Примечание 2 15 7" xfId="25116"/>
    <cellStyle name="Примечание 2 15 7 2" xfId="25117"/>
    <cellStyle name="Примечание 2 15 8" xfId="25118"/>
    <cellStyle name="Примечание 2 15 8 2" xfId="25119"/>
    <cellStyle name="Примечание 2 16" xfId="25120"/>
    <cellStyle name="Примечание 2 16 2" xfId="25121"/>
    <cellStyle name="Примечание 2 16 2 2" xfId="25122"/>
    <cellStyle name="Примечание 2 16 2 2 2" xfId="25123"/>
    <cellStyle name="Примечание 2 16 2 2 3" xfId="25124"/>
    <cellStyle name="Примечание 2 16 2 2 4" xfId="25125"/>
    <cellStyle name="Примечание 2 16 2 2 5" xfId="25126"/>
    <cellStyle name="Примечание 2 16 2 3" xfId="25127"/>
    <cellStyle name="Примечание 2 16 2 3 2" xfId="25128"/>
    <cellStyle name="Примечание 2 16 2 4" xfId="25129"/>
    <cellStyle name="Примечание 2 16 2 4 2" xfId="25130"/>
    <cellStyle name="Примечание 2 16 2 5" xfId="25131"/>
    <cellStyle name="Примечание 2 16 2 5 2" xfId="25132"/>
    <cellStyle name="Примечание 2 16 2 6" xfId="25133"/>
    <cellStyle name="Примечание 2 16 2 6 2" xfId="25134"/>
    <cellStyle name="Примечание 2 16 2 7" xfId="25135"/>
    <cellStyle name="Примечание 2 16 3" xfId="25136"/>
    <cellStyle name="Примечание 2 16 3 2" xfId="25137"/>
    <cellStyle name="Примечание 2 16 3 2 2" xfId="25138"/>
    <cellStyle name="Примечание 2 16 3 3" xfId="25139"/>
    <cellStyle name="Примечание 2 16 3 3 2" xfId="25140"/>
    <cellStyle name="Примечание 2 16 3 4" xfId="25141"/>
    <cellStyle name="Примечание 2 16 3 4 2" xfId="25142"/>
    <cellStyle name="Примечание 2 16 3 5" xfId="25143"/>
    <cellStyle name="Примечание 2 16 3 5 2" xfId="25144"/>
    <cellStyle name="Примечание 2 16 3 6" xfId="25145"/>
    <cellStyle name="Примечание 2 16 3 6 2" xfId="25146"/>
    <cellStyle name="Примечание 2 16 3 7" xfId="25147"/>
    <cellStyle name="Примечание 2 16 4" xfId="25148"/>
    <cellStyle name="Примечание 2 16 4 2" xfId="25149"/>
    <cellStyle name="Примечание 2 16 5" xfId="25150"/>
    <cellStyle name="Примечание 2 16 5 2" xfId="25151"/>
    <cellStyle name="Примечание 2 16 6" xfId="25152"/>
    <cellStyle name="Примечание 2 16 6 2" xfId="25153"/>
    <cellStyle name="Примечание 2 16 7" xfId="25154"/>
    <cellStyle name="Примечание 2 16 7 2" xfId="25155"/>
    <cellStyle name="Примечание 2 16 8" xfId="25156"/>
    <cellStyle name="Примечание 2 16 8 2" xfId="25157"/>
    <cellStyle name="Примечание 2 17" xfId="25158"/>
    <cellStyle name="Примечание 2 17 2" xfId="25159"/>
    <cellStyle name="Примечание 2 17 2 2" xfId="25160"/>
    <cellStyle name="Примечание 2 17 2 2 2" xfId="25161"/>
    <cellStyle name="Примечание 2 17 2 2 3" xfId="25162"/>
    <cellStyle name="Примечание 2 17 2 2 4" xfId="25163"/>
    <cellStyle name="Примечание 2 17 2 2 5" xfId="25164"/>
    <cellStyle name="Примечание 2 17 2 3" xfId="25165"/>
    <cellStyle name="Примечание 2 17 2 3 2" xfId="25166"/>
    <cellStyle name="Примечание 2 17 2 4" xfId="25167"/>
    <cellStyle name="Примечание 2 17 2 4 2" xfId="25168"/>
    <cellStyle name="Примечание 2 17 2 5" xfId="25169"/>
    <cellStyle name="Примечание 2 17 2 5 2" xfId="25170"/>
    <cellStyle name="Примечание 2 17 2 6" xfId="25171"/>
    <cellStyle name="Примечание 2 17 2 6 2" xfId="25172"/>
    <cellStyle name="Примечание 2 17 2 7" xfId="25173"/>
    <cellStyle name="Примечание 2 17 3" xfId="25174"/>
    <cellStyle name="Примечание 2 17 3 2" xfId="25175"/>
    <cellStyle name="Примечание 2 17 3 2 2" xfId="25176"/>
    <cellStyle name="Примечание 2 17 3 3" xfId="25177"/>
    <cellStyle name="Примечание 2 17 3 3 2" xfId="25178"/>
    <cellStyle name="Примечание 2 17 3 4" xfId="25179"/>
    <cellStyle name="Примечание 2 17 3 4 2" xfId="25180"/>
    <cellStyle name="Примечание 2 17 3 5" xfId="25181"/>
    <cellStyle name="Примечание 2 17 3 5 2" xfId="25182"/>
    <cellStyle name="Примечание 2 17 3 6" xfId="25183"/>
    <cellStyle name="Примечание 2 17 3 6 2" xfId="25184"/>
    <cellStyle name="Примечание 2 17 3 7" xfId="25185"/>
    <cellStyle name="Примечание 2 17 4" xfId="25186"/>
    <cellStyle name="Примечание 2 17 4 2" xfId="25187"/>
    <cellStyle name="Примечание 2 17 5" xfId="25188"/>
    <cellStyle name="Примечание 2 17 5 2" xfId="25189"/>
    <cellStyle name="Примечание 2 17 6" xfId="25190"/>
    <cellStyle name="Примечание 2 17 6 2" xfId="25191"/>
    <cellStyle name="Примечание 2 17 7" xfId="25192"/>
    <cellStyle name="Примечание 2 17 7 2" xfId="25193"/>
    <cellStyle name="Примечание 2 17 8" xfId="25194"/>
    <cellStyle name="Примечание 2 17 8 2" xfId="25195"/>
    <cellStyle name="Примечание 2 18" xfId="25196"/>
    <cellStyle name="Примечание 2 18 2" xfId="25197"/>
    <cellStyle name="Примечание 2 18 2 2" xfId="25198"/>
    <cellStyle name="Примечание 2 18 2 2 2" xfId="25199"/>
    <cellStyle name="Примечание 2 18 2 2 3" xfId="25200"/>
    <cellStyle name="Примечание 2 18 2 2 4" xfId="25201"/>
    <cellStyle name="Примечание 2 18 2 2 5" xfId="25202"/>
    <cellStyle name="Примечание 2 18 2 3" xfId="25203"/>
    <cellStyle name="Примечание 2 18 2 3 2" xfId="25204"/>
    <cellStyle name="Примечание 2 18 2 4" xfId="25205"/>
    <cellStyle name="Примечание 2 18 2 4 2" xfId="25206"/>
    <cellStyle name="Примечание 2 18 2 5" xfId="25207"/>
    <cellStyle name="Примечание 2 18 2 5 2" xfId="25208"/>
    <cellStyle name="Примечание 2 18 2 6" xfId="25209"/>
    <cellStyle name="Примечание 2 18 2 6 2" xfId="25210"/>
    <cellStyle name="Примечание 2 18 2 7" xfId="25211"/>
    <cellStyle name="Примечание 2 18 3" xfId="25212"/>
    <cellStyle name="Примечание 2 18 3 2" xfId="25213"/>
    <cellStyle name="Примечание 2 18 3 2 2" xfId="25214"/>
    <cellStyle name="Примечание 2 18 3 3" xfId="25215"/>
    <cellStyle name="Примечание 2 18 3 3 2" xfId="25216"/>
    <cellStyle name="Примечание 2 18 3 4" xfId="25217"/>
    <cellStyle name="Примечание 2 18 3 4 2" xfId="25218"/>
    <cellStyle name="Примечание 2 18 3 5" xfId="25219"/>
    <cellStyle name="Примечание 2 18 3 5 2" xfId="25220"/>
    <cellStyle name="Примечание 2 18 3 6" xfId="25221"/>
    <cellStyle name="Примечание 2 18 3 6 2" xfId="25222"/>
    <cellStyle name="Примечание 2 18 3 7" xfId="25223"/>
    <cellStyle name="Примечание 2 18 4" xfId="25224"/>
    <cellStyle name="Примечание 2 18 4 2" xfId="25225"/>
    <cellStyle name="Примечание 2 18 5" xfId="25226"/>
    <cellStyle name="Примечание 2 18 5 2" xfId="25227"/>
    <cellStyle name="Примечание 2 18 6" xfId="25228"/>
    <cellStyle name="Примечание 2 18 6 2" xfId="25229"/>
    <cellStyle name="Примечание 2 18 7" xfId="25230"/>
    <cellStyle name="Примечание 2 18 7 2" xfId="25231"/>
    <cellStyle name="Примечание 2 18 8" xfId="25232"/>
    <cellStyle name="Примечание 2 18 8 2" xfId="25233"/>
    <cellStyle name="Примечание 2 19" xfId="25234"/>
    <cellStyle name="Примечание 2 19 2" xfId="25235"/>
    <cellStyle name="Примечание 2 19 2 2" xfId="25236"/>
    <cellStyle name="Примечание 2 19 2 2 2" xfId="25237"/>
    <cellStyle name="Примечание 2 19 2 2 3" xfId="25238"/>
    <cellStyle name="Примечание 2 19 2 2 4" xfId="25239"/>
    <cellStyle name="Примечание 2 19 2 2 5" xfId="25240"/>
    <cellStyle name="Примечание 2 19 2 3" xfId="25241"/>
    <cellStyle name="Примечание 2 19 2 3 2" xfId="25242"/>
    <cellStyle name="Примечание 2 19 2 4" xfId="25243"/>
    <cellStyle name="Примечание 2 19 2 4 2" xfId="25244"/>
    <cellStyle name="Примечание 2 19 2 5" xfId="25245"/>
    <cellStyle name="Примечание 2 19 2 5 2" xfId="25246"/>
    <cellStyle name="Примечание 2 19 2 6" xfId="25247"/>
    <cellStyle name="Примечание 2 19 2 6 2" xfId="25248"/>
    <cellStyle name="Примечание 2 19 2 7" xfId="25249"/>
    <cellStyle name="Примечание 2 19 3" xfId="25250"/>
    <cellStyle name="Примечание 2 19 3 2" xfId="25251"/>
    <cellStyle name="Примечание 2 19 3 2 2" xfId="25252"/>
    <cellStyle name="Примечание 2 19 3 3" xfId="25253"/>
    <cellStyle name="Примечание 2 19 3 3 2" xfId="25254"/>
    <cellStyle name="Примечание 2 19 3 4" xfId="25255"/>
    <cellStyle name="Примечание 2 19 3 4 2" xfId="25256"/>
    <cellStyle name="Примечание 2 19 3 5" xfId="25257"/>
    <cellStyle name="Примечание 2 19 3 5 2" xfId="25258"/>
    <cellStyle name="Примечание 2 19 3 6" xfId="25259"/>
    <cellStyle name="Примечание 2 19 3 6 2" xfId="25260"/>
    <cellStyle name="Примечание 2 19 3 7" xfId="25261"/>
    <cellStyle name="Примечание 2 19 4" xfId="25262"/>
    <cellStyle name="Примечание 2 19 4 2" xfId="25263"/>
    <cellStyle name="Примечание 2 19 5" xfId="25264"/>
    <cellStyle name="Примечание 2 19 5 2" xfId="25265"/>
    <cellStyle name="Примечание 2 19 6" xfId="25266"/>
    <cellStyle name="Примечание 2 19 6 2" xfId="25267"/>
    <cellStyle name="Примечание 2 19 7" xfId="25268"/>
    <cellStyle name="Примечание 2 19 7 2" xfId="25269"/>
    <cellStyle name="Примечание 2 19 8" xfId="25270"/>
    <cellStyle name="Примечание 2 19 8 2" xfId="25271"/>
    <cellStyle name="Примечание 2 2" xfId="25272"/>
    <cellStyle name="Примечание 2 2 10" xfId="25273"/>
    <cellStyle name="Примечание 2 2 11" xfId="25274"/>
    <cellStyle name="Примечание 2 2 12" xfId="25275"/>
    <cellStyle name="Примечание 2 2 13" xfId="25276"/>
    <cellStyle name="Примечание 2 2 14" xfId="25277"/>
    <cellStyle name="Примечание 2 2 15" xfId="25278"/>
    <cellStyle name="Примечание 2 2 16" xfId="25279"/>
    <cellStyle name="Примечание 2 2 17" xfId="25280"/>
    <cellStyle name="Примечание 2 2 18" xfId="25281"/>
    <cellStyle name="Примечание 2 2 19" xfId="25282"/>
    <cellStyle name="Примечание 2 2 2" xfId="25283"/>
    <cellStyle name="Примечание 2 2 2 2" xfId="25284"/>
    <cellStyle name="Примечание 2 2 2 2 2" xfId="25285"/>
    <cellStyle name="Примечание 2 2 2 2 3" xfId="25286"/>
    <cellStyle name="Примечание 2 2 2 2 4" xfId="25287"/>
    <cellStyle name="Примечание 2 2 2 2 5" xfId="25288"/>
    <cellStyle name="Примечание 2 2 2 3" xfId="25289"/>
    <cellStyle name="Примечание 2 2 2 3 2" xfId="25290"/>
    <cellStyle name="Примечание 2 2 2 4" xfId="25291"/>
    <cellStyle name="Примечание 2 2 2 4 2" xfId="25292"/>
    <cellStyle name="Примечание 2 2 2 5" xfId="25293"/>
    <cellStyle name="Примечание 2 2 2 5 2" xfId="25294"/>
    <cellStyle name="Примечание 2 2 2 6" xfId="25295"/>
    <cellStyle name="Примечание 2 2 2 6 2" xfId="25296"/>
    <cellStyle name="Примечание 2 2 2 7" xfId="25297"/>
    <cellStyle name="Примечание 2 2 20" xfId="25298"/>
    <cellStyle name="Примечание 2 2 21" xfId="25299"/>
    <cellStyle name="Примечание 2 2 22" xfId="25300"/>
    <cellStyle name="Примечание 2 2 23" xfId="25301"/>
    <cellStyle name="Примечание 2 2 24" xfId="25302"/>
    <cellStyle name="Примечание 2 2 25" xfId="25303"/>
    <cellStyle name="Примечание 2 2 26" xfId="25304"/>
    <cellStyle name="Примечание 2 2 27" xfId="25305"/>
    <cellStyle name="Примечание 2 2 28" xfId="25306"/>
    <cellStyle name="Примечание 2 2 3" xfId="25307"/>
    <cellStyle name="Примечание 2 2 3 2" xfId="25308"/>
    <cellStyle name="Примечание 2 2 3 2 2" xfId="25309"/>
    <cellStyle name="Примечание 2 2 3 3" xfId="25310"/>
    <cellStyle name="Примечание 2 2 3 3 2" xfId="25311"/>
    <cellStyle name="Примечание 2 2 3 4" xfId="25312"/>
    <cellStyle name="Примечание 2 2 3 4 2" xfId="25313"/>
    <cellStyle name="Примечание 2 2 3 5" xfId="25314"/>
    <cellStyle name="Примечание 2 2 3 5 2" xfId="25315"/>
    <cellStyle name="Примечание 2 2 3 6" xfId="25316"/>
    <cellStyle name="Примечание 2 2 3 6 2" xfId="25317"/>
    <cellStyle name="Примечание 2 2 3 7" xfId="25318"/>
    <cellStyle name="Примечание 2 2 4" xfId="25319"/>
    <cellStyle name="Примечание 2 2 4 2" xfId="25320"/>
    <cellStyle name="Примечание 2 2 5" xfId="25321"/>
    <cellStyle name="Примечание 2 2 5 2" xfId="25322"/>
    <cellStyle name="Примечание 2 2 6" xfId="25323"/>
    <cellStyle name="Примечание 2 2 6 2" xfId="25324"/>
    <cellStyle name="Примечание 2 2 7" xfId="25325"/>
    <cellStyle name="Примечание 2 2 7 2" xfId="25326"/>
    <cellStyle name="Примечание 2 2 8" xfId="25327"/>
    <cellStyle name="Примечание 2 2 8 2" xfId="25328"/>
    <cellStyle name="Примечание 2 2 9" xfId="25329"/>
    <cellStyle name="Примечание 2 2 9 2" xfId="25330"/>
    <cellStyle name="Примечание 2 2 9 3" xfId="25331"/>
    <cellStyle name="Примечание 2 2 9 4" xfId="25332"/>
    <cellStyle name="Примечание 2 2 9 5" xfId="25333"/>
    <cellStyle name="Примечание 2 2 9 6" xfId="25334"/>
    <cellStyle name="Примечание 2 20" xfId="25335"/>
    <cellStyle name="Примечание 2 20 2" xfId="25336"/>
    <cellStyle name="Примечание 2 20 2 2" xfId="25337"/>
    <cellStyle name="Примечание 2 20 2 2 2" xfId="25338"/>
    <cellStyle name="Примечание 2 20 2 2 3" xfId="25339"/>
    <cellStyle name="Примечание 2 20 2 2 4" xfId="25340"/>
    <cellStyle name="Примечание 2 20 2 2 5" xfId="25341"/>
    <cellStyle name="Примечание 2 20 2 3" xfId="25342"/>
    <cellStyle name="Примечание 2 20 2 3 2" xfId="25343"/>
    <cellStyle name="Примечание 2 20 2 4" xfId="25344"/>
    <cellStyle name="Примечание 2 20 2 4 2" xfId="25345"/>
    <cellStyle name="Примечание 2 20 2 5" xfId="25346"/>
    <cellStyle name="Примечание 2 20 2 5 2" xfId="25347"/>
    <cellStyle name="Примечание 2 20 2 6" xfId="25348"/>
    <cellStyle name="Примечание 2 20 2 6 2" xfId="25349"/>
    <cellStyle name="Примечание 2 20 2 7" xfId="25350"/>
    <cellStyle name="Примечание 2 20 3" xfId="25351"/>
    <cellStyle name="Примечание 2 20 3 2" xfId="25352"/>
    <cellStyle name="Примечание 2 20 3 2 2" xfId="25353"/>
    <cellStyle name="Примечание 2 20 3 3" xfId="25354"/>
    <cellStyle name="Примечание 2 20 3 3 2" xfId="25355"/>
    <cellStyle name="Примечание 2 20 3 4" xfId="25356"/>
    <cellStyle name="Примечание 2 20 3 4 2" xfId="25357"/>
    <cellStyle name="Примечание 2 20 3 5" xfId="25358"/>
    <cellStyle name="Примечание 2 20 3 5 2" xfId="25359"/>
    <cellStyle name="Примечание 2 20 3 6" xfId="25360"/>
    <cellStyle name="Примечание 2 20 3 6 2" xfId="25361"/>
    <cellStyle name="Примечание 2 20 3 7" xfId="25362"/>
    <cellStyle name="Примечание 2 20 4" xfId="25363"/>
    <cellStyle name="Примечание 2 20 4 2" xfId="25364"/>
    <cellStyle name="Примечание 2 20 5" xfId="25365"/>
    <cellStyle name="Примечание 2 20 5 2" xfId="25366"/>
    <cellStyle name="Примечание 2 20 6" xfId="25367"/>
    <cellStyle name="Примечание 2 20 6 2" xfId="25368"/>
    <cellStyle name="Примечание 2 20 7" xfId="25369"/>
    <cellStyle name="Примечание 2 20 7 2" xfId="25370"/>
    <cellStyle name="Примечание 2 20 8" xfId="25371"/>
    <cellStyle name="Примечание 2 20 8 2" xfId="25372"/>
    <cellStyle name="Примечание 2 21" xfId="25373"/>
    <cellStyle name="Примечание 2 21 2" xfId="25374"/>
    <cellStyle name="Примечание 2 21 2 2" xfId="25375"/>
    <cellStyle name="Примечание 2 21 2 2 2" xfId="25376"/>
    <cellStyle name="Примечание 2 21 2 2 3" xfId="25377"/>
    <cellStyle name="Примечание 2 21 2 2 4" xfId="25378"/>
    <cellStyle name="Примечание 2 21 2 2 5" xfId="25379"/>
    <cellStyle name="Примечание 2 21 2 3" xfId="25380"/>
    <cellStyle name="Примечание 2 21 2 3 2" xfId="25381"/>
    <cellStyle name="Примечание 2 21 2 4" xfId="25382"/>
    <cellStyle name="Примечание 2 21 2 4 2" xfId="25383"/>
    <cellStyle name="Примечание 2 21 2 5" xfId="25384"/>
    <cellStyle name="Примечание 2 21 2 5 2" xfId="25385"/>
    <cellStyle name="Примечание 2 21 2 6" xfId="25386"/>
    <cellStyle name="Примечание 2 21 2 6 2" xfId="25387"/>
    <cellStyle name="Примечание 2 21 2 7" xfId="25388"/>
    <cellStyle name="Примечание 2 21 3" xfId="25389"/>
    <cellStyle name="Примечание 2 21 3 2" xfId="25390"/>
    <cellStyle name="Примечание 2 21 3 2 2" xfId="25391"/>
    <cellStyle name="Примечание 2 21 3 3" xfId="25392"/>
    <cellStyle name="Примечание 2 21 3 3 2" xfId="25393"/>
    <cellStyle name="Примечание 2 21 3 4" xfId="25394"/>
    <cellStyle name="Примечание 2 21 3 4 2" xfId="25395"/>
    <cellStyle name="Примечание 2 21 3 5" xfId="25396"/>
    <cellStyle name="Примечание 2 21 3 5 2" xfId="25397"/>
    <cellStyle name="Примечание 2 21 3 6" xfId="25398"/>
    <cellStyle name="Примечание 2 21 3 6 2" xfId="25399"/>
    <cellStyle name="Примечание 2 21 3 7" xfId="25400"/>
    <cellStyle name="Примечание 2 21 4" xfId="25401"/>
    <cellStyle name="Примечание 2 21 4 2" xfId="25402"/>
    <cellStyle name="Примечание 2 21 5" xfId="25403"/>
    <cellStyle name="Примечание 2 21 5 2" xfId="25404"/>
    <cellStyle name="Примечание 2 21 6" xfId="25405"/>
    <cellStyle name="Примечание 2 21 6 2" xfId="25406"/>
    <cellStyle name="Примечание 2 21 7" xfId="25407"/>
    <cellStyle name="Примечание 2 21 7 2" xfId="25408"/>
    <cellStyle name="Примечание 2 21 8" xfId="25409"/>
    <cellStyle name="Примечание 2 21 8 2" xfId="25410"/>
    <cellStyle name="Примечание 2 22" xfId="25411"/>
    <cellStyle name="Примечание 2 22 2" xfId="25412"/>
    <cellStyle name="Примечание 2 22 2 2" xfId="25413"/>
    <cellStyle name="Примечание 2 22 2 2 2" xfId="25414"/>
    <cellStyle name="Примечание 2 22 2 2 3" xfId="25415"/>
    <cellStyle name="Примечание 2 22 2 2 4" xfId="25416"/>
    <cellStyle name="Примечание 2 22 2 2 5" xfId="25417"/>
    <cellStyle name="Примечание 2 22 2 3" xfId="25418"/>
    <cellStyle name="Примечание 2 22 2 3 2" xfId="25419"/>
    <cellStyle name="Примечание 2 22 2 4" xfId="25420"/>
    <cellStyle name="Примечание 2 22 2 4 2" xfId="25421"/>
    <cellStyle name="Примечание 2 22 2 5" xfId="25422"/>
    <cellStyle name="Примечание 2 22 2 5 2" xfId="25423"/>
    <cellStyle name="Примечание 2 22 2 6" xfId="25424"/>
    <cellStyle name="Примечание 2 22 2 6 2" xfId="25425"/>
    <cellStyle name="Примечание 2 22 2 7" xfId="25426"/>
    <cellStyle name="Примечание 2 22 3" xfId="25427"/>
    <cellStyle name="Примечание 2 22 3 2" xfId="25428"/>
    <cellStyle name="Примечание 2 22 3 2 2" xfId="25429"/>
    <cellStyle name="Примечание 2 22 3 3" xfId="25430"/>
    <cellStyle name="Примечание 2 22 3 3 2" xfId="25431"/>
    <cellStyle name="Примечание 2 22 3 4" xfId="25432"/>
    <cellStyle name="Примечание 2 22 3 4 2" xfId="25433"/>
    <cellStyle name="Примечание 2 22 3 5" xfId="25434"/>
    <cellStyle name="Примечание 2 22 3 5 2" xfId="25435"/>
    <cellStyle name="Примечание 2 22 3 6" xfId="25436"/>
    <cellStyle name="Примечание 2 22 3 6 2" xfId="25437"/>
    <cellStyle name="Примечание 2 22 3 7" xfId="25438"/>
    <cellStyle name="Примечание 2 22 4" xfId="25439"/>
    <cellStyle name="Примечание 2 22 4 2" xfId="25440"/>
    <cellStyle name="Примечание 2 22 5" xfId="25441"/>
    <cellStyle name="Примечание 2 22 5 2" xfId="25442"/>
    <cellStyle name="Примечание 2 22 6" xfId="25443"/>
    <cellStyle name="Примечание 2 22 6 2" xfId="25444"/>
    <cellStyle name="Примечание 2 22 7" xfId="25445"/>
    <cellStyle name="Примечание 2 22 7 2" xfId="25446"/>
    <cellStyle name="Примечание 2 22 8" xfId="25447"/>
    <cellStyle name="Примечание 2 22 8 2" xfId="25448"/>
    <cellStyle name="Примечание 2 23" xfId="25449"/>
    <cellStyle name="Примечание 2 23 2" xfId="25450"/>
    <cellStyle name="Примечание 2 23 2 2" xfId="25451"/>
    <cellStyle name="Примечание 2 23 2 2 2" xfId="25452"/>
    <cellStyle name="Примечание 2 23 2 2 3" xfId="25453"/>
    <cellStyle name="Примечание 2 23 2 2 4" xfId="25454"/>
    <cellStyle name="Примечание 2 23 2 2 5" xfId="25455"/>
    <cellStyle name="Примечание 2 23 2 3" xfId="25456"/>
    <cellStyle name="Примечание 2 23 2 3 2" xfId="25457"/>
    <cellStyle name="Примечание 2 23 2 4" xfId="25458"/>
    <cellStyle name="Примечание 2 23 2 4 2" xfId="25459"/>
    <cellStyle name="Примечание 2 23 2 5" xfId="25460"/>
    <cellStyle name="Примечание 2 23 2 5 2" xfId="25461"/>
    <cellStyle name="Примечание 2 23 2 6" xfId="25462"/>
    <cellStyle name="Примечание 2 23 2 6 2" xfId="25463"/>
    <cellStyle name="Примечание 2 23 2 7" xfId="25464"/>
    <cellStyle name="Примечание 2 23 3" xfId="25465"/>
    <cellStyle name="Примечание 2 23 3 2" xfId="25466"/>
    <cellStyle name="Примечание 2 23 3 2 2" xfId="25467"/>
    <cellStyle name="Примечание 2 23 3 3" xfId="25468"/>
    <cellStyle name="Примечание 2 23 3 3 2" xfId="25469"/>
    <cellStyle name="Примечание 2 23 3 4" xfId="25470"/>
    <cellStyle name="Примечание 2 23 3 4 2" xfId="25471"/>
    <cellStyle name="Примечание 2 23 3 5" xfId="25472"/>
    <cellStyle name="Примечание 2 23 3 5 2" xfId="25473"/>
    <cellStyle name="Примечание 2 23 3 6" xfId="25474"/>
    <cellStyle name="Примечание 2 23 3 6 2" xfId="25475"/>
    <cellStyle name="Примечание 2 23 3 7" xfId="25476"/>
    <cellStyle name="Примечание 2 23 4" xfId="25477"/>
    <cellStyle name="Примечание 2 23 4 2" xfId="25478"/>
    <cellStyle name="Примечание 2 23 5" xfId="25479"/>
    <cellStyle name="Примечание 2 23 5 2" xfId="25480"/>
    <cellStyle name="Примечание 2 23 6" xfId="25481"/>
    <cellStyle name="Примечание 2 23 6 2" xfId="25482"/>
    <cellStyle name="Примечание 2 23 7" xfId="25483"/>
    <cellStyle name="Примечание 2 23 7 2" xfId="25484"/>
    <cellStyle name="Примечание 2 23 8" xfId="25485"/>
    <cellStyle name="Примечание 2 23 8 2" xfId="25486"/>
    <cellStyle name="Примечание 2 24" xfId="25487"/>
    <cellStyle name="Примечание 2 24 2" xfId="25488"/>
    <cellStyle name="Примечание 2 24 2 2" xfId="25489"/>
    <cellStyle name="Примечание 2 24 2 2 2" xfId="25490"/>
    <cellStyle name="Примечание 2 24 2 2 3" xfId="25491"/>
    <cellStyle name="Примечание 2 24 2 2 4" xfId="25492"/>
    <cellStyle name="Примечание 2 24 2 2 5" xfId="25493"/>
    <cellStyle name="Примечание 2 24 2 3" xfId="25494"/>
    <cellStyle name="Примечание 2 24 2 3 2" xfId="25495"/>
    <cellStyle name="Примечание 2 24 2 4" xfId="25496"/>
    <cellStyle name="Примечание 2 24 2 4 2" xfId="25497"/>
    <cellStyle name="Примечание 2 24 2 5" xfId="25498"/>
    <cellStyle name="Примечание 2 24 2 5 2" xfId="25499"/>
    <cellStyle name="Примечание 2 24 2 6" xfId="25500"/>
    <cellStyle name="Примечание 2 24 2 6 2" xfId="25501"/>
    <cellStyle name="Примечание 2 24 2 7" xfId="25502"/>
    <cellStyle name="Примечание 2 24 3" xfId="25503"/>
    <cellStyle name="Примечание 2 24 3 2" xfId="25504"/>
    <cellStyle name="Примечание 2 24 3 2 2" xfId="25505"/>
    <cellStyle name="Примечание 2 24 3 3" xfId="25506"/>
    <cellStyle name="Примечание 2 24 3 3 2" xfId="25507"/>
    <cellStyle name="Примечание 2 24 3 4" xfId="25508"/>
    <cellStyle name="Примечание 2 24 3 4 2" xfId="25509"/>
    <cellStyle name="Примечание 2 24 3 5" xfId="25510"/>
    <cellStyle name="Примечание 2 24 3 5 2" xfId="25511"/>
    <cellStyle name="Примечание 2 24 3 6" xfId="25512"/>
    <cellStyle name="Примечание 2 24 3 6 2" xfId="25513"/>
    <cellStyle name="Примечание 2 24 3 7" xfId="25514"/>
    <cellStyle name="Примечание 2 24 4" xfId="25515"/>
    <cellStyle name="Примечание 2 24 4 2" xfId="25516"/>
    <cellStyle name="Примечание 2 24 5" xfId="25517"/>
    <cellStyle name="Примечание 2 24 5 2" xfId="25518"/>
    <cellStyle name="Примечание 2 24 6" xfId="25519"/>
    <cellStyle name="Примечание 2 24 6 2" xfId="25520"/>
    <cellStyle name="Примечание 2 24 7" xfId="25521"/>
    <cellStyle name="Примечание 2 24 7 2" xfId="25522"/>
    <cellStyle name="Примечание 2 24 8" xfId="25523"/>
    <cellStyle name="Примечание 2 24 8 2" xfId="25524"/>
    <cellStyle name="Примечание 2 25" xfId="25525"/>
    <cellStyle name="Примечание 2 25 2" xfId="25526"/>
    <cellStyle name="Примечание 2 25 2 2" xfId="25527"/>
    <cellStyle name="Примечание 2 25 2 2 2" xfId="25528"/>
    <cellStyle name="Примечание 2 25 2 2 3" xfId="25529"/>
    <cellStyle name="Примечание 2 25 2 2 4" xfId="25530"/>
    <cellStyle name="Примечание 2 25 2 2 5" xfId="25531"/>
    <cellStyle name="Примечание 2 25 2 3" xfId="25532"/>
    <cellStyle name="Примечание 2 25 2 3 2" xfId="25533"/>
    <cellStyle name="Примечание 2 25 2 4" xfId="25534"/>
    <cellStyle name="Примечание 2 25 2 4 2" xfId="25535"/>
    <cellStyle name="Примечание 2 25 2 5" xfId="25536"/>
    <cellStyle name="Примечание 2 25 2 5 2" xfId="25537"/>
    <cellStyle name="Примечание 2 25 2 6" xfId="25538"/>
    <cellStyle name="Примечание 2 25 2 6 2" xfId="25539"/>
    <cellStyle name="Примечание 2 25 2 7" xfId="25540"/>
    <cellStyle name="Примечание 2 25 3" xfId="25541"/>
    <cellStyle name="Примечание 2 25 3 2" xfId="25542"/>
    <cellStyle name="Примечание 2 25 3 2 2" xfId="25543"/>
    <cellStyle name="Примечание 2 25 3 3" xfId="25544"/>
    <cellStyle name="Примечание 2 25 3 3 2" xfId="25545"/>
    <cellStyle name="Примечание 2 25 3 4" xfId="25546"/>
    <cellStyle name="Примечание 2 25 3 4 2" xfId="25547"/>
    <cellStyle name="Примечание 2 25 3 5" xfId="25548"/>
    <cellStyle name="Примечание 2 25 3 5 2" xfId="25549"/>
    <cellStyle name="Примечание 2 25 3 6" xfId="25550"/>
    <cellStyle name="Примечание 2 25 3 6 2" xfId="25551"/>
    <cellStyle name="Примечание 2 25 3 7" xfId="25552"/>
    <cellStyle name="Примечание 2 25 4" xfId="25553"/>
    <cellStyle name="Примечание 2 25 4 2" xfId="25554"/>
    <cellStyle name="Примечание 2 25 5" xfId="25555"/>
    <cellStyle name="Примечание 2 25 5 2" xfId="25556"/>
    <cellStyle name="Примечание 2 25 6" xfId="25557"/>
    <cellStyle name="Примечание 2 25 6 2" xfId="25558"/>
    <cellStyle name="Примечание 2 25 7" xfId="25559"/>
    <cellStyle name="Примечание 2 25 7 2" xfId="25560"/>
    <cellStyle name="Примечание 2 25 8" xfId="25561"/>
    <cellStyle name="Примечание 2 25 8 2" xfId="25562"/>
    <cellStyle name="Примечание 2 26" xfId="25563"/>
    <cellStyle name="Примечание 2 26 2" xfId="25564"/>
    <cellStyle name="Примечание 2 26 2 2" xfId="25565"/>
    <cellStyle name="Примечание 2 26 2 2 2" xfId="25566"/>
    <cellStyle name="Примечание 2 26 2 2 3" xfId="25567"/>
    <cellStyle name="Примечание 2 26 2 2 4" xfId="25568"/>
    <cellStyle name="Примечание 2 26 2 2 5" xfId="25569"/>
    <cellStyle name="Примечание 2 26 2 3" xfId="25570"/>
    <cellStyle name="Примечание 2 26 2 3 2" xfId="25571"/>
    <cellStyle name="Примечание 2 26 2 4" xfId="25572"/>
    <cellStyle name="Примечание 2 26 2 4 2" xfId="25573"/>
    <cellStyle name="Примечание 2 26 2 5" xfId="25574"/>
    <cellStyle name="Примечание 2 26 2 5 2" xfId="25575"/>
    <cellStyle name="Примечание 2 26 2 6" xfId="25576"/>
    <cellStyle name="Примечание 2 26 2 6 2" xfId="25577"/>
    <cellStyle name="Примечание 2 26 2 7" xfId="25578"/>
    <cellStyle name="Примечание 2 26 3" xfId="25579"/>
    <cellStyle name="Примечание 2 26 3 2" xfId="25580"/>
    <cellStyle name="Примечание 2 26 3 2 2" xfId="25581"/>
    <cellStyle name="Примечание 2 26 3 3" xfId="25582"/>
    <cellStyle name="Примечание 2 26 3 3 2" xfId="25583"/>
    <cellStyle name="Примечание 2 26 3 4" xfId="25584"/>
    <cellStyle name="Примечание 2 26 3 4 2" xfId="25585"/>
    <cellStyle name="Примечание 2 26 3 5" xfId="25586"/>
    <cellStyle name="Примечание 2 26 3 5 2" xfId="25587"/>
    <cellStyle name="Примечание 2 26 3 6" xfId="25588"/>
    <cellStyle name="Примечание 2 26 3 6 2" xfId="25589"/>
    <cellStyle name="Примечание 2 26 3 7" xfId="25590"/>
    <cellStyle name="Примечание 2 26 4" xfId="25591"/>
    <cellStyle name="Примечание 2 26 4 2" xfId="25592"/>
    <cellStyle name="Примечание 2 26 5" xfId="25593"/>
    <cellStyle name="Примечание 2 26 5 2" xfId="25594"/>
    <cellStyle name="Примечание 2 26 6" xfId="25595"/>
    <cellStyle name="Примечание 2 26 6 2" xfId="25596"/>
    <cellStyle name="Примечание 2 26 7" xfId="25597"/>
    <cellStyle name="Примечание 2 26 7 2" xfId="25598"/>
    <cellStyle name="Примечание 2 26 8" xfId="25599"/>
    <cellStyle name="Примечание 2 26 8 2" xfId="25600"/>
    <cellStyle name="Примечание 2 27" xfId="25601"/>
    <cellStyle name="Примечание 2 27 2" xfId="25602"/>
    <cellStyle name="Примечание 2 27 2 2" xfId="25603"/>
    <cellStyle name="Примечание 2 27 2 2 2" xfId="25604"/>
    <cellStyle name="Примечание 2 27 2 2 3" xfId="25605"/>
    <cellStyle name="Примечание 2 27 2 2 4" xfId="25606"/>
    <cellStyle name="Примечание 2 27 2 2 5" xfId="25607"/>
    <cellStyle name="Примечание 2 27 2 3" xfId="25608"/>
    <cellStyle name="Примечание 2 27 2 3 2" xfId="25609"/>
    <cellStyle name="Примечание 2 27 2 4" xfId="25610"/>
    <cellStyle name="Примечание 2 27 2 4 2" xfId="25611"/>
    <cellStyle name="Примечание 2 27 2 5" xfId="25612"/>
    <cellStyle name="Примечание 2 27 2 5 2" xfId="25613"/>
    <cellStyle name="Примечание 2 27 2 6" xfId="25614"/>
    <cellStyle name="Примечание 2 27 2 6 2" xfId="25615"/>
    <cellStyle name="Примечание 2 27 2 7" xfId="25616"/>
    <cellStyle name="Примечание 2 27 3" xfId="25617"/>
    <cellStyle name="Примечание 2 27 3 2" xfId="25618"/>
    <cellStyle name="Примечание 2 27 3 2 2" xfId="25619"/>
    <cellStyle name="Примечание 2 27 3 3" xfId="25620"/>
    <cellStyle name="Примечание 2 27 3 3 2" xfId="25621"/>
    <cellStyle name="Примечание 2 27 3 4" xfId="25622"/>
    <cellStyle name="Примечание 2 27 3 4 2" xfId="25623"/>
    <cellStyle name="Примечание 2 27 3 5" xfId="25624"/>
    <cellStyle name="Примечание 2 27 3 5 2" xfId="25625"/>
    <cellStyle name="Примечание 2 27 3 6" xfId="25626"/>
    <cellStyle name="Примечание 2 27 3 6 2" xfId="25627"/>
    <cellStyle name="Примечание 2 27 3 7" xfId="25628"/>
    <cellStyle name="Примечание 2 27 4" xfId="25629"/>
    <cellStyle name="Примечание 2 27 4 2" xfId="25630"/>
    <cellStyle name="Примечание 2 27 5" xfId="25631"/>
    <cellStyle name="Примечание 2 27 5 2" xfId="25632"/>
    <cellStyle name="Примечание 2 27 6" xfId="25633"/>
    <cellStyle name="Примечание 2 27 6 2" xfId="25634"/>
    <cellStyle name="Примечание 2 27 7" xfId="25635"/>
    <cellStyle name="Примечание 2 27 7 2" xfId="25636"/>
    <cellStyle name="Примечание 2 27 8" xfId="25637"/>
    <cellStyle name="Примечание 2 27 8 2" xfId="25638"/>
    <cellStyle name="Примечание 2 28" xfId="25639"/>
    <cellStyle name="Примечание 2 28 2" xfId="25640"/>
    <cellStyle name="Примечание 2 28 2 2" xfId="25641"/>
    <cellStyle name="Примечание 2 28 2 3" xfId="25642"/>
    <cellStyle name="Примечание 2 28 2 4" xfId="25643"/>
    <cellStyle name="Примечание 2 28 2 5" xfId="25644"/>
    <cellStyle name="Примечание 2 28 3" xfId="25645"/>
    <cellStyle name="Примечание 2 28 3 2" xfId="25646"/>
    <cellStyle name="Примечание 2 28 3 3" xfId="25647"/>
    <cellStyle name="Примечание 2 28 3 4" xfId="25648"/>
    <cellStyle name="Примечание 2 28 3 5" xfId="25649"/>
    <cellStyle name="Примечание 2 28 4" xfId="25650"/>
    <cellStyle name="Примечание 2 28 4 2" xfId="25651"/>
    <cellStyle name="Примечание 2 28 5" xfId="25652"/>
    <cellStyle name="Примечание 2 28 5 2" xfId="25653"/>
    <cellStyle name="Примечание 2 28 6" xfId="25654"/>
    <cellStyle name="Примечание 2 28 6 2" xfId="25655"/>
    <cellStyle name="Примечание 2 28 7" xfId="25656"/>
    <cellStyle name="Примечание 2 29" xfId="25657"/>
    <cellStyle name="Примечание 2 29 2" xfId="25658"/>
    <cellStyle name="Примечание 2 29 2 2" xfId="25659"/>
    <cellStyle name="Примечание 2 29 3" xfId="25660"/>
    <cellStyle name="Примечание 2 29 3 2" xfId="25661"/>
    <cellStyle name="Примечание 2 29 4" xfId="25662"/>
    <cellStyle name="Примечание 2 29 4 2" xfId="25663"/>
    <cellStyle name="Примечание 2 29 5" xfId="25664"/>
    <cellStyle name="Примечание 2 29 5 2" xfId="25665"/>
    <cellStyle name="Примечание 2 29 6" xfId="25666"/>
    <cellStyle name="Примечание 2 29 6 2" xfId="25667"/>
    <cellStyle name="Примечание 2 29 7" xfId="25668"/>
    <cellStyle name="Примечание 2 3" xfId="25669"/>
    <cellStyle name="Примечание 2 3 2" xfId="25670"/>
    <cellStyle name="Примечание 2 3 2 2" xfId="25671"/>
    <cellStyle name="Примечание 2 3 2 2 2" xfId="25672"/>
    <cellStyle name="Примечание 2 3 2 2 3" xfId="25673"/>
    <cellStyle name="Примечание 2 3 2 2 4" xfId="25674"/>
    <cellStyle name="Примечание 2 3 2 2 5" xfId="25675"/>
    <cellStyle name="Примечание 2 3 2 3" xfId="25676"/>
    <cellStyle name="Примечание 2 3 2 3 2" xfId="25677"/>
    <cellStyle name="Примечание 2 3 2 4" xfId="25678"/>
    <cellStyle name="Примечание 2 3 2 4 2" xfId="25679"/>
    <cellStyle name="Примечание 2 3 2 5" xfId="25680"/>
    <cellStyle name="Примечание 2 3 2 5 2" xfId="25681"/>
    <cellStyle name="Примечание 2 3 2 6" xfId="25682"/>
    <cellStyle name="Примечание 2 3 2 6 2" xfId="25683"/>
    <cellStyle name="Примечание 2 3 2 7" xfId="25684"/>
    <cellStyle name="Примечание 2 3 3" xfId="25685"/>
    <cellStyle name="Примечание 2 3 3 2" xfId="25686"/>
    <cellStyle name="Примечание 2 3 3 2 2" xfId="25687"/>
    <cellStyle name="Примечание 2 3 3 3" xfId="25688"/>
    <cellStyle name="Примечание 2 3 3 3 2" xfId="25689"/>
    <cellStyle name="Примечание 2 3 3 4" xfId="25690"/>
    <cellStyle name="Примечание 2 3 3 4 2" xfId="25691"/>
    <cellStyle name="Примечание 2 3 3 5" xfId="25692"/>
    <cellStyle name="Примечание 2 3 3 5 2" xfId="25693"/>
    <cellStyle name="Примечание 2 3 3 6" xfId="25694"/>
    <cellStyle name="Примечание 2 3 3 6 2" xfId="25695"/>
    <cellStyle name="Примечание 2 3 3 7" xfId="25696"/>
    <cellStyle name="Примечание 2 3 4" xfId="25697"/>
    <cellStyle name="Примечание 2 3 4 2" xfId="25698"/>
    <cellStyle name="Примечание 2 3 5" xfId="25699"/>
    <cellStyle name="Примечание 2 3 5 2" xfId="25700"/>
    <cellStyle name="Примечание 2 3 6" xfId="25701"/>
    <cellStyle name="Примечание 2 3 6 2" xfId="25702"/>
    <cellStyle name="Примечание 2 3 7" xfId="25703"/>
    <cellStyle name="Примечание 2 3 7 2" xfId="25704"/>
    <cellStyle name="Примечание 2 3 8" xfId="25705"/>
    <cellStyle name="Примечание 2 3 8 2" xfId="25706"/>
    <cellStyle name="Примечание 2 30" xfId="25707"/>
    <cellStyle name="Примечание 2 30 2" xfId="25708"/>
    <cellStyle name="Примечание 2 30 2 2" xfId="25709"/>
    <cellStyle name="Примечание 2 30 3" xfId="25710"/>
    <cellStyle name="Примечание 2 30 3 2" xfId="25711"/>
    <cellStyle name="Примечание 2 30 4" xfId="25712"/>
    <cellStyle name="Примечание 2 30 4 2" xfId="25713"/>
    <cellStyle name="Примечание 2 30 5" xfId="25714"/>
    <cellStyle name="Примечание 2 30 5 2" xfId="25715"/>
    <cellStyle name="Примечание 2 30 6" xfId="25716"/>
    <cellStyle name="Примечание 2 30 6 2" xfId="25717"/>
    <cellStyle name="Примечание 2 30 7" xfId="25718"/>
    <cellStyle name="Примечание 2 31" xfId="25719"/>
    <cellStyle name="Примечание 2 31 2" xfId="25720"/>
    <cellStyle name="Примечание 2 31 2 2" xfId="25721"/>
    <cellStyle name="Примечание 2 31 3" xfId="25722"/>
    <cellStyle name="Примечание 2 31 3 2" xfId="25723"/>
    <cellStyle name="Примечание 2 31 4" xfId="25724"/>
    <cellStyle name="Примечание 2 31 4 2" xfId="25725"/>
    <cellStyle name="Примечание 2 31 5" xfId="25726"/>
    <cellStyle name="Примечание 2 31 5 2" xfId="25727"/>
    <cellStyle name="Примечание 2 31 6" xfId="25728"/>
    <cellStyle name="Примечание 2 31 6 2" xfId="25729"/>
    <cellStyle name="Примечание 2 31 7" xfId="25730"/>
    <cellStyle name="Примечание 2 32" xfId="25731"/>
    <cellStyle name="Примечание 2 32 2" xfId="25732"/>
    <cellStyle name="Примечание 2 33" xfId="25733"/>
    <cellStyle name="Примечание 2 33 2" xfId="25734"/>
    <cellStyle name="Примечание 2 34" xfId="25735"/>
    <cellStyle name="Примечание 2 34 2" xfId="25736"/>
    <cellStyle name="Примечание 2 35" xfId="25737"/>
    <cellStyle name="Примечание 2 35 2" xfId="25738"/>
    <cellStyle name="Примечание 2 36" xfId="25739"/>
    <cellStyle name="Примечание 2 36 2" xfId="25740"/>
    <cellStyle name="Примечание 2 37" xfId="25741"/>
    <cellStyle name="Примечание 2 37 2" xfId="25742"/>
    <cellStyle name="Примечание 2 37 2 2" xfId="25743"/>
    <cellStyle name="Примечание 2 37 3" xfId="25744"/>
    <cellStyle name="Примечание 2 37 4" xfId="25745"/>
    <cellStyle name="Примечание 2 37 5" xfId="25746"/>
    <cellStyle name="Примечание 2 37 6" xfId="25747"/>
    <cellStyle name="Примечание 2 37 7" xfId="25748"/>
    <cellStyle name="Примечание 2 38" xfId="25749"/>
    <cellStyle name="Примечание 2 39" xfId="25750"/>
    <cellStyle name="Примечание 2 4" xfId="25751"/>
    <cellStyle name="Примечание 2 4 2" xfId="25752"/>
    <cellStyle name="Примечание 2 4 2 2" xfId="25753"/>
    <cellStyle name="Примечание 2 4 2 2 2" xfId="25754"/>
    <cellStyle name="Примечание 2 4 2 2 3" xfId="25755"/>
    <cellStyle name="Примечание 2 4 2 2 4" xfId="25756"/>
    <cellStyle name="Примечание 2 4 2 2 5" xfId="25757"/>
    <cellStyle name="Примечание 2 4 2 3" xfId="25758"/>
    <cellStyle name="Примечание 2 4 2 3 2" xfId="25759"/>
    <cellStyle name="Примечание 2 4 2 4" xfId="25760"/>
    <cellStyle name="Примечание 2 4 2 4 2" xfId="25761"/>
    <cellStyle name="Примечание 2 4 2 5" xfId="25762"/>
    <cellStyle name="Примечание 2 4 2 5 2" xfId="25763"/>
    <cellStyle name="Примечание 2 4 2 6" xfId="25764"/>
    <cellStyle name="Примечание 2 4 2 6 2" xfId="25765"/>
    <cellStyle name="Примечание 2 4 2 7" xfId="25766"/>
    <cellStyle name="Примечание 2 4 3" xfId="25767"/>
    <cellStyle name="Примечание 2 4 3 2" xfId="25768"/>
    <cellStyle name="Примечание 2 4 3 2 2" xfId="25769"/>
    <cellStyle name="Примечание 2 4 3 3" xfId="25770"/>
    <cellStyle name="Примечание 2 4 3 3 2" xfId="25771"/>
    <cellStyle name="Примечание 2 4 3 4" xfId="25772"/>
    <cellStyle name="Примечание 2 4 3 4 2" xfId="25773"/>
    <cellStyle name="Примечание 2 4 3 5" xfId="25774"/>
    <cellStyle name="Примечание 2 4 3 5 2" xfId="25775"/>
    <cellStyle name="Примечание 2 4 3 6" xfId="25776"/>
    <cellStyle name="Примечание 2 4 3 6 2" xfId="25777"/>
    <cellStyle name="Примечание 2 4 3 7" xfId="25778"/>
    <cellStyle name="Примечание 2 4 4" xfId="25779"/>
    <cellStyle name="Примечание 2 4 4 2" xfId="25780"/>
    <cellStyle name="Примечание 2 4 5" xfId="25781"/>
    <cellStyle name="Примечание 2 4 5 2" xfId="25782"/>
    <cellStyle name="Примечание 2 4 6" xfId="25783"/>
    <cellStyle name="Примечание 2 4 6 2" xfId="25784"/>
    <cellStyle name="Примечание 2 4 7" xfId="25785"/>
    <cellStyle name="Примечание 2 4 7 2" xfId="25786"/>
    <cellStyle name="Примечание 2 4 8" xfId="25787"/>
    <cellStyle name="Примечание 2 4 8 2" xfId="25788"/>
    <cellStyle name="Примечание 2 40" xfId="25789"/>
    <cellStyle name="Примечание 2 41" xfId="25790"/>
    <cellStyle name="Примечание 2 42" xfId="25791"/>
    <cellStyle name="Примечание 2 43" xfId="25792"/>
    <cellStyle name="Примечание 2 44" xfId="25793"/>
    <cellStyle name="Примечание 2 45" xfId="25794"/>
    <cellStyle name="Примечание 2 46" xfId="25795"/>
    <cellStyle name="Примечание 2 47" xfId="25796"/>
    <cellStyle name="Примечание 2 48" xfId="25797"/>
    <cellStyle name="Примечание 2 49" xfId="25798"/>
    <cellStyle name="Примечание 2 5" xfId="25799"/>
    <cellStyle name="Примечание 2 5 2" xfId="25800"/>
    <cellStyle name="Примечание 2 5 2 2" xfId="25801"/>
    <cellStyle name="Примечание 2 5 2 2 2" xfId="25802"/>
    <cellStyle name="Примечание 2 5 2 2 3" xfId="25803"/>
    <cellStyle name="Примечание 2 5 2 2 4" xfId="25804"/>
    <cellStyle name="Примечание 2 5 2 2 5" xfId="25805"/>
    <cellStyle name="Примечание 2 5 2 3" xfId="25806"/>
    <cellStyle name="Примечание 2 5 2 3 2" xfId="25807"/>
    <cellStyle name="Примечание 2 5 2 4" xfId="25808"/>
    <cellStyle name="Примечание 2 5 2 4 2" xfId="25809"/>
    <cellStyle name="Примечание 2 5 2 5" xfId="25810"/>
    <cellStyle name="Примечание 2 5 2 5 2" xfId="25811"/>
    <cellStyle name="Примечание 2 5 2 6" xfId="25812"/>
    <cellStyle name="Примечание 2 5 2 6 2" xfId="25813"/>
    <cellStyle name="Примечание 2 5 2 7" xfId="25814"/>
    <cellStyle name="Примечание 2 5 3" xfId="25815"/>
    <cellStyle name="Примечание 2 5 3 2" xfId="25816"/>
    <cellStyle name="Примечание 2 5 3 2 2" xfId="25817"/>
    <cellStyle name="Примечание 2 5 3 3" xfId="25818"/>
    <cellStyle name="Примечание 2 5 3 3 2" xfId="25819"/>
    <cellStyle name="Примечание 2 5 3 4" xfId="25820"/>
    <cellStyle name="Примечание 2 5 3 4 2" xfId="25821"/>
    <cellStyle name="Примечание 2 5 3 5" xfId="25822"/>
    <cellStyle name="Примечание 2 5 3 5 2" xfId="25823"/>
    <cellStyle name="Примечание 2 5 3 6" xfId="25824"/>
    <cellStyle name="Примечание 2 5 3 6 2" xfId="25825"/>
    <cellStyle name="Примечание 2 5 3 7" xfId="25826"/>
    <cellStyle name="Примечание 2 5 4" xfId="25827"/>
    <cellStyle name="Примечание 2 5 4 2" xfId="25828"/>
    <cellStyle name="Примечание 2 5 5" xfId="25829"/>
    <cellStyle name="Примечание 2 5 5 2" xfId="25830"/>
    <cellStyle name="Примечание 2 5 6" xfId="25831"/>
    <cellStyle name="Примечание 2 5 6 2" xfId="25832"/>
    <cellStyle name="Примечание 2 5 7" xfId="25833"/>
    <cellStyle name="Примечание 2 5 7 2" xfId="25834"/>
    <cellStyle name="Примечание 2 5 8" xfId="25835"/>
    <cellStyle name="Примечание 2 5 8 2" xfId="25836"/>
    <cellStyle name="Примечание 2 50" xfId="25837"/>
    <cellStyle name="Примечание 2 51" xfId="25838"/>
    <cellStyle name="Примечание 2 52" xfId="25839"/>
    <cellStyle name="Примечание 2 53" xfId="25840"/>
    <cellStyle name="Примечание 2 54" xfId="25841"/>
    <cellStyle name="Примечание 2 55" xfId="25842"/>
    <cellStyle name="Примечание 2 56" xfId="25843"/>
    <cellStyle name="Примечание 2 6" xfId="25844"/>
    <cellStyle name="Примечание 2 6 2" xfId="25845"/>
    <cellStyle name="Примечание 2 6 2 2" xfId="25846"/>
    <cellStyle name="Примечание 2 6 2 2 2" xfId="25847"/>
    <cellStyle name="Примечание 2 6 2 2 3" xfId="25848"/>
    <cellStyle name="Примечание 2 6 2 2 4" xfId="25849"/>
    <cellStyle name="Примечание 2 6 2 2 5" xfId="25850"/>
    <cellStyle name="Примечание 2 6 2 3" xfId="25851"/>
    <cellStyle name="Примечание 2 6 2 3 2" xfId="25852"/>
    <cellStyle name="Примечание 2 6 2 4" xfId="25853"/>
    <cellStyle name="Примечание 2 6 2 4 2" xfId="25854"/>
    <cellStyle name="Примечание 2 6 2 5" xfId="25855"/>
    <cellStyle name="Примечание 2 6 2 5 2" xfId="25856"/>
    <cellStyle name="Примечание 2 6 2 6" xfId="25857"/>
    <cellStyle name="Примечание 2 6 2 6 2" xfId="25858"/>
    <cellStyle name="Примечание 2 6 2 7" xfId="25859"/>
    <cellStyle name="Примечание 2 6 3" xfId="25860"/>
    <cellStyle name="Примечание 2 6 3 2" xfId="25861"/>
    <cellStyle name="Примечание 2 6 3 2 2" xfId="25862"/>
    <cellStyle name="Примечание 2 6 3 3" xfId="25863"/>
    <cellStyle name="Примечание 2 6 3 3 2" xfId="25864"/>
    <cellStyle name="Примечание 2 6 3 4" xfId="25865"/>
    <cellStyle name="Примечание 2 6 3 4 2" xfId="25866"/>
    <cellStyle name="Примечание 2 6 3 5" xfId="25867"/>
    <cellStyle name="Примечание 2 6 3 5 2" xfId="25868"/>
    <cellStyle name="Примечание 2 6 3 6" xfId="25869"/>
    <cellStyle name="Примечание 2 6 3 6 2" xfId="25870"/>
    <cellStyle name="Примечание 2 6 3 7" xfId="25871"/>
    <cellStyle name="Примечание 2 6 4" xfId="25872"/>
    <cellStyle name="Примечание 2 6 4 2" xfId="25873"/>
    <cellStyle name="Примечание 2 6 5" xfId="25874"/>
    <cellStyle name="Примечание 2 6 5 2" xfId="25875"/>
    <cellStyle name="Примечание 2 6 6" xfId="25876"/>
    <cellStyle name="Примечание 2 6 6 2" xfId="25877"/>
    <cellStyle name="Примечание 2 6 7" xfId="25878"/>
    <cellStyle name="Примечание 2 6 7 2" xfId="25879"/>
    <cellStyle name="Примечание 2 6 8" xfId="25880"/>
    <cellStyle name="Примечание 2 6 8 2" xfId="25881"/>
    <cellStyle name="Примечание 2 7" xfId="25882"/>
    <cellStyle name="Примечание 2 7 2" xfId="25883"/>
    <cellStyle name="Примечание 2 7 2 2" xfId="25884"/>
    <cellStyle name="Примечание 2 7 2 2 2" xfId="25885"/>
    <cellStyle name="Примечание 2 7 2 2 3" xfId="25886"/>
    <cellStyle name="Примечание 2 7 2 2 4" xfId="25887"/>
    <cellStyle name="Примечание 2 7 2 2 5" xfId="25888"/>
    <cellStyle name="Примечание 2 7 2 3" xfId="25889"/>
    <cellStyle name="Примечание 2 7 2 3 2" xfId="25890"/>
    <cellStyle name="Примечание 2 7 2 4" xfId="25891"/>
    <cellStyle name="Примечание 2 7 2 4 2" xfId="25892"/>
    <cellStyle name="Примечание 2 7 2 5" xfId="25893"/>
    <cellStyle name="Примечание 2 7 2 5 2" xfId="25894"/>
    <cellStyle name="Примечание 2 7 2 6" xfId="25895"/>
    <cellStyle name="Примечание 2 7 2 6 2" xfId="25896"/>
    <cellStyle name="Примечание 2 7 2 7" xfId="25897"/>
    <cellStyle name="Примечание 2 7 3" xfId="25898"/>
    <cellStyle name="Примечание 2 7 3 2" xfId="25899"/>
    <cellStyle name="Примечание 2 7 3 2 2" xfId="25900"/>
    <cellStyle name="Примечание 2 7 3 3" xfId="25901"/>
    <cellStyle name="Примечание 2 7 3 3 2" xfId="25902"/>
    <cellStyle name="Примечание 2 7 3 4" xfId="25903"/>
    <cellStyle name="Примечание 2 7 3 4 2" xfId="25904"/>
    <cellStyle name="Примечание 2 7 3 5" xfId="25905"/>
    <cellStyle name="Примечание 2 7 3 5 2" xfId="25906"/>
    <cellStyle name="Примечание 2 7 3 6" xfId="25907"/>
    <cellStyle name="Примечание 2 7 3 6 2" xfId="25908"/>
    <cellStyle name="Примечание 2 7 3 7" xfId="25909"/>
    <cellStyle name="Примечание 2 7 4" xfId="25910"/>
    <cellStyle name="Примечание 2 7 4 2" xfId="25911"/>
    <cellStyle name="Примечание 2 7 5" xfId="25912"/>
    <cellStyle name="Примечание 2 7 5 2" xfId="25913"/>
    <cellStyle name="Примечание 2 7 6" xfId="25914"/>
    <cellStyle name="Примечание 2 7 6 2" xfId="25915"/>
    <cellStyle name="Примечание 2 7 7" xfId="25916"/>
    <cellStyle name="Примечание 2 7 7 2" xfId="25917"/>
    <cellStyle name="Примечание 2 7 8" xfId="25918"/>
    <cellStyle name="Примечание 2 7 8 2" xfId="25919"/>
    <cellStyle name="Примечание 2 8" xfId="25920"/>
    <cellStyle name="Примечание 2 8 2" xfId="25921"/>
    <cellStyle name="Примечание 2 8 2 2" xfId="25922"/>
    <cellStyle name="Примечание 2 8 2 2 2" xfId="25923"/>
    <cellStyle name="Примечание 2 8 2 2 3" xfId="25924"/>
    <cellStyle name="Примечание 2 8 2 2 4" xfId="25925"/>
    <cellStyle name="Примечание 2 8 2 2 5" xfId="25926"/>
    <cellStyle name="Примечание 2 8 2 3" xfId="25927"/>
    <cellStyle name="Примечание 2 8 2 3 2" xfId="25928"/>
    <cellStyle name="Примечание 2 8 2 4" xfId="25929"/>
    <cellStyle name="Примечание 2 8 2 4 2" xfId="25930"/>
    <cellStyle name="Примечание 2 8 2 5" xfId="25931"/>
    <cellStyle name="Примечание 2 8 2 5 2" xfId="25932"/>
    <cellStyle name="Примечание 2 8 2 6" xfId="25933"/>
    <cellStyle name="Примечание 2 8 2 6 2" xfId="25934"/>
    <cellStyle name="Примечание 2 8 2 7" xfId="25935"/>
    <cellStyle name="Примечание 2 8 3" xfId="25936"/>
    <cellStyle name="Примечание 2 8 3 2" xfId="25937"/>
    <cellStyle name="Примечание 2 8 3 2 2" xfId="25938"/>
    <cellStyle name="Примечание 2 8 3 3" xfId="25939"/>
    <cellStyle name="Примечание 2 8 3 3 2" xfId="25940"/>
    <cellStyle name="Примечание 2 8 3 4" xfId="25941"/>
    <cellStyle name="Примечание 2 8 3 4 2" xfId="25942"/>
    <cellStyle name="Примечание 2 8 3 5" xfId="25943"/>
    <cellStyle name="Примечание 2 8 3 5 2" xfId="25944"/>
    <cellStyle name="Примечание 2 8 3 6" xfId="25945"/>
    <cellStyle name="Примечание 2 8 3 6 2" xfId="25946"/>
    <cellStyle name="Примечание 2 8 3 7" xfId="25947"/>
    <cellStyle name="Примечание 2 8 4" xfId="25948"/>
    <cellStyle name="Примечание 2 8 4 2" xfId="25949"/>
    <cellStyle name="Примечание 2 8 5" xfId="25950"/>
    <cellStyle name="Примечание 2 8 5 2" xfId="25951"/>
    <cellStyle name="Примечание 2 8 6" xfId="25952"/>
    <cellStyle name="Примечание 2 8 6 2" xfId="25953"/>
    <cellStyle name="Примечание 2 8 7" xfId="25954"/>
    <cellStyle name="Примечание 2 8 7 2" xfId="25955"/>
    <cellStyle name="Примечание 2 8 8" xfId="25956"/>
    <cellStyle name="Примечание 2 8 8 2" xfId="25957"/>
    <cellStyle name="Примечание 2 9" xfId="25958"/>
    <cellStyle name="Примечание 2 9 2" xfId="25959"/>
    <cellStyle name="Примечание 2 9 2 2" xfId="25960"/>
    <cellStyle name="Примечание 2 9 2 2 2" xfId="25961"/>
    <cellStyle name="Примечание 2 9 2 2 3" xfId="25962"/>
    <cellStyle name="Примечание 2 9 2 2 4" xfId="25963"/>
    <cellStyle name="Примечание 2 9 2 2 5" xfId="25964"/>
    <cellStyle name="Примечание 2 9 2 3" xfId="25965"/>
    <cellStyle name="Примечание 2 9 2 3 2" xfId="25966"/>
    <cellStyle name="Примечание 2 9 2 4" xfId="25967"/>
    <cellStyle name="Примечание 2 9 2 4 2" xfId="25968"/>
    <cellStyle name="Примечание 2 9 2 5" xfId="25969"/>
    <cellStyle name="Примечание 2 9 2 5 2" xfId="25970"/>
    <cellStyle name="Примечание 2 9 2 6" xfId="25971"/>
    <cellStyle name="Примечание 2 9 2 6 2" xfId="25972"/>
    <cellStyle name="Примечание 2 9 2 7" xfId="25973"/>
    <cellStyle name="Примечание 2 9 3" xfId="25974"/>
    <cellStyle name="Примечание 2 9 3 2" xfId="25975"/>
    <cellStyle name="Примечание 2 9 3 2 2" xfId="25976"/>
    <cellStyle name="Примечание 2 9 3 3" xfId="25977"/>
    <cellStyle name="Примечание 2 9 3 3 2" xfId="25978"/>
    <cellStyle name="Примечание 2 9 3 4" xfId="25979"/>
    <cellStyle name="Примечание 2 9 3 4 2" xfId="25980"/>
    <cellStyle name="Примечание 2 9 3 5" xfId="25981"/>
    <cellStyle name="Примечание 2 9 3 5 2" xfId="25982"/>
    <cellStyle name="Примечание 2 9 3 6" xfId="25983"/>
    <cellStyle name="Примечание 2 9 3 6 2" xfId="25984"/>
    <cellStyle name="Примечание 2 9 3 7" xfId="25985"/>
    <cellStyle name="Примечание 2 9 4" xfId="25986"/>
    <cellStyle name="Примечание 2 9 4 2" xfId="25987"/>
    <cellStyle name="Примечание 2 9 5" xfId="25988"/>
    <cellStyle name="Примечание 2 9 5 2" xfId="25989"/>
    <cellStyle name="Примечание 2 9 6" xfId="25990"/>
    <cellStyle name="Примечание 2 9 6 2" xfId="25991"/>
    <cellStyle name="Примечание 2 9 7" xfId="25992"/>
    <cellStyle name="Примечание 2 9 7 2" xfId="25993"/>
    <cellStyle name="Примечание 2 9 8" xfId="25994"/>
    <cellStyle name="Примечание 2 9 8 2" xfId="25995"/>
    <cellStyle name="Примечание 2_Копия данецк" xfId="25996"/>
    <cellStyle name="Примечание 20" xfId="25997"/>
    <cellStyle name="Примечание 20 2" xfId="25998"/>
    <cellStyle name="Примечание 20 2 2" xfId="25999"/>
    <cellStyle name="Примечание 20 2 2 2" xfId="26000"/>
    <cellStyle name="Примечание 20 2 2 3" xfId="26001"/>
    <cellStyle name="Примечание 20 2 2 4" xfId="26002"/>
    <cellStyle name="Примечание 20 2 2 5" xfId="26003"/>
    <cellStyle name="Примечание 20 2 3" xfId="26004"/>
    <cellStyle name="Примечание 20 2 3 2" xfId="26005"/>
    <cellStyle name="Примечание 20 2 4" xfId="26006"/>
    <cellStyle name="Примечание 20 2 4 2" xfId="26007"/>
    <cellStyle name="Примечание 20 2 5" xfId="26008"/>
    <cellStyle name="Примечание 20 2 5 2" xfId="26009"/>
    <cellStyle name="Примечание 20 2 6" xfId="26010"/>
    <cellStyle name="Примечание 20 2 6 2" xfId="26011"/>
    <cellStyle name="Примечание 20 2 7" xfId="26012"/>
    <cellStyle name="Примечание 20 3" xfId="26013"/>
    <cellStyle name="Примечание 20 3 2" xfId="26014"/>
    <cellStyle name="Примечание 20 3 2 2" xfId="26015"/>
    <cellStyle name="Примечание 20 3 3" xfId="26016"/>
    <cellStyle name="Примечание 20 3 3 2" xfId="26017"/>
    <cellStyle name="Примечание 20 3 4" xfId="26018"/>
    <cellStyle name="Примечание 20 3 4 2" xfId="26019"/>
    <cellStyle name="Примечание 20 3 5" xfId="26020"/>
    <cellStyle name="Примечание 20 3 5 2" xfId="26021"/>
    <cellStyle name="Примечание 20 3 6" xfId="26022"/>
    <cellStyle name="Примечание 20 3 6 2" xfId="26023"/>
    <cellStyle name="Примечание 20 3 7" xfId="26024"/>
    <cellStyle name="Примечание 20 4" xfId="26025"/>
    <cellStyle name="Примечание 20 4 2" xfId="26026"/>
    <cellStyle name="Примечание 20 5" xfId="26027"/>
    <cellStyle name="Примечание 20 5 2" xfId="26028"/>
    <cellStyle name="Примечание 20 6" xfId="26029"/>
    <cellStyle name="Примечание 20 6 2" xfId="26030"/>
    <cellStyle name="Примечание 20 7" xfId="26031"/>
    <cellStyle name="Примечание 20 7 2" xfId="26032"/>
    <cellStyle name="Примечание 20 8" xfId="26033"/>
    <cellStyle name="Примечание 20 8 2" xfId="26034"/>
    <cellStyle name="Примечание 21" xfId="26035"/>
    <cellStyle name="Примечание 21 2" xfId="26036"/>
    <cellStyle name="Примечание 21 2 2" xfId="26037"/>
    <cellStyle name="Примечание 21 2 2 2" xfId="26038"/>
    <cellStyle name="Примечание 21 2 2 3" xfId="26039"/>
    <cellStyle name="Примечание 21 2 2 4" xfId="26040"/>
    <cellStyle name="Примечание 21 2 2 5" xfId="26041"/>
    <cellStyle name="Примечание 21 2 3" xfId="26042"/>
    <cellStyle name="Примечание 21 2 3 2" xfId="26043"/>
    <cellStyle name="Примечание 21 2 4" xfId="26044"/>
    <cellStyle name="Примечание 21 2 4 2" xfId="26045"/>
    <cellStyle name="Примечание 21 2 5" xfId="26046"/>
    <cellStyle name="Примечание 21 2 5 2" xfId="26047"/>
    <cellStyle name="Примечание 21 2 6" xfId="26048"/>
    <cellStyle name="Примечание 21 2 6 2" xfId="26049"/>
    <cellStyle name="Примечание 21 2 7" xfId="26050"/>
    <cellStyle name="Примечание 21 3" xfId="26051"/>
    <cellStyle name="Примечание 21 3 2" xfId="26052"/>
    <cellStyle name="Примечание 21 3 2 2" xfId="26053"/>
    <cellStyle name="Примечание 21 3 3" xfId="26054"/>
    <cellStyle name="Примечание 21 3 3 2" xfId="26055"/>
    <cellStyle name="Примечание 21 3 4" xfId="26056"/>
    <cellStyle name="Примечание 21 3 4 2" xfId="26057"/>
    <cellStyle name="Примечание 21 3 5" xfId="26058"/>
    <cellStyle name="Примечание 21 3 5 2" xfId="26059"/>
    <cellStyle name="Примечание 21 3 6" xfId="26060"/>
    <cellStyle name="Примечание 21 3 6 2" xfId="26061"/>
    <cellStyle name="Примечание 21 3 7" xfId="26062"/>
    <cellStyle name="Примечание 21 4" xfId="26063"/>
    <cellStyle name="Примечание 21 4 2" xfId="26064"/>
    <cellStyle name="Примечание 21 5" xfId="26065"/>
    <cellStyle name="Примечание 21 5 2" xfId="26066"/>
    <cellStyle name="Примечание 21 6" xfId="26067"/>
    <cellStyle name="Примечание 21 6 2" xfId="26068"/>
    <cellStyle name="Примечание 21 7" xfId="26069"/>
    <cellStyle name="Примечание 21 7 2" xfId="26070"/>
    <cellStyle name="Примечание 21 8" xfId="26071"/>
    <cellStyle name="Примечание 21 8 2" xfId="26072"/>
    <cellStyle name="Примечание 22" xfId="26073"/>
    <cellStyle name="Примечание 22 2" xfId="26074"/>
    <cellStyle name="Примечание 22 2 2" xfId="26075"/>
    <cellStyle name="Примечание 22 2 3" xfId="26076"/>
    <cellStyle name="Примечание 22 2 4" xfId="26077"/>
    <cellStyle name="Примечание 22 2 5" xfId="26078"/>
    <cellStyle name="Примечание 23" xfId="26079"/>
    <cellStyle name="Примечание 23 2" xfId="26080"/>
    <cellStyle name="Примечание 23 3" xfId="26081"/>
    <cellStyle name="Примечание 23 4" xfId="26082"/>
    <cellStyle name="Примечание 23 5" xfId="26083"/>
    <cellStyle name="Примечание 24" xfId="26084"/>
    <cellStyle name="Примечание 24 2" xfId="26085"/>
    <cellStyle name="Примечание 24 3" xfId="26086"/>
    <cellStyle name="Примечание 25" xfId="26087"/>
    <cellStyle name="Примечание 25 2" xfId="26088"/>
    <cellStyle name="Примечание 26" xfId="26089"/>
    <cellStyle name="Примечание 27" xfId="26090"/>
    <cellStyle name="Примечание 28" xfId="26091"/>
    <cellStyle name="Примечание 29" xfId="26092"/>
    <cellStyle name="Примечание 3" xfId="26093"/>
    <cellStyle name="Примечание 3 10" xfId="26094"/>
    <cellStyle name="Примечание 3 10 2" xfId="26095"/>
    <cellStyle name="Примечание 3 10 2 2" xfId="26096"/>
    <cellStyle name="Примечание 3 10 2 2 2" xfId="26097"/>
    <cellStyle name="Примечание 3 10 2 2 3" xfId="26098"/>
    <cellStyle name="Примечание 3 10 2 2 4" xfId="26099"/>
    <cellStyle name="Примечание 3 10 2 2 5" xfId="26100"/>
    <cellStyle name="Примечание 3 10 2 3" xfId="26101"/>
    <cellStyle name="Примечание 3 10 2 3 2" xfId="26102"/>
    <cellStyle name="Примечание 3 10 2 4" xfId="26103"/>
    <cellStyle name="Примечание 3 10 2 4 2" xfId="26104"/>
    <cellStyle name="Примечание 3 10 2 5" xfId="26105"/>
    <cellStyle name="Примечание 3 10 2 5 2" xfId="26106"/>
    <cellStyle name="Примечание 3 10 2 6" xfId="26107"/>
    <cellStyle name="Примечание 3 10 2 6 2" xfId="26108"/>
    <cellStyle name="Примечание 3 10 2 7" xfId="26109"/>
    <cellStyle name="Примечание 3 10 3" xfId="26110"/>
    <cellStyle name="Примечание 3 10 3 2" xfId="26111"/>
    <cellStyle name="Примечание 3 10 3 2 2" xfId="26112"/>
    <cellStyle name="Примечание 3 10 3 3" xfId="26113"/>
    <cellStyle name="Примечание 3 10 3 3 2" xfId="26114"/>
    <cellStyle name="Примечание 3 10 3 4" xfId="26115"/>
    <cellStyle name="Примечание 3 10 3 4 2" xfId="26116"/>
    <cellStyle name="Примечание 3 10 3 5" xfId="26117"/>
    <cellStyle name="Примечание 3 10 3 5 2" xfId="26118"/>
    <cellStyle name="Примечание 3 10 3 6" xfId="26119"/>
    <cellStyle name="Примечание 3 10 3 6 2" xfId="26120"/>
    <cellStyle name="Примечание 3 10 3 7" xfId="26121"/>
    <cellStyle name="Примечание 3 10 4" xfId="26122"/>
    <cellStyle name="Примечание 3 10 4 2" xfId="26123"/>
    <cellStyle name="Примечание 3 10 5" xfId="26124"/>
    <cellStyle name="Примечание 3 10 5 2" xfId="26125"/>
    <cellStyle name="Примечание 3 10 6" xfId="26126"/>
    <cellStyle name="Примечание 3 10 6 2" xfId="26127"/>
    <cellStyle name="Примечание 3 10 7" xfId="26128"/>
    <cellStyle name="Примечание 3 10 7 2" xfId="26129"/>
    <cellStyle name="Примечание 3 10 8" xfId="26130"/>
    <cellStyle name="Примечание 3 10 8 2" xfId="26131"/>
    <cellStyle name="Примечание 3 11" xfId="26132"/>
    <cellStyle name="Примечание 3 11 2" xfId="26133"/>
    <cellStyle name="Примечание 3 11 2 2" xfId="26134"/>
    <cellStyle name="Примечание 3 11 2 2 2" xfId="26135"/>
    <cellStyle name="Примечание 3 11 2 2 3" xfId="26136"/>
    <cellStyle name="Примечание 3 11 2 2 4" xfId="26137"/>
    <cellStyle name="Примечание 3 11 2 2 5" xfId="26138"/>
    <cellStyle name="Примечание 3 11 2 3" xfId="26139"/>
    <cellStyle name="Примечание 3 11 2 3 2" xfId="26140"/>
    <cellStyle name="Примечание 3 11 2 4" xfId="26141"/>
    <cellStyle name="Примечание 3 11 2 4 2" xfId="26142"/>
    <cellStyle name="Примечание 3 11 2 5" xfId="26143"/>
    <cellStyle name="Примечание 3 11 2 5 2" xfId="26144"/>
    <cellStyle name="Примечание 3 11 2 6" xfId="26145"/>
    <cellStyle name="Примечание 3 11 2 6 2" xfId="26146"/>
    <cellStyle name="Примечание 3 11 2 7" xfId="26147"/>
    <cellStyle name="Примечание 3 11 3" xfId="26148"/>
    <cellStyle name="Примечание 3 11 3 2" xfId="26149"/>
    <cellStyle name="Примечание 3 11 3 2 2" xfId="26150"/>
    <cellStyle name="Примечание 3 11 3 3" xfId="26151"/>
    <cellStyle name="Примечание 3 11 3 3 2" xfId="26152"/>
    <cellStyle name="Примечание 3 11 3 4" xfId="26153"/>
    <cellStyle name="Примечание 3 11 3 4 2" xfId="26154"/>
    <cellStyle name="Примечание 3 11 3 5" xfId="26155"/>
    <cellStyle name="Примечание 3 11 3 5 2" xfId="26156"/>
    <cellStyle name="Примечание 3 11 3 6" xfId="26157"/>
    <cellStyle name="Примечание 3 11 3 6 2" xfId="26158"/>
    <cellStyle name="Примечание 3 11 3 7" xfId="26159"/>
    <cellStyle name="Примечание 3 11 4" xfId="26160"/>
    <cellStyle name="Примечание 3 11 4 2" xfId="26161"/>
    <cellStyle name="Примечание 3 11 5" xfId="26162"/>
    <cellStyle name="Примечание 3 11 5 2" xfId="26163"/>
    <cellStyle name="Примечание 3 11 6" xfId="26164"/>
    <cellStyle name="Примечание 3 11 6 2" xfId="26165"/>
    <cellStyle name="Примечание 3 11 7" xfId="26166"/>
    <cellStyle name="Примечание 3 11 7 2" xfId="26167"/>
    <cellStyle name="Примечание 3 11 8" xfId="26168"/>
    <cellStyle name="Примечание 3 11 8 2" xfId="26169"/>
    <cellStyle name="Примечание 3 12" xfId="26170"/>
    <cellStyle name="Примечание 3 12 2" xfId="26171"/>
    <cellStyle name="Примечание 3 12 2 2" xfId="26172"/>
    <cellStyle name="Примечание 3 12 2 2 2" xfId="26173"/>
    <cellStyle name="Примечание 3 12 2 2 3" xfId="26174"/>
    <cellStyle name="Примечание 3 12 2 2 4" xfId="26175"/>
    <cellStyle name="Примечание 3 12 2 2 5" xfId="26176"/>
    <cellStyle name="Примечание 3 12 2 3" xfId="26177"/>
    <cellStyle name="Примечание 3 12 2 3 2" xfId="26178"/>
    <cellStyle name="Примечание 3 12 2 4" xfId="26179"/>
    <cellStyle name="Примечание 3 12 2 4 2" xfId="26180"/>
    <cellStyle name="Примечание 3 12 2 5" xfId="26181"/>
    <cellStyle name="Примечание 3 12 2 5 2" xfId="26182"/>
    <cellStyle name="Примечание 3 12 2 6" xfId="26183"/>
    <cellStyle name="Примечание 3 12 2 6 2" xfId="26184"/>
    <cellStyle name="Примечание 3 12 2 7" xfId="26185"/>
    <cellStyle name="Примечание 3 12 3" xfId="26186"/>
    <cellStyle name="Примечание 3 12 3 2" xfId="26187"/>
    <cellStyle name="Примечание 3 12 3 2 2" xfId="26188"/>
    <cellStyle name="Примечание 3 12 3 3" xfId="26189"/>
    <cellStyle name="Примечание 3 12 3 3 2" xfId="26190"/>
    <cellStyle name="Примечание 3 12 3 4" xfId="26191"/>
    <cellStyle name="Примечание 3 12 3 4 2" xfId="26192"/>
    <cellStyle name="Примечание 3 12 3 5" xfId="26193"/>
    <cellStyle name="Примечание 3 12 3 5 2" xfId="26194"/>
    <cellStyle name="Примечание 3 12 3 6" xfId="26195"/>
    <cellStyle name="Примечание 3 12 3 6 2" xfId="26196"/>
    <cellStyle name="Примечание 3 12 3 7" xfId="26197"/>
    <cellStyle name="Примечание 3 12 4" xfId="26198"/>
    <cellStyle name="Примечание 3 12 4 2" xfId="26199"/>
    <cellStyle name="Примечание 3 12 5" xfId="26200"/>
    <cellStyle name="Примечание 3 12 5 2" xfId="26201"/>
    <cellStyle name="Примечание 3 12 6" xfId="26202"/>
    <cellStyle name="Примечание 3 12 6 2" xfId="26203"/>
    <cellStyle name="Примечание 3 12 7" xfId="26204"/>
    <cellStyle name="Примечание 3 12 7 2" xfId="26205"/>
    <cellStyle name="Примечание 3 12 8" xfId="26206"/>
    <cellStyle name="Примечание 3 12 8 2" xfId="26207"/>
    <cellStyle name="Примечание 3 13" xfId="26208"/>
    <cellStyle name="Примечание 3 13 2" xfId="26209"/>
    <cellStyle name="Примечание 3 13 2 2" xfId="26210"/>
    <cellStyle name="Примечание 3 13 2 2 2" xfId="26211"/>
    <cellStyle name="Примечание 3 13 2 2 3" xfId="26212"/>
    <cellStyle name="Примечание 3 13 2 2 4" xfId="26213"/>
    <cellStyle name="Примечание 3 13 2 2 5" xfId="26214"/>
    <cellStyle name="Примечание 3 13 2 3" xfId="26215"/>
    <cellStyle name="Примечание 3 13 2 3 2" xfId="26216"/>
    <cellStyle name="Примечание 3 13 2 4" xfId="26217"/>
    <cellStyle name="Примечание 3 13 2 4 2" xfId="26218"/>
    <cellStyle name="Примечание 3 13 2 5" xfId="26219"/>
    <cellStyle name="Примечание 3 13 2 5 2" xfId="26220"/>
    <cellStyle name="Примечание 3 13 2 6" xfId="26221"/>
    <cellStyle name="Примечание 3 13 2 6 2" xfId="26222"/>
    <cellStyle name="Примечание 3 13 2 7" xfId="26223"/>
    <cellStyle name="Примечание 3 13 3" xfId="26224"/>
    <cellStyle name="Примечание 3 13 3 2" xfId="26225"/>
    <cellStyle name="Примечание 3 13 3 2 2" xfId="26226"/>
    <cellStyle name="Примечание 3 13 3 3" xfId="26227"/>
    <cellStyle name="Примечание 3 13 3 3 2" xfId="26228"/>
    <cellStyle name="Примечание 3 13 3 4" xfId="26229"/>
    <cellStyle name="Примечание 3 13 3 4 2" xfId="26230"/>
    <cellStyle name="Примечание 3 13 3 5" xfId="26231"/>
    <cellStyle name="Примечание 3 13 3 5 2" xfId="26232"/>
    <cellStyle name="Примечание 3 13 3 6" xfId="26233"/>
    <cellStyle name="Примечание 3 13 3 6 2" xfId="26234"/>
    <cellStyle name="Примечание 3 13 3 7" xfId="26235"/>
    <cellStyle name="Примечание 3 13 4" xfId="26236"/>
    <cellStyle name="Примечание 3 13 4 2" xfId="26237"/>
    <cellStyle name="Примечание 3 13 5" xfId="26238"/>
    <cellStyle name="Примечание 3 13 5 2" xfId="26239"/>
    <cellStyle name="Примечание 3 13 6" xfId="26240"/>
    <cellStyle name="Примечание 3 13 6 2" xfId="26241"/>
    <cellStyle name="Примечание 3 13 7" xfId="26242"/>
    <cellStyle name="Примечание 3 13 7 2" xfId="26243"/>
    <cellStyle name="Примечание 3 13 8" xfId="26244"/>
    <cellStyle name="Примечание 3 13 8 2" xfId="26245"/>
    <cellStyle name="Примечание 3 14" xfId="26246"/>
    <cellStyle name="Примечание 3 14 2" xfId="26247"/>
    <cellStyle name="Примечание 3 14 2 2" xfId="26248"/>
    <cellStyle name="Примечание 3 14 2 2 2" xfId="26249"/>
    <cellStyle name="Примечание 3 14 2 2 3" xfId="26250"/>
    <cellStyle name="Примечание 3 14 2 2 4" xfId="26251"/>
    <cellStyle name="Примечание 3 14 2 2 5" xfId="26252"/>
    <cellStyle name="Примечание 3 14 2 3" xfId="26253"/>
    <cellStyle name="Примечание 3 14 2 3 2" xfId="26254"/>
    <cellStyle name="Примечание 3 14 2 4" xfId="26255"/>
    <cellStyle name="Примечание 3 14 2 4 2" xfId="26256"/>
    <cellStyle name="Примечание 3 14 2 5" xfId="26257"/>
    <cellStyle name="Примечание 3 14 2 5 2" xfId="26258"/>
    <cellStyle name="Примечание 3 14 2 6" xfId="26259"/>
    <cellStyle name="Примечание 3 14 2 6 2" xfId="26260"/>
    <cellStyle name="Примечание 3 14 2 7" xfId="26261"/>
    <cellStyle name="Примечание 3 14 3" xfId="26262"/>
    <cellStyle name="Примечание 3 14 3 2" xfId="26263"/>
    <cellStyle name="Примечание 3 14 3 2 2" xfId="26264"/>
    <cellStyle name="Примечание 3 14 3 3" xfId="26265"/>
    <cellStyle name="Примечание 3 14 3 3 2" xfId="26266"/>
    <cellStyle name="Примечание 3 14 3 4" xfId="26267"/>
    <cellStyle name="Примечание 3 14 3 4 2" xfId="26268"/>
    <cellStyle name="Примечание 3 14 3 5" xfId="26269"/>
    <cellStyle name="Примечание 3 14 3 5 2" xfId="26270"/>
    <cellStyle name="Примечание 3 14 3 6" xfId="26271"/>
    <cellStyle name="Примечание 3 14 3 6 2" xfId="26272"/>
    <cellStyle name="Примечание 3 14 3 7" xfId="26273"/>
    <cellStyle name="Примечание 3 14 4" xfId="26274"/>
    <cellStyle name="Примечание 3 14 4 2" xfId="26275"/>
    <cellStyle name="Примечание 3 14 5" xfId="26276"/>
    <cellStyle name="Примечание 3 14 5 2" xfId="26277"/>
    <cellStyle name="Примечание 3 14 6" xfId="26278"/>
    <cellStyle name="Примечание 3 14 6 2" xfId="26279"/>
    <cellStyle name="Примечание 3 14 7" xfId="26280"/>
    <cellStyle name="Примечание 3 14 7 2" xfId="26281"/>
    <cellStyle name="Примечание 3 14 8" xfId="26282"/>
    <cellStyle name="Примечание 3 14 8 2" xfId="26283"/>
    <cellStyle name="Примечание 3 15" xfId="26284"/>
    <cellStyle name="Примечание 3 15 2" xfId="26285"/>
    <cellStyle name="Примечание 3 15 2 2" xfId="26286"/>
    <cellStyle name="Примечание 3 15 2 2 2" xfId="26287"/>
    <cellStyle name="Примечание 3 15 2 2 3" xfId="26288"/>
    <cellStyle name="Примечание 3 15 2 2 4" xfId="26289"/>
    <cellStyle name="Примечание 3 15 2 2 5" xfId="26290"/>
    <cellStyle name="Примечание 3 15 2 3" xfId="26291"/>
    <cellStyle name="Примечание 3 15 2 3 2" xfId="26292"/>
    <cellStyle name="Примечание 3 15 2 4" xfId="26293"/>
    <cellStyle name="Примечание 3 15 2 4 2" xfId="26294"/>
    <cellStyle name="Примечание 3 15 2 5" xfId="26295"/>
    <cellStyle name="Примечание 3 15 2 5 2" xfId="26296"/>
    <cellStyle name="Примечание 3 15 2 6" xfId="26297"/>
    <cellStyle name="Примечание 3 15 2 6 2" xfId="26298"/>
    <cellStyle name="Примечание 3 15 2 7" xfId="26299"/>
    <cellStyle name="Примечание 3 15 3" xfId="26300"/>
    <cellStyle name="Примечание 3 15 3 2" xfId="26301"/>
    <cellStyle name="Примечание 3 15 3 2 2" xfId="26302"/>
    <cellStyle name="Примечание 3 15 3 3" xfId="26303"/>
    <cellStyle name="Примечание 3 15 3 3 2" xfId="26304"/>
    <cellStyle name="Примечание 3 15 3 4" xfId="26305"/>
    <cellStyle name="Примечание 3 15 3 4 2" xfId="26306"/>
    <cellStyle name="Примечание 3 15 3 5" xfId="26307"/>
    <cellStyle name="Примечание 3 15 3 5 2" xfId="26308"/>
    <cellStyle name="Примечание 3 15 3 6" xfId="26309"/>
    <cellStyle name="Примечание 3 15 3 6 2" xfId="26310"/>
    <cellStyle name="Примечание 3 15 3 7" xfId="26311"/>
    <cellStyle name="Примечание 3 15 4" xfId="26312"/>
    <cellStyle name="Примечание 3 15 4 2" xfId="26313"/>
    <cellStyle name="Примечание 3 15 5" xfId="26314"/>
    <cellStyle name="Примечание 3 15 5 2" xfId="26315"/>
    <cellStyle name="Примечание 3 15 6" xfId="26316"/>
    <cellStyle name="Примечание 3 15 6 2" xfId="26317"/>
    <cellStyle name="Примечание 3 15 7" xfId="26318"/>
    <cellStyle name="Примечание 3 15 7 2" xfId="26319"/>
    <cellStyle name="Примечание 3 15 8" xfId="26320"/>
    <cellStyle name="Примечание 3 15 8 2" xfId="26321"/>
    <cellStyle name="Примечание 3 16" xfId="26322"/>
    <cellStyle name="Примечание 3 16 2" xfId="26323"/>
    <cellStyle name="Примечание 3 16 2 2" xfId="26324"/>
    <cellStyle name="Примечание 3 16 2 3" xfId="26325"/>
    <cellStyle name="Примечание 3 16 2 4" xfId="26326"/>
    <cellStyle name="Примечание 3 16 2 5" xfId="26327"/>
    <cellStyle name="Примечание 3 16 3" xfId="26328"/>
    <cellStyle name="Примечание 3 16 3 2" xfId="26329"/>
    <cellStyle name="Примечание 3 16 4" xfId="26330"/>
    <cellStyle name="Примечание 3 16 4 2" xfId="26331"/>
    <cellStyle name="Примечание 3 16 5" xfId="26332"/>
    <cellStyle name="Примечание 3 16 5 2" xfId="26333"/>
    <cellStyle name="Примечание 3 16 6" xfId="26334"/>
    <cellStyle name="Примечание 3 16 6 2" xfId="26335"/>
    <cellStyle name="Примечание 3 16 7" xfId="26336"/>
    <cellStyle name="Примечание 3 17" xfId="26337"/>
    <cellStyle name="Примечание 3 17 2" xfId="26338"/>
    <cellStyle name="Примечание 3 17 2 2" xfId="26339"/>
    <cellStyle name="Примечание 3 17 3" xfId="26340"/>
    <cellStyle name="Примечание 3 17 3 2" xfId="26341"/>
    <cellStyle name="Примечание 3 17 4" xfId="26342"/>
    <cellStyle name="Примечание 3 17 4 2" xfId="26343"/>
    <cellStyle name="Примечание 3 17 5" xfId="26344"/>
    <cellStyle name="Примечание 3 17 5 2" xfId="26345"/>
    <cellStyle name="Примечание 3 17 6" xfId="26346"/>
    <cellStyle name="Примечание 3 17 6 2" xfId="26347"/>
    <cellStyle name="Примечание 3 17 7" xfId="26348"/>
    <cellStyle name="Примечание 3 18" xfId="26349"/>
    <cellStyle name="Примечание 3 18 2" xfId="26350"/>
    <cellStyle name="Примечание 3 18 2 2" xfId="26351"/>
    <cellStyle name="Примечание 3 18 3" xfId="26352"/>
    <cellStyle name="Примечание 3 18 3 2" xfId="26353"/>
    <cellStyle name="Примечание 3 18 4" xfId="26354"/>
    <cellStyle name="Примечание 3 18 4 2" xfId="26355"/>
    <cellStyle name="Примечание 3 18 5" xfId="26356"/>
    <cellStyle name="Примечание 3 18 5 2" xfId="26357"/>
    <cellStyle name="Примечание 3 18 6" xfId="26358"/>
    <cellStyle name="Примечание 3 18 6 2" xfId="26359"/>
    <cellStyle name="Примечание 3 18 7" xfId="26360"/>
    <cellStyle name="Примечание 3 19" xfId="26361"/>
    <cellStyle name="Примечание 3 19 2" xfId="26362"/>
    <cellStyle name="Примечание 3 19 2 2" xfId="26363"/>
    <cellStyle name="Примечание 3 19 3" xfId="26364"/>
    <cellStyle name="Примечание 3 19 3 2" xfId="26365"/>
    <cellStyle name="Примечание 3 19 4" xfId="26366"/>
    <cellStyle name="Примечание 3 19 4 2" xfId="26367"/>
    <cellStyle name="Примечание 3 19 5" xfId="26368"/>
    <cellStyle name="Примечание 3 19 5 2" xfId="26369"/>
    <cellStyle name="Примечание 3 19 6" xfId="26370"/>
    <cellStyle name="Примечание 3 19 6 2" xfId="26371"/>
    <cellStyle name="Примечание 3 19 7" xfId="26372"/>
    <cellStyle name="Примечание 3 2" xfId="26373"/>
    <cellStyle name="Примечание 3 2 2" xfId="26374"/>
    <cellStyle name="Примечание 3 2 2 2" xfId="26375"/>
    <cellStyle name="Примечание 3 2 2 2 2" xfId="26376"/>
    <cellStyle name="Примечание 3 2 2 2 3" xfId="26377"/>
    <cellStyle name="Примечание 3 2 2 2 4" xfId="26378"/>
    <cellStyle name="Примечание 3 2 2 2 5" xfId="26379"/>
    <cellStyle name="Примечание 3 2 2 3" xfId="26380"/>
    <cellStyle name="Примечание 3 2 2 3 2" xfId="26381"/>
    <cellStyle name="Примечание 3 2 2 4" xfId="26382"/>
    <cellStyle name="Примечание 3 2 2 4 2" xfId="26383"/>
    <cellStyle name="Примечание 3 2 2 5" xfId="26384"/>
    <cellStyle name="Примечание 3 2 2 5 2" xfId="26385"/>
    <cellStyle name="Примечание 3 2 2 6" xfId="26386"/>
    <cellStyle name="Примечание 3 2 2 6 2" xfId="26387"/>
    <cellStyle name="Примечание 3 2 2 7" xfId="26388"/>
    <cellStyle name="Примечание 3 2 3" xfId="26389"/>
    <cellStyle name="Примечание 3 2 3 2" xfId="26390"/>
    <cellStyle name="Примечание 3 2 3 2 2" xfId="26391"/>
    <cellStyle name="Примечание 3 2 3 3" xfId="26392"/>
    <cellStyle name="Примечание 3 2 3 3 2" xfId="26393"/>
    <cellStyle name="Примечание 3 2 3 4" xfId="26394"/>
    <cellStyle name="Примечание 3 2 3 4 2" xfId="26395"/>
    <cellStyle name="Примечание 3 2 3 5" xfId="26396"/>
    <cellStyle name="Примечание 3 2 3 5 2" xfId="26397"/>
    <cellStyle name="Примечание 3 2 3 6" xfId="26398"/>
    <cellStyle name="Примечание 3 2 3 6 2" xfId="26399"/>
    <cellStyle name="Примечание 3 2 3 7" xfId="26400"/>
    <cellStyle name="Примечание 3 2 4" xfId="26401"/>
    <cellStyle name="Примечание 3 2 4 2" xfId="26402"/>
    <cellStyle name="Примечание 3 2 5" xfId="26403"/>
    <cellStyle name="Примечание 3 2 5 2" xfId="26404"/>
    <cellStyle name="Примечание 3 2 6" xfId="26405"/>
    <cellStyle name="Примечание 3 2 6 2" xfId="26406"/>
    <cellStyle name="Примечание 3 2 7" xfId="26407"/>
    <cellStyle name="Примечание 3 2 7 2" xfId="26408"/>
    <cellStyle name="Примечание 3 2 8" xfId="26409"/>
    <cellStyle name="Примечание 3 2 8 2" xfId="26410"/>
    <cellStyle name="Примечание 3 20" xfId="26411"/>
    <cellStyle name="Примечание 3 20 2" xfId="26412"/>
    <cellStyle name="Примечание 3 21" xfId="26413"/>
    <cellStyle name="Примечание 3 21 2" xfId="26414"/>
    <cellStyle name="Примечание 3 22" xfId="26415"/>
    <cellStyle name="Примечание 3 22 2" xfId="26416"/>
    <cellStyle name="Примечание 3 23" xfId="26417"/>
    <cellStyle name="Примечание 3 23 2" xfId="26418"/>
    <cellStyle name="Примечание 3 24" xfId="26419"/>
    <cellStyle name="Примечание 3 24 2" xfId="26420"/>
    <cellStyle name="Примечание 3 25" xfId="26421"/>
    <cellStyle name="Примечание 3 25 2" xfId="26422"/>
    <cellStyle name="Примечание 3 3" xfId="26423"/>
    <cellStyle name="Примечание 3 3 2" xfId="26424"/>
    <cellStyle name="Примечание 3 3 2 2" xfId="26425"/>
    <cellStyle name="Примечание 3 3 2 2 2" xfId="26426"/>
    <cellStyle name="Примечание 3 3 2 2 3" xfId="26427"/>
    <cellStyle name="Примечание 3 3 2 2 4" xfId="26428"/>
    <cellStyle name="Примечание 3 3 2 2 5" xfId="26429"/>
    <cellStyle name="Примечание 3 3 2 3" xfId="26430"/>
    <cellStyle name="Примечание 3 3 2 3 2" xfId="26431"/>
    <cellStyle name="Примечание 3 3 2 4" xfId="26432"/>
    <cellStyle name="Примечание 3 3 2 4 2" xfId="26433"/>
    <cellStyle name="Примечание 3 3 2 5" xfId="26434"/>
    <cellStyle name="Примечание 3 3 2 5 2" xfId="26435"/>
    <cellStyle name="Примечание 3 3 2 6" xfId="26436"/>
    <cellStyle name="Примечание 3 3 2 6 2" xfId="26437"/>
    <cellStyle name="Примечание 3 3 2 7" xfId="26438"/>
    <cellStyle name="Примечание 3 3 3" xfId="26439"/>
    <cellStyle name="Примечание 3 3 3 2" xfId="26440"/>
    <cellStyle name="Примечание 3 3 3 2 2" xfId="26441"/>
    <cellStyle name="Примечание 3 3 3 3" xfId="26442"/>
    <cellStyle name="Примечание 3 3 3 3 2" xfId="26443"/>
    <cellStyle name="Примечание 3 3 3 4" xfId="26444"/>
    <cellStyle name="Примечание 3 3 3 4 2" xfId="26445"/>
    <cellStyle name="Примечание 3 3 3 5" xfId="26446"/>
    <cellStyle name="Примечание 3 3 3 5 2" xfId="26447"/>
    <cellStyle name="Примечание 3 3 3 6" xfId="26448"/>
    <cellStyle name="Примечание 3 3 3 6 2" xfId="26449"/>
    <cellStyle name="Примечание 3 3 3 7" xfId="26450"/>
    <cellStyle name="Примечание 3 3 4" xfId="26451"/>
    <cellStyle name="Примечание 3 3 4 2" xfId="26452"/>
    <cellStyle name="Примечание 3 3 5" xfId="26453"/>
    <cellStyle name="Примечание 3 3 5 2" xfId="26454"/>
    <cellStyle name="Примечание 3 3 6" xfId="26455"/>
    <cellStyle name="Примечание 3 3 6 2" xfId="26456"/>
    <cellStyle name="Примечание 3 3 7" xfId="26457"/>
    <cellStyle name="Примечание 3 3 7 2" xfId="26458"/>
    <cellStyle name="Примечание 3 3 8" xfId="26459"/>
    <cellStyle name="Примечание 3 3 8 2" xfId="26460"/>
    <cellStyle name="Примечание 3 4" xfId="26461"/>
    <cellStyle name="Примечание 3 4 2" xfId="26462"/>
    <cellStyle name="Примечание 3 4 2 2" xfId="26463"/>
    <cellStyle name="Примечание 3 4 2 2 2" xfId="26464"/>
    <cellStyle name="Примечание 3 4 2 2 3" xfId="26465"/>
    <cellStyle name="Примечание 3 4 2 2 4" xfId="26466"/>
    <cellStyle name="Примечание 3 4 2 2 5" xfId="26467"/>
    <cellStyle name="Примечание 3 4 2 3" xfId="26468"/>
    <cellStyle name="Примечание 3 4 2 3 2" xfId="26469"/>
    <cellStyle name="Примечание 3 4 2 4" xfId="26470"/>
    <cellStyle name="Примечание 3 4 2 4 2" xfId="26471"/>
    <cellStyle name="Примечание 3 4 2 5" xfId="26472"/>
    <cellStyle name="Примечание 3 4 2 5 2" xfId="26473"/>
    <cellStyle name="Примечание 3 4 2 6" xfId="26474"/>
    <cellStyle name="Примечание 3 4 2 6 2" xfId="26475"/>
    <cellStyle name="Примечание 3 4 2 7" xfId="26476"/>
    <cellStyle name="Примечание 3 4 3" xfId="26477"/>
    <cellStyle name="Примечание 3 4 3 2" xfId="26478"/>
    <cellStyle name="Примечание 3 4 3 2 2" xfId="26479"/>
    <cellStyle name="Примечание 3 4 3 3" xfId="26480"/>
    <cellStyle name="Примечание 3 4 3 3 2" xfId="26481"/>
    <cellStyle name="Примечание 3 4 3 4" xfId="26482"/>
    <cellStyle name="Примечание 3 4 3 4 2" xfId="26483"/>
    <cellStyle name="Примечание 3 4 3 5" xfId="26484"/>
    <cellStyle name="Примечание 3 4 3 5 2" xfId="26485"/>
    <cellStyle name="Примечание 3 4 3 6" xfId="26486"/>
    <cellStyle name="Примечание 3 4 3 6 2" xfId="26487"/>
    <cellStyle name="Примечание 3 4 3 7" xfId="26488"/>
    <cellStyle name="Примечание 3 4 4" xfId="26489"/>
    <cellStyle name="Примечание 3 4 4 2" xfId="26490"/>
    <cellStyle name="Примечание 3 4 5" xfId="26491"/>
    <cellStyle name="Примечание 3 4 5 2" xfId="26492"/>
    <cellStyle name="Примечание 3 4 6" xfId="26493"/>
    <cellStyle name="Примечание 3 4 6 2" xfId="26494"/>
    <cellStyle name="Примечание 3 4 7" xfId="26495"/>
    <cellStyle name="Примечание 3 4 7 2" xfId="26496"/>
    <cellStyle name="Примечание 3 4 8" xfId="26497"/>
    <cellStyle name="Примечание 3 4 8 2" xfId="26498"/>
    <cellStyle name="Примечание 3 5" xfId="26499"/>
    <cellStyle name="Примечание 3 5 2" xfId="26500"/>
    <cellStyle name="Примечание 3 5 2 2" xfId="26501"/>
    <cellStyle name="Примечание 3 5 2 2 2" xfId="26502"/>
    <cellStyle name="Примечание 3 5 2 2 3" xfId="26503"/>
    <cellStyle name="Примечание 3 5 2 2 4" xfId="26504"/>
    <cellStyle name="Примечание 3 5 2 2 5" xfId="26505"/>
    <cellStyle name="Примечание 3 5 2 3" xfId="26506"/>
    <cellStyle name="Примечание 3 5 2 3 2" xfId="26507"/>
    <cellStyle name="Примечание 3 5 2 4" xfId="26508"/>
    <cellStyle name="Примечание 3 5 2 4 2" xfId="26509"/>
    <cellStyle name="Примечание 3 5 2 5" xfId="26510"/>
    <cellStyle name="Примечание 3 5 2 5 2" xfId="26511"/>
    <cellStyle name="Примечание 3 5 2 6" xfId="26512"/>
    <cellStyle name="Примечание 3 5 2 6 2" xfId="26513"/>
    <cellStyle name="Примечание 3 5 2 7" xfId="26514"/>
    <cellStyle name="Примечание 3 5 3" xfId="26515"/>
    <cellStyle name="Примечание 3 5 3 2" xfId="26516"/>
    <cellStyle name="Примечание 3 5 3 2 2" xfId="26517"/>
    <cellStyle name="Примечание 3 5 3 3" xfId="26518"/>
    <cellStyle name="Примечание 3 5 3 3 2" xfId="26519"/>
    <cellStyle name="Примечание 3 5 3 4" xfId="26520"/>
    <cellStyle name="Примечание 3 5 3 4 2" xfId="26521"/>
    <cellStyle name="Примечание 3 5 3 5" xfId="26522"/>
    <cellStyle name="Примечание 3 5 3 5 2" xfId="26523"/>
    <cellStyle name="Примечание 3 5 3 6" xfId="26524"/>
    <cellStyle name="Примечание 3 5 3 6 2" xfId="26525"/>
    <cellStyle name="Примечание 3 5 3 7" xfId="26526"/>
    <cellStyle name="Примечание 3 5 4" xfId="26527"/>
    <cellStyle name="Примечание 3 5 4 2" xfId="26528"/>
    <cellStyle name="Примечание 3 5 5" xfId="26529"/>
    <cellStyle name="Примечание 3 5 5 2" xfId="26530"/>
    <cellStyle name="Примечание 3 5 6" xfId="26531"/>
    <cellStyle name="Примечание 3 5 6 2" xfId="26532"/>
    <cellStyle name="Примечание 3 5 7" xfId="26533"/>
    <cellStyle name="Примечание 3 5 7 2" xfId="26534"/>
    <cellStyle name="Примечание 3 5 8" xfId="26535"/>
    <cellStyle name="Примечание 3 5 8 2" xfId="26536"/>
    <cellStyle name="Примечание 3 6" xfId="26537"/>
    <cellStyle name="Примечание 3 6 2" xfId="26538"/>
    <cellStyle name="Примечание 3 6 2 2" xfId="26539"/>
    <cellStyle name="Примечание 3 6 2 2 2" xfId="26540"/>
    <cellStyle name="Примечание 3 6 2 2 3" xfId="26541"/>
    <cellStyle name="Примечание 3 6 2 2 4" xfId="26542"/>
    <cellStyle name="Примечание 3 6 2 2 5" xfId="26543"/>
    <cellStyle name="Примечание 3 6 2 3" xfId="26544"/>
    <cellStyle name="Примечание 3 6 2 3 2" xfId="26545"/>
    <cellStyle name="Примечание 3 6 2 4" xfId="26546"/>
    <cellStyle name="Примечание 3 6 2 4 2" xfId="26547"/>
    <cellStyle name="Примечание 3 6 2 5" xfId="26548"/>
    <cellStyle name="Примечание 3 6 2 5 2" xfId="26549"/>
    <cellStyle name="Примечание 3 6 2 6" xfId="26550"/>
    <cellStyle name="Примечание 3 6 2 6 2" xfId="26551"/>
    <cellStyle name="Примечание 3 6 2 7" xfId="26552"/>
    <cellStyle name="Примечание 3 6 3" xfId="26553"/>
    <cellStyle name="Примечание 3 6 3 2" xfId="26554"/>
    <cellStyle name="Примечание 3 6 3 2 2" xfId="26555"/>
    <cellStyle name="Примечание 3 6 3 3" xfId="26556"/>
    <cellStyle name="Примечание 3 6 3 3 2" xfId="26557"/>
    <cellStyle name="Примечание 3 6 3 4" xfId="26558"/>
    <cellStyle name="Примечание 3 6 3 4 2" xfId="26559"/>
    <cellStyle name="Примечание 3 6 3 5" xfId="26560"/>
    <cellStyle name="Примечание 3 6 3 5 2" xfId="26561"/>
    <cellStyle name="Примечание 3 6 3 6" xfId="26562"/>
    <cellStyle name="Примечание 3 6 3 6 2" xfId="26563"/>
    <cellStyle name="Примечание 3 6 3 7" xfId="26564"/>
    <cellStyle name="Примечание 3 6 4" xfId="26565"/>
    <cellStyle name="Примечание 3 6 4 2" xfId="26566"/>
    <cellStyle name="Примечание 3 6 5" xfId="26567"/>
    <cellStyle name="Примечание 3 6 5 2" xfId="26568"/>
    <cellStyle name="Примечание 3 6 6" xfId="26569"/>
    <cellStyle name="Примечание 3 6 6 2" xfId="26570"/>
    <cellStyle name="Примечание 3 6 7" xfId="26571"/>
    <cellStyle name="Примечание 3 6 7 2" xfId="26572"/>
    <cellStyle name="Примечание 3 6 8" xfId="26573"/>
    <cellStyle name="Примечание 3 6 8 2" xfId="26574"/>
    <cellStyle name="Примечание 3 7" xfId="26575"/>
    <cellStyle name="Примечание 3 7 2" xfId="26576"/>
    <cellStyle name="Примечание 3 7 2 2" xfId="26577"/>
    <cellStyle name="Примечание 3 7 2 2 2" xfId="26578"/>
    <cellStyle name="Примечание 3 7 2 2 3" xfId="26579"/>
    <cellStyle name="Примечание 3 7 2 2 4" xfId="26580"/>
    <cellStyle name="Примечание 3 7 2 2 5" xfId="26581"/>
    <cellStyle name="Примечание 3 7 2 3" xfId="26582"/>
    <cellStyle name="Примечание 3 7 2 3 2" xfId="26583"/>
    <cellStyle name="Примечание 3 7 2 4" xfId="26584"/>
    <cellStyle name="Примечание 3 7 2 4 2" xfId="26585"/>
    <cellStyle name="Примечание 3 7 2 5" xfId="26586"/>
    <cellStyle name="Примечание 3 7 2 5 2" xfId="26587"/>
    <cellStyle name="Примечание 3 7 2 6" xfId="26588"/>
    <cellStyle name="Примечание 3 7 2 6 2" xfId="26589"/>
    <cellStyle name="Примечание 3 7 2 7" xfId="26590"/>
    <cellStyle name="Примечание 3 7 3" xfId="26591"/>
    <cellStyle name="Примечание 3 7 3 2" xfId="26592"/>
    <cellStyle name="Примечание 3 7 3 2 2" xfId="26593"/>
    <cellStyle name="Примечание 3 7 3 3" xfId="26594"/>
    <cellStyle name="Примечание 3 7 3 3 2" xfId="26595"/>
    <cellStyle name="Примечание 3 7 3 4" xfId="26596"/>
    <cellStyle name="Примечание 3 7 3 4 2" xfId="26597"/>
    <cellStyle name="Примечание 3 7 3 5" xfId="26598"/>
    <cellStyle name="Примечание 3 7 3 5 2" xfId="26599"/>
    <cellStyle name="Примечание 3 7 3 6" xfId="26600"/>
    <cellStyle name="Примечание 3 7 3 6 2" xfId="26601"/>
    <cellStyle name="Примечание 3 7 3 7" xfId="26602"/>
    <cellStyle name="Примечание 3 7 4" xfId="26603"/>
    <cellStyle name="Примечание 3 7 4 2" xfId="26604"/>
    <cellStyle name="Примечание 3 7 5" xfId="26605"/>
    <cellStyle name="Примечание 3 7 5 2" xfId="26606"/>
    <cellStyle name="Примечание 3 7 6" xfId="26607"/>
    <cellStyle name="Примечание 3 7 6 2" xfId="26608"/>
    <cellStyle name="Примечание 3 7 7" xfId="26609"/>
    <cellStyle name="Примечание 3 7 7 2" xfId="26610"/>
    <cellStyle name="Примечание 3 7 8" xfId="26611"/>
    <cellStyle name="Примечание 3 7 8 2" xfId="26612"/>
    <cellStyle name="Примечание 3 8" xfId="26613"/>
    <cellStyle name="Примечание 3 8 2" xfId="26614"/>
    <cellStyle name="Примечание 3 8 2 2" xfId="26615"/>
    <cellStyle name="Примечание 3 8 2 2 2" xfId="26616"/>
    <cellStyle name="Примечание 3 8 2 2 3" xfId="26617"/>
    <cellStyle name="Примечание 3 8 2 2 4" xfId="26618"/>
    <cellStyle name="Примечание 3 8 2 2 5" xfId="26619"/>
    <cellStyle name="Примечание 3 8 2 3" xfId="26620"/>
    <cellStyle name="Примечание 3 8 2 3 2" xfId="26621"/>
    <cellStyle name="Примечание 3 8 2 4" xfId="26622"/>
    <cellStyle name="Примечание 3 8 2 4 2" xfId="26623"/>
    <cellStyle name="Примечание 3 8 2 5" xfId="26624"/>
    <cellStyle name="Примечание 3 8 2 5 2" xfId="26625"/>
    <cellStyle name="Примечание 3 8 2 6" xfId="26626"/>
    <cellStyle name="Примечание 3 8 2 6 2" xfId="26627"/>
    <cellStyle name="Примечание 3 8 2 7" xfId="26628"/>
    <cellStyle name="Примечание 3 8 3" xfId="26629"/>
    <cellStyle name="Примечание 3 8 3 2" xfId="26630"/>
    <cellStyle name="Примечание 3 8 3 2 2" xfId="26631"/>
    <cellStyle name="Примечание 3 8 3 3" xfId="26632"/>
    <cellStyle name="Примечание 3 8 3 3 2" xfId="26633"/>
    <cellStyle name="Примечание 3 8 3 4" xfId="26634"/>
    <cellStyle name="Примечание 3 8 3 4 2" xfId="26635"/>
    <cellStyle name="Примечание 3 8 3 5" xfId="26636"/>
    <cellStyle name="Примечание 3 8 3 5 2" xfId="26637"/>
    <cellStyle name="Примечание 3 8 3 6" xfId="26638"/>
    <cellStyle name="Примечание 3 8 3 6 2" xfId="26639"/>
    <cellStyle name="Примечание 3 8 3 7" xfId="26640"/>
    <cellStyle name="Примечание 3 8 4" xfId="26641"/>
    <cellStyle name="Примечание 3 8 4 2" xfId="26642"/>
    <cellStyle name="Примечание 3 8 5" xfId="26643"/>
    <cellStyle name="Примечание 3 8 5 2" xfId="26644"/>
    <cellStyle name="Примечание 3 8 6" xfId="26645"/>
    <cellStyle name="Примечание 3 8 6 2" xfId="26646"/>
    <cellStyle name="Примечание 3 8 7" xfId="26647"/>
    <cellStyle name="Примечание 3 8 7 2" xfId="26648"/>
    <cellStyle name="Примечание 3 8 8" xfId="26649"/>
    <cellStyle name="Примечание 3 8 8 2" xfId="26650"/>
    <cellStyle name="Примечание 3 9" xfId="26651"/>
    <cellStyle name="Примечание 3 9 2" xfId="26652"/>
    <cellStyle name="Примечание 3 9 2 2" xfId="26653"/>
    <cellStyle name="Примечание 3 9 2 2 2" xfId="26654"/>
    <cellStyle name="Примечание 3 9 2 2 3" xfId="26655"/>
    <cellStyle name="Примечание 3 9 2 2 4" xfId="26656"/>
    <cellStyle name="Примечание 3 9 2 2 5" xfId="26657"/>
    <cellStyle name="Примечание 3 9 2 3" xfId="26658"/>
    <cellStyle name="Примечание 3 9 2 3 2" xfId="26659"/>
    <cellStyle name="Примечание 3 9 2 4" xfId="26660"/>
    <cellStyle name="Примечание 3 9 2 4 2" xfId="26661"/>
    <cellStyle name="Примечание 3 9 2 5" xfId="26662"/>
    <cellStyle name="Примечание 3 9 2 5 2" xfId="26663"/>
    <cellStyle name="Примечание 3 9 2 6" xfId="26664"/>
    <cellStyle name="Примечание 3 9 2 6 2" xfId="26665"/>
    <cellStyle name="Примечание 3 9 2 7" xfId="26666"/>
    <cellStyle name="Примечание 3 9 3" xfId="26667"/>
    <cellStyle name="Примечание 3 9 3 2" xfId="26668"/>
    <cellStyle name="Примечание 3 9 3 2 2" xfId="26669"/>
    <cellStyle name="Примечание 3 9 3 3" xfId="26670"/>
    <cellStyle name="Примечание 3 9 3 3 2" xfId="26671"/>
    <cellStyle name="Примечание 3 9 3 4" xfId="26672"/>
    <cellStyle name="Примечание 3 9 3 4 2" xfId="26673"/>
    <cellStyle name="Примечание 3 9 3 5" xfId="26674"/>
    <cellStyle name="Примечание 3 9 3 5 2" xfId="26675"/>
    <cellStyle name="Примечание 3 9 3 6" xfId="26676"/>
    <cellStyle name="Примечание 3 9 3 6 2" xfId="26677"/>
    <cellStyle name="Примечание 3 9 3 7" xfId="26678"/>
    <cellStyle name="Примечание 3 9 4" xfId="26679"/>
    <cellStyle name="Примечание 3 9 4 2" xfId="26680"/>
    <cellStyle name="Примечание 3 9 5" xfId="26681"/>
    <cellStyle name="Примечание 3 9 5 2" xfId="26682"/>
    <cellStyle name="Примечание 3 9 6" xfId="26683"/>
    <cellStyle name="Примечание 3 9 6 2" xfId="26684"/>
    <cellStyle name="Примечание 3 9 7" xfId="26685"/>
    <cellStyle name="Примечание 3 9 7 2" xfId="26686"/>
    <cellStyle name="Примечание 3 9 8" xfId="26687"/>
    <cellStyle name="Примечание 3 9 8 2" xfId="26688"/>
    <cellStyle name="Примечание 30" xfId="26689"/>
    <cellStyle name="Примечание 31" xfId="26690"/>
    <cellStyle name="Примечание 32" xfId="26691"/>
    <cellStyle name="Примечание 33" xfId="26692"/>
    <cellStyle name="Примечание 34" xfId="26693"/>
    <cellStyle name="Примечание 35" xfId="26694"/>
    <cellStyle name="Примечание 36" xfId="26695"/>
    <cellStyle name="Примечание 37" xfId="26696"/>
    <cellStyle name="Примечание 38" xfId="26697"/>
    <cellStyle name="Примечание 39" xfId="26698"/>
    <cellStyle name="Примечание 4" xfId="26699"/>
    <cellStyle name="Примечание 4 10" xfId="26700"/>
    <cellStyle name="Примечание 4 10 2" xfId="26701"/>
    <cellStyle name="Примечание 4 11" xfId="26702"/>
    <cellStyle name="Примечание 4 11 2" xfId="26703"/>
    <cellStyle name="Примечание 4 2" xfId="26704"/>
    <cellStyle name="Примечание 4 2 2" xfId="26705"/>
    <cellStyle name="Примечание 4 2 2 2" xfId="26706"/>
    <cellStyle name="Примечание 4 2 2 3" xfId="26707"/>
    <cellStyle name="Примечание 4 2 2 4" xfId="26708"/>
    <cellStyle name="Примечание 4 2 2 5" xfId="26709"/>
    <cellStyle name="Примечание 4 2 3" xfId="26710"/>
    <cellStyle name="Примечание 4 2 3 2" xfId="26711"/>
    <cellStyle name="Примечание 4 2 4" xfId="26712"/>
    <cellStyle name="Примечание 4 2 4 2" xfId="26713"/>
    <cellStyle name="Примечание 4 2 5" xfId="26714"/>
    <cellStyle name="Примечание 4 2 5 2" xfId="26715"/>
    <cellStyle name="Примечание 4 2 6" xfId="26716"/>
    <cellStyle name="Примечание 4 2 6 2" xfId="26717"/>
    <cellStyle name="Примечание 4 2 7" xfId="26718"/>
    <cellStyle name="Примечание 4 3" xfId="26719"/>
    <cellStyle name="Примечание 4 3 2" xfId="26720"/>
    <cellStyle name="Примечание 4 3 2 2" xfId="26721"/>
    <cellStyle name="Примечание 4 3 3" xfId="26722"/>
    <cellStyle name="Примечание 4 3 3 2" xfId="26723"/>
    <cellStyle name="Примечание 4 3 4" xfId="26724"/>
    <cellStyle name="Примечание 4 3 4 2" xfId="26725"/>
    <cellStyle name="Примечание 4 3 5" xfId="26726"/>
    <cellStyle name="Примечание 4 3 5 2" xfId="26727"/>
    <cellStyle name="Примечание 4 3 6" xfId="26728"/>
    <cellStyle name="Примечание 4 3 6 2" xfId="26729"/>
    <cellStyle name="Примечание 4 3 7" xfId="26730"/>
    <cellStyle name="Примечание 4 3 8" xfId="26731"/>
    <cellStyle name="Примечание 4 4" xfId="26732"/>
    <cellStyle name="Примечание 4 4 2" xfId="26733"/>
    <cellStyle name="Примечание 4 4 2 2" xfId="26734"/>
    <cellStyle name="Примечание 4 4 3" xfId="26735"/>
    <cellStyle name="Примечание 4 4 3 2" xfId="26736"/>
    <cellStyle name="Примечание 4 4 4" xfId="26737"/>
    <cellStyle name="Примечание 4 4 4 2" xfId="26738"/>
    <cellStyle name="Примечание 4 4 5" xfId="26739"/>
    <cellStyle name="Примечание 4 4 5 2" xfId="26740"/>
    <cellStyle name="Примечание 4 4 6" xfId="26741"/>
    <cellStyle name="Примечание 4 4 6 2" xfId="26742"/>
    <cellStyle name="Примечание 4 4 7" xfId="26743"/>
    <cellStyle name="Примечание 4 5" xfId="26744"/>
    <cellStyle name="Примечание 4 5 2" xfId="26745"/>
    <cellStyle name="Примечание 4 5 2 2" xfId="26746"/>
    <cellStyle name="Примечание 4 5 3" xfId="26747"/>
    <cellStyle name="Примечание 4 5 3 2" xfId="26748"/>
    <cellStyle name="Примечание 4 5 4" xfId="26749"/>
    <cellStyle name="Примечание 4 5 4 2" xfId="26750"/>
    <cellStyle name="Примечание 4 5 5" xfId="26751"/>
    <cellStyle name="Примечание 4 5 5 2" xfId="26752"/>
    <cellStyle name="Примечание 4 5 6" xfId="26753"/>
    <cellStyle name="Примечание 4 5 6 2" xfId="26754"/>
    <cellStyle name="Примечание 4 5 7" xfId="26755"/>
    <cellStyle name="Примечание 4 6" xfId="26756"/>
    <cellStyle name="Примечание 4 6 2" xfId="26757"/>
    <cellStyle name="Примечание 4 7" xfId="26758"/>
    <cellStyle name="Примечание 4 7 2" xfId="26759"/>
    <cellStyle name="Примечание 4 8" xfId="26760"/>
    <cellStyle name="Примечание 4 8 2" xfId="26761"/>
    <cellStyle name="Примечание 4 9" xfId="26762"/>
    <cellStyle name="Примечание 4 9 2" xfId="26763"/>
    <cellStyle name="Примечание 40" xfId="26764"/>
    <cellStyle name="Примечание 5" xfId="26765"/>
    <cellStyle name="Примечание 5 10" xfId="26766"/>
    <cellStyle name="Примечание 5 10 2" xfId="26767"/>
    <cellStyle name="Примечание 5 11" xfId="26768"/>
    <cellStyle name="Примечание 5 11 2" xfId="26769"/>
    <cellStyle name="Примечание 5 2" xfId="26770"/>
    <cellStyle name="Примечание 5 2 2" xfId="26771"/>
    <cellStyle name="Примечание 5 2 2 2" xfId="26772"/>
    <cellStyle name="Примечание 5 2 2 3" xfId="26773"/>
    <cellStyle name="Примечание 5 2 2 4" xfId="26774"/>
    <cellStyle name="Примечание 5 2 2 5" xfId="26775"/>
    <cellStyle name="Примечание 5 2 3" xfId="26776"/>
    <cellStyle name="Примечание 5 2 3 2" xfId="26777"/>
    <cellStyle name="Примечание 5 2 4" xfId="26778"/>
    <cellStyle name="Примечание 5 2 4 2" xfId="26779"/>
    <cellStyle name="Примечание 5 2 5" xfId="26780"/>
    <cellStyle name="Примечание 5 2 5 2" xfId="26781"/>
    <cellStyle name="Примечание 5 2 6" xfId="26782"/>
    <cellStyle name="Примечание 5 2 6 2" xfId="26783"/>
    <cellStyle name="Примечание 5 2 7" xfId="26784"/>
    <cellStyle name="Примечание 5 3" xfId="26785"/>
    <cellStyle name="Примечание 5 3 2" xfId="26786"/>
    <cellStyle name="Примечание 5 3 2 2" xfId="26787"/>
    <cellStyle name="Примечание 5 3 3" xfId="26788"/>
    <cellStyle name="Примечание 5 3 3 2" xfId="26789"/>
    <cellStyle name="Примечание 5 3 4" xfId="26790"/>
    <cellStyle name="Примечание 5 3 4 2" xfId="26791"/>
    <cellStyle name="Примечание 5 3 5" xfId="26792"/>
    <cellStyle name="Примечание 5 3 5 2" xfId="26793"/>
    <cellStyle name="Примечание 5 3 6" xfId="26794"/>
    <cellStyle name="Примечание 5 3 6 2" xfId="26795"/>
    <cellStyle name="Примечание 5 3 7" xfId="26796"/>
    <cellStyle name="Примечание 5 3 8" xfId="26797"/>
    <cellStyle name="Примечание 5 4" xfId="26798"/>
    <cellStyle name="Примечание 5 4 2" xfId="26799"/>
    <cellStyle name="Примечание 5 4 2 2" xfId="26800"/>
    <cellStyle name="Примечание 5 4 3" xfId="26801"/>
    <cellStyle name="Примечание 5 4 3 2" xfId="26802"/>
    <cellStyle name="Примечание 5 4 4" xfId="26803"/>
    <cellStyle name="Примечание 5 4 4 2" xfId="26804"/>
    <cellStyle name="Примечание 5 4 5" xfId="26805"/>
    <cellStyle name="Примечание 5 4 5 2" xfId="26806"/>
    <cellStyle name="Примечание 5 4 6" xfId="26807"/>
    <cellStyle name="Примечание 5 4 6 2" xfId="26808"/>
    <cellStyle name="Примечание 5 4 7" xfId="26809"/>
    <cellStyle name="Примечание 5 5" xfId="26810"/>
    <cellStyle name="Примечание 5 5 2" xfId="26811"/>
    <cellStyle name="Примечание 5 5 2 2" xfId="26812"/>
    <cellStyle name="Примечание 5 5 3" xfId="26813"/>
    <cellStyle name="Примечание 5 5 3 2" xfId="26814"/>
    <cellStyle name="Примечание 5 5 4" xfId="26815"/>
    <cellStyle name="Примечание 5 5 4 2" xfId="26816"/>
    <cellStyle name="Примечание 5 5 5" xfId="26817"/>
    <cellStyle name="Примечание 5 5 5 2" xfId="26818"/>
    <cellStyle name="Примечание 5 5 6" xfId="26819"/>
    <cellStyle name="Примечание 5 5 6 2" xfId="26820"/>
    <cellStyle name="Примечание 5 5 7" xfId="26821"/>
    <cellStyle name="Примечание 5 6" xfId="26822"/>
    <cellStyle name="Примечание 5 6 2" xfId="26823"/>
    <cellStyle name="Примечание 5 7" xfId="26824"/>
    <cellStyle name="Примечание 5 7 2" xfId="26825"/>
    <cellStyle name="Примечание 5 8" xfId="26826"/>
    <cellStyle name="Примечание 5 8 2" xfId="26827"/>
    <cellStyle name="Примечание 5 9" xfId="26828"/>
    <cellStyle name="Примечание 5 9 2" xfId="26829"/>
    <cellStyle name="Примечание 6" xfId="26830"/>
    <cellStyle name="Примечание 6 10" xfId="26831"/>
    <cellStyle name="Примечание 6 10 2" xfId="26832"/>
    <cellStyle name="Примечание 6 11" xfId="26833"/>
    <cellStyle name="Примечание 6 11 2" xfId="26834"/>
    <cellStyle name="Примечание 6 2" xfId="26835"/>
    <cellStyle name="Примечание 6 2 2" xfId="26836"/>
    <cellStyle name="Примечание 6 2 2 2" xfId="26837"/>
    <cellStyle name="Примечание 6 2 2 3" xfId="26838"/>
    <cellStyle name="Примечание 6 2 2 4" xfId="26839"/>
    <cellStyle name="Примечание 6 2 2 5" xfId="26840"/>
    <cellStyle name="Примечание 6 2 3" xfId="26841"/>
    <cellStyle name="Примечание 6 2 3 2" xfId="26842"/>
    <cellStyle name="Примечание 6 2 4" xfId="26843"/>
    <cellStyle name="Примечание 6 2 4 2" xfId="26844"/>
    <cellStyle name="Примечание 6 2 5" xfId="26845"/>
    <cellStyle name="Примечание 6 2 5 2" xfId="26846"/>
    <cellStyle name="Примечание 6 2 6" xfId="26847"/>
    <cellStyle name="Примечание 6 2 6 2" xfId="26848"/>
    <cellStyle name="Примечание 6 2 7" xfId="26849"/>
    <cellStyle name="Примечание 6 3" xfId="26850"/>
    <cellStyle name="Примечание 6 3 2" xfId="26851"/>
    <cellStyle name="Примечание 6 3 2 2" xfId="26852"/>
    <cellStyle name="Примечание 6 3 3" xfId="26853"/>
    <cellStyle name="Примечание 6 3 3 2" xfId="26854"/>
    <cellStyle name="Примечание 6 3 4" xfId="26855"/>
    <cellStyle name="Примечание 6 3 4 2" xfId="26856"/>
    <cellStyle name="Примечание 6 3 5" xfId="26857"/>
    <cellStyle name="Примечание 6 3 5 2" xfId="26858"/>
    <cellStyle name="Примечание 6 3 6" xfId="26859"/>
    <cellStyle name="Примечание 6 3 6 2" xfId="26860"/>
    <cellStyle name="Примечание 6 3 7" xfId="26861"/>
    <cellStyle name="Примечание 6 3 8" xfId="26862"/>
    <cellStyle name="Примечание 6 4" xfId="26863"/>
    <cellStyle name="Примечание 6 4 2" xfId="26864"/>
    <cellStyle name="Примечание 6 4 2 2" xfId="26865"/>
    <cellStyle name="Примечание 6 4 3" xfId="26866"/>
    <cellStyle name="Примечание 6 4 3 2" xfId="26867"/>
    <cellStyle name="Примечание 6 4 4" xfId="26868"/>
    <cellStyle name="Примечание 6 4 4 2" xfId="26869"/>
    <cellStyle name="Примечание 6 4 5" xfId="26870"/>
    <cellStyle name="Примечание 6 4 5 2" xfId="26871"/>
    <cellStyle name="Примечание 6 4 6" xfId="26872"/>
    <cellStyle name="Примечание 6 4 6 2" xfId="26873"/>
    <cellStyle name="Примечание 6 4 7" xfId="26874"/>
    <cellStyle name="Примечание 6 5" xfId="26875"/>
    <cellStyle name="Примечание 6 5 2" xfId="26876"/>
    <cellStyle name="Примечание 6 5 2 2" xfId="26877"/>
    <cellStyle name="Примечание 6 5 3" xfId="26878"/>
    <cellStyle name="Примечание 6 5 3 2" xfId="26879"/>
    <cellStyle name="Примечание 6 5 4" xfId="26880"/>
    <cellStyle name="Примечание 6 5 4 2" xfId="26881"/>
    <cellStyle name="Примечание 6 5 5" xfId="26882"/>
    <cellStyle name="Примечание 6 5 5 2" xfId="26883"/>
    <cellStyle name="Примечание 6 5 6" xfId="26884"/>
    <cellStyle name="Примечание 6 5 6 2" xfId="26885"/>
    <cellStyle name="Примечание 6 5 7" xfId="26886"/>
    <cellStyle name="Примечание 6 6" xfId="26887"/>
    <cellStyle name="Примечание 6 6 2" xfId="26888"/>
    <cellStyle name="Примечание 6 7" xfId="26889"/>
    <cellStyle name="Примечание 6 7 2" xfId="26890"/>
    <cellStyle name="Примечание 6 8" xfId="26891"/>
    <cellStyle name="Примечание 6 8 2" xfId="26892"/>
    <cellStyle name="Примечание 6 9" xfId="26893"/>
    <cellStyle name="Примечание 6 9 2" xfId="26894"/>
    <cellStyle name="Примечание 7" xfId="26895"/>
    <cellStyle name="Примечание 7 10" xfId="26896"/>
    <cellStyle name="Примечание 7 10 2" xfId="26897"/>
    <cellStyle name="Примечание 7 11" xfId="26898"/>
    <cellStyle name="Примечание 7 11 2" xfId="26899"/>
    <cellStyle name="Примечание 7 2" xfId="26900"/>
    <cellStyle name="Примечание 7 2 2" xfId="26901"/>
    <cellStyle name="Примечание 7 2 2 2" xfId="26902"/>
    <cellStyle name="Примечание 7 2 2 3" xfId="26903"/>
    <cellStyle name="Примечание 7 2 2 4" xfId="26904"/>
    <cellStyle name="Примечание 7 2 2 5" xfId="26905"/>
    <cellStyle name="Примечание 7 2 3" xfId="26906"/>
    <cellStyle name="Примечание 7 2 3 2" xfId="26907"/>
    <cellStyle name="Примечание 7 2 4" xfId="26908"/>
    <cellStyle name="Примечание 7 2 4 2" xfId="26909"/>
    <cellStyle name="Примечание 7 2 5" xfId="26910"/>
    <cellStyle name="Примечание 7 2 5 2" xfId="26911"/>
    <cellStyle name="Примечание 7 2 6" xfId="26912"/>
    <cellStyle name="Примечание 7 2 6 2" xfId="26913"/>
    <cellStyle name="Примечание 7 2 7" xfId="26914"/>
    <cellStyle name="Примечание 7 3" xfId="26915"/>
    <cellStyle name="Примечание 7 3 2" xfId="26916"/>
    <cellStyle name="Примечание 7 3 2 2" xfId="26917"/>
    <cellStyle name="Примечание 7 3 3" xfId="26918"/>
    <cellStyle name="Примечание 7 3 3 2" xfId="26919"/>
    <cellStyle name="Примечание 7 3 4" xfId="26920"/>
    <cellStyle name="Примечание 7 3 4 2" xfId="26921"/>
    <cellStyle name="Примечание 7 3 5" xfId="26922"/>
    <cellStyle name="Примечание 7 3 5 2" xfId="26923"/>
    <cellStyle name="Примечание 7 3 6" xfId="26924"/>
    <cellStyle name="Примечание 7 3 6 2" xfId="26925"/>
    <cellStyle name="Примечание 7 3 7" xfId="26926"/>
    <cellStyle name="Примечание 7 3 8" xfId="26927"/>
    <cellStyle name="Примечание 7 4" xfId="26928"/>
    <cellStyle name="Примечание 7 4 2" xfId="26929"/>
    <cellStyle name="Примечание 7 4 2 2" xfId="26930"/>
    <cellStyle name="Примечание 7 4 3" xfId="26931"/>
    <cellStyle name="Примечание 7 4 3 2" xfId="26932"/>
    <cellStyle name="Примечание 7 4 4" xfId="26933"/>
    <cellStyle name="Примечание 7 4 4 2" xfId="26934"/>
    <cellStyle name="Примечание 7 4 5" xfId="26935"/>
    <cellStyle name="Примечание 7 4 5 2" xfId="26936"/>
    <cellStyle name="Примечание 7 4 6" xfId="26937"/>
    <cellStyle name="Примечание 7 4 6 2" xfId="26938"/>
    <cellStyle name="Примечание 7 4 7" xfId="26939"/>
    <cellStyle name="Примечание 7 5" xfId="26940"/>
    <cellStyle name="Примечание 7 5 2" xfId="26941"/>
    <cellStyle name="Примечание 7 5 2 2" xfId="26942"/>
    <cellStyle name="Примечание 7 5 3" xfId="26943"/>
    <cellStyle name="Примечание 7 5 3 2" xfId="26944"/>
    <cellStyle name="Примечание 7 5 4" xfId="26945"/>
    <cellStyle name="Примечание 7 5 4 2" xfId="26946"/>
    <cellStyle name="Примечание 7 5 5" xfId="26947"/>
    <cellStyle name="Примечание 7 5 5 2" xfId="26948"/>
    <cellStyle name="Примечание 7 5 6" xfId="26949"/>
    <cellStyle name="Примечание 7 5 6 2" xfId="26950"/>
    <cellStyle name="Примечание 7 5 7" xfId="26951"/>
    <cellStyle name="Примечание 7 6" xfId="26952"/>
    <cellStyle name="Примечание 7 6 2" xfId="26953"/>
    <cellStyle name="Примечание 7 7" xfId="26954"/>
    <cellStyle name="Примечание 7 7 2" xfId="26955"/>
    <cellStyle name="Примечание 7 8" xfId="26956"/>
    <cellStyle name="Примечание 7 8 2" xfId="26957"/>
    <cellStyle name="Примечание 7 9" xfId="26958"/>
    <cellStyle name="Примечание 7 9 2" xfId="26959"/>
    <cellStyle name="Примечание 8" xfId="26960"/>
    <cellStyle name="Примечание 8 10" xfId="26961"/>
    <cellStyle name="Примечание 8 10 2" xfId="26962"/>
    <cellStyle name="Примечание 8 2" xfId="26963"/>
    <cellStyle name="Примечание 8 2 2" xfId="26964"/>
    <cellStyle name="Примечание 8 2 2 2" xfId="26965"/>
    <cellStyle name="Примечание 8 2 2 3" xfId="26966"/>
    <cellStyle name="Примечание 8 2 2 4" xfId="26967"/>
    <cellStyle name="Примечание 8 2 2 5" xfId="26968"/>
    <cellStyle name="Примечание 8 2 3" xfId="26969"/>
    <cellStyle name="Примечание 8 2 3 2" xfId="26970"/>
    <cellStyle name="Примечание 8 2 4" xfId="26971"/>
    <cellStyle name="Примечание 8 2 4 2" xfId="26972"/>
    <cellStyle name="Примечание 8 2 5" xfId="26973"/>
    <cellStyle name="Примечание 8 2 5 2" xfId="26974"/>
    <cellStyle name="Примечание 8 2 6" xfId="26975"/>
    <cellStyle name="Примечание 8 2 6 2" xfId="26976"/>
    <cellStyle name="Примечание 8 2 7" xfId="26977"/>
    <cellStyle name="Примечание 8 2 8" xfId="26978"/>
    <cellStyle name="Примечание 8 3" xfId="26979"/>
    <cellStyle name="Примечание 8 3 2" xfId="26980"/>
    <cellStyle name="Примечание 8 3 2 2" xfId="26981"/>
    <cellStyle name="Примечание 8 3 3" xfId="26982"/>
    <cellStyle name="Примечание 8 3 3 2" xfId="26983"/>
    <cellStyle name="Примечание 8 3 4" xfId="26984"/>
    <cellStyle name="Примечание 8 3 4 2" xfId="26985"/>
    <cellStyle name="Примечание 8 3 5" xfId="26986"/>
    <cellStyle name="Примечание 8 3 5 2" xfId="26987"/>
    <cellStyle name="Примечание 8 3 6" xfId="26988"/>
    <cellStyle name="Примечание 8 3 6 2" xfId="26989"/>
    <cellStyle name="Примечание 8 3 7" xfId="26990"/>
    <cellStyle name="Примечание 8 3 8" xfId="26991"/>
    <cellStyle name="Примечание 8 4" xfId="26992"/>
    <cellStyle name="Примечание 8 4 2" xfId="26993"/>
    <cellStyle name="Примечание 8 4 2 2" xfId="26994"/>
    <cellStyle name="Примечание 8 4 3" xfId="26995"/>
    <cellStyle name="Примечание 8 4 3 2" xfId="26996"/>
    <cellStyle name="Примечание 8 4 4" xfId="26997"/>
    <cellStyle name="Примечание 8 4 4 2" xfId="26998"/>
    <cellStyle name="Примечание 8 4 5" xfId="26999"/>
    <cellStyle name="Примечание 8 4 5 2" xfId="27000"/>
    <cellStyle name="Примечание 8 4 6" xfId="27001"/>
    <cellStyle name="Примечание 8 4 6 2" xfId="27002"/>
    <cellStyle name="Примечание 8 4 7" xfId="27003"/>
    <cellStyle name="Примечание 8 5" xfId="27004"/>
    <cellStyle name="Примечание 8 5 2" xfId="27005"/>
    <cellStyle name="Примечание 8 5 2 2" xfId="27006"/>
    <cellStyle name="Примечание 8 5 3" xfId="27007"/>
    <cellStyle name="Примечание 8 5 3 2" xfId="27008"/>
    <cellStyle name="Примечание 8 5 4" xfId="27009"/>
    <cellStyle name="Примечание 8 5 4 2" xfId="27010"/>
    <cellStyle name="Примечание 8 5 5" xfId="27011"/>
    <cellStyle name="Примечание 8 5 5 2" xfId="27012"/>
    <cellStyle name="Примечание 8 5 6" xfId="27013"/>
    <cellStyle name="Примечание 8 5 6 2" xfId="27014"/>
    <cellStyle name="Примечание 8 5 7" xfId="27015"/>
    <cellStyle name="Примечание 8 6" xfId="27016"/>
    <cellStyle name="Примечание 8 6 2" xfId="27017"/>
    <cellStyle name="Примечание 8 7" xfId="27018"/>
    <cellStyle name="Примечание 8 7 2" xfId="27019"/>
    <cellStyle name="Примечание 8 8" xfId="27020"/>
    <cellStyle name="Примечание 8 8 2" xfId="27021"/>
    <cellStyle name="Примечание 8 9" xfId="27022"/>
    <cellStyle name="Примечание 8 9 2" xfId="27023"/>
    <cellStyle name="Примечание 9" xfId="27024"/>
    <cellStyle name="Примечание 9 10" xfId="27025"/>
    <cellStyle name="Примечание 9 10 2" xfId="27026"/>
    <cellStyle name="Примечание 9 2" xfId="27027"/>
    <cellStyle name="Примечание 9 2 2" xfId="27028"/>
    <cellStyle name="Примечание 9 2 2 2" xfId="27029"/>
    <cellStyle name="Примечание 9 2 2 3" xfId="27030"/>
    <cellStyle name="Примечание 9 2 2 4" xfId="27031"/>
    <cellStyle name="Примечание 9 2 2 5" xfId="27032"/>
    <cellStyle name="Примечание 9 2 3" xfId="27033"/>
    <cellStyle name="Примечание 9 2 3 2" xfId="27034"/>
    <cellStyle name="Примечание 9 2 4" xfId="27035"/>
    <cellStyle name="Примечание 9 2 4 2" xfId="27036"/>
    <cellStyle name="Примечание 9 2 5" xfId="27037"/>
    <cellStyle name="Примечание 9 2 5 2" xfId="27038"/>
    <cellStyle name="Примечание 9 2 6" xfId="27039"/>
    <cellStyle name="Примечание 9 2 6 2" xfId="27040"/>
    <cellStyle name="Примечание 9 2 7" xfId="27041"/>
    <cellStyle name="Примечание 9 2 8" xfId="27042"/>
    <cellStyle name="Примечание 9 3" xfId="27043"/>
    <cellStyle name="Примечание 9 3 2" xfId="27044"/>
    <cellStyle name="Примечание 9 3 2 2" xfId="27045"/>
    <cellStyle name="Примечание 9 3 3" xfId="27046"/>
    <cellStyle name="Примечание 9 3 3 2" xfId="27047"/>
    <cellStyle name="Примечание 9 3 4" xfId="27048"/>
    <cellStyle name="Примечание 9 3 4 2" xfId="27049"/>
    <cellStyle name="Примечание 9 3 5" xfId="27050"/>
    <cellStyle name="Примечание 9 3 5 2" xfId="27051"/>
    <cellStyle name="Примечание 9 3 6" xfId="27052"/>
    <cellStyle name="Примечание 9 3 6 2" xfId="27053"/>
    <cellStyle name="Примечание 9 3 7" xfId="27054"/>
    <cellStyle name="Примечание 9 3 8" xfId="27055"/>
    <cellStyle name="Примечание 9 4" xfId="27056"/>
    <cellStyle name="Примечание 9 4 2" xfId="27057"/>
    <cellStyle name="Примечание 9 4 2 2" xfId="27058"/>
    <cellStyle name="Примечание 9 4 3" xfId="27059"/>
    <cellStyle name="Примечание 9 4 3 2" xfId="27060"/>
    <cellStyle name="Примечание 9 4 4" xfId="27061"/>
    <cellStyle name="Примечание 9 4 4 2" xfId="27062"/>
    <cellStyle name="Примечание 9 4 5" xfId="27063"/>
    <cellStyle name="Примечание 9 4 5 2" xfId="27064"/>
    <cellStyle name="Примечание 9 4 6" xfId="27065"/>
    <cellStyle name="Примечание 9 4 6 2" xfId="27066"/>
    <cellStyle name="Примечание 9 4 7" xfId="27067"/>
    <cellStyle name="Примечание 9 5" xfId="27068"/>
    <cellStyle name="Примечание 9 5 2" xfId="27069"/>
    <cellStyle name="Примечание 9 5 2 2" xfId="27070"/>
    <cellStyle name="Примечание 9 5 3" xfId="27071"/>
    <cellStyle name="Примечание 9 5 3 2" xfId="27072"/>
    <cellStyle name="Примечание 9 5 4" xfId="27073"/>
    <cellStyle name="Примечание 9 5 4 2" xfId="27074"/>
    <cellStyle name="Примечание 9 5 5" xfId="27075"/>
    <cellStyle name="Примечание 9 5 5 2" xfId="27076"/>
    <cellStyle name="Примечание 9 5 6" xfId="27077"/>
    <cellStyle name="Примечание 9 5 6 2" xfId="27078"/>
    <cellStyle name="Примечание 9 5 7" xfId="27079"/>
    <cellStyle name="Примечание 9 6" xfId="27080"/>
    <cellStyle name="Примечание 9 6 2" xfId="27081"/>
    <cellStyle name="Примечание 9 7" xfId="27082"/>
    <cellStyle name="Примечание 9 7 2" xfId="27083"/>
    <cellStyle name="Примечание 9 8" xfId="27084"/>
    <cellStyle name="Примечание 9 8 2" xfId="27085"/>
    <cellStyle name="Примечание 9 9" xfId="27086"/>
    <cellStyle name="Примечание 9 9 2" xfId="27087"/>
    <cellStyle name="Проверка" xfId="27088"/>
    <cellStyle name="Проверка 2" xfId="27089"/>
    <cellStyle name="Процентный 10" xfId="27090"/>
    <cellStyle name="Процентный 11" xfId="27091"/>
    <cellStyle name="Процентный 12" xfId="27092"/>
    <cellStyle name="Процентный 12 10" xfId="27093"/>
    <cellStyle name="Процентный 12 11" xfId="27094"/>
    <cellStyle name="Процентный 12 12" xfId="27095"/>
    <cellStyle name="Процентный 12 13" xfId="27096"/>
    <cellStyle name="Процентный 12 14" xfId="27097"/>
    <cellStyle name="Процентный 12 15" xfId="27098"/>
    <cellStyle name="Процентный 12 16" xfId="27099"/>
    <cellStyle name="Процентный 12 17" xfId="27100"/>
    <cellStyle name="Процентный 12 18" xfId="27101"/>
    <cellStyle name="Процентный 12 19" xfId="27102"/>
    <cellStyle name="Процентный 12 2" xfId="27103"/>
    <cellStyle name="Процентный 12 2 2" xfId="27104"/>
    <cellStyle name="Процентный 12 2 2 2" xfId="27105"/>
    <cellStyle name="Процентный 12 2 2 3" xfId="27106"/>
    <cellStyle name="Процентный 12 2 3" xfId="27107"/>
    <cellStyle name="Процентный 12 2 4" xfId="27108"/>
    <cellStyle name="Процентный 12 20" xfId="27109"/>
    <cellStyle name="Процентный 12 21" xfId="27110"/>
    <cellStyle name="Процентный 12 22" xfId="27111"/>
    <cellStyle name="Процентный 12 23" xfId="27112"/>
    <cellStyle name="Процентный 12 24" xfId="27113"/>
    <cellStyle name="Процентный 12 25" xfId="27114"/>
    <cellStyle name="Процентный 12 26" xfId="27115"/>
    <cellStyle name="Процентный 12 27" xfId="27116"/>
    <cellStyle name="Процентный 12 28" xfId="27117"/>
    <cellStyle name="Процентный 12 29" xfId="27118"/>
    <cellStyle name="Процентный 12 3" xfId="27119"/>
    <cellStyle name="Процентный 12 3 2" xfId="27120"/>
    <cellStyle name="Процентный 12 3 3" xfId="27121"/>
    <cellStyle name="Процентный 12 30" xfId="27122"/>
    <cellStyle name="Процентный 12 31" xfId="27123"/>
    <cellStyle name="Процентный 12 32" xfId="27124"/>
    <cellStyle name="Процентный 12 4" xfId="27125"/>
    <cellStyle name="Процентный 12 4 2" xfId="27126"/>
    <cellStyle name="Процентный 12 4 3" xfId="27127"/>
    <cellStyle name="Процентный 12 5" xfId="27128"/>
    <cellStyle name="Процентный 12 5 2" xfId="27129"/>
    <cellStyle name="Процентный 12 6" xfId="27130"/>
    <cellStyle name="Процентный 12 7" xfId="27131"/>
    <cellStyle name="Процентный 12 8" xfId="27132"/>
    <cellStyle name="Процентный 12 9" xfId="27133"/>
    <cellStyle name="Процентный 13" xfId="27134"/>
    <cellStyle name="Процентный 13 2" xfId="27135"/>
    <cellStyle name="Процентный 13 3" xfId="27136"/>
    <cellStyle name="Процентный 14" xfId="27137"/>
    <cellStyle name="Процентный 15" xfId="27138"/>
    <cellStyle name="Процентный 16" xfId="27139"/>
    <cellStyle name="Процентный 16 2" xfId="27140"/>
    <cellStyle name="Процентный 16 3" xfId="27141"/>
    <cellStyle name="Процентный 2" xfId="64"/>
    <cellStyle name="Процентный 2 1" xfId="27142"/>
    <cellStyle name="Процентный 2 10" xfId="27143"/>
    <cellStyle name="Процентный 2 10 2" xfId="27144"/>
    <cellStyle name="Процентный 2 11" xfId="27145"/>
    <cellStyle name="Процентный 2 12" xfId="27146"/>
    <cellStyle name="Процентный 2 13" xfId="27147"/>
    <cellStyle name="Процентный 2 14" xfId="27148"/>
    <cellStyle name="Процентный 2 15" xfId="27149"/>
    <cellStyle name="Процентный 2 16" xfId="27150"/>
    <cellStyle name="Процентный 2 16 2" xfId="27151"/>
    <cellStyle name="Процентный 2 17" xfId="27152"/>
    <cellStyle name="Процентный 2 18" xfId="27153"/>
    <cellStyle name="Процентный 2 19" xfId="27154"/>
    <cellStyle name="Процентный 2 2" xfId="27155"/>
    <cellStyle name="Процентный 2 2 10" xfId="27156"/>
    <cellStyle name="Процентный 2 2 11" xfId="27157"/>
    <cellStyle name="Процентный 2 2 12" xfId="27158"/>
    <cellStyle name="Процентный 2 2 13" xfId="27159"/>
    <cellStyle name="Процентный 2 2 14" xfId="27160"/>
    <cellStyle name="Процентный 2 2 15" xfId="27161"/>
    <cellStyle name="Процентный 2 2 16" xfId="27162"/>
    <cellStyle name="Процентный 2 2 17" xfId="27163"/>
    <cellStyle name="Процентный 2 2 2" xfId="27164"/>
    <cellStyle name="Процентный 2 2 3" xfId="27165"/>
    <cellStyle name="Процентный 2 2 4" xfId="27166"/>
    <cellStyle name="Процентный 2 2 5" xfId="27167"/>
    <cellStyle name="Процентный 2 2 6" xfId="27168"/>
    <cellStyle name="Процентный 2 2 7" xfId="27169"/>
    <cellStyle name="Процентный 2 2 8" xfId="27170"/>
    <cellStyle name="Процентный 2 2 9" xfId="27171"/>
    <cellStyle name="Процентный 2 20" xfId="27172"/>
    <cellStyle name="Процентный 2 21" xfId="27173"/>
    <cellStyle name="Процентный 2 22" xfId="27174"/>
    <cellStyle name="Процентный 2 23" xfId="27175"/>
    <cellStyle name="Процентный 2 24" xfId="27176"/>
    <cellStyle name="Процентный 2 25" xfId="27177"/>
    <cellStyle name="Процентный 2 26" xfId="27178"/>
    <cellStyle name="Процентный 2 27" xfId="27179"/>
    <cellStyle name="Процентный 2 28" xfId="27180"/>
    <cellStyle name="Процентный 2 29" xfId="27181"/>
    <cellStyle name="Процентный 2 3" xfId="27182"/>
    <cellStyle name="Процентный 2 3 10" xfId="27183"/>
    <cellStyle name="Процентный 2 3 11" xfId="27184"/>
    <cellStyle name="Процентный 2 3 12" xfId="27185"/>
    <cellStyle name="Процентный 2 3 13" xfId="27186"/>
    <cellStyle name="Процентный 2 3 14" xfId="27187"/>
    <cellStyle name="Процентный 2 3 15" xfId="27188"/>
    <cellStyle name="Процентный 2 3 16" xfId="27189"/>
    <cellStyle name="Процентный 2 3 2" xfId="27190"/>
    <cellStyle name="Процентный 2 3 3" xfId="27191"/>
    <cellStyle name="Процентный 2 3 4" xfId="27192"/>
    <cellStyle name="Процентный 2 3 5" xfId="27193"/>
    <cellStyle name="Процентный 2 3 6" xfId="27194"/>
    <cellStyle name="Процентный 2 3 7" xfId="27195"/>
    <cellStyle name="Процентный 2 3 8" xfId="27196"/>
    <cellStyle name="Процентный 2 3 9" xfId="27197"/>
    <cellStyle name="Процентный 2 30" xfId="27198"/>
    <cellStyle name="Процентный 2 31" xfId="27199"/>
    <cellStyle name="Процентный 2 32" xfId="27200"/>
    <cellStyle name="Процентный 2 33" xfId="27201"/>
    <cellStyle name="Процентный 2 4" xfId="27202"/>
    <cellStyle name="Процентный 2 5" xfId="27203"/>
    <cellStyle name="Процентный 2 5 2" xfId="27204"/>
    <cellStyle name="Процентный 2 6" xfId="27205"/>
    <cellStyle name="Процентный 2 7" xfId="27206"/>
    <cellStyle name="Процентный 2 8" xfId="27207"/>
    <cellStyle name="Процентный 2 9" xfId="27208"/>
    <cellStyle name="Процентный 2_Копия данецк" xfId="27209"/>
    <cellStyle name="Процентный 3" xfId="65"/>
    <cellStyle name="Процентный 3 10" xfId="27210"/>
    <cellStyle name="Процентный 3 10 10" xfId="27211"/>
    <cellStyle name="Процентный 3 10 11" xfId="27212"/>
    <cellStyle name="Процентный 3 10 12" xfId="27213"/>
    <cellStyle name="Процентный 3 10 13" xfId="27214"/>
    <cellStyle name="Процентный 3 10 14" xfId="27215"/>
    <cellStyle name="Процентный 3 10 15" xfId="27216"/>
    <cellStyle name="Процентный 3 10 2" xfId="27217"/>
    <cellStyle name="Процентный 3 10 3" xfId="27218"/>
    <cellStyle name="Процентный 3 10 4" xfId="27219"/>
    <cellStyle name="Процентный 3 10 5" xfId="27220"/>
    <cellStyle name="Процентный 3 10 6" xfId="27221"/>
    <cellStyle name="Процентный 3 10 7" xfId="27222"/>
    <cellStyle name="Процентный 3 10 8" xfId="27223"/>
    <cellStyle name="Процентный 3 10 9" xfId="27224"/>
    <cellStyle name="Процентный 3 11" xfId="27225"/>
    <cellStyle name="Процентный 3 11 10" xfId="27226"/>
    <cellStyle name="Процентный 3 11 11" xfId="27227"/>
    <cellStyle name="Процентный 3 11 12" xfId="27228"/>
    <cellStyle name="Процентный 3 11 13" xfId="27229"/>
    <cellStyle name="Процентный 3 11 14" xfId="27230"/>
    <cellStyle name="Процентный 3 11 15" xfId="27231"/>
    <cellStyle name="Процентный 3 11 2" xfId="27232"/>
    <cellStyle name="Процентный 3 11 3" xfId="27233"/>
    <cellStyle name="Процентный 3 11 4" xfId="27234"/>
    <cellStyle name="Процентный 3 11 5" xfId="27235"/>
    <cellStyle name="Процентный 3 11 6" xfId="27236"/>
    <cellStyle name="Процентный 3 11 7" xfId="27237"/>
    <cellStyle name="Процентный 3 11 8" xfId="27238"/>
    <cellStyle name="Процентный 3 11 9" xfId="27239"/>
    <cellStyle name="Процентный 3 12" xfId="27240"/>
    <cellStyle name="Процентный 3 12 10" xfId="27241"/>
    <cellStyle name="Процентный 3 12 11" xfId="27242"/>
    <cellStyle name="Процентный 3 12 12" xfId="27243"/>
    <cellStyle name="Процентный 3 12 13" xfId="27244"/>
    <cellStyle name="Процентный 3 12 14" xfId="27245"/>
    <cellStyle name="Процентный 3 12 15" xfId="27246"/>
    <cellStyle name="Процентный 3 12 2" xfId="27247"/>
    <cellStyle name="Процентный 3 12 3" xfId="27248"/>
    <cellStyle name="Процентный 3 12 4" xfId="27249"/>
    <cellStyle name="Процентный 3 12 5" xfId="27250"/>
    <cellStyle name="Процентный 3 12 6" xfId="27251"/>
    <cellStyle name="Процентный 3 12 7" xfId="27252"/>
    <cellStyle name="Процентный 3 12 8" xfId="27253"/>
    <cellStyle name="Процентный 3 12 9" xfId="27254"/>
    <cellStyle name="Процентный 3 13" xfId="27255"/>
    <cellStyle name="Процентный 3 13 10" xfId="27256"/>
    <cellStyle name="Процентный 3 13 11" xfId="27257"/>
    <cellStyle name="Процентный 3 13 12" xfId="27258"/>
    <cellStyle name="Процентный 3 13 13" xfId="27259"/>
    <cellStyle name="Процентный 3 13 14" xfId="27260"/>
    <cellStyle name="Процентный 3 13 15" xfId="27261"/>
    <cellStyle name="Процентный 3 13 2" xfId="27262"/>
    <cellStyle name="Процентный 3 13 3" xfId="27263"/>
    <cellStyle name="Процентный 3 13 4" xfId="27264"/>
    <cellStyle name="Процентный 3 13 5" xfId="27265"/>
    <cellStyle name="Процентный 3 13 6" xfId="27266"/>
    <cellStyle name="Процентный 3 13 7" xfId="27267"/>
    <cellStyle name="Процентный 3 13 8" xfId="27268"/>
    <cellStyle name="Процентный 3 13 9" xfId="27269"/>
    <cellStyle name="Процентный 3 14" xfId="27270"/>
    <cellStyle name="Процентный 3 14 10" xfId="27271"/>
    <cellStyle name="Процентный 3 14 11" xfId="27272"/>
    <cellStyle name="Процентный 3 14 12" xfId="27273"/>
    <cellStyle name="Процентный 3 14 13" xfId="27274"/>
    <cellStyle name="Процентный 3 14 14" xfId="27275"/>
    <cellStyle name="Процентный 3 14 15" xfId="27276"/>
    <cellStyle name="Процентный 3 14 2" xfId="27277"/>
    <cellStyle name="Процентный 3 14 3" xfId="27278"/>
    <cellStyle name="Процентный 3 14 4" xfId="27279"/>
    <cellStyle name="Процентный 3 14 5" xfId="27280"/>
    <cellStyle name="Процентный 3 14 6" xfId="27281"/>
    <cellStyle name="Процентный 3 14 7" xfId="27282"/>
    <cellStyle name="Процентный 3 14 8" xfId="27283"/>
    <cellStyle name="Процентный 3 14 9" xfId="27284"/>
    <cellStyle name="Процентный 3 15" xfId="27285"/>
    <cellStyle name="Процентный 3 16" xfId="27286"/>
    <cellStyle name="Процентный 3 17" xfId="27287"/>
    <cellStyle name="Процентный 3 17 2" xfId="27288"/>
    <cellStyle name="Процентный 3 17 2 2" xfId="27289"/>
    <cellStyle name="Процентный 3 17 2 3" xfId="27290"/>
    <cellStyle name="Процентный 3 17 3" xfId="27291"/>
    <cellStyle name="Процентный 3 17 4" xfId="27292"/>
    <cellStyle name="Процентный 3 18" xfId="27293"/>
    <cellStyle name="Процентный 3 18 2" xfId="27294"/>
    <cellStyle name="Процентный 3 18 3" xfId="27295"/>
    <cellStyle name="Процентный 3 19" xfId="27296"/>
    <cellStyle name="Процентный 3 19 2" xfId="27297"/>
    <cellStyle name="Процентный 3 2" xfId="27298"/>
    <cellStyle name="Процентный 3 2 10" xfId="27299"/>
    <cellStyle name="Процентный 3 2 11" xfId="27300"/>
    <cellStyle name="Процентный 3 2 12" xfId="27301"/>
    <cellStyle name="Процентный 3 2 13" xfId="27302"/>
    <cellStyle name="Процентный 3 2 14" xfId="27303"/>
    <cellStyle name="Процентный 3 2 15" xfId="27304"/>
    <cellStyle name="Процентный 3 2 16" xfId="27305"/>
    <cellStyle name="Процентный 3 2 2" xfId="27306"/>
    <cellStyle name="Процентный 3 2 2 2" xfId="27307"/>
    <cellStyle name="Процентный 3 2 2 3" xfId="27308"/>
    <cellStyle name="Процентный 3 2 3" xfId="27309"/>
    <cellStyle name="Процентный 3 2 4" xfId="27310"/>
    <cellStyle name="Процентный 3 2 5" xfId="27311"/>
    <cellStyle name="Процентный 3 2 6" xfId="27312"/>
    <cellStyle name="Процентный 3 2 7" xfId="27313"/>
    <cellStyle name="Процентный 3 2 8" xfId="27314"/>
    <cellStyle name="Процентный 3 2 9" xfId="27315"/>
    <cellStyle name="Процентный 3 3" xfId="27316"/>
    <cellStyle name="Процентный 3 3 10" xfId="27317"/>
    <cellStyle name="Процентный 3 3 11" xfId="27318"/>
    <cellStyle name="Процентный 3 3 12" xfId="27319"/>
    <cellStyle name="Процентный 3 3 13" xfId="27320"/>
    <cellStyle name="Процентный 3 3 14" xfId="27321"/>
    <cellStyle name="Процентный 3 3 15" xfId="27322"/>
    <cellStyle name="Процентный 3 3 16" xfId="27323"/>
    <cellStyle name="Процентный 3 3 16 2" xfId="27324"/>
    <cellStyle name="Процентный 3 3 17" xfId="27325"/>
    <cellStyle name="Процентный 3 3 2" xfId="27326"/>
    <cellStyle name="Процентный 3 3 3" xfId="27327"/>
    <cellStyle name="Процентный 3 3 4" xfId="27328"/>
    <cellStyle name="Процентный 3 3 5" xfId="27329"/>
    <cellStyle name="Процентный 3 3 6" xfId="27330"/>
    <cellStyle name="Процентный 3 3 7" xfId="27331"/>
    <cellStyle name="Процентный 3 3 8" xfId="27332"/>
    <cellStyle name="Процентный 3 3 9" xfId="27333"/>
    <cellStyle name="Процентный 3 4" xfId="27334"/>
    <cellStyle name="Процентный 3 4 10" xfId="27335"/>
    <cellStyle name="Процентный 3 4 11" xfId="27336"/>
    <cellStyle name="Процентный 3 4 12" xfId="27337"/>
    <cellStyle name="Процентный 3 4 13" xfId="27338"/>
    <cellStyle name="Процентный 3 4 14" xfId="27339"/>
    <cellStyle name="Процентный 3 4 15" xfId="27340"/>
    <cellStyle name="Процентный 3 4 2" xfId="27341"/>
    <cellStyle name="Процентный 3 4 3" xfId="27342"/>
    <cellStyle name="Процентный 3 4 4" xfId="27343"/>
    <cellStyle name="Процентный 3 4 5" xfId="27344"/>
    <cellStyle name="Процентный 3 4 6" xfId="27345"/>
    <cellStyle name="Процентный 3 4 7" xfId="27346"/>
    <cellStyle name="Процентный 3 4 8" xfId="27347"/>
    <cellStyle name="Процентный 3 4 9" xfId="27348"/>
    <cellStyle name="Процентный 3 5" xfId="27349"/>
    <cellStyle name="Процентный 3 5 10" xfId="27350"/>
    <cellStyle name="Процентный 3 5 11" xfId="27351"/>
    <cellStyle name="Процентный 3 5 12" xfId="27352"/>
    <cellStyle name="Процентный 3 5 13" xfId="27353"/>
    <cellStyle name="Процентный 3 5 14" xfId="27354"/>
    <cellStyle name="Процентный 3 5 15" xfId="27355"/>
    <cellStyle name="Процентный 3 5 16" xfId="27356"/>
    <cellStyle name="Процентный 3 5 17" xfId="27357"/>
    <cellStyle name="Процентный 3 5 2" xfId="27358"/>
    <cellStyle name="Процентный 3 5 3" xfId="27359"/>
    <cellStyle name="Процентный 3 5 4" xfId="27360"/>
    <cellStyle name="Процентный 3 5 5" xfId="27361"/>
    <cellStyle name="Процентный 3 5 6" xfId="27362"/>
    <cellStyle name="Процентный 3 5 7" xfId="27363"/>
    <cellStyle name="Процентный 3 5 8" xfId="27364"/>
    <cellStyle name="Процентный 3 5 9" xfId="27365"/>
    <cellStyle name="Процентный 3 6" xfId="27366"/>
    <cellStyle name="Процентный 3 6 10" xfId="27367"/>
    <cellStyle name="Процентный 3 6 11" xfId="27368"/>
    <cellStyle name="Процентный 3 6 12" xfId="27369"/>
    <cellStyle name="Процентный 3 6 13" xfId="27370"/>
    <cellStyle name="Процентный 3 6 14" xfId="27371"/>
    <cellStyle name="Процентный 3 6 15" xfId="27372"/>
    <cellStyle name="Процентный 3 6 2" xfId="27373"/>
    <cellStyle name="Процентный 3 6 3" xfId="27374"/>
    <cellStyle name="Процентный 3 6 4" xfId="27375"/>
    <cellStyle name="Процентный 3 6 5" xfId="27376"/>
    <cellStyle name="Процентный 3 6 6" xfId="27377"/>
    <cellStyle name="Процентный 3 6 7" xfId="27378"/>
    <cellStyle name="Процентный 3 6 8" xfId="27379"/>
    <cellStyle name="Процентный 3 6 9" xfId="27380"/>
    <cellStyle name="Процентный 3 7" xfId="27381"/>
    <cellStyle name="Процентный 3 7 10" xfId="27382"/>
    <cellStyle name="Процентный 3 7 11" xfId="27383"/>
    <cellStyle name="Процентный 3 7 12" xfId="27384"/>
    <cellStyle name="Процентный 3 7 13" xfId="27385"/>
    <cellStyle name="Процентный 3 7 14" xfId="27386"/>
    <cellStyle name="Процентный 3 7 15" xfId="27387"/>
    <cellStyle name="Процентный 3 7 2" xfId="27388"/>
    <cellStyle name="Процентный 3 7 3" xfId="27389"/>
    <cellStyle name="Процентный 3 7 4" xfId="27390"/>
    <cellStyle name="Процентный 3 7 5" xfId="27391"/>
    <cellStyle name="Процентный 3 7 6" xfId="27392"/>
    <cellStyle name="Процентный 3 7 7" xfId="27393"/>
    <cellStyle name="Процентный 3 7 8" xfId="27394"/>
    <cellStyle name="Процентный 3 7 9" xfId="27395"/>
    <cellStyle name="Процентный 3 8" xfId="27396"/>
    <cellStyle name="Процентный 3 8 10" xfId="27397"/>
    <cellStyle name="Процентный 3 8 11" xfId="27398"/>
    <cellStyle name="Процентный 3 8 12" xfId="27399"/>
    <cellStyle name="Процентный 3 8 13" xfId="27400"/>
    <cellStyle name="Процентный 3 8 14" xfId="27401"/>
    <cellStyle name="Процентный 3 8 15" xfId="27402"/>
    <cellStyle name="Процентный 3 8 2" xfId="27403"/>
    <cellStyle name="Процентный 3 8 3" xfId="27404"/>
    <cellStyle name="Процентный 3 8 4" xfId="27405"/>
    <cellStyle name="Процентный 3 8 5" xfId="27406"/>
    <cellStyle name="Процентный 3 8 6" xfId="27407"/>
    <cellStyle name="Процентный 3 8 7" xfId="27408"/>
    <cellStyle name="Процентный 3 8 8" xfId="27409"/>
    <cellStyle name="Процентный 3 8 9" xfId="27410"/>
    <cellStyle name="Процентный 3 9" xfId="27411"/>
    <cellStyle name="Процентный 3 9 10" xfId="27412"/>
    <cellStyle name="Процентный 3 9 11" xfId="27413"/>
    <cellStyle name="Процентный 3 9 12" xfId="27414"/>
    <cellStyle name="Процентный 3 9 13" xfId="27415"/>
    <cellStyle name="Процентный 3 9 14" xfId="27416"/>
    <cellStyle name="Процентный 3 9 15" xfId="27417"/>
    <cellStyle name="Процентный 3 9 2" xfId="27418"/>
    <cellStyle name="Процентный 3 9 3" xfId="27419"/>
    <cellStyle name="Процентный 3 9 4" xfId="27420"/>
    <cellStyle name="Процентный 3 9 5" xfId="27421"/>
    <cellStyle name="Процентный 3 9 6" xfId="27422"/>
    <cellStyle name="Процентный 3 9 7" xfId="27423"/>
    <cellStyle name="Процентный 3 9 8" xfId="27424"/>
    <cellStyle name="Процентный 3 9 9" xfId="27425"/>
    <cellStyle name="Процентный 3_з-д график дв3 комбайнов 19.02.2010xls" xfId="27426"/>
    <cellStyle name="Процентный 4" xfId="27427"/>
    <cellStyle name="Процентный 4 10" xfId="27428"/>
    <cellStyle name="Процентный 4 10 10" xfId="27429"/>
    <cellStyle name="Процентный 4 10 11" xfId="27430"/>
    <cellStyle name="Процентный 4 10 12" xfId="27431"/>
    <cellStyle name="Процентный 4 10 13" xfId="27432"/>
    <cellStyle name="Процентный 4 10 14" xfId="27433"/>
    <cellStyle name="Процентный 4 10 15" xfId="27434"/>
    <cellStyle name="Процентный 4 10 2" xfId="27435"/>
    <cellStyle name="Процентный 4 10 3" xfId="27436"/>
    <cellStyle name="Процентный 4 10 4" xfId="27437"/>
    <cellStyle name="Процентный 4 10 5" xfId="27438"/>
    <cellStyle name="Процентный 4 10 6" xfId="27439"/>
    <cellStyle name="Процентный 4 10 7" xfId="27440"/>
    <cellStyle name="Процентный 4 10 8" xfId="27441"/>
    <cellStyle name="Процентный 4 10 9" xfId="27442"/>
    <cellStyle name="Процентный 4 11" xfId="27443"/>
    <cellStyle name="Процентный 4 11 10" xfId="27444"/>
    <cellStyle name="Процентный 4 11 11" xfId="27445"/>
    <cellStyle name="Процентный 4 11 12" xfId="27446"/>
    <cellStyle name="Процентный 4 11 13" xfId="27447"/>
    <cellStyle name="Процентный 4 11 14" xfId="27448"/>
    <cellStyle name="Процентный 4 11 15" xfId="27449"/>
    <cellStyle name="Процентный 4 11 2" xfId="27450"/>
    <cellStyle name="Процентный 4 11 3" xfId="27451"/>
    <cellStyle name="Процентный 4 11 4" xfId="27452"/>
    <cellStyle name="Процентный 4 11 5" xfId="27453"/>
    <cellStyle name="Процентный 4 11 6" xfId="27454"/>
    <cellStyle name="Процентный 4 11 7" xfId="27455"/>
    <cellStyle name="Процентный 4 11 8" xfId="27456"/>
    <cellStyle name="Процентный 4 11 9" xfId="27457"/>
    <cellStyle name="Процентный 4 12" xfId="27458"/>
    <cellStyle name="Процентный 4 12 10" xfId="27459"/>
    <cellStyle name="Процентный 4 12 11" xfId="27460"/>
    <cellStyle name="Процентный 4 12 12" xfId="27461"/>
    <cellStyle name="Процентный 4 12 13" xfId="27462"/>
    <cellStyle name="Процентный 4 12 14" xfId="27463"/>
    <cellStyle name="Процентный 4 12 15" xfId="27464"/>
    <cellStyle name="Процентный 4 12 2" xfId="27465"/>
    <cellStyle name="Процентный 4 12 3" xfId="27466"/>
    <cellStyle name="Процентный 4 12 4" xfId="27467"/>
    <cellStyle name="Процентный 4 12 5" xfId="27468"/>
    <cellStyle name="Процентный 4 12 6" xfId="27469"/>
    <cellStyle name="Процентный 4 12 7" xfId="27470"/>
    <cellStyle name="Процентный 4 12 8" xfId="27471"/>
    <cellStyle name="Процентный 4 12 9" xfId="27472"/>
    <cellStyle name="Процентный 4 13" xfId="27473"/>
    <cellStyle name="Процентный 4 13 10" xfId="27474"/>
    <cellStyle name="Процентный 4 13 11" xfId="27475"/>
    <cellStyle name="Процентный 4 13 12" xfId="27476"/>
    <cellStyle name="Процентный 4 13 13" xfId="27477"/>
    <cellStyle name="Процентный 4 13 14" xfId="27478"/>
    <cellStyle name="Процентный 4 13 15" xfId="27479"/>
    <cellStyle name="Процентный 4 13 2" xfId="27480"/>
    <cellStyle name="Процентный 4 13 3" xfId="27481"/>
    <cellStyle name="Процентный 4 13 4" xfId="27482"/>
    <cellStyle name="Процентный 4 13 5" xfId="27483"/>
    <cellStyle name="Процентный 4 13 6" xfId="27484"/>
    <cellStyle name="Процентный 4 13 7" xfId="27485"/>
    <cellStyle name="Процентный 4 13 8" xfId="27486"/>
    <cellStyle name="Процентный 4 13 9" xfId="27487"/>
    <cellStyle name="Процентный 4 14" xfId="27488"/>
    <cellStyle name="Процентный 4 14 10" xfId="27489"/>
    <cellStyle name="Процентный 4 14 11" xfId="27490"/>
    <cellStyle name="Процентный 4 14 12" xfId="27491"/>
    <cellStyle name="Процентный 4 14 13" xfId="27492"/>
    <cellStyle name="Процентный 4 14 14" xfId="27493"/>
    <cellStyle name="Процентный 4 14 15" xfId="27494"/>
    <cellStyle name="Процентный 4 14 2" xfId="27495"/>
    <cellStyle name="Процентный 4 14 3" xfId="27496"/>
    <cellStyle name="Процентный 4 14 4" xfId="27497"/>
    <cellStyle name="Процентный 4 14 5" xfId="27498"/>
    <cellStyle name="Процентный 4 14 6" xfId="27499"/>
    <cellStyle name="Процентный 4 14 7" xfId="27500"/>
    <cellStyle name="Процентный 4 14 8" xfId="27501"/>
    <cellStyle name="Процентный 4 14 9" xfId="27502"/>
    <cellStyle name="Процентный 4 15" xfId="27503"/>
    <cellStyle name="Процентный 4 15 2" xfId="27504"/>
    <cellStyle name="Процентный 4 15 3" xfId="27505"/>
    <cellStyle name="Процентный 4 2" xfId="27506"/>
    <cellStyle name="Процентный 4 2 10" xfId="27507"/>
    <cellStyle name="Процентный 4 2 11" xfId="27508"/>
    <cellStyle name="Процентный 4 2 12" xfId="27509"/>
    <cellStyle name="Процентный 4 2 13" xfId="27510"/>
    <cellStyle name="Процентный 4 2 14" xfId="27511"/>
    <cellStyle name="Процентный 4 2 15" xfId="27512"/>
    <cellStyle name="Процентный 4 2 16" xfId="27513"/>
    <cellStyle name="Процентный 4 2 17" xfId="27514"/>
    <cellStyle name="Процентный 4 2 2" xfId="27515"/>
    <cellStyle name="Процентный 4 2 3" xfId="27516"/>
    <cellStyle name="Процентный 4 2 4" xfId="27517"/>
    <cellStyle name="Процентный 4 2 5" xfId="27518"/>
    <cellStyle name="Процентный 4 2 6" xfId="27519"/>
    <cellStyle name="Процентный 4 2 7" xfId="27520"/>
    <cellStyle name="Процентный 4 2 8" xfId="27521"/>
    <cellStyle name="Процентный 4 2 9" xfId="27522"/>
    <cellStyle name="Процентный 4 3" xfId="27523"/>
    <cellStyle name="Процентный 4 3 10" xfId="27524"/>
    <cellStyle name="Процентный 4 3 11" xfId="27525"/>
    <cellStyle name="Процентный 4 3 12" xfId="27526"/>
    <cellStyle name="Процентный 4 3 13" xfId="27527"/>
    <cellStyle name="Процентный 4 3 14" xfId="27528"/>
    <cellStyle name="Процентный 4 3 15" xfId="27529"/>
    <cellStyle name="Процентный 4 3 2" xfId="27530"/>
    <cellStyle name="Процентный 4 3 3" xfId="27531"/>
    <cellStyle name="Процентный 4 3 4" xfId="27532"/>
    <cellStyle name="Процентный 4 3 5" xfId="27533"/>
    <cellStyle name="Процентный 4 3 6" xfId="27534"/>
    <cellStyle name="Процентный 4 3 7" xfId="27535"/>
    <cellStyle name="Процентный 4 3 8" xfId="27536"/>
    <cellStyle name="Процентный 4 3 9" xfId="27537"/>
    <cellStyle name="Процентный 4 4" xfId="27538"/>
    <cellStyle name="Процентный 4 4 10" xfId="27539"/>
    <cellStyle name="Процентный 4 4 11" xfId="27540"/>
    <cellStyle name="Процентный 4 4 12" xfId="27541"/>
    <cellStyle name="Процентный 4 4 13" xfId="27542"/>
    <cellStyle name="Процентный 4 4 14" xfId="27543"/>
    <cellStyle name="Процентный 4 4 15" xfId="27544"/>
    <cellStyle name="Процентный 4 4 16" xfId="27545"/>
    <cellStyle name="Процентный 4 4 17" xfId="27546"/>
    <cellStyle name="Процентный 4 4 2" xfId="27547"/>
    <cellStyle name="Процентный 4 4 3" xfId="27548"/>
    <cellStyle name="Процентный 4 4 4" xfId="27549"/>
    <cellStyle name="Процентный 4 4 5" xfId="27550"/>
    <cellStyle name="Процентный 4 4 6" xfId="27551"/>
    <cellStyle name="Процентный 4 4 7" xfId="27552"/>
    <cellStyle name="Процентный 4 4 8" xfId="27553"/>
    <cellStyle name="Процентный 4 4 9" xfId="27554"/>
    <cellStyle name="Процентный 4 5" xfId="27555"/>
    <cellStyle name="Процентный 4 5 10" xfId="27556"/>
    <cellStyle name="Процентный 4 5 11" xfId="27557"/>
    <cellStyle name="Процентный 4 5 12" xfId="27558"/>
    <cellStyle name="Процентный 4 5 13" xfId="27559"/>
    <cellStyle name="Процентный 4 5 14" xfId="27560"/>
    <cellStyle name="Процентный 4 5 15" xfId="27561"/>
    <cellStyle name="Процентный 4 5 2" xfId="27562"/>
    <cellStyle name="Процентный 4 5 3" xfId="27563"/>
    <cellStyle name="Процентный 4 5 4" xfId="27564"/>
    <cellStyle name="Процентный 4 5 5" xfId="27565"/>
    <cellStyle name="Процентный 4 5 6" xfId="27566"/>
    <cellStyle name="Процентный 4 5 7" xfId="27567"/>
    <cellStyle name="Процентный 4 5 8" xfId="27568"/>
    <cellStyle name="Процентный 4 5 9" xfId="27569"/>
    <cellStyle name="Процентный 4 6" xfId="27570"/>
    <cellStyle name="Процентный 4 6 10" xfId="27571"/>
    <cellStyle name="Процентный 4 6 11" xfId="27572"/>
    <cellStyle name="Процентный 4 6 12" xfId="27573"/>
    <cellStyle name="Процентный 4 6 13" xfId="27574"/>
    <cellStyle name="Процентный 4 6 14" xfId="27575"/>
    <cellStyle name="Процентный 4 6 15" xfId="27576"/>
    <cellStyle name="Процентный 4 6 2" xfId="27577"/>
    <cellStyle name="Процентный 4 6 3" xfId="27578"/>
    <cellStyle name="Процентный 4 6 4" xfId="27579"/>
    <cellStyle name="Процентный 4 6 5" xfId="27580"/>
    <cellStyle name="Процентный 4 6 6" xfId="27581"/>
    <cellStyle name="Процентный 4 6 7" xfId="27582"/>
    <cellStyle name="Процентный 4 6 8" xfId="27583"/>
    <cellStyle name="Процентный 4 6 9" xfId="27584"/>
    <cellStyle name="Процентный 4 7" xfId="27585"/>
    <cellStyle name="Процентный 4 7 10" xfId="27586"/>
    <cellStyle name="Процентный 4 7 11" xfId="27587"/>
    <cellStyle name="Процентный 4 7 12" xfId="27588"/>
    <cellStyle name="Процентный 4 7 13" xfId="27589"/>
    <cellStyle name="Процентный 4 7 14" xfId="27590"/>
    <cellStyle name="Процентный 4 7 15" xfId="27591"/>
    <cellStyle name="Процентный 4 7 2" xfId="27592"/>
    <cellStyle name="Процентный 4 7 3" xfId="27593"/>
    <cellStyle name="Процентный 4 7 4" xfId="27594"/>
    <cellStyle name="Процентный 4 7 5" xfId="27595"/>
    <cellStyle name="Процентный 4 7 6" xfId="27596"/>
    <cellStyle name="Процентный 4 7 7" xfId="27597"/>
    <cellStyle name="Процентный 4 7 8" xfId="27598"/>
    <cellStyle name="Процентный 4 7 9" xfId="27599"/>
    <cellStyle name="Процентный 4 8" xfId="27600"/>
    <cellStyle name="Процентный 4 8 10" xfId="27601"/>
    <cellStyle name="Процентный 4 8 11" xfId="27602"/>
    <cellStyle name="Процентный 4 8 12" xfId="27603"/>
    <cellStyle name="Процентный 4 8 13" xfId="27604"/>
    <cellStyle name="Процентный 4 8 14" xfId="27605"/>
    <cellStyle name="Процентный 4 8 15" xfId="27606"/>
    <cellStyle name="Процентный 4 8 2" xfId="27607"/>
    <cellStyle name="Процентный 4 8 3" xfId="27608"/>
    <cellStyle name="Процентный 4 8 4" xfId="27609"/>
    <cellStyle name="Процентный 4 8 5" xfId="27610"/>
    <cellStyle name="Процентный 4 8 6" xfId="27611"/>
    <cellStyle name="Процентный 4 8 7" xfId="27612"/>
    <cellStyle name="Процентный 4 8 8" xfId="27613"/>
    <cellStyle name="Процентный 4 8 9" xfId="27614"/>
    <cellStyle name="Процентный 4 9" xfId="27615"/>
    <cellStyle name="Процентный 4 9 10" xfId="27616"/>
    <cellStyle name="Процентный 4 9 11" xfId="27617"/>
    <cellStyle name="Процентный 4 9 12" xfId="27618"/>
    <cellStyle name="Процентный 4 9 13" xfId="27619"/>
    <cellStyle name="Процентный 4 9 14" xfId="27620"/>
    <cellStyle name="Процентный 4 9 15" xfId="27621"/>
    <cellStyle name="Процентный 4 9 2" xfId="27622"/>
    <cellStyle name="Процентный 4 9 3" xfId="27623"/>
    <cellStyle name="Процентный 4 9 4" xfId="27624"/>
    <cellStyle name="Процентный 4 9 5" xfId="27625"/>
    <cellStyle name="Процентный 4 9 6" xfId="27626"/>
    <cellStyle name="Процентный 4 9 7" xfId="27627"/>
    <cellStyle name="Процентный 4 9 8" xfId="27628"/>
    <cellStyle name="Процентный 4 9 9" xfId="27629"/>
    <cellStyle name="Процентный 4_Копия данецк" xfId="27630"/>
    <cellStyle name="Процентный 5" xfId="27631"/>
    <cellStyle name="Процентный 5 10" xfId="27632"/>
    <cellStyle name="Процентный 5 11" xfId="27633"/>
    <cellStyle name="Процентный 5 11 10" xfId="27634"/>
    <cellStyle name="Процентный 5 11 11" xfId="27635"/>
    <cellStyle name="Процентный 5 11 12" xfId="27636"/>
    <cellStyle name="Процентный 5 11 13" xfId="27637"/>
    <cellStyle name="Процентный 5 11 14" xfId="27638"/>
    <cellStyle name="Процентный 5 11 15" xfId="27639"/>
    <cellStyle name="Процентный 5 11 16" xfId="27640"/>
    <cellStyle name="Процентный 5 11 17" xfId="27641"/>
    <cellStyle name="Процентный 5 11 18" xfId="27642"/>
    <cellStyle name="Процентный 5 11 19" xfId="27643"/>
    <cellStyle name="Процентный 5 11 2" xfId="27644"/>
    <cellStyle name="Процентный 5 11 2 2" xfId="27645"/>
    <cellStyle name="Процентный 5 11 2 2 2" xfId="27646"/>
    <cellStyle name="Процентный 5 11 2 2 3" xfId="27647"/>
    <cellStyle name="Процентный 5 11 2 3" xfId="27648"/>
    <cellStyle name="Процентный 5 11 2 4" xfId="27649"/>
    <cellStyle name="Процентный 5 11 20" xfId="27650"/>
    <cellStyle name="Процентный 5 11 21" xfId="27651"/>
    <cellStyle name="Процентный 5 11 22" xfId="27652"/>
    <cellStyle name="Процентный 5 11 23" xfId="27653"/>
    <cellStyle name="Процентный 5 11 24" xfId="27654"/>
    <cellStyle name="Процентный 5 11 25" xfId="27655"/>
    <cellStyle name="Процентный 5 11 26" xfId="27656"/>
    <cellStyle name="Процентный 5 11 27" xfId="27657"/>
    <cellStyle name="Процентный 5 11 28" xfId="27658"/>
    <cellStyle name="Процентный 5 11 29" xfId="27659"/>
    <cellStyle name="Процентный 5 11 3" xfId="27660"/>
    <cellStyle name="Процентный 5 11 3 2" xfId="27661"/>
    <cellStyle name="Процентный 5 11 3 3" xfId="27662"/>
    <cellStyle name="Процентный 5 11 30" xfId="27663"/>
    <cellStyle name="Процентный 5 11 31" xfId="27664"/>
    <cellStyle name="Процентный 5 11 32" xfId="27665"/>
    <cellStyle name="Процентный 5 11 4" xfId="27666"/>
    <cellStyle name="Процентный 5 11 4 2" xfId="27667"/>
    <cellStyle name="Процентный 5 11 5" xfId="27668"/>
    <cellStyle name="Процентный 5 11 6" xfId="27669"/>
    <cellStyle name="Процентный 5 11 7" xfId="27670"/>
    <cellStyle name="Процентный 5 11 8" xfId="27671"/>
    <cellStyle name="Процентный 5 11 9" xfId="27672"/>
    <cellStyle name="Процентный 5 12" xfId="27673"/>
    <cellStyle name="Процентный 5 12 2" xfId="27674"/>
    <cellStyle name="Процентный 5 12 3" xfId="27675"/>
    <cellStyle name="Процентный 5 13" xfId="27676"/>
    <cellStyle name="Процентный 5 13 2" xfId="27677"/>
    <cellStyle name="Процентный 5 14" xfId="27678"/>
    <cellStyle name="Процентный 5 15" xfId="27679"/>
    <cellStyle name="Процентный 5 16" xfId="27680"/>
    <cellStyle name="Процентный 5 17" xfId="27681"/>
    <cellStyle name="Процентный 5 18" xfId="27682"/>
    <cellStyle name="Процентный 5 19" xfId="27683"/>
    <cellStyle name="Процентный 5 2" xfId="27684"/>
    <cellStyle name="Процентный 5 2 10" xfId="27685"/>
    <cellStyle name="Процентный 5 2 11" xfId="27686"/>
    <cellStyle name="Процентный 5 2 12" xfId="27687"/>
    <cellStyle name="Процентный 5 2 13" xfId="27688"/>
    <cellStyle name="Процентный 5 2 14" xfId="27689"/>
    <cellStyle name="Процентный 5 2 15" xfId="27690"/>
    <cellStyle name="Процентный 5 2 16" xfId="27691"/>
    <cellStyle name="Процентный 5 2 17" xfId="27692"/>
    <cellStyle name="Процентный 5 2 18" xfId="27693"/>
    <cellStyle name="Процентный 5 2 19" xfId="27694"/>
    <cellStyle name="Процентный 5 2 2" xfId="27695"/>
    <cellStyle name="Процентный 5 2 2 10" xfId="27696"/>
    <cellStyle name="Процентный 5 2 2 11" xfId="27697"/>
    <cellStyle name="Процентный 5 2 2 12" xfId="27698"/>
    <cellStyle name="Процентный 5 2 2 13" xfId="27699"/>
    <cellStyle name="Процентный 5 2 2 14" xfId="27700"/>
    <cellStyle name="Процентный 5 2 2 15" xfId="27701"/>
    <cellStyle name="Процентный 5 2 2 16" xfId="27702"/>
    <cellStyle name="Процентный 5 2 2 17" xfId="27703"/>
    <cellStyle name="Процентный 5 2 2 18" xfId="27704"/>
    <cellStyle name="Процентный 5 2 2 19" xfId="27705"/>
    <cellStyle name="Процентный 5 2 2 2" xfId="27706"/>
    <cellStyle name="Процентный 5 2 2 2 2" xfId="27707"/>
    <cellStyle name="Процентный 5 2 2 2 3" xfId="27708"/>
    <cellStyle name="Процентный 5 2 2 20" xfId="27709"/>
    <cellStyle name="Процентный 5 2 2 21" xfId="27710"/>
    <cellStyle name="Процентный 5 2 2 22" xfId="27711"/>
    <cellStyle name="Процентный 5 2 2 23" xfId="27712"/>
    <cellStyle name="Процентный 5 2 2 24" xfId="27713"/>
    <cellStyle name="Процентный 5 2 2 25" xfId="27714"/>
    <cellStyle name="Процентный 5 2 2 26" xfId="27715"/>
    <cellStyle name="Процентный 5 2 2 27" xfId="27716"/>
    <cellStyle name="Процентный 5 2 2 28" xfId="27717"/>
    <cellStyle name="Процентный 5 2 2 29" xfId="27718"/>
    <cellStyle name="Процентный 5 2 2 3" xfId="27719"/>
    <cellStyle name="Процентный 5 2 2 30" xfId="27720"/>
    <cellStyle name="Процентный 5 2 2 31" xfId="27721"/>
    <cellStyle name="Процентный 5 2 2 32" xfId="27722"/>
    <cellStyle name="Процентный 5 2 2 4" xfId="27723"/>
    <cellStyle name="Процентный 5 2 2 5" xfId="27724"/>
    <cellStyle name="Процентный 5 2 2 6" xfId="27725"/>
    <cellStyle name="Процентный 5 2 2 7" xfId="27726"/>
    <cellStyle name="Процентный 5 2 2 8" xfId="27727"/>
    <cellStyle name="Процентный 5 2 2 9" xfId="27728"/>
    <cellStyle name="Процентный 5 2 20" xfId="27729"/>
    <cellStyle name="Процентный 5 2 21" xfId="27730"/>
    <cellStyle name="Процентный 5 2 22" xfId="27731"/>
    <cellStyle name="Процентный 5 2 23" xfId="27732"/>
    <cellStyle name="Процентный 5 2 24" xfId="27733"/>
    <cellStyle name="Процентный 5 2 25" xfId="27734"/>
    <cellStyle name="Процентный 5 2 26" xfId="27735"/>
    <cellStyle name="Процентный 5 2 27" xfId="27736"/>
    <cellStyle name="Процентный 5 2 28" xfId="27737"/>
    <cellStyle name="Процентный 5 2 29" xfId="27738"/>
    <cellStyle name="Процентный 5 2 3" xfId="27739"/>
    <cellStyle name="Процентный 5 2 3 2" xfId="27740"/>
    <cellStyle name="Процентный 5 2 3 2 2" xfId="27741"/>
    <cellStyle name="Процентный 5 2 3 2 2 2" xfId="27742"/>
    <cellStyle name="Процентный 5 2 3 2 3" xfId="27743"/>
    <cellStyle name="Процентный 5 2 3 3" xfId="27744"/>
    <cellStyle name="Процентный 5 2 3 3 2" xfId="27745"/>
    <cellStyle name="Процентный 5 2 3 4" xfId="27746"/>
    <cellStyle name="Процентный 5 2 3 5" xfId="27747"/>
    <cellStyle name="Процентный 5 2 3 6" xfId="27748"/>
    <cellStyle name="Процентный 5 2 30" xfId="27749"/>
    <cellStyle name="Процентный 5 2 31" xfId="27750"/>
    <cellStyle name="Процентный 5 2 32" xfId="27751"/>
    <cellStyle name="Процентный 5 2 33" xfId="27752"/>
    <cellStyle name="Процентный 5 2 4" xfId="27753"/>
    <cellStyle name="Процентный 5 2 4 2" xfId="27754"/>
    <cellStyle name="Процентный 5 2 4 2 2" xfId="27755"/>
    <cellStyle name="Процентный 5 2 4 3" xfId="27756"/>
    <cellStyle name="Процентный 5 2 4 4" xfId="27757"/>
    <cellStyle name="Процентный 5 2 5" xfId="27758"/>
    <cellStyle name="Процентный 5 2 6" xfId="27759"/>
    <cellStyle name="Процентный 5 2 7" xfId="27760"/>
    <cellStyle name="Процентный 5 2 8" xfId="27761"/>
    <cellStyle name="Процентный 5 2 9" xfId="27762"/>
    <cellStyle name="Процентный 5 20" xfId="27763"/>
    <cellStyle name="Процентный 5 21" xfId="27764"/>
    <cellStyle name="Процентный 5 22" xfId="27765"/>
    <cellStyle name="Процентный 5 23" xfId="27766"/>
    <cellStyle name="Процентный 5 24" xfId="27767"/>
    <cellStyle name="Процентный 5 25" xfId="27768"/>
    <cellStyle name="Процентный 5 26" xfId="27769"/>
    <cellStyle name="Процентный 5 27" xfId="27770"/>
    <cellStyle name="Процентный 5 28" xfId="27771"/>
    <cellStyle name="Процентный 5 29" xfId="27772"/>
    <cellStyle name="Процентный 5 3" xfId="27773"/>
    <cellStyle name="Процентный 5 3 2" xfId="27774"/>
    <cellStyle name="Процентный 5 30" xfId="27775"/>
    <cellStyle name="Процентный 5 31" xfId="27776"/>
    <cellStyle name="Процентный 5 32" xfId="27777"/>
    <cellStyle name="Процентный 5 33" xfId="27778"/>
    <cellStyle name="Процентный 5 34" xfId="27779"/>
    <cellStyle name="Процентный 5 35" xfId="27780"/>
    <cellStyle name="Процентный 5 36" xfId="27781"/>
    <cellStyle name="Процентный 5 37" xfId="27782"/>
    <cellStyle name="Процентный 5 38" xfId="27783"/>
    <cellStyle name="Процентный 5 39" xfId="27784"/>
    <cellStyle name="Процентный 5 4" xfId="27785"/>
    <cellStyle name="Процентный 5 4 2" xfId="27786"/>
    <cellStyle name="Процентный 5 40" xfId="27787"/>
    <cellStyle name="Процентный 5 41" xfId="27788"/>
    <cellStyle name="Процентный 5 5" xfId="27789"/>
    <cellStyle name="Процентный 5 5 2" xfId="27790"/>
    <cellStyle name="Процентный 5 6" xfId="27791"/>
    <cellStyle name="Процентный 5 6 10" xfId="27792"/>
    <cellStyle name="Процентный 5 6 11" xfId="27793"/>
    <cellStyle name="Процентный 5 6 12" xfId="27794"/>
    <cellStyle name="Процентный 5 6 13" xfId="27795"/>
    <cellStyle name="Процентный 5 6 14" xfId="27796"/>
    <cellStyle name="Процентный 5 6 15" xfId="27797"/>
    <cellStyle name="Процентный 5 6 16" xfId="27798"/>
    <cellStyle name="Процентный 5 6 17" xfId="27799"/>
    <cellStyle name="Процентный 5 6 18" xfId="27800"/>
    <cellStyle name="Процентный 5 6 19" xfId="27801"/>
    <cellStyle name="Процентный 5 6 2" xfId="27802"/>
    <cellStyle name="Процентный 5 6 2 10" xfId="27803"/>
    <cellStyle name="Процентный 5 6 2 11" xfId="27804"/>
    <cellStyle name="Процентный 5 6 2 12" xfId="27805"/>
    <cellStyle name="Процентный 5 6 2 13" xfId="27806"/>
    <cellStyle name="Процентный 5 6 2 14" xfId="27807"/>
    <cellStyle name="Процентный 5 6 2 15" xfId="27808"/>
    <cellStyle name="Процентный 5 6 2 16" xfId="27809"/>
    <cellStyle name="Процентный 5 6 2 17" xfId="27810"/>
    <cellStyle name="Процентный 5 6 2 18" xfId="27811"/>
    <cellStyle name="Процентный 5 6 2 19" xfId="27812"/>
    <cellStyle name="Процентный 5 6 2 2" xfId="27813"/>
    <cellStyle name="Процентный 5 6 2 2 2" xfId="27814"/>
    <cellStyle name="Процентный 5 6 2 2 3" xfId="27815"/>
    <cellStyle name="Процентный 5 6 2 20" xfId="27816"/>
    <cellStyle name="Процентный 5 6 2 21" xfId="27817"/>
    <cellStyle name="Процентный 5 6 2 22" xfId="27818"/>
    <cellStyle name="Процентный 5 6 2 23" xfId="27819"/>
    <cellStyle name="Процентный 5 6 2 24" xfId="27820"/>
    <cellStyle name="Процентный 5 6 2 25" xfId="27821"/>
    <cellStyle name="Процентный 5 6 2 26" xfId="27822"/>
    <cellStyle name="Процентный 5 6 2 27" xfId="27823"/>
    <cellStyle name="Процентный 5 6 2 28" xfId="27824"/>
    <cellStyle name="Процентный 5 6 2 29" xfId="27825"/>
    <cellStyle name="Процентный 5 6 2 3" xfId="27826"/>
    <cellStyle name="Процентный 5 6 2 30" xfId="27827"/>
    <cellStyle name="Процентный 5 6 2 31" xfId="27828"/>
    <cellStyle name="Процентный 5 6 2 32" xfId="27829"/>
    <cellStyle name="Процентный 5 6 2 4" xfId="27830"/>
    <cellStyle name="Процентный 5 6 2 5" xfId="27831"/>
    <cellStyle name="Процентный 5 6 2 6" xfId="27832"/>
    <cellStyle name="Процентный 5 6 2 7" xfId="27833"/>
    <cellStyle name="Процентный 5 6 2 8" xfId="27834"/>
    <cellStyle name="Процентный 5 6 2 9" xfId="27835"/>
    <cellStyle name="Процентный 5 6 20" xfId="27836"/>
    <cellStyle name="Процентный 5 6 21" xfId="27837"/>
    <cellStyle name="Процентный 5 6 22" xfId="27838"/>
    <cellStyle name="Процентный 5 6 23" xfId="27839"/>
    <cellStyle name="Процентный 5 6 24" xfId="27840"/>
    <cellStyle name="Процентный 5 6 25" xfId="27841"/>
    <cellStyle name="Процентный 5 6 26" xfId="27842"/>
    <cellStyle name="Процентный 5 6 27" xfId="27843"/>
    <cellStyle name="Процентный 5 6 28" xfId="27844"/>
    <cellStyle name="Процентный 5 6 29" xfId="27845"/>
    <cellStyle name="Процентный 5 6 3" xfId="27846"/>
    <cellStyle name="Процентный 5 6 3 2" xfId="27847"/>
    <cellStyle name="Процентный 5 6 3 2 2" xfId="27848"/>
    <cellStyle name="Процентный 5 6 3 2 3" xfId="27849"/>
    <cellStyle name="Процентный 5 6 3 3" xfId="27850"/>
    <cellStyle name="Процентный 5 6 3 4" xfId="27851"/>
    <cellStyle name="Процентный 5 6 30" xfId="27852"/>
    <cellStyle name="Процентный 5 6 31" xfId="27853"/>
    <cellStyle name="Процентный 5 6 32" xfId="27854"/>
    <cellStyle name="Процентный 5 6 33" xfId="27855"/>
    <cellStyle name="Процентный 5 6 4" xfId="27856"/>
    <cellStyle name="Процентный 5 6 4 2" xfId="27857"/>
    <cellStyle name="Процентный 5 6 4 3" xfId="27858"/>
    <cellStyle name="Процентный 5 6 5" xfId="27859"/>
    <cellStyle name="Процентный 5 6 6" xfId="27860"/>
    <cellStyle name="Процентный 5 6 7" xfId="27861"/>
    <cellStyle name="Процентный 5 6 8" xfId="27862"/>
    <cellStyle name="Процентный 5 6 9" xfId="27863"/>
    <cellStyle name="Процентный 5 7" xfId="27864"/>
    <cellStyle name="Процентный 5 7 10" xfId="27865"/>
    <cellStyle name="Процентный 5 7 11" xfId="27866"/>
    <cellStyle name="Процентный 5 7 12" xfId="27867"/>
    <cellStyle name="Процентный 5 7 13" xfId="27868"/>
    <cellStyle name="Процентный 5 7 14" xfId="27869"/>
    <cellStyle name="Процентный 5 7 15" xfId="27870"/>
    <cellStyle name="Процентный 5 7 16" xfId="27871"/>
    <cellStyle name="Процентный 5 7 17" xfId="27872"/>
    <cellStyle name="Процентный 5 7 18" xfId="27873"/>
    <cellStyle name="Процентный 5 7 19" xfId="27874"/>
    <cellStyle name="Процентный 5 7 2" xfId="27875"/>
    <cellStyle name="Процентный 5 7 2 10" xfId="27876"/>
    <cellStyle name="Процентный 5 7 2 11" xfId="27877"/>
    <cellStyle name="Процентный 5 7 2 12" xfId="27878"/>
    <cellStyle name="Процентный 5 7 2 13" xfId="27879"/>
    <cellStyle name="Процентный 5 7 2 14" xfId="27880"/>
    <cellStyle name="Процентный 5 7 2 15" xfId="27881"/>
    <cellStyle name="Процентный 5 7 2 16" xfId="27882"/>
    <cellStyle name="Процентный 5 7 2 17" xfId="27883"/>
    <cellStyle name="Процентный 5 7 2 18" xfId="27884"/>
    <cellStyle name="Процентный 5 7 2 19" xfId="27885"/>
    <cellStyle name="Процентный 5 7 2 2" xfId="27886"/>
    <cellStyle name="Процентный 5 7 2 2 2" xfId="27887"/>
    <cellStyle name="Процентный 5 7 2 2 3" xfId="27888"/>
    <cellStyle name="Процентный 5 7 2 20" xfId="27889"/>
    <cellStyle name="Процентный 5 7 2 21" xfId="27890"/>
    <cellStyle name="Процентный 5 7 2 22" xfId="27891"/>
    <cellStyle name="Процентный 5 7 2 23" xfId="27892"/>
    <cellStyle name="Процентный 5 7 2 24" xfId="27893"/>
    <cellStyle name="Процентный 5 7 2 25" xfId="27894"/>
    <cellStyle name="Процентный 5 7 2 26" xfId="27895"/>
    <cellStyle name="Процентный 5 7 2 27" xfId="27896"/>
    <cellStyle name="Процентный 5 7 2 28" xfId="27897"/>
    <cellStyle name="Процентный 5 7 2 29" xfId="27898"/>
    <cellStyle name="Процентный 5 7 2 3" xfId="27899"/>
    <cellStyle name="Процентный 5 7 2 30" xfId="27900"/>
    <cellStyle name="Процентный 5 7 2 31" xfId="27901"/>
    <cellStyle name="Процентный 5 7 2 32" xfId="27902"/>
    <cellStyle name="Процентный 5 7 2 4" xfId="27903"/>
    <cellStyle name="Процентный 5 7 2 5" xfId="27904"/>
    <cellStyle name="Процентный 5 7 2 6" xfId="27905"/>
    <cellStyle name="Процентный 5 7 2 7" xfId="27906"/>
    <cellStyle name="Процентный 5 7 2 8" xfId="27907"/>
    <cellStyle name="Процентный 5 7 2 9" xfId="27908"/>
    <cellStyle name="Процентный 5 7 20" xfId="27909"/>
    <cellStyle name="Процентный 5 7 21" xfId="27910"/>
    <cellStyle name="Процентный 5 7 22" xfId="27911"/>
    <cellStyle name="Процентный 5 7 23" xfId="27912"/>
    <cellStyle name="Процентный 5 7 24" xfId="27913"/>
    <cellStyle name="Процентный 5 7 25" xfId="27914"/>
    <cellStyle name="Процентный 5 7 26" xfId="27915"/>
    <cellStyle name="Процентный 5 7 27" xfId="27916"/>
    <cellStyle name="Процентный 5 7 28" xfId="27917"/>
    <cellStyle name="Процентный 5 7 29" xfId="27918"/>
    <cellStyle name="Процентный 5 7 3" xfId="27919"/>
    <cellStyle name="Процентный 5 7 3 2" xfId="27920"/>
    <cellStyle name="Процентный 5 7 3 2 2" xfId="27921"/>
    <cellStyle name="Процентный 5 7 3 2 3" xfId="27922"/>
    <cellStyle name="Процентный 5 7 3 3" xfId="27923"/>
    <cellStyle name="Процентный 5 7 3 4" xfId="27924"/>
    <cellStyle name="Процентный 5 7 30" xfId="27925"/>
    <cellStyle name="Процентный 5 7 31" xfId="27926"/>
    <cellStyle name="Процентный 5 7 32" xfId="27927"/>
    <cellStyle name="Процентный 5 7 4" xfId="27928"/>
    <cellStyle name="Процентный 5 7 4 2" xfId="27929"/>
    <cellStyle name="Процентный 5 7 4 3" xfId="27930"/>
    <cellStyle name="Процентный 5 7 5" xfId="27931"/>
    <cellStyle name="Процентный 5 7 6" xfId="27932"/>
    <cellStyle name="Процентный 5 7 7" xfId="27933"/>
    <cellStyle name="Процентный 5 7 8" xfId="27934"/>
    <cellStyle name="Процентный 5 7 9" xfId="27935"/>
    <cellStyle name="Процентный 5 8" xfId="27936"/>
    <cellStyle name="Процентный 5 8 10" xfId="27937"/>
    <cellStyle name="Процентный 5 8 11" xfId="27938"/>
    <cellStyle name="Процентный 5 8 12" xfId="27939"/>
    <cellStyle name="Процентный 5 8 13" xfId="27940"/>
    <cellStyle name="Процентный 5 8 14" xfId="27941"/>
    <cellStyle name="Процентный 5 8 15" xfId="27942"/>
    <cellStyle name="Процентный 5 8 16" xfId="27943"/>
    <cellStyle name="Процентный 5 8 17" xfId="27944"/>
    <cellStyle name="Процентный 5 8 18" xfId="27945"/>
    <cellStyle name="Процентный 5 8 19" xfId="27946"/>
    <cellStyle name="Процентный 5 8 2" xfId="27947"/>
    <cellStyle name="Процентный 5 8 2 10" xfId="27948"/>
    <cellStyle name="Процентный 5 8 2 11" xfId="27949"/>
    <cellStyle name="Процентный 5 8 2 12" xfId="27950"/>
    <cellStyle name="Процентный 5 8 2 13" xfId="27951"/>
    <cellStyle name="Процентный 5 8 2 14" xfId="27952"/>
    <cellStyle name="Процентный 5 8 2 15" xfId="27953"/>
    <cellStyle name="Процентный 5 8 2 16" xfId="27954"/>
    <cellStyle name="Процентный 5 8 2 17" xfId="27955"/>
    <cellStyle name="Процентный 5 8 2 18" xfId="27956"/>
    <cellStyle name="Процентный 5 8 2 19" xfId="27957"/>
    <cellStyle name="Процентный 5 8 2 2" xfId="27958"/>
    <cellStyle name="Процентный 5 8 2 2 2" xfId="27959"/>
    <cellStyle name="Процентный 5 8 2 2 3" xfId="27960"/>
    <cellStyle name="Процентный 5 8 2 20" xfId="27961"/>
    <cellStyle name="Процентный 5 8 2 21" xfId="27962"/>
    <cellStyle name="Процентный 5 8 2 22" xfId="27963"/>
    <cellStyle name="Процентный 5 8 2 23" xfId="27964"/>
    <cellStyle name="Процентный 5 8 2 24" xfId="27965"/>
    <cellStyle name="Процентный 5 8 2 25" xfId="27966"/>
    <cellStyle name="Процентный 5 8 2 26" xfId="27967"/>
    <cellStyle name="Процентный 5 8 2 27" xfId="27968"/>
    <cellStyle name="Процентный 5 8 2 28" xfId="27969"/>
    <cellStyle name="Процентный 5 8 2 29" xfId="27970"/>
    <cellStyle name="Процентный 5 8 2 3" xfId="27971"/>
    <cellStyle name="Процентный 5 8 2 30" xfId="27972"/>
    <cellStyle name="Процентный 5 8 2 31" xfId="27973"/>
    <cellStyle name="Процентный 5 8 2 32" xfId="27974"/>
    <cellStyle name="Процентный 5 8 2 4" xfId="27975"/>
    <cellStyle name="Процентный 5 8 2 5" xfId="27976"/>
    <cellStyle name="Процентный 5 8 2 6" xfId="27977"/>
    <cellStyle name="Процентный 5 8 2 7" xfId="27978"/>
    <cellStyle name="Процентный 5 8 2 8" xfId="27979"/>
    <cellStyle name="Процентный 5 8 2 9" xfId="27980"/>
    <cellStyle name="Процентный 5 8 20" xfId="27981"/>
    <cellStyle name="Процентный 5 8 21" xfId="27982"/>
    <cellStyle name="Процентный 5 8 22" xfId="27983"/>
    <cellStyle name="Процентный 5 8 23" xfId="27984"/>
    <cellStyle name="Процентный 5 8 24" xfId="27985"/>
    <cellStyle name="Процентный 5 8 25" xfId="27986"/>
    <cellStyle name="Процентный 5 8 26" xfId="27987"/>
    <cellStyle name="Процентный 5 8 27" xfId="27988"/>
    <cellStyle name="Процентный 5 8 28" xfId="27989"/>
    <cellStyle name="Процентный 5 8 29" xfId="27990"/>
    <cellStyle name="Процентный 5 8 3" xfId="27991"/>
    <cellStyle name="Процентный 5 8 3 2" xfId="27992"/>
    <cellStyle name="Процентный 5 8 3 2 2" xfId="27993"/>
    <cellStyle name="Процентный 5 8 3 2 3" xfId="27994"/>
    <cellStyle name="Процентный 5 8 3 3" xfId="27995"/>
    <cellStyle name="Процентный 5 8 3 4" xfId="27996"/>
    <cellStyle name="Процентный 5 8 30" xfId="27997"/>
    <cellStyle name="Процентный 5 8 31" xfId="27998"/>
    <cellStyle name="Процентный 5 8 32" xfId="27999"/>
    <cellStyle name="Процентный 5 8 33" xfId="28000"/>
    <cellStyle name="Процентный 5 8 4" xfId="28001"/>
    <cellStyle name="Процентный 5 8 4 2" xfId="28002"/>
    <cellStyle name="Процентный 5 8 4 3" xfId="28003"/>
    <cellStyle name="Процентный 5 8 5" xfId="28004"/>
    <cellStyle name="Процентный 5 8 6" xfId="28005"/>
    <cellStyle name="Процентный 5 8 7" xfId="28006"/>
    <cellStyle name="Процентный 5 8 8" xfId="28007"/>
    <cellStyle name="Процентный 5 8 9" xfId="28008"/>
    <cellStyle name="Процентный 5 9" xfId="28009"/>
    <cellStyle name="Процентный 5_Копия данецк" xfId="28010"/>
    <cellStyle name="Процентный 6" xfId="28011"/>
    <cellStyle name="Процентный 6 10" xfId="28012"/>
    <cellStyle name="Процентный 6 2" xfId="28013"/>
    <cellStyle name="Процентный 6 2 10" xfId="28014"/>
    <cellStyle name="Процентный 6 2 11" xfId="28015"/>
    <cellStyle name="Процентный 6 2 12" xfId="28016"/>
    <cellStyle name="Процентный 6 2 13" xfId="28017"/>
    <cellStyle name="Процентный 6 2 14" xfId="28018"/>
    <cellStyle name="Процентный 6 2 15" xfId="28019"/>
    <cellStyle name="Процентный 6 2 16" xfId="28020"/>
    <cellStyle name="Процентный 6 2 17" xfId="28021"/>
    <cellStyle name="Процентный 6 2 18" xfId="28022"/>
    <cellStyle name="Процентный 6 2 19" xfId="28023"/>
    <cellStyle name="Процентный 6 2 2" xfId="28024"/>
    <cellStyle name="Процентный 6 2 2 2" xfId="28025"/>
    <cellStyle name="Процентный 6 2 2 3" xfId="28026"/>
    <cellStyle name="Процентный 6 2 20" xfId="28027"/>
    <cellStyle name="Процентный 6 2 21" xfId="28028"/>
    <cellStyle name="Процентный 6 2 22" xfId="28029"/>
    <cellStyle name="Процентный 6 2 23" xfId="28030"/>
    <cellStyle name="Процентный 6 2 24" xfId="28031"/>
    <cellStyle name="Процентный 6 2 25" xfId="28032"/>
    <cellStyle name="Процентный 6 2 26" xfId="28033"/>
    <cellStyle name="Процентный 6 2 27" xfId="28034"/>
    <cellStyle name="Процентный 6 2 28" xfId="28035"/>
    <cellStyle name="Процентный 6 2 29" xfId="28036"/>
    <cellStyle name="Процентный 6 2 3" xfId="28037"/>
    <cellStyle name="Процентный 6 2 3 10" xfId="28038"/>
    <cellStyle name="Процентный 6 2 3 11" xfId="28039"/>
    <cellStyle name="Процентный 6 2 3 12" xfId="28040"/>
    <cellStyle name="Процентный 6 2 3 13" xfId="28041"/>
    <cellStyle name="Процентный 6 2 3 14" xfId="28042"/>
    <cellStyle name="Процентный 6 2 3 15" xfId="28043"/>
    <cellStyle name="Процентный 6 2 3 16" xfId="28044"/>
    <cellStyle name="Процентный 6 2 3 17" xfId="28045"/>
    <cellStyle name="Процентный 6 2 3 18" xfId="28046"/>
    <cellStyle name="Процентный 6 2 3 19" xfId="28047"/>
    <cellStyle name="Процентный 6 2 3 2" xfId="28048"/>
    <cellStyle name="Процентный 6 2 3 2 2" xfId="28049"/>
    <cellStyle name="Процентный 6 2 3 2 2 2" xfId="28050"/>
    <cellStyle name="Процентный 6 2 3 2 2 3" xfId="28051"/>
    <cellStyle name="Процентный 6 2 3 2 3" xfId="28052"/>
    <cellStyle name="Процентный 6 2 3 2 4" xfId="28053"/>
    <cellStyle name="Процентный 6 2 3 20" xfId="28054"/>
    <cellStyle name="Процентный 6 2 3 21" xfId="28055"/>
    <cellStyle name="Процентный 6 2 3 22" xfId="28056"/>
    <cellStyle name="Процентный 6 2 3 23" xfId="28057"/>
    <cellStyle name="Процентный 6 2 3 24" xfId="28058"/>
    <cellStyle name="Процентный 6 2 3 25" xfId="28059"/>
    <cellStyle name="Процентный 6 2 3 26" xfId="28060"/>
    <cellStyle name="Процентный 6 2 3 27" xfId="28061"/>
    <cellStyle name="Процентный 6 2 3 28" xfId="28062"/>
    <cellStyle name="Процентный 6 2 3 29" xfId="28063"/>
    <cellStyle name="Процентный 6 2 3 3" xfId="28064"/>
    <cellStyle name="Процентный 6 2 3 3 2" xfId="28065"/>
    <cellStyle name="Процентный 6 2 3 3 3" xfId="28066"/>
    <cellStyle name="Процентный 6 2 3 30" xfId="28067"/>
    <cellStyle name="Процентный 6 2 3 31" xfId="28068"/>
    <cellStyle name="Процентный 6 2 3 32" xfId="28069"/>
    <cellStyle name="Процентный 6 2 3 4" xfId="28070"/>
    <cellStyle name="Процентный 6 2 3 4 2" xfId="28071"/>
    <cellStyle name="Процентный 6 2 3 5" xfId="28072"/>
    <cellStyle name="Процентный 6 2 3 6" xfId="28073"/>
    <cellStyle name="Процентный 6 2 3 7" xfId="28074"/>
    <cellStyle name="Процентный 6 2 3 8" xfId="28075"/>
    <cellStyle name="Процентный 6 2 3 9" xfId="28076"/>
    <cellStyle name="Процентный 6 2 30" xfId="28077"/>
    <cellStyle name="Процентный 6 2 31" xfId="28078"/>
    <cellStyle name="Процентный 6 2 32" xfId="28079"/>
    <cellStyle name="Процентный 6 2 33" xfId="28080"/>
    <cellStyle name="Процентный 6 2 34" xfId="28081"/>
    <cellStyle name="Процентный 6 2 4" xfId="28082"/>
    <cellStyle name="Процентный 6 2 4 2" xfId="28083"/>
    <cellStyle name="Процентный 6 2 4 2 2" xfId="28084"/>
    <cellStyle name="Процентный 6 2 4 2 3" xfId="28085"/>
    <cellStyle name="Процентный 6 2 4 3" xfId="28086"/>
    <cellStyle name="Процентный 6 2 4 3 2" xfId="28087"/>
    <cellStyle name="Процентный 6 2 4 4" xfId="28088"/>
    <cellStyle name="Процентный 6 2 5" xfId="28089"/>
    <cellStyle name="Процентный 6 2 5 2" xfId="28090"/>
    <cellStyle name="Процентный 6 2 5 3" xfId="28091"/>
    <cellStyle name="Процентный 6 2 6" xfId="28092"/>
    <cellStyle name="Процентный 6 2 7" xfId="28093"/>
    <cellStyle name="Процентный 6 2 8" xfId="28094"/>
    <cellStyle name="Процентный 6 2 9" xfId="28095"/>
    <cellStyle name="Процентный 6 3" xfId="28096"/>
    <cellStyle name="Процентный 6 3 10" xfId="28097"/>
    <cellStyle name="Процентный 6 3 11" xfId="28098"/>
    <cellStyle name="Процентный 6 3 12" xfId="28099"/>
    <cellStyle name="Процентный 6 3 13" xfId="28100"/>
    <cellStyle name="Процентный 6 3 14" xfId="28101"/>
    <cellStyle name="Процентный 6 3 15" xfId="28102"/>
    <cellStyle name="Процентный 6 3 16" xfId="28103"/>
    <cellStyle name="Процентный 6 3 17" xfId="28104"/>
    <cellStyle name="Процентный 6 3 18" xfId="28105"/>
    <cellStyle name="Процентный 6 3 19" xfId="28106"/>
    <cellStyle name="Процентный 6 3 2" xfId="28107"/>
    <cellStyle name="Процентный 6 3 2 2" xfId="28108"/>
    <cellStyle name="Процентный 6 3 2 3" xfId="28109"/>
    <cellStyle name="Процентный 6 3 20" xfId="28110"/>
    <cellStyle name="Процентный 6 3 21" xfId="28111"/>
    <cellStyle name="Процентный 6 3 22" xfId="28112"/>
    <cellStyle name="Процентный 6 3 23" xfId="28113"/>
    <cellStyle name="Процентный 6 3 24" xfId="28114"/>
    <cellStyle name="Процентный 6 3 25" xfId="28115"/>
    <cellStyle name="Процентный 6 3 26" xfId="28116"/>
    <cellStyle name="Процентный 6 3 27" xfId="28117"/>
    <cellStyle name="Процентный 6 3 28" xfId="28118"/>
    <cellStyle name="Процентный 6 3 29" xfId="28119"/>
    <cellStyle name="Процентный 6 3 3" xfId="28120"/>
    <cellStyle name="Процентный 6 3 3 2" xfId="28121"/>
    <cellStyle name="Процентный 6 3 3 2 2" xfId="28122"/>
    <cellStyle name="Процентный 6 3 3 2 2 2" xfId="28123"/>
    <cellStyle name="Процентный 6 3 3 2 3" xfId="28124"/>
    <cellStyle name="Процентный 6 3 3 3" xfId="28125"/>
    <cellStyle name="Процентный 6 3 3 3 2" xfId="28126"/>
    <cellStyle name="Процентный 6 3 3 4" xfId="28127"/>
    <cellStyle name="Процентный 6 3 3 5" xfId="28128"/>
    <cellStyle name="Процентный 6 3 3 6" xfId="28129"/>
    <cellStyle name="Процентный 6 3 30" xfId="28130"/>
    <cellStyle name="Процентный 6 3 31" xfId="28131"/>
    <cellStyle name="Процентный 6 3 32" xfId="28132"/>
    <cellStyle name="Процентный 6 3 4" xfId="28133"/>
    <cellStyle name="Процентный 6 3 4 2" xfId="28134"/>
    <cellStyle name="Процентный 6 3 4 2 2" xfId="28135"/>
    <cellStyle name="Процентный 6 3 4 3" xfId="28136"/>
    <cellStyle name="Процентный 6 3 4 4" xfId="28137"/>
    <cellStyle name="Процентный 6 3 5" xfId="28138"/>
    <cellStyle name="Процентный 6 3 6" xfId="28139"/>
    <cellStyle name="Процентный 6 3 7" xfId="28140"/>
    <cellStyle name="Процентный 6 3 8" xfId="28141"/>
    <cellStyle name="Процентный 6 3 9" xfId="28142"/>
    <cellStyle name="Процентный 6 4" xfId="28143"/>
    <cellStyle name="Процентный 6 4 10" xfId="28144"/>
    <cellStyle name="Процентный 6 4 11" xfId="28145"/>
    <cellStyle name="Процентный 6 4 12" xfId="28146"/>
    <cellStyle name="Процентный 6 4 13" xfId="28147"/>
    <cellStyle name="Процентный 6 4 14" xfId="28148"/>
    <cellStyle name="Процентный 6 4 15" xfId="28149"/>
    <cellStyle name="Процентный 6 4 16" xfId="28150"/>
    <cellStyle name="Процентный 6 4 17" xfId="28151"/>
    <cellStyle name="Процентный 6 4 18" xfId="28152"/>
    <cellStyle name="Процентный 6 4 19" xfId="28153"/>
    <cellStyle name="Процентный 6 4 2" xfId="28154"/>
    <cellStyle name="Процентный 6 4 2 2" xfId="28155"/>
    <cellStyle name="Процентный 6 4 2 3" xfId="28156"/>
    <cellStyle name="Процентный 6 4 20" xfId="28157"/>
    <cellStyle name="Процентный 6 4 21" xfId="28158"/>
    <cellStyle name="Процентный 6 4 22" xfId="28159"/>
    <cellStyle name="Процентный 6 4 23" xfId="28160"/>
    <cellStyle name="Процентный 6 4 24" xfId="28161"/>
    <cellStyle name="Процентный 6 4 25" xfId="28162"/>
    <cellStyle name="Процентный 6 4 26" xfId="28163"/>
    <cellStyle name="Процентный 6 4 27" xfId="28164"/>
    <cellStyle name="Процентный 6 4 28" xfId="28165"/>
    <cellStyle name="Процентный 6 4 29" xfId="28166"/>
    <cellStyle name="Процентный 6 4 3" xfId="28167"/>
    <cellStyle name="Процентный 6 4 3 2" xfId="28168"/>
    <cellStyle name="Процентный 6 4 3 2 2" xfId="28169"/>
    <cellStyle name="Процентный 6 4 3 2 2 2" xfId="28170"/>
    <cellStyle name="Процентный 6 4 3 2 3" xfId="28171"/>
    <cellStyle name="Процентный 6 4 3 3" xfId="28172"/>
    <cellStyle name="Процентный 6 4 3 3 2" xfId="28173"/>
    <cellStyle name="Процентный 6 4 3 4" xfId="28174"/>
    <cellStyle name="Процентный 6 4 3 5" xfId="28175"/>
    <cellStyle name="Процентный 6 4 3 6" xfId="28176"/>
    <cellStyle name="Процентный 6 4 30" xfId="28177"/>
    <cellStyle name="Процентный 6 4 31" xfId="28178"/>
    <cellStyle name="Процентный 6 4 32" xfId="28179"/>
    <cellStyle name="Процентный 6 4 4" xfId="28180"/>
    <cellStyle name="Процентный 6 4 4 2" xfId="28181"/>
    <cellStyle name="Процентный 6 4 4 2 2" xfId="28182"/>
    <cellStyle name="Процентный 6 4 4 3" xfId="28183"/>
    <cellStyle name="Процентный 6 4 4 4" xfId="28184"/>
    <cellStyle name="Процентный 6 4 5" xfId="28185"/>
    <cellStyle name="Процентный 6 4 6" xfId="28186"/>
    <cellStyle name="Процентный 6 4 7" xfId="28187"/>
    <cellStyle name="Процентный 6 4 8" xfId="28188"/>
    <cellStyle name="Процентный 6 4 9" xfId="28189"/>
    <cellStyle name="Процентный 6 5" xfId="28190"/>
    <cellStyle name="Процентный 6 5 10" xfId="28191"/>
    <cellStyle name="Процентный 6 5 11" xfId="28192"/>
    <cellStyle name="Процентный 6 5 12" xfId="28193"/>
    <cellStyle name="Процентный 6 5 13" xfId="28194"/>
    <cellStyle name="Процентный 6 5 14" xfId="28195"/>
    <cellStyle name="Процентный 6 5 15" xfId="28196"/>
    <cellStyle name="Процентный 6 5 16" xfId="28197"/>
    <cellStyle name="Процентный 6 5 17" xfId="28198"/>
    <cellStyle name="Процентный 6 5 18" xfId="28199"/>
    <cellStyle name="Процентный 6 5 19" xfId="28200"/>
    <cellStyle name="Процентный 6 5 2" xfId="28201"/>
    <cellStyle name="Процентный 6 5 2 2" xfId="28202"/>
    <cellStyle name="Процентный 6 5 20" xfId="28203"/>
    <cellStyle name="Процентный 6 5 21" xfId="28204"/>
    <cellStyle name="Процентный 6 5 22" xfId="28205"/>
    <cellStyle name="Процентный 6 5 23" xfId="28206"/>
    <cellStyle name="Процентный 6 5 24" xfId="28207"/>
    <cellStyle name="Процентный 6 5 25" xfId="28208"/>
    <cellStyle name="Процентный 6 5 26" xfId="28209"/>
    <cellStyle name="Процентный 6 5 27" xfId="28210"/>
    <cellStyle name="Процентный 6 5 28" xfId="28211"/>
    <cellStyle name="Процентный 6 5 29" xfId="28212"/>
    <cellStyle name="Процентный 6 5 3" xfId="28213"/>
    <cellStyle name="Процентный 6 5 3 2" xfId="28214"/>
    <cellStyle name="Процентный 6 5 3 2 2" xfId="28215"/>
    <cellStyle name="Процентный 6 5 3 2 3" xfId="28216"/>
    <cellStyle name="Процентный 6 5 3 3" xfId="28217"/>
    <cellStyle name="Процентный 6 5 3 4" xfId="28218"/>
    <cellStyle name="Процентный 6 5 30" xfId="28219"/>
    <cellStyle name="Процентный 6 5 31" xfId="28220"/>
    <cellStyle name="Процентный 6 5 32" xfId="28221"/>
    <cellStyle name="Процентный 6 5 4" xfId="28222"/>
    <cellStyle name="Процентный 6 5 4 2" xfId="28223"/>
    <cellStyle name="Процентный 6 5 4 3" xfId="28224"/>
    <cellStyle name="Процентный 6 5 5" xfId="28225"/>
    <cellStyle name="Процентный 6 5 6" xfId="28226"/>
    <cellStyle name="Процентный 6 5 7" xfId="28227"/>
    <cellStyle name="Процентный 6 5 8" xfId="28228"/>
    <cellStyle name="Процентный 6 5 9" xfId="28229"/>
    <cellStyle name="Процентный 6 6" xfId="28230"/>
    <cellStyle name="Процентный 6 6 10" xfId="28231"/>
    <cellStyle name="Процентный 6 6 11" xfId="28232"/>
    <cellStyle name="Процентный 6 6 12" xfId="28233"/>
    <cellStyle name="Процентный 6 6 13" xfId="28234"/>
    <cellStyle name="Процентный 6 6 14" xfId="28235"/>
    <cellStyle name="Процентный 6 6 15" xfId="28236"/>
    <cellStyle name="Процентный 6 6 16" xfId="28237"/>
    <cellStyle name="Процентный 6 6 17" xfId="28238"/>
    <cellStyle name="Процентный 6 6 18" xfId="28239"/>
    <cellStyle name="Процентный 6 6 19" xfId="28240"/>
    <cellStyle name="Процентный 6 6 2" xfId="28241"/>
    <cellStyle name="Процентный 6 6 2 2" xfId="28242"/>
    <cellStyle name="Процентный 6 6 20" xfId="28243"/>
    <cellStyle name="Процентный 6 6 21" xfId="28244"/>
    <cellStyle name="Процентный 6 6 22" xfId="28245"/>
    <cellStyle name="Процентный 6 6 23" xfId="28246"/>
    <cellStyle name="Процентный 6 6 24" xfId="28247"/>
    <cellStyle name="Процентный 6 6 25" xfId="28248"/>
    <cellStyle name="Процентный 6 6 26" xfId="28249"/>
    <cellStyle name="Процентный 6 6 27" xfId="28250"/>
    <cellStyle name="Процентный 6 6 28" xfId="28251"/>
    <cellStyle name="Процентный 6 6 29" xfId="28252"/>
    <cellStyle name="Процентный 6 6 3" xfId="28253"/>
    <cellStyle name="Процентный 6 6 3 2" xfId="28254"/>
    <cellStyle name="Процентный 6 6 3 2 2" xfId="28255"/>
    <cellStyle name="Процентный 6 6 3 2 3" xfId="28256"/>
    <cellStyle name="Процентный 6 6 3 3" xfId="28257"/>
    <cellStyle name="Процентный 6 6 3 4" xfId="28258"/>
    <cellStyle name="Процентный 6 6 30" xfId="28259"/>
    <cellStyle name="Процентный 6 6 31" xfId="28260"/>
    <cellStyle name="Процентный 6 6 32" xfId="28261"/>
    <cellStyle name="Процентный 6 6 4" xfId="28262"/>
    <cellStyle name="Процентный 6 6 4 2" xfId="28263"/>
    <cellStyle name="Процентный 6 6 4 3" xfId="28264"/>
    <cellStyle name="Процентный 6 6 5" xfId="28265"/>
    <cellStyle name="Процентный 6 6 6" xfId="28266"/>
    <cellStyle name="Процентный 6 6 7" xfId="28267"/>
    <cellStyle name="Процентный 6 6 8" xfId="28268"/>
    <cellStyle name="Процентный 6 6 9" xfId="28269"/>
    <cellStyle name="Процентный 6 7" xfId="28270"/>
    <cellStyle name="Процентный 6 7 10" xfId="28271"/>
    <cellStyle name="Процентный 6 7 11" xfId="28272"/>
    <cellStyle name="Процентный 6 7 12" xfId="28273"/>
    <cellStyle name="Процентный 6 7 13" xfId="28274"/>
    <cellStyle name="Процентный 6 7 14" xfId="28275"/>
    <cellStyle name="Процентный 6 7 15" xfId="28276"/>
    <cellStyle name="Процентный 6 7 16" xfId="28277"/>
    <cellStyle name="Процентный 6 7 17" xfId="28278"/>
    <cellStyle name="Процентный 6 7 18" xfId="28279"/>
    <cellStyle name="Процентный 6 7 19" xfId="28280"/>
    <cellStyle name="Процентный 6 7 2" xfId="28281"/>
    <cellStyle name="Процентный 6 7 2 2" xfId="28282"/>
    <cellStyle name="Процентный 6 7 20" xfId="28283"/>
    <cellStyle name="Процентный 6 7 21" xfId="28284"/>
    <cellStyle name="Процентный 6 7 22" xfId="28285"/>
    <cellStyle name="Процентный 6 7 23" xfId="28286"/>
    <cellStyle name="Процентный 6 7 24" xfId="28287"/>
    <cellStyle name="Процентный 6 7 25" xfId="28288"/>
    <cellStyle name="Процентный 6 7 26" xfId="28289"/>
    <cellStyle name="Процентный 6 7 27" xfId="28290"/>
    <cellStyle name="Процентный 6 7 28" xfId="28291"/>
    <cellStyle name="Процентный 6 7 29" xfId="28292"/>
    <cellStyle name="Процентный 6 7 3" xfId="28293"/>
    <cellStyle name="Процентный 6 7 3 2" xfId="28294"/>
    <cellStyle name="Процентный 6 7 3 2 2" xfId="28295"/>
    <cellStyle name="Процентный 6 7 3 2 3" xfId="28296"/>
    <cellStyle name="Процентный 6 7 3 3" xfId="28297"/>
    <cellStyle name="Процентный 6 7 3 4" xfId="28298"/>
    <cellStyle name="Процентный 6 7 30" xfId="28299"/>
    <cellStyle name="Процентный 6 7 31" xfId="28300"/>
    <cellStyle name="Процентный 6 7 32" xfId="28301"/>
    <cellStyle name="Процентный 6 7 4" xfId="28302"/>
    <cellStyle name="Процентный 6 7 4 2" xfId="28303"/>
    <cellStyle name="Процентный 6 7 4 3" xfId="28304"/>
    <cellStyle name="Процентный 6 7 5" xfId="28305"/>
    <cellStyle name="Процентный 6 7 6" xfId="28306"/>
    <cellStyle name="Процентный 6 7 7" xfId="28307"/>
    <cellStyle name="Процентный 6 7 8" xfId="28308"/>
    <cellStyle name="Процентный 6 7 9" xfId="28309"/>
    <cellStyle name="Процентный 6 8" xfId="28310"/>
    <cellStyle name="Процентный 6 8 2" xfId="28311"/>
    <cellStyle name="Процентный 6 9" xfId="28312"/>
    <cellStyle name="Процентный 6 9 2" xfId="28313"/>
    <cellStyle name="Процентный 6 9 2 2" xfId="28314"/>
    <cellStyle name="Процентный 6 9 2 3" xfId="28315"/>
    <cellStyle name="Процентный 6 9 3" xfId="28316"/>
    <cellStyle name="Процентный 6 9 4" xfId="28317"/>
    <cellStyle name="Процентный 6_Копия данецк" xfId="28318"/>
    <cellStyle name="Процентный 7" xfId="28319"/>
    <cellStyle name="Процентный 7 10" xfId="28320"/>
    <cellStyle name="Процентный 7 11" xfId="28321"/>
    <cellStyle name="Процентный 7 11 2" xfId="28322"/>
    <cellStyle name="Процентный 7 11 2 2" xfId="28323"/>
    <cellStyle name="Процентный 7 11 2 3" xfId="28324"/>
    <cellStyle name="Процентный 7 11 3" xfId="28325"/>
    <cellStyle name="Процентный 7 11 4" xfId="28326"/>
    <cellStyle name="Процентный 7 12" xfId="28327"/>
    <cellStyle name="Процентный 7 12 2" xfId="28328"/>
    <cellStyle name="Процентный 7 12 3" xfId="28329"/>
    <cellStyle name="Процентный 7 13" xfId="28330"/>
    <cellStyle name="Процентный 7 13 2" xfId="28331"/>
    <cellStyle name="Процентный 7 14" xfId="28332"/>
    <cellStyle name="Процентный 7 15" xfId="28333"/>
    <cellStyle name="Процентный 7 16" xfId="28334"/>
    <cellStyle name="Процентный 7 17" xfId="28335"/>
    <cellStyle name="Процентный 7 18" xfId="28336"/>
    <cellStyle name="Процентный 7 19" xfId="28337"/>
    <cellStyle name="Процентный 7 2" xfId="28338"/>
    <cellStyle name="Процентный 7 2 10" xfId="28339"/>
    <cellStyle name="Процентный 7 2 11" xfId="28340"/>
    <cellStyle name="Процентный 7 2 12" xfId="28341"/>
    <cellStyle name="Процентный 7 2 13" xfId="28342"/>
    <cellStyle name="Процентный 7 2 14" xfId="28343"/>
    <cellStyle name="Процентный 7 2 15" xfId="28344"/>
    <cellStyle name="Процентный 7 2 16" xfId="28345"/>
    <cellStyle name="Процентный 7 2 17" xfId="28346"/>
    <cellStyle name="Процентный 7 2 18" xfId="28347"/>
    <cellStyle name="Процентный 7 2 19" xfId="28348"/>
    <cellStyle name="Процентный 7 2 2" xfId="28349"/>
    <cellStyle name="Процентный 7 2 2 2" xfId="28350"/>
    <cellStyle name="Процентный 7 2 2 3" xfId="28351"/>
    <cellStyle name="Процентный 7 2 20" xfId="28352"/>
    <cellStyle name="Процентный 7 2 21" xfId="28353"/>
    <cellStyle name="Процентный 7 2 22" xfId="28354"/>
    <cellStyle name="Процентный 7 2 23" xfId="28355"/>
    <cellStyle name="Процентный 7 2 24" xfId="28356"/>
    <cellStyle name="Процентный 7 2 25" xfId="28357"/>
    <cellStyle name="Процентный 7 2 26" xfId="28358"/>
    <cellStyle name="Процентный 7 2 27" xfId="28359"/>
    <cellStyle name="Процентный 7 2 28" xfId="28360"/>
    <cellStyle name="Процентный 7 2 29" xfId="28361"/>
    <cellStyle name="Процентный 7 2 3" xfId="28362"/>
    <cellStyle name="Процентный 7 2 30" xfId="28363"/>
    <cellStyle name="Процентный 7 2 31" xfId="28364"/>
    <cellStyle name="Процентный 7 2 32" xfId="28365"/>
    <cellStyle name="Процентный 7 2 4" xfId="28366"/>
    <cellStyle name="Процентный 7 2 5" xfId="28367"/>
    <cellStyle name="Процентный 7 2 6" xfId="28368"/>
    <cellStyle name="Процентный 7 2 7" xfId="28369"/>
    <cellStyle name="Процентный 7 2 8" xfId="28370"/>
    <cellStyle name="Процентный 7 2 9" xfId="28371"/>
    <cellStyle name="Процентный 7 20" xfId="28372"/>
    <cellStyle name="Процентный 7 21" xfId="28373"/>
    <cellStyle name="Процентный 7 22" xfId="28374"/>
    <cellStyle name="Процентный 7 23" xfId="28375"/>
    <cellStyle name="Процентный 7 24" xfId="28376"/>
    <cellStyle name="Процентный 7 25" xfId="28377"/>
    <cellStyle name="Процентный 7 26" xfId="28378"/>
    <cellStyle name="Процентный 7 27" xfId="28379"/>
    <cellStyle name="Процентный 7 28" xfId="28380"/>
    <cellStyle name="Процентный 7 29" xfId="28381"/>
    <cellStyle name="Процентный 7 3" xfId="28382"/>
    <cellStyle name="Процентный 7 30" xfId="28383"/>
    <cellStyle name="Процентный 7 31" xfId="28384"/>
    <cellStyle name="Процентный 7 32" xfId="28385"/>
    <cellStyle name="Процентный 7 33" xfId="28386"/>
    <cellStyle name="Процентный 7 34" xfId="28387"/>
    <cellStyle name="Процентный 7 35" xfId="28388"/>
    <cellStyle name="Процентный 7 36" xfId="28389"/>
    <cellStyle name="Процентный 7 37" xfId="28390"/>
    <cellStyle name="Процентный 7 38" xfId="28391"/>
    <cellStyle name="Процентный 7 39" xfId="28392"/>
    <cellStyle name="Процентный 7 4" xfId="28393"/>
    <cellStyle name="Процентный 7 40" xfId="28394"/>
    <cellStyle name="Процентный 7 5" xfId="28395"/>
    <cellStyle name="Процентный 7 6" xfId="28396"/>
    <cellStyle name="Процентный 7 7" xfId="28397"/>
    <cellStyle name="Процентный 7 8" xfId="28398"/>
    <cellStyle name="Процентный 7 9" xfId="28399"/>
    <cellStyle name="Процентный 8" xfId="28400"/>
    <cellStyle name="Процентный 8 2" xfId="28401"/>
    <cellStyle name="Процентный 8 3" xfId="28402"/>
    <cellStyle name="Процентный 8 4" xfId="28403"/>
    <cellStyle name="Процентный 9" xfId="28404"/>
    <cellStyle name="Процентный 9 2" xfId="28405"/>
    <cellStyle name="Процентный 9 2 2" xfId="28406"/>
    <cellStyle name="Процентный 9 2 2 2" xfId="28407"/>
    <cellStyle name="Процентный 9 2 2 3" xfId="28408"/>
    <cellStyle name="Процентный 9 2 3" xfId="28409"/>
    <cellStyle name="Процентный 9 2 4" xfId="28410"/>
    <cellStyle name="Пустая ячейка" xfId="28411"/>
    <cellStyle name="Пустая ячейка 2" xfId="28412"/>
    <cellStyle name="Расчет" xfId="28413"/>
    <cellStyle name="Расчет 2" xfId="28414"/>
    <cellStyle name="Связанная ячейка 1" xfId="28415"/>
    <cellStyle name="Связанная ячейка 10" xfId="28416"/>
    <cellStyle name="Связанная ячейка 10 2" xfId="28417"/>
    <cellStyle name="Связанная ячейка 10 3" xfId="28418"/>
    <cellStyle name="Связанная ячейка 11" xfId="28419"/>
    <cellStyle name="Связанная ячейка 11 2" xfId="28420"/>
    <cellStyle name="Связанная ячейка 11 3" xfId="28421"/>
    <cellStyle name="Связанная ячейка 12" xfId="28422"/>
    <cellStyle name="Связанная ячейка 12 2" xfId="28423"/>
    <cellStyle name="Связанная ячейка 12 3" xfId="28424"/>
    <cellStyle name="Связанная ячейка 13" xfId="28425"/>
    <cellStyle name="Связанная ячейка 14" xfId="28426"/>
    <cellStyle name="Связанная ячейка 15" xfId="28427"/>
    <cellStyle name="Связанная ячейка 16" xfId="28428"/>
    <cellStyle name="Связанная ячейка 17" xfId="28429"/>
    <cellStyle name="Связанная ячейка 18" xfId="28430"/>
    <cellStyle name="Связанная ячейка 19" xfId="28431"/>
    <cellStyle name="Связанная ячейка 2" xfId="56"/>
    <cellStyle name="Связанная ячейка 2 10" xfId="28432"/>
    <cellStyle name="Связанная ячейка 2 11" xfId="28433"/>
    <cellStyle name="Связанная ячейка 2 12" xfId="28434"/>
    <cellStyle name="Связанная ячейка 2 13" xfId="28435"/>
    <cellStyle name="Связанная ячейка 2 14" xfId="28436"/>
    <cellStyle name="Связанная ячейка 2 15" xfId="28437"/>
    <cellStyle name="Связанная ячейка 2 15 2" xfId="28438"/>
    <cellStyle name="Связанная ячейка 2 16" xfId="28439"/>
    <cellStyle name="Связанная ячейка 2 17" xfId="28440"/>
    <cellStyle name="Связанная ячейка 2 18" xfId="28441"/>
    <cellStyle name="Связанная ячейка 2 19" xfId="28442"/>
    <cellStyle name="Связанная ячейка 2 2" xfId="28443"/>
    <cellStyle name="Связанная ячейка 2 20" xfId="28444"/>
    <cellStyle name="Связанная ячейка 2 3" xfId="28445"/>
    <cellStyle name="Связанная ячейка 2 4" xfId="28446"/>
    <cellStyle name="Связанная ячейка 2 5" xfId="28447"/>
    <cellStyle name="Связанная ячейка 2 6" xfId="28448"/>
    <cellStyle name="Связанная ячейка 2 7" xfId="28449"/>
    <cellStyle name="Связанная ячейка 2 8" xfId="28450"/>
    <cellStyle name="Связанная ячейка 2 9" xfId="28451"/>
    <cellStyle name="Связанная ячейка 20" xfId="28452"/>
    <cellStyle name="Связанная ячейка 21" xfId="28453"/>
    <cellStyle name="Связанная ячейка 22" xfId="28454"/>
    <cellStyle name="Связанная ячейка 22 2" xfId="28455"/>
    <cellStyle name="Связанная ячейка 23" xfId="28456"/>
    <cellStyle name="Связанная ячейка 24" xfId="28457"/>
    <cellStyle name="Связанная ячейка 25" xfId="28458"/>
    <cellStyle name="Связанная ячейка 26" xfId="28459"/>
    <cellStyle name="Связанная ячейка 27" xfId="28460"/>
    <cellStyle name="Связанная ячейка 28" xfId="28461"/>
    <cellStyle name="Связанная ячейка 29" xfId="28462"/>
    <cellStyle name="Связанная ячейка 3" xfId="28463"/>
    <cellStyle name="Связанная ячейка 3 2" xfId="28464"/>
    <cellStyle name="Связанная ячейка 3 3" xfId="28465"/>
    <cellStyle name="Связанная ячейка 30" xfId="28466"/>
    <cellStyle name="Связанная ячейка 31" xfId="28467"/>
    <cellStyle name="Связанная ячейка 32" xfId="28468"/>
    <cellStyle name="Связанная ячейка 33" xfId="28469"/>
    <cellStyle name="Связанная ячейка 34" xfId="28470"/>
    <cellStyle name="Связанная ячейка 35" xfId="28471"/>
    <cellStyle name="Связанная ячейка 36" xfId="28472"/>
    <cellStyle name="Связанная ячейка 37" xfId="28473"/>
    <cellStyle name="Связанная ячейка 4" xfId="28474"/>
    <cellStyle name="Связанная ячейка 4 2" xfId="28475"/>
    <cellStyle name="Связанная ячейка 4 3" xfId="28476"/>
    <cellStyle name="Связанная ячейка 5" xfId="28477"/>
    <cellStyle name="Связанная ячейка 5 2" xfId="28478"/>
    <cellStyle name="Связанная ячейка 5 3" xfId="28479"/>
    <cellStyle name="Связанная ячейка 6" xfId="28480"/>
    <cellStyle name="Связанная ячейка 6 2" xfId="28481"/>
    <cellStyle name="Связанная ячейка 6 3" xfId="28482"/>
    <cellStyle name="Связанная ячейка 7" xfId="28483"/>
    <cellStyle name="Связанная ячейка 7 2" xfId="28484"/>
    <cellStyle name="Связанная ячейка 7 3" xfId="28485"/>
    <cellStyle name="Связанная ячейка 8" xfId="28486"/>
    <cellStyle name="Связанная ячейка 8 2" xfId="28487"/>
    <cellStyle name="Связанная ячейка 8 3" xfId="28488"/>
    <cellStyle name="Связанная ячейка 9" xfId="28489"/>
    <cellStyle name="Связанная ячейка 9 2" xfId="28490"/>
    <cellStyle name="Связанная ячейка 9 3" xfId="28491"/>
    <cellStyle name="Секция" xfId="28492"/>
    <cellStyle name="Секция 2" xfId="28493"/>
    <cellStyle name="Секция 3" xfId="28494"/>
    <cellStyle name="Ссылка на пустую ячейку" xfId="28495"/>
    <cellStyle name="Стиль 1" xfId="66"/>
    <cellStyle name="Стиль 1 1" xfId="28496"/>
    <cellStyle name="Стиль 1 10" xfId="28497"/>
    <cellStyle name="Стиль 1 11" xfId="28498"/>
    <cellStyle name="Стиль 1 12" xfId="28499"/>
    <cellStyle name="Стиль 1 2" xfId="28500"/>
    <cellStyle name="Стиль 1 2 2" xfId="28501"/>
    <cellStyle name="Стиль 1 2 2 2" xfId="28502"/>
    <cellStyle name="Стиль 1 2 3" xfId="28503"/>
    <cellStyle name="Стиль 1 2 4" xfId="28504"/>
    <cellStyle name="Стиль 1 2_Setup" xfId="28505"/>
    <cellStyle name="Стиль 1 3" xfId="28506"/>
    <cellStyle name="Стиль 1 3 2" xfId="28507"/>
    <cellStyle name="Стиль 1 4" xfId="28508"/>
    <cellStyle name="Стиль 1 4 2" xfId="28509"/>
    <cellStyle name="Стиль 1 5" xfId="28510"/>
    <cellStyle name="Стиль 1 5 2" xfId="28511"/>
    <cellStyle name="Стиль 1 6" xfId="28512"/>
    <cellStyle name="Стиль 1 7" xfId="28513"/>
    <cellStyle name="Стиль 1 8" xfId="28514"/>
    <cellStyle name="Стиль 1 9" xfId="28515"/>
    <cellStyle name="Стиль 10" xfId="28516"/>
    <cellStyle name="Стиль 2" xfId="28517"/>
    <cellStyle name="Стиль 2 2" xfId="28518"/>
    <cellStyle name="Стиль 2 2 2" xfId="28519"/>
    <cellStyle name="Стиль 2 2 2 2" xfId="28520"/>
    <cellStyle name="Стиль 2 2 3" xfId="28521"/>
    <cellStyle name="Стиль 2 2 3 2" xfId="28522"/>
    <cellStyle name="Стиль 2 2 4" xfId="28523"/>
    <cellStyle name="Стиль 2 2 4 2" xfId="28524"/>
    <cellStyle name="Стиль 2 2 5" xfId="28525"/>
    <cellStyle name="Стиль 2 2 5 2" xfId="28526"/>
    <cellStyle name="Стиль 2 2 6" xfId="28527"/>
    <cellStyle name="Стиль 2 2 6 2" xfId="28528"/>
    <cellStyle name="Стиль 2 2 7" xfId="28529"/>
    <cellStyle name="Стиль 2 3" xfId="28530"/>
    <cellStyle name="Стиль 2 3 2" xfId="28531"/>
    <cellStyle name="Стиль 2 3 2 2" xfId="28532"/>
    <cellStyle name="Стиль 2 3 3" xfId="28533"/>
    <cellStyle name="Стиль 2 3 3 2" xfId="28534"/>
    <cellStyle name="Стиль 2 3 4" xfId="28535"/>
    <cellStyle name="Стиль 2 3 4 2" xfId="28536"/>
    <cellStyle name="Стиль 2 3 5" xfId="28537"/>
    <cellStyle name="Стиль 2 3 5 2" xfId="28538"/>
    <cellStyle name="Стиль 2 3 6" xfId="28539"/>
    <cellStyle name="Стиль 2 3 6 2" xfId="28540"/>
    <cellStyle name="Стиль 2 3 7" xfId="28541"/>
    <cellStyle name="Стиль 2 4" xfId="28542"/>
    <cellStyle name="Стиль 2 4 2" xfId="28543"/>
    <cellStyle name="Стиль 2 4 2 2" xfId="28544"/>
    <cellStyle name="Стиль 2 4 3" xfId="28545"/>
    <cellStyle name="Стиль 2 4 3 2" xfId="28546"/>
    <cellStyle name="Стиль 2 4 4" xfId="28547"/>
    <cellStyle name="Стиль 2 4 4 2" xfId="28548"/>
    <cellStyle name="Стиль 2 4 5" xfId="28549"/>
    <cellStyle name="Стиль 2 4 5 2" xfId="28550"/>
    <cellStyle name="Стиль 2 4 6" xfId="28551"/>
    <cellStyle name="Стиль 2 4 6 2" xfId="28552"/>
    <cellStyle name="Стиль 2 4 7" xfId="28553"/>
    <cellStyle name="Стиль 2 5" xfId="28554"/>
    <cellStyle name="Стиль 2 5 2" xfId="28555"/>
    <cellStyle name="Стиль 2 5 2 2" xfId="28556"/>
    <cellStyle name="Стиль 2 5 3" xfId="28557"/>
    <cellStyle name="Стиль 2 5 3 2" xfId="28558"/>
    <cellStyle name="Стиль 2 5 4" xfId="28559"/>
    <cellStyle name="Стиль 2 5 4 2" xfId="28560"/>
    <cellStyle name="Стиль 2 5 5" xfId="28561"/>
    <cellStyle name="Стиль 2 5 5 2" xfId="28562"/>
    <cellStyle name="Стиль 2 5 6" xfId="28563"/>
    <cellStyle name="Стиль 2 5 6 2" xfId="28564"/>
    <cellStyle name="Стиль 2 5 7" xfId="28565"/>
    <cellStyle name="Стиль 2 6" xfId="28566"/>
    <cellStyle name="Стиль 3" xfId="28567"/>
    <cellStyle name="Стиль 4" xfId="28568"/>
    <cellStyle name="Стиль 5" xfId="28569"/>
    <cellStyle name="Стиль 6" xfId="28570"/>
    <cellStyle name="Стиль 7" xfId="28571"/>
    <cellStyle name="Стиль 8" xfId="28572"/>
    <cellStyle name="Стиль 9" xfId="28573"/>
    <cellStyle name="Стиль ПЭО" xfId="28574"/>
    <cellStyle name="Стиль ПЭО 1" xfId="28575"/>
    <cellStyle name="Стиль ПЭО 1 2" xfId="28576"/>
    <cellStyle name="Стиль ПЭО 10" xfId="28577"/>
    <cellStyle name="Стиль ПЭО 10 2" xfId="28578"/>
    <cellStyle name="Стиль ПЭО 10 2 2" xfId="28579"/>
    <cellStyle name="Стиль ПЭО 10 3" xfId="28580"/>
    <cellStyle name="Стиль ПЭО 11" xfId="28581"/>
    <cellStyle name="Стиль ПЭО 11 2" xfId="28582"/>
    <cellStyle name="Стиль ПЭО 12" xfId="28583"/>
    <cellStyle name="Стиль ПЭО 12 2" xfId="28584"/>
    <cellStyle name="Стиль ПЭО 2" xfId="28585"/>
    <cellStyle name="Стиль ПЭО 2 2" xfId="28586"/>
    <cellStyle name="Стиль ПЭО 2 2 2" xfId="28587"/>
    <cellStyle name="Стиль ПЭО 2 2 3" xfId="28588"/>
    <cellStyle name="Стиль ПЭО 2 2 4" xfId="28589"/>
    <cellStyle name="Стиль ПЭО 2 2 5" xfId="28590"/>
    <cellStyle name="Стиль ПЭО 2 3" xfId="28591"/>
    <cellStyle name="Стиль ПЭО 2 3 2" xfId="28592"/>
    <cellStyle name="Стиль ПЭО 2 4" xfId="28593"/>
    <cellStyle name="Стиль ПЭО 2 4 2" xfId="28594"/>
    <cellStyle name="Стиль ПЭО 2 5" xfId="28595"/>
    <cellStyle name="Стиль ПЭО 2 5 2" xfId="28596"/>
    <cellStyle name="Стиль ПЭО 2 6" xfId="28597"/>
    <cellStyle name="Стиль ПЭО 2 6 2" xfId="28598"/>
    <cellStyle name="Стиль ПЭО 2 7" xfId="28599"/>
    <cellStyle name="Стиль ПЭО 2 7 2" xfId="28600"/>
    <cellStyle name="Стиль ПЭО 2 8" xfId="28601"/>
    <cellStyle name="Стиль ПЭО 3" xfId="28602"/>
    <cellStyle name="Стиль ПЭО 3 2" xfId="28603"/>
    <cellStyle name="Стиль ПЭО 3 2 2" xfId="28604"/>
    <cellStyle name="Стиль ПЭО 3 3" xfId="28605"/>
    <cellStyle name="Стиль ПЭО 3 3 2" xfId="28606"/>
    <cellStyle name="Стиль ПЭО 3 4" xfId="28607"/>
    <cellStyle name="Стиль ПЭО 3 4 2" xfId="28608"/>
    <cellStyle name="Стиль ПЭО 3 5" xfId="28609"/>
    <cellStyle name="Стиль ПЭО 3 5 2" xfId="28610"/>
    <cellStyle name="Стиль ПЭО 3 6" xfId="28611"/>
    <cellStyle name="Стиль ПЭО 3 6 2" xfId="28612"/>
    <cellStyle name="Стиль ПЭО 3 7" xfId="28613"/>
    <cellStyle name="Стиль ПЭО 3 7 2" xfId="28614"/>
    <cellStyle name="Стиль ПЭО 3 8" xfId="28615"/>
    <cellStyle name="Стиль ПЭО 4" xfId="28616"/>
    <cellStyle name="Стиль ПЭО 4 2" xfId="28617"/>
    <cellStyle name="Стиль ПЭО 4 2 2" xfId="28618"/>
    <cellStyle name="Стиль ПЭО 4 3" xfId="28619"/>
    <cellStyle name="Стиль ПЭО 4 3 2" xfId="28620"/>
    <cellStyle name="Стиль ПЭО 4 4" xfId="28621"/>
    <cellStyle name="Стиль ПЭО 4 4 2" xfId="28622"/>
    <cellStyle name="Стиль ПЭО 4 5" xfId="28623"/>
    <cellStyle name="Стиль ПЭО 4 5 2" xfId="28624"/>
    <cellStyle name="Стиль ПЭО 4 6" xfId="28625"/>
    <cellStyle name="Стиль ПЭО 4 6 2" xfId="28626"/>
    <cellStyle name="Стиль ПЭО 4 7" xfId="28627"/>
    <cellStyle name="Стиль ПЭО 4 7 2" xfId="28628"/>
    <cellStyle name="Стиль ПЭО 4 8" xfId="28629"/>
    <cellStyle name="Стиль ПЭО 5" xfId="28630"/>
    <cellStyle name="Стиль ПЭО 5 2" xfId="28631"/>
    <cellStyle name="Стиль ПЭО 5 2 2" xfId="28632"/>
    <cellStyle name="Стиль ПЭО 5 3" xfId="28633"/>
    <cellStyle name="Стиль ПЭО 5 3 2" xfId="28634"/>
    <cellStyle name="Стиль ПЭО 5 4" xfId="28635"/>
    <cellStyle name="Стиль ПЭО 5 4 2" xfId="28636"/>
    <cellStyle name="Стиль ПЭО 5 5" xfId="28637"/>
    <cellStyle name="Стиль ПЭО 5 5 2" xfId="28638"/>
    <cellStyle name="Стиль ПЭО 5 6" xfId="28639"/>
    <cellStyle name="Стиль ПЭО 5 6 2" xfId="28640"/>
    <cellStyle name="Стиль ПЭО 5 7" xfId="28641"/>
    <cellStyle name="Стиль ПЭО 5 7 2" xfId="28642"/>
    <cellStyle name="Стиль ПЭО 5 8" xfId="28643"/>
    <cellStyle name="Стиль ПЭО 6" xfId="28644"/>
    <cellStyle name="Стиль ПЭО 6 2" xfId="28645"/>
    <cellStyle name="Стиль ПЭО 6 2 2" xfId="28646"/>
    <cellStyle name="Стиль ПЭО 6 3" xfId="28647"/>
    <cellStyle name="Стиль ПЭО 7" xfId="28648"/>
    <cellStyle name="Стиль ПЭО 7 2" xfId="28649"/>
    <cellStyle name="Стиль ПЭО 7 2 2" xfId="28650"/>
    <cellStyle name="Стиль ПЭО 7 3" xfId="28651"/>
    <cellStyle name="Стиль ПЭО 8" xfId="28652"/>
    <cellStyle name="Стиль ПЭО 8 2" xfId="28653"/>
    <cellStyle name="Стиль ПЭО 8 2 2" xfId="28654"/>
    <cellStyle name="Стиль ПЭО 8 3" xfId="28655"/>
    <cellStyle name="Стиль ПЭО 9" xfId="28656"/>
    <cellStyle name="Стиль ПЭО 9 2" xfId="28657"/>
    <cellStyle name="Стиль ПЭО 9 2 2" xfId="28658"/>
    <cellStyle name="Стиль ПЭО 9 3" xfId="28659"/>
    <cellStyle name="Стиль_названий" xfId="28660"/>
    <cellStyle name="Столбец 1" xfId="28661"/>
    <cellStyle name="Текст" xfId="28662"/>
    <cellStyle name="Текст %" xfId="28663"/>
    <cellStyle name="Текст 2" xfId="28664"/>
    <cellStyle name="Текст 3" xfId="28665"/>
    <cellStyle name="Текст 4" xfId="28666"/>
    <cellStyle name="Текст предупреждения 1" xfId="28667"/>
    <cellStyle name="Текст предупреждения 10" xfId="28668"/>
    <cellStyle name="Текст предупреждения 10 2" xfId="28669"/>
    <cellStyle name="Текст предупреждения 10 3" xfId="28670"/>
    <cellStyle name="Текст предупреждения 11" xfId="28671"/>
    <cellStyle name="Текст предупреждения 11 2" xfId="28672"/>
    <cellStyle name="Текст предупреждения 11 3" xfId="28673"/>
    <cellStyle name="Текст предупреждения 12" xfId="28674"/>
    <cellStyle name="Текст предупреждения 12 2" xfId="28675"/>
    <cellStyle name="Текст предупреждения 12 3" xfId="28676"/>
    <cellStyle name="Текст предупреждения 13" xfId="28677"/>
    <cellStyle name="Текст предупреждения 14" xfId="28678"/>
    <cellStyle name="Текст предупреждения 15" xfId="28679"/>
    <cellStyle name="Текст предупреждения 16" xfId="28680"/>
    <cellStyle name="Текст предупреждения 17" xfId="28681"/>
    <cellStyle name="Текст предупреждения 18" xfId="28682"/>
    <cellStyle name="Текст предупреждения 19" xfId="28683"/>
    <cellStyle name="Текст предупреждения 2" xfId="57"/>
    <cellStyle name="Текст предупреждения 2 10" xfId="28684"/>
    <cellStyle name="Текст предупреждения 2 11" xfId="28685"/>
    <cellStyle name="Текст предупреждения 2 12" xfId="28686"/>
    <cellStyle name="Текст предупреждения 2 13" xfId="28687"/>
    <cellStyle name="Текст предупреждения 2 14" xfId="28688"/>
    <cellStyle name="Текст предупреждения 2 15" xfId="28689"/>
    <cellStyle name="Текст предупреждения 2 15 2" xfId="28690"/>
    <cellStyle name="Текст предупреждения 2 16" xfId="28691"/>
    <cellStyle name="Текст предупреждения 2 17" xfId="28692"/>
    <cellStyle name="Текст предупреждения 2 18" xfId="28693"/>
    <cellStyle name="Текст предупреждения 2 19" xfId="28694"/>
    <cellStyle name="Текст предупреждения 2 2" xfId="28695"/>
    <cellStyle name="Текст предупреждения 2 20" xfId="28696"/>
    <cellStyle name="Текст предупреждения 2 3" xfId="28697"/>
    <cellStyle name="Текст предупреждения 2 4" xfId="28698"/>
    <cellStyle name="Текст предупреждения 2 5" xfId="28699"/>
    <cellStyle name="Текст предупреждения 2 6" xfId="28700"/>
    <cellStyle name="Текст предупреждения 2 7" xfId="28701"/>
    <cellStyle name="Текст предупреждения 2 8" xfId="28702"/>
    <cellStyle name="Текст предупреждения 2 9" xfId="28703"/>
    <cellStyle name="Текст предупреждения 20" xfId="28704"/>
    <cellStyle name="Текст предупреждения 21" xfId="28705"/>
    <cellStyle name="Текст предупреждения 22" xfId="28706"/>
    <cellStyle name="Текст предупреждения 22 2" xfId="28707"/>
    <cellStyle name="Текст предупреждения 23" xfId="28708"/>
    <cellStyle name="Текст предупреждения 24" xfId="28709"/>
    <cellStyle name="Текст предупреждения 25" xfId="28710"/>
    <cellStyle name="Текст предупреждения 26" xfId="28711"/>
    <cellStyle name="Текст предупреждения 27" xfId="28712"/>
    <cellStyle name="Текст предупреждения 28" xfId="28713"/>
    <cellStyle name="Текст предупреждения 29" xfId="28714"/>
    <cellStyle name="Текст предупреждения 3" xfId="28715"/>
    <cellStyle name="Текст предупреждения 3 2" xfId="28716"/>
    <cellStyle name="Текст предупреждения 3 3" xfId="28717"/>
    <cellStyle name="Текст предупреждения 30" xfId="28718"/>
    <cellStyle name="Текст предупреждения 31" xfId="28719"/>
    <cellStyle name="Текст предупреждения 32" xfId="28720"/>
    <cellStyle name="Текст предупреждения 33" xfId="28721"/>
    <cellStyle name="Текст предупреждения 34" xfId="28722"/>
    <cellStyle name="Текст предупреждения 35" xfId="28723"/>
    <cellStyle name="Текст предупреждения 36" xfId="28724"/>
    <cellStyle name="Текст предупреждения 37" xfId="28725"/>
    <cellStyle name="Текст предупреждения 4" xfId="28726"/>
    <cellStyle name="Текст предупреждения 4 2" xfId="28727"/>
    <cellStyle name="Текст предупреждения 4 3" xfId="28728"/>
    <cellStyle name="Текст предупреждения 5" xfId="28729"/>
    <cellStyle name="Текст предупреждения 5 2" xfId="28730"/>
    <cellStyle name="Текст предупреждения 5 3" xfId="28731"/>
    <cellStyle name="Текст предупреждения 6" xfId="28732"/>
    <cellStyle name="Текст предупреждения 6 2" xfId="28733"/>
    <cellStyle name="Текст предупреждения 6 3" xfId="28734"/>
    <cellStyle name="Текст предупреждения 7" xfId="28735"/>
    <cellStyle name="Текст предупреждения 7 2" xfId="28736"/>
    <cellStyle name="Текст предупреждения 7 3" xfId="28737"/>
    <cellStyle name="Текст предупреждения 8" xfId="28738"/>
    <cellStyle name="Текст предупреждения 8 2" xfId="28739"/>
    <cellStyle name="Текст предупреждения 8 3" xfId="28740"/>
    <cellStyle name="Текст предупреждения 9" xfId="28741"/>
    <cellStyle name="Текст предупреждения 9 2" xfId="28742"/>
    <cellStyle name="Текст предупреждения 9 3" xfId="28743"/>
    <cellStyle name="Тысячи [0]_10" xfId="28744"/>
    <cellStyle name="Тысячи_10" xfId="28745"/>
    <cellStyle name="Указатель1" xfId="28746"/>
    <cellStyle name="Указатель2" xfId="28747"/>
    <cellStyle name="Финансовый [0] 2" xfId="28748"/>
    <cellStyle name="Финансовый [0] 2 10" xfId="28749"/>
    <cellStyle name="Финансовый [0] 2 10 10" xfId="28750"/>
    <cellStyle name="Финансовый [0] 2 10 10 2" xfId="28751"/>
    <cellStyle name="Финансовый [0] 2 10 11" xfId="28752"/>
    <cellStyle name="Финансовый [0] 2 10 11 2" xfId="28753"/>
    <cellStyle name="Финансовый [0] 2 10 12" xfId="28754"/>
    <cellStyle name="Финансовый [0] 2 10 12 2" xfId="28755"/>
    <cellStyle name="Финансовый [0] 2 10 13" xfId="28756"/>
    <cellStyle name="Финансовый [0] 2 10 13 2" xfId="28757"/>
    <cellStyle name="Финансовый [0] 2 10 14" xfId="28758"/>
    <cellStyle name="Финансовый [0] 2 10 14 2" xfId="28759"/>
    <cellStyle name="Финансовый [0] 2 10 15" xfId="28760"/>
    <cellStyle name="Финансовый [0] 2 10 15 2" xfId="28761"/>
    <cellStyle name="Финансовый [0] 2 10 16" xfId="28762"/>
    <cellStyle name="Финансовый [0] 2 10 2" xfId="28763"/>
    <cellStyle name="Финансовый [0] 2 10 2 2" xfId="28764"/>
    <cellStyle name="Финансовый [0] 2 10 3" xfId="28765"/>
    <cellStyle name="Финансовый [0] 2 10 3 2" xfId="28766"/>
    <cellStyle name="Финансовый [0] 2 10 4" xfId="28767"/>
    <cellStyle name="Финансовый [0] 2 10 4 2" xfId="28768"/>
    <cellStyle name="Финансовый [0] 2 10 5" xfId="28769"/>
    <cellStyle name="Финансовый [0] 2 10 5 2" xfId="28770"/>
    <cellStyle name="Финансовый [0] 2 10 6" xfId="28771"/>
    <cellStyle name="Финансовый [0] 2 10 6 2" xfId="28772"/>
    <cellStyle name="Финансовый [0] 2 10 7" xfId="28773"/>
    <cellStyle name="Финансовый [0] 2 10 7 2" xfId="28774"/>
    <cellStyle name="Финансовый [0] 2 10 8" xfId="28775"/>
    <cellStyle name="Финансовый [0] 2 10 8 2" xfId="28776"/>
    <cellStyle name="Финансовый [0] 2 10 9" xfId="28777"/>
    <cellStyle name="Финансовый [0] 2 10 9 2" xfId="28778"/>
    <cellStyle name="Финансовый [0] 2 11" xfId="28779"/>
    <cellStyle name="Финансовый [0] 2 11 10" xfId="28780"/>
    <cellStyle name="Финансовый [0] 2 11 10 2" xfId="28781"/>
    <cellStyle name="Финансовый [0] 2 11 11" xfId="28782"/>
    <cellStyle name="Финансовый [0] 2 11 11 2" xfId="28783"/>
    <cellStyle name="Финансовый [0] 2 11 12" xfId="28784"/>
    <cellStyle name="Финансовый [0] 2 11 12 2" xfId="28785"/>
    <cellStyle name="Финансовый [0] 2 11 13" xfId="28786"/>
    <cellStyle name="Финансовый [0] 2 11 13 2" xfId="28787"/>
    <cellStyle name="Финансовый [0] 2 11 14" xfId="28788"/>
    <cellStyle name="Финансовый [0] 2 11 14 2" xfId="28789"/>
    <cellStyle name="Финансовый [0] 2 11 15" xfId="28790"/>
    <cellStyle name="Финансовый [0] 2 11 15 2" xfId="28791"/>
    <cellStyle name="Финансовый [0] 2 11 16" xfId="28792"/>
    <cellStyle name="Финансовый [0] 2 11 2" xfId="28793"/>
    <cellStyle name="Финансовый [0] 2 11 2 2" xfId="28794"/>
    <cellStyle name="Финансовый [0] 2 11 3" xfId="28795"/>
    <cellStyle name="Финансовый [0] 2 11 3 2" xfId="28796"/>
    <cellStyle name="Финансовый [0] 2 11 4" xfId="28797"/>
    <cellStyle name="Финансовый [0] 2 11 4 2" xfId="28798"/>
    <cellStyle name="Финансовый [0] 2 11 5" xfId="28799"/>
    <cellStyle name="Финансовый [0] 2 11 5 2" xfId="28800"/>
    <cellStyle name="Финансовый [0] 2 11 6" xfId="28801"/>
    <cellStyle name="Финансовый [0] 2 11 6 2" xfId="28802"/>
    <cellStyle name="Финансовый [0] 2 11 7" xfId="28803"/>
    <cellStyle name="Финансовый [0] 2 11 7 2" xfId="28804"/>
    <cellStyle name="Финансовый [0] 2 11 8" xfId="28805"/>
    <cellStyle name="Финансовый [0] 2 11 8 2" xfId="28806"/>
    <cellStyle name="Финансовый [0] 2 11 9" xfId="28807"/>
    <cellStyle name="Финансовый [0] 2 11 9 2" xfId="28808"/>
    <cellStyle name="Финансовый [0] 2 12" xfId="28809"/>
    <cellStyle name="Финансовый [0] 2 12 10" xfId="28810"/>
    <cellStyle name="Финансовый [0] 2 12 10 2" xfId="28811"/>
    <cellStyle name="Финансовый [0] 2 12 11" xfId="28812"/>
    <cellStyle name="Финансовый [0] 2 12 11 2" xfId="28813"/>
    <cellStyle name="Финансовый [0] 2 12 12" xfId="28814"/>
    <cellStyle name="Финансовый [0] 2 12 12 2" xfId="28815"/>
    <cellStyle name="Финансовый [0] 2 12 13" xfId="28816"/>
    <cellStyle name="Финансовый [0] 2 12 13 2" xfId="28817"/>
    <cellStyle name="Финансовый [0] 2 12 14" xfId="28818"/>
    <cellStyle name="Финансовый [0] 2 12 14 2" xfId="28819"/>
    <cellStyle name="Финансовый [0] 2 12 15" xfId="28820"/>
    <cellStyle name="Финансовый [0] 2 12 15 2" xfId="28821"/>
    <cellStyle name="Финансовый [0] 2 12 16" xfId="28822"/>
    <cellStyle name="Финансовый [0] 2 12 2" xfId="28823"/>
    <cellStyle name="Финансовый [0] 2 12 2 2" xfId="28824"/>
    <cellStyle name="Финансовый [0] 2 12 3" xfId="28825"/>
    <cellStyle name="Финансовый [0] 2 12 3 2" xfId="28826"/>
    <cellStyle name="Финансовый [0] 2 12 4" xfId="28827"/>
    <cellStyle name="Финансовый [0] 2 12 4 2" xfId="28828"/>
    <cellStyle name="Финансовый [0] 2 12 5" xfId="28829"/>
    <cellStyle name="Финансовый [0] 2 12 5 2" xfId="28830"/>
    <cellStyle name="Финансовый [0] 2 12 6" xfId="28831"/>
    <cellStyle name="Финансовый [0] 2 12 6 2" xfId="28832"/>
    <cellStyle name="Финансовый [0] 2 12 7" xfId="28833"/>
    <cellStyle name="Финансовый [0] 2 12 7 2" xfId="28834"/>
    <cellStyle name="Финансовый [0] 2 12 8" xfId="28835"/>
    <cellStyle name="Финансовый [0] 2 12 8 2" xfId="28836"/>
    <cellStyle name="Финансовый [0] 2 12 9" xfId="28837"/>
    <cellStyle name="Финансовый [0] 2 12 9 2" xfId="28838"/>
    <cellStyle name="Финансовый [0] 2 13" xfId="28839"/>
    <cellStyle name="Финансовый [0] 2 13 10" xfId="28840"/>
    <cellStyle name="Финансовый [0] 2 13 10 2" xfId="28841"/>
    <cellStyle name="Финансовый [0] 2 13 11" xfId="28842"/>
    <cellStyle name="Финансовый [0] 2 13 11 2" xfId="28843"/>
    <cellStyle name="Финансовый [0] 2 13 12" xfId="28844"/>
    <cellStyle name="Финансовый [0] 2 13 12 2" xfId="28845"/>
    <cellStyle name="Финансовый [0] 2 13 13" xfId="28846"/>
    <cellStyle name="Финансовый [0] 2 13 13 2" xfId="28847"/>
    <cellStyle name="Финансовый [0] 2 13 14" xfId="28848"/>
    <cellStyle name="Финансовый [0] 2 13 14 2" xfId="28849"/>
    <cellStyle name="Финансовый [0] 2 13 15" xfId="28850"/>
    <cellStyle name="Финансовый [0] 2 13 15 2" xfId="28851"/>
    <cellStyle name="Финансовый [0] 2 13 16" xfId="28852"/>
    <cellStyle name="Финансовый [0] 2 13 2" xfId="28853"/>
    <cellStyle name="Финансовый [0] 2 13 2 2" xfId="28854"/>
    <cellStyle name="Финансовый [0] 2 13 3" xfId="28855"/>
    <cellStyle name="Финансовый [0] 2 13 3 2" xfId="28856"/>
    <cellStyle name="Финансовый [0] 2 13 4" xfId="28857"/>
    <cellStyle name="Финансовый [0] 2 13 4 2" xfId="28858"/>
    <cellStyle name="Финансовый [0] 2 13 5" xfId="28859"/>
    <cellStyle name="Финансовый [0] 2 13 5 2" xfId="28860"/>
    <cellStyle name="Финансовый [0] 2 13 6" xfId="28861"/>
    <cellStyle name="Финансовый [0] 2 13 6 2" xfId="28862"/>
    <cellStyle name="Финансовый [0] 2 13 7" xfId="28863"/>
    <cellStyle name="Финансовый [0] 2 13 7 2" xfId="28864"/>
    <cellStyle name="Финансовый [0] 2 13 8" xfId="28865"/>
    <cellStyle name="Финансовый [0] 2 13 8 2" xfId="28866"/>
    <cellStyle name="Финансовый [0] 2 13 9" xfId="28867"/>
    <cellStyle name="Финансовый [0] 2 13 9 2" xfId="28868"/>
    <cellStyle name="Финансовый [0] 2 14" xfId="28869"/>
    <cellStyle name="Финансовый [0] 2 14 10" xfId="28870"/>
    <cellStyle name="Финансовый [0] 2 14 10 2" xfId="28871"/>
    <cellStyle name="Финансовый [0] 2 14 11" xfId="28872"/>
    <cellStyle name="Финансовый [0] 2 14 11 2" xfId="28873"/>
    <cellStyle name="Финансовый [0] 2 14 12" xfId="28874"/>
    <cellStyle name="Финансовый [0] 2 14 12 2" xfId="28875"/>
    <cellStyle name="Финансовый [0] 2 14 13" xfId="28876"/>
    <cellStyle name="Финансовый [0] 2 14 13 2" xfId="28877"/>
    <cellStyle name="Финансовый [0] 2 14 14" xfId="28878"/>
    <cellStyle name="Финансовый [0] 2 14 14 2" xfId="28879"/>
    <cellStyle name="Финансовый [0] 2 14 15" xfId="28880"/>
    <cellStyle name="Финансовый [0] 2 14 15 2" xfId="28881"/>
    <cellStyle name="Финансовый [0] 2 14 16" xfId="28882"/>
    <cellStyle name="Финансовый [0] 2 14 2" xfId="28883"/>
    <cellStyle name="Финансовый [0] 2 14 2 2" xfId="28884"/>
    <cellStyle name="Финансовый [0] 2 14 3" xfId="28885"/>
    <cellStyle name="Финансовый [0] 2 14 3 2" xfId="28886"/>
    <cellStyle name="Финансовый [0] 2 14 4" xfId="28887"/>
    <cellStyle name="Финансовый [0] 2 14 4 2" xfId="28888"/>
    <cellStyle name="Финансовый [0] 2 14 5" xfId="28889"/>
    <cellStyle name="Финансовый [0] 2 14 5 2" xfId="28890"/>
    <cellStyle name="Финансовый [0] 2 14 6" xfId="28891"/>
    <cellStyle name="Финансовый [0] 2 14 6 2" xfId="28892"/>
    <cellStyle name="Финансовый [0] 2 14 7" xfId="28893"/>
    <cellStyle name="Финансовый [0] 2 14 7 2" xfId="28894"/>
    <cellStyle name="Финансовый [0] 2 14 8" xfId="28895"/>
    <cellStyle name="Финансовый [0] 2 14 8 2" xfId="28896"/>
    <cellStyle name="Финансовый [0] 2 14 9" xfId="28897"/>
    <cellStyle name="Финансовый [0] 2 14 9 2" xfId="28898"/>
    <cellStyle name="Финансовый [0] 2 15" xfId="28899"/>
    <cellStyle name="Финансовый [0] 2 2" xfId="28900"/>
    <cellStyle name="Финансовый [0] 2 2 10" xfId="28901"/>
    <cellStyle name="Финансовый [0] 2 2 10 2" xfId="28902"/>
    <cellStyle name="Финансовый [0] 2 2 11" xfId="28903"/>
    <cellStyle name="Финансовый [0] 2 2 11 2" xfId="28904"/>
    <cellStyle name="Финансовый [0] 2 2 12" xfId="28905"/>
    <cellStyle name="Финансовый [0] 2 2 12 2" xfId="28906"/>
    <cellStyle name="Финансовый [0] 2 2 13" xfId="28907"/>
    <cellStyle name="Финансовый [0] 2 2 13 2" xfId="28908"/>
    <cellStyle name="Финансовый [0] 2 2 14" xfId="28909"/>
    <cellStyle name="Финансовый [0] 2 2 14 2" xfId="28910"/>
    <cellStyle name="Финансовый [0] 2 2 15" xfId="28911"/>
    <cellStyle name="Финансовый [0] 2 2 15 2" xfId="28912"/>
    <cellStyle name="Финансовый [0] 2 2 16" xfId="28913"/>
    <cellStyle name="Финансовый [0] 2 2 2" xfId="28914"/>
    <cellStyle name="Финансовый [0] 2 2 2 2" xfId="28915"/>
    <cellStyle name="Финансовый [0] 2 2 3" xfId="28916"/>
    <cellStyle name="Финансовый [0] 2 2 3 2" xfId="28917"/>
    <cellStyle name="Финансовый [0] 2 2 4" xfId="28918"/>
    <cellStyle name="Финансовый [0] 2 2 4 2" xfId="28919"/>
    <cellStyle name="Финансовый [0] 2 2 5" xfId="28920"/>
    <cellStyle name="Финансовый [0] 2 2 5 2" xfId="28921"/>
    <cellStyle name="Финансовый [0] 2 2 6" xfId="28922"/>
    <cellStyle name="Финансовый [0] 2 2 6 2" xfId="28923"/>
    <cellStyle name="Финансовый [0] 2 2 7" xfId="28924"/>
    <cellStyle name="Финансовый [0] 2 2 7 2" xfId="28925"/>
    <cellStyle name="Финансовый [0] 2 2 8" xfId="28926"/>
    <cellStyle name="Финансовый [0] 2 2 8 2" xfId="28927"/>
    <cellStyle name="Финансовый [0] 2 2 9" xfId="28928"/>
    <cellStyle name="Финансовый [0] 2 2 9 2" xfId="28929"/>
    <cellStyle name="Финансовый [0] 2 3" xfId="28930"/>
    <cellStyle name="Финансовый [0] 2 3 10" xfId="28931"/>
    <cellStyle name="Финансовый [0] 2 3 10 2" xfId="28932"/>
    <cellStyle name="Финансовый [0] 2 3 11" xfId="28933"/>
    <cellStyle name="Финансовый [0] 2 3 11 2" xfId="28934"/>
    <cellStyle name="Финансовый [0] 2 3 12" xfId="28935"/>
    <cellStyle name="Финансовый [0] 2 3 12 2" xfId="28936"/>
    <cellStyle name="Финансовый [0] 2 3 13" xfId="28937"/>
    <cellStyle name="Финансовый [0] 2 3 13 2" xfId="28938"/>
    <cellStyle name="Финансовый [0] 2 3 14" xfId="28939"/>
    <cellStyle name="Финансовый [0] 2 3 14 2" xfId="28940"/>
    <cellStyle name="Финансовый [0] 2 3 15" xfId="28941"/>
    <cellStyle name="Финансовый [0] 2 3 15 2" xfId="28942"/>
    <cellStyle name="Финансовый [0] 2 3 16" xfId="28943"/>
    <cellStyle name="Финансовый [0] 2 3 2" xfId="28944"/>
    <cellStyle name="Финансовый [0] 2 3 2 2" xfId="28945"/>
    <cellStyle name="Финансовый [0] 2 3 3" xfId="28946"/>
    <cellStyle name="Финансовый [0] 2 3 3 2" xfId="28947"/>
    <cellStyle name="Финансовый [0] 2 3 4" xfId="28948"/>
    <cellStyle name="Финансовый [0] 2 3 4 2" xfId="28949"/>
    <cellStyle name="Финансовый [0] 2 3 5" xfId="28950"/>
    <cellStyle name="Финансовый [0] 2 3 5 2" xfId="28951"/>
    <cellStyle name="Финансовый [0] 2 3 6" xfId="28952"/>
    <cellStyle name="Финансовый [0] 2 3 6 2" xfId="28953"/>
    <cellStyle name="Финансовый [0] 2 3 7" xfId="28954"/>
    <cellStyle name="Финансовый [0] 2 3 7 2" xfId="28955"/>
    <cellStyle name="Финансовый [0] 2 3 8" xfId="28956"/>
    <cellStyle name="Финансовый [0] 2 3 8 2" xfId="28957"/>
    <cellStyle name="Финансовый [0] 2 3 9" xfId="28958"/>
    <cellStyle name="Финансовый [0] 2 3 9 2" xfId="28959"/>
    <cellStyle name="Финансовый [0] 2 4" xfId="28960"/>
    <cellStyle name="Финансовый [0] 2 4 10" xfId="28961"/>
    <cellStyle name="Финансовый [0] 2 4 10 2" xfId="28962"/>
    <cellStyle name="Финансовый [0] 2 4 11" xfId="28963"/>
    <cellStyle name="Финансовый [0] 2 4 11 2" xfId="28964"/>
    <cellStyle name="Финансовый [0] 2 4 12" xfId="28965"/>
    <cellStyle name="Финансовый [0] 2 4 12 2" xfId="28966"/>
    <cellStyle name="Финансовый [0] 2 4 13" xfId="28967"/>
    <cellStyle name="Финансовый [0] 2 4 13 2" xfId="28968"/>
    <cellStyle name="Финансовый [0] 2 4 14" xfId="28969"/>
    <cellStyle name="Финансовый [0] 2 4 14 2" xfId="28970"/>
    <cellStyle name="Финансовый [0] 2 4 15" xfId="28971"/>
    <cellStyle name="Финансовый [0] 2 4 15 2" xfId="28972"/>
    <cellStyle name="Финансовый [0] 2 4 16" xfId="28973"/>
    <cellStyle name="Финансовый [0] 2 4 2" xfId="28974"/>
    <cellStyle name="Финансовый [0] 2 4 2 2" xfId="28975"/>
    <cellStyle name="Финансовый [0] 2 4 3" xfId="28976"/>
    <cellStyle name="Финансовый [0] 2 4 3 2" xfId="28977"/>
    <cellStyle name="Финансовый [0] 2 4 4" xfId="28978"/>
    <cellStyle name="Финансовый [0] 2 4 4 2" xfId="28979"/>
    <cellStyle name="Финансовый [0] 2 4 5" xfId="28980"/>
    <cellStyle name="Финансовый [0] 2 4 5 2" xfId="28981"/>
    <cellStyle name="Финансовый [0] 2 4 6" xfId="28982"/>
    <cellStyle name="Финансовый [0] 2 4 6 2" xfId="28983"/>
    <cellStyle name="Финансовый [0] 2 4 7" xfId="28984"/>
    <cellStyle name="Финансовый [0] 2 4 7 2" xfId="28985"/>
    <cellStyle name="Финансовый [0] 2 4 8" xfId="28986"/>
    <cellStyle name="Финансовый [0] 2 4 8 2" xfId="28987"/>
    <cellStyle name="Финансовый [0] 2 4 9" xfId="28988"/>
    <cellStyle name="Финансовый [0] 2 4 9 2" xfId="28989"/>
    <cellStyle name="Финансовый [0] 2 5" xfId="28990"/>
    <cellStyle name="Финансовый [0] 2 5 10" xfId="28991"/>
    <cellStyle name="Финансовый [0] 2 5 10 2" xfId="28992"/>
    <cellStyle name="Финансовый [0] 2 5 11" xfId="28993"/>
    <cellStyle name="Финансовый [0] 2 5 11 2" xfId="28994"/>
    <cellStyle name="Финансовый [0] 2 5 12" xfId="28995"/>
    <cellStyle name="Финансовый [0] 2 5 12 2" xfId="28996"/>
    <cellStyle name="Финансовый [0] 2 5 13" xfId="28997"/>
    <cellStyle name="Финансовый [0] 2 5 13 2" xfId="28998"/>
    <cellStyle name="Финансовый [0] 2 5 14" xfId="28999"/>
    <cellStyle name="Финансовый [0] 2 5 14 2" xfId="29000"/>
    <cellStyle name="Финансовый [0] 2 5 15" xfId="29001"/>
    <cellStyle name="Финансовый [0] 2 5 15 2" xfId="29002"/>
    <cellStyle name="Финансовый [0] 2 5 16" xfId="29003"/>
    <cellStyle name="Финансовый [0] 2 5 2" xfId="29004"/>
    <cellStyle name="Финансовый [0] 2 5 2 2" xfId="29005"/>
    <cellStyle name="Финансовый [0] 2 5 3" xfId="29006"/>
    <cellStyle name="Финансовый [0] 2 5 3 2" xfId="29007"/>
    <cellStyle name="Финансовый [0] 2 5 4" xfId="29008"/>
    <cellStyle name="Финансовый [0] 2 5 4 2" xfId="29009"/>
    <cellStyle name="Финансовый [0] 2 5 5" xfId="29010"/>
    <cellStyle name="Финансовый [0] 2 5 5 2" xfId="29011"/>
    <cellStyle name="Финансовый [0] 2 5 6" xfId="29012"/>
    <cellStyle name="Финансовый [0] 2 5 6 2" xfId="29013"/>
    <cellStyle name="Финансовый [0] 2 5 7" xfId="29014"/>
    <cellStyle name="Финансовый [0] 2 5 7 2" xfId="29015"/>
    <cellStyle name="Финансовый [0] 2 5 8" xfId="29016"/>
    <cellStyle name="Финансовый [0] 2 5 8 2" xfId="29017"/>
    <cellStyle name="Финансовый [0] 2 5 9" xfId="29018"/>
    <cellStyle name="Финансовый [0] 2 5 9 2" xfId="29019"/>
    <cellStyle name="Финансовый [0] 2 6" xfId="29020"/>
    <cellStyle name="Финансовый [0] 2 6 10" xfId="29021"/>
    <cellStyle name="Финансовый [0] 2 6 10 2" xfId="29022"/>
    <cellStyle name="Финансовый [0] 2 6 11" xfId="29023"/>
    <cellStyle name="Финансовый [0] 2 6 11 2" xfId="29024"/>
    <cellStyle name="Финансовый [0] 2 6 12" xfId="29025"/>
    <cellStyle name="Финансовый [0] 2 6 12 2" xfId="29026"/>
    <cellStyle name="Финансовый [0] 2 6 13" xfId="29027"/>
    <cellStyle name="Финансовый [0] 2 6 13 2" xfId="29028"/>
    <cellStyle name="Финансовый [0] 2 6 14" xfId="29029"/>
    <cellStyle name="Финансовый [0] 2 6 14 2" xfId="29030"/>
    <cellStyle name="Финансовый [0] 2 6 15" xfId="29031"/>
    <cellStyle name="Финансовый [0] 2 6 15 2" xfId="29032"/>
    <cellStyle name="Финансовый [0] 2 6 16" xfId="29033"/>
    <cellStyle name="Финансовый [0] 2 6 2" xfId="29034"/>
    <cellStyle name="Финансовый [0] 2 6 2 2" xfId="29035"/>
    <cellStyle name="Финансовый [0] 2 6 3" xfId="29036"/>
    <cellStyle name="Финансовый [0] 2 6 3 2" xfId="29037"/>
    <cellStyle name="Финансовый [0] 2 6 4" xfId="29038"/>
    <cellStyle name="Финансовый [0] 2 6 4 2" xfId="29039"/>
    <cellStyle name="Финансовый [0] 2 6 5" xfId="29040"/>
    <cellStyle name="Финансовый [0] 2 6 5 2" xfId="29041"/>
    <cellStyle name="Финансовый [0] 2 6 6" xfId="29042"/>
    <cellStyle name="Финансовый [0] 2 6 6 2" xfId="29043"/>
    <cellStyle name="Финансовый [0] 2 6 7" xfId="29044"/>
    <cellStyle name="Финансовый [0] 2 6 7 2" xfId="29045"/>
    <cellStyle name="Финансовый [0] 2 6 8" xfId="29046"/>
    <cellStyle name="Финансовый [0] 2 6 8 2" xfId="29047"/>
    <cellStyle name="Финансовый [0] 2 6 9" xfId="29048"/>
    <cellStyle name="Финансовый [0] 2 6 9 2" xfId="29049"/>
    <cellStyle name="Финансовый [0] 2 7" xfId="29050"/>
    <cellStyle name="Финансовый [0] 2 7 10" xfId="29051"/>
    <cellStyle name="Финансовый [0] 2 7 10 2" xfId="29052"/>
    <cellStyle name="Финансовый [0] 2 7 11" xfId="29053"/>
    <cellStyle name="Финансовый [0] 2 7 11 2" xfId="29054"/>
    <cellStyle name="Финансовый [0] 2 7 12" xfId="29055"/>
    <cellStyle name="Финансовый [0] 2 7 12 2" xfId="29056"/>
    <cellStyle name="Финансовый [0] 2 7 13" xfId="29057"/>
    <cellStyle name="Финансовый [0] 2 7 13 2" xfId="29058"/>
    <cellStyle name="Финансовый [0] 2 7 14" xfId="29059"/>
    <cellStyle name="Финансовый [0] 2 7 14 2" xfId="29060"/>
    <cellStyle name="Финансовый [0] 2 7 15" xfId="29061"/>
    <cellStyle name="Финансовый [0] 2 7 15 2" xfId="29062"/>
    <cellStyle name="Финансовый [0] 2 7 16" xfId="29063"/>
    <cellStyle name="Финансовый [0] 2 7 2" xfId="29064"/>
    <cellStyle name="Финансовый [0] 2 7 2 2" xfId="29065"/>
    <cellStyle name="Финансовый [0] 2 7 3" xfId="29066"/>
    <cellStyle name="Финансовый [0] 2 7 3 2" xfId="29067"/>
    <cellStyle name="Финансовый [0] 2 7 4" xfId="29068"/>
    <cellStyle name="Финансовый [0] 2 7 4 2" xfId="29069"/>
    <cellStyle name="Финансовый [0] 2 7 5" xfId="29070"/>
    <cellStyle name="Финансовый [0] 2 7 5 2" xfId="29071"/>
    <cellStyle name="Финансовый [0] 2 7 6" xfId="29072"/>
    <cellStyle name="Финансовый [0] 2 7 6 2" xfId="29073"/>
    <cellStyle name="Финансовый [0] 2 7 7" xfId="29074"/>
    <cellStyle name="Финансовый [0] 2 7 7 2" xfId="29075"/>
    <cellStyle name="Финансовый [0] 2 7 8" xfId="29076"/>
    <cellStyle name="Финансовый [0] 2 7 8 2" xfId="29077"/>
    <cellStyle name="Финансовый [0] 2 7 9" xfId="29078"/>
    <cellStyle name="Финансовый [0] 2 7 9 2" xfId="29079"/>
    <cellStyle name="Финансовый [0] 2 8" xfId="29080"/>
    <cellStyle name="Финансовый [0] 2 8 10" xfId="29081"/>
    <cellStyle name="Финансовый [0] 2 8 10 2" xfId="29082"/>
    <cellStyle name="Финансовый [0] 2 8 11" xfId="29083"/>
    <cellStyle name="Финансовый [0] 2 8 11 2" xfId="29084"/>
    <cellStyle name="Финансовый [0] 2 8 12" xfId="29085"/>
    <cellStyle name="Финансовый [0] 2 8 12 2" xfId="29086"/>
    <cellStyle name="Финансовый [0] 2 8 13" xfId="29087"/>
    <cellStyle name="Финансовый [0] 2 8 13 2" xfId="29088"/>
    <cellStyle name="Финансовый [0] 2 8 14" xfId="29089"/>
    <cellStyle name="Финансовый [0] 2 8 14 2" xfId="29090"/>
    <cellStyle name="Финансовый [0] 2 8 15" xfId="29091"/>
    <cellStyle name="Финансовый [0] 2 8 15 2" xfId="29092"/>
    <cellStyle name="Финансовый [0] 2 8 16" xfId="29093"/>
    <cellStyle name="Финансовый [0] 2 8 2" xfId="29094"/>
    <cellStyle name="Финансовый [0] 2 8 2 2" xfId="29095"/>
    <cellStyle name="Финансовый [0] 2 8 3" xfId="29096"/>
    <cellStyle name="Финансовый [0] 2 8 3 2" xfId="29097"/>
    <cellStyle name="Финансовый [0] 2 8 4" xfId="29098"/>
    <cellStyle name="Финансовый [0] 2 8 4 2" xfId="29099"/>
    <cellStyle name="Финансовый [0] 2 8 5" xfId="29100"/>
    <cellStyle name="Финансовый [0] 2 8 5 2" xfId="29101"/>
    <cellStyle name="Финансовый [0] 2 8 6" xfId="29102"/>
    <cellStyle name="Финансовый [0] 2 8 6 2" xfId="29103"/>
    <cellStyle name="Финансовый [0] 2 8 7" xfId="29104"/>
    <cellStyle name="Финансовый [0] 2 8 7 2" xfId="29105"/>
    <cellStyle name="Финансовый [0] 2 8 8" xfId="29106"/>
    <cellStyle name="Финансовый [0] 2 8 8 2" xfId="29107"/>
    <cellStyle name="Финансовый [0] 2 8 9" xfId="29108"/>
    <cellStyle name="Финансовый [0] 2 8 9 2" xfId="29109"/>
    <cellStyle name="Финансовый [0] 2 9" xfId="29110"/>
    <cellStyle name="Финансовый [0] 2 9 10" xfId="29111"/>
    <cellStyle name="Финансовый [0] 2 9 10 2" xfId="29112"/>
    <cellStyle name="Финансовый [0] 2 9 11" xfId="29113"/>
    <cellStyle name="Финансовый [0] 2 9 11 2" xfId="29114"/>
    <cellStyle name="Финансовый [0] 2 9 12" xfId="29115"/>
    <cellStyle name="Финансовый [0] 2 9 12 2" xfId="29116"/>
    <cellStyle name="Финансовый [0] 2 9 13" xfId="29117"/>
    <cellStyle name="Финансовый [0] 2 9 13 2" xfId="29118"/>
    <cellStyle name="Финансовый [0] 2 9 14" xfId="29119"/>
    <cellStyle name="Финансовый [0] 2 9 14 2" xfId="29120"/>
    <cellStyle name="Финансовый [0] 2 9 15" xfId="29121"/>
    <cellStyle name="Финансовый [0] 2 9 15 2" xfId="29122"/>
    <cellStyle name="Финансовый [0] 2 9 16" xfId="29123"/>
    <cellStyle name="Финансовый [0] 2 9 2" xfId="29124"/>
    <cellStyle name="Финансовый [0] 2 9 2 2" xfId="29125"/>
    <cellStyle name="Финансовый [0] 2 9 3" xfId="29126"/>
    <cellStyle name="Финансовый [0] 2 9 3 2" xfId="29127"/>
    <cellStyle name="Финансовый [0] 2 9 4" xfId="29128"/>
    <cellStyle name="Финансовый [0] 2 9 4 2" xfId="29129"/>
    <cellStyle name="Финансовый [0] 2 9 5" xfId="29130"/>
    <cellStyle name="Финансовый [0] 2 9 5 2" xfId="29131"/>
    <cellStyle name="Финансовый [0] 2 9 6" xfId="29132"/>
    <cellStyle name="Финансовый [0] 2 9 6 2" xfId="29133"/>
    <cellStyle name="Финансовый [0] 2 9 7" xfId="29134"/>
    <cellStyle name="Финансовый [0] 2 9 7 2" xfId="29135"/>
    <cellStyle name="Финансовый [0] 2 9 8" xfId="29136"/>
    <cellStyle name="Финансовый [0] 2 9 8 2" xfId="29137"/>
    <cellStyle name="Финансовый [0] 2 9 9" xfId="29138"/>
    <cellStyle name="Финансовый [0] 2 9 9 2" xfId="29139"/>
    <cellStyle name="Финансовый [0] 3" xfId="29140"/>
    <cellStyle name="Финансовый [0] 3 2" xfId="29141"/>
    <cellStyle name="Финансовый [0] 4" xfId="29142"/>
    <cellStyle name="Финансовый [0] 4 2" xfId="29143"/>
    <cellStyle name="Финансовый [0] 5" xfId="29144"/>
    <cellStyle name="Финансовый [0] 5 2" xfId="29145"/>
    <cellStyle name="Финансовый [0] 6" xfId="29146"/>
    <cellStyle name="Финансовый [0] 6 2" xfId="29147"/>
    <cellStyle name="Финансовый [0] 7" xfId="29148"/>
    <cellStyle name="Финансовый [0] 7 2" xfId="29149"/>
    <cellStyle name="Финансовый [0] 8" xfId="29150"/>
    <cellStyle name="Финансовый [0] 8 2" xfId="29151"/>
    <cellStyle name="Финансовый [0] 9" xfId="29152"/>
    <cellStyle name="Финансовый [0] 9 2" xfId="29153"/>
    <cellStyle name="Финансовый 10" xfId="29154"/>
    <cellStyle name="Финансовый 10 2" xfId="29155"/>
    <cellStyle name="Финансовый 10 3" xfId="29156"/>
    <cellStyle name="Финансовый 10 5" xfId="29157"/>
    <cellStyle name="Финансовый 11" xfId="29158"/>
    <cellStyle name="Финансовый 11 2" xfId="29159"/>
    <cellStyle name="Финансовый 12" xfId="29160"/>
    <cellStyle name="Финансовый 12 2" xfId="29161"/>
    <cellStyle name="Финансовый 13" xfId="29162"/>
    <cellStyle name="Финансовый 13 2" xfId="29163"/>
    <cellStyle name="Финансовый 14" xfId="29164"/>
    <cellStyle name="Финансовый 14 2" xfId="29165"/>
    <cellStyle name="Финансовый 15" xfId="29166"/>
    <cellStyle name="Финансовый 15 2" xfId="29167"/>
    <cellStyle name="Финансовый 16" xfId="29168"/>
    <cellStyle name="Финансовый 16 10" xfId="29169"/>
    <cellStyle name="Финансовый 16 11" xfId="29170"/>
    <cellStyle name="Финансовый 16 12" xfId="29171"/>
    <cellStyle name="Финансовый 16 13" xfId="29172"/>
    <cellStyle name="Финансовый 16 14" xfId="29173"/>
    <cellStyle name="Финансовый 16 15" xfId="29174"/>
    <cellStyle name="Финансовый 16 16" xfId="29175"/>
    <cellStyle name="Финансовый 16 17" xfId="29176"/>
    <cellStyle name="Финансовый 16 18" xfId="29177"/>
    <cellStyle name="Финансовый 16 19" xfId="29178"/>
    <cellStyle name="Финансовый 16 2" xfId="29179"/>
    <cellStyle name="Финансовый 16 2 2" xfId="29180"/>
    <cellStyle name="Финансовый 16 2 2 2" xfId="29181"/>
    <cellStyle name="Финансовый 16 2 2 3" xfId="29182"/>
    <cellStyle name="Финансовый 16 2 3" xfId="29183"/>
    <cellStyle name="Финансовый 16 2 4" xfId="29184"/>
    <cellStyle name="Финансовый 16 20" xfId="29185"/>
    <cellStyle name="Финансовый 16 21" xfId="29186"/>
    <cellStyle name="Финансовый 16 22" xfId="29187"/>
    <cellStyle name="Финансовый 16 23" xfId="29188"/>
    <cellStyle name="Финансовый 16 24" xfId="29189"/>
    <cellStyle name="Финансовый 16 25" xfId="29190"/>
    <cellStyle name="Финансовый 16 26" xfId="29191"/>
    <cellStyle name="Финансовый 16 27" xfId="29192"/>
    <cellStyle name="Финансовый 16 28" xfId="29193"/>
    <cellStyle name="Финансовый 16 29" xfId="29194"/>
    <cellStyle name="Финансовый 16 3" xfId="29195"/>
    <cellStyle name="Финансовый 16 3 2" xfId="29196"/>
    <cellStyle name="Финансовый 16 3 3" xfId="29197"/>
    <cellStyle name="Финансовый 16 30" xfId="29198"/>
    <cellStyle name="Финансовый 16 31" xfId="29199"/>
    <cellStyle name="Финансовый 16 32" xfId="29200"/>
    <cellStyle name="Финансовый 16 4" xfId="29201"/>
    <cellStyle name="Финансовый 16 4 2" xfId="29202"/>
    <cellStyle name="Финансовый 16 5" xfId="29203"/>
    <cellStyle name="Финансовый 16 6" xfId="29204"/>
    <cellStyle name="Финансовый 16 7" xfId="29205"/>
    <cellStyle name="Финансовый 16 8" xfId="29206"/>
    <cellStyle name="Финансовый 16 9" xfId="29207"/>
    <cellStyle name="Финансовый 17" xfId="29208"/>
    <cellStyle name="Финансовый 17 2" xfId="29209"/>
    <cellStyle name="Финансовый 18" xfId="29210"/>
    <cellStyle name="Финансовый 18 2" xfId="29211"/>
    <cellStyle name="Финансовый 19" xfId="29212"/>
    <cellStyle name="Финансовый 19 2" xfId="29213"/>
    <cellStyle name="Финансовый 2" xfId="58"/>
    <cellStyle name="Финансовый 2 10" xfId="29214"/>
    <cellStyle name="Финансовый 2 10 2" xfId="29215"/>
    <cellStyle name="Финансовый 2 10 2 2" xfId="29216"/>
    <cellStyle name="Финансовый 2 10 3" xfId="29217"/>
    <cellStyle name="Финансовый 2 10 4" xfId="29218"/>
    <cellStyle name="Финансовый 2 10 5" xfId="29219"/>
    <cellStyle name="Финансовый 2 11" xfId="29220"/>
    <cellStyle name="Финансовый 2 11 2" xfId="29221"/>
    <cellStyle name="Финансовый 2 11 2 2" xfId="29222"/>
    <cellStyle name="Финансовый 2 11 3" xfId="29223"/>
    <cellStyle name="Финансовый 2 11 4" xfId="29224"/>
    <cellStyle name="Финансовый 2 11 5" xfId="29225"/>
    <cellStyle name="Финансовый 2 12" xfId="29226"/>
    <cellStyle name="Финансовый 2 12 2" xfId="29227"/>
    <cellStyle name="Финансовый 2 12 3" xfId="29228"/>
    <cellStyle name="Финансовый 2 13" xfId="29229"/>
    <cellStyle name="Финансовый 2 13 2" xfId="29230"/>
    <cellStyle name="Финансовый 2 14" xfId="29231"/>
    <cellStyle name="Финансовый 2 14 2" xfId="29232"/>
    <cellStyle name="Финансовый 2 15" xfId="29233"/>
    <cellStyle name="Финансовый 2 15 2" xfId="29234"/>
    <cellStyle name="Финансовый 2 16" xfId="29235"/>
    <cellStyle name="Финансовый 2 16 2" xfId="29236"/>
    <cellStyle name="Финансовый 2 17" xfId="29237"/>
    <cellStyle name="Финансовый 2 17 2" xfId="29238"/>
    <cellStyle name="Финансовый 2 18" xfId="29239"/>
    <cellStyle name="Финансовый 2 18 2" xfId="29240"/>
    <cellStyle name="Финансовый 2 19" xfId="29241"/>
    <cellStyle name="Финансовый 2 19 2" xfId="29242"/>
    <cellStyle name="Финансовый 2 2" xfId="29243"/>
    <cellStyle name="Финансовый 2 2 10" xfId="29244"/>
    <cellStyle name="Финансовый 2 2 10 2" xfId="29245"/>
    <cellStyle name="Финансовый 2 2 11" xfId="29246"/>
    <cellStyle name="Финансовый 2 2 11 2" xfId="29247"/>
    <cellStyle name="Финансовый 2 2 12" xfId="29248"/>
    <cellStyle name="Финансовый 2 2 12 2" xfId="29249"/>
    <cellStyle name="Финансовый 2 2 13" xfId="29250"/>
    <cellStyle name="Финансовый 2 2 13 2" xfId="29251"/>
    <cellStyle name="Финансовый 2 2 14" xfId="29252"/>
    <cellStyle name="Финансовый 2 2 14 2" xfId="29253"/>
    <cellStyle name="Финансовый 2 2 15" xfId="29254"/>
    <cellStyle name="Финансовый 2 2 15 2" xfId="29255"/>
    <cellStyle name="Финансовый 2 2 16" xfId="29256"/>
    <cellStyle name="Финансовый 2 2 17" xfId="29257"/>
    <cellStyle name="Финансовый 2 2 18" xfId="29258"/>
    <cellStyle name="Финансовый 2 2 18 2" xfId="29259"/>
    <cellStyle name="Финансовый 2 2 18 2 2" xfId="29260"/>
    <cellStyle name="Финансовый 2 2 18 3" xfId="29261"/>
    <cellStyle name="Финансовый 2 2 18 4" xfId="29262"/>
    <cellStyle name="Финансовый 2 2 18 5" xfId="29263"/>
    <cellStyle name="Финансовый 2 2 18 6" xfId="29264"/>
    <cellStyle name="Финансовый 2 2 18 7" xfId="29265"/>
    <cellStyle name="Финансовый 2 2 19" xfId="29266"/>
    <cellStyle name="Финансовый 2 2 2" xfId="29267"/>
    <cellStyle name="Финансовый 2 2 2 10" xfId="29268"/>
    <cellStyle name="Финансовый 2 2 2 11" xfId="29269"/>
    <cellStyle name="Финансовый 2 2 2 12" xfId="29270"/>
    <cellStyle name="Финансовый 2 2 2 13" xfId="29271"/>
    <cellStyle name="Финансовый 2 2 2 14" xfId="29272"/>
    <cellStyle name="Финансовый 2 2 2 15" xfId="29273"/>
    <cellStyle name="Финансовый 2 2 2 16" xfId="29274"/>
    <cellStyle name="Финансовый 2 2 2 17" xfId="29275"/>
    <cellStyle name="Финансовый 2 2 2 18" xfId="29276"/>
    <cellStyle name="Финансовый 2 2 2 19" xfId="29277"/>
    <cellStyle name="Финансовый 2 2 2 2" xfId="29278"/>
    <cellStyle name="Финансовый 2 2 2 2 2" xfId="59"/>
    <cellStyle name="Финансовый 2 2 2 20" xfId="29279"/>
    <cellStyle name="Финансовый 2 2 2 21" xfId="29280"/>
    <cellStyle name="Финансовый 2 2 2 22" xfId="29281"/>
    <cellStyle name="Финансовый 2 2 2 23" xfId="29282"/>
    <cellStyle name="Финансовый 2 2 2 3" xfId="29283"/>
    <cellStyle name="Финансовый 2 2 2 3 2" xfId="29284"/>
    <cellStyle name="Финансовый 2 2 2 3 2 2" xfId="29285"/>
    <cellStyle name="Финансовый 2 2 2 3 3" xfId="29286"/>
    <cellStyle name="Финансовый 2 2 2 3 4" xfId="29287"/>
    <cellStyle name="Финансовый 2 2 2 3 5" xfId="29288"/>
    <cellStyle name="Финансовый 2 2 2 3 6" xfId="29289"/>
    <cellStyle name="Финансовый 2 2 2 3 7" xfId="29290"/>
    <cellStyle name="Финансовый 2 2 2 4" xfId="29291"/>
    <cellStyle name="Финансовый 2 2 2 5" xfId="29292"/>
    <cellStyle name="Финансовый 2 2 2 6" xfId="29293"/>
    <cellStyle name="Финансовый 2 2 2 7" xfId="29294"/>
    <cellStyle name="Финансовый 2 2 2 8" xfId="29295"/>
    <cellStyle name="Финансовый 2 2 2 9" xfId="29296"/>
    <cellStyle name="Финансовый 2 2 20" xfId="29297"/>
    <cellStyle name="Финансовый 2 2 21" xfId="29298"/>
    <cellStyle name="Финансовый 2 2 22" xfId="29299"/>
    <cellStyle name="Финансовый 2 2 23" xfId="29300"/>
    <cellStyle name="Финансовый 2 2 24" xfId="29301"/>
    <cellStyle name="Финансовый 2 2 25" xfId="29302"/>
    <cellStyle name="Финансовый 2 2 26" xfId="29303"/>
    <cellStyle name="Финансовый 2 2 27" xfId="29304"/>
    <cellStyle name="Финансовый 2 2 28" xfId="29305"/>
    <cellStyle name="Финансовый 2 2 29" xfId="29306"/>
    <cellStyle name="Финансовый 2 2 3" xfId="29307"/>
    <cellStyle name="Финансовый 2 2 3 10" xfId="29308"/>
    <cellStyle name="Финансовый 2 2 3 11" xfId="29309"/>
    <cellStyle name="Финансовый 2 2 3 12" xfId="29310"/>
    <cellStyle name="Финансовый 2 2 3 2" xfId="29311"/>
    <cellStyle name="Финансовый 2 2 3 2 2" xfId="29312"/>
    <cellStyle name="Финансовый 2 2 3 2 3" xfId="29313"/>
    <cellStyle name="Финансовый 2 2 3 3" xfId="29314"/>
    <cellStyle name="Финансовый 2 2 3 3 2" xfId="29315"/>
    <cellStyle name="Финансовый 2 2 3 3 2 2" xfId="29316"/>
    <cellStyle name="Финансовый 2 2 3 3 3" xfId="29317"/>
    <cellStyle name="Финансовый 2 2 3 3 4" xfId="29318"/>
    <cellStyle name="Финансовый 2 2 3 3 5" xfId="29319"/>
    <cellStyle name="Финансовый 2 2 3 4" xfId="29320"/>
    <cellStyle name="Финансовый 2 2 3 4 2" xfId="29321"/>
    <cellStyle name="Финансовый 2 2 3 4 3" xfId="29322"/>
    <cellStyle name="Финансовый 2 2 3 5" xfId="29323"/>
    <cellStyle name="Финансовый 2 2 3 6" xfId="29324"/>
    <cellStyle name="Финансовый 2 2 3 7" xfId="29325"/>
    <cellStyle name="Финансовый 2 2 3 8" xfId="29326"/>
    <cellStyle name="Финансовый 2 2 3 9" xfId="29327"/>
    <cellStyle name="Финансовый 2 2 30" xfId="29328"/>
    <cellStyle name="Финансовый 2 2 31" xfId="29329"/>
    <cellStyle name="Финансовый 2 2 32" xfId="29330"/>
    <cellStyle name="Финансовый 2 2 33" xfId="29331"/>
    <cellStyle name="Финансовый 2 2 34" xfId="29332"/>
    <cellStyle name="Финансовый 2 2 35" xfId="29333"/>
    <cellStyle name="Финансовый 2 2 36" xfId="29334"/>
    <cellStyle name="Финансовый 2 2 37" xfId="29335"/>
    <cellStyle name="Финансовый 2 2 4" xfId="29336"/>
    <cellStyle name="Финансовый 2 2 4 2" xfId="29337"/>
    <cellStyle name="Финансовый 2 2 4 3" xfId="29338"/>
    <cellStyle name="Финансовый 2 2 5" xfId="29339"/>
    <cellStyle name="Финансовый 2 2 5 2" xfId="29340"/>
    <cellStyle name="Финансовый 2 2 5 2 2" xfId="29341"/>
    <cellStyle name="Финансовый 2 2 5 3" xfId="29342"/>
    <cellStyle name="Финансовый 2 2 5 4" xfId="29343"/>
    <cellStyle name="Финансовый 2 2 5 5" xfId="29344"/>
    <cellStyle name="Финансовый 2 2 6" xfId="29345"/>
    <cellStyle name="Финансовый 2 2 6 2" xfId="29346"/>
    <cellStyle name="Финансовый 2 2 6 3" xfId="29347"/>
    <cellStyle name="Финансовый 2 2 7" xfId="29348"/>
    <cellStyle name="Финансовый 2 2 7 2" xfId="29349"/>
    <cellStyle name="Финансовый 2 2 8" xfId="29350"/>
    <cellStyle name="Финансовый 2 2 8 2" xfId="29351"/>
    <cellStyle name="Финансовый 2 2 9" xfId="29352"/>
    <cellStyle name="Финансовый 2 2 9 2" xfId="29353"/>
    <cellStyle name="Финансовый 2 2_Копия данецк" xfId="29354"/>
    <cellStyle name="Финансовый 2 20" xfId="29355"/>
    <cellStyle name="Финансовый 2 20 2" xfId="29356"/>
    <cellStyle name="Финансовый 2 21" xfId="29357"/>
    <cellStyle name="Финансовый 2 21 2" xfId="29358"/>
    <cellStyle name="Финансовый 2 22" xfId="29359"/>
    <cellStyle name="Финансовый 2 23" xfId="29360"/>
    <cellStyle name="Финансовый 2 24" xfId="29361"/>
    <cellStyle name="Финансовый 2 25" xfId="29362"/>
    <cellStyle name="Финансовый 2 26" xfId="29363"/>
    <cellStyle name="Финансовый 2 27" xfId="29364"/>
    <cellStyle name="Финансовый 2 28" xfId="29365"/>
    <cellStyle name="Финансовый 2 29" xfId="29366"/>
    <cellStyle name="Финансовый 2 3" xfId="29367"/>
    <cellStyle name="Финансовый 2 3 10" xfId="29368"/>
    <cellStyle name="Финансовый 2 3 10 2" xfId="29369"/>
    <cellStyle name="Финансовый 2 3 11" xfId="29370"/>
    <cellStyle name="Финансовый 2 3 11 2" xfId="29371"/>
    <cellStyle name="Финансовый 2 3 12" xfId="29372"/>
    <cellStyle name="Финансовый 2 3 12 2" xfId="29373"/>
    <cellStyle name="Финансовый 2 3 13" xfId="29374"/>
    <cellStyle name="Финансовый 2 3 13 2" xfId="29375"/>
    <cellStyle name="Финансовый 2 3 14" xfId="29376"/>
    <cellStyle name="Финансовый 2 3 14 2" xfId="29377"/>
    <cellStyle name="Финансовый 2 3 15" xfId="29378"/>
    <cellStyle name="Финансовый 2 3 15 2" xfId="29379"/>
    <cellStyle name="Финансовый 2 3 16" xfId="29380"/>
    <cellStyle name="Финансовый 2 3 17" xfId="29381"/>
    <cellStyle name="Финансовый 2 3 17 2" xfId="29382"/>
    <cellStyle name="Финансовый 2 3 18" xfId="29383"/>
    <cellStyle name="Финансовый 2 3 2" xfId="29384"/>
    <cellStyle name="Финансовый 2 3 2 2" xfId="29385"/>
    <cellStyle name="Финансовый 2 3 2 3" xfId="29386"/>
    <cellStyle name="Финансовый 2 3 2 3 2" xfId="29387"/>
    <cellStyle name="Финансовый 2 3 3" xfId="29388"/>
    <cellStyle name="Финансовый 2 3 3 2" xfId="29389"/>
    <cellStyle name="Финансовый 2 3 4" xfId="29390"/>
    <cellStyle name="Финансовый 2 3 4 2" xfId="29391"/>
    <cellStyle name="Финансовый 2 3 5" xfId="29392"/>
    <cellStyle name="Финансовый 2 3 5 2" xfId="29393"/>
    <cellStyle name="Финансовый 2 3 6" xfId="29394"/>
    <cellStyle name="Финансовый 2 3 6 2" xfId="29395"/>
    <cellStyle name="Финансовый 2 3 7" xfId="29396"/>
    <cellStyle name="Финансовый 2 3 7 2" xfId="29397"/>
    <cellStyle name="Финансовый 2 3 8" xfId="29398"/>
    <cellStyle name="Финансовый 2 3 8 2" xfId="29399"/>
    <cellStyle name="Финансовый 2 3 9" xfId="29400"/>
    <cellStyle name="Финансовый 2 3 9 2" xfId="29401"/>
    <cellStyle name="Финансовый 2 30" xfId="29402"/>
    <cellStyle name="Финансовый 2 31" xfId="29403"/>
    <cellStyle name="Финансовый 2 32" xfId="29404"/>
    <cellStyle name="Финансовый 2 33" xfId="29405"/>
    <cellStyle name="Финансовый 2 34" xfId="29406"/>
    <cellStyle name="Финансовый 2 35" xfId="29407"/>
    <cellStyle name="Финансовый 2 36" xfId="29408"/>
    <cellStyle name="Финансовый 2 37" xfId="29409"/>
    <cellStyle name="Финансовый 2 38" xfId="29410"/>
    <cellStyle name="Финансовый 2 39" xfId="29411"/>
    <cellStyle name="Финансовый 2 4" xfId="29412"/>
    <cellStyle name="Финансовый 2 4 2" xfId="29413"/>
    <cellStyle name="Финансовый 2 4 2 2" xfId="29414"/>
    <cellStyle name="Финансовый 2 4 2 2 2" xfId="29415"/>
    <cellStyle name="Финансовый 2 4 3" xfId="29416"/>
    <cellStyle name="Финансовый 2 4 3 2" xfId="29417"/>
    <cellStyle name="Финансовый 2 4 4" xfId="29418"/>
    <cellStyle name="Финансовый 2 40" xfId="29419"/>
    <cellStyle name="Финансовый 2 41" xfId="29420"/>
    <cellStyle name="Финансовый 2 42" xfId="29421"/>
    <cellStyle name="Финансовый 2 43" xfId="29422"/>
    <cellStyle name="Финансовый 2 44" xfId="29423"/>
    <cellStyle name="Финансовый 2 45" xfId="29424"/>
    <cellStyle name="Финансовый 2 46" xfId="29425"/>
    <cellStyle name="Финансовый 2 47" xfId="29426"/>
    <cellStyle name="Финансовый 2 48" xfId="29427"/>
    <cellStyle name="Финансовый 2 49" xfId="29428"/>
    <cellStyle name="Финансовый 2 5" xfId="29429"/>
    <cellStyle name="Финансовый 2 5 2" xfId="29430"/>
    <cellStyle name="Финансовый 2 5 3" xfId="29431"/>
    <cellStyle name="Финансовый 2 5 3 2" xfId="29432"/>
    <cellStyle name="Финансовый 2 5 4" xfId="29433"/>
    <cellStyle name="Финансовый 2 50" xfId="29434"/>
    <cellStyle name="Финансовый 2 51" xfId="29435"/>
    <cellStyle name="Финансовый 2 52" xfId="29436"/>
    <cellStyle name="Финансовый 2 53" xfId="29437"/>
    <cellStyle name="Финансовый 2 54" xfId="29438"/>
    <cellStyle name="Финансовый 2 6" xfId="29439"/>
    <cellStyle name="Финансовый 2 6 2" xfId="29440"/>
    <cellStyle name="Финансовый 2 6 3" xfId="29441"/>
    <cellStyle name="Финансовый 2 7" xfId="29442"/>
    <cellStyle name="Финансовый 2 7 10" xfId="29443"/>
    <cellStyle name="Финансовый 2 7 11" xfId="29444"/>
    <cellStyle name="Финансовый 2 7 12" xfId="29445"/>
    <cellStyle name="Финансовый 2 7 2" xfId="29446"/>
    <cellStyle name="Финансовый 2 7 2 2" xfId="29447"/>
    <cellStyle name="Финансовый 2 7 2 3" xfId="29448"/>
    <cellStyle name="Финансовый 2 7 3" xfId="29449"/>
    <cellStyle name="Финансовый 2 7 3 2" xfId="29450"/>
    <cellStyle name="Финансовый 2 7 3 2 2" xfId="29451"/>
    <cellStyle name="Финансовый 2 7 3 3" xfId="29452"/>
    <cellStyle name="Финансовый 2 7 3 4" xfId="29453"/>
    <cellStyle name="Финансовый 2 7 3 5" xfId="29454"/>
    <cellStyle name="Финансовый 2 7 4" xfId="29455"/>
    <cellStyle name="Финансовый 2 7 4 2" xfId="29456"/>
    <cellStyle name="Финансовый 2 7 4 3" xfId="29457"/>
    <cellStyle name="Финансовый 2 7 5" xfId="29458"/>
    <cellStyle name="Финансовый 2 7 6" xfId="29459"/>
    <cellStyle name="Финансовый 2 7 7" xfId="29460"/>
    <cellStyle name="Финансовый 2 7 8" xfId="29461"/>
    <cellStyle name="Финансовый 2 7 9" xfId="29462"/>
    <cellStyle name="Финансовый 2 8" xfId="29463"/>
    <cellStyle name="Финансовый 2 8 2" xfId="29464"/>
    <cellStyle name="Финансовый 2 8 3" xfId="29465"/>
    <cellStyle name="Финансовый 2 9" xfId="29466"/>
    <cellStyle name="Финансовый 2 9 2" xfId="29467"/>
    <cellStyle name="Финансовый 2 9 2 2" xfId="29468"/>
    <cellStyle name="Финансовый 2 9 3" xfId="29469"/>
    <cellStyle name="Финансовый 2 9 4" xfId="29470"/>
    <cellStyle name="Финансовый 2 9 5" xfId="29471"/>
    <cellStyle name="Финансовый 2_Копия данецк" xfId="29472"/>
    <cellStyle name="Финансовый 20" xfId="29473"/>
    <cellStyle name="Финансовый 20 2" xfId="29474"/>
    <cellStyle name="Финансовый 21" xfId="29475"/>
    <cellStyle name="Финансовый 22" xfId="29476"/>
    <cellStyle name="Финансовый 23" xfId="29477"/>
    <cellStyle name="Финансовый 24" xfId="29478"/>
    <cellStyle name="Финансовый 25" xfId="29479"/>
    <cellStyle name="Финансовый 26" xfId="29480"/>
    <cellStyle name="Финансовый 27" xfId="29481"/>
    <cellStyle name="Финансовый 28" xfId="29482"/>
    <cellStyle name="Финансовый 29" xfId="29483"/>
    <cellStyle name="Финансовый 3" xfId="60"/>
    <cellStyle name="Финансовый 3 10" xfId="29484"/>
    <cellStyle name="Финансовый 3 10 10" xfId="29485"/>
    <cellStyle name="Финансовый 3 10 10 2" xfId="29486"/>
    <cellStyle name="Финансовый 3 10 11" xfId="29487"/>
    <cellStyle name="Финансовый 3 10 11 2" xfId="29488"/>
    <cellStyle name="Финансовый 3 10 12" xfId="29489"/>
    <cellStyle name="Финансовый 3 10 12 2" xfId="29490"/>
    <cellStyle name="Финансовый 3 10 13" xfId="29491"/>
    <cellStyle name="Финансовый 3 10 13 2" xfId="29492"/>
    <cellStyle name="Финансовый 3 10 14" xfId="29493"/>
    <cellStyle name="Финансовый 3 10 14 2" xfId="29494"/>
    <cellStyle name="Финансовый 3 10 15" xfId="29495"/>
    <cellStyle name="Финансовый 3 10 15 2" xfId="29496"/>
    <cellStyle name="Финансовый 3 10 16" xfId="29497"/>
    <cellStyle name="Финансовый 3 10 2" xfId="29498"/>
    <cellStyle name="Финансовый 3 10 2 2" xfId="29499"/>
    <cellStyle name="Финансовый 3 10 3" xfId="29500"/>
    <cellStyle name="Финансовый 3 10 3 2" xfId="29501"/>
    <cellStyle name="Финансовый 3 10 4" xfId="29502"/>
    <cellStyle name="Финансовый 3 10 4 2" xfId="29503"/>
    <cellStyle name="Финансовый 3 10 5" xfId="29504"/>
    <cellStyle name="Финансовый 3 10 5 2" xfId="29505"/>
    <cellStyle name="Финансовый 3 10 6" xfId="29506"/>
    <cellStyle name="Финансовый 3 10 6 2" xfId="29507"/>
    <cellStyle name="Финансовый 3 10 7" xfId="29508"/>
    <cellStyle name="Финансовый 3 10 7 2" xfId="29509"/>
    <cellStyle name="Финансовый 3 10 8" xfId="29510"/>
    <cellStyle name="Финансовый 3 10 8 2" xfId="29511"/>
    <cellStyle name="Финансовый 3 10 9" xfId="29512"/>
    <cellStyle name="Финансовый 3 10 9 2" xfId="29513"/>
    <cellStyle name="Финансовый 3 11" xfId="29514"/>
    <cellStyle name="Финансовый 3 11 10" xfId="29515"/>
    <cellStyle name="Финансовый 3 11 10 2" xfId="29516"/>
    <cellStyle name="Финансовый 3 11 11" xfId="29517"/>
    <cellStyle name="Финансовый 3 11 11 2" xfId="29518"/>
    <cellStyle name="Финансовый 3 11 12" xfId="29519"/>
    <cellStyle name="Финансовый 3 11 12 2" xfId="29520"/>
    <cellStyle name="Финансовый 3 11 13" xfId="29521"/>
    <cellStyle name="Финансовый 3 11 13 2" xfId="29522"/>
    <cellStyle name="Финансовый 3 11 14" xfId="29523"/>
    <cellStyle name="Финансовый 3 11 14 2" xfId="29524"/>
    <cellStyle name="Финансовый 3 11 15" xfId="29525"/>
    <cellStyle name="Финансовый 3 11 15 2" xfId="29526"/>
    <cellStyle name="Финансовый 3 11 16" xfId="29527"/>
    <cellStyle name="Финансовый 3 11 2" xfId="29528"/>
    <cellStyle name="Финансовый 3 11 2 2" xfId="29529"/>
    <cellStyle name="Финансовый 3 11 3" xfId="29530"/>
    <cellStyle name="Финансовый 3 11 3 2" xfId="29531"/>
    <cellStyle name="Финансовый 3 11 4" xfId="29532"/>
    <cellStyle name="Финансовый 3 11 4 2" xfId="29533"/>
    <cellStyle name="Финансовый 3 11 5" xfId="29534"/>
    <cellStyle name="Финансовый 3 11 5 2" xfId="29535"/>
    <cellStyle name="Финансовый 3 11 6" xfId="29536"/>
    <cellStyle name="Финансовый 3 11 6 2" xfId="29537"/>
    <cellStyle name="Финансовый 3 11 7" xfId="29538"/>
    <cellStyle name="Финансовый 3 11 7 2" xfId="29539"/>
    <cellStyle name="Финансовый 3 11 8" xfId="29540"/>
    <cellStyle name="Финансовый 3 11 8 2" xfId="29541"/>
    <cellStyle name="Финансовый 3 11 9" xfId="29542"/>
    <cellStyle name="Финансовый 3 11 9 2" xfId="29543"/>
    <cellStyle name="Финансовый 3 12" xfId="29544"/>
    <cellStyle name="Финансовый 3 12 10" xfId="29545"/>
    <cellStyle name="Финансовый 3 12 10 2" xfId="29546"/>
    <cellStyle name="Финансовый 3 12 11" xfId="29547"/>
    <cellStyle name="Финансовый 3 12 11 2" xfId="29548"/>
    <cellStyle name="Финансовый 3 12 12" xfId="29549"/>
    <cellStyle name="Финансовый 3 12 12 2" xfId="29550"/>
    <cellStyle name="Финансовый 3 12 13" xfId="29551"/>
    <cellStyle name="Финансовый 3 12 13 2" xfId="29552"/>
    <cellStyle name="Финансовый 3 12 14" xfId="29553"/>
    <cellStyle name="Финансовый 3 12 14 2" xfId="29554"/>
    <cellStyle name="Финансовый 3 12 15" xfId="29555"/>
    <cellStyle name="Финансовый 3 12 15 2" xfId="29556"/>
    <cellStyle name="Финансовый 3 12 16" xfId="29557"/>
    <cellStyle name="Финансовый 3 12 2" xfId="29558"/>
    <cellStyle name="Финансовый 3 12 2 2" xfId="29559"/>
    <cellStyle name="Финансовый 3 12 3" xfId="29560"/>
    <cellStyle name="Финансовый 3 12 3 2" xfId="29561"/>
    <cellStyle name="Финансовый 3 12 4" xfId="29562"/>
    <cellStyle name="Финансовый 3 12 4 2" xfId="29563"/>
    <cellStyle name="Финансовый 3 12 5" xfId="29564"/>
    <cellStyle name="Финансовый 3 12 5 2" xfId="29565"/>
    <cellStyle name="Финансовый 3 12 6" xfId="29566"/>
    <cellStyle name="Финансовый 3 12 6 2" xfId="29567"/>
    <cellStyle name="Финансовый 3 12 7" xfId="29568"/>
    <cellStyle name="Финансовый 3 12 7 2" xfId="29569"/>
    <cellStyle name="Финансовый 3 12 8" xfId="29570"/>
    <cellStyle name="Финансовый 3 12 8 2" xfId="29571"/>
    <cellStyle name="Финансовый 3 12 9" xfId="29572"/>
    <cellStyle name="Финансовый 3 12 9 2" xfId="29573"/>
    <cellStyle name="Финансовый 3 13" xfId="29574"/>
    <cellStyle name="Финансовый 3 13 10" xfId="29575"/>
    <cellStyle name="Финансовый 3 13 10 2" xfId="29576"/>
    <cellStyle name="Финансовый 3 13 11" xfId="29577"/>
    <cellStyle name="Финансовый 3 13 11 2" xfId="29578"/>
    <cellStyle name="Финансовый 3 13 12" xfId="29579"/>
    <cellStyle name="Финансовый 3 13 12 2" xfId="29580"/>
    <cellStyle name="Финансовый 3 13 13" xfId="29581"/>
    <cellStyle name="Финансовый 3 13 13 2" xfId="29582"/>
    <cellStyle name="Финансовый 3 13 14" xfId="29583"/>
    <cellStyle name="Финансовый 3 13 14 2" xfId="29584"/>
    <cellStyle name="Финансовый 3 13 15" xfId="29585"/>
    <cellStyle name="Финансовый 3 13 15 2" xfId="29586"/>
    <cellStyle name="Финансовый 3 13 16" xfId="29587"/>
    <cellStyle name="Финансовый 3 13 2" xfId="29588"/>
    <cellStyle name="Финансовый 3 13 2 2" xfId="29589"/>
    <cellStyle name="Финансовый 3 13 3" xfId="29590"/>
    <cellStyle name="Финансовый 3 13 3 2" xfId="29591"/>
    <cellStyle name="Финансовый 3 13 4" xfId="29592"/>
    <cellStyle name="Финансовый 3 13 4 2" xfId="29593"/>
    <cellStyle name="Финансовый 3 13 5" xfId="29594"/>
    <cellStyle name="Финансовый 3 13 5 2" xfId="29595"/>
    <cellStyle name="Финансовый 3 13 6" xfId="29596"/>
    <cellStyle name="Финансовый 3 13 6 2" xfId="29597"/>
    <cellStyle name="Финансовый 3 13 7" xfId="29598"/>
    <cellStyle name="Финансовый 3 13 7 2" xfId="29599"/>
    <cellStyle name="Финансовый 3 13 8" xfId="29600"/>
    <cellStyle name="Финансовый 3 13 8 2" xfId="29601"/>
    <cellStyle name="Финансовый 3 13 9" xfId="29602"/>
    <cellStyle name="Финансовый 3 13 9 2" xfId="29603"/>
    <cellStyle name="Финансовый 3 14" xfId="29604"/>
    <cellStyle name="Финансовый 3 14 10" xfId="29605"/>
    <cellStyle name="Финансовый 3 14 10 2" xfId="29606"/>
    <cellStyle name="Финансовый 3 14 11" xfId="29607"/>
    <cellStyle name="Финансовый 3 14 11 2" xfId="29608"/>
    <cellStyle name="Финансовый 3 14 12" xfId="29609"/>
    <cellStyle name="Финансовый 3 14 12 2" xfId="29610"/>
    <cellStyle name="Финансовый 3 14 13" xfId="29611"/>
    <cellStyle name="Финансовый 3 14 13 2" xfId="29612"/>
    <cellStyle name="Финансовый 3 14 14" xfId="29613"/>
    <cellStyle name="Финансовый 3 14 14 2" xfId="29614"/>
    <cellStyle name="Финансовый 3 14 15" xfId="29615"/>
    <cellStyle name="Финансовый 3 14 15 2" xfId="29616"/>
    <cellStyle name="Финансовый 3 14 16" xfId="29617"/>
    <cellStyle name="Финансовый 3 14 2" xfId="29618"/>
    <cellStyle name="Финансовый 3 14 2 2" xfId="29619"/>
    <cellStyle name="Финансовый 3 14 3" xfId="29620"/>
    <cellStyle name="Финансовый 3 14 3 2" xfId="29621"/>
    <cellStyle name="Финансовый 3 14 4" xfId="29622"/>
    <cellStyle name="Финансовый 3 14 4 2" xfId="29623"/>
    <cellStyle name="Финансовый 3 14 5" xfId="29624"/>
    <cellStyle name="Финансовый 3 14 5 2" xfId="29625"/>
    <cellStyle name="Финансовый 3 14 6" xfId="29626"/>
    <cellStyle name="Финансовый 3 14 6 2" xfId="29627"/>
    <cellStyle name="Финансовый 3 14 7" xfId="29628"/>
    <cellStyle name="Финансовый 3 14 7 2" xfId="29629"/>
    <cellStyle name="Финансовый 3 14 8" xfId="29630"/>
    <cellStyle name="Финансовый 3 14 8 2" xfId="29631"/>
    <cellStyle name="Финансовый 3 14 9" xfId="29632"/>
    <cellStyle name="Финансовый 3 14 9 2" xfId="29633"/>
    <cellStyle name="Финансовый 3 15" xfId="29634"/>
    <cellStyle name="Финансовый 3 16" xfId="29635"/>
    <cellStyle name="Финансовый 3 2" xfId="29636"/>
    <cellStyle name="Финансовый 3 2 10" xfId="29637"/>
    <cellStyle name="Финансовый 3 2 10 2" xfId="29638"/>
    <cellStyle name="Финансовый 3 2 11" xfId="29639"/>
    <cellStyle name="Финансовый 3 2 11 2" xfId="29640"/>
    <cellStyle name="Финансовый 3 2 12" xfId="29641"/>
    <cellStyle name="Финансовый 3 2 12 2" xfId="29642"/>
    <cellStyle name="Финансовый 3 2 13" xfId="29643"/>
    <cellStyle name="Финансовый 3 2 13 2" xfId="29644"/>
    <cellStyle name="Финансовый 3 2 14" xfId="29645"/>
    <cellStyle name="Финансовый 3 2 14 2" xfId="29646"/>
    <cellStyle name="Финансовый 3 2 15" xfId="29647"/>
    <cellStyle name="Финансовый 3 2 15 2" xfId="29648"/>
    <cellStyle name="Финансовый 3 2 16" xfId="29649"/>
    <cellStyle name="Финансовый 3 2 17" xfId="29650"/>
    <cellStyle name="Финансовый 3 2 2" xfId="29651"/>
    <cellStyle name="Финансовый 3 2 2 2" xfId="29652"/>
    <cellStyle name="Финансовый 3 2 3" xfId="29653"/>
    <cellStyle name="Финансовый 3 2 3 2" xfId="29654"/>
    <cellStyle name="Финансовый 3 2 4" xfId="29655"/>
    <cellStyle name="Финансовый 3 2 4 2" xfId="29656"/>
    <cellStyle name="Финансовый 3 2 5" xfId="29657"/>
    <cellStyle name="Финансовый 3 2 5 2" xfId="29658"/>
    <cellStyle name="Финансовый 3 2 6" xfId="29659"/>
    <cellStyle name="Финансовый 3 2 6 2" xfId="29660"/>
    <cellStyle name="Финансовый 3 2 7" xfId="29661"/>
    <cellStyle name="Финансовый 3 2 7 2" xfId="29662"/>
    <cellStyle name="Финансовый 3 2 8" xfId="29663"/>
    <cellStyle name="Финансовый 3 2 8 2" xfId="29664"/>
    <cellStyle name="Финансовый 3 2 9" xfId="29665"/>
    <cellStyle name="Финансовый 3 2 9 2" xfId="29666"/>
    <cellStyle name="Финансовый 3 3" xfId="29667"/>
    <cellStyle name="Финансовый 3 3 10" xfId="29668"/>
    <cellStyle name="Финансовый 3 3 10 2" xfId="29669"/>
    <cellStyle name="Финансовый 3 3 11" xfId="29670"/>
    <cellStyle name="Финансовый 3 3 11 2" xfId="29671"/>
    <cellStyle name="Финансовый 3 3 12" xfId="29672"/>
    <cellStyle name="Финансовый 3 3 12 2" xfId="29673"/>
    <cellStyle name="Финансовый 3 3 13" xfId="29674"/>
    <cellStyle name="Финансовый 3 3 13 2" xfId="29675"/>
    <cellStyle name="Финансовый 3 3 14" xfId="29676"/>
    <cellStyle name="Финансовый 3 3 14 2" xfId="29677"/>
    <cellStyle name="Финансовый 3 3 15" xfId="29678"/>
    <cellStyle name="Финансовый 3 3 15 2" xfId="29679"/>
    <cellStyle name="Финансовый 3 3 16" xfId="29680"/>
    <cellStyle name="Финансовый 3 3 17" xfId="29681"/>
    <cellStyle name="Финансовый 3 3 2" xfId="29682"/>
    <cellStyle name="Финансовый 3 3 2 2" xfId="29683"/>
    <cellStyle name="Финансовый 3 3 3" xfId="29684"/>
    <cellStyle name="Финансовый 3 3 3 2" xfId="29685"/>
    <cellStyle name="Финансовый 3 3 4" xfId="29686"/>
    <cellStyle name="Финансовый 3 3 4 2" xfId="29687"/>
    <cellStyle name="Финансовый 3 3 5" xfId="29688"/>
    <cellStyle name="Финансовый 3 3 5 2" xfId="29689"/>
    <cellStyle name="Финансовый 3 3 6" xfId="29690"/>
    <cellStyle name="Финансовый 3 3 6 2" xfId="29691"/>
    <cellStyle name="Финансовый 3 3 7" xfId="29692"/>
    <cellStyle name="Финансовый 3 3 7 2" xfId="29693"/>
    <cellStyle name="Финансовый 3 3 8" xfId="29694"/>
    <cellStyle name="Финансовый 3 3 8 2" xfId="29695"/>
    <cellStyle name="Финансовый 3 3 9" xfId="29696"/>
    <cellStyle name="Финансовый 3 3 9 2" xfId="29697"/>
    <cellStyle name="Финансовый 3 4" xfId="29698"/>
    <cellStyle name="Финансовый 3 4 10" xfId="29699"/>
    <cellStyle name="Финансовый 3 4 10 2" xfId="29700"/>
    <cellStyle name="Финансовый 3 4 11" xfId="29701"/>
    <cellStyle name="Финансовый 3 4 11 2" xfId="29702"/>
    <cellStyle name="Финансовый 3 4 12" xfId="29703"/>
    <cellStyle name="Финансовый 3 4 12 2" xfId="29704"/>
    <cellStyle name="Финансовый 3 4 13" xfId="29705"/>
    <cellStyle name="Финансовый 3 4 13 2" xfId="29706"/>
    <cellStyle name="Финансовый 3 4 14" xfId="29707"/>
    <cellStyle name="Финансовый 3 4 14 2" xfId="29708"/>
    <cellStyle name="Финансовый 3 4 15" xfId="29709"/>
    <cellStyle name="Финансовый 3 4 15 2" xfId="29710"/>
    <cellStyle name="Финансовый 3 4 16" xfId="29711"/>
    <cellStyle name="Финансовый 3 4 17" xfId="29712"/>
    <cellStyle name="Финансовый 3 4 2" xfId="29713"/>
    <cellStyle name="Финансовый 3 4 2 2" xfId="29714"/>
    <cellStyle name="Финансовый 3 4 3" xfId="29715"/>
    <cellStyle name="Финансовый 3 4 3 2" xfId="29716"/>
    <cellStyle name="Финансовый 3 4 4" xfId="29717"/>
    <cellStyle name="Финансовый 3 4 4 2" xfId="29718"/>
    <cellStyle name="Финансовый 3 4 5" xfId="29719"/>
    <cellStyle name="Финансовый 3 4 5 2" xfId="29720"/>
    <cellStyle name="Финансовый 3 4 6" xfId="29721"/>
    <cellStyle name="Финансовый 3 4 6 2" xfId="29722"/>
    <cellStyle name="Финансовый 3 4 7" xfId="29723"/>
    <cellStyle name="Финансовый 3 4 7 2" xfId="29724"/>
    <cellStyle name="Финансовый 3 4 8" xfId="29725"/>
    <cellStyle name="Финансовый 3 4 8 2" xfId="29726"/>
    <cellStyle name="Финансовый 3 4 9" xfId="29727"/>
    <cellStyle name="Финансовый 3 4 9 2" xfId="29728"/>
    <cellStyle name="Финансовый 3 5" xfId="29729"/>
    <cellStyle name="Финансовый 3 5 10" xfId="29730"/>
    <cellStyle name="Финансовый 3 5 10 2" xfId="29731"/>
    <cellStyle name="Финансовый 3 5 11" xfId="29732"/>
    <cellStyle name="Финансовый 3 5 11 2" xfId="29733"/>
    <cellStyle name="Финансовый 3 5 12" xfId="29734"/>
    <cellStyle name="Финансовый 3 5 12 2" xfId="29735"/>
    <cellStyle name="Финансовый 3 5 13" xfId="29736"/>
    <cellStyle name="Финансовый 3 5 13 2" xfId="29737"/>
    <cellStyle name="Финансовый 3 5 14" xfId="29738"/>
    <cellStyle name="Финансовый 3 5 14 2" xfId="29739"/>
    <cellStyle name="Финансовый 3 5 15" xfId="29740"/>
    <cellStyle name="Финансовый 3 5 15 2" xfId="29741"/>
    <cellStyle name="Финансовый 3 5 16" xfId="29742"/>
    <cellStyle name="Финансовый 3 5 2" xfId="29743"/>
    <cellStyle name="Финансовый 3 5 2 2" xfId="29744"/>
    <cellStyle name="Финансовый 3 5 3" xfId="29745"/>
    <cellStyle name="Финансовый 3 5 3 2" xfId="29746"/>
    <cellStyle name="Финансовый 3 5 4" xfId="29747"/>
    <cellStyle name="Финансовый 3 5 4 2" xfId="29748"/>
    <cellStyle name="Финансовый 3 5 5" xfId="29749"/>
    <cellStyle name="Финансовый 3 5 5 2" xfId="29750"/>
    <cellStyle name="Финансовый 3 5 6" xfId="29751"/>
    <cellStyle name="Финансовый 3 5 6 2" xfId="29752"/>
    <cellStyle name="Финансовый 3 5 7" xfId="29753"/>
    <cellStyle name="Финансовый 3 5 7 2" xfId="29754"/>
    <cellStyle name="Финансовый 3 5 8" xfId="29755"/>
    <cellStyle name="Финансовый 3 5 8 2" xfId="29756"/>
    <cellStyle name="Финансовый 3 5 9" xfId="29757"/>
    <cellStyle name="Финансовый 3 5 9 2" xfId="29758"/>
    <cellStyle name="Финансовый 3 6" xfId="29759"/>
    <cellStyle name="Финансовый 3 6 10" xfId="29760"/>
    <cellStyle name="Финансовый 3 6 10 2" xfId="29761"/>
    <cellStyle name="Финансовый 3 6 11" xfId="29762"/>
    <cellStyle name="Финансовый 3 6 11 2" xfId="29763"/>
    <cellStyle name="Финансовый 3 6 12" xfId="29764"/>
    <cellStyle name="Финансовый 3 6 12 2" xfId="29765"/>
    <cellStyle name="Финансовый 3 6 13" xfId="29766"/>
    <cellStyle name="Финансовый 3 6 13 2" xfId="29767"/>
    <cellStyle name="Финансовый 3 6 14" xfId="29768"/>
    <cellStyle name="Финансовый 3 6 14 2" xfId="29769"/>
    <cellStyle name="Финансовый 3 6 15" xfId="29770"/>
    <cellStyle name="Финансовый 3 6 15 2" xfId="29771"/>
    <cellStyle name="Финансовый 3 6 16" xfId="29772"/>
    <cellStyle name="Финансовый 3 6 2" xfId="29773"/>
    <cellStyle name="Финансовый 3 6 2 2" xfId="29774"/>
    <cellStyle name="Финансовый 3 6 3" xfId="29775"/>
    <cellStyle name="Финансовый 3 6 3 2" xfId="29776"/>
    <cellStyle name="Финансовый 3 6 4" xfId="29777"/>
    <cellStyle name="Финансовый 3 6 4 2" xfId="29778"/>
    <cellStyle name="Финансовый 3 6 5" xfId="29779"/>
    <cellStyle name="Финансовый 3 6 5 2" xfId="29780"/>
    <cellStyle name="Финансовый 3 6 6" xfId="29781"/>
    <cellStyle name="Финансовый 3 6 6 2" xfId="29782"/>
    <cellStyle name="Финансовый 3 6 7" xfId="29783"/>
    <cellStyle name="Финансовый 3 6 7 2" xfId="29784"/>
    <cellStyle name="Финансовый 3 6 8" xfId="29785"/>
    <cellStyle name="Финансовый 3 6 8 2" xfId="29786"/>
    <cellStyle name="Финансовый 3 6 9" xfId="29787"/>
    <cellStyle name="Финансовый 3 6 9 2" xfId="29788"/>
    <cellStyle name="Финансовый 3 7" xfId="29789"/>
    <cellStyle name="Финансовый 3 7 10" xfId="29790"/>
    <cellStyle name="Финансовый 3 7 10 2" xfId="29791"/>
    <cellStyle name="Финансовый 3 7 11" xfId="29792"/>
    <cellStyle name="Финансовый 3 7 11 2" xfId="29793"/>
    <cellStyle name="Финансовый 3 7 12" xfId="29794"/>
    <cellStyle name="Финансовый 3 7 12 2" xfId="29795"/>
    <cellStyle name="Финансовый 3 7 13" xfId="29796"/>
    <cellStyle name="Финансовый 3 7 13 2" xfId="29797"/>
    <cellStyle name="Финансовый 3 7 14" xfId="29798"/>
    <cellStyle name="Финансовый 3 7 14 2" xfId="29799"/>
    <cellStyle name="Финансовый 3 7 15" xfId="29800"/>
    <cellStyle name="Финансовый 3 7 15 2" xfId="29801"/>
    <cellStyle name="Финансовый 3 7 16" xfId="29802"/>
    <cellStyle name="Финансовый 3 7 2" xfId="29803"/>
    <cellStyle name="Финансовый 3 7 2 2" xfId="29804"/>
    <cellStyle name="Финансовый 3 7 3" xfId="29805"/>
    <cellStyle name="Финансовый 3 7 3 2" xfId="29806"/>
    <cellStyle name="Финансовый 3 7 4" xfId="29807"/>
    <cellStyle name="Финансовый 3 7 4 2" xfId="29808"/>
    <cellStyle name="Финансовый 3 7 5" xfId="29809"/>
    <cellStyle name="Финансовый 3 7 5 2" xfId="29810"/>
    <cellStyle name="Финансовый 3 7 6" xfId="29811"/>
    <cellStyle name="Финансовый 3 7 6 2" xfId="29812"/>
    <cellStyle name="Финансовый 3 7 7" xfId="29813"/>
    <cellStyle name="Финансовый 3 7 7 2" xfId="29814"/>
    <cellStyle name="Финансовый 3 7 8" xfId="29815"/>
    <cellStyle name="Финансовый 3 7 8 2" xfId="29816"/>
    <cellStyle name="Финансовый 3 7 9" xfId="29817"/>
    <cellStyle name="Финансовый 3 7 9 2" xfId="29818"/>
    <cellStyle name="Финансовый 3 8" xfId="29819"/>
    <cellStyle name="Финансовый 3 8 10" xfId="29820"/>
    <cellStyle name="Финансовый 3 8 10 2" xfId="29821"/>
    <cellStyle name="Финансовый 3 8 11" xfId="29822"/>
    <cellStyle name="Финансовый 3 8 11 2" xfId="29823"/>
    <cellStyle name="Финансовый 3 8 12" xfId="29824"/>
    <cellStyle name="Финансовый 3 8 12 2" xfId="29825"/>
    <cellStyle name="Финансовый 3 8 13" xfId="29826"/>
    <cellStyle name="Финансовый 3 8 13 2" xfId="29827"/>
    <cellStyle name="Финансовый 3 8 14" xfId="29828"/>
    <cellStyle name="Финансовый 3 8 14 2" xfId="29829"/>
    <cellStyle name="Финансовый 3 8 15" xfId="29830"/>
    <cellStyle name="Финансовый 3 8 15 2" xfId="29831"/>
    <cellStyle name="Финансовый 3 8 16" xfId="29832"/>
    <cellStyle name="Финансовый 3 8 2" xfId="29833"/>
    <cellStyle name="Финансовый 3 8 2 2" xfId="29834"/>
    <cellStyle name="Финансовый 3 8 3" xfId="29835"/>
    <cellStyle name="Финансовый 3 8 3 2" xfId="29836"/>
    <cellStyle name="Финансовый 3 8 4" xfId="29837"/>
    <cellStyle name="Финансовый 3 8 4 2" xfId="29838"/>
    <cellStyle name="Финансовый 3 8 5" xfId="29839"/>
    <cellStyle name="Финансовый 3 8 5 2" xfId="29840"/>
    <cellStyle name="Финансовый 3 8 6" xfId="29841"/>
    <cellStyle name="Финансовый 3 8 6 2" xfId="29842"/>
    <cellStyle name="Финансовый 3 8 7" xfId="29843"/>
    <cellStyle name="Финансовый 3 8 7 2" xfId="29844"/>
    <cellStyle name="Финансовый 3 8 8" xfId="29845"/>
    <cellStyle name="Финансовый 3 8 8 2" xfId="29846"/>
    <cellStyle name="Финансовый 3 8 9" xfId="29847"/>
    <cellStyle name="Финансовый 3 8 9 2" xfId="29848"/>
    <cellStyle name="Финансовый 3 9" xfId="29849"/>
    <cellStyle name="Финансовый 3 9 10" xfId="29850"/>
    <cellStyle name="Финансовый 3 9 10 2" xfId="29851"/>
    <cellStyle name="Финансовый 3 9 11" xfId="29852"/>
    <cellStyle name="Финансовый 3 9 11 2" xfId="29853"/>
    <cellStyle name="Финансовый 3 9 12" xfId="29854"/>
    <cellStyle name="Финансовый 3 9 12 2" xfId="29855"/>
    <cellStyle name="Финансовый 3 9 13" xfId="29856"/>
    <cellStyle name="Финансовый 3 9 13 2" xfId="29857"/>
    <cellStyle name="Финансовый 3 9 14" xfId="29858"/>
    <cellStyle name="Финансовый 3 9 14 2" xfId="29859"/>
    <cellStyle name="Финансовый 3 9 15" xfId="29860"/>
    <cellStyle name="Финансовый 3 9 15 2" xfId="29861"/>
    <cellStyle name="Финансовый 3 9 16" xfId="29862"/>
    <cellStyle name="Финансовый 3 9 2" xfId="29863"/>
    <cellStyle name="Финансовый 3 9 2 2" xfId="29864"/>
    <cellStyle name="Финансовый 3 9 3" xfId="29865"/>
    <cellStyle name="Финансовый 3 9 3 2" xfId="29866"/>
    <cellStyle name="Финансовый 3 9 4" xfId="29867"/>
    <cellStyle name="Финансовый 3 9 4 2" xfId="29868"/>
    <cellStyle name="Финансовый 3 9 5" xfId="29869"/>
    <cellStyle name="Финансовый 3 9 5 2" xfId="29870"/>
    <cellStyle name="Финансовый 3 9 6" xfId="29871"/>
    <cellStyle name="Финансовый 3 9 6 2" xfId="29872"/>
    <cellStyle name="Финансовый 3 9 7" xfId="29873"/>
    <cellStyle name="Финансовый 3 9 7 2" xfId="29874"/>
    <cellStyle name="Финансовый 3 9 8" xfId="29875"/>
    <cellStyle name="Финансовый 3 9 8 2" xfId="29876"/>
    <cellStyle name="Финансовый 3 9 9" xfId="29877"/>
    <cellStyle name="Финансовый 3 9 9 2" xfId="29878"/>
    <cellStyle name="Финансовый 3_Копия данецк" xfId="29879"/>
    <cellStyle name="Финансовый 30" xfId="29880"/>
    <cellStyle name="Финансовый 31" xfId="29881"/>
    <cellStyle name="Финансовый 32" xfId="29882"/>
    <cellStyle name="Финансовый 33" xfId="29883"/>
    <cellStyle name="Финансовый 34" xfId="29884"/>
    <cellStyle name="Финансовый 35" xfId="29885"/>
    <cellStyle name="Финансовый 36" xfId="29886"/>
    <cellStyle name="Финансовый 37" xfId="29887"/>
    <cellStyle name="Финансовый 38" xfId="29888"/>
    <cellStyle name="Финансовый 39" xfId="29889"/>
    <cellStyle name="Финансовый 4" xfId="29890"/>
    <cellStyle name="Финансовый 4 10" xfId="29891"/>
    <cellStyle name="Финансовый 4 10 10" xfId="29892"/>
    <cellStyle name="Финансовый 4 10 10 2" xfId="29893"/>
    <cellStyle name="Финансовый 4 10 11" xfId="29894"/>
    <cellStyle name="Финансовый 4 10 11 2" xfId="29895"/>
    <cellStyle name="Финансовый 4 10 12" xfId="29896"/>
    <cellStyle name="Финансовый 4 10 12 2" xfId="29897"/>
    <cellStyle name="Финансовый 4 10 13" xfId="29898"/>
    <cellStyle name="Финансовый 4 10 13 2" xfId="29899"/>
    <cellStyle name="Финансовый 4 10 14" xfId="29900"/>
    <cellStyle name="Финансовый 4 10 14 2" xfId="29901"/>
    <cellStyle name="Финансовый 4 10 15" xfId="29902"/>
    <cellStyle name="Финансовый 4 10 15 2" xfId="29903"/>
    <cellStyle name="Финансовый 4 10 16" xfId="29904"/>
    <cellStyle name="Финансовый 4 10 2" xfId="29905"/>
    <cellStyle name="Финансовый 4 10 2 2" xfId="29906"/>
    <cellStyle name="Финансовый 4 10 3" xfId="29907"/>
    <cellStyle name="Финансовый 4 10 3 2" xfId="29908"/>
    <cellStyle name="Финансовый 4 10 4" xfId="29909"/>
    <cellStyle name="Финансовый 4 10 4 2" xfId="29910"/>
    <cellStyle name="Финансовый 4 10 5" xfId="29911"/>
    <cellStyle name="Финансовый 4 10 5 2" xfId="29912"/>
    <cellStyle name="Финансовый 4 10 6" xfId="29913"/>
    <cellStyle name="Финансовый 4 10 6 2" xfId="29914"/>
    <cellStyle name="Финансовый 4 10 7" xfId="29915"/>
    <cellStyle name="Финансовый 4 10 7 2" xfId="29916"/>
    <cellStyle name="Финансовый 4 10 8" xfId="29917"/>
    <cellStyle name="Финансовый 4 10 8 2" xfId="29918"/>
    <cellStyle name="Финансовый 4 10 9" xfId="29919"/>
    <cellStyle name="Финансовый 4 10 9 2" xfId="29920"/>
    <cellStyle name="Финансовый 4 11" xfId="29921"/>
    <cellStyle name="Финансовый 4 11 10" xfId="29922"/>
    <cellStyle name="Финансовый 4 11 10 2" xfId="29923"/>
    <cellStyle name="Финансовый 4 11 11" xfId="29924"/>
    <cellStyle name="Финансовый 4 11 11 2" xfId="29925"/>
    <cellStyle name="Финансовый 4 11 12" xfId="29926"/>
    <cellStyle name="Финансовый 4 11 12 2" xfId="29927"/>
    <cellStyle name="Финансовый 4 11 13" xfId="29928"/>
    <cellStyle name="Финансовый 4 11 13 2" xfId="29929"/>
    <cellStyle name="Финансовый 4 11 14" xfId="29930"/>
    <cellStyle name="Финансовый 4 11 14 2" xfId="29931"/>
    <cellStyle name="Финансовый 4 11 15" xfId="29932"/>
    <cellStyle name="Финансовый 4 11 15 2" xfId="29933"/>
    <cellStyle name="Финансовый 4 11 16" xfId="29934"/>
    <cellStyle name="Финансовый 4 11 2" xfId="29935"/>
    <cellStyle name="Финансовый 4 11 2 2" xfId="29936"/>
    <cellStyle name="Финансовый 4 11 3" xfId="29937"/>
    <cellStyle name="Финансовый 4 11 3 2" xfId="29938"/>
    <cellStyle name="Финансовый 4 11 4" xfId="29939"/>
    <cellStyle name="Финансовый 4 11 4 2" xfId="29940"/>
    <cellStyle name="Финансовый 4 11 5" xfId="29941"/>
    <cellStyle name="Финансовый 4 11 5 2" xfId="29942"/>
    <cellStyle name="Финансовый 4 11 6" xfId="29943"/>
    <cellStyle name="Финансовый 4 11 6 2" xfId="29944"/>
    <cellStyle name="Финансовый 4 11 7" xfId="29945"/>
    <cellStyle name="Финансовый 4 11 7 2" xfId="29946"/>
    <cellStyle name="Финансовый 4 11 8" xfId="29947"/>
    <cellStyle name="Финансовый 4 11 8 2" xfId="29948"/>
    <cellStyle name="Финансовый 4 11 9" xfId="29949"/>
    <cellStyle name="Финансовый 4 11 9 2" xfId="29950"/>
    <cellStyle name="Финансовый 4 12" xfId="29951"/>
    <cellStyle name="Финансовый 4 12 10" xfId="29952"/>
    <cellStyle name="Финансовый 4 12 10 2" xfId="29953"/>
    <cellStyle name="Финансовый 4 12 11" xfId="29954"/>
    <cellStyle name="Финансовый 4 12 11 2" xfId="29955"/>
    <cellStyle name="Финансовый 4 12 12" xfId="29956"/>
    <cellStyle name="Финансовый 4 12 12 2" xfId="29957"/>
    <cellStyle name="Финансовый 4 12 13" xfId="29958"/>
    <cellStyle name="Финансовый 4 12 13 2" xfId="29959"/>
    <cellStyle name="Финансовый 4 12 14" xfId="29960"/>
    <cellStyle name="Финансовый 4 12 14 2" xfId="29961"/>
    <cellStyle name="Финансовый 4 12 15" xfId="29962"/>
    <cellStyle name="Финансовый 4 12 15 2" xfId="29963"/>
    <cellStyle name="Финансовый 4 12 16" xfId="29964"/>
    <cellStyle name="Финансовый 4 12 2" xfId="29965"/>
    <cellStyle name="Финансовый 4 12 2 2" xfId="29966"/>
    <cellStyle name="Финансовый 4 12 3" xfId="29967"/>
    <cellStyle name="Финансовый 4 12 3 2" xfId="29968"/>
    <cellStyle name="Финансовый 4 12 4" xfId="29969"/>
    <cellStyle name="Финансовый 4 12 4 2" xfId="29970"/>
    <cellStyle name="Финансовый 4 12 5" xfId="29971"/>
    <cellStyle name="Финансовый 4 12 5 2" xfId="29972"/>
    <cellStyle name="Финансовый 4 12 6" xfId="29973"/>
    <cellStyle name="Финансовый 4 12 6 2" xfId="29974"/>
    <cellStyle name="Финансовый 4 12 7" xfId="29975"/>
    <cellStyle name="Финансовый 4 12 7 2" xfId="29976"/>
    <cellStyle name="Финансовый 4 12 8" xfId="29977"/>
    <cellStyle name="Финансовый 4 12 8 2" xfId="29978"/>
    <cellStyle name="Финансовый 4 12 9" xfId="29979"/>
    <cellStyle name="Финансовый 4 12 9 2" xfId="29980"/>
    <cellStyle name="Финансовый 4 13" xfId="29981"/>
    <cellStyle name="Финансовый 4 13 10" xfId="29982"/>
    <cellStyle name="Финансовый 4 13 10 2" xfId="29983"/>
    <cellStyle name="Финансовый 4 13 11" xfId="29984"/>
    <cellStyle name="Финансовый 4 13 11 2" xfId="29985"/>
    <cellStyle name="Финансовый 4 13 12" xfId="29986"/>
    <cellStyle name="Финансовый 4 13 12 2" xfId="29987"/>
    <cellStyle name="Финансовый 4 13 13" xfId="29988"/>
    <cellStyle name="Финансовый 4 13 13 2" xfId="29989"/>
    <cellStyle name="Финансовый 4 13 14" xfId="29990"/>
    <cellStyle name="Финансовый 4 13 14 2" xfId="29991"/>
    <cellStyle name="Финансовый 4 13 15" xfId="29992"/>
    <cellStyle name="Финансовый 4 13 15 2" xfId="29993"/>
    <cellStyle name="Финансовый 4 13 16" xfId="29994"/>
    <cellStyle name="Финансовый 4 13 2" xfId="29995"/>
    <cellStyle name="Финансовый 4 13 2 2" xfId="29996"/>
    <cellStyle name="Финансовый 4 13 3" xfId="29997"/>
    <cellStyle name="Финансовый 4 13 3 2" xfId="29998"/>
    <cellStyle name="Финансовый 4 13 4" xfId="29999"/>
    <cellStyle name="Финансовый 4 13 4 2" xfId="30000"/>
    <cellStyle name="Финансовый 4 13 5" xfId="30001"/>
    <cellStyle name="Финансовый 4 13 5 2" xfId="30002"/>
    <cellStyle name="Финансовый 4 13 6" xfId="30003"/>
    <cellStyle name="Финансовый 4 13 6 2" xfId="30004"/>
    <cellStyle name="Финансовый 4 13 7" xfId="30005"/>
    <cellStyle name="Финансовый 4 13 7 2" xfId="30006"/>
    <cellStyle name="Финансовый 4 13 8" xfId="30007"/>
    <cellStyle name="Финансовый 4 13 8 2" xfId="30008"/>
    <cellStyle name="Финансовый 4 13 9" xfId="30009"/>
    <cellStyle name="Финансовый 4 13 9 2" xfId="30010"/>
    <cellStyle name="Финансовый 4 14" xfId="30011"/>
    <cellStyle name="Финансовый 4 14 10" xfId="30012"/>
    <cellStyle name="Финансовый 4 14 10 2" xfId="30013"/>
    <cellStyle name="Финансовый 4 14 11" xfId="30014"/>
    <cellStyle name="Финансовый 4 14 11 2" xfId="30015"/>
    <cellStyle name="Финансовый 4 14 12" xfId="30016"/>
    <cellStyle name="Финансовый 4 14 12 2" xfId="30017"/>
    <cellStyle name="Финансовый 4 14 13" xfId="30018"/>
    <cellStyle name="Финансовый 4 14 13 2" xfId="30019"/>
    <cellStyle name="Финансовый 4 14 14" xfId="30020"/>
    <cellStyle name="Финансовый 4 14 14 2" xfId="30021"/>
    <cellStyle name="Финансовый 4 14 15" xfId="30022"/>
    <cellStyle name="Финансовый 4 14 15 2" xfId="30023"/>
    <cellStyle name="Финансовый 4 14 16" xfId="30024"/>
    <cellStyle name="Финансовый 4 14 2" xfId="30025"/>
    <cellStyle name="Финансовый 4 14 2 2" xfId="30026"/>
    <cellStyle name="Финансовый 4 14 3" xfId="30027"/>
    <cellStyle name="Финансовый 4 14 3 2" xfId="30028"/>
    <cellStyle name="Финансовый 4 14 4" xfId="30029"/>
    <cellStyle name="Финансовый 4 14 4 2" xfId="30030"/>
    <cellStyle name="Финансовый 4 14 5" xfId="30031"/>
    <cellStyle name="Финансовый 4 14 5 2" xfId="30032"/>
    <cellStyle name="Финансовый 4 14 6" xfId="30033"/>
    <cellStyle name="Финансовый 4 14 6 2" xfId="30034"/>
    <cellStyle name="Финансовый 4 14 7" xfId="30035"/>
    <cellStyle name="Финансовый 4 14 7 2" xfId="30036"/>
    <cellStyle name="Финансовый 4 14 8" xfId="30037"/>
    <cellStyle name="Финансовый 4 14 8 2" xfId="30038"/>
    <cellStyle name="Финансовый 4 14 9" xfId="30039"/>
    <cellStyle name="Финансовый 4 14 9 2" xfId="30040"/>
    <cellStyle name="Финансовый 4 15" xfId="30041"/>
    <cellStyle name="Финансовый 4 15 2" xfId="30042"/>
    <cellStyle name="Финансовый 4 16" xfId="30043"/>
    <cellStyle name="Финансовый 4 16 2" xfId="30044"/>
    <cellStyle name="Финансовый 4 17" xfId="30045"/>
    <cellStyle name="Финансовый 4 17 2" xfId="30046"/>
    <cellStyle name="Финансовый 4 18" xfId="30047"/>
    <cellStyle name="Финансовый 4 18 2" xfId="30048"/>
    <cellStyle name="Финансовый 4 19" xfId="30049"/>
    <cellStyle name="Финансовый 4 2" xfId="30050"/>
    <cellStyle name="Финансовый 4 2 10" xfId="30051"/>
    <cellStyle name="Финансовый 4 2 10 2" xfId="30052"/>
    <cellStyle name="Финансовый 4 2 11" xfId="30053"/>
    <cellStyle name="Финансовый 4 2 11 2" xfId="30054"/>
    <cellStyle name="Финансовый 4 2 12" xfId="30055"/>
    <cellStyle name="Финансовый 4 2 12 2" xfId="30056"/>
    <cellStyle name="Финансовый 4 2 13" xfId="30057"/>
    <cellStyle name="Финансовый 4 2 13 2" xfId="30058"/>
    <cellStyle name="Финансовый 4 2 14" xfId="30059"/>
    <cellStyle name="Финансовый 4 2 14 2" xfId="30060"/>
    <cellStyle name="Финансовый 4 2 15" xfId="30061"/>
    <cellStyle name="Финансовый 4 2 15 2" xfId="30062"/>
    <cellStyle name="Финансовый 4 2 16" xfId="30063"/>
    <cellStyle name="Финансовый 4 2 2" xfId="30064"/>
    <cellStyle name="Финансовый 4 2 2 2" xfId="30065"/>
    <cellStyle name="Финансовый 4 2 3" xfId="30066"/>
    <cellStyle name="Финансовый 4 2 3 2" xfId="30067"/>
    <cellStyle name="Финансовый 4 2 4" xfId="30068"/>
    <cellStyle name="Финансовый 4 2 4 2" xfId="30069"/>
    <cellStyle name="Финансовый 4 2 5" xfId="30070"/>
    <cellStyle name="Финансовый 4 2 5 2" xfId="30071"/>
    <cellStyle name="Финансовый 4 2 6" xfId="30072"/>
    <cellStyle name="Финансовый 4 2 6 2" xfId="30073"/>
    <cellStyle name="Финансовый 4 2 7" xfId="30074"/>
    <cellStyle name="Финансовый 4 2 7 2" xfId="30075"/>
    <cellStyle name="Финансовый 4 2 8" xfId="30076"/>
    <cellStyle name="Финансовый 4 2 8 2" xfId="30077"/>
    <cellStyle name="Финансовый 4 2 9" xfId="30078"/>
    <cellStyle name="Финансовый 4 2 9 2" xfId="30079"/>
    <cellStyle name="Финансовый 4 20" xfId="30080"/>
    <cellStyle name="Финансовый 4 21" xfId="30081"/>
    <cellStyle name="Финансовый 4 22" xfId="30082"/>
    <cellStyle name="Финансовый 4 23" xfId="30083"/>
    <cellStyle name="Финансовый 4 3" xfId="30084"/>
    <cellStyle name="Финансовый 4 3 10" xfId="30085"/>
    <cellStyle name="Финансовый 4 3 10 2" xfId="30086"/>
    <cellStyle name="Финансовый 4 3 11" xfId="30087"/>
    <cellStyle name="Финансовый 4 3 11 2" xfId="30088"/>
    <cellStyle name="Финансовый 4 3 12" xfId="30089"/>
    <cellStyle name="Финансовый 4 3 12 2" xfId="30090"/>
    <cellStyle name="Финансовый 4 3 13" xfId="30091"/>
    <cellStyle name="Финансовый 4 3 13 2" xfId="30092"/>
    <cellStyle name="Финансовый 4 3 14" xfId="30093"/>
    <cellStyle name="Финансовый 4 3 14 2" xfId="30094"/>
    <cellStyle name="Финансовый 4 3 15" xfId="30095"/>
    <cellStyle name="Финансовый 4 3 15 2" xfId="30096"/>
    <cellStyle name="Финансовый 4 3 16" xfId="30097"/>
    <cellStyle name="Финансовый 4 3 17" xfId="30098"/>
    <cellStyle name="Финансовый 4 3 18" xfId="30099"/>
    <cellStyle name="Финансовый 4 3 19" xfId="30100"/>
    <cellStyle name="Финансовый 4 3 2" xfId="30101"/>
    <cellStyle name="Финансовый 4 3 2 2" xfId="30102"/>
    <cellStyle name="Финансовый 4 3 2 3" xfId="30103"/>
    <cellStyle name="Финансовый 4 3 3" xfId="30104"/>
    <cellStyle name="Финансовый 4 3 3 2" xfId="30105"/>
    <cellStyle name="Финансовый 4 3 3 2 2" xfId="30106"/>
    <cellStyle name="Финансовый 4 3 3 3" xfId="30107"/>
    <cellStyle name="Финансовый 4 3 3 4" xfId="30108"/>
    <cellStyle name="Финансовый 4 3 3 5" xfId="30109"/>
    <cellStyle name="Финансовый 4 3 4" xfId="30110"/>
    <cellStyle name="Финансовый 4 3 4 2" xfId="30111"/>
    <cellStyle name="Финансовый 4 3 4 3" xfId="30112"/>
    <cellStyle name="Финансовый 4 3 5" xfId="30113"/>
    <cellStyle name="Финансовый 4 3 5 2" xfId="30114"/>
    <cellStyle name="Финансовый 4 3 6" xfId="30115"/>
    <cellStyle name="Финансовый 4 3 6 2" xfId="30116"/>
    <cellStyle name="Финансовый 4 3 7" xfId="30117"/>
    <cellStyle name="Финансовый 4 3 7 2" xfId="30118"/>
    <cellStyle name="Финансовый 4 3 8" xfId="30119"/>
    <cellStyle name="Финансовый 4 3 8 2" xfId="30120"/>
    <cellStyle name="Финансовый 4 3 9" xfId="30121"/>
    <cellStyle name="Финансовый 4 3 9 2" xfId="30122"/>
    <cellStyle name="Финансовый 4 4" xfId="30123"/>
    <cellStyle name="Финансовый 4 4 10" xfId="30124"/>
    <cellStyle name="Финансовый 4 4 10 2" xfId="30125"/>
    <cellStyle name="Финансовый 4 4 11" xfId="30126"/>
    <cellStyle name="Финансовый 4 4 11 2" xfId="30127"/>
    <cellStyle name="Финансовый 4 4 12" xfId="30128"/>
    <cellStyle name="Финансовый 4 4 12 2" xfId="30129"/>
    <cellStyle name="Финансовый 4 4 13" xfId="30130"/>
    <cellStyle name="Финансовый 4 4 13 2" xfId="30131"/>
    <cellStyle name="Финансовый 4 4 14" xfId="30132"/>
    <cellStyle name="Финансовый 4 4 14 2" xfId="30133"/>
    <cellStyle name="Финансовый 4 4 15" xfId="30134"/>
    <cellStyle name="Финансовый 4 4 15 2" xfId="30135"/>
    <cellStyle name="Финансовый 4 4 16" xfId="30136"/>
    <cellStyle name="Финансовый 4 4 17" xfId="30137"/>
    <cellStyle name="Финансовый 4 4 2" xfId="30138"/>
    <cellStyle name="Финансовый 4 4 2 2" xfId="30139"/>
    <cellStyle name="Финансовый 4 4 3" xfId="30140"/>
    <cellStyle name="Финансовый 4 4 3 2" xfId="30141"/>
    <cellStyle name="Финансовый 4 4 4" xfId="30142"/>
    <cellStyle name="Финансовый 4 4 4 2" xfId="30143"/>
    <cellStyle name="Финансовый 4 4 5" xfId="30144"/>
    <cellStyle name="Финансовый 4 4 5 2" xfId="30145"/>
    <cellStyle name="Финансовый 4 4 6" xfId="30146"/>
    <cellStyle name="Финансовый 4 4 6 2" xfId="30147"/>
    <cellStyle name="Финансовый 4 4 7" xfId="30148"/>
    <cellStyle name="Финансовый 4 4 7 2" xfId="30149"/>
    <cellStyle name="Финансовый 4 4 8" xfId="30150"/>
    <cellStyle name="Финансовый 4 4 8 2" xfId="30151"/>
    <cellStyle name="Финансовый 4 4 9" xfId="30152"/>
    <cellStyle name="Финансовый 4 4 9 2" xfId="30153"/>
    <cellStyle name="Финансовый 4 5" xfId="30154"/>
    <cellStyle name="Финансовый 4 5 10" xfId="30155"/>
    <cellStyle name="Финансовый 4 5 10 2" xfId="30156"/>
    <cellStyle name="Финансовый 4 5 11" xfId="30157"/>
    <cellStyle name="Финансовый 4 5 11 2" xfId="30158"/>
    <cellStyle name="Финансовый 4 5 12" xfId="30159"/>
    <cellStyle name="Финансовый 4 5 12 2" xfId="30160"/>
    <cellStyle name="Финансовый 4 5 13" xfId="30161"/>
    <cellStyle name="Финансовый 4 5 13 2" xfId="30162"/>
    <cellStyle name="Финансовый 4 5 14" xfId="30163"/>
    <cellStyle name="Финансовый 4 5 14 2" xfId="30164"/>
    <cellStyle name="Финансовый 4 5 15" xfId="30165"/>
    <cellStyle name="Финансовый 4 5 15 2" xfId="30166"/>
    <cellStyle name="Финансовый 4 5 16" xfId="30167"/>
    <cellStyle name="Финансовый 4 5 17" xfId="30168"/>
    <cellStyle name="Финансовый 4 5 18" xfId="30169"/>
    <cellStyle name="Финансовый 4 5 2" xfId="30170"/>
    <cellStyle name="Финансовый 4 5 2 2" xfId="30171"/>
    <cellStyle name="Финансовый 4 5 2 3" xfId="30172"/>
    <cellStyle name="Финансовый 4 5 3" xfId="30173"/>
    <cellStyle name="Финансовый 4 5 3 2" xfId="30174"/>
    <cellStyle name="Финансовый 4 5 4" xfId="30175"/>
    <cellStyle name="Финансовый 4 5 4 2" xfId="30176"/>
    <cellStyle name="Финансовый 4 5 5" xfId="30177"/>
    <cellStyle name="Финансовый 4 5 5 2" xfId="30178"/>
    <cellStyle name="Финансовый 4 5 6" xfId="30179"/>
    <cellStyle name="Финансовый 4 5 6 2" xfId="30180"/>
    <cellStyle name="Финансовый 4 5 7" xfId="30181"/>
    <cellStyle name="Финансовый 4 5 7 2" xfId="30182"/>
    <cellStyle name="Финансовый 4 5 8" xfId="30183"/>
    <cellStyle name="Финансовый 4 5 8 2" xfId="30184"/>
    <cellStyle name="Финансовый 4 5 9" xfId="30185"/>
    <cellStyle name="Финансовый 4 5 9 2" xfId="30186"/>
    <cellStyle name="Финансовый 4 6" xfId="30187"/>
    <cellStyle name="Финансовый 4 6 10" xfId="30188"/>
    <cellStyle name="Финансовый 4 6 10 2" xfId="30189"/>
    <cellStyle name="Финансовый 4 6 11" xfId="30190"/>
    <cellStyle name="Финансовый 4 6 11 2" xfId="30191"/>
    <cellStyle name="Финансовый 4 6 12" xfId="30192"/>
    <cellStyle name="Финансовый 4 6 12 2" xfId="30193"/>
    <cellStyle name="Финансовый 4 6 13" xfId="30194"/>
    <cellStyle name="Финансовый 4 6 13 2" xfId="30195"/>
    <cellStyle name="Финансовый 4 6 14" xfId="30196"/>
    <cellStyle name="Финансовый 4 6 14 2" xfId="30197"/>
    <cellStyle name="Финансовый 4 6 15" xfId="30198"/>
    <cellStyle name="Финансовый 4 6 15 2" xfId="30199"/>
    <cellStyle name="Финансовый 4 6 16" xfId="30200"/>
    <cellStyle name="Финансовый 4 6 17" xfId="30201"/>
    <cellStyle name="Финансовый 4 6 2" xfId="30202"/>
    <cellStyle name="Финансовый 4 6 2 2" xfId="30203"/>
    <cellStyle name="Финансовый 4 6 3" xfId="30204"/>
    <cellStyle name="Финансовый 4 6 3 2" xfId="30205"/>
    <cellStyle name="Финансовый 4 6 4" xfId="30206"/>
    <cellStyle name="Финансовый 4 6 4 2" xfId="30207"/>
    <cellStyle name="Финансовый 4 6 5" xfId="30208"/>
    <cellStyle name="Финансовый 4 6 5 2" xfId="30209"/>
    <cellStyle name="Финансовый 4 6 6" xfId="30210"/>
    <cellStyle name="Финансовый 4 6 6 2" xfId="30211"/>
    <cellStyle name="Финансовый 4 6 7" xfId="30212"/>
    <cellStyle name="Финансовый 4 6 7 2" xfId="30213"/>
    <cellStyle name="Финансовый 4 6 8" xfId="30214"/>
    <cellStyle name="Финансовый 4 6 8 2" xfId="30215"/>
    <cellStyle name="Финансовый 4 6 9" xfId="30216"/>
    <cellStyle name="Финансовый 4 6 9 2" xfId="30217"/>
    <cellStyle name="Финансовый 4 7" xfId="30218"/>
    <cellStyle name="Финансовый 4 7 10" xfId="30219"/>
    <cellStyle name="Финансовый 4 7 10 2" xfId="30220"/>
    <cellStyle name="Финансовый 4 7 11" xfId="30221"/>
    <cellStyle name="Финансовый 4 7 11 2" xfId="30222"/>
    <cellStyle name="Финансовый 4 7 12" xfId="30223"/>
    <cellStyle name="Финансовый 4 7 12 2" xfId="30224"/>
    <cellStyle name="Финансовый 4 7 13" xfId="30225"/>
    <cellStyle name="Финансовый 4 7 13 2" xfId="30226"/>
    <cellStyle name="Финансовый 4 7 14" xfId="30227"/>
    <cellStyle name="Финансовый 4 7 14 2" xfId="30228"/>
    <cellStyle name="Финансовый 4 7 15" xfId="30229"/>
    <cellStyle name="Финансовый 4 7 15 2" xfId="30230"/>
    <cellStyle name="Финансовый 4 7 16" xfId="30231"/>
    <cellStyle name="Финансовый 4 7 2" xfId="30232"/>
    <cellStyle name="Финансовый 4 7 2 2" xfId="30233"/>
    <cellStyle name="Финансовый 4 7 3" xfId="30234"/>
    <cellStyle name="Финансовый 4 7 3 2" xfId="30235"/>
    <cellStyle name="Финансовый 4 7 4" xfId="30236"/>
    <cellStyle name="Финансовый 4 7 4 2" xfId="30237"/>
    <cellStyle name="Финансовый 4 7 5" xfId="30238"/>
    <cellStyle name="Финансовый 4 7 5 2" xfId="30239"/>
    <cellStyle name="Финансовый 4 7 6" xfId="30240"/>
    <cellStyle name="Финансовый 4 7 6 2" xfId="30241"/>
    <cellStyle name="Финансовый 4 7 7" xfId="30242"/>
    <cellStyle name="Финансовый 4 7 7 2" xfId="30243"/>
    <cellStyle name="Финансовый 4 7 8" xfId="30244"/>
    <cellStyle name="Финансовый 4 7 8 2" xfId="30245"/>
    <cellStyle name="Финансовый 4 7 9" xfId="30246"/>
    <cellStyle name="Финансовый 4 7 9 2" xfId="30247"/>
    <cellStyle name="Финансовый 4 8" xfId="30248"/>
    <cellStyle name="Финансовый 4 8 10" xfId="30249"/>
    <cellStyle name="Финансовый 4 8 10 2" xfId="30250"/>
    <cellStyle name="Финансовый 4 8 11" xfId="30251"/>
    <cellStyle name="Финансовый 4 8 11 2" xfId="30252"/>
    <cellStyle name="Финансовый 4 8 12" xfId="30253"/>
    <cellStyle name="Финансовый 4 8 12 2" xfId="30254"/>
    <cellStyle name="Финансовый 4 8 13" xfId="30255"/>
    <cellStyle name="Финансовый 4 8 13 2" xfId="30256"/>
    <cellStyle name="Финансовый 4 8 14" xfId="30257"/>
    <cellStyle name="Финансовый 4 8 14 2" xfId="30258"/>
    <cellStyle name="Финансовый 4 8 15" xfId="30259"/>
    <cellStyle name="Финансовый 4 8 15 2" xfId="30260"/>
    <cellStyle name="Финансовый 4 8 16" xfId="30261"/>
    <cellStyle name="Финансовый 4 8 2" xfId="30262"/>
    <cellStyle name="Финансовый 4 8 2 2" xfId="30263"/>
    <cellStyle name="Финансовый 4 8 3" xfId="30264"/>
    <cellStyle name="Финансовый 4 8 3 2" xfId="30265"/>
    <cellStyle name="Финансовый 4 8 4" xfId="30266"/>
    <cellStyle name="Финансовый 4 8 4 2" xfId="30267"/>
    <cellStyle name="Финансовый 4 8 5" xfId="30268"/>
    <cellStyle name="Финансовый 4 8 5 2" xfId="30269"/>
    <cellStyle name="Финансовый 4 8 6" xfId="30270"/>
    <cellStyle name="Финансовый 4 8 6 2" xfId="30271"/>
    <cellStyle name="Финансовый 4 8 7" xfId="30272"/>
    <cellStyle name="Финансовый 4 8 7 2" xfId="30273"/>
    <cellStyle name="Финансовый 4 8 8" xfId="30274"/>
    <cellStyle name="Финансовый 4 8 8 2" xfId="30275"/>
    <cellStyle name="Финансовый 4 8 9" xfId="30276"/>
    <cellStyle name="Финансовый 4 8 9 2" xfId="30277"/>
    <cellStyle name="Финансовый 4 9" xfId="30278"/>
    <cellStyle name="Финансовый 4 9 10" xfId="30279"/>
    <cellStyle name="Финансовый 4 9 10 2" xfId="30280"/>
    <cellStyle name="Финансовый 4 9 11" xfId="30281"/>
    <cellStyle name="Финансовый 4 9 11 2" xfId="30282"/>
    <cellStyle name="Финансовый 4 9 12" xfId="30283"/>
    <cellStyle name="Финансовый 4 9 12 2" xfId="30284"/>
    <cellStyle name="Финансовый 4 9 13" xfId="30285"/>
    <cellStyle name="Финансовый 4 9 13 2" xfId="30286"/>
    <cellStyle name="Финансовый 4 9 14" xfId="30287"/>
    <cellStyle name="Финансовый 4 9 14 2" xfId="30288"/>
    <cellStyle name="Финансовый 4 9 15" xfId="30289"/>
    <cellStyle name="Финансовый 4 9 15 2" xfId="30290"/>
    <cellStyle name="Финансовый 4 9 16" xfId="30291"/>
    <cellStyle name="Финансовый 4 9 2" xfId="30292"/>
    <cellStyle name="Финансовый 4 9 2 2" xfId="30293"/>
    <cellStyle name="Финансовый 4 9 3" xfId="30294"/>
    <cellStyle name="Финансовый 4 9 3 2" xfId="30295"/>
    <cellStyle name="Финансовый 4 9 4" xfId="30296"/>
    <cellStyle name="Финансовый 4 9 4 2" xfId="30297"/>
    <cellStyle name="Финансовый 4 9 5" xfId="30298"/>
    <cellStyle name="Финансовый 4 9 5 2" xfId="30299"/>
    <cellStyle name="Финансовый 4 9 6" xfId="30300"/>
    <cellStyle name="Финансовый 4 9 6 2" xfId="30301"/>
    <cellStyle name="Финансовый 4 9 7" xfId="30302"/>
    <cellStyle name="Финансовый 4 9 7 2" xfId="30303"/>
    <cellStyle name="Финансовый 4 9 8" xfId="30304"/>
    <cellStyle name="Финансовый 4 9 8 2" xfId="30305"/>
    <cellStyle name="Финансовый 4 9 9" xfId="30306"/>
    <cellStyle name="Финансовый 4 9 9 2" xfId="30307"/>
    <cellStyle name="Финансовый 4_Копия данецк" xfId="30308"/>
    <cellStyle name="Финансовый 40" xfId="30309"/>
    <cellStyle name="Финансовый 41" xfId="30310"/>
    <cellStyle name="Финансовый 42" xfId="30311"/>
    <cellStyle name="Финансовый 43" xfId="30312"/>
    <cellStyle name="Финансовый 44" xfId="30313"/>
    <cellStyle name="Финансовый 45" xfId="30314"/>
    <cellStyle name="Финансовый 46" xfId="30315"/>
    <cellStyle name="Финансовый 47" xfId="30316"/>
    <cellStyle name="Финансовый 48" xfId="30317"/>
    <cellStyle name="Финансовый 49" xfId="30318"/>
    <cellStyle name="Финансовый 5" xfId="30319"/>
    <cellStyle name="Финансовый 5 10" xfId="30320"/>
    <cellStyle name="Финансовый 5 10 2" xfId="30321"/>
    <cellStyle name="Финансовый 5 11" xfId="30322"/>
    <cellStyle name="Финансовый 5 11 2" xfId="30323"/>
    <cellStyle name="Финансовый 5 12" xfId="30324"/>
    <cellStyle name="Финансовый 5 12 2" xfId="30325"/>
    <cellStyle name="Финансовый 5 13" xfId="30326"/>
    <cellStyle name="Финансовый 5 13 2" xfId="30327"/>
    <cellStyle name="Финансовый 5 14" xfId="30328"/>
    <cellStyle name="Финансовый 5 14 2" xfId="30329"/>
    <cellStyle name="Финансовый 5 15" xfId="30330"/>
    <cellStyle name="Финансовый 5 15 2" xfId="30331"/>
    <cellStyle name="Финансовый 5 16" xfId="30332"/>
    <cellStyle name="Финансовый 5 16 10" xfId="30333"/>
    <cellStyle name="Финансовый 5 16 11" xfId="30334"/>
    <cellStyle name="Финансовый 5 16 12" xfId="30335"/>
    <cellStyle name="Финансовый 5 16 13" xfId="30336"/>
    <cellStyle name="Финансовый 5 16 14" xfId="30337"/>
    <cellStyle name="Финансовый 5 16 15" xfId="30338"/>
    <cellStyle name="Финансовый 5 16 16" xfId="30339"/>
    <cellStyle name="Финансовый 5 16 17" xfId="30340"/>
    <cellStyle name="Финансовый 5 16 18" xfId="30341"/>
    <cellStyle name="Финансовый 5 16 19" xfId="30342"/>
    <cellStyle name="Финансовый 5 16 2" xfId="30343"/>
    <cellStyle name="Финансовый 5 16 2 2" xfId="30344"/>
    <cellStyle name="Финансовый 5 16 2 2 2" xfId="30345"/>
    <cellStyle name="Финансовый 5 16 2 2 3" xfId="30346"/>
    <cellStyle name="Финансовый 5 16 2 3" xfId="30347"/>
    <cellStyle name="Финансовый 5 16 2 4" xfId="30348"/>
    <cellStyle name="Финансовый 5 16 20" xfId="30349"/>
    <cellStyle name="Финансовый 5 16 21" xfId="30350"/>
    <cellStyle name="Финансовый 5 16 22" xfId="30351"/>
    <cellStyle name="Финансовый 5 16 23" xfId="30352"/>
    <cellStyle name="Финансовый 5 16 24" xfId="30353"/>
    <cellStyle name="Финансовый 5 16 25" xfId="30354"/>
    <cellStyle name="Финансовый 5 16 26" xfId="30355"/>
    <cellStyle name="Финансовый 5 16 27" xfId="30356"/>
    <cellStyle name="Финансовый 5 16 28" xfId="30357"/>
    <cellStyle name="Финансовый 5 16 29" xfId="30358"/>
    <cellStyle name="Финансовый 5 16 3" xfId="30359"/>
    <cellStyle name="Финансовый 5 16 3 2" xfId="30360"/>
    <cellStyle name="Финансовый 5 16 3 3" xfId="30361"/>
    <cellStyle name="Финансовый 5 16 30" xfId="30362"/>
    <cellStyle name="Финансовый 5 16 31" xfId="30363"/>
    <cellStyle name="Финансовый 5 16 32" xfId="30364"/>
    <cellStyle name="Финансовый 5 16 4" xfId="30365"/>
    <cellStyle name="Финансовый 5 16 4 2" xfId="30366"/>
    <cellStyle name="Финансовый 5 16 5" xfId="30367"/>
    <cellStyle name="Финансовый 5 16 6" xfId="30368"/>
    <cellStyle name="Финансовый 5 16 7" xfId="30369"/>
    <cellStyle name="Финансовый 5 16 8" xfId="30370"/>
    <cellStyle name="Финансовый 5 16 9" xfId="30371"/>
    <cellStyle name="Финансовый 5 17" xfId="30372"/>
    <cellStyle name="Финансовый 5 17 2" xfId="30373"/>
    <cellStyle name="Финансовый 5 17 2 2" xfId="30374"/>
    <cellStyle name="Финансовый 5 17 2 3" xfId="30375"/>
    <cellStyle name="Финансовый 5 17 3" xfId="30376"/>
    <cellStyle name="Финансовый 5 17 4" xfId="30377"/>
    <cellStyle name="Финансовый 5 18" xfId="30378"/>
    <cellStyle name="Финансовый 5 18 2" xfId="30379"/>
    <cellStyle name="Финансовый 5 18 3" xfId="30380"/>
    <cellStyle name="Финансовый 5 19" xfId="30381"/>
    <cellStyle name="Финансовый 5 19 2" xfId="30382"/>
    <cellStyle name="Финансовый 5 2" xfId="30383"/>
    <cellStyle name="Финансовый 5 2 2" xfId="30384"/>
    <cellStyle name="Финансовый 5 2 3" xfId="30385"/>
    <cellStyle name="Финансовый 5 20" xfId="30386"/>
    <cellStyle name="Финансовый 5 21" xfId="30387"/>
    <cellStyle name="Финансовый 5 22" xfId="30388"/>
    <cellStyle name="Финансовый 5 23" xfId="30389"/>
    <cellStyle name="Финансовый 5 24" xfId="30390"/>
    <cellStyle name="Финансовый 5 25" xfId="30391"/>
    <cellStyle name="Финансовый 5 26" xfId="30392"/>
    <cellStyle name="Финансовый 5 27" xfId="30393"/>
    <cellStyle name="Финансовый 5 28" xfId="30394"/>
    <cellStyle name="Финансовый 5 29" xfId="30395"/>
    <cellStyle name="Финансовый 5 3" xfId="30396"/>
    <cellStyle name="Финансовый 5 3 2" xfId="30397"/>
    <cellStyle name="Финансовый 5 30" xfId="30398"/>
    <cellStyle name="Финансовый 5 31" xfId="30399"/>
    <cellStyle name="Финансовый 5 32" xfId="30400"/>
    <cellStyle name="Финансовый 5 33" xfId="30401"/>
    <cellStyle name="Финансовый 5 34" xfId="30402"/>
    <cellStyle name="Финансовый 5 35" xfId="30403"/>
    <cellStyle name="Финансовый 5 36" xfId="30404"/>
    <cellStyle name="Финансовый 5 37" xfId="30405"/>
    <cellStyle name="Финансовый 5 38" xfId="30406"/>
    <cellStyle name="Финансовый 5 39" xfId="30407"/>
    <cellStyle name="Финансовый 5 4" xfId="30408"/>
    <cellStyle name="Финансовый 5 4 2" xfId="30409"/>
    <cellStyle name="Финансовый 5 4 3" xfId="30410"/>
    <cellStyle name="Финансовый 5 40" xfId="30411"/>
    <cellStyle name="Финансовый 5 41" xfId="30412"/>
    <cellStyle name="Финансовый 5 42" xfId="30413"/>
    <cellStyle name="Финансовый 5 43" xfId="30414"/>
    <cellStyle name="Финансовый 5 44" xfId="30415"/>
    <cellStyle name="Финансовый 5 45" xfId="30416"/>
    <cellStyle name="Финансовый 5 46" xfId="30417"/>
    <cellStyle name="Финансовый 5 47" xfId="30418"/>
    <cellStyle name="Финансовый 5 5" xfId="30419"/>
    <cellStyle name="Финансовый 5 5 2" xfId="30420"/>
    <cellStyle name="Финансовый 5 6" xfId="30421"/>
    <cellStyle name="Финансовый 5 6 2" xfId="30422"/>
    <cellStyle name="Финансовый 5 7" xfId="30423"/>
    <cellStyle name="Финансовый 5 7 2" xfId="30424"/>
    <cellStyle name="Финансовый 5 8" xfId="30425"/>
    <cellStyle name="Финансовый 5 8 2" xfId="30426"/>
    <cellStyle name="Финансовый 5 9" xfId="30427"/>
    <cellStyle name="Финансовый 5 9 2" xfId="30428"/>
    <cellStyle name="Финансовый 5_Копия данецк" xfId="30429"/>
    <cellStyle name="Финансовый 50" xfId="30430"/>
    <cellStyle name="Финансовый 51" xfId="30431"/>
    <cellStyle name="Финансовый 52" xfId="30432"/>
    <cellStyle name="Финансовый 53" xfId="30433"/>
    <cellStyle name="Финансовый 54" xfId="30434"/>
    <cellStyle name="Финансовый 55" xfId="30435"/>
    <cellStyle name="Финансовый 56" xfId="30436"/>
    <cellStyle name="Финансовый 57" xfId="30437"/>
    <cellStyle name="Финансовый 58" xfId="30438"/>
    <cellStyle name="Финансовый 59" xfId="30439"/>
    <cellStyle name="Финансовый 6" xfId="30440"/>
    <cellStyle name="Финансовый 6 10" xfId="30441"/>
    <cellStyle name="Финансовый 6 11" xfId="30442"/>
    <cellStyle name="Финансовый 6 12" xfId="30443"/>
    <cellStyle name="Финансовый 6 13" xfId="30444"/>
    <cellStyle name="Финансовый 6 2" xfId="30445"/>
    <cellStyle name="Финансовый 6 2 2" xfId="30446"/>
    <cellStyle name="Финансовый 6 2 3" xfId="30447"/>
    <cellStyle name="Финансовый 6 3" xfId="30448"/>
    <cellStyle name="Финансовый 6 3 2" xfId="30449"/>
    <cellStyle name="Финансовый 6 4" xfId="30450"/>
    <cellStyle name="Финансовый 6 4 2" xfId="30451"/>
    <cellStyle name="Финансовый 6 4 2 2" xfId="30452"/>
    <cellStyle name="Финансовый 6 4 3" xfId="30453"/>
    <cellStyle name="Финансовый 6 4 4" xfId="30454"/>
    <cellStyle name="Финансовый 6 4 5" xfId="30455"/>
    <cellStyle name="Финансовый 6 5" xfId="30456"/>
    <cellStyle name="Финансовый 6 5 2" xfId="30457"/>
    <cellStyle name="Финансовый 6 5 3" xfId="30458"/>
    <cellStyle name="Финансовый 6 6" xfId="30459"/>
    <cellStyle name="Финансовый 6 7" xfId="30460"/>
    <cellStyle name="Финансовый 6 8" xfId="30461"/>
    <cellStyle name="Финансовый 6 9" xfId="30462"/>
    <cellStyle name="Финансовый 60" xfId="30463"/>
    <cellStyle name="Финансовый 61" xfId="30464"/>
    <cellStyle name="Финансовый 62" xfId="30465"/>
    <cellStyle name="Финансовый 62 2" xfId="30466"/>
    <cellStyle name="Финансовый 63" xfId="30467"/>
    <cellStyle name="Финансовый 63 2" xfId="30468"/>
    <cellStyle name="Финансовый 64" xfId="30469"/>
    <cellStyle name="Финансовый 65" xfId="30470"/>
    <cellStyle name="Финансовый 66" xfId="30471"/>
    <cellStyle name="Финансовый 67" xfId="30472"/>
    <cellStyle name="Финансовый 7" xfId="30473"/>
    <cellStyle name="Финансовый 7 2" xfId="30474"/>
    <cellStyle name="Финансовый 7 3" xfId="30475"/>
    <cellStyle name="Финансовый 8" xfId="30476"/>
    <cellStyle name="Финансовый 8 2" xfId="30477"/>
    <cellStyle name="Финансовый 8 2 2" xfId="30478"/>
    <cellStyle name="Финансовый 8 3" xfId="30479"/>
    <cellStyle name="Финансовый 9" xfId="30480"/>
    <cellStyle name="Финансовый 9 2" xfId="30481"/>
    <cellStyle name="Формула" xfId="30482"/>
    <cellStyle name="Формула - дата" xfId="30483"/>
    <cellStyle name="Формула %" xfId="30484"/>
    <cellStyle name="Хороший 1" xfId="30485"/>
    <cellStyle name="Хороший 10" xfId="30486"/>
    <cellStyle name="Хороший 10 2" xfId="30487"/>
    <cellStyle name="Хороший 10 3" xfId="30488"/>
    <cellStyle name="Хороший 11" xfId="30489"/>
    <cellStyle name="Хороший 11 2" xfId="30490"/>
    <cellStyle name="Хороший 11 3" xfId="30491"/>
    <cellStyle name="Хороший 12" xfId="30492"/>
    <cellStyle name="Хороший 12 2" xfId="30493"/>
    <cellStyle name="Хороший 12 3" xfId="30494"/>
    <cellStyle name="Хороший 13" xfId="30495"/>
    <cellStyle name="Хороший 14" xfId="30496"/>
    <cellStyle name="Хороший 15" xfId="30497"/>
    <cellStyle name="Хороший 16" xfId="30498"/>
    <cellStyle name="Хороший 17" xfId="30499"/>
    <cellStyle name="Хороший 18" xfId="30500"/>
    <cellStyle name="Хороший 19" xfId="30501"/>
    <cellStyle name="Хороший 2" xfId="61"/>
    <cellStyle name="Хороший 2 10" xfId="30502"/>
    <cellStyle name="Хороший 2 11" xfId="30503"/>
    <cellStyle name="Хороший 2 12" xfId="30504"/>
    <cellStyle name="Хороший 2 13" xfId="30505"/>
    <cellStyle name="Хороший 2 14" xfId="30506"/>
    <cellStyle name="Хороший 2 15" xfId="30507"/>
    <cellStyle name="Хороший 2 16" xfId="30508"/>
    <cellStyle name="Хороший 2 16 2" xfId="30509"/>
    <cellStyle name="Хороший 2 16 3" xfId="30510"/>
    <cellStyle name="Хороший 2 16 4" xfId="30511"/>
    <cellStyle name="Хороший 2 16 5" xfId="30512"/>
    <cellStyle name="Хороший 2 16 6" xfId="30513"/>
    <cellStyle name="Хороший 2 16 7" xfId="30514"/>
    <cellStyle name="Хороший 2 17" xfId="30515"/>
    <cellStyle name="Хороший 2 18" xfId="30516"/>
    <cellStyle name="Хороший 2 19" xfId="30517"/>
    <cellStyle name="Хороший 2 2" xfId="30518"/>
    <cellStyle name="Хороший 2 2 10" xfId="30519"/>
    <cellStyle name="Хороший 2 2 11" xfId="30520"/>
    <cellStyle name="Хороший 2 2 12" xfId="30521"/>
    <cellStyle name="Хороший 2 2 13" xfId="30522"/>
    <cellStyle name="Хороший 2 2 14" xfId="30523"/>
    <cellStyle name="Хороший 2 2 15" xfId="30524"/>
    <cellStyle name="Хороший 2 2 16" xfId="30525"/>
    <cellStyle name="Хороший 2 2 17" xfId="30526"/>
    <cellStyle name="Хороший 2 2 18" xfId="30527"/>
    <cellStyle name="Хороший 2 2 19" xfId="30528"/>
    <cellStyle name="Хороший 2 2 2" xfId="30529"/>
    <cellStyle name="Хороший 2 2 2 2" xfId="30530"/>
    <cellStyle name="Хороший 2 2 2 3" xfId="30531"/>
    <cellStyle name="Хороший 2 2 2 4" xfId="30532"/>
    <cellStyle name="Хороший 2 2 2 5" xfId="30533"/>
    <cellStyle name="Хороший 2 2 2 6" xfId="30534"/>
    <cellStyle name="Хороший 2 2 20" xfId="30535"/>
    <cellStyle name="Хороший 2 2 21" xfId="30536"/>
    <cellStyle name="Хороший 2 2 22" xfId="30537"/>
    <cellStyle name="Хороший 2 2 3" xfId="30538"/>
    <cellStyle name="Хороший 2 2 4" xfId="30539"/>
    <cellStyle name="Хороший 2 2 5" xfId="30540"/>
    <cellStyle name="Хороший 2 2 6" xfId="30541"/>
    <cellStyle name="Хороший 2 2 7" xfId="30542"/>
    <cellStyle name="Хороший 2 2 8" xfId="30543"/>
    <cellStyle name="Хороший 2 2 9" xfId="30544"/>
    <cellStyle name="Хороший 2 20" xfId="30545"/>
    <cellStyle name="Хороший 2 21" xfId="30546"/>
    <cellStyle name="Хороший 2 22" xfId="30547"/>
    <cellStyle name="Хороший 2 23" xfId="30548"/>
    <cellStyle name="Хороший 2 24" xfId="30549"/>
    <cellStyle name="Хороший 2 25" xfId="30550"/>
    <cellStyle name="Хороший 2 26" xfId="30551"/>
    <cellStyle name="Хороший 2 27" xfId="30552"/>
    <cellStyle name="Хороший 2 28" xfId="30553"/>
    <cellStyle name="Хороший 2 29" xfId="30554"/>
    <cellStyle name="Хороший 2 3" xfId="30555"/>
    <cellStyle name="Хороший 2 30" xfId="30556"/>
    <cellStyle name="Хороший 2 31" xfId="30557"/>
    <cellStyle name="Хороший 2 32" xfId="30558"/>
    <cellStyle name="Хороший 2 33" xfId="30559"/>
    <cellStyle name="Хороший 2 34" xfId="30560"/>
    <cellStyle name="Хороший 2 35" xfId="30561"/>
    <cellStyle name="Хороший 2 4" xfId="30562"/>
    <cellStyle name="Хороший 2 5" xfId="30563"/>
    <cellStyle name="Хороший 2 6" xfId="30564"/>
    <cellStyle name="Хороший 2 7" xfId="30565"/>
    <cellStyle name="Хороший 2 8" xfId="30566"/>
    <cellStyle name="Хороший 2 9" xfId="30567"/>
    <cellStyle name="Хороший 20" xfId="30568"/>
    <cellStyle name="Хороший 21" xfId="30569"/>
    <cellStyle name="Хороший 22" xfId="30570"/>
    <cellStyle name="Хороший 22 2" xfId="30571"/>
    <cellStyle name="Хороший 23" xfId="30572"/>
    <cellStyle name="Хороший 24" xfId="30573"/>
    <cellStyle name="Хороший 25" xfId="30574"/>
    <cellStyle name="Хороший 26" xfId="30575"/>
    <cellStyle name="Хороший 27" xfId="30576"/>
    <cellStyle name="Хороший 28" xfId="30577"/>
    <cellStyle name="Хороший 29" xfId="30578"/>
    <cellStyle name="Хороший 3" xfId="30579"/>
    <cellStyle name="Хороший 3 2" xfId="30580"/>
    <cellStyle name="Хороший 3 3" xfId="30581"/>
    <cellStyle name="Хороший 30" xfId="30582"/>
    <cellStyle name="Хороший 31" xfId="30583"/>
    <cellStyle name="Хороший 32" xfId="30584"/>
    <cellStyle name="Хороший 33" xfId="30585"/>
    <cellStyle name="Хороший 34" xfId="30586"/>
    <cellStyle name="Хороший 35" xfId="30587"/>
    <cellStyle name="Хороший 36" xfId="30588"/>
    <cellStyle name="Хороший 37" xfId="30589"/>
    <cellStyle name="Хороший 4" xfId="30590"/>
    <cellStyle name="Хороший 4 2" xfId="30591"/>
    <cellStyle name="Хороший 4 3" xfId="30592"/>
    <cellStyle name="Хороший 5" xfId="30593"/>
    <cellStyle name="Хороший 5 2" xfId="30594"/>
    <cellStyle name="Хороший 5 3" xfId="30595"/>
    <cellStyle name="Хороший 6" xfId="30596"/>
    <cellStyle name="Хороший 6 2" xfId="30597"/>
    <cellStyle name="Хороший 6 3" xfId="30598"/>
    <cellStyle name="Хороший 7" xfId="30599"/>
    <cellStyle name="Хороший 7 2" xfId="30600"/>
    <cellStyle name="Хороший 7 3" xfId="30601"/>
    <cellStyle name="Хороший 8" xfId="30602"/>
    <cellStyle name="Хороший 8 2" xfId="30603"/>
    <cellStyle name="Хороший 8 3" xfId="30604"/>
    <cellStyle name="Хороший 9" xfId="30605"/>
    <cellStyle name="Хороший 9 2" xfId="30606"/>
    <cellStyle name="Хороший 9 3" xfId="30607"/>
    <cellStyle name="Џђћ–…ќ’ќ›‰" xfId="30608"/>
    <cellStyle name="Џђћ–…ќ’ќ›‰ 10" xfId="30609"/>
    <cellStyle name="Џђћ–…ќ’ќ›‰ 11" xfId="30610"/>
    <cellStyle name="Џђћ–…ќ’ќ›‰ 12" xfId="30611"/>
    <cellStyle name="Џђћ–…ќ’ќ›‰ 13" xfId="30612"/>
    <cellStyle name="Џђћ–…ќ’ќ›‰ 14" xfId="30613"/>
    <cellStyle name="Џђћ–…ќ’ќ›‰ 15" xfId="30614"/>
    <cellStyle name="Џђћ–…ќ’ќ›‰ 16" xfId="30615"/>
    <cellStyle name="Џђћ–…ќ’ќ›‰ 17" xfId="30616"/>
    <cellStyle name="Џђћ–…ќ’ќ›‰ 18" xfId="30617"/>
    <cellStyle name="Џђћ–…ќ’ќ›‰ 19" xfId="30618"/>
    <cellStyle name="Џђћ–…ќ’ќ›‰ 2" xfId="30619"/>
    <cellStyle name="Џђћ–…ќ’ќ›‰ 2 2" xfId="30620"/>
    <cellStyle name="Џђћ–…ќ’ќ›‰ 20" xfId="30621"/>
    <cellStyle name="Џђћ–…ќ’ќ›‰ 21" xfId="30622"/>
    <cellStyle name="Џђћ–…ќ’ќ›‰ 22" xfId="30623"/>
    <cellStyle name="Џђћ–…ќ’ќ›‰ 23" xfId="30624"/>
    <cellStyle name="Џђћ–…ќ’ќ›‰ 24" xfId="30625"/>
    <cellStyle name="Џђћ–…ќ’ќ›‰ 25" xfId="30626"/>
    <cellStyle name="Џђћ–…ќ’ќ›‰ 26" xfId="30627"/>
    <cellStyle name="Џђћ–…ќ’ќ›‰ 27" xfId="30628"/>
    <cellStyle name="Џђћ–…ќ’ќ›‰ 28" xfId="30629"/>
    <cellStyle name="Џђћ–…ќ’ќ›‰ 29" xfId="30630"/>
    <cellStyle name="Џђћ–…ќ’ќ›‰ 3" xfId="30631"/>
    <cellStyle name="Џђћ–…ќ’ќ›‰ 30" xfId="30632"/>
    <cellStyle name="Џђћ–…ќ’ќ›‰ 31" xfId="30633"/>
    <cellStyle name="Џђћ–…ќ’ќ›‰ 32" xfId="30634"/>
    <cellStyle name="Џђћ–…ќ’ќ›‰ 33" xfId="30635"/>
    <cellStyle name="Џђћ–…ќ’ќ›‰ 34" xfId="30636"/>
    <cellStyle name="Џђћ–…ќ’ќ›‰ 35" xfId="30637"/>
    <cellStyle name="Џђћ–…ќ’ќ›‰ 36" xfId="30638"/>
    <cellStyle name="Џђћ–…ќ’ќ›‰ 4" xfId="30639"/>
    <cellStyle name="Џђћ–…ќ’ќ›‰ 5" xfId="30640"/>
    <cellStyle name="Џђћ–…ќ’ќ›‰ 6" xfId="30641"/>
    <cellStyle name="Џђћ–…ќ’ќ›‰ 7" xfId="30642"/>
    <cellStyle name="Џђћ–…ќ’ќ›‰ 8" xfId="30643"/>
    <cellStyle name="Џђћ–…ќ’ќ›‰ 9" xfId="30644"/>
    <cellStyle name="Џђћ–…ќ’ќ›‰_Прил3-Fin1" xfId="30645"/>
    <cellStyle name="콤마 [0]_3월LIST" xfId="30646"/>
    <cellStyle name="콤마_3월LIST" xfId="30647"/>
    <cellStyle name="통화 [0]_3월LIST" xfId="30648"/>
    <cellStyle name="통화_3월LIST" xfId="30649"/>
    <cellStyle name="표준_3월LIST" xfId="30650"/>
    <cellStyle name="㼿" xfId="30651"/>
    <cellStyle name="㼿?" xfId="30652"/>
    <cellStyle name="㼿㼿" xfId="30653"/>
    <cellStyle name="㼿㼿?" xfId="30654"/>
    <cellStyle name="㼿㼿㼿" xfId="30655"/>
    <cellStyle name="㼿㼿㼿?" xfId="30656"/>
    <cellStyle name="㼿㼿㼿㼿" xfId="30657"/>
    <cellStyle name="㼿㼿㼿㼿?" xfId="30658"/>
    <cellStyle name="㼿㼿㼿㼿㼿" xfId="3065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externalLink" Target="externalLinks/externalLink14.xml"/><Relationship Id="rId39" Type="http://schemas.openxmlformats.org/officeDocument/2006/relationships/externalLink" Target="externalLinks/externalLink27.xml"/><Relationship Id="rId21" Type="http://schemas.openxmlformats.org/officeDocument/2006/relationships/externalLink" Target="externalLinks/externalLink9.xml"/><Relationship Id="rId34" Type="http://schemas.openxmlformats.org/officeDocument/2006/relationships/externalLink" Target="externalLinks/externalLink22.xml"/><Relationship Id="rId42" Type="http://schemas.openxmlformats.org/officeDocument/2006/relationships/externalLink" Target="externalLinks/externalLink30.xml"/><Relationship Id="rId47" Type="http://schemas.openxmlformats.org/officeDocument/2006/relationships/externalLink" Target="externalLinks/externalLink35.xml"/><Relationship Id="rId50" Type="http://schemas.openxmlformats.org/officeDocument/2006/relationships/externalLink" Target="externalLinks/externalLink38.xml"/><Relationship Id="rId55" Type="http://schemas.openxmlformats.org/officeDocument/2006/relationships/externalLink" Target="externalLinks/externalLink43.xml"/><Relationship Id="rId63" Type="http://schemas.openxmlformats.org/officeDocument/2006/relationships/externalLink" Target="externalLinks/externalLink51.xml"/><Relationship Id="rId68" Type="http://schemas.openxmlformats.org/officeDocument/2006/relationships/externalLink" Target="externalLinks/externalLink56.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59.xml"/><Relationship Id="rId2" Type="http://schemas.openxmlformats.org/officeDocument/2006/relationships/worksheet" Target="worksheets/sheet2.xml"/><Relationship Id="rId16" Type="http://schemas.openxmlformats.org/officeDocument/2006/relationships/externalLink" Target="externalLinks/externalLink4.xml"/><Relationship Id="rId29" Type="http://schemas.openxmlformats.org/officeDocument/2006/relationships/externalLink" Target="externalLinks/externalLink17.xml"/><Relationship Id="rId11" Type="http://schemas.openxmlformats.org/officeDocument/2006/relationships/worksheet" Target="worksheets/sheet11.xml"/><Relationship Id="rId24" Type="http://schemas.openxmlformats.org/officeDocument/2006/relationships/externalLink" Target="externalLinks/externalLink12.xml"/><Relationship Id="rId32" Type="http://schemas.openxmlformats.org/officeDocument/2006/relationships/externalLink" Target="externalLinks/externalLink20.xml"/><Relationship Id="rId37" Type="http://schemas.openxmlformats.org/officeDocument/2006/relationships/externalLink" Target="externalLinks/externalLink25.xml"/><Relationship Id="rId40" Type="http://schemas.openxmlformats.org/officeDocument/2006/relationships/externalLink" Target="externalLinks/externalLink28.xml"/><Relationship Id="rId45" Type="http://schemas.openxmlformats.org/officeDocument/2006/relationships/externalLink" Target="externalLinks/externalLink33.xml"/><Relationship Id="rId53" Type="http://schemas.openxmlformats.org/officeDocument/2006/relationships/externalLink" Target="externalLinks/externalLink41.xml"/><Relationship Id="rId58" Type="http://schemas.openxmlformats.org/officeDocument/2006/relationships/externalLink" Target="externalLinks/externalLink46.xml"/><Relationship Id="rId66" Type="http://schemas.openxmlformats.org/officeDocument/2006/relationships/externalLink" Target="externalLinks/externalLink54.xml"/><Relationship Id="rId7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externalLink" Target="externalLinks/externalLink16.xml"/><Relationship Id="rId36" Type="http://schemas.openxmlformats.org/officeDocument/2006/relationships/externalLink" Target="externalLinks/externalLink24.xml"/><Relationship Id="rId49" Type="http://schemas.openxmlformats.org/officeDocument/2006/relationships/externalLink" Target="externalLinks/externalLink37.xml"/><Relationship Id="rId57" Type="http://schemas.openxmlformats.org/officeDocument/2006/relationships/externalLink" Target="externalLinks/externalLink45.xml"/><Relationship Id="rId61" Type="http://schemas.openxmlformats.org/officeDocument/2006/relationships/externalLink" Target="externalLinks/externalLink49.xml"/><Relationship Id="rId10" Type="http://schemas.openxmlformats.org/officeDocument/2006/relationships/worksheet" Target="worksheets/sheet10.xml"/><Relationship Id="rId19" Type="http://schemas.openxmlformats.org/officeDocument/2006/relationships/externalLink" Target="externalLinks/externalLink7.xml"/><Relationship Id="rId31" Type="http://schemas.openxmlformats.org/officeDocument/2006/relationships/externalLink" Target="externalLinks/externalLink19.xml"/><Relationship Id="rId44" Type="http://schemas.openxmlformats.org/officeDocument/2006/relationships/externalLink" Target="externalLinks/externalLink32.xml"/><Relationship Id="rId52" Type="http://schemas.openxmlformats.org/officeDocument/2006/relationships/externalLink" Target="externalLinks/externalLink40.xml"/><Relationship Id="rId60" Type="http://schemas.openxmlformats.org/officeDocument/2006/relationships/externalLink" Target="externalLinks/externalLink48.xml"/><Relationship Id="rId65" Type="http://schemas.openxmlformats.org/officeDocument/2006/relationships/externalLink" Target="externalLinks/externalLink53.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externalLink" Target="externalLinks/externalLink15.xml"/><Relationship Id="rId30" Type="http://schemas.openxmlformats.org/officeDocument/2006/relationships/externalLink" Target="externalLinks/externalLink18.xml"/><Relationship Id="rId35" Type="http://schemas.openxmlformats.org/officeDocument/2006/relationships/externalLink" Target="externalLinks/externalLink23.xml"/><Relationship Id="rId43" Type="http://schemas.openxmlformats.org/officeDocument/2006/relationships/externalLink" Target="externalLinks/externalLink31.xml"/><Relationship Id="rId48" Type="http://schemas.openxmlformats.org/officeDocument/2006/relationships/externalLink" Target="externalLinks/externalLink36.xml"/><Relationship Id="rId56" Type="http://schemas.openxmlformats.org/officeDocument/2006/relationships/externalLink" Target="externalLinks/externalLink44.xml"/><Relationship Id="rId64" Type="http://schemas.openxmlformats.org/officeDocument/2006/relationships/externalLink" Target="externalLinks/externalLink52.xml"/><Relationship Id="rId69" Type="http://schemas.openxmlformats.org/officeDocument/2006/relationships/externalLink" Target="externalLinks/externalLink57.xml"/><Relationship Id="rId8" Type="http://schemas.openxmlformats.org/officeDocument/2006/relationships/worksheet" Target="worksheets/sheet8.xml"/><Relationship Id="rId51" Type="http://schemas.openxmlformats.org/officeDocument/2006/relationships/externalLink" Target="externalLinks/externalLink39.xml"/><Relationship Id="rId72" Type="http://schemas.openxmlformats.org/officeDocument/2006/relationships/externalLink" Target="externalLinks/externalLink6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externalLink" Target="externalLinks/externalLink13.xml"/><Relationship Id="rId33" Type="http://schemas.openxmlformats.org/officeDocument/2006/relationships/externalLink" Target="externalLinks/externalLink21.xml"/><Relationship Id="rId38" Type="http://schemas.openxmlformats.org/officeDocument/2006/relationships/externalLink" Target="externalLinks/externalLink26.xml"/><Relationship Id="rId46" Type="http://schemas.openxmlformats.org/officeDocument/2006/relationships/externalLink" Target="externalLinks/externalLink34.xml"/><Relationship Id="rId59" Type="http://schemas.openxmlformats.org/officeDocument/2006/relationships/externalLink" Target="externalLinks/externalLink47.xml"/><Relationship Id="rId67" Type="http://schemas.openxmlformats.org/officeDocument/2006/relationships/externalLink" Target="externalLinks/externalLink55.xml"/><Relationship Id="rId20" Type="http://schemas.openxmlformats.org/officeDocument/2006/relationships/externalLink" Target="externalLinks/externalLink8.xml"/><Relationship Id="rId41" Type="http://schemas.openxmlformats.org/officeDocument/2006/relationships/externalLink" Target="externalLinks/externalLink29.xml"/><Relationship Id="rId54" Type="http://schemas.openxmlformats.org/officeDocument/2006/relationships/externalLink" Target="externalLinks/externalLink42.xml"/><Relationship Id="rId62" Type="http://schemas.openxmlformats.org/officeDocument/2006/relationships/externalLink" Target="externalLinks/externalLink50.xml"/><Relationship Id="rId70" Type="http://schemas.openxmlformats.org/officeDocument/2006/relationships/externalLink" Target="externalLinks/externalLink58.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pPr>
            <a:r>
              <a:rPr lang="ru-RU" sz="800"/>
              <a:t>Денежный поток на собственный капитал</a:t>
            </a:r>
            <a:r>
              <a:rPr lang="ru-RU" sz="800" baseline="0"/>
              <a:t>, руб.</a:t>
            </a:r>
          </a:p>
        </c:rich>
      </c:tx>
      <c:layout>
        <c:manualLayout>
          <c:xMode val="edge"/>
          <c:yMode val="edge"/>
          <c:x val="0.25632429279673374"/>
          <c:y val="1.8908754052802224E-2"/>
        </c:manualLayout>
      </c:layout>
      <c:overlay val="0"/>
      <c:spPr>
        <a:noFill/>
        <a:ln w="25400">
          <a:noFill/>
        </a:ln>
      </c:spPr>
    </c:title>
    <c:autoTitleDeleted val="0"/>
    <c:plotArea>
      <c:layout>
        <c:manualLayout>
          <c:layoutTarget val="inner"/>
          <c:xMode val="edge"/>
          <c:yMode val="edge"/>
          <c:x val="0.17982942779634614"/>
          <c:y val="9.9557370143547624E-2"/>
          <c:w val="0.7765295092284884"/>
          <c:h val="0.7678241350328926"/>
        </c:manualLayout>
      </c:layout>
      <c:lineChart>
        <c:grouping val="standard"/>
        <c:varyColors val="0"/>
        <c:ser>
          <c:idx val="0"/>
          <c:order val="0"/>
          <c:tx>
            <c:strRef>
              <c:f>'5. анализ эконом эфф '!$A$81</c:f>
              <c:strCache>
                <c:ptCount val="1"/>
                <c:pt idx="0">
                  <c:v>PV</c:v>
                </c:pt>
              </c:strCache>
            </c:strRef>
          </c:tx>
          <c:marker>
            <c:symbol val="none"/>
          </c:marker>
          <c:val>
            <c:numRef>
              <c:f>'5. анализ эконом эфф '!$B$81:$K$81</c:f>
              <c:numCache>
                <c:formatCode>_(* #,##0_);_(* \(#,##0\);_(* "-"_);_(@_)</c:formatCode>
                <c:ptCount val="10"/>
                <c:pt idx="0">
                  <c:v>0</c:v>
                </c:pt>
                <c:pt idx="1">
                  <c:v>0</c:v>
                </c:pt>
                <c:pt idx="2">
                  <c:v>26826261.872006346</c:v>
                </c:pt>
                <c:pt idx="3">
                  <c:v>38893813.67620533</c:v>
                </c:pt>
                <c:pt idx="4">
                  <c:v>51502172.16823639</c:v>
                </c:pt>
                <c:pt idx="5">
                  <c:v>49865856.228369646</c:v>
                </c:pt>
                <c:pt idx="6">
                  <c:v>49217970.154116623</c:v>
                </c:pt>
                <c:pt idx="7">
                  <c:v>48509783.916675024</c:v>
                </c:pt>
                <c:pt idx="8">
                  <c:v>47750419.906768702</c:v>
                </c:pt>
                <c:pt idx="9">
                  <c:v>46948028.396153003</c:v>
                </c:pt>
              </c:numCache>
            </c:numRef>
          </c:val>
          <c:smooth val="0"/>
        </c:ser>
        <c:ser>
          <c:idx val="1"/>
          <c:order val="1"/>
          <c:tx>
            <c:strRef>
              <c:f>'5. анализ эконом эфф '!$A$82</c:f>
              <c:strCache>
                <c:ptCount val="1"/>
                <c:pt idx="0">
                  <c:v>NPV (без учета продажи)</c:v>
                </c:pt>
              </c:strCache>
            </c:strRef>
          </c:tx>
          <c:marker>
            <c:symbol val="none"/>
          </c:marker>
          <c:val>
            <c:numRef>
              <c:f>'5. анализ эконом эфф '!$B$82:$K$82</c:f>
              <c:numCache>
                <c:formatCode>_(* #,##0_);_(* \(#,##0\);_(* "-"_);_(@_)</c:formatCode>
                <c:ptCount val="10"/>
                <c:pt idx="0">
                  <c:v>0</c:v>
                </c:pt>
                <c:pt idx="1">
                  <c:v>0</c:v>
                </c:pt>
                <c:pt idx="2">
                  <c:v>26826261.872006346</c:v>
                </c:pt>
                <c:pt idx="3">
                  <c:v>65720075.548211679</c:v>
                </c:pt>
                <c:pt idx="4">
                  <c:v>117222247.71644807</c:v>
                </c:pt>
                <c:pt idx="5">
                  <c:v>167088103.94481772</c:v>
                </c:pt>
                <c:pt idx="6">
                  <c:v>216306074.09893435</c:v>
                </c:pt>
                <c:pt idx="7">
                  <c:v>264815858.01560938</c:v>
                </c:pt>
                <c:pt idx="8">
                  <c:v>312566277.92237806</c:v>
                </c:pt>
                <c:pt idx="9">
                  <c:v>359514306.31853104</c:v>
                </c:pt>
              </c:numCache>
            </c:numRef>
          </c:val>
          <c:smooth val="0"/>
        </c:ser>
        <c:dLbls>
          <c:showLegendKey val="0"/>
          <c:showVal val="0"/>
          <c:showCatName val="0"/>
          <c:showSerName val="0"/>
          <c:showPercent val="0"/>
          <c:showBubbleSize val="0"/>
        </c:dLbls>
        <c:marker val="1"/>
        <c:smooth val="0"/>
        <c:axId val="155991424"/>
        <c:axId val="155993216"/>
      </c:lineChart>
      <c:catAx>
        <c:axId val="155991424"/>
        <c:scaling>
          <c:orientation val="minMax"/>
        </c:scaling>
        <c:delete val="0"/>
        <c:axPos val="b"/>
        <c:numFmt formatCode="#,##0" sourceLinked="1"/>
        <c:majorTickMark val="out"/>
        <c:minorTickMark val="none"/>
        <c:tickLblPos val="nextTo"/>
        <c:crossAx val="155993216"/>
        <c:crosses val="autoZero"/>
        <c:auto val="1"/>
        <c:lblAlgn val="ctr"/>
        <c:lblOffset val="100"/>
        <c:noMultiLvlLbl val="0"/>
      </c:catAx>
      <c:valAx>
        <c:axId val="155993216"/>
        <c:scaling>
          <c:orientation val="minMax"/>
        </c:scaling>
        <c:delete val="0"/>
        <c:axPos val="l"/>
        <c:majorGridlines/>
        <c:numFmt formatCode="_(* #,##0_);_(* \(#,##0\);_(* &quot;-&quot;_);_(@_)" sourceLinked="1"/>
        <c:majorTickMark val="out"/>
        <c:minorTickMark val="none"/>
        <c:tickLblPos val="nextTo"/>
        <c:txPr>
          <a:bodyPr/>
          <a:lstStyle/>
          <a:p>
            <a:pPr>
              <a:defRPr sz="700"/>
            </a:pPr>
            <a:endParaRPr lang="ru-RU"/>
          </a:p>
        </c:txPr>
        <c:crossAx val="155991424"/>
        <c:crosses val="autoZero"/>
        <c:crossBetween val="between"/>
      </c:valAx>
      <c:spPr>
        <a:scene3d>
          <a:camera prst="orthographicFront"/>
          <a:lightRig rig="threePt" dir="t"/>
        </a:scene3d>
      </c:spPr>
    </c:plotArea>
    <c:legend>
      <c:legendPos val="r"/>
      <c:layout>
        <c:manualLayout>
          <c:xMode val="edge"/>
          <c:yMode val="edge"/>
          <c:x val="0.14747774145123715"/>
          <c:y val="0.91756960102771867"/>
          <c:w val="0.8193069570007453"/>
          <c:h val="8.2304770727188559E-2"/>
        </c:manualLayout>
      </c:layout>
      <c:overlay val="0"/>
      <c:txPr>
        <a:bodyPr/>
        <a:lstStyle/>
        <a:p>
          <a:pPr>
            <a:defRPr sz="800"/>
          </a:pPr>
          <a:endParaRPr lang="ru-RU"/>
        </a:p>
      </c:txPr>
    </c:legend>
    <c:plotVisOnly val="1"/>
    <c:dispBlanksAs val="zero"/>
    <c:showDLblsOverMax val="0"/>
  </c:chart>
  <c:spPr>
    <a:solidFill>
      <a:schemeClr val="accent3">
        <a:lumMod val="20000"/>
        <a:lumOff val="80000"/>
      </a:schemeClr>
    </a:solidFill>
  </c:spPr>
  <c:printSettings>
    <c:headerFooter/>
    <c:pageMargins b="0.75000000000000255" l="0.70000000000000062" r="0.70000000000000062" t="0.75000000000000255"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xdr:col>
      <xdr:colOff>683079</xdr:colOff>
      <xdr:row>25</xdr:row>
      <xdr:rowOff>68036</xdr:rowOff>
    </xdr:from>
    <xdr:to>
      <xdr:col>10</xdr:col>
      <xdr:colOff>1211037</xdr:colOff>
      <xdr:row>39</xdr:row>
      <xdr:rowOff>163286</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381006</xdr:colOff>
      <xdr:row>13</xdr:row>
      <xdr:rowOff>108857</xdr:rowOff>
    </xdr:from>
    <xdr:to>
      <xdr:col>10</xdr:col>
      <xdr:colOff>6</xdr:colOff>
      <xdr:row>15</xdr:row>
      <xdr:rowOff>217714</xdr:rowOff>
    </xdr:to>
    <xdr:sp macro="" textlink="">
      <xdr:nvSpPr>
        <xdr:cNvPr id="3" name="TextBox 2"/>
        <xdr:cNvSpPr txBox="1"/>
      </xdr:nvSpPr>
      <xdr:spPr>
        <a:xfrm>
          <a:off x="381006" y="2652032"/>
          <a:ext cx="14687550" cy="6708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ru-RU" sz="1500">
              <a:latin typeface="Times New Roman" panose="02020603050405020304" pitchFamily="18" charset="0"/>
              <a:cs typeface="Times New Roman" panose="02020603050405020304" pitchFamily="18" charset="0"/>
            </a:rPr>
            <a:t>	</a:t>
          </a:r>
        </a:p>
      </xdr:txBody>
    </xdr:sp>
    <xdr:clientData/>
  </xdr:twoCellAnchor>
  <xdr:twoCellAnchor>
    <xdr:from>
      <xdr:col>0</xdr:col>
      <xdr:colOff>0</xdr:colOff>
      <xdr:row>86</xdr:row>
      <xdr:rowOff>0</xdr:rowOff>
    </xdr:from>
    <xdr:to>
      <xdr:col>7</xdr:col>
      <xdr:colOff>925286</xdr:colOff>
      <xdr:row>87</xdr:row>
      <xdr:rowOff>13608</xdr:rowOff>
    </xdr:to>
    <xdr:sp macro="" textlink="">
      <xdr:nvSpPr>
        <xdr:cNvPr id="4" name="TextBox 3"/>
        <xdr:cNvSpPr txBox="1"/>
      </xdr:nvSpPr>
      <xdr:spPr>
        <a:xfrm>
          <a:off x="0" y="16449675"/>
          <a:ext cx="12736286" cy="6898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u-RU" sz="1100" i="1"/>
            <a:t>В сценарии применены</a:t>
          </a:r>
          <a:r>
            <a:rPr lang="ru-RU" sz="1100" i="1" baseline="0"/>
            <a:t> следующие условия:</a:t>
          </a:r>
        </a:p>
        <a:p>
          <a:r>
            <a:rPr lang="ru-RU" sz="1100" baseline="0"/>
            <a:t>1 - Не учтено влияние потерь</a:t>
          </a:r>
        </a:p>
        <a:p>
          <a:r>
            <a:rPr lang="ru-RU" sz="1100" baseline="0"/>
            <a:t>2 - При учете финансирования проекта из бюджета РФ	</a:t>
          </a:r>
          <a:endParaRPr lang="ru-RU"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rvfile01\invest_dep$\214\PL2006\v9_06_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umos0100\Data\Documents\Projects\RAO%20UES\Sample%20Reports\CEZ\CEZ_Model_16_m.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214/Reports/zvit%206%20I_2007/&#1048;&#1089;&#1093;&#1086;&#1076;&#1085;&#1099;&#1077;%20&#1076;&#1072;&#1085;&#1085;&#1099;&#1077;_6&#1053;&#1050;&#1056;&#104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214/PL2001/v8_01_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Karo-n0779-w\Magera\&#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Documents%20and%20Settings\1\&#1052;&#1086;&#1080;%20&#1076;&#1086;&#1082;&#1091;&#1084;&#1077;&#1085;&#1090;&#1099;\&#1041;&#1102;&#1076;&#1078;&#1077;&#1090;%202006%20&#1075;\&#1053;&#1072;&#1090;&#1072;\&#1055;&#1050;\&#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orkspaces.dtek.com/DOCUME~1/User/LOCALS~1/Temp/bat/10-11-24%20&#1052;&#1054;&#1044;&#1045;&#1051;&#1068;_&#1041;&#1055;%20&#1058;&#1088;&#1072;&#1082;&#1090;&#1086;&#1088;_174%20&#1084;&#1083;&#108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lex\&#1076;&#1086;&#1082;&#1091;&#1084;&#1077;&#1085;&#1090;&#1099;%20&#1087;&#1086;%20&#1080;&#1085;&#1074;&#1077;&#1089;&#1090;&#1080;&#1094;&#1080;&#1086;&#1085;&#1085;&#1099;&#1084;%20&#1087;&#1088;&#1086;&#1077;&#1082;&#1090;&#1072;&#1084;\&#1052;&#1077;&#1089;&#1103;&#1095;&#1085;&#1072;&#1103;%20&#1086;&#1090;&#1095;&#1077;&#1090;&#1085;&#1086;&#1089;&#1090;&#1100;\2009\&#1103;&#1085;&#1074;&#1072;&#1088;&#1100;\&#1052;&#1086;&#1076;&#1077;&#1083;&#1100;%20&#1043;&#1048;&#1055;2009%20&#1103;&#1085;&#1074;&#1072;&#1088;&#110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ervercom1\&#1040;&#1085;&#1072;&#1083;&#1080;&#1079;%20&#1087;&#1088;&#1086;&#1077;&#1082;&#1090;&#1086;&#1074;\&#1055;&#1057;%20&#1055;&#1086;&#1088;&#1090;%2035&#1082;&#1042;\Documents%20and%20Settings\User\Local%20Settings\Temporary%20Internet%20Files\Content.IE5\8DRWGFHG\&#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Invest-1\&#1076;&#1086;&#1082;&#1091;&#1084;&#1077;&#1085;&#1090;&#1099;%20&#1087;&#1086;%20&#1080;&#1085;&#1074;&#1077;&#1089;&#1090;&#1080;&#1094;&#1080;&#1086;&#1085;&#1085;&#1099;&#1084;%20&#1087;&#1088;&#1086;&#1077;&#1082;&#1090;&#1072;&#1084;\&#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dc\peo$\214\PL2002\430\m430_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rvfile01\invest_dep$\VD2002&#1079;&#1084;&#1110;&#108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rvfile01\invest_dep$\214\PL2006\v9_06_1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Ariadna/Sum_pok.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orkspaces.dtek.com/&#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C"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Murza-di\Communic\&#1040;&#1085;&#1072;&#1083;&#1080;&#1079;%20&#1087;&#1088;&#1086;&#1077;&#1082;&#1090;&#1086;&#1074;\&#1055;&#1057;%20&#1055;&#1086;&#1088;&#1090;%2035&#1082;&#1042;\Documents%20and%20Settings\User\Local%20Settings\Temporary%20Internet%20Files\Content.IE5\8DRWGFHG\&#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I-1\tar%20%20ee%209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PEV2000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Terlovoy\&#1074;&#1093;&#1086;&#1076;&#1103;&#1097;&#1080;&#1077;\&#1048;&#1089;&#1093;&#1086;&#1076;&#1103;&#1097;&#1080;&#1077;\&#1044;&#1072;&#1096;&#1077;\&#1058;&#1072;&#1073;&#1083;&#1090;&#1094;&#109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xpert\d\&#1052;&#1077;&#1090;&#1072;&#1083;&#1083;%20&#1069;&#1082;&#1089;&#1087;&#1077;&#1088;&#1090;\&#1052;&#1040;&#1056;&#1058;\&#1057;&#1099;&#1088;&#1100;&#1077;\&#1051;&#1054;&#105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DOCUME~1/rita/LOCALS~1/Temp/&#1110;&#1085;&#1096;&#1110;%20&#1074;&#1080;&#1090;&#1088;&#1072;&#1090;&#108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I:\&#1050;&#1057;%202007%20&#1073;&#1077;&#1079;%20&#1080;&#1085;&#1092;&#1083;.%20&#1080;%20&#1040;%2028%2010\&#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rvfile01\invest_dep$\WINDOWS\TEMP\&#1087;&#1088;&#1086;&#1077;&#1082;&#1090;%202007&#1050;&#105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rvfile01\invest_dep$\&#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rvfile01\invest_dep$\WINDOWS\TEMP\&#1073;&#1102;&#1076;&#1078;&#1077;&#1090;%202007\Svod.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Peo12\c\&#1052;&#1086;&#1080;%20&#1076;&#1086;&#1082;&#1091;&#1084;&#1077;&#1085;&#1090;&#1099;\PEV20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DOCUME~1/rita/LOCALS~1/Temp/OXORON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1052;&#1086;&#1080;%20&#1076;&#1086;&#1082;&#1091;&#1084;&#1077;&#1085;&#1090;&#1099;/&#1082;&#1086;&#1096;&#1090;&#1086;&#1088;&#1080;&#1089;/I-1/pldir200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workspaces.dtek.com/&#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Proekt_2004/SVO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1058;&#1072;&#1084;&#1086;&#1078;&#1077;&#1085;&#1085;&#1072;&#1103;%20&#1089;&#1090;&#1072;&#1090;&#1080;&#1089;&#1090;&#1080;&#1082;&#1072;\&#1056;&#1086;&#1089;&#1089;&#1080;&#1103;\&#1055;&#1086;%20&#1074;&#1080;&#1076;&#1072;&#1084;\&#1058;&#1088;&#1091;&#1073;&#1099;_9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DOCUME~1/rita/LOCALS~1/Temp/&#1074;&#1080;&#1088;&#1086;&#1073;&#1085;%20&#1087;&#1086;&#1089;&#1083;&#1091;&#1075;&#108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tsepkalova/&#1052;&#1086;&#1080;%20&#1076;&#1086;&#1082;&#1091;&#1084;&#1077;&#1085;&#1090;&#1099;/Tanya/&#1058;&#1055;&#1055;_2006/&#1056;&#1086;&#1079;&#1096;&#1080;&#1092;&#1088;&#1091;&#1074;&#1072;&#1085;&#1085;&#1103;%20&#1076;&#1086;%20&#1090;&#1072;&#1088;&#1080;&#1092;&#1110;&#1074;%202006.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1052;&#1086;&#1080;%20&#1076;&#1086;&#1082;&#1091;&#1084;&#1077;&#1085;&#1090;&#1099;/&#1082;&#1086;&#1096;&#1090;&#1086;&#1088;&#1080;&#1089;/I-1/tar%20%20ee%2099.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ile-server\DTEK\&#1051;&#1105;&#1096;&#1072;\&#1070;&#1073;&#1080;&#1083;&#1077;&#1081;&#1085;&#1072;&#1103;%20&#1089;&#1090;&#1072;&#1094;&#1080;&#1086;&#1085;&#1072;&#1088;&#1099;\&#1042;&#1077;&#1085;&#1090;&#1080;&#1083;&#1103;&#1090;&#1086;&#1088;%20&#8470;1,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Terlovoy\c\&#1058;&#1072;&#1084;&#1086;&#1078;&#1077;&#1085;&#1085;&#1072;&#1103;%20&#1089;&#1090;&#1072;&#1090;&#1080;&#1089;&#1090;&#1080;&#1082;&#1072;\&#1056;&#1086;&#1089;&#1089;&#1080;&#1103;\&#1055;&#1086;%20&#1074;&#1080;&#1076;&#1072;&#1084;\&#1058;&#1088;&#1091;&#1073;&#1099;_98.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ILE-SERVER\Home$\&#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Documents%20and%20Settings/balykov/Local%20Settings/Temporary%20Internet%20Files/OLK3/&#1050;&#1052;2007.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Peotolejnik\&#1084;&#1086;&#1080;%20&#1076;&#1086;&#1082;&#1091;&#1084;&#1077;&#1085;&#1090;&#1099;\Documents%20and%20Settings\STupikina.PES\&#1056;&#1072;&#1073;&#1086;&#1095;&#1080;&#1081;%20&#1089;&#1090;&#1086;&#1083;\Man%20account%20model%20ENERGY%20TEMPLATE%20-&#1096;&#1072;&#1073;&#1083;&#1086;&#108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OBERON\company\Documents%20and%20Settings\ruslan\&#1056;&#1072;&#1073;&#1086;&#1095;&#1080;&#1081;%20&#1089;&#1090;&#1086;&#1083;\&#1062;&#1043;&#1054;&#1050;%20(&#1084;&#1086;&#1081;)\2_ms'2003\CGOK_WF_2ms'2003.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A:\Documents%20and%20Settings\ruslan\Local%20Settings\Temporary%20Internet%20Files\Content.IE5\D98IBRXL\Budgets\09_2003\&#1073;&#1102;&#1076;&#1078;&#1077;&#1090;%20&#1089;&#1077;&#1085;&#1090;&#1103;&#1073;&#1088;&#1100;%20&#1086;&#1082;&#1086;&#1085;&#1095;&#1072;&#1090;&#1077;&#1083;&#1100;&#1085;&#1099;&#1081;%20&#1074;&#1072;&#1088;&#1080;&#1072;&#1085;&#1090;%20&#1093;&#1093;&#109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erlovoy\&#1074;&#1093;&#1086;&#1076;&#1103;&#1097;&#1080;&#1077;\Activator\Monthly-&#1058;&#1072;&#1073;&#1083;&#1080;&#1094;&#1099;\0&#1056;&#1072;&#1073;&#1086;&#1095;&#1072;&#1103;\&#1060;&#1077;&#1088;&#1088;_0200&#1059;&#1082;&#1088;&#1072;&#1080;&#1085;&#107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Peotolejnik\&#1084;&#1086;&#1080;%20&#1076;&#1086;&#1082;&#1091;&#1084;&#1077;&#1085;&#1090;&#1099;\1%20qv%20CGok\COP_1kv%202005.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OBERON\company\Documents%20and%20Settings\ruslan\&#1056;&#1072;&#1073;&#1086;&#1095;&#1080;&#1081;%20&#1089;&#1090;&#1086;&#1083;\&#1057;&#1077;&#1074;&#1043;&#1054;&#1050;%20(&#1084;&#1086;&#1081;)\1q\1Q_SevGOK_edit.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Terlovoy\&#1074;&#1093;&#1086;&#1076;&#1103;&#1097;&#1080;&#1077;\Accelerate\2Monthly-&#1057;&#1099;&#1088;&#1100;&#1077;\04&#1056;&#1091;&#1076;&#1072;\03&#1051;&#1086;&#1084;&amp;&#1063;&#1091;&#1075;&#1091;&#1085;\&#1052;&#1086;&#1085;&#1080;&#1090;&#1086;&#1088;&#1080;&#1085;&#1075;%20&#1084;&#1080;&#1088;&#1086;&#1074;&#1099;&#1093;%20&#1088;&#1099;&#1085;&#1082;&#1086;&#1074;%20&#1083;&#1086;&#1084;&#1072;_&#1080;&#1102;&#1085;&#1100;99.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Terlovoy\&#1074;&#1093;&#1086;&#1076;&#1103;&#1097;&#1080;&#1077;\Accelerate\2Monthly-&#1057;&#1099;&#1088;&#1100;&#1077;\04&#1056;&#1091;&#1076;&#1072;\03&#1051;&#1086;&#1084;&amp;&#1063;&#1091;&#1075;&#1091;&#1085;\&#1052;&#1086;&#1085;&#1080;&#1090;&#1086;&#1088;&#1080;&#1085;&#1075;%20&#1083;&#1086;&#1084;&#1072;_&#1089;&#1077;&#1085;&#1090;&#1103;&#1073;&#1088;&#1100;99new.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Srvfile01\invest_dep$\WINDOWS\TEMP\&#1050;&#1052;_2007.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workspaces.dtek.com/&#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U:\&#1054;&#1090;&#1076;&#1077;&#1083;%20&#1082;&#1072;&#1079;&#1085;&#1072;&#1095;&#1077;&#1081;&#1089;&#1082;&#1080;&#1093;%20&#1086;&#1087;&#1077;&#1088;&#1072;&#1094;&#1080;&#1081;\&#1056;&#1077;&#1077;&#1089;&#1090;&#1088;%20&#1089;&#1095;&#1077;&#1090;&#1086;&#1074;\&#1044;&#1077;&#1082;&#1072;&#1073;&#1088;&#1100;%202006\&#1040;&#1085;&#1072;&#1083;&#1080;&#1079;%20&#1089;&#1095;&#1077;&#1090;&#1086;&#1074;%20&#1089;&#1077;&#1085;&#1090;&#1103;&#1073;&#1088;&#110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Servercom1\&#1040;&#1085;&#1072;&#1083;&#1080;&#1079;%20&#1087;&#1088;&#1086;&#1077;&#1082;&#1090;&#1086;&#1074;\&#1055;&#1057;%20&#1048;&#1083;&#1100;&#1080;&#1095;\Documents%20and%20Settings\User\Local%20Settings\Temporary%20Internet%20Files\Content.IE5\8DRWGFHG\&#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Terlovoy\&#1074;&#1093;&#1086;&#1076;&#1103;&#1097;&#1080;&#1077;\Accelerate\Monthly-&#1057;&#1099;&#1088;&#1100;&#1077;\08&#1058;&#1072;&#1084;&#1086;&#1078;&#1077;&#1085;&#1085;&#1072;&#1103;%20&#1089;&#1090;&#1072;&#1090;&#1080;&#1089;&#1090;&#1080;&#1082;&#1072;\&#1060;&#1077;&#1088;&#1088;&#1086;&#1089;&#1087;&#1083;&#1072;&#1074;&#1099;\&#1060;&#1077;&#1088;&#1088;_97.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Andrey\accelerate\Accelerate\Monthly-&#1057;&#1099;&#1088;&#1100;&#1077;\&#1063;&#1091;&#1075;&#1091;&#1085;_&#1056;&#1086;&#1089;_9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hark\c\&#1058;&#1072;&#1084;&#1086;&#1078;&#1077;&#1085;&#1085;&#1072;&#1103;%20&#1089;&#1090;&#1072;&#1090;&#1080;&#1089;&#1090;&#1080;&#1082;&#1072;\&#1058;&#1072;&#1084;&#1086;&#1078;&#1077;&#1085;&#1085;&#1072;&#1103;%20&#1089;&#1090;&#1072;&#1090;&#1080;&#1089;&#1090;&#1080;&#1082;&#1072;\&#1060;&#1077;&#1088;&#1088;_99.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1048;&#1085;&#1074;&#1077;&#1089;&#1090;&#1080;&#1094;&#1080;&#1086;&#1085;&#1085;&#1072;&#1103;%20&#1087;&#1088;&#1086;&#1075;&#1088;&#1072;&#1084;&#1084;&#1072;/&#1040;&#1054;_&#1050;&#1088;&#1099;&#1084;&#1101;&#1085;&#1077;&#1088;&#1075;&#1086;/2020/&#1052;&#1072;&#1090;&#1077;&#1088;&#1080;&#1072;&#1083;&#1099;_&#1085;&#1086;&#1074;&#1072;&#1103;%20&#1080;&#1087;/&#1088;&#1072;&#1089;&#1095;&#1077;&#1090;_&#1069;&#1082;&#1086;&#1085;&#1086;&#1084;_&#1101;&#1092;&#1092;&#1077;&#1082;&#1090;/&#1056;&#1077;&#1082;&#1086;&#1085;&#1089;&#1090;&#1088;&#1091;&#1082;&#1094;&#1080;&#1103;%20&#1055;&#1057;%20220%20&#1082;&#1042;%20&#1041;&#1072;&#1093;&#1095;&#1080;&#1089;&#1072;&#1088;&#1072;&#108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Terlovoy\&#1074;&#1093;&#1086;&#1076;&#1103;&#1097;&#1080;&#1077;\Activator\Monthly-&#1057;&#1099;&#1088;&#1100;&#1077;\05&#1060;&#1077;&#1088;&#1088;&#1086;\&#1040;&#1085;&#1072;&#1083;&#1080;&#1079;%20&#1088;&#1086;&#1089;&#1089;&#1080;&#1081;&#1089;&#1082;&#1086;&#1075;&#1086;%20&#1080;&#1084;&#1087;&#1086;&#1088;&#1090;&#1072;\&#1040;&#1085;&#1072;&#1083;&#1080;&#1079;_Mn_SiMn_&#1080;&#1102;&#1083;&#1100;200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ser1\c\&#1052;&#1086;&#1080;%20&#1076;&#1086;&#1082;&#1091;&#1084;&#1077;&#1085;&#1090;&#1099;\&#1052;&#1086;&#1103;%20&#1088;&#1072;&#1073;&#1086;&#1090;&#1072;\&#1056;&#1072;&#1089;&#1093;&#1086;&#1076;%20&#1042;&#1042;%20&#1074;%202001%20&#1075;\&#1056;&#1072;&#1089;&#1093;&#1086;&#1076;%20&#1042;&#1042;%20&#1074;%202001%20&#107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311/Tanya/&#1058;&#1045;&#1055;/2006_TE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топл. куп. (2)  (3)"/>
      <sheetName val="топл. куп. (2)  (2)"/>
      <sheetName val="топл. куп. (2)ПДВ"/>
      <sheetName val="топл. куп. (2) "/>
      <sheetName val="бюджет лист"/>
      <sheetName val="Лист1"/>
      <sheetName val="Ремонти"/>
      <sheetName val="Перегляд данних"/>
      <sheetName val="18.Енергія"/>
      <sheetName val="17.ЖТЕКЕ"/>
      <sheetName val="KOEF"/>
      <sheetName val="AP_calc"/>
      <sheetName val="01.Вик.дир"/>
      <sheetName val="02.ДепЗбут"/>
      <sheetName val="03.ККМ"/>
      <sheetName val="07.ТРМ"/>
      <sheetName val="06.ТЕЦ-6"/>
      <sheetName val="04.КТМ"/>
      <sheetName val="05.ТЕЦ-5"/>
      <sheetName val="Статті"/>
      <sheetName val="Типи данних"/>
      <sheetName val="Типи данних філії"/>
      <sheetName val="Звіти"/>
      <sheetName val="Статті до звітів"/>
      <sheetName val="Формати"/>
      <sheetName val="Філіали"/>
      <sheetName val="Типи філіалів"/>
      <sheetName val="Плани"/>
      <sheetName val="Періоди"/>
      <sheetName val="Dialog"/>
      <sheetName val="DialogDB"/>
      <sheetName val="DialogForRep"/>
      <sheetName val="Ini"/>
      <sheetName val="Списки"/>
      <sheetName val="Приложение 1"/>
    </sheetNames>
    <sheetDataSet>
      <sheetData sheetId="0">
        <row r="1">
          <cell r="A1">
            <v>0</v>
          </cell>
        </row>
      </sheetData>
      <sheetData sheetId="1"/>
      <sheetData sheetId="2"/>
      <sheetData sheetId="3"/>
      <sheetData sheetId="4"/>
      <sheetData sheetId="5"/>
      <sheetData sheetId="6"/>
      <sheetData sheetId="7"/>
      <sheetData sheetId="8"/>
      <sheetData sheetId="9"/>
      <sheetData sheetId="10"/>
      <sheetData sheetId="11" refreshError="1">
        <row r="2">
          <cell r="E2">
            <v>0.45105615662029902</v>
          </cell>
        </row>
      </sheetData>
      <sheetData sheetId="12"/>
      <sheetData sheetId="13"/>
      <sheetData sheetId="14"/>
      <sheetData sheetId="15"/>
      <sheetData sheetId="16"/>
      <sheetData sheetId="17"/>
      <sheetData sheetId="18"/>
      <sheetData sheetId="19"/>
      <sheetData sheetId="20"/>
      <sheetData sheetId="21"/>
      <sheetData sheetId="22"/>
      <sheetData sheetId="23" refreshError="1">
        <row r="2">
          <cell r="A2">
            <v>1</v>
          </cell>
          <cell r="B2" t="str">
            <v>Загальний</v>
          </cell>
        </row>
        <row r="3">
          <cell r="A3">
            <v>2</v>
          </cell>
          <cell r="B3" t="str">
            <v>Макет 430</v>
          </cell>
        </row>
        <row r="4">
          <cell r="A4">
            <v>3</v>
          </cell>
          <cell r="B4" t="str">
            <v>Бюджет</v>
          </cell>
        </row>
        <row r="5">
          <cell r="A5">
            <v>4</v>
          </cell>
          <cell r="B5" t="str">
            <v>Коеф.для Вик.Дир</v>
          </cell>
        </row>
        <row r="6">
          <cell r="A6">
            <v>5</v>
          </cell>
          <cell r="B6" t="str">
            <v>Строка 604</v>
          </cell>
        </row>
      </sheetData>
      <sheetData sheetId="24"/>
      <sheetData sheetId="25" refreshError="1">
        <row r="2">
          <cell r="A2">
            <v>0</v>
          </cell>
          <cell r="B2">
            <v>0</v>
          </cell>
          <cell r="C2" t="str">
            <v>Звичайна діяльність</v>
          </cell>
          <cell r="D2" t="str">
            <v xml:space="preserve"> </v>
          </cell>
          <cell r="E2" t="str">
            <v xml:space="preserve"> </v>
          </cell>
        </row>
        <row r="3">
          <cell r="B3" t="str">
            <v>0.</v>
          </cell>
          <cell r="C3" t="str">
            <v>Звичайна діяльність</v>
          </cell>
          <cell r="D3" t="str">
            <v xml:space="preserve"> </v>
          </cell>
          <cell r="E3" t="str">
            <v xml:space="preserve"> </v>
          </cell>
        </row>
        <row r="4">
          <cell r="B4" t="str">
            <v>1.1.</v>
          </cell>
          <cell r="C4" t="str">
            <v>Прямі витрати:</v>
          </cell>
          <cell r="D4" t="str">
            <v xml:space="preserve"> </v>
          </cell>
          <cell r="E4" t="str">
            <v>12,13,14</v>
          </cell>
        </row>
        <row r="5">
          <cell r="B5" t="str">
            <v>1.1.1.</v>
          </cell>
          <cell r="C5" t="str">
            <v>Матеріальні витрати, в т.ч.</v>
          </cell>
          <cell r="D5" t="str">
            <v>Кабельні мережі</v>
          </cell>
          <cell r="E5" t="str">
            <v>12.1.</v>
          </cell>
        </row>
        <row r="6">
          <cell r="B6" t="str">
            <v>1.1.1.1.</v>
          </cell>
          <cell r="C6" t="str">
            <v>Сировина та матеріали</v>
          </cell>
          <cell r="D6" t="str">
            <v xml:space="preserve"> </v>
          </cell>
          <cell r="E6" t="str">
            <v>12.1.1.</v>
          </cell>
        </row>
        <row r="7">
          <cell r="B7" t="str">
            <v>1.2.6.1.1.</v>
          </cell>
          <cell r="C7" t="str">
            <v>Послуги  підрядних організацій</v>
          </cell>
          <cell r="D7" t="str">
            <v xml:space="preserve"> </v>
          </cell>
          <cell r="E7" t="str">
            <v>15.4.3.</v>
          </cell>
        </row>
        <row r="10">
          <cell r="B10" t="str">
            <v>1.</v>
          </cell>
          <cell r="C10" t="str">
            <v>Загальний звіт</v>
          </cell>
          <cell r="D10" t="str">
            <v>Енергоавтотранс</v>
          </cell>
        </row>
        <row r="11">
          <cell r="C11" t="str">
            <v>Загальний звіт</v>
          </cell>
          <cell r="D11" t="str">
            <v>Енергоналадка</v>
          </cell>
        </row>
        <row r="12">
          <cell r="C12" t="str">
            <v>Тепло</v>
          </cell>
          <cell r="D12" t="str">
            <v>Енергоспецремонт</v>
          </cell>
        </row>
        <row r="13">
          <cell r="B13" t="str">
            <v>1.2.1.</v>
          </cell>
          <cell r="C13" t="str">
            <v>Тепло</v>
          </cell>
          <cell r="D13" t="str">
            <v>Енергоремонт</v>
          </cell>
        </row>
        <row r="16">
          <cell r="B16">
            <v>2</v>
          </cell>
        </row>
      </sheetData>
      <sheetData sheetId="26" refreshError="1">
        <row r="1">
          <cell r="A1" t="str">
            <v>Poz</v>
          </cell>
        </row>
        <row r="2">
          <cell r="A2">
            <v>0</v>
          </cell>
          <cell r="B2" t="str">
            <v>AK</v>
          </cell>
          <cell r="C2" t="str">
            <v>00.АК</v>
          </cell>
          <cell r="D2" t="str">
            <v>АК Київенерго</v>
          </cell>
          <cell r="E2">
            <v>1</v>
          </cell>
        </row>
        <row r="3">
          <cell r="A3">
            <v>1</v>
          </cell>
          <cell r="B3" t="str">
            <v>AP</v>
          </cell>
          <cell r="C3" t="str">
            <v>01.Вик.дир</v>
          </cell>
          <cell r="D3" t="str">
            <v>Виконавча дирекція Компанії</v>
          </cell>
          <cell r="E3">
            <v>1</v>
          </cell>
        </row>
        <row r="4">
          <cell r="A4">
            <v>2</v>
          </cell>
          <cell r="B4" t="str">
            <v>DZ</v>
          </cell>
          <cell r="C4" t="str">
            <v>02.ДепЗбут</v>
          </cell>
          <cell r="D4" t="str">
            <v>Департамент енергозбуту</v>
          </cell>
          <cell r="E4">
            <v>1</v>
          </cell>
        </row>
        <row r="5">
          <cell r="A5">
            <v>3</v>
          </cell>
          <cell r="B5" t="str">
            <v>KM</v>
          </cell>
          <cell r="C5" t="str">
            <v>03.ККМ</v>
          </cell>
          <cell r="D5" t="str">
            <v>Кабельні мережі</v>
          </cell>
          <cell r="E5">
            <v>1</v>
          </cell>
        </row>
        <row r="6">
          <cell r="A6">
            <v>4</v>
          </cell>
          <cell r="B6" t="str">
            <v>TM</v>
          </cell>
          <cell r="C6" t="str">
            <v>04.КТМ</v>
          </cell>
          <cell r="D6" t="str">
            <v>Теплові мережі</v>
          </cell>
          <cell r="E6">
            <v>1</v>
          </cell>
        </row>
        <row r="7">
          <cell r="A7">
            <v>5</v>
          </cell>
          <cell r="B7" t="str">
            <v>T5</v>
          </cell>
          <cell r="C7" t="str">
            <v>05.ТЕЦ-5</v>
          </cell>
          <cell r="D7" t="str">
            <v>Теплоелектроцентраль №5</v>
          </cell>
          <cell r="E7">
            <v>1</v>
          </cell>
        </row>
        <row r="8">
          <cell r="A8">
            <v>6</v>
          </cell>
          <cell r="B8" t="str">
            <v>T6</v>
          </cell>
          <cell r="C8" t="str">
            <v>06.ТЕЦ-6</v>
          </cell>
          <cell r="D8" t="str">
            <v>Теплоелектроцентраль №6</v>
          </cell>
          <cell r="E8">
            <v>1</v>
          </cell>
        </row>
        <row r="9">
          <cell r="A9">
            <v>7</v>
          </cell>
          <cell r="B9" t="str">
            <v>RM</v>
          </cell>
          <cell r="C9" t="str">
            <v>07.ТРМ</v>
          </cell>
          <cell r="D9" t="str">
            <v>Теплові розподільчі мережі</v>
          </cell>
          <cell r="E9">
            <v>1</v>
          </cell>
        </row>
        <row r="10">
          <cell r="A10">
            <v>8</v>
          </cell>
          <cell r="B10" t="str">
            <v>KA</v>
          </cell>
          <cell r="C10" t="str">
            <v>08.КЕАТ</v>
          </cell>
          <cell r="D10" t="str">
            <v>Енергоавтотранс</v>
          </cell>
          <cell r="E10">
            <v>2</v>
          </cell>
        </row>
        <row r="11">
          <cell r="A11">
            <v>9</v>
          </cell>
          <cell r="B11" t="str">
            <v>KN</v>
          </cell>
          <cell r="C11" t="str">
            <v>09.КЕН</v>
          </cell>
          <cell r="D11" t="str">
            <v>Енергоналадка</v>
          </cell>
          <cell r="E11">
            <v>2</v>
          </cell>
        </row>
        <row r="12">
          <cell r="A12">
            <v>10</v>
          </cell>
          <cell r="B12" t="str">
            <v>KC</v>
          </cell>
          <cell r="C12" t="str">
            <v>10.КЕСР</v>
          </cell>
          <cell r="D12" t="str">
            <v>Енергоспецремонт</v>
          </cell>
          <cell r="E12">
            <v>2</v>
          </cell>
        </row>
        <row r="13">
          <cell r="A13">
            <v>11</v>
          </cell>
          <cell r="B13" t="str">
            <v>ER</v>
          </cell>
          <cell r="C13" t="str">
            <v>11.ЕнРем</v>
          </cell>
          <cell r="D13" t="str">
            <v>Енергоремонт</v>
          </cell>
          <cell r="E13">
            <v>2</v>
          </cell>
        </row>
        <row r="14">
          <cell r="A14">
            <v>12</v>
          </cell>
          <cell r="B14" t="str">
            <v>BU</v>
          </cell>
          <cell r="C14" t="str">
            <v>12.УБ</v>
          </cell>
          <cell r="D14" t="str">
            <v>Управління будівництва</v>
          </cell>
          <cell r="E14">
            <v>2</v>
          </cell>
        </row>
        <row r="15">
          <cell r="A15">
            <v>13</v>
          </cell>
          <cell r="B15" t="str">
            <v>VX</v>
          </cell>
          <cell r="C15" t="str">
            <v>13.ВОХОР</v>
          </cell>
          <cell r="D15" t="str">
            <v>Воєнізована охорона</v>
          </cell>
          <cell r="E15">
            <v>2</v>
          </cell>
        </row>
        <row r="16">
          <cell r="A16">
            <v>14</v>
          </cell>
          <cell r="B16" t="str">
            <v>EC</v>
          </cell>
          <cell r="C16" t="e">
            <v>#REF!</v>
          </cell>
          <cell r="D16" t="str">
            <v>Енергосервіс</v>
          </cell>
          <cell r="E16">
            <v>2</v>
          </cell>
        </row>
        <row r="17">
          <cell r="A17">
            <v>15</v>
          </cell>
          <cell r="B17" t="str">
            <v>UC</v>
          </cell>
          <cell r="C17" t="str">
            <v>15.УЦ</v>
          </cell>
          <cell r="D17" t="str">
            <v>Учбовий центр</v>
          </cell>
          <cell r="E17">
            <v>2</v>
          </cell>
        </row>
        <row r="18">
          <cell r="A18">
            <v>16</v>
          </cell>
          <cell r="B18" t="str">
            <v>BZ</v>
          </cell>
          <cell r="C18" t="str">
            <v>16.БМТЗ</v>
          </cell>
          <cell r="D18" t="str">
            <v>База матеріально-технічного забезпечення</v>
          </cell>
        </row>
        <row r="19">
          <cell r="A19">
            <v>17</v>
          </cell>
          <cell r="B19" t="str">
            <v>KJ</v>
          </cell>
          <cell r="C19" t="str">
            <v>17.ЖТЕКЕ</v>
          </cell>
          <cell r="D19" t="str">
            <v>Житлотеплокомуненерго</v>
          </cell>
        </row>
        <row r="20">
          <cell r="A20">
            <v>18</v>
          </cell>
          <cell r="B20" t="str">
            <v>ZE</v>
          </cell>
          <cell r="C20" t="str">
            <v>18.Енергія</v>
          </cell>
          <cell r="D20" t="str">
            <v>Завод Енергія</v>
          </cell>
        </row>
      </sheetData>
      <sheetData sheetId="27" refreshError="1">
        <row r="1">
          <cell r="A1" t="str">
            <v>id_plan</v>
          </cell>
        </row>
        <row r="2">
          <cell r="A2">
            <v>1</v>
          </cell>
          <cell r="B2" t="str">
            <v>Основні філіали</v>
          </cell>
          <cell r="C2">
            <v>1</v>
          </cell>
        </row>
        <row r="3">
          <cell r="A3">
            <v>2</v>
          </cell>
          <cell r="B3" t="str">
            <v>Сервісні філіали</v>
          </cell>
          <cell r="C3">
            <v>1</v>
          </cell>
        </row>
      </sheetData>
      <sheetData sheetId="28" refreshError="1">
        <row r="1">
          <cell r="A1" t="str">
            <v>id_plan</v>
          </cell>
          <cell r="B1" t="str">
            <v>PLAN_NAME</v>
          </cell>
          <cell r="C1" t="str">
            <v>Date_PL</v>
          </cell>
          <cell r="D1" t="str">
            <v>id_dep</v>
          </cell>
          <cell r="E1" t="str">
            <v>Y</v>
          </cell>
        </row>
        <row r="2">
          <cell r="A2">
            <v>1</v>
          </cell>
          <cell r="B2" t="str">
            <v>План 2001</v>
          </cell>
          <cell r="C2">
            <v>36867</v>
          </cell>
          <cell r="D2" t="str">
            <v>ap</v>
          </cell>
          <cell r="E2">
            <v>2001</v>
          </cell>
        </row>
        <row r="3">
          <cell r="A3">
            <v>2</v>
          </cell>
          <cell r="B3">
            <v>2</v>
          </cell>
          <cell r="C3" t="str">
            <v>лютий</v>
          </cell>
          <cell r="D3" t="str">
            <v>февраль</v>
          </cell>
        </row>
      </sheetData>
      <sheetData sheetId="29" refreshError="1">
        <row r="2">
          <cell r="A2">
            <v>1</v>
          </cell>
          <cell r="B2">
            <v>1</v>
          </cell>
          <cell r="C2" t="str">
            <v>січень</v>
          </cell>
          <cell r="D2" t="str">
            <v>январь</v>
          </cell>
        </row>
        <row r="3">
          <cell r="A3">
            <v>2</v>
          </cell>
          <cell r="B3">
            <v>2</v>
          </cell>
          <cell r="C3" t="str">
            <v>лютий</v>
          </cell>
          <cell r="D3" t="str">
            <v>февраль</v>
          </cell>
        </row>
        <row r="4">
          <cell r="A4">
            <v>3</v>
          </cell>
          <cell r="B4">
            <v>3</v>
          </cell>
          <cell r="C4" t="str">
            <v>березень</v>
          </cell>
          <cell r="D4" t="str">
            <v>март</v>
          </cell>
        </row>
        <row r="5">
          <cell r="A5">
            <v>4</v>
          </cell>
          <cell r="B5">
            <v>4</v>
          </cell>
          <cell r="C5" t="str">
            <v>квітень</v>
          </cell>
          <cell r="D5" t="str">
            <v>апрель</v>
          </cell>
        </row>
        <row r="6">
          <cell r="A6">
            <v>5</v>
          </cell>
          <cell r="B6">
            <v>5</v>
          </cell>
          <cell r="C6" t="str">
            <v>Травень</v>
          </cell>
          <cell r="D6" t="str">
            <v>май</v>
          </cell>
        </row>
        <row r="7">
          <cell r="A7">
            <v>6</v>
          </cell>
          <cell r="B7">
            <v>6</v>
          </cell>
          <cell r="C7" t="str">
            <v>червень</v>
          </cell>
          <cell r="D7" t="str">
            <v>июнь</v>
          </cell>
        </row>
        <row r="8">
          <cell r="A8">
            <v>7</v>
          </cell>
          <cell r="B8">
            <v>7</v>
          </cell>
          <cell r="C8" t="str">
            <v>липень</v>
          </cell>
          <cell r="D8" t="str">
            <v>июль</v>
          </cell>
        </row>
        <row r="9">
          <cell r="A9">
            <v>8</v>
          </cell>
          <cell r="B9">
            <v>8</v>
          </cell>
          <cell r="C9" t="str">
            <v>серпень</v>
          </cell>
          <cell r="D9" t="str">
            <v>август</v>
          </cell>
        </row>
        <row r="10">
          <cell r="A10">
            <v>9</v>
          </cell>
          <cell r="B10">
            <v>9</v>
          </cell>
          <cell r="C10" t="str">
            <v>вересень</v>
          </cell>
          <cell r="D10" t="str">
            <v>сентябрь</v>
          </cell>
        </row>
        <row r="11">
          <cell r="A11">
            <v>10</v>
          </cell>
          <cell r="B11">
            <v>10</v>
          </cell>
          <cell r="C11" t="str">
            <v>жовтень</v>
          </cell>
          <cell r="D11" t="str">
            <v>октябрь</v>
          </cell>
        </row>
        <row r="12">
          <cell r="A12">
            <v>11</v>
          </cell>
          <cell r="B12">
            <v>11</v>
          </cell>
          <cell r="C12" t="str">
            <v>листопад</v>
          </cell>
          <cell r="D12" t="str">
            <v>ноябрь</v>
          </cell>
        </row>
        <row r="13">
          <cell r="A13">
            <v>12</v>
          </cell>
          <cell r="B13">
            <v>12</v>
          </cell>
          <cell r="C13" t="str">
            <v>грудень</v>
          </cell>
          <cell r="D13" t="str">
            <v>декабрь</v>
          </cell>
        </row>
        <row r="14">
          <cell r="A14">
            <v>13</v>
          </cell>
          <cell r="B14">
            <v>13</v>
          </cell>
          <cell r="C14" t="str">
            <v>січень з накопиченням</v>
          </cell>
          <cell r="D14" t="str">
            <v>январь с накоплением</v>
          </cell>
        </row>
        <row r="15">
          <cell r="A15">
            <v>14</v>
          </cell>
          <cell r="B15">
            <v>14</v>
          </cell>
          <cell r="C15" t="str">
            <v>лютий з накопиченням</v>
          </cell>
          <cell r="D15" t="str">
            <v>февраль с накоплением</v>
          </cell>
        </row>
        <row r="16">
          <cell r="A16">
            <v>15</v>
          </cell>
          <cell r="B16">
            <v>15</v>
          </cell>
          <cell r="C16" t="str">
            <v>березень з накопиченням</v>
          </cell>
          <cell r="D16" t="str">
            <v>март с накоплением</v>
          </cell>
        </row>
        <row r="17">
          <cell r="A17">
            <v>16</v>
          </cell>
          <cell r="B17">
            <v>16</v>
          </cell>
          <cell r="C17" t="str">
            <v>квітень з накопиченням</v>
          </cell>
          <cell r="D17" t="str">
            <v>апрель с накоплением</v>
          </cell>
        </row>
        <row r="18">
          <cell r="A18">
            <v>17</v>
          </cell>
          <cell r="B18">
            <v>17</v>
          </cell>
          <cell r="C18" t="str">
            <v>травень з накопиченням</v>
          </cell>
          <cell r="D18" t="str">
            <v>май с накоплением</v>
          </cell>
        </row>
        <row r="19">
          <cell r="A19">
            <v>18</v>
          </cell>
          <cell r="B19">
            <v>18</v>
          </cell>
          <cell r="C19" t="str">
            <v>червень з накопиченням</v>
          </cell>
          <cell r="D19" t="str">
            <v>июнь с накоплением</v>
          </cell>
        </row>
        <row r="20">
          <cell r="A20">
            <v>19</v>
          </cell>
          <cell r="B20">
            <v>19</v>
          </cell>
          <cell r="C20" t="str">
            <v>липень з накопиченням</v>
          </cell>
          <cell r="D20" t="str">
            <v>июль с накоплением</v>
          </cell>
        </row>
        <row r="21">
          <cell r="A21">
            <v>20</v>
          </cell>
          <cell r="B21">
            <v>20</v>
          </cell>
          <cell r="C21" t="str">
            <v>серпень з накопиченням</v>
          </cell>
          <cell r="D21" t="str">
            <v>август с накоплением</v>
          </cell>
        </row>
        <row r="22">
          <cell r="A22">
            <v>21</v>
          </cell>
          <cell r="B22">
            <v>21</v>
          </cell>
          <cell r="C22" t="str">
            <v>вересень з накопиченням</v>
          </cell>
          <cell r="D22" t="str">
            <v>сентябрь с накоплением</v>
          </cell>
        </row>
        <row r="23">
          <cell r="A23">
            <v>22</v>
          </cell>
          <cell r="B23">
            <v>22</v>
          </cell>
          <cell r="C23" t="str">
            <v>жовтень з накопиченням</v>
          </cell>
          <cell r="D23" t="str">
            <v>октябрь  с накоплением</v>
          </cell>
        </row>
        <row r="24">
          <cell r="A24">
            <v>23</v>
          </cell>
          <cell r="B24">
            <v>23</v>
          </cell>
          <cell r="C24" t="str">
            <v>листопад з накопиченням</v>
          </cell>
          <cell r="D24" t="str">
            <v>ноябрь с накоплением</v>
          </cell>
        </row>
        <row r="25">
          <cell r="A25">
            <v>25</v>
          </cell>
          <cell r="B25">
            <v>24</v>
          </cell>
          <cell r="C25" t="str">
            <v>рік</v>
          </cell>
          <cell r="D25" t="str">
            <v>год</v>
          </cell>
        </row>
        <row r="26">
          <cell r="A26">
            <v>26</v>
          </cell>
          <cell r="B26">
            <v>25</v>
          </cell>
          <cell r="C26" t="str">
            <v>1-й квартал</v>
          </cell>
          <cell r="D26" t="str">
            <v>1-й квартал</v>
          </cell>
        </row>
        <row r="27">
          <cell r="A27">
            <v>27</v>
          </cell>
          <cell r="B27">
            <v>26</v>
          </cell>
          <cell r="C27" t="str">
            <v>2-й квартал</v>
          </cell>
          <cell r="D27" t="str">
            <v>2-й квартал</v>
          </cell>
        </row>
        <row r="28">
          <cell r="A28">
            <v>28</v>
          </cell>
          <cell r="B28">
            <v>27</v>
          </cell>
          <cell r="C28" t="str">
            <v>3-й квартал</v>
          </cell>
          <cell r="D28" t="str">
            <v>3-й квартал</v>
          </cell>
        </row>
        <row r="29">
          <cell r="A29">
            <v>29</v>
          </cell>
          <cell r="B29">
            <v>28</v>
          </cell>
          <cell r="C29" t="str">
            <v>4-й квартал</v>
          </cell>
          <cell r="D29" t="str">
            <v>4-й квартал</v>
          </cell>
        </row>
        <row r="30">
          <cell r="A30">
            <v>30</v>
          </cell>
          <cell r="B30">
            <v>29</v>
          </cell>
          <cell r="C30" t="str">
            <v>2-й квартал з накопиченням</v>
          </cell>
          <cell r="D30" t="str">
            <v>2-й квартал с накоплением</v>
          </cell>
        </row>
        <row r="31">
          <cell r="A31">
            <v>31</v>
          </cell>
          <cell r="B31">
            <v>30</v>
          </cell>
          <cell r="C31" t="str">
            <v>3-й квартал з накопиченням</v>
          </cell>
          <cell r="D31" t="str">
            <v>3-й квартал с накоплением</v>
          </cell>
        </row>
        <row r="32">
          <cell r="A32">
            <v>32</v>
          </cell>
          <cell r="B32">
            <v>31</v>
          </cell>
          <cell r="C32" t="str">
            <v>зима</v>
          </cell>
          <cell r="D32" t="str">
            <v>зима</v>
          </cell>
        </row>
        <row r="33">
          <cell r="A33">
            <v>33</v>
          </cell>
          <cell r="B33">
            <v>32</v>
          </cell>
          <cell r="C33" t="str">
            <v>весна</v>
          </cell>
          <cell r="D33" t="str">
            <v>весна</v>
          </cell>
        </row>
        <row r="34">
          <cell r="A34">
            <v>34</v>
          </cell>
          <cell r="B34">
            <v>33</v>
          </cell>
          <cell r="C34" t="str">
            <v>літо</v>
          </cell>
          <cell r="D34" t="str">
            <v>лето</v>
          </cell>
        </row>
        <row r="35">
          <cell r="A35">
            <v>35</v>
          </cell>
          <cell r="B35">
            <v>34</v>
          </cell>
          <cell r="C35" t="str">
            <v>осінь</v>
          </cell>
          <cell r="D35" t="str">
            <v>осень</v>
          </cell>
        </row>
      </sheetData>
      <sheetData sheetId="30"/>
      <sheetData sheetId="31"/>
      <sheetData sheetId="32"/>
      <sheetData sheetId="33" refreshError="1">
        <row r="1">
          <cell r="C1">
            <v>2005</v>
          </cell>
        </row>
        <row r="4">
          <cell r="C4" t="str">
            <v>u:\214\pl2002</v>
          </cell>
        </row>
        <row r="5">
          <cell r="C5" t="str">
            <v>U:\214\PL2006\430_2006.mdb</v>
          </cell>
        </row>
        <row r="6">
          <cell r="C6" t="str">
            <v>U:\214\PL2006</v>
          </cell>
        </row>
        <row r="7">
          <cell r="C7">
            <v>8</v>
          </cell>
        </row>
        <row r="8">
          <cell r="C8" t="str">
            <v>Значення статей по філіалу</v>
          </cell>
        </row>
        <row r="10">
          <cell r="C10">
            <v>3</v>
          </cell>
        </row>
        <row r="11">
          <cell r="C11" t="str">
            <v>DZ</v>
          </cell>
        </row>
        <row r="12">
          <cell r="C12" t="str">
            <v>02.ДепЗбут</v>
          </cell>
        </row>
        <row r="13">
          <cell r="C13" t="str">
            <v>Департамент енергозбуту</v>
          </cell>
        </row>
        <row r="15">
          <cell r="C15">
            <v>19</v>
          </cell>
        </row>
        <row r="16">
          <cell r="C16" t="str">
            <v>ZE</v>
          </cell>
        </row>
        <row r="17">
          <cell r="C17" t="str">
            <v>18.Енергія</v>
          </cell>
        </row>
        <row r="18">
          <cell r="C18" t="str">
            <v>Завод Енергія</v>
          </cell>
        </row>
        <row r="19">
          <cell r="C19">
            <v>2</v>
          </cell>
        </row>
        <row r="20">
          <cell r="C20">
            <v>0</v>
          </cell>
        </row>
        <row r="21">
          <cell r="C21">
            <v>1</v>
          </cell>
        </row>
        <row r="23">
          <cell r="C23">
            <v>1</v>
          </cell>
        </row>
        <row r="24">
          <cell r="C24">
            <v>1</v>
          </cell>
        </row>
        <row r="25">
          <cell r="C25" t="str">
            <v>Загальний</v>
          </cell>
        </row>
        <row r="27">
          <cell r="C27">
            <v>2</v>
          </cell>
        </row>
        <row r="28">
          <cell r="C28">
            <v>2</v>
          </cell>
        </row>
        <row r="29">
          <cell r="C29" t="str">
            <v>Макет 430</v>
          </cell>
        </row>
        <row r="31">
          <cell r="C31">
            <v>1</v>
          </cell>
        </row>
        <row r="32">
          <cell r="C32">
            <v>1</v>
          </cell>
        </row>
        <row r="33">
          <cell r="C33">
            <v>1</v>
          </cell>
        </row>
        <row r="34">
          <cell r="C34" t="str">
            <v>січень</v>
          </cell>
        </row>
        <row r="35">
          <cell r="C35" t="str">
            <v>январь</v>
          </cell>
        </row>
        <row r="37">
          <cell r="C37">
            <v>1</v>
          </cell>
        </row>
        <row r="52">
          <cell r="C52" t="b">
            <v>1</v>
          </cell>
        </row>
        <row r="53">
          <cell r="C53" t="b">
            <v>0</v>
          </cell>
        </row>
        <row r="54">
          <cell r="C54" t="b">
            <v>0</v>
          </cell>
        </row>
        <row r="55">
          <cell r="C55" t="b">
            <v>0</v>
          </cell>
        </row>
        <row r="56">
          <cell r="C56" t="b">
            <v>0</v>
          </cell>
        </row>
        <row r="57">
          <cell r="C57" t="b">
            <v>0</v>
          </cell>
        </row>
      </sheetData>
      <sheetData sheetId="34" refreshError="1"/>
      <sheetData sheetId="3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KO_model_loan$35"/>
      <sheetName val="Analysis NPV"/>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4"/>
      <sheetName val="Незав.пр-во "/>
      <sheetName val="Незав_пр-во_"/>
      <sheetName val="InputTI"/>
      <sheetName val="Reconciliation"/>
      <sheetName val="IAS Trial Balance"/>
      <sheetName val="DICTS"/>
      <sheetName val="Тариф на транзит"/>
      <sheetName val="Cost_by_product_CUR1"/>
      <sheetName val="Cost_by_product_PR1"/>
      <sheetName val="COGS_CUR1"/>
      <sheetName val="COGS_PR1"/>
      <sheetName val="COGS_total1"/>
      <sheetName val="Income_St1"/>
      <sheetName val="CashFlow_&amp;_Debt1"/>
      <sheetName val="Balance_Sheet1"/>
      <sheetName val="Результаты_вар1"/>
      <sheetName val="Cash_Flow_11"/>
      <sheetName val="Cash_Flow_21"/>
      <sheetName val="Cash_Flow_31"/>
      <sheetName val="Analysis_of_Risks1"/>
      <sheetName val="Inv_-_варианты1"/>
      <sheetName val="Inv-по_вариантам1"/>
      <sheetName val="Эксп_расх_-по_вариантам1"/>
      <sheetName val="Эксп_расх__автоб_1"/>
      <sheetName val="Эксп_расходы_КрАЗ1"/>
      <sheetName val="Исходные_данные"/>
      <sheetName val="Незав_пр-во_1"/>
      <sheetName val="IAS_Trial_Balance"/>
      <sheetName val="Тариф_на_транзит"/>
      <sheetName val="Тит стор"/>
      <sheetName val="График реализации"/>
      <sheetName val="График_реализации"/>
      <sheetName val="Цены СНГ"/>
      <sheetName val="_Л1"/>
      <sheetName val="_Л10"/>
      <sheetName val="_Л11"/>
      <sheetName val="_Л2"/>
      <sheetName val="_Л3"/>
      <sheetName val="_Л4"/>
      <sheetName val="_Л5"/>
      <sheetName val="_Л7"/>
      <sheetName val="_Л8"/>
      <sheetName val="_Л9"/>
      <sheetName val="Income 䘀෡"/>
      <sheetName val="Income_䘀෡"/>
      <sheetName val="шахматка"/>
      <sheetName val="_Т2"/>
      <sheetName val="Ф5_97"/>
      <sheetName val="Состав Группы"/>
      <sheetName val="KFI "/>
      <sheetName val="Ini"/>
      <sheetName val="Списки"/>
      <sheetName val="ФинПоказатели"/>
      <sheetName val="Расчет ЭВ-110"/>
      <sheetName val="Ранжирование"/>
      <sheetName val="ВД (анал)"/>
      <sheetName val="вв1"/>
      <sheetName val="БД"/>
      <sheetName val="ИсходныеДанные"/>
      <sheetName val="Северная_График"/>
      <sheetName val="Описание и классификаторы"/>
      <sheetName val=""/>
      <sheetName val="Journals"/>
      <sheetName val="ebrd"/>
      <sheetName val="Лист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refreshError="1"/>
      <sheetData sheetId="125" refreshError="1"/>
      <sheetData sheetId="12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sum"/>
      <sheetName val="DCF_CAPM"/>
      <sheetName val="GLC_Market Approach"/>
      <sheetName val="BS_h&amp;p"/>
      <sheetName val="IS_h&amp;p"/>
      <sheetName val="WACC"/>
      <sheetName val="WorkCap"/>
      <sheetName val="Fin_Anlys"/>
      <sheetName val="GLC_ratios_Sept"/>
      <sheetName val="|"/>
      <sheetName val="drivers"/>
      <sheetName val="CapEx-Depr"/>
      <sheetName val="Fin_Investments"/>
      <sheetName val="BS_cz_CEZ_unconsol"/>
      <sheetName val="GLC_ratios_Jun"/>
      <sheetName val="Notes"/>
      <sheetName val="IS_cz_CEZ_unconsol"/>
      <sheetName val="IAS_Conv"/>
      <sheetName val="Operating Data"/>
      <sheetName val="DCF_CAPM_old"/>
      <sheetName val="||"/>
      <sheetName val="market"/>
      <sheetName val="control"/>
      <sheetName val="Read me first"/>
      <sheetName val="Master Inputs Start here"/>
      <sheetName val="Ф1 АТЭЦ"/>
      <sheetName val="Ф1 ЕТЭЦ"/>
      <sheetName val="Ф1 НГРЭС"/>
      <sheetName val="Ф1 ПТЭЦ"/>
      <sheetName val="Ф1 ЩГРЭС"/>
      <sheetName val="Ф 2 АТЭЦ"/>
      <sheetName val="Ф2 ЕТЭЦ"/>
      <sheetName val="Ф 2 НГРЭС"/>
      <sheetName val="Ф2 ПТЭЦ"/>
      <sheetName val="Ф 2 ЩГРЭС"/>
      <sheetName val="HIS"/>
      <sheetName val="HBS"/>
      <sheetName val="FRA"/>
      <sheetName val="GLC_data"/>
      <sheetName val="Ввод данных ЩГРЭС"/>
      <sheetName val="Ввод общих данных"/>
      <sheetName val="Расчет тарифов и выручки"/>
      <sheetName val="CapEx_Depr"/>
      <sheetName val="DCF"/>
      <sheetName val="GLC"/>
      <sheetName val="Assets"/>
      <sheetName val="Liab"/>
      <sheetName val="AAM"/>
      <sheetName val="показатели"/>
      <sheetName val="4"/>
      <sheetName val="Незав.пр-во "/>
      <sheetName val="Лист2"/>
      <sheetName val="TREND_tengis&amp;emba"/>
      <sheetName val="стр.145 рос. исп"/>
      <sheetName val="assump"/>
      <sheetName val="Ini"/>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sheetName val="факт"/>
      <sheetName val="TEP"/>
      <sheetName val="СС"/>
      <sheetName val="Лист1"/>
      <sheetName val="Лист2"/>
      <sheetName val="Лист3"/>
      <sheetName val="GLC_ratios_Jun"/>
      <sheetName val="Settings"/>
    </sheetNames>
    <sheetDataSet>
      <sheetData sheetId="0"/>
      <sheetData sheetId="1" refreshError="1"/>
      <sheetData sheetId="2"/>
      <sheetData sheetId="3"/>
      <sheetData sheetId="4"/>
      <sheetData sheetId="5"/>
      <sheetData sheetId="6"/>
      <sheetData sheetId="7" refreshError="1"/>
      <sheetData sheetId="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Лист1"/>
      <sheetName val="Лист1 (2)"/>
      <sheetName val="бюджет травня "/>
      <sheetName val="AP_calc"/>
      <sheetName val="01.Вик.дир"/>
      <sheetName val="02.ДепЗбут"/>
      <sheetName val="03.ККМ"/>
      <sheetName val="07.ТРМ"/>
      <sheetName val="06.ТЕЦ-6"/>
      <sheetName val="04.КТМ"/>
      <sheetName val="05.ТЕЦ-5"/>
      <sheetName val="Статті"/>
      <sheetName val="Типи данних"/>
      <sheetName val="Типи данних філії"/>
      <sheetName val="Звіти"/>
      <sheetName val="Статті до звітів"/>
      <sheetName val="Формати"/>
      <sheetName val="Філіали"/>
      <sheetName val="Типи філіалів"/>
      <sheetName val="Плани"/>
      <sheetName val="Періоди"/>
      <sheetName val="Dialog"/>
      <sheetName val="DialogDB"/>
      <sheetName val="DialogForRep"/>
      <sheetName val="Ini"/>
      <sheetName val="факт"/>
      <sheetName val="ZMPU23"/>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sheetData sheetId="18"/>
      <sheetData sheetId="19"/>
      <sheetData sheetId="20"/>
      <sheetData sheetId="21"/>
      <sheetData sheetId="22" refreshError="1"/>
      <sheetData sheetId="23" refreshError="1"/>
      <sheetData sheetId="24" refreshError="1"/>
      <sheetData sheetId="25" refreshError="1">
        <row r="38">
          <cell r="C38">
            <v>5</v>
          </cell>
        </row>
        <row r="40">
          <cell r="C40" t="str">
            <v>1-й рівень статтей</v>
          </cell>
        </row>
        <row r="41">
          <cell r="C41" t="str">
            <v>2-й рівень статтей</v>
          </cell>
        </row>
        <row r="42">
          <cell r="C42" t="str">
            <v>3-й рівень статтей</v>
          </cell>
        </row>
        <row r="43">
          <cell r="C43" t="str">
            <v>4-й рівень статтей</v>
          </cell>
        </row>
        <row r="44">
          <cell r="C44" t="str">
            <v>5-й - рівень статтей</v>
          </cell>
        </row>
        <row r="46">
          <cell r="C46">
            <v>1</v>
          </cell>
        </row>
        <row r="47">
          <cell r="C47" t="str">
            <v>1-й рівень данних</v>
          </cell>
        </row>
        <row r="48">
          <cell r="C48" t="str">
            <v>2-й рівень данних</v>
          </cell>
        </row>
        <row r="49">
          <cell r="C49" t="str">
            <v>3-й рівень статтей</v>
          </cell>
        </row>
      </sheetData>
      <sheetData sheetId="26" refreshError="1"/>
      <sheetData sheetId="2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4"/>
      <sheetName val="Незав.пр-во "/>
      <sheetName val="Незав_пр-во_"/>
      <sheetName val="KO_model_loan$35"/>
      <sheetName val="InputTI"/>
      <sheetName val="Reconciliation"/>
      <sheetName val="IAS Trial Balance"/>
      <sheetName val="DICTS"/>
      <sheetName val="Тариф на транзит"/>
      <sheetName val="Cost_by_product_CUR1"/>
      <sheetName val="Cost_by_product_PR1"/>
      <sheetName val="COGS_CUR1"/>
      <sheetName val="COGS_PR1"/>
      <sheetName val="COGS_total1"/>
      <sheetName val="Income_St1"/>
      <sheetName val="CashFlow_&amp;_Debt1"/>
      <sheetName val="Balance_Sheet1"/>
      <sheetName val="Результаты_вар1"/>
      <sheetName val="Cash_Flow_11"/>
      <sheetName val="Cash_Flow_21"/>
      <sheetName val="Cash_Flow_31"/>
      <sheetName val="Analysis_of_Risks1"/>
      <sheetName val="Inv_-_варианты1"/>
      <sheetName val="Inv-по_вариантам1"/>
      <sheetName val="Эксп_расх_-по_вариантам1"/>
      <sheetName val="Эксп_расх__автоб_1"/>
      <sheetName val="Эксп_расходы_КрАЗ1"/>
      <sheetName val="Исходные_данные"/>
      <sheetName val="Незав_пр-во_1"/>
      <sheetName val="IAS_Trial_Balance"/>
      <sheetName val="Тариф_на_транзит"/>
      <sheetName val="Тит стор"/>
      <sheetName val="Списки"/>
      <sheetName val="Ini"/>
      <sheetName val="вв1"/>
      <sheetName val="БД"/>
      <sheetName val="ИсходныеДанные"/>
      <sheetName val="Северная_График"/>
      <sheetName val="Описание и классификаторы"/>
      <sheetName val=""/>
      <sheetName val="Analysis NPV"/>
      <sheetName val="График реализации"/>
      <sheetName val="График_реализации"/>
      <sheetName val="Цены СНГ"/>
      <sheetName val="_Л1"/>
      <sheetName val="_Л10"/>
      <sheetName val="_Л11"/>
      <sheetName val="_Л2"/>
      <sheetName val="_Л3"/>
      <sheetName val="_Л4"/>
      <sheetName val="_Л5"/>
      <sheetName val="_Л7"/>
      <sheetName val="_Л8"/>
      <sheetName val="_Л9"/>
      <sheetName val="Income 䘀෡"/>
      <sheetName val="Income_䘀෡"/>
      <sheetName val="шахматка"/>
      <sheetName val="_Т2"/>
      <sheetName val="Ф5_97"/>
      <sheetName val="Состав Группы"/>
      <sheetName val="KFI "/>
      <sheetName val="ФинПоказатели"/>
      <sheetName val="Расчет ЭВ-110"/>
      <sheetName val="Ранжирование"/>
      <sheetName val="ВД (анал)"/>
      <sheetName val="Справочник"/>
      <sheetName val="Справочник ЦФО"/>
      <sheetName val="Journals"/>
      <sheetName val="ebrd"/>
      <sheetName val="Лист1"/>
      <sheetName val="A6"/>
      <sheetName val="Tax"/>
      <sheetName val="Тит_стор"/>
      <sheetName val="Месяцы"/>
      <sheetName val="Б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1996 го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станты"/>
      <sheetName val="даты"/>
      <sheetName val="Календарний план"/>
      <sheetName val="Инвестиции"/>
      <sheetName val="Амортизация"/>
      <sheetName val="Кредит"/>
      <sheetName val="ОПР+накопления"/>
      <sheetName val="ДР"/>
      <sheetName val="CF"/>
      <sheetName val="приб"/>
      <sheetName val="Эффект государство"/>
      <sheetName val="Баланс"/>
      <sheetName val="Коеффициенты"/>
      <sheetName val="Эффект_традиц"/>
      <sheetName val="RISK"/>
      <sheetName val="Risk_scenarij"/>
      <sheetName val="assump"/>
    </sheetNames>
    <sheetDataSet>
      <sheetData sheetId="0">
        <row r="5">
          <cell r="B5">
            <v>0.25</v>
          </cell>
        </row>
        <row r="6">
          <cell r="B6">
            <v>0.2</v>
          </cell>
        </row>
        <row r="17">
          <cell r="C17">
            <v>7.9166999999999996</v>
          </cell>
          <cell r="E17">
            <v>0.25701000000000002</v>
          </cell>
          <cell r="G17">
            <v>9.7600000000000006E-2</v>
          </cell>
          <cell r="I17">
            <v>11.0177</v>
          </cell>
        </row>
      </sheetData>
      <sheetData sheetId="1">
        <row r="1">
          <cell r="A1">
            <v>39814</v>
          </cell>
        </row>
        <row r="2">
          <cell r="A2">
            <v>39845</v>
          </cell>
        </row>
        <row r="3">
          <cell r="A3">
            <v>39873</v>
          </cell>
        </row>
        <row r="4">
          <cell r="A4">
            <v>39904</v>
          </cell>
        </row>
        <row r="5">
          <cell r="A5">
            <v>39934</v>
          </cell>
        </row>
        <row r="6">
          <cell r="A6">
            <v>39965</v>
          </cell>
        </row>
        <row r="7">
          <cell r="A7">
            <v>39995</v>
          </cell>
        </row>
        <row r="8">
          <cell r="A8">
            <v>40026</v>
          </cell>
        </row>
        <row r="9">
          <cell r="A9">
            <v>40057</v>
          </cell>
        </row>
        <row r="10">
          <cell r="A10">
            <v>40087</v>
          </cell>
        </row>
        <row r="11">
          <cell r="A11">
            <v>40118</v>
          </cell>
        </row>
        <row r="12">
          <cell r="A12">
            <v>40148</v>
          </cell>
        </row>
        <row r="13">
          <cell r="A13">
            <v>40179</v>
          </cell>
        </row>
        <row r="14">
          <cell r="A14">
            <v>40210</v>
          </cell>
        </row>
        <row r="15">
          <cell r="A15">
            <v>40238</v>
          </cell>
        </row>
        <row r="16">
          <cell r="A16">
            <v>40269</v>
          </cell>
        </row>
        <row r="17">
          <cell r="A17">
            <v>40299</v>
          </cell>
        </row>
        <row r="18">
          <cell r="A18">
            <v>40330</v>
          </cell>
        </row>
        <row r="19">
          <cell r="A19">
            <v>40360</v>
          </cell>
        </row>
        <row r="20">
          <cell r="A20">
            <v>40391</v>
          </cell>
        </row>
        <row r="21">
          <cell r="A21">
            <v>40422</v>
          </cell>
        </row>
        <row r="22">
          <cell r="A22">
            <v>40452</v>
          </cell>
        </row>
        <row r="23">
          <cell r="A23">
            <v>40483</v>
          </cell>
        </row>
        <row r="24">
          <cell r="A24">
            <v>40513</v>
          </cell>
        </row>
        <row r="25">
          <cell r="A25">
            <v>40544</v>
          </cell>
        </row>
        <row r="26">
          <cell r="A26">
            <v>40575</v>
          </cell>
        </row>
        <row r="27">
          <cell r="A27">
            <v>40603</v>
          </cell>
        </row>
        <row r="28">
          <cell r="A28">
            <v>40634</v>
          </cell>
        </row>
        <row r="29">
          <cell r="A29">
            <v>40664</v>
          </cell>
        </row>
        <row r="30">
          <cell r="A30">
            <v>40695</v>
          </cell>
        </row>
        <row r="31">
          <cell r="A31">
            <v>40725</v>
          </cell>
        </row>
        <row r="32">
          <cell r="A32">
            <v>40756</v>
          </cell>
        </row>
        <row r="33">
          <cell r="A33">
            <v>40787</v>
          </cell>
        </row>
        <row r="34">
          <cell r="A34">
            <v>40817</v>
          </cell>
        </row>
        <row r="35">
          <cell r="A35">
            <v>40848</v>
          </cell>
        </row>
        <row r="36">
          <cell r="A36">
            <v>40878</v>
          </cell>
        </row>
        <row r="37">
          <cell r="A37">
            <v>40909</v>
          </cell>
        </row>
        <row r="38">
          <cell r="A38">
            <v>40940</v>
          </cell>
        </row>
        <row r="39">
          <cell r="A39">
            <v>40969</v>
          </cell>
        </row>
        <row r="40">
          <cell r="A40">
            <v>41000</v>
          </cell>
        </row>
        <row r="41">
          <cell r="A41">
            <v>41030</v>
          </cell>
        </row>
        <row r="42">
          <cell r="A42">
            <v>41061</v>
          </cell>
        </row>
        <row r="43">
          <cell r="A43">
            <v>41091</v>
          </cell>
        </row>
        <row r="44">
          <cell r="A44">
            <v>41122</v>
          </cell>
        </row>
        <row r="45">
          <cell r="A45">
            <v>41153</v>
          </cell>
        </row>
        <row r="46">
          <cell r="A46">
            <v>41183</v>
          </cell>
        </row>
        <row r="47">
          <cell r="A47">
            <v>41214</v>
          </cell>
        </row>
        <row r="48">
          <cell r="A48">
            <v>41244</v>
          </cell>
        </row>
        <row r="49">
          <cell r="A49">
            <v>41275</v>
          </cell>
        </row>
        <row r="50">
          <cell r="A50">
            <v>41306</v>
          </cell>
        </row>
        <row r="51">
          <cell r="A51">
            <v>41334</v>
          </cell>
        </row>
        <row r="52">
          <cell r="A52">
            <v>41365</v>
          </cell>
        </row>
        <row r="53">
          <cell r="A53">
            <v>41395</v>
          </cell>
        </row>
        <row r="54">
          <cell r="A54">
            <v>41426</v>
          </cell>
        </row>
        <row r="55">
          <cell r="A55">
            <v>41456</v>
          </cell>
        </row>
        <row r="56">
          <cell r="A56">
            <v>41487</v>
          </cell>
        </row>
        <row r="57">
          <cell r="A57">
            <v>41518</v>
          </cell>
        </row>
        <row r="58">
          <cell r="A58">
            <v>41548</v>
          </cell>
        </row>
        <row r="59">
          <cell r="A59">
            <v>41579</v>
          </cell>
        </row>
        <row r="60">
          <cell r="A60">
            <v>41609</v>
          </cell>
        </row>
        <row r="61">
          <cell r="A61">
            <v>41640</v>
          </cell>
        </row>
        <row r="62">
          <cell r="A62">
            <v>41671</v>
          </cell>
        </row>
        <row r="63">
          <cell r="A63">
            <v>41699</v>
          </cell>
        </row>
        <row r="64">
          <cell r="A64">
            <v>41730</v>
          </cell>
        </row>
        <row r="65">
          <cell r="A65">
            <v>41760</v>
          </cell>
        </row>
        <row r="66">
          <cell r="A66">
            <v>41791</v>
          </cell>
        </row>
        <row r="67">
          <cell r="A67">
            <v>41821</v>
          </cell>
        </row>
        <row r="68">
          <cell r="A68">
            <v>41852</v>
          </cell>
        </row>
        <row r="69">
          <cell r="A69">
            <v>41883</v>
          </cell>
        </row>
        <row r="70">
          <cell r="A70">
            <v>41913</v>
          </cell>
        </row>
        <row r="71">
          <cell r="A71">
            <v>41944</v>
          </cell>
        </row>
        <row r="72">
          <cell r="A72">
            <v>41974</v>
          </cell>
        </row>
        <row r="73">
          <cell r="A73">
            <v>42005</v>
          </cell>
        </row>
        <row r="74">
          <cell r="A74">
            <v>42036</v>
          </cell>
        </row>
        <row r="75">
          <cell r="A75">
            <v>42064</v>
          </cell>
        </row>
        <row r="76">
          <cell r="A76">
            <v>42095</v>
          </cell>
        </row>
        <row r="77">
          <cell r="A77">
            <v>42125</v>
          </cell>
        </row>
        <row r="78">
          <cell r="A78">
            <v>42156</v>
          </cell>
        </row>
        <row r="79">
          <cell r="A79">
            <v>42186</v>
          </cell>
        </row>
        <row r="80">
          <cell r="A80">
            <v>42217</v>
          </cell>
        </row>
        <row r="81">
          <cell r="A81">
            <v>42248</v>
          </cell>
        </row>
        <row r="82">
          <cell r="A82">
            <v>42278</v>
          </cell>
        </row>
        <row r="83">
          <cell r="A83">
            <v>42309</v>
          </cell>
        </row>
        <row r="84">
          <cell r="A84">
            <v>42339</v>
          </cell>
        </row>
        <row r="85">
          <cell r="A85">
            <v>42370</v>
          </cell>
        </row>
        <row r="86">
          <cell r="A86">
            <v>42401</v>
          </cell>
        </row>
        <row r="87">
          <cell r="A87">
            <v>42430</v>
          </cell>
        </row>
        <row r="88">
          <cell r="A88">
            <v>42461</v>
          </cell>
        </row>
        <row r="89">
          <cell r="A89">
            <v>42491</v>
          </cell>
        </row>
        <row r="90">
          <cell r="A90">
            <v>42522</v>
          </cell>
        </row>
        <row r="91">
          <cell r="A91">
            <v>42552</v>
          </cell>
        </row>
        <row r="92">
          <cell r="A92">
            <v>42583</v>
          </cell>
        </row>
        <row r="93">
          <cell r="A93">
            <v>42614</v>
          </cell>
        </row>
        <row r="94">
          <cell r="A94">
            <v>42644</v>
          </cell>
        </row>
        <row r="95">
          <cell r="A95">
            <v>42675</v>
          </cell>
        </row>
        <row r="96">
          <cell r="A96">
            <v>42705</v>
          </cell>
        </row>
        <row r="97">
          <cell r="A97">
            <v>42736</v>
          </cell>
        </row>
        <row r="98">
          <cell r="A98">
            <v>42767</v>
          </cell>
        </row>
        <row r="99">
          <cell r="A99">
            <v>42795</v>
          </cell>
        </row>
        <row r="100">
          <cell r="A100">
            <v>42826</v>
          </cell>
        </row>
        <row r="101">
          <cell r="A101">
            <v>42856</v>
          </cell>
        </row>
        <row r="102">
          <cell r="A102">
            <v>42887</v>
          </cell>
        </row>
        <row r="103">
          <cell r="A103">
            <v>42917</v>
          </cell>
        </row>
        <row r="104">
          <cell r="A104">
            <v>42948</v>
          </cell>
        </row>
        <row r="105">
          <cell r="A105">
            <v>42979</v>
          </cell>
        </row>
        <row r="106">
          <cell r="A106">
            <v>43009</v>
          </cell>
        </row>
        <row r="107">
          <cell r="A107">
            <v>43040</v>
          </cell>
        </row>
        <row r="108">
          <cell r="A108">
            <v>43070</v>
          </cell>
        </row>
        <row r="109">
          <cell r="A109">
            <v>43101</v>
          </cell>
        </row>
        <row r="110">
          <cell r="A110">
            <v>43132</v>
          </cell>
        </row>
        <row r="111">
          <cell r="A111">
            <v>43160</v>
          </cell>
        </row>
        <row r="112">
          <cell r="A112">
            <v>43191</v>
          </cell>
        </row>
        <row r="113">
          <cell r="A113">
            <v>43221</v>
          </cell>
        </row>
        <row r="114">
          <cell r="A114">
            <v>43252</v>
          </cell>
        </row>
        <row r="115">
          <cell r="A115">
            <v>43282</v>
          </cell>
        </row>
        <row r="116">
          <cell r="A116">
            <v>43313</v>
          </cell>
        </row>
        <row r="117">
          <cell r="A117">
            <v>43344</v>
          </cell>
        </row>
        <row r="118">
          <cell r="A118">
            <v>43374</v>
          </cell>
        </row>
        <row r="119">
          <cell r="A119">
            <v>43405</v>
          </cell>
        </row>
        <row r="120">
          <cell r="A120">
            <v>43435</v>
          </cell>
        </row>
        <row r="121">
          <cell r="A121">
            <v>43466</v>
          </cell>
        </row>
        <row r="122">
          <cell r="A122">
            <v>43497</v>
          </cell>
        </row>
        <row r="123">
          <cell r="A123">
            <v>43525</v>
          </cell>
        </row>
        <row r="124">
          <cell r="A124">
            <v>43556</v>
          </cell>
        </row>
        <row r="125">
          <cell r="A125">
            <v>43586</v>
          </cell>
        </row>
        <row r="126">
          <cell r="A126">
            <v>43617</v>
          </cell>
        </row>
        <row r="127">
          <cell r="A127">
            <v>43647</v>
          </cell>
        </row>
        <row r="128">
          <cell r="A128">
            <v>43678</v>
          </cell>
        </row>
        <row r="129">
          <cell r="A129">
            <v>43709</v>
          </cell>
        </row>
        <row r="130">
          <cell r="A130">
            <v>43739</v>
          </cell>
        </row>
        <row r="131">
          <cell r="A131">
            <v>43770</v>
          </cell>
        </row>
        <row r="132">
          <cell r="A132">
            <v>43800</v>
          </cell>
        </row>
      </sheetData>
      <sheetData sheetId="2"/>
      <sheetData sheetId="3"/>
      <sheetData sheetId="4"/>
      <sheetData sheetId="5"/>
      <sheetData sheetId="6"/>
      <sheetData sheetId="7"/>
      <sheetData sheetId="8"/>
      <sheetData sheetId="9"/>
      <sheetData sheetId="10"/>
      <sheetData sheetId="11"/>
      <sheetData sheetId="12"/>
      <sheetData sheetId="13"/>
      <sheetData sheetId="14">
        <row r="4">
          <cell r="C4">
            <v>0</v>
          </cell>
        </row>
        <row r="5">
          <cell r="C5">
            <v>0</v>
          </cell>
        </row>
        <row r="6">
          <cell r="C6">
            <v>0</v>
          </cell>
        </row>
        <row r="7">
          <cell r="C7">
            <v>0</v>
          </cell>
        </row>
      </sheetData>
      <sheetData sheetId="15"/>
      <sheetData sheetId="1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чины"/>
      <sheetName val="Описание и классификаторы"/>
      <sheetName val="проекты"/>
      <sheetName val="БП"/>
      <sheetName val="ТП"/>
      <sheetName val="Факт"/>
      <sheetName val="ИП по разделам - план"/>
      <sheetName val="ИП по разделам - ТП"/>
      <sheetName val="ИП по разделам - факт"/>
      <sheetName val="расч_разд"/>
      <sheetName val="Отчет разделы"/>
      <sheetName val="ИП по проектам - план"/>
      <sheetName val="ИП по проектам - факт"/>
      <sheetName val="ИП по проектам - ТП "/>
      <sheetName val="ИП по проектам - ожид"/>
      <sheetName val="Отчет проекты"/>
      <sheetName val="Для бюджетирования (Але)"/>
      <sheetName val="Для бюджетирования (Оксане)"/>
      <sheetName val="БК"/>
      <sheetName val="Для бюджетирования (Але) (ТП)"/>
      <sheetName val="Лист2"/>
      <sheetName val="Пром расчет"/>
      <sheetName val=""/>
      <sheetName val="Reconciliation"/>
      <sheetName val="3 утв."/>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sheetName val="1"/>
      <sheetName val="2"/>
      <sheetName val="3"/>
      <sheetName val="4"/>
      <sheetName val="5"/>
      <sheetName val="6"/>
      <sheetName val="7"/>
      <sheetName val="8"/>
      <sheetName val="9"/>
      <sheetName val="10"/>
      <sheetName val="11"/>
      <sheetName val="12"/>
      <sheetName val="_1"/>
      <sheetName val="1t"/>
      <sheetName val="1f"/>
      <sheetName val="Makets"/>
      <sheetName val="Ini"/>
      <sheetName val="Periods"/>
      <sheetName val="vbc_ini"/>
      <sheetName val="vbc_send"/>
      <sheetName val="vbc_sys"/>
      <sheetName val="vbc_auto"/>
      <sheetName val="Формати"/>
      <sheetName val="Філіали"/>
      <sheetName val="Типи філіалів"/>
      <sheetName val="Плани"/>
      <sheetName val="Періоди"/>
      <sheetName val="KOEF"/>
      <sheetName val="Звіти"/>
    </sheetNames>
    <sheetDataSet>
      <sheetData sheetId="0" refreshError="1">
        <row r="9">
          <cell r="B9" t="str">
            <v>(100)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перелДогов"/>
      <sheetName val="ремонт (2)"/>
      <sheetName val="КапІнвес"/>
      <sheetName val="430"/>
      <sheetName val="Доход"/>
      <sheetName val="осн витрани"/>
      <sheetName val="Содер"/>
      <sheetName val="експлуат"/>
      <sheetName val="розш"/>
      <sheetName val="ГрошКош"/>
      <sheetName val="ЕЗ"/>
      <sheetName val="430ЕЗ"/>
      <sheetName val="ST_20001 ЕЗ"/>
      <sheetName val="430ВД"/>
      <sheetName val="ST_20001ВД"/>
      <sheetName val="калькул"/>
      <sheetName val="Перегляд данних"/>
      <sheetName val="01.Вик.дир"/>
      <sheetName val="ДепЕЗ"/>
      <sheetName val="Статті"/>
      <sheetName val="Типи данних"/>
      <sheetName val="вода "/>
      <sheetName val="канал"/>
      <sheetName val="матер"/>
      <sheetName val="енерг"/>
      <sheetName val="посл.банків"/>
      <sheetName val="ком.под (2)"/>
      <sheetName val="ком.под"/>
      <sheetName val="Типи данних філії"/>
      <sheetName val="Звіти"/>
      <sheetName val="Статті до звітів"/>
      <sheetName val="Формати"/>
      <sheetName val="Філіали"/>
      <sheetName val="Типи філіалів"/>
      <sheetName val="Плани"/>
      <sheetName val="Періоди"/>
      <sheetName val="Dialog"/>
      <sheetName val="DialogDB"/>
      <sheetName val="DialogForRep"/>
      <sheetName val="Ini"/>
      <sheetName val="assum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топл. куп. (2)ПДВ"/>
      <sheetName val="топл. куп. (2) "/>
      <sheetName val="бюджет лист"/>
      <sheetName val="Лист1"/>
      <sheetName val="Ремонти"/>
      <sheetName val="Перегляд данних"/>
      <sheetName val="18.Енергія"/>
      <sheetName val="17.ЖТЕКЕ"/>
      <sheetName val="KOEF"/>
      <sheetName val="AP_calc"/>
      <sheetName val="01.Вик.дир"/>
      <sheetName val="02.ДепЗбут"/>
      <sheetName val="03.ККМ"/>
      <sheetName val="07.ТРМ"/>
      <sheetName val="06.ТЕЦ-6"/>
      <sheetName val="04.КТМ"/>
      <sheetName val="05.ТЕЦ-5"/>
      <sheetName val="Статті"/>
      <sheetName val="Типи данних"/>
      <sheetName val="Типи данних філії"/>
      <sheetName val="Звіти"/>
      <sheetName val="Формати"/>
      <sheetName val="Статті до звітів"/>
      <sheetName val="Філіали"/>
      <sheetName val="Типи філіалів"/>
      <sheetName val="Плани"/>
      <sheetName val="Періоди"/>
      <sheetName val="Dialog"/>
      <sheetName val="DialogDB"/>
      <sheetName val="DialogForRep"/>
      <sheetName val="Ini"/>
      <sheetName val="Состав Группы"/>
      <sheetName val="KFI "/>
    </sheetNames>
    <sheetDataSet>
      <sheetData sheetId="0"/>
      <sheetData sheetId="1"/>
      <sheetData sheetId="2"/>
      <sheetData sheetId="3"/>
      <sheetData sheetId="4"/>
      <sheetData sheetId="5"/>
      <sheetData sheetId="6"/>
      <sheetData sheetId="7"/>
      <sheetData sheetId="8"/>
      <sheetData sheetId="9" refreshError="1">
        <row r="2">
          <cell r="C2">
            <v>0.33626</v>
          </cell>
          <cell r="D2">
            <v>0.33810000000000001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Ini"/>
      <sheetName val="Ëčńň1"/>
      <sheetName val="січ-лют."/>
      <sheetName val="430 сыч-лютий"/>
      <sheetName val="бер"/>
      <sheetName val="430 бер"/>
      <sheetName val="січ-бер"/>
      <sheetName val="430 сыч-бер"/>
      <sheetName val="Sum_pok"/>
      <sheetName val="Sum_pok.xls"/>
      <sheetName val="KOEF"/>
      <sheetName val="L4"/>
      <sheetName val="L10"/>
    </sheetNames>
    <definedNames>
      <definedName name="ShowFil"/>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4"/>
      <sheetName val="Незав.пр-во "/>
      <sheetName val="InputTI"/>
      <sheetName val="812"/>
      <sheetName val="Cost_by_product_CUR"/>
      <sheetName val="Cost_by_product_PR"/>
      <sheetName val="COGS_CUR"/>
      <sheetName val="COGS_PR"/>
      <sheetName val="COGS_total"/>
      <sheetName val="Income_St"/>
      <sheetName val="CashFlow_&amp;_Debt"/>
      <sheetName val="Balance_Sheet"/>
      <sheetName val="Незав_пр-во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XLR_NoRangeSheet"/>
      <sheetName val="ДКХЗ data"/>
      <sheetName val="Лист1"/>
      <sheetName val="тыс"/>
      <sheetName val="3 утв."/>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sheetData sheetId="18"/>
      <sheetData sheetId="1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 ee 99"/>
      <sheetName val="assump"/>
    </sheetNames>
    <sheetDataSet>
      <sheetData sheetId="0" refreshError="1">
        <row r="95">
          <cell r="CT95">
            <v>0</v>
          </cell>
        </row>
        <row r="96">
          <cell r="CT96">
            <v>243790.12999999998</v>
          </cell>
        </row>
        <row r="97">
          <cell r="CT97">
            <v>1999</v>
          </cell>
        </row>
        <row r="98">
          <cell r="CT98">
            <v>0</v>
          </cell>
        </row>
        <row r="99">
          <cell r="CT99">
            <v>3273</v>
          </cell>
        </row>
        <row r="100">
          <cell r="CT100">
            <v>1300</v>
          </cell>
        </row>
        <row r="101">
          <cell r="CT101">
            <v>0</v>
          </cell>
        </row>
        <row r="102">
          <cell r="CT102">
            <v>250361.12999999998</v>
          </cell>
        </row>
        <row r="103">
          <cell r="CT103">
            <v>61505.129999999976</v>
          </cell>
        </row>
        <row r="104">
          <cell r="CT104">
            <v>67717.252199999974</v>
          </cell>
        </row>
        <row r="105">
          <cell r="CT105">
            <v>256573.25219999999</v>
          </cell>
        </row>
        <row r="106">
          <cell r="CT106">
            <v>5563.75</v>
          </cell>
        </row>
        <row r="107">
          <cell r="CT107">
            <v>5590</v>
          </cell>
        </row>
        <row r="108">
          <cell r="CT108" t="e">
            <v>#REF!</v>
          </cell>
        </row>
        <row r="109">
          <cell r="CT109">
            <v>4245.75</v>
          </cell>
        </row>
        <row r="110">
          <cell r="CT110">
            <v>4310</v>
          </cell>
        </row>
      </sheetData>
      <sheetData sheetId="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12 (2)"/>
      <sheetName val="812"/>
      <sheetName val="0"/>
      <sheetName val="1"/>
      <sheetName val="2"/>
      <sheetName val="2 утв"/>
      <sheetName val="3 утв."/>
      <sheetName val="3 не сокр."/>
      <sheetName val="3 тар."/>
      <sheetName val="4 утв"/>
      <sheetName val="5"/>
      <sheetName val="6"/>
      <sheetName val="7"/>
      <sheetName val="8"/>
      <sheetName val="3кв "/>
      <sheetName val="1998"/>
      <sheetName val="9 (2)"/>
      <sheetName val="9"/>
      <sheetName val="10"/>
      <sheetName val="11"/>
      <sheetName val="12"/>
      <sheetName val="1 кв"/>
      <sheetName val="2 кв"/>
      <sheetName val="1півр"/>
      <sheetName val="7 міс"/>
      <sheetName val="8 міс."/>
      <sheetName val="3кв"/>
      <sheetName val="9 міс."/>
      <sheetName val="10 міс."/>
      <sheetName val="11 міс."/>
      <sheetName val="12 міс."/>
      <sheetName val="rem"/>
      <sheetName val="бюджет травня факт"/>
      <sheetName val="бюджет травня"/>
      <sheetName val="бюджет червня"/>
      <sheetName val="бюджет липня"/>
      <sheetName val="бюджет серпня "/>
      <sheetName val="бюджет вересня"/>
      <sheetName val="бюджет жовтня"/>
      <sheetName val="бюджет листоп."/>
      <sheetName val="бюджет грудня"/>
      <sheetName val="план підр."/>
      <sheetName val="прот."/>
      <sheetName val="пок.ен.1к"/>
      <sheetName val="пок.ен.2к"/>
      <sheetName val="пок.ен.3к "/>
      <sheetName val="пок.ен.4к  "/>
      <sheetName val="Лист1"/>
      <sheetName val="Лист1 (2)"/>
      <sheetName val="Лист2"/>
      <sheetName val="sm20 3кв"/>
      <sheetName val="assump"/>
    </sheetNames>
    <sheetDataSet>
      <sheetData sheetId="0" refreshError="1">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J25" t="e">
            <v>#REF!</v>
          </cell>
          <cell r="AK25" t="e">
            <v>#REF!</v>
          </cell>
          <cell r="AL25" t="e">
            <v>#REF!</v>
          </cell>
        </row>
        <row r="30">
          <cell r="AK30" t="str">
            <v xml:space="preserve">при діючому тарифі </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Т/Е</v>
          </cell>
        </row>
        <row r="42">
          <cell r="P42" t="e">
            <v>#REF!</v>
          </cell>
        </row>
        <row r="43">
          <cell r="AL43">
            <v>1580</v>
          </cell>
        </row>
        <row r="44">
          <cell r="AL44">
            <v>0</v>
          </cell>
        </row>
        <row r="45">
          <cell r="AL45">
            <v>1580</v>
          </cell>
        </row>
        <row r="47">
          <cell r="F47">
            <v>0.8</v>
          </cell>
        </row>
        <row r="49">
          <cell r="F49">
            <v>0</v>
          </cell>
          <cell r="G49" t="e">
            <v>#DIV/0!</v>
          </cell>
          <cell r="H49" t="e">
            <v>#DIV/0!</v>
          </cell>
          <cell r="S49">
            <v>19500</v>
          </cell>
          <cell r="T49">
            <v>19500</v>
          </cell>
          <cell r="U49">
            <v>0</v>
          </cell>
          <cell r="X49">
            <v>24969</v>
          </cell>
          <cell r="Y49">
            <v>11255</v>
          </cell>
          <cell r="Z49">
            <v>13714</v>
          </cell>
          <cell r="AC49">
            <v>24028</v>
          </cell>
          <cell r="AD49">
            <v>11813</v>
          </cell>
          <cell r="AE49">
            <v>12215</v>
          </cell>
          <cell r="AH49">
            <v>0</v>
          </cell>
          <cell r="AK49">
            <v>212804</v>
          </cell>
          <cell r="AL49">
            <v>212804</v>
          </cell>
        </row>
        <row r="50">
          <cell r="F50">
            <v>0</v>
          </cell>
          <cell r="G50" t="e">
            <v>#DIV/0!</v>
          </cell>
          <cell r="H50" t="e">
            <v>#DIV/0!</v>
          </cell>
          <cell r="P50">
            <v>0</v>
          </cell>
          <cell r="S50">
            <v>19500</v>
          </cell>
          <cell r="T50">
            <v>19500</v>
          </cell>
          <cell r="U50">
            <v>0</v>
          </cell>
          <cell r="X50">
            <v>24969</v>
          </cell>
          <cell r="Y50">
            <v>11255</v>
          </cell>
          <cell r="Z50">
            <v>13714</v>
          </cell>
          <cell r="AC50">
            <v>24028</v>
          </cell>
          <cell r="AD50">
            <v>11813</v>
          </cell>
          <cell r="AE50">
            <v>12215</v>
          </cell>
          <cell r="AF50">
            <v>0</v>
          </cell>
          <cell r="AG50">
            <v>0</v>
          </cell>
          <cell r="AH50">
            <v>0</v>
          </cell>
        </row>
        <row r="51">
          <cell r="F51">
            <v>0</v>
          </cell>
          <cell r="G51" t="e">
            <v>#DIV/0!</v>
          </cell>
          <cell r="H51" t="e">
            <v>#DIV/0!</v>
          </cell>
          <cell r="T51">
            <v>0</v>
          </cell>
          <cell r="U51">
            <v>0</v>
          </cell>
          <cell r="AF51">
            <v>0</v>
          </cell>
          <cell r="AH51">
            <v>0</v>
          </cell>
        </row>
        <row r="52">
          <cell r="AK52">
            <v>136175</v>
          </cell>
          <cell r="AL52">
            <v>136175</v>
          </cell>
        </row>
        <row r="53">
          <cell r="AK53">
            <v>836</v>
          </cell>
          <cell r="AL53">
            <v>836</v>
          </cell>
        </row>
        <row r="54">
          <cell r="AK54">
            <v>349815</v>
          </cell>
          <cell r="AL54">
            <v>349815</v>
          </cell>
        </row>
        <row r="55">
          <cell r="AK55">
            <v>270163</v>
          </cell>
          <cell r="AL55">
            <v>270163</v>
          </cell>
        </row>
        <row r="56">
          <cell r="AK56">
            <v>-79652</v>
          </cell>
          <cell r="AL56">
            <v>-79652</v>
          </cell>
        </row>
        <row r="62">
          <cell r="F62" t="str">
            <v>ВИКОН.ДИР.</v>
          </cell>
          <cell r="G62" t="str">
            <v>Е/Е</v>
          </cell>
          <cell r="H62" t="str">
            <v xml:space="preserve"> Т/Е</v>
          </cell>
          <cell r="P62" t="str">
            <v xml:space="preserve">КМ </v>
          </cell>
          <cell r="S62" t="str">
            <v xml:space="preserve">ТМ </v>
          </cell>
          <cell r="T62" t="str">
            <v>ВИРОБН</v>
          </cell>
          <cell r="U62" t="str">
            <v>ПЕРЕД</v>
          </cell>
          <cell r="X62" t="str">
            <v>ТЕЦ-5 ВСЬОГО</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t="str">
            <v>ТРМ СТОР</v>
          </cell>
          <cell r="AJ62" t="str">
            <v>ДОП.ВИР. СТ.ОРГ.</v>
          </cell>
          <cell r="AK62" t="str">
            <v>АК КЕ ВСЬОГО</v>
          </cell>
          <cell r="AL62" t="str">
            <v xml:space="preserve"> Т/Е</v>
          </cell>
        </row>
        <row r="65">
          <cell r="F65">
            <v>0</v>
          </cell>
          <cell r="G65" t="e">
            <v>#DIV/0!</v>
          </cell>
          <cell r="H65" t="e">
            <v>#DIV/0!</v>
          </cell>
          <cell r="S65">
            <v>0</v>
          </cell>
          <cell r="T65">
            <v>0</v>
          </cell>
          <cell r="U65">
            <v>0</v>
          </cell>
          <cell r="X65">
            <v>0</v>
          </cell>
          <cell r="Y65">
            <v>0</v>
          </cell>
          <cell r="Z65">
            <v>0</v>
          </cell>
          <cell r="AC65">
            <v>0</v>
          </cell>
          <cell r="AD65">
            <v>0</v>
          </cell>
          <cell r="AE65">
            <v>0</v>
          </cell>
          <cell r="AH65">
            <v>0</v>
          </cell>
          <cell r="AK65">
            <v>212804</v>
          </cell>
          <cell r="AL65">
            <v>212804</v>
          </cell>
        </row>
        <row r="66">
          <cell r="F66">
            <v>0</v>
          </cell>
          <cell r="G66" t="e">
            <v>#DIV/0!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row>
        <row r="67">
          <cell r="F67">
            <v>0</v>
          </cell>
          <cell r="G67" t="e">
            <v>#DIV/0!</v>
          </cell>
          <cell r="H67" t="e">
            <v>#DIV/0!</v>
          </cell>
          <cell r="T67">
            <v>0</v>
          </cell>
          <cell r="U67">
            <v>0</v>
          </cell>
          <cell r="AF67">
            <v>0</v>
          </cell>
          <cell r="AH67">
            <v>0</v>
          </cell>
        </row>
        <row r="68">
          <cell r="AK68">
            <v>136175</v>
          </cell>
          <cell r="AL68">
            <v>136175</v>
          </cell>
        </row>
        <row r="69">
          <cell r="AK69">
            <v>836</v>
          </cell>
          <cell r="AL69">
            <v>836</v>
          </cell>
        </row>
        <row r="70">
          <cell r="AK70">
            <v>349815</v>
          </cell>
          <cell r="AL70">
            <v>349815</v>
          </cell>
        </row>
        <row r="71">
          <cell r="AK71">
            <v>270163</v>
          </cell>
          <cell r="AL71">
            <v>270163</v>
          </cell>
        </row>
        <row r="72">
          <cell r="AK72">
            <v>-79652</v>
          </cell>
          <cell r="AL72">
            <v>-79652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 xml:space="preserve"> Т/Е</v>
          </cell>
        </row>
        <row r="188">
          <cell r="S188">
            <v>101.3</v>
          </cell>
          <cell r="X188">
            <v>116.9</v>
          </cell>
          <cell r="AC188">
            <v>111.7</v>
          </cell>
          <cell r="AK188">
            <v>329.90000000000003</v>
          </cell>
        </row>
        <row r="189">
          <cell r="S189">
            <v>116</v>
          </cell>
          <cell r="X189">
            <v>133.9</v>
          </cell>
          <cell r="AC189">
            <v>127.8</v>
          </cell>
          <cell r="AK189">
            <v>377.7</v>
          </cell>
        </row>
        <row r="190">
          <cell r="P190">
            <v>0</v>
          </cell>
          <cell r="S190">
            <v>0</v>
          </cell>
          <cell r="X190">
            <v>0</v>
          </cell>
          <cell r="AC190">
            <v>0</v>
          </cell>
        </row>
        <row r="191">
          <cell r="P191">
            <v>0</v>
          </cell>
          <cell r="S191">
            <v>192.5</v>
          </cell>
          <cell r="X191">
            <v>192.5</v>
          </cell>
          <cell r="AC191">
            <v>192.5</v>
          </cell>
          <cell r="AK191">
            <v>192.5</v>
          </cell>
        </row>
        <row r="192">
          <cell r="S192">
            <v>19500</v>
          </cell>
          <cell r="X192">
            <v>22503</v>
          </cell>
          <cell r="AC192">
            <v>21502</v>
          </cell>
          <cell r="AK192">
            <v>63506</v>
          </cell>
        </row>
        <row r="193">
          <cell r="AK193">
            <v>63505</v>
          </cell>
        </row>
        <row r="194">
          <cell r="X194">
            <v>0</v>
          </cell>
          <cell r="AC194">
            <v>0</v>
          </cell>
          <cell r="AK194">
            <v>0</v>
          </cell>
        </row>
        <row r="195">
          <cell r="X195">
            <v>0</v>
          </cell>
          <cell r="AC195">
            <v>0</v>
          </cell>
          <cell r="AK195">
            <v>0</v>
          </cell>
        </row>
        <row r="196">
          <cell r="X196">
            <v>82.5</v>
          </cell>
          <cell r="AC196">
            <v>82.5</v>
          </cell>
        </row>
        <row r="197">
          <cell r="X197">
            <v>0</v>
          </cell>
          <cell r="AC197">
            <v>0</v>
          </cell>
          <cell r="AK197">
            <v>0</v>
          </cell>
        </row>
        <row r="198">
          <cell r="S198">
            <v>0</v>
          </cell>
          <cell r="X198">
            <v>0</v>
          </cell>
          <cell r="AC198">
            <v>0</v>
          </cell>
          <cell r="AK198">
            <v>0</v>
          </cell>
        </row>
        <row r="200">
          <cell r="X200">
            <v>4.0999999999999996</v>
          </cell>
          <cell r="AC200">
            <v>4.2</v>
          </cell>
          <cell r="AK200">
            <v>8.3000000000000007</v>
          </cell>
        </row>
        <row r="201">
          <cell r="X201">
            <v>5.7</v>
          </cell>
          <cell r="AC201">
            <v>5.9</v>
          </cell>
          <cell r="AK201">
            <v>11.600000000000001</v>
          </cell>
        </row>
        <row r="202">
          <cell r="F202">
            <v>75</v>
          </cell>
          <cell r="AJ202">
            <v>0</v>
          </cell>
        </row>
        <row r="203">
          <cell r="S203">
            <v>601.41999999999996</v>
          </cell>
          <cell r="X203">
            <v>601.41999999999996</v>
          </cell>
          <cell r="AC203">
            <v>601.41999999999996</v>
          </cell>
          <cell r="AK203">
            <v>601.41999999999996</v>
          </cell>
        </row>
        <row r="204">
          <cell r="S204">
            <v>0</v>
          </cell>
          <cell r="X204">
            <v>2466</v>
          </cell>
          <cell r="AC204">
            <v>2526</v>
          </cell>
          <cell r="AK204">
            <v>4992</v>
          </cell>
        </row>
        <row r="205">
          <cell r="AK205">
            <v>4992</v>
          </cell>
        </row>
        <row r="206">
          <cell r="S206">
            <v>116</v>
          </cell>
          <cell r="X206">
            <v>139.6</v>
          </cell>
          <cell r="Y206">
            <v>58</v>
          </cell>
          <cell r="Z206">
            <v>81.600000000000009</v>
          </cell>
          <cell r="AC206">
            <v>133.69999999999999</v>
          </cell>
          <cell r="AD206">
            <v>61.1</v>
          </cell>
          <cell r="AE206">
            <v>72.599999999999994</v>
          </cell>
          <cell r="AK206">
            <v>389.3</v>
          </cell>
          <cell r="AL206">
            <v>270.2</v>
          </cell>
        </row>
        <row r="207">
          <cell r="S207">
            <v>19500</v>
          </cell>
          <cell r="X207">
            <v>24969</v>
          </cell>
          <cell r="Y207">
            <v>11255</v>
          </cell>
          <cell r="Z207">
            <v>13714</v>
          </cell>
          <cell r="AA207">
            <v>13714</v>
          </cell>
          <cell r="AC207">
            <v>24028</v>
          </cell>
          <cell r="AD207">
            <v>11813</v>
          </cell>
          <cell r="AE207">
            <v>12215</v>
          </cell>
          <cell r="AK207">
            <v>68498</v>
          </cell>
          <cell r="AL207">
            <v>45429</v>
          </cell>
        </row>
        <row r="208">
          <cell r="S208">
            <v>168.1</v>
          </cell>
          <cell r="X208">
            <v>178.86</v>
          </cell>
          <cell r="Y208">
            <v>194.05</v>
          </cell>
          <cell r="Z208">
            <v>168.06</v>
          </cell>
          <cell r="AC208">
            <v>179.72</v>
          </cell>
          <cell r="AD208">
            <v>193.34</v>
          </cell>
          <cell r="AE208">
            <v>168.25</v>
          </cell>
          <cell r="AJ208" t="str">
            <v/>
          </cell>
          <cell r="AK208">
            <v>175.95</v>
          </cell>
          <cell r="AL208">
            <v>168.13</v>
          </cell>
        </row>
        <row r="209">
          <cell r="AL209" t="e">
            <v>#REF!</v>
          </cell>
        </row>
        <row r="210">
          <cell r="X210">
            <v>24969</v>
          </cell>
          <cell r="AC210">
            <v>24028</v>
          </cell>
          <cell r="AK210">
            <v>68498</v>
          </cell>
          <cell r="AL210" t="e">
            <v>#REF!</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 xml:space="preserve"> Т/Е</v>
          </cell>
        </row>
        <row r="260">
          <cell r="F260">
            <v>0</v>
          </cell>
          <cell r="P260">
            <v>0</v>
          </cell>
          <cell r="S260">
            <v>0</v>
          </cell>
          <cell r="X260">
            <v>0</v>
          </cell>
          <cell r="AC260">
            <v>0</v>
          </cell>
          <cell r="AF260">
            <v>0</v>
          </cell>
          <cell r="AG260">
            <v>0</v>
          </cell>
          <cell r="AH260">
            <v>0</v>
          </cell>
          <cell r="AJ260">
            <v>7599</v>
          </cell>
          <cell r="AK260">
            <v>0</v>
          </cell>
        </row>
        <row r="262">
          <cell r="F262">
            <v>216304</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212804</v>
          </cell>
          <cell r="AL262">
            <v>0</v>
          </cell>
        </row>
        <row r="263">
          <cell r="F263" t="e">
            <v>#REF!</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t="e">
            <v>#REF!</v>
          </cell>
          <cell r="AL263" t="e">
            <v>#REF!</v>
          </cell>
        </row>
        <row r="264">
          <cell r="F264" t="e">
            <v>#REF!</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t="e">
            <v>#REF!</v>
          </cell>
        </row>
        <row r="265">
          <cell r="F265">
            <v>0</v>
          </cell>
          <cell r="AK265">
            <v>0</v>
          </cell>
        </row>
        <row r="266">
          <cell r="F266">
            <v>0</v>
          </cell>
          <cell r="AK266">
            <v>0</v>
          </cell>
        </row>
        <row r="267">
          <cell r="F267" t="e">
            <v>#REF!</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t="e">
            <v>#REF!</v>
          </cell>
        </row>
        <row r="268">
          <cell r="F268" t="e">
            <v>#REF!</v>
          </cell>
          <cell r="AK268" t="e">
            <v>#REF!</v>
          </cell>
        </row>
        <row r="269">
          <cell r="F269">
            <v>0</v>
          </cell>
          <cell r="AK269">
            <v>0</v>
          </cell>
        </row>
        <row r="270">
          <cell r="F270">
            <v>0</v>
          </cell>
          <cell r="AK270">
            <v>0</v>
          </cell>
        </row>
        <row r="271">
          <cell r="F271">
            <v>3500</v>
          </cell>
          <cell r="AK271">
            <v>3500</v>
          </cell>
        </row>
        <row r="272">
          <cell r="F272">
            <v>212804</v>
          </cell>
          <cell r="AK272">
            <v>212804</v>
          </cell>
        </row>
        <row r="273">
          <cell r="F273">
            <v>0</v>
          </cell>
          <cell r="P273">
            <v>0</v>
          </cell>
          <cell r="S273">
            <v>0</v>
          </cell>
          <cell r="X273">
            <v>0</v>
          </cell>
          <cell r="AC273">
            <v>0</v>
          </cell>
          <cell r="AF273">
            <v>0</v>
          </cell>
          <cell r="AG273">
            <v>0</v>
          </cell>
          <cell r="AH273">
            <v>0</v>
          </cell>
          <cell r="AK273">
            <v>0</v>
          </cell>
        </row>
        <row r="274">
          <cell r="F274">
            <v>0</v>
          </cell>
          <cell r="AK274">
            <v>0</v>
          </cell>
        </row>
        <row r="275">
          <cell r="F275">
            <v>0</v>
          </cell>
          <cell r="P275">
            <v>0</v>
          </cell>
          <cell r="S275">
            <v>0</v>
          </cell>
          <cell r="X275">
            <v>0</v>
          </cell>
          <cell r="AC275">
            <v>0</v>
          </cell>
          <cell r="AF275">
            <v>0</v>
          </cell>
          <cell r="AG275">
            <v>0</v>
          </cell>
          <cell r="AH275">
            <v>0</v>
          </cell>
          <cell r="AK275">
            <v>0</v>
          </cell>
        </row>
        <row r="276">
          <cell r="F276" t="e">
            <v>#REF!</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K276" t="e">
            <v>#REF!</v>
          </cell>
        </row>
        <row r="277">
          <cell r="F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K277" t="e">
            <v>#REF!</v>
          </cell>
        </row>
        <row r="278">
          <cell r="F278">
            <v>0</v>
          </cell>
          <cell r="G278">
            <v>0</v>
          </cell>
          <cell r="H278">
            <v>0</v>
          </cell>
          <cell r="P278">
            <v>0</v>
          </cell>
          <cell r="S278">
            <v>0</v>
          </cell>
          <cell r="T278">
            <v>0</v>
          </cell>
          <cell r="U278">
            <v>0</v>
          </cell>
          <cell r="X278">
            <v>0</v>
          </cell>
          <cell r="Y278">
            <v>0</v>
          </cell>
          <cell r="Z278">
            <v>0</v>
          </cell>
          <cell r="AC278">
            <v>0</v>
          </cell>
          <cell r="AD278">
            <v>0</v>
          </cell>
          <cell r="AE278">
            <v>0</v>
          </cell>
          <cell r="AF278">
            <v>0</v>
          </cell>
          <cell r="AG278">
            <v>0</v>
          </cell>
          <cell r="AH278">
            <v>0</v>
          </cell>
          <cell r="AK278">
            <v>0</v>
          </cell>
        </row>
        <row r="279">
          <cell r="F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K279" t="e">
            <v>#REF!</v>
          </cell>
        </row>
        <row r="280">
          <cell r="F280" t="e">
            <v>#REF!</v>
          </cell>
          <cell r="P280" t="e">
            <v>#REF!</v>
          </cell>
          <cell r="Q280">
            <v>0</v>
          </cell>
          <cell r="R280">
            <v>0</v>
          </cell>
          <cell r="S280" t="e">
            <v>#REF!</v>
          </cell>
          <cell r="T280">
            <v>0</v>
          </cell>
          <cell r="U280">
            <v>0</v>
          </cell>
          <cell r="V280">
            <v>0</v>
          </cell>
          <cell r="W280">
            <v>0</v>
          </cell>
          <cell r="X280" t="e">
            <v>#REF!</v>
          </cell>
          <cell r="Y280">
            <v>0</v>
          </cell>
          <cell r="Z280">
            <v>0</v>
          </cell>
          <cell r="AA280">
            <v>0</v>
          </cell>
          <cell r="AB280">
            <v>0</v>
          </cell>
          <cell r="AC280" t="e">
            <v>#REF!</v>
          </cell>
          <cell r="AD280">
            <v>0</v>
          </cell>
          <cell r="AE280">
            <v>0</v>
          </cell>
          <cell r="AF280" t="e">
            <v>#REF!</v>
          </cell>
          <cell r="AG280" t="e">
            <v>#REF!</v>
          </cell>
          <cell r="AH280" t="e">
            <v>#REF!</v>
          </cell>
          <cell r="AK280" t="e">
            <v>#REF!</v>
          </cell>
        </row>
        <row r="281">
          <cell r="F281" t="e">
            <v>#REF!</v>
          </cell>
          <cell r="P281" t="e">
            <v>#REF!</v>
          </cell>
          <cell r="S281" t="e">
            <v>#REF!</v>
          </cell>
          <cell r="X281" t="e">
            <v>#REF!</v>
          </cell>
          <cell r="AC281" t="e">
            <v>#REF!</v>
          </cell>
          <cell r="AF281" t="e">
            <v>#REF!</v>
          </cell>
          <cell r="AG281" t="e">
            <v>#REF!</v>
          </cell>
          <cell r="AH281" t="e">
            <v>#REF!</v>
          </cell>
          <cell r="AK281" t="e">
            <v>#REF!</v>
          </cell>
        </row>
        <row r="282">
          <cell r="F282" t="e">
            <v>#REF!</v>
          </cell>
          <cell r="P282" t="e">
            <v>#REF!</v>
          </cell>
          <cell r="S282" t="e">
            <v>#REF!</v>
          </cell>
          <cell r="X282" t="e">
            <v>#REF!</v>
          </cell>
          <cell r="AC282" t="e">
            <v>#REF!</v>
          </cell>
          <cell r="AF282" t="e">
            <v>#REF!</v>
          </cell>
          <cell r="AG282" t="e">
            <v>#REF!</v>
          </cell>
          <cell r="AH282" t="e">
            <v>#REF!</v>
          </cell>
          <cell r="AK282" t="e">
            <v>#REF!</v>
          </cell>
        </row>
        <row r="283">
          <cell r="F283">
            <v>60</v>
          </cell>
          <cell r="P283">
            <v>370</v>
          </cell>
          <cell r="S283">
            <v>480</v>
          </cell>
          <cell r="X283">
            <v>100</v>
          </cell>
          <cell r="AC283">
            <v>100</v>
          </cell>
          <cell r="AF283">
            <v>0</v>
          </cell>
          <cell r="AG283">
            <v>0</v>
          </cell>
          <cell r="AK283">
            <v>1110</v>
          </cell>
        </row>
        <row r="284">
          <cell r="F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J284">
            <v>0</v>
          </cell>
          <cell r="AK284">
            <v>0</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t="e">
            <v>#REF!</v>
          </cell>
        </row>
        <row r="286">
          <cell r="F286" t="e">
            <v>#REF!</v>
          </cell>
          <cell r="P286" t="e">
            <v>#REF!</v>
          </cell>
          <cell r="S286" t="e">
            <v>#REF!</v>
          </cell>
          <cell r="X286" t="e">
            <v>#REF!</v>
          </cell>
          <cell r="AC286" t="e">
            <v>#REF!</v>
          </cell>
          <cell r="AF286" t="e">
            <v>#REF!</v>
          </cell>
          <cell r="AG286" t="e">
            <v>#REF!</v>
          </cell>
          <cell r="AH286" t="e">
            <v>#REF!</v>
          </cell>
          <cell r="AK286" t="e">
            <v>#REF!</v>
          </cell>
        </row>
        <row r="287">
          <cell r="F287">
            <v>0</v>
          </cell>
          <cell r="P287">
            <v>0</v>
          </cell>
          <cell r="S287">
            <v>0</v>
          </cell>
          <cell r="X287">
            <v>0</v>
          </cell>
          <cell r="AC287">
            <v>0</v>
          </cell>
          <cell r="AF287">
            <v>0</v>
          </cell>
          <cell r="AG287">
            <v>0</v>
          </cell>
          <cell r="AH287">
            <v>0</v>
          </cell>
          <cell r="AK287">
            <v>0</v>
          </cell>
        </row>
        <row r="288">
          <cell r="AK288">
            <v>0</v>
          </cell>
        </row>
        <row r="289">
          <cell r="S289">
            <v>250</v>
          </cell>
          <cell r="AH289">
            <v>0</v>
          </cell>
          <cell r="AK289">
            <v>250</v>
          </cell>
        </row>
        <row r="290">
          <cell r="F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K290" t="e">
            <v>#REF!</v>
          </cell>
        </row>
        <row r="291">
          <cell r="AK291">
            <v>0</v>
          </cell>
        </row>
        <row r="292">
          <cell r="F292" t="e">
            <v>#REF!</v>
          </cell>
          <cell r="P292" t="e">
            <v>#REF!</v>
          </cell>
          <cell r="Q292">
            <v>0</v>
          </cell>
          <cell r="R292">
            <v>0</v>
          </cell>
          <cell r="S292" t="e">
            <v>#REF!</v>
          </cell>
          <cell r="T292">
            <v>0</v>
          </cell>
          <cell r="U292">
            <v>0</v>
          </cell>
          <cell r="V292">
            <v>0</v>
          </cell>
          <cell r="W292">
            <v>0</v>
          </cell>
          <cell r="X292" t="e">
            <v>#REF!</v>
          </cell>
          <cell r="Y292">
            <v>0</v>
          </cell>
          <cell r="Z292">
            <v>0</v>
          </cell>
          <cell r="AA292">
            <v>0</v>
          </cell>
          <cell r="AB292">
            <v>0</v>
          </cell>
          <cell r="AC292" t="e">
            <v>#REF!</v>
          </cell>
          <cell r="AD292">
            <v>0</v>
          </cell>
          <cell r="AE292">
            <v>0</v>
          </cell>
          <cell r="AF292" t="e">
            <v>#REF!</v>
          </cell>
          <cell r="AG292" t="e">
            <v>#REF!</v>
          </cell>
          <cell r="AH292" t="e">
            <v>#REF!</v>
          </cell>
          <cell r="AK292" t="e">
            <v>#REF!</v>
          </cell>
        </row>
        <row r="293">
          <cell r="F293">
            <v>0</v>
          </cell>
          <cell r="P293">
            <v>-370</v>
          </cell>
          <cell r="S293">
            <v>-730</v>
          </cell>
          <cell r="X293">
            <v>-100</v>
          </cell>
          <cell r="AC293">
            <v>-100</v>
          </cell>
          <cell r="AF293">
            <v>0</v>
          </cell>
          <cell r="AG293">
            <v>0</v>
          </cell>
          <cell r="AH293">
            <v>0</v>
          </cell>
          <cell r="AK293">
            <v>-1300</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K294">
            <v>0</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t="e">
            <v>#REF!</v>
          </cell>
          <cell r="P297" t="e">
            <v>#REF!</v>
          </cell>
          <cell r="Q297">
            <v>0</v>
          </cell>
          <cell r="R297">
            <v>0</v>
          </cell>
          <cell r="S297" t="e">
            <v>#REF!</v>
          </cell>
          <cell r="T297">
            <v>0</v>
          </cell>
          <cell r="U297">
            <v>0</v>
          </cell>
          <cell r="V297">
            <v>0</v>
          </cell>
          <cell r="W297">
            <v>0</v>
          </cell>
          <cell r="X297" t="e">
            <v>#REF!</v>
          </cell>
          <cell r="Y297">
            <v>0</v>
          </cell>
          <cell r="Z297">
            <v>0</v>
          </cell>
          <cell r="AA297">
            <v>0</v>
          </cell>
          <cell r="AB297">
            <v>0</v>
          </cell>
          <cell r="AC297" t="e">
            <v>#REF!</v>
          </cell>
          <cell r="AD297">
            <v>0</v>
          </cell>
          <cell r="AE297">
            <v>0</v>
          </cell>
          <cell r="AF297" t="e">
            <v>#REF!</v>
          </cell>
          <cell r="AG297" t="e">
            <v>#REF!</v>
          </cell>
          <cell r="AH297" t="e">
            <v>#REF!</v>
          </cell>
          <cell r="AK297" t="e">
            <v>#REF!</v>
          </cell>
        </row>
        <row r="298">
          <cell r="F298" t="e">
            <v>#REF!</v>
          </cell>
          <cell r="P298" t="e">
            <v>#REF!</v>
          </cell>
          <cell r="S298" t="e">
            <v>#REF!</v>
          </cell>
          <cell r="X298" t="e">
            <v>#REF!</v>
          </cell>
          <cell r="AC298" t="e">
            <v>#REF!</v>
          </cell>
          <cell r="AF298" t="e">
            <v>#REF!</v>
          </cell>
          <cell r="AG298" t="e">
            <v>#REF!</v>
          </cell>
          <cell r="AH298" t="e">
            <v>#REF!</v>
          </cell>
          <cell r="AK298" t="e">
            <v>#REF!</v>
          </cell>
        </row>
        <row r="299">
          <cell r="F299" t="e">
            <v>#REF!</v>
          </cell>
          <cell r="P299" t="e">
            <v>#REF!</v>
          </cell>
          <cell r="S299" t="e">
            <v>#REF!</v>
          </cell>
          <cell r="X299" t="e">
            <v>#REF!</v>
          </cell>
          <cell r="AC299" t="e">
            <v>#REF!</v>
          </cell>
          <cell r="AF299" t="e">
            <v>#REF!</v>
          </cell>
          <cell r="AG299" t="e">
            <v>#REF!</v>
          </cell>
          <cell r="AH299" t="e">
            <v>#REF!</v>
          </cell>
          <cell r="AK299" t="e">
            <v>#REF!</v>
          </cell>
        </row>
        <row r="300">
          <cell r="F300">
            <v>0</v>
          </cell>
          <cell r="P300">
            <v>0</v>
          </cell>
          <cell r="S300">
            <v>0</v>
          </cell>
          <cell r="X300">
            <v>0</v>
          </cell>
          <cell r="AC300">
            <v>0</v>
          </cell>
          <cell r="AF300">
            <v>0</v>
          </cell>
          <cell r="AG300">
            <v>0</v>
          </cell>
          <cell r="AH300">
            <v>0</v>
          </cell>
          <cell r="AK300">
            <v>0</v>
          </cell>
        </row>
        <row r="301">
          <cell r="P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F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K303" t="e">
            <v>#REF!</v>
          </cell>
        </row>
        <row r="304">
          <cell r="AH304">
            <v>191</v>
          </cell>
          <cell r="AK304">
            <v>0</v>
          </cell>
        </row>
        <row r="306">
          <cell r="F306" t="e">
            <v>#REF!</v>
          </cell>
          <cell r="G306">
            <v>0</v>
          </cell>
          <cell r="H306">
            <v>0</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F306" t="e">
            <v>#REF!</v>
          </cell>
          <cell r="AG306" t="e">
            <v>#REF!</v>
          </cell>
          <cell r="AH306" t="e">
            <v>#REF!</v>
          </cell>
          <cell r="AK306" t="e">
            <v>#REF!</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t="e">
            <v>#REF!</v>
          </cell>
        </row>
        <row r="312">
          <cell r="AK312">
            <v>0</v>
          </cell>
        </row>
        <row r="313">
          <cell r="P313">
            <v>0</v>
          </cell>
          <cell r="AK313">
            <v>0</v>
          </cell>
        </row>
        <row r="314">
          <cell r="S314">
            <v>0</v>
          </cell>
          <cell r="AK314">
            <v>0</v>
          </cell>
        </row>
        <row r="315">
          <cell r="F315">
            <v>0</v>
          </cell>
          <cell r="AK315">
            <v>0</v>
          </cell>
        </row>
        <row r="316">
          <cell r="S316">
            <v>0</v>
          </cell>
        </row>
        <row r="317">
          <cell r="F317">
            <v>0</v>
          </cell>
          <cell r="AK317">
            <v>0</v>
          </cell>
        </row>
        <row r="318">
          <cell r="AK318">
            <v>0</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31">
          <cell r="AJ331">
            <v>2455</v>
          </cell>
          <cell r="AK331">
            <v>0</v>
          </cell>
          <cell r="AL331">
            <v>0</v>
          </cell>
        </row>
        <row r="332">
          <cell r="F332">
            <v>0</v>
          </cell>
          <cell r="P332">
            <v>0</v>
          </cell>
          <cell r="S332">
            <v>0</v>
          </cell>
          <cell r="X332">
            <v>0</v>
          </cell>
          <cell r="AC332">
            <v>0</v>
          </cell>
          <cell r="AF332">
            <v>0</v>
          </cell>
          <cell r="AG332">
            <v>0</v>
          </cell>
          <cell r="AH332">
            <v>0</v>
          </cell>
          <cell r="AK332">
            <v>0</v>
          </cell>
          <cell r="AL332">
            <v>0</v>
          </cell>
        </row>
        <row r="333">
          <cell r="AJ333">
            <v>36</v>
          </cell>
          <cell r="AK333" t="e">
            <v>#REF!</v>
          </cell>
          <cell r="AL333" t="e">
            <v>#REF!</v>
          </cell>
        </row>
        <row r="334">
          <cell r="AK334" t="e">
            <v>#REF!</v>
          </cell>
          <cell r="AL334" t="e">
            <v>#REF!</v>
          </cell>
        </row>
        <row r="335">
          <cell r="AJ335">
            <v>36</v>
          </cell>
          <cell r="AK335">
            <v>0</v>
          </cell>
          <cell r="AL335">
            <v>0</v>
          </cell>
        </row>
        <row r="336">
          <cell r="AK336">
            <v>0</v>
          </cell>
          <cell r="AL336">
            <v>0</v>
          </cell>
        </row>
        <row r="337">
          <cell r="AK337">
            <v>3500</v>
          </cell>
          <cell r="AL337">
            <v>3500</v>
          </cell>
        </row>
        <row r="338">
          <cell r="AK338">
            <v>212804</v>
          </cell>
        </row>
        <row r="339">
          <cell r="AK339">
            <v>0</v>
          </cell>
          <cell r="AL339">
            <v>0</v>
          </cell>
        </row>
        <row r="340">
          <cell r="AK340">
            <v>0</v>
          </cell>
        </row>
        <row r="341">
          <cell r="AK341">
            <v>0</v>
          </cell>
          <cell r="AL341">
            <v>0</v>
          </cell>
        </row>
        <row r="342">
          <cell r="AK342">
            <v>-1300</v>
          </cell>
          <cell r="AL342">
            <v>-1300</v>
          </cell>
        </row>
        <row r="343">
          <cell r="AK343">
            <v>0</v>
          </cell>
          <cell r="AL343">
            <v>0</v>
          </cell>
        </row>
        <row r="344">
          <cell r="AK344">
            <v>0</v>
          </cell>
          <cell r="AL344">
            <v>0</v>
          </cell>
        </row>
        <row r="345">
          <cell r="AK345">
            <v>0</v>
          </cell>
          <cell r="AL345">
            <v>0</v>
          </cell>
        </row>
        <row r="346">
          <cell r="AK346">
            <v>0</v>
          </cell>
          <cell r="AL346">
            <v>0</v>
          </cell>
        </row>
        <row r="347">
          <cell r="AK347" t="e">
            <v>#REF!</v>
          </cell>
          <cell r="AL347" t="e">
            <v>#REF!</v>
          </cell>
        </row>
        <row r="348">
          <cell r="AK348" t="e">
            <v>#REF!</v>
          </cell>
          <cell r="AL348" t="e">
            <v>#REF!</v>
          </cell>
        </row>
        <row r="349">
          <cell r="AK349" t="e">
            <v>#REF!</v>
          </cell>
          <cell r="AL349" t="e">
            <v>#REF!</v>
          </cell>
        </row>
        <row r="350">
          <cell r="AK350">
            <v>1110</v>
          </cell>
        </row>
        <row r="351">
          <cell r="AK351">
            <v>0</v>
          </cell>
        </row>
        <row r="352">
          <cell r="AK352">
            <v>0</v>
          </cell>
          <cell r="AL352">
            <v>0</v>
          </cell>
        </row>
        <row r="353">
          <cell r="AK353" t="e">
            <v>#REF!</v>
          </cell>
          <cell r="AL353" t="e">
            <v>#REF!</v>
          </cell>
        </row>
        <row r="354">
          <cell r="AK354">
            <v>0</v>
          </cell>
          <cell r="AL354">
            <v>0</v>
          </cell>
        </row>
        <row r="355">
          <cell r="P355">
            <v>225</v>
          </cell>
          <cell r="S355">
            <v>296</v>
          </cell>
          <cell r="X355">
            <v>56</v>
          </cell>
          <cell r="AC355">
            <v>0</v>
          </cell>
          <cell r="AF355">
            <v>0</v>
          </cell>
          <cell r="AG355">
            <v>0</v>
          </cell>
          <cell r="AH355">
            <v>0</v>
          </cell>
          <cell r="AK355">
            <v>577</v>
          </cell>
        </row>
        <row r="356">
          <cell r="AK356">
            <v>0</v>
          </cell>
        </row>
        <row r="357">
          <cell r="F357">
            <v>0</v>
          </cell>
          <cell r="P357">
            <v>0</v>
          </cell>
          <cell r="S357">
            <v>0</v>
          </cell>
          <cell r="X357">
            <v>0</v>
          </cell>
          <cell r="AC357">
            <v>0</v>
          </cell>
          <cell r="AF357">
            <v>0</v>
          </cell>
          <cell r="AG357">
            <v>0</v>
          </cell>
          <cell r="AH357">
            <v>0</v>
          </cell>
          <cell r="AK357">
            <v>0</v>
          </cell>
          <cell r="AL357">
            <v>0</v>
          </cell>
        </row>
        <row r="358">
          <cell r="AK358">
            <v>0</v>
          </cell>
          <cell r="AL358">
            <v>0</v>
          </cell>
        </row>
        <row r="359">
          <cell r="AK359">
            <v>0</v>
          </cell>
          <cell r="AL359">
            <v>0</v>
          </cell>
        </row>
        <row r="360">
          <cell r="AK360">
            <v>0</v>
          </cell>
          <cell r="AL360">
            <v>0</v>
          </cell>
        </row>
        <row r="361">
          <cell r="AJ361">
            <v>-2491</v>
          </cell>
          <cell r="AK361" t="e">
            <v>#REF!</v>
          </cell>
          <cell r="AL361" t="e">
            <v>#REF!</v>
          </cell>
        </row>
        <row r="362">
          <cell r="AK362" t="e">
            <v>#REF!</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L365">
            <v>0</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row>
        <row r="388">
          <cell r="F388" t="str">
            <v>ПЛАН</v>
          </cell>
          <cell r="P388" t="str">
            <v>ПЛАН</v>
          </cell>
          <cell r="X388" t="str">
            <v>ПЛАН</v>
          </cell>
          <cell r="AC388" t="str">
            <v>ПЛАН</v>
          </cell>
          <cell r="AK388" t="str">
            <v>ПЛАН</v>
          </cell>
        </row>
        <row r="389">
          <cell r="F389">
            <v>164.3</v>
          </cell>
          <cell r="G389" t="e">
            <v>#REF!</v>
          </cell>
          <cell r="H389" t="e">
            <v>#REF!</v>
          </cell>
          <cell r="P389">
            <v>14.333333333333332</v>
          </cell>
          <cell r="S389">
            <v>14.333333333333332</v>
          </cell>
          <cell r="X389">
            <v>182</v>
          </cell>
          <cell r="Y389">
            <v>76</v>
          </cell>
          <cell r="Z389">
            <v>76</v>
          </cell>
          <cell r="AC389">
            <v>323.66666666666674</v>
          </cell>
          <cell r="AD389">
            <v>148</v>
          </cell>
          <cell r="AE389">
            <v>147</v>
          </cell>
          <cell r="AK389">
            <v>735.30000000000018</v>
          </cell>
          <cell r="AL389" t="e">
            <v>#REF!</v>
          </cell>
        </row>
        <row r="390">
          <cell r="F390">
            <v>29</v>
          </cell>
          <cell r="G390" t="e">
            <v>#REF!</v>
          </cell>
          <cell r="P390">
            <v>0</v>
          </cell>
          <cell r="X390">
            <v>0</v>
          </cell>
          <cell r="Y390">
            <v>0</v>
          </cell>
          <cell r="AC390">
            <v>3.6666666666666665</v>
          </cell>
          <cell r="AD390">
            <v>2</v>
          </cell>
          <cell r="AK390">
            <v>46</v>
          </cell>
        </row>
        <row r="391">
          <cell r="F391">
            <v>0</v>
          </cell>
          <cell r="G391" t="e">
            <v>#REF!</v>
          </cell>
          <cell r="P391">
            <v>0.66666666666666663</v>
          </cell>
          <cell r="X391">
            <v>146.66666666666666</v>
          </cell>
          <cell r="Y391">
            <v>61</v>
          </cell>
          <cell r="AC391">
            <v>280.66666666666669</v>
          </cell>
          <cell r="AD391">
            <v>128</v>
          </cell>
          <cell r="AK391">
            <v>428</v>
          </cell>
        </row>
        <row r="392">
          <cell r="F392">
            <v>0</v>
          </cell>
          <cell r="G392" t="e">
            <v>#REF!</v>
          </cell>
          <cell r="P392">
            <v>2</v>
          </cell>
          <cell r="X392">
            <v>0</v>
          </cell>
          <cell r="Y392">
            <v>0</v>
          </cell>
          <cell r="AC392">
            <v>25</v>
          </cell>
          <cell r="AD392">
            <v>11</v>
          </cell>
          <cell r="AK392">
            <v>33.666666666666671</v>
          </cell>
        </row>
        <row r="393">
          <cell r="F393">
            <v>0</v>
          </cell>
          <cell r="G393" t="e">
            <v>#REF!</v>
          </cell>
          <cell r="P393">
            <v>0</v>
          </cell>
          <cell r="X393">
            <v>25.333333333333332</v>
          </cell>
          <cell r="Y393">
            <v>11</v>
          </cell>
          <cell r="AC393">
            <v>0.66666666666666663</v>
          </cell>
          <cell r="AD393">
            <v>0</v>
          </cell>
          <cell r="AK393">
            <v>26</v>
          </cell>
        </row>
        <row r="394">
          <cell r="F394">
            <v>120.63333333333333</v>
          </cell>
          <cell r="G394" t="e">
            <v>#REF!</v>
          </cell>
          <cell r="P394">
            <v>0</v>
          </cell>
          <cell r="X394">
            <v>0</v>
          </cell>
          <cell r="Y394">
            <v>0</v>
          </cell>
          <cell r="AC394">
            <v>0</v>
          </cell>
          <cell r="AD394">
            <v>0</v>
          </cell>
          <cell r="AK394">
            <v>120.63333333333333</v>
          </cell>
        </row>
        <row r="395">
          <cell r="F395">
            <v>8.6666666666666661</v>
          </cell>
          <cell r="G395" t="e">
            <v>#REF!</v>
          </cell>
          <cell r="P395">
            <v>0</v>
          </cell>
          <cell r="X395">
            <v>0</v>
          </cell>
          <cell r="Y395">
            <v>0</v>
          </cell>
          <cell r="AC395">
            <v>0</v>
          </cell>
          <cell r="AD395">
            <v>0</v>
          </cell>
          <cell r="AK395">
            <v>8.6666666666666661</v>
          </cell>
        </row>
        <row r="396">
          <cell r="F396">
            <v>0</v>
          </cell>
          <cell r="G396" t="e">
            <v>#REF!</v>
          </cell>
          <cell r="P396">
            <v>5.333333333333333</v>
          </cell>
          <cell r="X396">
            <v>0</v>
          </cell>
          <cell r="Y396">
            <v>0</v>
          </cell>
          <cell r="AC396">
            <v>0</v>
          </cell>
          <cell r="AD396">
            <v>0</v>
          </cell>
          <cell r="AK396">
            <v>22</v>
          </cell>
        </row>
        <row r="397">
          <cell r="F397">
            <v>5.333333333333333</v>
          </cell>
          <cell r="G397" t="e">
            <v>#REF!</v>
          </cell>
          <cell r="P397">
            <v>0</v>
          </cell>
          <cell r="X397">
            <v>0</v>
          </cell>
          <cell r="Y397">
            <v>0</v>
          </cell>
          <cell r="AC397">
            <v>0</v>
          </cell>
          <cell r="AD397">
            <v>0</v>
          </cell>
          <cell r="AK397">
            <v>5.333333333333333</v>
          </cell>
        </row>
        <row r="398">
          <cell r="F398">
            <v>0.33333333333333331</v>
          </cell>
          <cell r="G398" t="e">
            <v>#REF!</v>
          </cell>
          <cell r="P398">
            <v>4.333333333333333</v>
          </cell>
          <cell r="X398">
            <v>0</v>
          </cell>
          <cell r="Y398">
            <v>0</v>
          </cell>
          <cell r="AC398">
            <v>0</v>
          </cell>
          <cell r="AD398">
            <v>0</v>
          </cell>
          <cell r="AK398">
            <v>4.6666666666666661</v>
          </cell>
        </row>
        <row r="399">
          <cell r="F399">
            <v>0.33333333333333331</v>
          </cell>
          <cell r="G399" t="e">
            <v>#REF!</v>
          </cell>
          <cell r="P399">
            <v>2</v>
          </cell>
          <cell r="X399">
            <v>10</v>
          </cell>
          <cell r="Y399">
            <v>4</v>
          </cell>
          <cell r="AC399">
            <v>13.666666666666666</v>
          </cell>
          <cell r="AD399">
            <v>6</v>
          </cell>
          <cell r="AK399">
            <v>26</v>
          </cell>
        </row>
        <row r="400">
          <cell r="F400">
            <v>0</v>
          </cell>
          <cell r="G400" t="e">
            <v>#REF!</v>
          </cell>
          <cell r="P400">
            <v>0</v>
          </cell>
          <cell r="X400">
            <v>0</v>
          </cell>
          <cell r="Y400">
            <v>0</v>
          </cell>
          <cell r="AC400">
            <v>0</v>
          </cell>
          <cell r="AD400">
            <v>0</v>
          </cell>
          <cell r="AK400">
            <v>0</v>
          </cell>
        </row>
        <row r="401">
          <cell r="F401">
            <v>1.1666666666666667</v>
          </cell>
          <cell r="G401" t="e">
            <v>#REF!</v>
          </cell>
          <cell r="P401">
            <v>20.5</v>
          </cell>
          <cell r="X401">
            <v>522.33333333333337</v>
          </cell>
          <cell r="Y401">
            <v>217</v>
          </cell>
          <cell r="AC401">
            <v>43</v>
          </cell>
          <cell r="AD401">
            <v>20</v>
          </cell>
          <cell r="AK401">
            <v>587.33333333333337</v>
          </cell>
          <cell r="AL401" t="e">
            <v>#REF!</v>
          </cell>
        </row>
        <row r="402">
          <cell r="F402">
            <v>0</v>
          </cell>
          <cell r="G402" t="e">
            <v>#REF!</v>
          </cell>
          <cell r="P402">
            <v>0</v>
          </cell>
          <cell r="X402">
            <v>0</v>
          </cell>
          <cell r="Y402">
            <v>0</v>
          </cell>
          <cell r="AC402">
            <v>0</v>
          </cell>
          <cell r="AD402">
            <v>0</v>
          </cell>
          <cell r="AK402">
            <v>0</v>
          </cell>
        </row>
        <row r="403">
          <cell r="F403">
            <v>0</v>
          </cell>
          <cell r="G403" t="e">
            <v>#REF!</v>
          </cell>
          <cell r="P403">
            <v>0</v>
          </cell>
          <cell r="X403">
            <v>480.66666666666669</v>
          </cell>
          <cell r="Y403">
            <v>200</v>
          </cell>
          <cell r="AC403">
            <v>11</v>
          </cell>
          <cell r="AD403">
            <v>5</v>
          </cell>
          <cell r="AK403">
            <v>491.66666666666669</v>
          </cell>
        </row>
        <row r="404">
          <cell r="F404">
            <v>0</v>
          </cell>
          <cell r="G404" t="e">
            <v>#REF!</v>
          </cell>
          <cell r="P404">
            <v>0</v>
          </cell>
          <cell r="X404">
            <v>0</v>
          </cell>
          <cell r="Y404">
            <v>0</v>
          </cell>
          <cell r="AC404">
            <v>0</v>
          </cell>
          <cell r="AD404">
            <v>0</v>
          </cell>
          <cell r="AK404">
            <v>0</v>
          </cell>
        </row>
        <row r="405">
          <cell r="F405">
            <v>1.1666666666666667</v>
          </cell>
          <cell r="G405" t="e">
            <v>#REF!</v>
          </cell>
          <cell r="P405">
            <v>15.833333333333334</v>
          </cell>
          <cell r="X405">
            <v>41.666666666666664</v>
          </cell>
          <cell r="Y405">
            <v>17</v>
          </cell>
          <cell r="AC405">
            <v>32</v>
          </cell>
          <cell r="AD405">
            <v>15</v>
          </cell>
          <cell r="AK405">
            <v>91</v>
          </cell>
        </row>
        <row r="406">
          <cell r="F406">
            <v>0</v>
          </cell>
          <cell r="G406" t="e">
            <v>#REF!</v>
          </cell>
          <cell r="P406">
            <v>4.666666666666667</v>
          </cell>
          <cell r="X406">
            <v>0</v>
          </cell>
          <cell r="Y406">
            <v>0</v>
          </cell>
          <cell r="AC406">
            <v>0</v>
          </cell>
          <cell r="AD406">
            <v>0</v>
          </cell>
          <cell r="AK406">
            <v>4.666666666666667</v>
          </cell>
        </row>
        <row r="407">
          <cell r="F407">
            <v>0</v>
          </cell>
          <cell r="G407" t="e">
            <v>#REF!</v>
          </cell>
          <cell r="P407">
            <v>0</v>
          </cell>
          <cell r="X407">
            <v>0</v>
          </cell>
          <cell r="Y407">
            <v>0</v>
          </cell>
          <cell r="AC407">
            <v>0</v>
          </cell>
          <cell r="AD407">
            <v>0</v>
          </cell>
          <cell r="AK407">
            <v>0</v>
          </cell>
        </row>
        <row r="408">
          <cell r="F408">
            <v>10</v>
          </cell>
          <cell r="G408" t="e">
            <v>#REF!</v>
          </cell>
          <cell r="P408">
            <v>39</v>
          </cell>
          <cell r="X408">
            <v>0</v>
          </cell>
          <cell r="Y408">
            <v>0</v>
          </cell>
          <cell r="AC408">
            <v>0</v>
          </cell>
          <cell r="AD408">
            <v>0</v>
          </cell>
          <cell r="AK408">
            <v>49</v>
          </cell>
          <cell r="AL408" t="e">
            <v>#REF!</v>
          </cell>
        </row>
        <row r="409">
          <cell r="F409">
            <v>2.6666666666666665</v>
          </cell>
          <cell r="G409" t="e">
            <v>#REF!</v>
          </cell>
          <cell r="P409">
            <v>3.3333333333333335</v>
          </cell>
          <cell r="X409">
            <v>0</v>
          </cell>
          <cell r="Y409">
            <v>0</v>
          </cell>
          <cell r="AC409">
            <v>0</v>
          </cell>
          <cell r="AD409">
            <v>0</v>
          </cell>
          <cell r="AK409">
            <v>6</v>
          </cell>
        </row>
        <row r="410">
          <cell r="F410">
            <v>7.333333333333333</v>
          </cell>
          <cell r="G410" t="e">
            <v>#REF!</v>
          </cell>
          <cell r="P410">
            <v>35.666666666666664</v>
          </cell>
          <cell r="X410">
            <v>0</v>
          </cell>
          <cell r="Y410">
            <v>0</v>
          </cell>
          <cell r="AC410">
            <v>0</v>
          </cell>
          <cell r="AD410">
            <v>0</v>
          </cell>
          <cell r="AK410">
            <v>43</v>
          </cell>
        </row>
        <row r="411">
          <cell r="F411">
            <v>0</v>
          </cell>
          <cell r="G411" t="e">
            <v>#REF!</v>
          </cell>
          <cell r="P411">
            <v>0</v>
          </cell>
          <cell r="X411">
            <v>0</v>
          </cell>
          <cell r="Y411">
            <v>0</v>
          </cell>
          <cell r="AC411">
            <v>0</v>
          </cell>
          <cell r="AD411">
            <v>0</v>
          </cell>
          <cell r="AK411">
            <v>0</v>
          </cell>
        </row>
        <row r="412">
          <cell r="F412">
            <v>206.33333333333329</v>
          </cell>
          <cell r="G412" t="e">
            <v>#REF!</v>
          </cell>
          <cell r="H412" t="e">
            <v>#REF!</v>
          </cell>
          <cell r="P412">
            <v>50.166666666666671</v>
          </cell>
          <cell r="S412">
            <v>50.166666666666671</v>
          </cell>
          <cell r="X412">
            <v>37.833333333333343</v>
          </cell>
          <cell r="Y412">
            <v>16</v>
          </cell>
          <cell r="AC412">
            <v>26.000000000000004</v>
          </cell>
          <cell r="AD412">
            <v>12</v>
          </cell>
          <cell r="AK412">
            <v>1965.0000000000002</v>
          </cell>
          <cell r="AL412" t="e">
            <v>#REF!</v>
          </cell>
        </row>
        <row r="413">
          <cell r="F413">
            <v>0</v>
          </cell>
          <cell r="G413" t="e">
            <v>#REF!</v>
          </cell>
          <cell r="P413">
            <v>0</v>
          </cell>
          <cell r="X413">
            <v>0</v>
          </cell>
          <cell r="Y413">
            <v>0</v>
          </cell>
          <cell r="AC413">
            <v>0</v>
          </cell>
          <cell r="AD413">
            <v>0</v>
          </cell>
          <cell r="AK413">
            <v>1350</v>
          </cell>
        </row>
        <row r="414">
          <cell r="F414">
            <v>0</v>
          </cell>
          <cell r="G414" t="e">
            <v>#REF!</v>
          </cell>
          <cell r="P414">
            <v>0</v>
          </cell>
          <cell r="X414">
            <v>0</v>
          </cell>
          <cell r="Y414">
            <v>0</v>
          </cell>
          <cell r="AC414">
            <v>0</v>
          </cell>
          <cell r="AD414">
            <v>0</v>
          </cell>
          <cell r="AK414">
            <v>95</v>
          </cell>
        </row>
        <row r="415">
          <cell r="F415">
            <v>0</v>
          </cell>
          <cell r="G415" t="e">
            <v>#REF!</v>
          </cell>
          <cell r="P415">
            <v>0</v>
          </cell>
          <cell r="X415">
            <v>0</v>
          </cell>
          <cell r="Y415">
            <v>0</v>
          </cell>
          <cell r="AC415">
            <v>0</v>
          </cell>
          <cell r="AD415">
            <v>0</v>
          </cell>
          <cell r="AK415">
            <v>0</v>
          </cell>
        </row>
        <row r="416">
          <cell r="F416">
            <v>0</v>
          </cell>
          <cell r="G416" t="e">
            <v>#REF!</v>
          </cell>
          <cell r="P416">
            <v>12.333333333333334</v>
          </cell>
          <cell r="X416">
            <v>0</v>
          </cell>
          <cell r="Y416">
            <v>0</v>
          </cell>
          <cell r="AC416">
            <v>0</v>
          </cell>
          <cell r="AD416">
            <v>0</v>
          </cell>
          <cell r="AK416">
            <v>12.333333333333334</v>
          </cell>
        </row>
        <row r="417">
          <cell r="F417">
            <v>0</v>
          </cell>
          <cell r="G417" t="e">
            <v>#REF!</v>
          </cell>
          <cell r="P417">
            <v>0</v>
          </cell>
          <cell r="X417">
            <v>0</v>
          </cell>
          <cell r="Y417">
            <v>0</v>
          </cell>
          <cell r="AC417">
            <v>0</v>
          </cell>
          <cell r="AD417">
            <v>0</v>
          </cell>
          <cell r="AK417">
            <v>0</v>
          </cell>
        </row>
        <row r="418">
          <cell r="F418">
            <v>1.6666666666666667</v>
          </cell>
          <cell r="G418" t="e">
            <v>#REF!</v>
          </cell>
          <cell r="P418">
            <v>5</v>
          </cell>
          <cell r="X418">
            <v>3</v>
          </cell>
          <cell r="Y418">
            <v>1</v>
          </cell>
          <cell r="AC418">
            <v>3</v>
          </cell>
          <cell r="AD418">
            <v>1</v>
          </cell>
          <cell r="AK418">
            <v>57.666666666666664</v>
          </cell>
        </row>
        <row r="419">
          <cell r="F419">
            <v>0</v>
          </cell>
          <cell r="G419" t="e">
            <v>#REF!</v>
          </cell>
          <cell r="P419">
            <v>0</v>
          </cell>
          <cell r="X419">
            <v>0</v>
          </cell>
          <cell r="Y419">
            <v>0</v>
          </cell>
          <cell r="AC419">
            <v>0</v>
          </cell>
          <cell r="AD419">
            <v>0</v>
          </cell>
          <cell r="AK419">
            <v>4</v>
          </cell>
        </row>
        <row r="420">
          <cell r="F420">
            <v>0</v>
          </cell>
          <cell r="G420" t="e">
            <v>#REF!</v>
          </cell>
          <cell r="P420">
            <v>0</v>
          </cell>
          <cell r="X420">
            <v>0</v>
          </cell>
          <cell r="Y420">
            <v>0</v>
          </cell>
          <cell r="AC420">
            <v>0</v>
          </cell>
          <cell r="AD420">
            <v>0</v>
          </cell>
          <cell r="AK420">
            <v>0</v>
          </cell>
        </row>
        <row r="421">
          <cell r="F421">
            <v>0</v>
          </cell>
          <cell r="G421" t="e">
            <v>#REF!</v>
          </cell>
          <cell r="P421">
            <v>18.5</v>
          </cell>
          <cell r="X421">
            <v>4.5</v>
          </cell>
          <cell r="Y421">
            <v>2</v>
          </cell>
          <cell r="AC421">
            <v>1.3333333333333333</v>
          </cell>
          <cell r="AD421">
            <v>1</v>
          </cell>
          <cell r="AK421">
            <v>28.5</v>
          </cell>
        </row>
        <row r="422">
          <cell r="F422">
            <v>0</v>
          </cell>
          <cell r="G422" t="e">
            <v>#REF!</v>
          </cell>
          <cell r="P422">
            <v>1.3333333333333333</v>
          </cell>
          <cell r="X422">
            <v>0</v>
          </cell>
          <cell r="Y422">
            <v>0</v>
          </cell>
          <cell r="AC422">
            <v>1.6666666666666667</v>
          </cell>
          <cell r="AD422">
            <v>1</v>
          </cell>
          <cell r="AK422">
            <v>69</v>
          </cell>
        </row>
        <row r="423">
          <cell r="F423">
            <v>177</v>
          </cell>
          <cell r="G423" t="e">
            <v>#REF!</v>
          </cell>
          <cell r="P423">
            <v>0</v>
          </cell>
          <cell r="X423">
            <v>0</v>
          </cell>
          <cell r="Y423">
            <v>0</v>
          </cell>
          <cell r="AC423">
            <v>0</v>
          </cell>
          <cell r="AD423">
            <v>0</v>
          </cell>
          <cell r="AK423">
            <v>177</v>
          </cell>
        </row>
        <row r="424">
          <cell r="F424">
            <v>0</v>
          </cell>
          <cell r="G424" t="e">
            <v>#REF!</v>
          </cell>
          <cell r="P424">
            <v>0</v>
          </cell>
          <cell r="X424">
            <v>10</v>
          </cell>
          <cell r="Y424">
            <v>4</v>
          </cell>
          <cell r="AC424">
            <v>7.666666666666667</v>
          </cell>
          <cell r="AD424">
            <v>4</v>
          </cell>
          <cell r="AK424">
            <v>17.666666666666668</v>
          </cell>
        </row>
        <row r="425">
          <cell r="F425">
            <v>0.66666666666666663</v>
          </cell>
          <cell r="G425" t="e">
            <v>#REF!</v>
          </cell>
          <cell r="P425">
            <v>2</v>
          </cell>
          <cell r="X425">
            <v>1.3333333333333333</v>
          </cell>
          <cell r="Y425">
            <v>1</v>
          </cell>
          <cell r="AC425">
            <v>1</v>
          </cell>
          <cell r="AD425">
            <v>0</v>
          </cell>
          <cell r="AK425">
            <v>6</v>
          </cell>
        </row>
        <row r="426">
          <cell r="F426">
            <v>2.6666666666666665</v>
          </cell>
          <cell r="G426" t="e">
            <v>#REF!</v>
          </cell>
          <cell r="P426">
            <v>0.33333333333333331</v>
          </cell>
          <cell r="X426">
            <v>1</v>
          </cell>
          <cell r="Y426">
            <v>0</v>
          </cell>
          <cell r="AC426">
            <v>0.66666666666666663</v>
          </cell>
          <cell r="AD426">
            <v>0</v>
          </cell>
          <cell r="AK426">
            <v>9.3333333333333339</v>
          </cell>
        </row>
        <row r="427">
          <cell r="F427">
            <v>0</v>
          </cell>
          <cell r="G427" t="e">
            <v>#REF!</v>
          </cell>
          <cell r="P427">
            <v>2.3333333333333335</v>
          </cell>
          <cell r="X427">
            <v>6</v>
          </cell>
          <cell r="Y427">
            <v>2</v>
          </cell>
          <cell r="AC427">
            <v>5</v>
          </cell>
          <cell r="AD427">
            <v>2</v>
          </cell>
          <cell r="AK427">
            <v>13.333333333333334</v>
          </cell>
        </row>
        <row r="428">
          <cell r="F428">
            <v>0</v>
          </cell>
          <cell r="G428" t="e">
            <v>#REF!</v>
          </cell>
          <cell r="P428">
            <v>0</v>
          </cell>
          <cell r="X428">
            <v>0</v>
          </cell>
          <cell r="Y428">
            <v>0</v>
          </cell>
          <cell r="AC428">
            <v>0</v>
          </cell>
          <cell r="AD428">
            <v>0</v>
          </cell>
          <cell r="AK428">
            <v>0</v>
          </cell>
        </row>
        <row r="429">
          <cell r="F429">
            <v>0</v>
          </cell>
          <cell r="G429" t="e">
            <v>#REF!</v>
          </cell>
          <cell r="P429">
            <v>0</v>
          </cell>
          <cell r="X429">
            <v>0</v>
          </cell>
          <cell r="Y429">
            <v>0</v>
          </cell>
          <cell r="AC429">
            <v>0</v>
          </cell>
          <cell r="AD429">
            <v>0</v>
          </cell>
          <cell r="AK429">
            <v>0</v>
          </cell>
        </row>
        <row r="430">
          <cell r="F430">
            <v>9.6666666666666661</v>
          </cell>
          <cell r="G430" t="e">
            <v>#REF!</v>
          </cell>
          <cell r="P430">
            <v>1</v>
          </cell>
          <cell r="X430">
            <v>0</v>
          </cell>
          <cell r="Y430">
            <v>0</v>
          </cell>
          <cell r="AC430">
            <v>0</v>
          </cell>
          <cell r="AD430">
            <v>0</v>
          </cell>
          <cell r="AK430">
            <v>12</v>
          </cell>
        </row>
        <row r="431">
          <cell r="F431">
            <v>0</v>
          </cell>
          <cell r="G431" t="e">
            <v>#REF!</v>
          </cell>
          <cell r="P431">
            <v>0</v>
          </cell>
          <cell r="X431">
            <v>0</v>
          </cell>
          <cell r="Y431">
            <v>0</v>
          </cell>
          <cell r="AC431">
            <v>0</v>
          </cell>
          <cell r="AD431">
            <v>0</v>
          </cell>
          <cell r="AK431">
            <v>0</v>
          </cell>
        </row>
        <row r="432">
          <cell r="F432">
            <v>2.3333333333333335</v>
          </cell>
          <cell r="G432" t="e">
            <v>#REF!</v>
          </cell>
          <cell r="P432">
            <v>0.66666666666666663</v>
          </cell>
          <cell r="X432">
            <v>0.66666666666666663</v>
          </cell>
          <cell r="Y432">
            <v>0</v>
          </cell>
          <cell r="AC432">
            <v>0.66666666666666663</v>
          </cell>
          <cell r="AD432">
            <v>0</v>
          </cell>
          <cell r="AK432">
            <v>4.333333333333333</v>
          </cell>
        </row>
        <row r="433">
          <cell r="F433">
            <v>1.6666666666666667</v>
          </cell>
          <cell r="G433" t="e">
            <v>#REF!</v>
          </cell>
          <cell r="P433">
            <v>0.66666666666666663</v>
          </cell>
          <cell r="X433">
            <v>0.66666666666666663</v>
          </cell>
          <cell r="Y433">
            <v>0</v>
          </cell>
          <cell r="AC433">
            <v>0.66666666666666663</v>
          </cell>
          <cell r="AD433">
            <v>0</v>
          </cell>
          <cell r="AK433">
            <v>3.6666666666666665</v>
          </cell>
        </row>
        <row r="434">
          <cell r="F434">
            <v>6.666666666666667</v>
          </cell>
          <cell r="G434" t="e">
            <v>#REF!</v>
          </cell>
          <cell r="P434">
            <v>4.666666666666667</v>
          </cell>
          <cell r="X434">
            <v>3</v>
          </cell>
          <cell r="Y434">
            <v>1</v>
          </cell>
          <cell r="AC434">
            <v>2</v>
          </cell>
          <cell r="AD434">
            <v>1</v>
          </cell>
          <cell r="AK434">
            <v>33</v>
          </cell>
        </row>
        <row r="435">
          <cell r="F435">
            <v>0</v>
          </cell>
          <cell r="G435" t="e">
            <v>#REF!</v>
          </cell>
          <cell r="P435">
            <v>0</v>
          </cell>
          <cell r="X435">
            <v>0</v>
          </cell>
          <cell r="Y435">
            <v>0</v>
          </cell>
          <cell r="AC435">
            <v>0</v>
          </cell>
          <cell r="AD435">
            <v>0</v>
          </cell>
          <cell r="AK435">
            <v>0</v>
          </cell>
        </row>
        <row r="436">
          <cell r="F436">
            <v>0</v>
          </cell>
          <cell r="G436" t="e">
            <v>#REF!</v>
          </cell>
          <cell r="P436">
            <v>0</v>
          </cell>
          <cell r="X436">
            <v>0</v>
          </cell>
          <cell r="Y436">
            <v>0</v>
          </cell>
          <cell r="AC436">
            <v>0</v>
          </cell>
          <cell r="AD436">
            <v>0</v>
          </cell>
          <cell r="AK436">
            <v>0</v>
          </cell>
        </row>
        <row r="437">
          <cell r="F437">
            <v>1</v>
          </cell>
          <cell r="G437" t="e">
            <v>#REF!</v>
          </cell>
          <cell r="P437">
            <v>0</v>
          </cell>
          <cell r="X437">
            <v>0</v>
          </cell>
          <cell r="Y437">
            <v>0</v>
          </cell>
          <cell r="AC437">
            <v>0</v>
          </cell>
          <cell r="AD437">
            <v>0</v>
          </cell>
          <cell r="AK437">
            <v>1</v>
          </cell>
        </row>
        <row r="438">
          <cell r="F438">
            <v>0</v>
          </cell>
          <cell r="G438" t="e">
            <v>#REF!</v>
          </cell>
          <cell r="P438">
            <v>0</v>
          </cell>
          <cell r="X438">
            <v>0</v>
          </cell>
          <cell r="Y438">
            <v>0</v>
          </cell>
          <cell r="AC438">
            <v>0</v>
          </cell>
          <cell r="AD438">
            <v>0</v>
          </cell>
          <cell r="AK438">
            <v>0</v>
          </cell>
        </row>
        <row r="439">
          <cell r="F439">
            <v>0</v>
          </cell>
          <cell r="G439" t="e">
            <v>#REF!</v>
          </cell>
          <cell r="P439">
            <v>0</v>
          </cell>
          <cell r="X439">
            <v>0</v>
          </cell>
          <cell r="Y439">
            <v>0</v>
          </cell>
          <cell r="AC439">
            <v>0</v>
          </cell>
          <cell r="AD439">
            <v>0</v>
          </cell>
          <cell r="AK439">
            <v>0</v>
          </cell>
        </row>
        <row r="440">
          <cell r="F440">
            <v>2.6666666666666665</v>
          </cell>
          <cell r="G440" t="e">
            <v>#REF!</v>
          </cell>
          <cell r="P440">
            <v>1</v>
          </cell>
          <cell r="X440">
            <v>4</v>
          </cell>
          <cell r="Y440">
            <v>2</v>
          </cell>
          <cell r="AC440">
            <v>2</v>
          </cell>
          <cell r="AD440">
            <v>1</v>
          </cell>
          <cell r="AK440">
            <v>15.666666666666666</v>
          </cell>
        </row>
        <row r="441">
          <cell r="F441">
            <v>0</v>
          </cell>
          <cell r="G441" t="e">
            <v>#REF!</v>
          </cell>
          <cell r="P441">
            <v>0</v>
          </cell>
          <cell r="X441">
            <v>0</v>
          </cell>
          <cell r="Y441">
            <v>0</v>
          </cell>
          <cell r="AC441">
            <v>0</v>
          </cell>
          <cell r="AD441">
            <v>0</v>
          </cell>
          <cell r="AK441">
            <v>0</v>
          </cell>
        </row>
        <row r="442">
          <cell r="F442">
            <v>0</v>
          </cell>
          <cell r="G442" t="e">
            <v>#REF!</v>
          </cell>
          <cell r="P442">
            <v>0</v>
          </cell>
          <cell r="X442">
            <v>3.3333333333333335</v>
          </cell>
          <cell r="Y442">
            <v>1</v>
          </cell>
          <cell r="AC442">
            <v>0</v>
          </cell>
          <cell r="AD442">
            <v>0</v>
          </cell>
          <cell r="AK442">
            <v>3.3333333333333335</v>
          </cell>
        </row>
        <row r="443">
          <cell r="F443">
            <v>0.33333333333333331</v>
          </cell>
          <cell r="G443" t="e">
            <v>#REF!</v>
          </cell>
          <cell r="P443">
            <v>0.33333333333333331</v>
          </cell>
          <cell r="X443">
            <v>0.33333333333333331</v>
          </cell>
          <cell r="Y443">
            <v>0</v>
          </cell>
          <cell r="AC443">
            <v>0.33333333333333331</v>
          </cell>
          <cell r="AD443">
            <v>0</v>
          </cell>
          <cell r="AK443">
            <v>1.9999999999999998</v>
          </cell>
        </row>
        <row r="444">
          <cell r="F444">
            <v>0</v>
          </cell>
          <cell r="G444" t="e">
            <v>#REF!</v>
          </cell>
          <cell r="P444">
            <v>0</v>
          </cell>
          <cell r="X444">
            <v>0</v>
          </cell>
          <cell r="Y444">
            <v>0</v>
          </cell>
          <cell r="AC444">
            <v>0</v>
          </cell>
          <cell r="AD444">
            <v>0</v>
          </cell>
          <cell r="AK444">
            <v>0</v>
          </cell>
        </row>
        <row r="445">
          <cell r="F445">
            <v>0</v>
          </cell>
          <cell r="G445" t="e">
            <v>#REF!</v>
          </cell>
          <cell r="P445">
            <v>0</v>
          </cell>
          <cell r="X445">
            <v>0</v>
          </cell>
          <cell r="Y445">
            <v>0</v>
          </cell>
          <cell r="AC445">
            <v>0</v>
          </cell>
          <cell r="AD445">
            <v>0</v>
          </cell>
          <cell r="AK445">
            <v>0</v>
          </cell>
        </row>
        <row r="446">
          <cell r="F446">
            <v>0</v>
          </cell>
          <cell r="G446" t="e">
            <v>#REF!</v>
          </cell>
          <cell r="P446">
            <v>0</v>
          </cell>
          <cell r="X446">
            <v>0</v>
          </cell>
          <cell r="Y446">
            <v>0</v>
          </cell>
          <cell r="AC446">
            <v>0</v>
          </cell>
          <cell r="AD446">
            <v>0</v>
          </cell>
          <cell r="AK446">
            <v>0</v>
          </cell>
        </row>
        <row r="447">
          <cell r="F447">
            <v>0</v>
          </cell>
          <cell r="G447" t="e">
            <v>#REF!</v>
          </cell>
          <cell r="P447">
            <v>0</v>
          </cell>
          <cell r="X447">
            <v>0</v>
          </cell>
          <cell r="Y447">
            <v>0</v>
          </cell>
          <cell r="AC447">
            <v>0</v>
          </cell>
          <cell r="AD447">
            <v>0</v>
          </cell>
          <cell r="AK447">
            <v>0</v>
          </cell>
        </row>
        <row r="448">
          <cell r="F448">
            <v>0</v>
          </cell>
          <cell r="G448" t="e">
            <v>#REF!</v>
          </cell>
          <cell r="P448">
            <v>0</v>
          </cell>
          <cell r="X448">
            <v>0</v>
          </cell>
          <cell r="Y448">
            <v>0</v>
          </cell>
          <cell r="AC448">
            <v>0</v>
          </cell>
          <cell r="AD448">
            <v>0</v>
          </cell>
          <cell r="AK448">
            <v>0</v>
          </cell>
        </row>
        <row r="449">
          <cell r="F449">
            <v>0</v>
          </cell>
          <cell r="G449" t="e">
            <v>#REF!</v>
          </cell>
          <cell r="P449">
            <v>0</v>
          </cell>
          <cell r="X449">
            <v>0</v>
          </cell>
          <cell r="Y449">
            <v>0</v>
          </cell>
          <cell r="AC449">
            <v>0</v>
          </cell>
          <cell r="AD449">
            <v>0</v>
          </cell>
          <cell r="AK449">
            <v>0</v>
          </cell>
        </row>
        <row r="450">
          <cell r="G450" t="e">
            <v>#REF!</v>
          </cell>
          <cell r="P450">
            <v>0</v>
          </cell>
          <cell r="X450">
            <v>0</v>
          </cell>
          <cell r="Y450">
            <v>0</v>
          </cell>
          <cell r="AC450">
            <v>0</v>
          </cell>
          <cell r="AD450">
            <v>0</v>
          </cell>
          <cell r="AK450">
            <v>0</v>
          </cell>
        </row>
        <row r="451">
          <cell r="P451">
            <v>0</v>
          </cell>
          <cell r="X451">
            <v>0</v>
          </cell>
          <cell r="Y451">
            <v>0</v>
          </cell>
          <cell r="AC451">
            <v>0</v>
          </cell>
          <cell r="AD451">
            <v>0</v>
          </cell>
          <cell r="AK451">
            <v>0</v>
          </cell>
        </row>
      </sheetData>
      <sheetData sheetId="1" refreshError="1">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J25" t="e">
            <v>#REF!</v>
          </cell>
          <cell r="AK25" t="e">
            <v>#REF!</v>
          </cell>
          <cell r="AL25" t="e">
            <v>#REF!</v>
          </cell>
          <cell r="AM25" t="e">
            <v>#REF!</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7">
          <cell r="F47">
            <v>0.8</v>
          </cell>
        </row>
        <row r="49">
          <cell r="F49">
            <v>0</v>
          </cell>
          <cell r="G49" t="e">
            <v>#DIV/0!</v>
          </cell>
          <cell r="H49" t="e">
            <v>#DIV/0!</v>
          </cell>
          <cell r="S49">
            <v>19500</v>
          </cell>
          <cell r="T49">
            <v>19500</v>
          </cell>
          <cell r="U49">
            <v>0</v>
          </cell>
          <cell r="X49">
            <v>24969</v>
          </cell>
          <cell r="Y49">
            <v>11255</v>
          </cell>
          <cell r="Z49">
            <v>13714</v>
          </cell>
          <cell r="AC49">
            <v>24028</v>
          </cell>
          <cell r="AD49">
            <v>11813</v>
          </cell>
          <cell r="AE49">
            <v>12215</v>
          </cell>
          <cell r="AH49">
            <v>0</v>
          </cell>
          <cell r="AK49">
            <v>369645</v>
          </cell>
          <cell r="AL49">
            <v>156841</v>
          </cell>
          <cell r="AM49">
            <v>212804</v>
          </cell>
        </row>
        <row r="50">
          <cell r="F50">
            <v>0</v>
          </cell>
          <cell r="G50" t="e">
            <v>#DIV/0!</v>
          </cell>
          <cell r="H50" t="e">
            <v>#DIV/0!</v>
          </cell>
          <cell r="P50">
            <v>0</v>
          </cell>
          <cell r="S50">
            <v>19500</v>
          </cell>
          <cell r="T50">
            <v>19500</v>
          </cell>
          <cell r="U50">
            <v>0</v>
          </cell>
          <cell r="X50">
            <v>24969</v>
          </cell>
          <cell r="Y50">
            <v>11255</v>
          </cell>
          <cell r="Z50">
            <v>13714</v>
          </cell>
          <cell r="AC50">
            <v>24028</v>
          </cell>
          <cell r="AD50">
            <v>11813</v>
          </cell>
          <cell r="AE50">
            <v>12215</v>
          </cell>
          <cell r="AF50">
            <v>0</v>
          </cell>
          <cell r="AG50">
            <v>0</v>
          </cell>
          <cell r="AH50">
            <v>0</v>
          </cell>
          <cell r="AK50">
            <v>68497</v>
          </cell>
        </row>
        <row r="51">
          <cell r="F51">
            <v>0</v>
          </cell>
          <cell r="G51" t="e">
            <v>#DIV/0!</v>
          </cell>
          <cell r="H51" t="e">
            <v>#DIV/0!</v>
          </cell>
          <cell r="T51">
            <v>0</v>
          </cell>
          <cell r="U51">
            <v>0</v>
          </cell>
          <cell r="AF51">
            <v>0</v>
          </cell>
          <cell r="AH51">
            <v>0</v>
          </cell>
          <cell r="AK51">
            <v>0</v>
          </cell>
        </row>
        <row r="52">
          <cell r="AK52">
            <v>252318</v>
          </cell>
          <cell r="AL52">
            <v>108450</v>
          </cell>
          <cell r="AM52">
            <v>136175</v>
          </cell>
        </row>
        <row r="53">
          <cell r="AK53">
            <v>81638</v>
          </cell>
          <cell r="AL53">
            <v>80802</v>
          </cell>
          <cell r="AM53">
            <v>836</v>
          </cell>
        </row>
        <row r="54">
          <cell r="AK54">
            <v>703601</v>
          </cell>
          <cell r="AL54">
            <v>346093</v>
          </cell>
          <cell r="AM54">
            <v>349815</v>
          </cell>
        </row>
        <row r="55">
          <cell r="AK55">
            <v>739139</v>
          </cell>
          <cell r="AL55">
            <v>449316</v>
          </cell>
          <cell r="AM55">
            <v>270163</v>
          </cell>
        </row>
        <row r="56">
          <cell r="AK56">
            <v>35538</v>
          </cell>
          <cell r="AL56">
            <v>103223</v>
          </cell>
          <cell r="AM56">
            <v>-79652</v>
          </cell>
        </row>
        <row r="62">
          <cell r="F62" t="str">
            <v>ВИКОН.ДИР.</v>
          </cell>
          <cell r="G62" t="str">
            <v>Е/Е</v>
          </cell>
          <cell r="H62" t="str">
            <v xml:space="preserve"> Т/Е</v>
          </cell>
          <cell r="P62" t="str">
            <v xml:space="preserve">КМ </v>
          </cell>
          <cell r="S62" t="str">
            <v xml:space="preserve">ТМ </v>
          </cell>
          <cell r="T62" t="str">
            <v>ВИРОБН</v>
          </cell>
          <cell r="U62" t="str">
            <v>ПЕРЕД</v>
          </cell>
          <cell r="X62" t="str">
            <v>ТЕЦ-5 ВСЬОГО</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t="str">
            <v>ТРМ СТОР</v>
          </cell>
          <cell r="AJ62" t="str">
            <v>ДОП.ВИР. СТ.ОРГ.</v>
          </cell>
          <cell r="AK62" t="str">
            <v>АК КЕ ВСЬОГО</v>
          </cell>
          <cell r="AL62" t="str">
            <v xml:space="preserve"> Е/Е</v>
          </cell>
          <cell r="AM62" t="str">
            <v xml:space="preserve"> Т/Е</v>
          </cell>
        </row>
        <row r="65">
          <cell r="F65">
            <v>0</v>
          </cell>
          <cell r="G65" t="e">
            <v>#DIV/0!</v>
          </cell>
          <cell r="H65" t="e">
            <v>#DIV/0!</v>
          </cell>
          <cell r="S65">
            <v>0</v>
          </cell>
          <cell r="T65">
            <v>0</v>
          </cell>
          <cell r="U65">
            <v>0</v>
          </cell>
          <cell r="X65">
            <v>0</v>
          </cell>
          <cell r="Y65">
            <v>0</v>
          </cell>
          <cell r="Z65">
            <v>0</v>
          </cell>
          <cell r="AC65">
            <v>0</v>
          </cell>
          <cell r="AD65">
            <v>0</v>
          </cell>
          <cell r="AE65">
            <v>0</v>
          </cell>
          <cell r="AH65">
            <v>0</v>
          </cell>
          <cell r="AK65">
            <v>369645</v>
          </cell>
          <cell r="AL65">
            <v>156841</v>
          </cell>
          <cell r="AM65">
            <v>212804</v>
          </cell>
        </row>
        <row r="66">
          <cell r="F66">
            <v>0</v>
          </cell>
          <cell r="G66" t="e">
            <v>#DIV/0!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cell r="AK66">
            <v>0</v>
          </cell>
        </row>
        <row r="67">
          <cell r="F67">
            <v>0</v>
          </cell>
          <cell r="G67" t="e">
            <v>#DIV/0!</v>
          </cell>
          <cell r="H67" t="e">
            <v>#DIV/0!</v>
          </cell>
          <cell r="T67">
            <v>0</v>
          </cell>
          <cell r="U67">
            <v>0</v>
          </cell>
          <cell r="AF67">
            <v>0</v>
          </cell>
          <cell r="AH67">
            <v>0</v>
          </cell>
          <cell r="AK67">
            <v>0</v>
          </cell>
        </row>
        <row r="68">
          <cell r="AK68">
            <v>252318</v>
          </cell>
          <cell r="AL68">
            <v>108450</v>
          </cell>
          <cell r="AM68">
            <v>136175</v>
          </cell>
        </row>
        <row r="69">
          <cell r="AK69">
            <v>81638</v>
          </cell>
          <cell r="AL69">
            <v>80802</v>
          </cell>
          <cell r="AM69">
            <v>836</v>
          </cell>
        </row>
        <row r="70">
          <cell r="AK70">
            <v>703601</v>
          </cell>
          <cell r="AL70">
            <v>346093</v>
          </cell>
          <cell r="AM70">
            <v>349815</v>
          </cell>
        </row>
        <row r="71">
          <cell r="AK71">
            <v>739139</v>
          </cell>
          <cell r="AL71">
            <v>449316</v>
          </cell>
          <cell r="AM71">
            <v>270163</v>
          </cell>
        </row>
        <row r="72">
          <cell r="AK72">
            <v>35538</v>
          </cell>
          <cell r="AL72">
            <v>103223</v>
          </cell>
          <cell r="AM72">
            <v>-79652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row>
        <row r="188">
          <cell r="S188">
            <v>101.3</v>
          </cell>
          <cell r="X188">
            <v>116.9</v>
          </cell>
          <cell r="AC188">
            <v>111.7</v>
          </cell>
          <cell r="AK188">
            <v>329.90000000000003</v>
          </cell>
        </row>
        <row r="189">
          <cell r="S189">
            <v>116</v>
          </cell>
          <cell r="X189">
            <v>133.9</v>
          </cell>
          <cell r="AC189">
            <v>127.8</v>
          </cell>
          <cell r="AK189">
            <v>377.7</v>
          </cell>
        </row>
        <row r="190">
          <cell r="P190">
            <v>0</v>
          </cell>
          <cell r="S190">
            <v>0</v>
          </cell>
          <cell r="X190">
            <v>0</v>
          </cell>
          <cell r="AC190">
            <v>0</v>
          </cell>
        </row>
        <row r="191">
          <cell r="P191">
            <v>0</v>
          </cell>
          <cell r="S191">
            <v>192.5</v>
          </cell>
          <cell r="X191">
            <v>192.5</v>
          </cell>
          <cell r="AC191">
            <v>192.5</v>
          </cell>
          <cell r="AK191">
            <v>192.5</v>
          </cell>
        </row>
        <row r="192">
          <cell r="S192">
            <v>19500</v>
          </cell>
          <cell r="X192">
            <v>22503</v>
          </cell>
          <cell r="AC192">
            <v>21502</v>
          </cell>
          <cell r="AK192">
            <v>63506</v>
          </cell>
        </row>
        <row r="193">
          <cell r="AK193">
            <v>63505</v>
          </cell>
        </row>
        <row r="194">
          <cell r="X194">
            <v>0</v>
          </cell>
          <cell r="AC194">
            <v>0</v>
          </cell>
          <cell r="AK194">
            <v>0</v>
          </cell>
        </row>
        <row r="195">
          <cell r="X195">
            <v>0</v>
          </cell>
          <cell r="AC195">
            <v>0</v>
          </cell>
          <cell r="AK195">
            <v>0</v>
          </cell>
        </row>
        <row r="196">
          <cell r="X196">
            <v>82.5</v>
          </cell>
          <cell r="AC196">
            <v>82.5</v>
          </cell>
        </row>
        <row r="197">
          <cell r="X197">
            <v>0</v>
          </cell>
          <cell r="AC197">
            <v>0</v>
          </cell>
          <cell r="AK197">
            <v>0</v>
          </cell>
        </row>
        <row r="198">
          <cell r="S198">
            <v>0</v>
          </cell>
          <cell r="X198">
            <v>0</v>
          </cell>
          <cell r="AC198">
            <v>0</v>
          </cell>
          <cell r="AK198">
            <v>0</v>
          </cell>
        </row>
        <row r="200">
          <cell r="X200">
            <v>4.0999999999999996</v>
          </cell>
          <cell r="AC200">
            <v>4.2</v>
          </cell>
          <cell r="AK200">
            <v>8.3000000000000007</v>
          </cell>
        </row>
        <row r="201">
          <cell r="X201">
            <v>5.7</v>
          </cell>
          <cell r="AC201">
            <v>5.9</v>
          </cell>
          <cell r="AK201">
            <v>11.600000000000001</v>
          </cell>
        </row>
        <row r="202">
          <cell r="F202">
            <v>75</v>
          </cell>
          <cell r="AJ202">
            <v>0</v>
          </cell>
        </row>
        <row r="203">
          <cell r="S203">
            <v>601.41999999999996</v>
          </cell>
          <cell r="X203">
            <v>601.41999999999996</v>
          </cell>
          <cell r="AC203">
            <v>601.41999999999996</v>
          </cell>
          <cell r="AK203">
            <v>601.41999999999996</v>
          </cell>
        </row>
        <row r="204">
          <cell r="S204">
            <v>0</v>
          </cell>
          <cell r="X204">
            <v>2466</v>
          </cell>
          <cell r="AC204">
            <v>2526</v>
          </cell>
          <cell r="AK204">
            <v>4992</v>
          </cell>
        </row>
        <row r="205">
          <cell r="AK205">
            <v>4992</v>
          </cell>
        </row>
        <row r="206">
          <cell r="S206">
            <v>116</v>
          </cell>
          <cell r="X206">
            <v>139.6</v>
          </cell>
          <cell r="Y206">
            <v>58</v>
          </cell>
          <cell r="Z206">
            <v>81.600000000000009</v>
          </cell>
          <cell r="AC206">
            <v>133.69999999999999</v>
          </cell>
          <cell r="AD206">
            <v>61.1</v>
          </cell>
          <cell r="AE206">
            <v>72.599999999999994</v>
          </cell>
          <cell r="AK206">
            <v>389.3</v>
          </cell>
          <cell r="AL206">
            <v>119.1</v>
          </cell>
          <cell r="AM206">
            <v>270.2</v>
          </cell>
        </row>
        <row r="207">
          <cell r="S207">
            <v>19500</v>
          </cell>
          <cell r="X207">
            <v>24969</v>
          </cell>
          <cell r="Y207">
            <v>11255</v>
          </cell>
          <cell r="Z207">
            <v>13714</v>
          </cell>
          <cell r="AA207">
            <v>13714</v>
          </cell>
          <cell r="AC207">
            <v>24028</v>
          </cell>
          <cell r="AD207">
            <v>11813</v>
          </cell>
          <cell r="AE207">
            <v>12215</v>
          </cell>
          <cell r="AK207">
            <v>68498</v>
          </cell>
          <cell r="AL207">
            <v>23068</v>
          </cell>
          <cell r="AM207">
            <v>45429</v>
          </cell>
        </row>
        <row r="208">
          <cell r="S208">
            <v>168.1</v>
          </cell>
          <cell r="X208">
            <v>178.86</v>
          </cell>
          <cell r="Y208">
            <v>194.05</v>
          </cell>
          <cell r="Z208">
            <v>168.06</v>
          </cell>
          <cell r="AC208">
            <v>179.72</v>
          </cell>
          <cell r="AD208">
            <v>193.34</v>
          </cell>
          <cell r="AE208">
            <v>168.25</v>
          </cell>
          <cell r="AJ208" t="str">
            <v/>
          </cell>
          <cell r="AK208">
            <v>175.95</v>
          </cell>
          <cell r="AL208">
            <v>193.69</v>
          </cell>
          <cell r="AM208">
            <v>168.13</v>
          </cell>
        </row>
        <row r="209">
          <cell r="AM209">
            <v>0</v>
          </cell>
        </row>
        <row r="210">
          <cell r="X210">
            <v>24969</v>
          </cell>
          <cell r="AC210">
            <v>24028</v>
          </cell>
          <cell r="AK210">
            <v>68498</v>
          </cell>
          <cell r="AL210">
            <v>23068</v>
          </cell>
          <cell r="AM210">
            <v>45430</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row>
        <row r="260">
          <cell r="F260">
            <v>0</v>
          </cell>
          <cell r="P260">
            <v>0</v>
          </cell>
          <cell r="S260">
            <v>0</v>
          </cell>
          <cell r="X260">
            <v>0</v>
          </cell>
          <cell r="AC260">
            <v>0</v>
          </cell>
          <cell r="AF260">
            <v>0</v>
          </cell>
          <cell r="AG260">
            <v>0</v>
          </cell>
          <cell r="AH260">
            <v>0</v>
          </cell>
          <cell r="AJ260">
            <v>7599</v>
          </cell>
          <cell r="AK260">
            <v>0</v>
          </cell>
        </row>
        <row r="262">
          <cell r="F262">
            <v>373145</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438142</v>
          </cell>
          <cell r="AM262">
            <v>0</v>
          </cell>
        </row>
        <row r="263">
          <cell r="F263" t="e">
            <v>#REF!</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t="e">
            <v>#REF!</v>
          </cell>
          <cell r="AM263" t="e">
            <v>#REF!</v>
          </cell>
        </row>
        <row r="264">
          <cell r="F264" t="e">
            <v>#REF!</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t="e">
            <v>#REF!</v>
          </cell>
        </row>
        <row r="265">
          <cell r="F265">
            <v>68497</v>
          </cell>
          <cell r="AK265">
            <v>68497</v>
          </cell>
        </row>
        <row r="266">
          <cell r="F266">
            <v>0</v>
          </cell>
          <cell r="AK266">
            <v>0</v>
          </cell>
        </row>
        <row r="267">
          <cell r="F267" t="e">
            <v>#REF!</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t="e">
            <v>#REF!</v>
          </cell>
        </row>
        <row r="268">
          <cell r="F268" t="e">
            <v>#REF!</v>
          </cell>
          <cell r="AK268" t="e">
            <v>#REF!</v>
          </cell>
        </row>
        <row r="269">
          <cell r="F269">
            <v>0</v>
          </cell>
          <cell r="AK269">
            <v>0</v>
          </cell>
        </row>
        <row r="270">
          <cell r="F270">
            <v>0</v>
          </cell>
          <cell r="AK270">
            <v>0</v>
          </cell>
        </row>
        <row r="271">
          <cell r="F271">
            <v>3500</v>
          </cell>
          <cell r="AK271">
            <v>3500</v>
          </cell>
        </row>
        <row r="272">
          <cell r="F272">
            <v>369645</v>
          </cell>
          <cell r="AK272">
            <v>369645</v>
          </cell>
        </row>
        <row r="273">
          <cell r="F273">
            <v>0</v>
          </cell>
          <cell r="P273">
            <v>0</v>
          </cell>
          <cell r="S273">
            <v>0</v>
          </cell>
          <cell r="X273">
            <v>0</v>
          </cell>
          <cell r="AC273">
            <v>0</v>
          </cell>
          <cell r="AF273">
            <v>0</v>
          </cell>
          <cell r="AG273">
            <v>0</v>
          </cell>
          <cell r="AH273">
            <v>0</v>
          </cell>
          <cell r="AK273">
            <v>0</v>
          </cell>
        </row>
        <row r="274">
          <cell r="F274">
            <v>0</v>
          </cell>
          <cell r="AK274">
            <v>0</v>
          </cell>
        </row>
        <row r="275">
          <cell r="F275">
            <v>0</v>
          </cell>
          <cell r="P275">
            <v>0</v>
          </cell>
          <cell r="S275">
            <v>0</v>
          </cell>
          <cell r="X275">
            <v>0</v>
          </cell>
          <cell r="AC275">
            <v>0</v>
          </cell>
          <cell r="AF275">
            <v>0</v>
          </cell>
          <cell r="AG275">
            <v>0</v>
          </cell>
          <cell r="AH275">
            <v>0</v>
          </cell>
          <cell r="AK275">
            <v>0</v>
          </cell>
        </row>
        <row r="276">
          <cell r="F276" t="e">
            <v>#REF!</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K276" t="e">
            <v>#REF!</v>
          </cell>
        </row>
        <row r="277">
          <cell r="F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K277" t="e">
            <v>#REF!</v>
          </cell>
        </row>
        <row r="278">
          <cell r="F278">
            <v>0</v>
          </cell>
          <cell r="G278">
            <v>0</v>
          </cell>
          <cell r="H278">
            <v>0</v>
          </cell>
          <cell r="P278">
            <v>0</v>
          </cell>
          <cell r="S278">
            <v>0</v>
          </cell>
          <cell r="T278">
            <v>0</v>
          </cell>
          <cell r="U278">
            <v>0</v>
          </cell>
          <cell r="X278">
            <v>0</v>
          </cell>
          <cell r="Y278">
            <v>0</v>
          </cell>
          <cell r="Z278">
            <v>0</v>
          </cell>
          <cell r="AC278">
            <v>0</v>
          </cell>
          <cell r="AD278">
            <v>0</v>
          </cell>
          <cell r="AE278">
            <v>0</v>
          </cell>
          <cell r="AF278">
            <v>0</v>
          </cell>
          <cell r="AG278">
            <v>0</v>
          </cell>
          <cell r="AH278">
            <v>0</v>
          </cell>
          <cell r="AK278">
            <v>0</v>
          </cell>
        </row>
        <row r="279">
          <cell r="F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K279" t="e">
            <v>#REF!</v>
          </cell>
        </row>
        <row r="280">
          <cell r="F280" t="e">
            <v>#REF!</v>
          </cell>
          <cell r="P280" t="e">
            <v>#REF!</v>
          </cell>
          <cell r="Q280">
            <v>0</v>
          </cell>
          <cell r="R280">
            <v>0</v>
          </cell>
          <cell r="S280" t="e">
            <v>#REF!</v>
          </cell>
          <cell r="T280">
            <v>0</v>
          </cell>
          <cell r="U280">
            <v>0</v>
          </cell>
          <cell r="V280">
            <v>0</v>
          </cell>
          <cell r="W280">
            <v>0</v>
          </cell>
          <cell r="X280" t="e">
            <v>#REF!</v>
          </cell>
          <cell r="Y280">
            <v>0</v>
          </cell>
          <cell r="Z280">
            <v>0</v>
          </cell>
          <cell r="AA280">
            <v>0</v>
          </cell>
          <cell r="AB280">
            <v>0</v>
          </cell>
          <cell r="AC280" t="e">
            <v>#REF!</v>
          </cell>
          <cell r="AD280">
            <v>0</v>
          </cell>
          <cell r="AE280">
            <v>0</v>
          </cell>
          <cell r="AF280" t="e">
            <v>#REF!</v>
          </cell>
          <cell r="AG280" t="e">
            <v>#REF!</v>
          </cell>
          <cell r="AH280" t="e">
            <v>#REF!</v>
          </cell>
          <cell r="AK280" t="e">
            <v>#REF!</v>
          </cell>
        </row>
        <row r="281">
          <cell r="F281" t="e">
            <v>#REF!</v>
          </cell>
          <cell r="P281" t="e">
            <v>#REF!</v>
          </cell>
          <cell r="S281" t="e">
            <v>#REF!</v>
          </cell>
          <cell r="X281" t="e">
            <v>#REF!</v>
          </cell>
          <cell r="AC281" t="e">
            <v>#REF!</v>
          </cell>
          <cell r="AF281" t="e">
            <v>#REF!</v>
          </cell>
          <cell r="AG281" t="e">
            <v>#REF!</v>
          </cell>
          <cell r="AH281" t="e">
            <v>#REF!</v>
          </cell>
          <cell r="AK281" t="e">
            <v>#REF!</v>
          </cell>
        </row>
        <row r="282">
          <cell r="F282" t="e">
            <v>#REF!</v>
          </cell>
          <cell r="P282" t="e">
            <v>#REF!</v>
          </cell>
          <cell r="S282" t="e">
            <v>#REF!</v>
          </cell>
          <cell r="X282" t="e">
            <v>#REF!</v>
          </cell>
          <cell r="AC282" t="e">
            <v>#REF!</v>
          </cell>
          <cell r="AF282" t="e">
            <v>#REF!</v>
          </cell>
          <cell r="AG282" t="e">
            <v>#REF!</v>
          </cell>
          <cell r="AH282" t="e">
            <v>#REF!</v>
          </cell>
          <cell r="AK282" t="e">
            <v>#REF!</v>
          </cell>
        </row>
        <row r="283">
          <cell r="F283">
            <v>60</v>
          </cell>
          <cell r="P283">
            <v>370</v>
          </cell>
          <cell r="S283">
            <v>480</v>
          </cell>
          <cell r="X283">
            <v>100</v>
          </cell>
          <cell r="AC283">
            <v>100</v>
          </cell>
          <cell r="AF283">
            <v>0</v>
          </cell>
          <cell r="AG283">
            <v>0</v>
          </cell>
          <cell r="AK283">
            <v>1110</v>
          </cell>
        </row>
        <row r="284">
          <cell r="F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J284">
            <v>0</v>
          </cell>
          <cell r="AK284">
            <v>0</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t="e">
            <v>#REF!</v>
          </cell>
        </row>
        <row r="286">
          <cell r="F286" t="e">
            <v>#REF!</v>
          </cell>
          <cell r="P286" t="e">
            <v>#REF!</v>
          </cell>
          <cell r="S286" t="e">
            <v>#REF!</v>
          </cell>
          <cell r="X286" t="e">
            <v>#REF!</v>
          </cell>
          <cell r="AC286" t="e">
            <v>#REF!</v>
          </cell>
          <cell r="AF286" t="e">
            <v>#REF!</v>
          </cell>
          <cell r="AG286" t="e">
            <v>#REF!</v>
          </cell>
          <cell r="AH286" t="e">
            <v>#REF!</v>
          </cell>
          <cell r="AK286" t="e">
            <v>#REF!</v>
          </cell>
        </row>
        <row r="287">
          <cell r="F287">
            <v>0</v>
          </cell>
          <cell r="P287">
            <v>0</v>
          </cell>
          <cell r="S287">
            <v>0</v>
          </cell>
          <cell r="X287">
            <v>0</v>
          </cell>
          <cell r="AC287">
            <v>0</v>
          </cell>
          <cell r="AF287">
            <v>0</v>
          </cell>
          <cell r="AG287">
            <v>0</v>
          </cell>
          <cell r="AH287">
            <v>0</v>
          </cell>
          <cell r="AK287">
            <v>0</v>
          </cell>
        </row>
        <row r="288">
          <cell r="AK288">
            <v>0</v>
          </cell>
        </row>
        <row r="289">
          <cell r="S289">
            <v>250</v>
          </cell>
          <cell r="AH289">
            <v>0</v>
          </cell>
          <cell r="AK289">
            <v>250</v>
          </cell>
        </row>
        <row r="290">
          <cell r="F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K290" t="e">
            <v>#REF!</v>
          </cell>
        </row>
        <row r="291">
          <cell r="AK291">
            <v>0</v>
          </cell>
        </row>
        <row r="292">
          <cell r="F292" t="e">
            <v>#REF!</v>
          </cell>
          <cell r="P292" t="e">
            <v>#REF!</v>
          </cell>
          <cell r="Q292">
            <v>0</v>
          </cell>
          <cell r="R292">
            <v>0</v>
          </cell>
          <cell r="S292" t="e">
            <v>#REF!</v>
          </cell>
          <cell r="T292">
            <v>0</v>
          </cell>
          <cell r="U292">
            <v>0</v>
          </cell>
          <cell r="V292">
            <v>0</v>
          </cell>
          <cell r="W292">
            <v>0</v>
          </cell>
          <cell r="X292" t="e">
            <v>#REF!</v>
          </cell>
          <cell r="Y292">
            <v>0</v>
          </cell>
          <cell r="Z292">
            <v>0</v>
          </cell>
          <cell r="AA292">
            <v>0</v>
          </cell>
          <cell r="AB292">
            <v>0</v>
          </cell>
          <cell r="AC292" t="e">
            <v>#REF!</v>
          </cell>
          <cell r="AD292">
            <v>0</v>
          </cell>
          <cell r="AE292">
            <v>0</v>
          </cell>
          <cell r="AF292" t="e">
            <v>#REF!</v>
          </cell>
          <cell r="AG292" t="e">
            <v>#REF!</v>
          </cell>
          <cell r="AH292" t="e">
            <v>#REF!</v>
          </cell>
          <cell r="AK292" t="e">
            <v>#REF!</v>
          </cell>
        </row>
        <row r="293">
          <cell r="F293">
            <v>0</v>
          </cell>
          <cell r="P293">
            <v>-370</v>
          </cell>
          <cell r="S293">
            <v>-730</v>
          </cell>
          <cell r="X293">
            <v>-100</v>
          </cell>
          <cell r="AC293">
            <v>-100</v>
          </cell>
          <cell r="AF293">
            <v>0</v>
          </cell>
          <cell r="AG293">
            <v>0</v>
          </cell>
          <cell r="AH293">
            <v>0</v>
          </cell>
          <cell r="AK293">
            <v>-1300</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K294">
            <v>0</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t="e">
            <v>#REF!</v>
          </cell>
          <cell r="P297" t="e">
            <v>#REF!</v>
          </cell>
          <cell r="Q297">
            <v>0</v>
          </cell>
          <cell r="R297">
            <v>0</v>
          </cell>
          <cell r="S297" t="e">
            <v>#REF!</v>
          </cell>
          <cell r="T297">
            <v>0</v>
          </cell>
          <cell r="U297">
            <v>0</v>
          </cell>
          <cell r="V297">
            <v>0</v>
          </cell>
          <cell r="W297">
            <v>0</v>
          </cell>
          <cell r="X297" t="e">
            <v>#REF!</v>
          </cell>
          <cell r="Y297">
            <v>0</v>
          </cell>
          <cell r="Z297">
            <v>0</v>
          </cell>
          <cell r="AA297">
            <v>0</v>
          </cell>
          <cell r="AB297">
            <v>0</v>
          </cell>
          <cell r="AC297" t="e">
            <v>#REF!</v>
          </cell>
          <cell r="AD297">
            <v>0</v>
          </cell>
          <cell r="AE297">
            <v>0</v>
          </cell>
          <cell r="AF297" t="e">
            <v>#REF!</v>
          </cell>
          <cell r="AG297" t="e">
            <v>#REF!</v>
          </cell>
          <cell r="AH297" t="e">
            <v>#REF!</v>
          </cell>
          <cell r="AK297" t="e">
            <v>#REF!</v>
          </cell>
        </row>
        <row r="298">
          <cell r="F298" t="e">
            <v>#REF!</v>
          </cell>
          <cell r="P298" t="e">
            <v>#REF!</v>
          </cell>
          <cell r="S298" t="e">
            <v>#REF!</v>
          </cell>
          <cell r="X298" t="e">
            <v>#REF!</v>
          </cell>
          <cell r="AC298" t="e">
            <v>#REF!</v>
          </cell>
          <cell r="AF298" t="e">
            <v>#REF!</v>
          </cell>
          <cell r="AG298" t="e">
            <v>#REF!</v>
          </cell>
          <cell r="AH298" t="e">
            <v>#REF!</v>
          </cell>
          <cell r="AK298" t="e">
            <v>#REF!</v>
          </cell>
        </row>
        <row r="299">
          <cell r="F299" t="e">
            <v>#REF!</v>
          </cell>
          <cell r="P299" t="e">
            <v>#REF!</v>
          </cell>
          <cell r="S299" t="e">
            <v>#REF!</v>
          </cell>
          <cell r="X299" t="e">
            <v>#REF!</v>
          </cell>
          <cell r="AC299" t="e">
            <v>#REF!</v>
          </cell>
          <cell r="AF299" t="e">
            <v>#REF!</v>
          </cell>
          <cell r="AG299" t="e">
            <v>#REF!</v>
          </cell>
          <cell r="AH299" t="e">
            <v>#REF!</v>
          </cell>
          <cell r="AK299" t="e">
            <v>#REF!</v>
          </cell>
        </row>
        <row r="300">
          <cell r="F300">
            <v>0</v>
          </cell>
          <cell r="P300">
            <v>0</v>
          </cell>
          <cell r="S300">
            <v>0</v>
          </cell>
          <cell r="X300">
            <v>0</v>
          </cell>
          <cell r="AC300">
            <v>0</v>
          </cell>
          <cell r="AF300">
            <v>0</v>
          </cell>
          <cell r="AG300">
            <v>0</v>
          </cell>
          <cell r="AH300">
            <v>0</v>
          </cell>
          <cell r="AK300">
            <v>0</v>
          </cell>
        </row>
        <row r="301">
          <cell r="P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F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K303" t="e">
            <v>#REF!</v>
          </cell>
        </row>
        <row r="304">
          <cell r="AH304">
            <v>191</v>
          </cell>
          <cell r="AK304">
            <v>0</v>
          </cell>
        </row>
        <row r="306">
          <cell r="F306" t="e">
            <v>#REF!</v>
          </cell>
          <cell r="G306">
            <v>0</v>
          </cell>
          <cell r="H306">
            <v>0</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F306" t="e">
            <v>#REF!</v>
          </cell>
          <cell r="AG306" t="e">
            <v>#REF!</v>
          </cell>
          <cell r="AH306" t="e">
            <v>#REF!</v>
          </cell>
          <cell r="AK306" t="e">
            <v>#REF!</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t="e">
            <v>#REF!</v>
          </cell>
        </row>
        <row r="312">
          <cell r="AK312">
            <v>0</v>
          </cell>
        </row>
        <row r="313">
          <cell r="P313">
            <v>0</v>
          </cell>
          <cell r="AK313">
            <v>0</v>
          </cell>
        </row>
        <row r="314">
          <cell r="S314">
            <v>0</v>
          </cell>
          <cell r="AK314">
            <v>0</v>
          </cell>
        </row>
        <row r="315">
          <cell r="F315">
            <v>0</v>
          </cell>
          <cell r="AK315">
            <v>0</v>
          </cell>
        </row>
        <row r="316">
          <cell r="S316">
            <v>0</v>
          </cell>
        </row>
        <row r="317">
          <cell r="F317">
            <v>0</v>
          </cell>
          <cell r="AK317">
            <v>0</v>
          </cell>
        </row>
        <row r="318">
          <cell r="AK318">
            <v>0</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31">
          <cell r="AJ331">
            <v>2455</v>
          </cell>
          <cell r="AK331">
            <v>0</v>
          </cell>
          <cell r="AM331">
            <v>0</v>
          </cell>
        </row>
        <row r="332">
          <cell r="F332">
            <v>0</v>
          </cell>
          <cell r="P332">
            <v>0</v>
          </cell>
          <cell r="S332">
            <v>0</v>
          </cell>
          <cell r="X332">
            <v>0</v>
          </cell>
          <cell r="AC332">
            <v>0</v>
          </cell>
          <cell r="AF332">
            <v>0</v>
          </cell>
          <cell r="AG332">
            <v>0</v>
          </cell>
          <cell r="AH332">
            <v>0</v>
          </cell>
          <cell r="AK332">
            <v>0</v>
          </cell>
          <cell r="AM332">
            <v>0</v>
          </cell>
        </row>
        <row r="333">
          <cell r="AJ333">
            <v>36</v>
          </cell>
          <cell r="AK333" t="e">
            <v>#REF!</v>
          </cell>
          <cell r="AM333" t="e">
            <v>#REF!</v>
          </cell>
        </row>
        <row r="334">
          <cell r="AK334" t="e">
            <v>#REF!</v>
          </cell>
          <cell r="AM334" t="e">
            <v>#REF!</v>
          </cell>
        </row>
        <row r="335">
          <cell r="AJ335">
            <v>36</v>
          </cell>
          <cell r="AK335">
            <v>0</v>
          </cell>
          <cell r="AM335">
            <v>0</v>
          </cell>
        </row>
        <row r="336">
          <cell r="AK336">
            <v>0</v>
          </cell>
          <cell r="AM336">
            <v>0</v>
          </cell>
        </row>
        <row r="337">
          <cell r="AK337">
            <v>3500</v>
          </cell>
          <cell r="AM337">
            <v>3500</v>
          </cell>
        </row>
        <row r="338">
          <cell r="AK338">
            <v>369645</v>
          </cell>
        </row>
        <row r="339">
          <cell r="AK339">
            <v>0</v>
          </cell>
          <cell r="AM339">
            <v>0</v>
          </cell>
        </row>
        <row r="340">
          <cell r="AK340">
            <v>0</v>
          </cell>
        </row>
        <row r="341">
          <cell r="AK341">
            <v>0</v>
          </cell>
          <cell r="AM341">
            <v>0</v>
          </cell>
        </row>
        <row r="342">
          <cell r="AK342">
            <v>-1300</v>
          </cell>
          <cell r="AM342">
            <v>-1300</v>
          </cell>
        </row>
        <row r="343">
          <cell r="AK343">
            <v>0</v>
          </cell>
          <cell r="AM343">
            <v>0</v>
          </cell>
        </row>
        <row r="344">
          <cell r="AK344">
            <v>0</v>
          </cell>
          <cell r="AM344">
            <v>0</v>
          </cell>
        </row>
        <row r="345">
          <cell r="AK345">
            <v>0</v>
          </cell>
          <cell r="AM345">
            <v>0</v>
          </cell>
        </row>
        <row r="346">
          <cell r="AK346">
            <v>0</v>
          </cell>
          <cell r="AM346">
            <v>0</v>
          </cell>
        </row>
        <row r="347">
          <cell r="AK347" t="e">
            <v>#REF!</v>
          </cell>
          <cell r="AM347" t="e">
            <v>#REF!</v>
          </cell>
        </row>
        <row r="348">
          <cell r="AK348" t="e">
            <v>#REF!</v>
          </cell>
          <cell r="AM348" t="e">
            <v>#REF!</v>
          </cell>
        </row>
        <row r="349">
          <cell r="AK349" t="e">
            <v>#REF!</v>
          </cell>
          <cell r="AM349" t="e">
            <v>#REF!</v>
          </cell>
        </row>
        <row r="350">
          <cell r="AK350">
            <v>1110</v>
          </cell>
        </row>
        <row r="351">
          <cell r="AK351">
            <v>0</v>
          </cell>
        </row>
        <row r="352">
          <cell r="AK352">
            <v>0</v>
          </cell>
          <cell r="AM352">
            <v>0</v>
          </cell>
        </row>
        <row r="353">
          <cell r="AK353" t="e">
            <v>#REF!</v>
          </cell>
          <cell r="AM353" t="e">
            <v>#REF!</v>
          </cell>
        </row>
        <row r="354">
          <cell r="AK354">
            <v>0</v>
          </cell>
          <cell r="AM354">
            <v>0</v>
          </cell>
        </row>
        <row r="355">
          <cell r="P355">
            <v>225</v>
          </cell>
          <cell r="S355">
            <v>296</v>
          </cell>
          <cell r="X355">
            <v>56</v>
          </cell>
          <cell r="AC355">
            <v>0</v>
          </cell>
          <cell r="AF355">
            <v>0</v>
          </cell>
          <cell r="AG355">
            <v>0</v>
          </cell>
          <cell r="AH355">
            <v>0</v>
          </cell>
          <cell r="AK355">
            <v>577</v>
          </cell>
        </row>
        <row r="356">
          <cell r="AK356">
            <v>0</v>
          </cell>
        </row>
        <row r="357">
          <cell r="F357">
            <v>0</v>
          </cell>
          <cell r="P357">
            <v>0</v>
          </cell>
          <cell r="S357">
            <v>0</v>
          </cell>
          <cell r="X357">
            <v>0</v>
          </cell>
          <cell r="AC357">
            <v>0</v>
          </cell>
          <cell r="AF357">
            <v>0</v>
          </cell>
          <cell r="AG357">
            <v>0</v>
          </cell>
          <cell r="AH357">
            <v>0</v>
          </cell>
          <cell r="AK357">
            <v>0</v>
          </cell>
          <cell r="AM357">
            <v>0</v>
          </cell>
        </row>
        <row r="358">
          <cell r="AK358">
            <v>0</v>
          </cell>
          <cell r="AM358">
            <v>0</v>
          </cell>
        </row>
        <row r="359">
          <cell r="AK359">
            <v>0</v>
          </cell>
          <cell r="AM359">
            <v>0</v>
          </cell>
        </row>
        <row r="360">
          <cell r="AK360">
            <v>0</v>
          </cell>
          <cell r="AM360">
            <v>0</v>
          </cell>
        </row>
        <row r="361">
          <cell r="AJ361">
            <v>-2491</v>
          </cell>
          <cell r="AK361" t="e">
            <v>#REF!</v>
          </cell>
          <cell r="AM361" t="e">
            <v>#REF!</v>
          </cell>
        </row>
        <row r="362">
          <cell r="AK362" t="e">
            <v>#REF!</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M365">
            <v>0</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cell r="AL387" t="str">
            <v>Е/Е</v>
          </cell>
        </row>
        <row r="388">
          <cell r="F388" t="str">
            <v>ПЛАН</v>
          </cell>
          <cell r="P388" t="str">
            <v>ПЛАН</v>
          </cell>
          <cell r="X388" t="str">
            <v>ПЛАН</v>
          </cell>
          <cell r="AC388" t="str">
            <v>ПЛАН</v>
          </cell>
          <cell r="AK388" t="str">
            <v>ПЛАН</v>
          </cell>
          <cell r="AL388" t="str">
            <v>ПЛАН</v>
          </cell>
        </row>
        <row r="389">
          <cell r="F389">
            <v>164.3</v>
          </cell>
          <cell r="G389">
            <v>50</v>
          </cell>
          <cell r="H389">
            <v>51</v>
          </cell>
          <cell r="P389">
            <v>14.333333333333332</v>
          </cell>
          <cell r="S389">
            <v>14.333333333333332</v>
          </cell>
          <cell r="X389">
            <v>182</v>
          </cell>
          <cell r="Y389">
            <v>76</v>
          </cell>
          <cell r="Z389">
            <v>76</v>
          </cell>
          <cell r="AC389">
            <v>323.66666666666674</v>
          </cell>
          <cell r="AD389">
            <v>148</v>
          </cell>
          <cell r="AE389">
            <v>147</v>
          </cell>
          <cell r="AK389">
            <v>735.30000000000018</v>
          </cell>
          <cell r="AL389" t="e">
            <v>#REF!</v>
          </cell>
          <cell r="AM389">
            <v>303.33333333333326</v>
          </cell>
        </row>
        <row r="390">
          <cell r="F390">
            <v>29</v>
          </cell>
          <cell r="G390">
            <v>9</v>
          </cell>
          <cell r="P390">
            <v>0</v>
          </cell>
          <cell r="X390">
            <v>0</v>
          </cell>
          <cell r="Y390">
            <v>0</v>
          </cell>
          <cell r="AC390">
            <v>3.6666666666666665</v>
          </cell>
          <cell r="AD390">
            <v>2</v>
          </cell>
          <cell r="AK390">
            <v>46</v>
          </cell>
          <cell r="AL390">
            <v>14</v>
          </cell>
        </row>
        <row r="391">
          <cell r="F391">
            <v>0</v>
          </cell>
          <cell r="G391">
            <v>0</v>
          </cell>
          <cell r="P391">
            <v>0.66666666666666663</v>
          </cell>
          <cell r="X391">
            <v>146.66666666666666</v>
          </cell>
          <cell r="Y391">
            <v>61</v>
          </cell>
          <cell r="AC391">
            <v>280.66666666666669</v>
          </cell>
          <cell r="AD391">
            <v>128</v>
          </cell>
          <cell r="AK391">
            <v>428</v>
          </cell>
          <cell r="AL391">
            <v>189.66666666666666</v>
          </cell>
        </row>
        <row r="392">
          <cell r="F392">
            <v>0</v>
          </cell>
          <cell r="G392">
            <v>0</v>
          </cell>
          <cell r="P392">
            <v>2</v>
          </cell>
          <cell r="X392">
            <v>0</v>
          </cell>
          <cell r="Y392">
            <v>0</v>
          </cell>
          <cell r="AC392">
            <v>25</v>
          </cell>
          <cell r="AD392">
            <v>11</v>
          </cell>
          <cell r="AK392">
            <v>33.666666666666671</v>
          </cell>
          <cell r="AL392">
            <v>16</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37</v>
          </cell>
          <cell r="P394">
            <v>0</v>
          </cell>
          <cell r="X394">
            <v>0</v>
          </cell>
          <cell r="Y394">
            <v>0</v>
          </cell>
          <cell r="AC394">
            <v>0</v>
          </cell>
          <cell r="AD394">
            <v>0</v>
          </cell>
          <cell r="AK394">
            <v>120.63333333333333</v>
          </cell>
          <cell r="AL394">
            <v>39</v>
          </cell>
        </row>
        <row r="395">
          <cell r="F395">
            <v>8.6666666666666661</v>
          </cell>
          <cell r="G395">
            <v>3</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row>
        <row r="401">
          <cell r="F401">
            <v>1.1666666666666667</v>
          </cell>
          <cell r="G401">
            <v>0</v>
          </cell>
          <cell r="P401">
            <v>20.5</v>
          </cell>
          <cell r="X401">
            <v>522.33333333333337</v>
          </cell>
          <cell r="Y401">
            <v>217</v>
          </cell>
          <cell r="AC401">
            <v>43</v>
          </cell>
          <cell r="AD401">
            <v>20</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200</v>
          </cell>
          <cell r="AC403">
            <v>11</v>
          </cell>
          <cell r="AD403">
            <v>5</v>
          </cell>
          <cell r="AK403">
            <v>491.66666666666669</v>
          </cell>
          <cell r="AL403">
            <v>205</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17</v>
          </cell>
          <cell r="AC405">
            <v>32</v>
          </cell>
          <cell r="AD405">
            <v>15</v>
          </cell>
          <cell r="AK405">
            <v>91</v>
          </cell>
          <cell r="AL405">
            <v>52.833333333333336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P411">
            <v>0</v>
          </cell>
          <cell r="X411">
            <v>0</v>
          </cell>
          <cell r="Y411">
            <v>0</v>
          </cell>
          <cell r="AC411">
            <v>0</v>
          </cell>
          <cell r="AD411">
            <v>0</v>
          </cell>
          <cell r="AK411">
            <v>0</v>
          </cell>
        </row>
        <row r="412">
          <cell r="F412">
            <v>206.33333333333329</v>
          </cell>
          <cell r="G412">
            <v>63</v>
          </cell>
          <cell r="H412">
            <v>64</v>
          </cell>
          <cell r="P412">
            <v>50.166666666666671</v>
          </cell>
          <cell r="S412">
            <v>50.166666666666671</v>
          </cell>
          <cell r="X412">
            <v>37.833333333333343</v>
          </cell>
          <cell r="Y412">
            <v>16</v>
          </cell>
          <cell r="AC412">
            <v>26.000000000000004</v>
          </cell>
          <cell r="AD412">
            <v>12</v>
          </cell>
          <cell r="AK412">
            <v>1965.0000000000002</v>
          </cell>
          <cell r="AL412">
            <v>400.16666666666663</v>
          </cell>
          <cell r="AM412">
            <v>400.16666666666663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1</v>
          </cell>
          <cell r="P418">
            <v>5</v>
          </cell>
          <cell r="X418">
            <v>3</v>
          </cell>
          <cell r="Y418">
            <v>1</v>
          </cell>
          <cell r="AC418">
            <v>3</v>
          </cell>
          <cell r="AD418">
            <v>1</v>
          </cell>
          <cell r="AK418">
            <v>57.666666666666664</v>
          </cell>
          <cell r="AL418">
            <v>48</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54</v>
          </cell>
          <cell r="P423">
            <v>0</v>
          </cell>
          <cell r="X423">
            <v>0</v>
          </cell>
          <cell r="Y423">
            <v>0</v>
          </cell>
          <cell r="AC423">
            <v>0</v>
          </cell>
          <cell r="AD423">
            <v>0</v>
          </cell>
          <cell r="AK423">
            <v>177</v>
          </cell>
          <cell r="AL423">
            <v>54</v>
          </cell>
        </row>
        <row r="424">
          <cell r="F424">
            <v>0</v>
          </cell>
          <cell r="G424">
            <v>0</v>
          </cell>
          <cell r="P424">
            <v>0</v>
          </cell>
          <cell r="X424">
            <v>10</v>
          </cell>
          <cell r="Y424">
            <v>4</v>
          </cell>
          <cell r="AC424">
            <v>7.666666666666667</v>
          </cell>
          <cell r="AD424">
            <v>4</v>
          </cell>
          <cell r="AK424">
            <v>17.666666666666668</v>
          </cell>
          <cell r="AL424">
            <v>8</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2</v>
          </cell>
          <cell r="AC427">
            <v>5</v>
          </cell>
          <cell r="AD427">
            <v>2</v>
          </cell>
          <cell r="AK427">
            <v>13.333333333333334</v>
          </cell>
          <cell r="AL427">
            <v>6.3333333333333339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1</v>
          </cell>
          <cell r="P433">
            <v>0.66666666666666663</v>
          </cell>
          <cell r="X433">
            <v>0.66666666666666663</v>
          </cell>
          <cell r="Y433">
            <v>0</v>
          </cell>
          <cell r="AC433">
            <v>0.66666666666666663</v>
          </cell>
          <cell r="AD433">
            <v>0</v>
          </cell>
          <cell r="AK433">
            <v>3.6666666666666665</v>
          </cell>
          <cell r="AL433">
            <v>1.6666666666666665</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
      <sheetData sheetId="3" refreshError="1">
        <row r="8">
          <cell r="AF8" t="str">
            <v>ЗАТВЕРДЖУЮ</v>
          </cell>
        </row>
        <row r="15">
          <cell r="AN15" t="str">
            <v>ЗАТВЕРДЖУЮ</v>
          </cell>
        </row>
        <row r="16">
          <cell r="AN16" t="str">
            <v>ГОЛОВА ПРАВЛІННЯ-</v>
          </cell>
        </row>
        <row r="17">
          <cell r="AN17" t="str">
            <v>ГЕНЕРАЛЬНИЙ ДИРЕКТОР</v>
          </cell>
        </row>
        <row r="18">
          <cell r="AO18" t="str">
            <v xml:space="preserve">    І.В.ПЛАЧКОВ</v>
          </cell>
        </row>
        <row r="19">
          <cell r="AC19" t="str">
            <v>звіт</v>
          </cell>
        </row>
        <row r="20">
          <cell r="N20" t="str">
            <v>ЗАТВЕРДЖУЮ</v>
          </cell>
          <cell r="AJ20" t="str">
            <v xml:space="preserve">        </v>
          </cell>
          <cell r="AK20" t="str">
            <v>ПЛАЧКОВ І.В.</v>
          </cell>
        </row>
        <row r="21">
          <cell r="N21" t="str">
            <v xml:space="preserve">                   ПЛАЧКОВ І.В.</v>
          </cell>
          <cell r="AJ21" t="str">
            <v>ЗАТВЕРДЖУЮ</v>
          </cell>
        </row>
        <row r="22">
          <cell r="AJ22" t="str">
            <v xml:space="preserve">                   ПЛАЧКОВ І.В.</v>
          </cell>
        </row>
        <row r="23">
          <cell r="AF23" t="str">
            <v>ЗАТВЕРДЖУЮ</v>
          </cell>
        </row>
        <row r="24">
          <cell r="AF24" t="str">
            <v>ГОЛОВА ПРАЛІННЯ  КЕ</v>
          </cell>
        </row>
        <row r="27">
          <cell r="AF27" t="str">
            <v xml:space="preserve">                   ПЛАЧКОВ І.В.</v>
          </cell>
          <cell r="AG27" t="str">
            <v>І.В.ПЛАЧКОВ</v>
          </cell>
        </row>
        <row r="28">
          <cell r="AJ28" t="str">
            <v xml:space="preserve">                      ПЛАЧКОВ І.В.</v>
          </cell>
        </row>
        <row r="31">
          <cell r="D31" t="str">
            <v>ВИК.ДИР.</v>
          </cell>
          <cell r="E31" t="str">
            <v>Е/Е</v>
          </cell>
          <cell r="F31" t="str">
            <v xml:space="preserve"> Т/Е</v>
          </cell>
          <cell r="L31" t="str">
            <v>КМ план</v>
          </cell>
          <cell r="M31" t="str">
            <v>ККМ звіт</v>
          </cell>
          <cell r="N31" t="str">
            <v>ТМ план</v>
          </cell>
          <cell r="O31" t="str">
            <v>ТМ звіт</v>
          </cell>
          <cell r="P31" t="str">
            <v>ВИРОБН</v>
          </cell>
          <cell r="Q31" t="str">
            <v>ПЕРЕД</v>
          </cell>
          <cell r="R31" t="str">
            <v>ТЕЦ-5 ВСЬОГО</v>
          </cell>
          <cell r="S31" t="str">
            <v>звіт</v>
          </cell>
          <cell r="T31" t="str">
            <v>Е/Е</v>
          </cell>
          <cell r="U31" t="str">
            <v xml:space="preserve"> Т/Е</v>
          </cell>
          <cell r="V31" t="str">
            <v>ТЕЦ-6 ВСЬОГО</v>
          </cell>
          <cell r="W31" t="str">
            <v>звіт</v>
          </cell>
          <cell r="X31" t="str">
            <v>Е/Е</v>
          </cell>
          <cell r="Y31" t="str">
            <v xml:space="preserve"> Т/Е</v>
          </cell>
          <cell r="Z31" t="str">
            <v>ТРМ ВСЬОГО</v>
          </cell>
          <cell r="AA31" t="str">
            <v>ТРМ  АК КЕ</v>
          </cell>
          <cell r="AB31" t="str">
            <v>ТРМ СТОР</v>
          </cell>
          <cell r="AC31" t="str">
            <v>ТРМ ВСЬОГО</v>
          </cell>
          <cell r="AD31" t="str">
            <v>ТРМ  АК КЕ</v>
          </cell>
          <cell r="AE31" t="str">
            <v>ТРМ СТОР</v>
          </cell>
          <cell r="AF31" t="str">
            <v xml:space="preserve">ДОП.ВИР. </v>
          </cell>
          <cell r="AG31" t="str">
            <v>РЕЗЕРВ</v>
          </cell>
          <cell r="AH31" t="str">
            <v>Е/Е</v>
          </cell>
          <cell r="AI31" t="str">
            <v xml:space="preserve"> Т/Е</v>
          </cell>
          <cell r="AJ31" t="str">
            <v>АК КЕ ВСЬОГО</v>
          </cell>
          <cell r="AK31" t="str">
            <v>Е/Е</v>
          </cell>
          <cell r="AL31" t="str">
            <v xml:space="preserve"> Т/Е</v>
          </cell>
          <cell r="AM31" t="str">
            <v>АК КЕ ВСЬОГО звіт</v>
          </cell>
          <cell r="AN31" t="str">
            <v>СТАНЦІї ЕЛЕКТРО</v>
          </cell>
          <cell r="AO31" t="str">
            <v>СТАНЦІІ ТЕПЛОВІ</v>
          </cell>
          <cell r="AP31" t="str">
            <v>МЕРЕЖІ ЕЛЕКТРО</v>
          </cell>
          <cell r="AQ31" t="str">
            <v>МЕРЕЖІ ТЕПЛОВІ</v>
          </cell>
        </row>
        <row r="32">
          <cell r="T32">
            <v>427</v>
          </cell>
          <cell r="X32">
            <v>353</v>
          </cell>
          <cell r="AK32">
            <v>780</v>
          </cell>
        </row>
        <row r="33">
          <cell r="T33">
            <v>388.95</v>
          </cell>
          <cell r="X33">
            <v>323.55</v>
          </cell>
          <cell r="AK33">
            <v>712.5</v>
          </cell>
        </row>
        <row r="34">
          <cell r="AK34">
            <v>712.5</v>
          </cell>
        </row>
        <row r="35">
          <cell r="AK35">
            <v>0</v>
          </cell>
        </row>
        <row r="36">
          <cell r="AK36">
            <v>160</v>
          </cell>
        </row>
        <row r="37">
          <cell r="AK37">
            <v>0</v>
          </cell>
        </row>
        <row r="38">
          <cell r="AK38">
            <v>619.1</v>
          </cell>
        </row>
        <row r="39">
          <cell r="L39">
            <v>0</v>
          </cell>
          <cell r="AK39">
            <v>459.1</v>
          </cell>
        </row>
        <row r="40">
          <cell r="N40">
            <v>850</v>
          </cell>
          <cell r="U40">
            <v>667</v>
          </cell>
          <cell r="Y40">
            <v>585</v>
          </cell>
          <cell r="AL40">
            <v>2102</v>
          </cell>
        </row>
        <row r="41">
          <cell r="AL41">
            <v>0</v>
          </cell>
        </row>
        <row r="42">
          <cell r="D42">
            <v>2558.727272727273</v>
          </cell>
          <cell r="L42">
            <v>2094.727272727273</v>
          </cell>
          <cell r="N42">
            <v>8290.4545454545441</v>
          </cell>
          <cell r="P42">
            <v>20817.202727272728</v>
          </cell>
          <cell r="Q42">
            <v>3051.2518181818186</v>
          </cell>
          <cell r="R42">
            <v>2382.9090909090883</v>
          </cell>
          <cell r="V42">
            <v>1332.6363636363603</v>
          </cell>
          <cell r="W42">
            <v>1700</v>
          </cell>
          <cell r="Z42">
            <v>3118.212121212121</v>
          </cell>
          <cell r="AA42">
            <v>2527.5454545454545</v>
          </cell>
          <cell r="AB42">
            <v>590.66666666666674</v>
          </cell>
          <cell r="AC42" t="e">
            <v>#VALUE!</v>
          </cell>
          <cell r="AD42">
            <v>2792</v>
          </cell>
          <cell r="AE42">
            <v>846</v>
          </cell>
          <cell r="AL42">
            <v>1892</v>
          </cell>
        </row>
        <row r="44">
          <cell r="D44">
            <v>488</v>
          </cell>
          <cell r="E44">
            <v>180</v>
          </cell>
          <cell r="F44">
            <v>308</v>
          </cell>
          <cell r="L44">
            <v>388</v>
          </cell>
          <cell r="M44">
            <v>352</v>
          </cell>
          <cell r="N44">
            <v>499</v>
          </cell>
          <cell r="O44">
            <v>583</v>
          </cell>
          <cell r="P44">
            <v>249.5</v>
          </cell>
          <cell r="Q44">
            <v>249.5</v>
          </cell>
          <cell r="R44">
            <v>157</v>
          </cell>
          <cell r="S44">
            <v>93</v>
          </cell>
          <cell r="T44">
            <v>67</v>
          </cell>
          <cell r="U44">
            <v>90</v>
          </cell>
          <cell r="V44">
            <v>267</v>
          </cell>
          <cell r="W44">
            <v>109</v>
          </cell>
          <cell r="X44">
            <v>109</v>
          </cell>
          <cell r="Y44">
            <v>158</v>
          </cell>
          <cell r="Z44">
            <v>226.33333333333334</v>
          </cell>
          <cell r="AA44">
            <v>155</v>
          </cell>
          <cell r="AB44">
            <v>71.333333333333343</v>
          </cell>
          <cell r="AC44">
            <v>302</v>
          </cell>
          <cell r="AD44">
            <v>229</v>
          </cell>
          <cell r="AE44">
            <v>73</v>
          </cell>
          <cell r="AG44">
            <v>0</v>
          </cell>
          <cell r="AH44">
            <v>0</v>
          </cell>
          <cell r="AI44">
            <v>0</v>
          </cell>
          <cell r="AJ44">
            <v>2049</v>
          </cell>
          <cell r="AK44">
            <v>771.6</v>
          </cell>
          <cell r="AL44">
            <v>1277.4000000000001</v>
          </cell>
          <cell r="AM44">
            <v>1904</v>
          </cell>
          <cell r="AN44">
            <v>176</v>
          </cell>
          <cell r="AO44">
            <v>418</v>
          </cell>
          <cell r="AP44">
            <v>595.6</v>
          </cell>
          <cell r="AQ44">
            <v>859.40000000000009</v>
          </cell>
        </row>
        <row r="45">
          <cell r="D45">
            <v>67.833333333333343</v>
          </cell>
          <cell r="E45">
            <v>20</v>
          </cell>
          <cell r="F45">
            <v>47.833333333333343</v>
          </cell>
          <cell r="L45">
            <v>336.7</v>
          </cell>
          <cell r="N45">
            <v>400.83333333333331</v>
          </cell>
          <cell r="R45">
            <v>55.666666666666664</v>
          </cell>
          <cell r="T45">
            <v>24</v>
          </cell>
          <cell r="U45">
            <v>31.666666666666664</v>
          </cell>
          <cell r="V45">
            <v>45.633333333333333</v>
          </cell>
          <cell r="X45">
            <v>19</v>
          </cell>
          <cell r="Y45">
            <v>26.633333333333333</v>
          </cell>
          <cell r="Z45">
            <v>187.79999999999998</v>
          </cell>
          <cell r="AA45">
            <v>125.2</v>
          </cell>
          <cell r="AB45">
            <v>62.59999999999998</v>
          </cell>
          <cell r="AJ45">
            <v>1085.8666666666666</v>
          </cell>
          <cell r="AK45">
            <v>407.7</v>
          </cell>
          <cell r="AL45">
            <v>678.16666666666652</v>
          </cell>
          <cell r="AM45">
            <v>0</v>
          </cell>
        </row>
        <row r="46">
          <cell r="D46">
            <v>0</v>
          </cell>
          <cell r="E46">
            <v>0</v>
          </cell>
          <cell r="F46">
            <v>0</v>
          </cell>
          <cell r="L46">
            <v>0</v>
          </cell>
          <cell r="R46">
            <v>56.666666666666664</v>
          </cell>
          <cell r="T46">
            <v>24</v>
          </cell>
          <cell r="U46">
            <v>32.666666666666664</v>
          </cell>
          <cell r="V46">
            <v>160</v>
          </cell>
          <cell r="X46">
            <v>65</v>
          </cell>
          <cell r="Y46">
            <v>95</v>
          </cell>
          <cell r="AB46">
            <v>0</v>
          </cell>
          <cell r="AJ46">
            <v>216.66666666666666</v>
          </cell>
          <cell r="AK46">
            <v>89</v>
          </cell>
          <cell r="AL46">
            <v>127.66666666666666</v>
          </cell>
          <cell r="AM46">
            <v>0</v>
          </cell>
        </row>
        <row r="47">
          <cell r="D47">
            <v>343.60666666666663</v>
          </cell>
          <cell r="E47">
            <v>103</v>
          </cell>
          <cell r="F47">
            <v>240.60666666666663</v>
          </cell>
          <cell r="L47">
            <v>9.6199999999999992</v>
          </cell>
          <cell r="N47">
            <v>33.333333333333336</v>
          </cell>
          <cell r="R47">
            <v>32.666666666666664</v>
          </cell>
          <cell r="T47">
            <v>15</v>
          </cell>
          <cell r="U47">
            <v>17.666666666666664</v>
          </cell>
          <cell r="V47">
            <v>32.56</v>
          </cell>
          <cell r="X47">
            <v>13</v>
          </cell>
          <cell r="Y47">
            <v>19.560000000000002</v>
          </cell>
          <cell r="Z47">
            <v>17.266666666666666</v>
          </cell>
          <cell r="AA47">
            <v>17.266666666666666</v>
          </cell>
          <cell r="AB47">
            <v>0</v>
          </cell>
          <cell r="AJ47">
            <v>469.05333333333328</v>
          </cell>
          <cell r="AK47">
            <v>140.62</v>
          </cell>
          <cell r="AL47">
            <v>328.43333333333328</v>
          </cell>
          <cell r="AM47">
            <v>0</v>
          </cell>
        </row>
        <row r="48">
          <cell r="D48">
            <v>1</v>
          </cell>
          <cell r="E48">
            <v>0</v>
          </cell>
          <cell r="F48">
            <v>1</v>
          </cell>
          <cell r="L48">
            <v>35</v>
          </cell>
          <cell r="M48">
            <v>48</v>
          </cell>
          <cell r="N48">
            <v>424</v>
          </cell>
          <cell r="O48">
            <v>524</v>
          </cell>
          <cell r="P48">
            <v>330.72</v>
          </cell>
          <cell r="Q48">
            <v>93.279999999999973</v>
          </cell>
          <cell r="R48">
            <v>926</v>
          </cell>
          <cell r="S48">
            <v>927</v>
          </cell>
          <cell r="T48">
            <v>396</v>
          </cell>
          <cell r="U48">
            <v>530</v>
          </cell>
          <cell r="V48">
            <v>67</v>
          </cell>
          <cell r="W48">
            <v>62</v>
          </cell>
          <cell r="X48">
            <v>27</v>
          </cell>
          <cell r="Y48">
            <v>40</v>
          </cell>
          <cell r="Z48">
            <v>162.33333333333334</v>
          </cell>
          <cell r="AA48">
            <v>112</v>
          </cell>
          <cell r="AB48">
            <v>50.333333333333343</v>
          </cell>
          <cell r="AC48">
            <v>101</v>
          </cell>
          <cell r="AD48">
            <v>71</v>
          </cell>
          <cell r="AE48">
            <v>30</v>
          </cell>
          <cell r="AG48">
            <v>0</v>
          </cell>
          <cell r="AH48">
            <v>0</v>
          </cell>
          <cell r="AI48">
            <v>0</v>
          </cell>
          <cell r="AJ48">
            <v>1566</v>
          </cell>
          <cell r="AK48">
            <v>460</v>
          </cell>
          <cell r="AL48">
            <v>1106</v>
          </cell>
          <cell r="AM48">
            <v>1650</v>
          </cell>
          <cell r="AN48">
            <v>423</v>
          </cell>
          <cell r="AO48">
            <v>714</v>
          </cell>
          <cell r="AP48">
            <v>37</v>
          </cell>
          <cell r="AQ48">
            <v>392</v>
          </cell>
        </row>
        <row r="49">
          <cell r="D49">
            <v>0</v>
          </cell>
          <cell r="E49">
            <v>0</v>
          </cell>
          <cell r="F49">
            <v>0</v>
          </cell>
          <cell r="N49">
            <v>22</v>
          </cell>
          <cell r="O49">
            <v>20</v>
          </cell>
          <cell r="P49">
            <v>22</v>
          </cell>
          <cell r="Q49">
            <v>0</v>
          </cell>
          <cell r="R49">
            <v>839</v>
          </cell>
          <cell r="S49">
            <v>838</v>
          </cell>
          <cell r="T49">
            <v>359</v>
          </cell>
          <cell r="U49">
            <v>480</v>
          </cell>
          <cell r="V49">
            <v>14</v>
          </cell>
          <cell r="W49">
            <v>7</v>
          </cell>
          <cell r="X49">
            <v>6</v>
          </cell>
          <cell r="Y49">
            <v>8</v>
          </cell>
          <cell r="Z49">
            <v>0</v>
          </cell>
          <cell r="AA49">
            <v>0</v>
          </cell>
          <cell r="AB49">
            <v>0</v>
          </cell>
          <cell r="AC49">
            <v>0</v>
          </cell>
          <cell r="AJ49">
            <v>875</v>
          </cell>
          <cell r="AK49">
            <v>365</v>
          </cell>
          <cell r="AL49">
            <v>510</v>
          </cell>
          <cell r="AM49">
            <v>865</v>
          </cell>
          <cell r="AN49">
            <v>365</v>
          </cell>
          <cell r="AO49">
            <v>495</v>
          </cell>
          <cell r="AP49">
            <v>0</v>
          </cell>
          <cell r="AQ49">
            <v>15</v>
          </cell>
        </row>
        <row r="50">
          <cell r="D50">
            <v>0</v>
          </cell>
          <cell r="E50">
            <v>0</v>
          </cell>
          <cell r="F50">
            <v>0</v>
          </cell>
          <cell r="L50">
            <v>0</v>
          </cell>
          <cell r="N50">
            <v>15905</v>
          </cell>
          <cell r="O50">
            <v>21044</v>
          </cell>
          <cell r="P50">
            <v>15905</v>
          </cell>
          <cell r="Q50">
            <v>0</v>
          </cell>
          <cell r="R50">
            <v>42454</v>
          </cell>
          <cell r="S50">
            <v>31171</v>
          </cell>
          <cell r="T50">
            <v>27692</v>
          </cell>
          <cell r="U50">
            <v>14762</v>
          </cell>
          <cell r="V50">
            <v>33739</v>
          </cell>
          <cell r="W50">
            <v>25487</v>
          </cell>
          <cell r="X50">
            <v>21106</v>
          </cell>
          <cell r="Y50">
            <v>12633</v>
          </cell>
          <cell r="Z50">
            <v>0</v>
          </cell>
          <cell r="AA50">
            <v>0</v>
          </cell>
          <cell r="AB50">
            <v>0</v>
          </cell>
          <cell r="AC50">
            <v>0</v>
          </cell>
          <cell r="AJ50">
            <v>92098</v>
          </cell>
          <cell r="AK50">
            <v>48798</v>
          </cell>
          <cell r="AL50">
            <v>43300</v>
          </cell>
          <cell r="AM50">
            <v>77702</v>
          </cell>
          <cell r="AN50">
            <v>48798</v>
          </cell>
          <cell r="AO50">
            <v>43300</v>
          </cell>
          <cell r="AP50">
            <v>0</v>
          </cell>
          <cell r="AQ50">
            <v>0</v>
          </cell>
        </row>
        <row r="51">
          <cell r="D51">
            <v>0</v>
          </cell>
          <cell r="E51">
            <v>0</v>
          </cell>
          <cell r="F51">
            <v>0</v>
          </cell>
          <cell r="L51">
            <v>0</v>
          </cell>
          <cell r="N51">
            <v>15905</v>
          </cell>
          <cell r="O51">
            <v>21044</v>
          </cell>
          <cell r="P51">
            <v>15905</v>
          </cell>
          <cell r="Q51">
            <v>0</v>
          </cell>
          <cell r="R51">
            <v>42454</v>
          </cell>
          <cell r="S51">
            <v>31171</v>
          </cell>
          <cell r="T51">
            <v>27692</v>
          </cell>
          <cell r="U51">
            <v>14762</v>
          </cell>
          <cell r="V51">
            <v>33739</v>
          </cell>
          <cell r="W51">
            <v>25487</v>
          </cell>
          <cell r="X51">
            <v>21106</v>
          </cell>
          <cell r="Y51">
            <v>12633</v>
          </cell>
          <cell r="Z51">
            <v>0</v>
          </cell>
          <cell r="AA51">
            <v>0</v>
          </cell>
          <cell r="AB51">
            <v>0</v>
          </cell>
          <cell r="AC51">
            <v>0</v>
          </cell>
          <cell r="AF51">
            <v>0</v>
          </cell>
          <cell r="AJ51">
            <v>92098</v>
          </cell>
          <cell r="AK51">
            <v>48798</v>
          </cell>
          <cell r="AL51">
            <v>43300</v>
          </cell>
          <cell r="AM51">
            <v>77702</v>
          </cell>
          <cell r="AN51">
            <v>48798</v>
          </cell>
          <cell r="AO51">
            <v>43300</v>
          </cell>
          <cell r="AP51">
            <v>0</v>
          </cell>
          <cell r="AQ51">
            <v>0</v>
          </cell>
        </row>
        <row r="52">
          <cell r="D52">
            <v>0</v>
          </cell>
          <cell r="E52">
            <v>0</v>
          </cell>
          <cell r="F52">
            <v>0</v>
          </cell>
          <cell r="P52">
            <v>0</v>
          </cell>
          <cell r="Q52">
            <v>0</v>
          </cell>
          <cell r="R52">
            <v>0</v>
          </cell>
          <cell r="T52">
            <v>0</v>
          </cell>
          <cell r="U52">
            <v>0</v>
          </cell>
          <cell r="V52">
            <v>0</v>
          </cell>
          <cell r="X52">
            <v>0</v>
          </cell>
          <cell r="Y52">
            <v>0</v>
          </cell>
          <cell r="Z52">
            <v>0</v>
          </cell>
          <cell r="AA52">
            <v>0</v>
          </cell>
          <cell r="AB52">
            <v>0</v>
          </cell>
          <cell r="AC52">
            <v>0</v>
          </cell>
          <cell r="AJ52">
            <v>0</v>
          </cell>
          <cell r="AK52">
            <v>0</v>
          </cell>
          <cell r="AL52">
            <v>0</v>
          </cell>
          <cell r="AM52">
            <v>0</v>
          </cell>
          <cell r="AO52">
            <v>0</v>
          </cell>
        </row>
        <row r="53">
          <cell r="D53">
            <v>7</v>
          </cell>
          <cell r="E53">
            <v>2</v>
          </cell>
          <cell r="F53">
            <v>5</v>
          </cell>
          <cell r="L53">
            <v>59</v>
          </cell>
          <cell r="M53">
            <v>46</v>
          </cell>
          <cell r="N53">
            <v>3197</v>
          </cell>
          <cell r="O53">
            <v>3166</v>
          </cell>
          <cell r="P53">
            <v>3197</v>
          </cell>
          <cell r="Q53">
            <v>0</v>
          </cell>
          <cell r="R53">
            <v>0</v>
          </cell>
          <cell r="T53">
            <v>0</v>
          </cell>
          <cell r="U53">
            <v>0</v>
          </cell>
          <cell r="V53">
            <v>0</v>
          </cell>
          <cell r="X53">
            <v>0</v>
          </cell>
          <cell r="Y53">
            <v>0</v>
          </cell>
          <cell r="Z53">
            <v>890</v>
          </cell>
          <cell r="AA53">
            <v>442</v>
          </cell>
          <cell r="AB53">
            <v>448</v>
          </cell>
          <cell r="AC53">
            <v>612</v>
          </cell>
          <cell r="AD53">
            <v>199</v>
          </cell>
          <cell r="AE53">
            <v>413</v>
          </cell>
          <cell r="AJ53">
            <v>3705</v>
          </cell>
          <cell r="AK53">
            <v>61</v>
          </cell>
          <cell r="AL53">
            <v>3644</v>
          </cell>
          <cell r="AM53">
            <v>3420</v>
          </cell>
          <cell r="AN53">
            <v>0</v>
          </cell>
          <cell r="AO53">
            <v>1087</v>
          </cell>
          <cell r="AP53">
            <v>61</v>
          </cell>
          <cell r="AQ53">
            <v>2557</v>
          </cell>
        </row>
        <row r="54">
          <cell r="D54">
            <v>260.72727272727275</v>
          </cell>
          <cell r="E54">
            <v>78</v>
          </cell>
          <cell r="F54">
            <v>182.72727272727275</v>
          </cell>
          <cell r="L54">
            <v>475.72727272727275</v>
          </cell>
          <cell r="M54">
            <v>444</v>
          </cell>
          <cell r="N54">
            <v>890.4545454545455</v>
          </cell>
          <cell r="O54">
            <v>772</v>
          </cell>
          <cell r="P54">
            <v>436.32272727272726</v>
          </cell>
          <cell r="Q54">
            <v>454.13181818181823</v>
          </cell>
          <cell r="R54">
            <v>282.90909090909093</v>
          </cell>
          <cell r="S54">
            <v>253</v>
          </cell>
          <cell r="T54">
            <v>121</v>
          </cell>
          <cell r="U54">
            <v>161.90909090909093</v>
          </cell>
          <cell r="V54">
            <v>248.63636363636363</v>
          </cell>
          <cell r="W54">
            <v>218</v>
          </cell>
          <cell r="X54">
            <v>101</v>
          </cell>
          <cell r="Y54">
            <v>147.63636363636363</v>
          </cell>
          <cell r="Z54">
            <v>958.5454545454545</v>
          </cell>
          <cell r="AA54">
            <v>958.5454545454545</v>
          </cell>
          <cell r="AB54">
            <v>0</v>
          </cell>
          <cell r="AC54">
            <v>870</v>
          </cell>
          <cell r="AD54">
            <v>870</v>
          </cell>
          <cell r="AG54">
            <v>0</v>
          </cell>
          <cell r="AJ54">
            <v>3056.909090909091</v>
          </cell>
          <cell r="AK54">
            <v>867.81818181818187</v>
          </cell>
          <cell r="AL54">
            <v>2189.090909090909</v>
          </cell>
          <cell r="AM54">
            <v>3034</v>
          </cell>
          <cell r="AN54">
            <v>222</v>
          </cell>
          <cell r="AO54">
            <v>612</v>
          </cell>
          <cell r="AP54">
            <v>645.81818181818187</v>
          </cell>
          <cell r="AQ54">
            <v>1577.090909090909</v>
          </cell>
        </row>
        <row r="55">
          <cell r="D55">
            <v>14</v>
          </cell>
          <cell r="E55">
            <v>4</v>
          </cell>
          <cell r="F55">
            <v>10</v>
          </cell>
          <cell r="L55">
            <v>26</v>
          </cell>
          <cell r="M55">
            <v>23</v>
          </cell>
          <cell r="N55">
            <v>49</v>
          </cell>
          <cell r="O55">
            <v>43</v>
          </cell>
          <cell r="P55">
            <v>24</v>
          </cell>
          <cell r="Q55">
            <v>25</v>
          </cell>
          <cell r="R55">
            <v>16</v>
          </cell>
          <cell r="S55">
            <v>14</v>
          </cell>
          <cell r="T55">
            <v>7</v>
          </cell>
          <cell r="U55">
            <v>9</v>
          </cell>
          <cell r="V55">
            <v>14</v>
          </cell>
          <cell r="W55">
            <v>12</v>
          </cell>
          <cell r="X55">
            <v>6</v>
          </cell>
          <cell r="Y55">
            <v>8</v>
          </cell>
          <cell r="Z55">
            <v>53</v>
          </cell>
          <cell r="AA55">
            <v>53</v>
          </cell>
          <cell r="AB55">
            <v>0</v>
          </cell>
          <cell r="AC55">
            <v>48</v>
          </cell>
          <cell r="AD55">
            <v>48</v>
          </cell>
          <cell r="AF55">
            <v>0</v>
          </cell>
          <cell r="AG55">
            <v>0</v>
          </cell>
          <cell r="AJ55">
            <v>167</v>
          </cell>
          <cell r="AK55">
            <v>47</v>
          </cell>
          <cell r="AL55">
            <v>120</v>
          </cell>
          <cell r="AM55">
            <v>166</v>
          </cell>
          <cell r="AN55">
            <v>13</v>
          </cell>
          <cell r="AO55">
            <v>26</v>
          </cell>
          <cell r="AP55">
            <v>34</v>
          </cell>
          <cell r="AQ55">
            <v>94</v>
          </cell>
        </row>
        <row r="56">
          <cell r="D56">
            <v>83</v>
          </cell>
          <cell r="E56">
            <v>44</v>
          </cell>
          <cell r="F56">
            <v>39</v>
          </cell>
          <cell r="L56">
            <v>152</v>
          </cell>
          <cell r="M56">
            <v>138</v>
          </cell>
          <cell r="N56">
            <v>285</v>
          </cell>
          <cell r="O56">
            <v>118</v>
          </cell>
          <cell r="P56">
            <v>140</v>
          </cell>
          <cell r="Q56">
            <v>145</v>
          </cell>
          <cell r="R56">
            <v>91</v>
          </cell>
          <cell r="S56">
            <v>79</v>
          </cell>
          <cell r="T56">
            <v>39</v>
          </cell>
          <cell r="U56">
            <v>52</v>
          </cell>
          <cell r="V56">
            <v>80</v>
          </cell>
          <cell r="W56">
            <v>68</v>
          </cell>
          <cell r="X56">
            <v>33</v>
          </cell>
          <cell r="Y56">
            <v>47</v>
          </cell>
          <cell r="Z56">
            <v>307</v>
          </cell>
          <cell r="AA56">
            <v>307</v>
          </cell>
          <cell r="AB56">
            <v>0</v>
          </cell>
          <cell r="AC56">
            <v>278</v>
          </cell>
          <cell r="AD56">
            <v>278</v>
          </cell>
          <cell r="AF56">
            <v>0</v>
          </cell>
          <cell r="AG56">
            <v>0</v>
          </cell>
          <cell r="AJ56">
            <v>978</v>
          </cell>
          <cell r="AK56">
            <v>290</v>
          </cell>
          <cell r="AL56">
            <v>688</v>
          </cell>
          <cell r="AM56">
            <v>832</v>
          </cell>
          <cell r="AN56">
            <v>0</v>
          </cell>
          <cell r="AO56">
            <v>0</v>
          </cell>
          <cell r="AP56">
            <v>0</v>
          </cell>
          <cell r="AQ56">
            <v>0</v>
          </cell>
        </row>
        <row r="57">
          <cell r="D57">
            <v>0</v>
          </cell>
          <cell r="E57">
            <v>0</v>
          </cell>
          <cell r="F57">
            <v>0</v>
          </cell>
          <cell r="L57">
            <v>0</v>
          </cell>
          <cell r="N57">
            <v>0</v>
          </cell>
          <cell r="P57">
            <v>0</v>
          </cell>
          <cell r="Q57">
            <v>0</v>
          </cell>
          <cell r="R57">
            <v>0</v>
          </cell>
          <cell r="T57">
            <v>0</v>
          </cell>
          <cell r="U57">
            <v>0</v>
          </cell>
          <cell r="V57">
            <v>0</v>
          </cell>
          <cell r="X57">
            <v>0</v>
          </cell>
          <cell r="Y57">
            <v>0</v>
          </cell>
          <cell r="Z57">
            <v>0</v>
          </cell>
          <cell r="AA57">
            <v>0</v>
          </cell>
          <cell r="AB57">
            <v>0</v>
          </cell>
          <cell r="AC57">
            <v>0</v>
          </cell>
          <cell r="AG57">
            <v>0</v>
          </cell>
          <cell r="AJ57">
            <v>0</v>
          </cell>
          <cell r="AK57">
            <v>0</v>
          </cell>
          <cell r="AL57">
            <v>0</v>
          </cell>
          <cell r="AM57">
            <v>0</v>
          </cell>
          <cell r="AN57">
            <v>0</v>
          </cell>
          <cell r="AO57">
            <v>0</v>
          </cell>
          <cell r="AP57">
            <v>0</v>
          </cell>
          <cell r="AQ57">
            <v>0</v>
          </cell>
        </row>
        <row r="58">
          <cell r="D58">
            <v>87</v>
          </cell>
          <cell r="E58">
            <v>26</v>
          </cell>
          <cell r="F58">
            <v>61</v>
          </cell>
          <cell r="L58">
            <v>586</v>
          </cell>
          <cell r="M58">
            <v>598</v>
          </cell>
          <cell r="N58">
            <v>1427</v>
          </cell>
          <cell r="O58">
            <v>1295</v>
          </cell>
          <cell r="P58">
            <v>228.32</v>
          </cell>
          <cell r="Q58">
            <v>1198.68</v>
          </cell>
          <cell r="R58">
            <v>662</v>
          </cell>
          <cell r="S58">
            <v>688</v>
          </cell>
          <cell r="T58">
            <v>283</v>
          </cell>
          <cell r="U58">
            <v>379</v>
          </cell>
          <cell r="V58">
            <v>733</v>
          </cell>
          <cell r="W58">
            <v>736</v>
          </cell>
          <cell r="X58">
            <v>298</v>
          </cell>
          <cell r="Y58">
            <v>435</v>
          </cell>
          <cell r="Z58">
            <v>586.33333333333337</v>
          </cell>
          <cell r="AA58">
            <v>506</v>
          </cell>
          <cell r="AB58">
            <v>80.333333333333371</v>
          </cell>
          <cell r="AC58">
            <v>574</v>
          </cell>
          <cell r="AD58">
            <v>494</v>
          </cell>
          <cell r="AE58">
            <v>80</v>
          </cell>
          <cell r="AG58">
            <v>0</v>
          </cell>
          <cell r="AJ58">
            <v>4012</v>
          </cell>
          <cell r="AK58">
            <v>1203</v>
          </cell>
          <cell r="AL58">
            <v>2809</v>
          </cell>
          <cell r="AM58">
            <v>3918</v>
          </cell>
          <cell r="AN58">
            <v>581</v>
          </cell>
          <cell r="AO58">
            <v>1299</v>
          </cell>
          <cell r="AP58">
            <v>622</v>
          </cell>
          <cell r="AQ58">
            <v>1510</v>
          </cell>
        </row>
        <row r="59">
          <cell r="D59">
            <v>0</v>
          </cell>
          <cell r="L59">
            <v>0</v>
          </cell>
          <cell r="N59">
            <v>0</v>
          </cell>
          <cell r="R59">
            <v>0</v>
          </cell>
          <cell r="V59">
            <v>0</v>
          </cell>
          <cell r="Z59">
            <v>0</v>
          </cell>
          <cell r="AA59">
            <v>0</v>
          </cell>
          <cell r="AB59">
            <v>0</v>
          </cell>
          <cell r="AC59">
            <v>0</v>
          </cell>
          <cell r="AM59">
            <v>0</v>
          </cell>
        </row>
        <row r="60">
          <cell r="D60">
            <v>87</v>
          </cell>
          <cell r="E60">
            <v>26</v>
          </cell>
          <cell r="F60">
            <v>61</v>
          </cell>
          <cell r="L60">
            <v>432</v>
          </cell>
          <cell r="N60">
            <v>1663</v>
          </cell>
          <cell r="P60">
            <v>266.08</v>
          </cell>
          <cell r="Q60">
            <v>1396.92</v>
          </cell>
          <cell r="R60">
            <v>123</v>
          </cell>
          <cell r="T60">
            <v>53</v>
          </cell>
          <cell r="U60">
            <v>70</v>
          </cell>
          <cell r="V60">
            <v>99</v>
          </cell>
          <cell r="X60">
            <v>40</v>
          </cell>
          <cell r="Y60">
            <v>59</v>
          </cell>
          <cell r="Z60">
            <v>74</v>
          </cell>
          <cell r="AA60">
            <v>74</v>
          </cell>
          <cell r="AB60">
            <v>0</v>
          </cell>
          <cell r="AC60">
            <v>0</v>
          </cell>
          <cell r="AG60">
            <v>0</v>
          </cell>
          <cell r="AJ60">
            <v>2489</v>
          </cell>
          <cell r="AK60">
            <v>551</v>
          </cell>
          <cell r="AL60">
            <v>1938</v>
          </cell>
          <cell r="AM60">
            <v>0</v>
          </cell>
          <cell r="AO60">
            <v>586</v>
          </cell>
        </row>
        <row r="61">
          <cell r="D61">
            <v>0</v>
          </cell>
          <cell r="E61">
            <v>0</v>
          </cell>
          <cell r="L61">
            <v>0</v>
          </cell>
          <cell r="N61">
            <v>0</v>
          </cell>
          <cell r="P61">
            <v>0</v>
          </cell>
          <cell r="Q61">
            <v>0</v>
          </cell>
          <cell r="R61">
            <v>0</v>
          </cell>
          <cell r="T61">
            <v>0</v>
          </cell>
          <cell r="U61">
            <v>0</v>
          </cell>
          <cell r="V61">
            <v>0</v>
          </cell>
          <cell r="X61">
            <v>0</v>
          </cell>
          <cell r="Y61">
            <v>0</v>
          </cell>
          <cell r="AB61">
            <v>0</v>
          </cell>
          <cell r="AC61">
            <v>0</v>
          </cell>
          <cell r="AG61">
            <v>0</v>
          </cell>
          <cell r="AJ61">
            <v>0</v>
          </cell>
          <cell r="AK61">
            <v>0</v>
          </cell>
          <cell r="AL61">
            <v>0</v>
          </cell>
          <cell r="AM61">
            <v>0</v>
          </cell>
          <cell r="AO61">
            <v>0</v>
          </cell>
        </row>
        <row r="62">
          <cell r="D62">
            <v>0</v>
          </cell>
          <cell r="E62">
            <v>0</v>
          </cell>
          <cell r="F62">
            <v>0</v>
          </cell>
          <cell r="L62">
            <v>154</v>
          </cell>
          <cell r="N62">
            <v>-236</v>
          </cell>
          <cell r="P62">
            <v>-37.759999999999991</v>
          </cell>
          <cell r="Q62">
            <v>-198.24</v>
          </cell>
          <cell r="R62">
            <v>539</v>
          </cell>
          <cell r="T62">
            <v>230</v>
          </cell>
          <cell r="U62">
            <v>309</v>
          </cell>
          <cell r="V62">
            <v>634</v>
          </cell>
          <cell r="X62">
            <v>258</v>
          </cell>
          <cell r="Y62">
            <v>376</v>
          </cell>
          <cell r="Z62">
            <v>512.33333333333337</v>
          </cell>
          <cell r="AA62">
            <v>432</v>
          </cell>
          <cell r="AB62">
            <v>80.333333333333371</v>
          </cell>
          <cell r="AC62">
            <v>0</v>
          </cell>
          <cell r="AJ62">
            <v>1523</v>
          </cell>
          <cell r="AK62">
            <v>652</v>
          </cell>
          <cell r="AL62">
            <v>871</v>
          </cell>
          <cell r="AM62">
            <v>0</v>
          </cell>
        </row>
        <row r="63">
          <cell r="D63">
            <v>63</v>
          </cell>
          <cell r="E63">
            <v>19</v>
          </cell>
          <cell r="F63">
            <v>44</v>
          </cell>
          <cell r="L63">
            <v>396</v>
          </cell>
          <cell r="M63">
            <v>391</v>
          </cell>
          <cell r="N63">
            <v>776</v>
          </cell>
          <cell r="O63">
            <v>615</v>
          </cell>
          <cell r="P63">
            <v>194</v>
          </cell>
          <cell r="Q63">
            <v>582</v>
          </cell>
          <cell r="R63">
            <v>527</v>
          </cell>
          <cell r="S63">
            <v>513</v>
          </cell>
          <cell r="T63">
            <v>225</v>
          </cell>
          <cell r="U63">
            <v>302</v>
          </cell>
          <cell r="V63">
            <v>417</v>
          </cell>
          <cell r="W63">
            <v>415</v>
          </cell>
          <cell r="X63">
            <v>129</v>
          </cell>
          <cell r="Y63">
            <v>288</v>
          </cell>
          <cell r="Z63">
            <v>265</v>
          </cell>
          <cell r="AA63">
            <v>265</v>
          </cell>
          <cell r="AB63">
            <v>0</v>
          </cell>
          <cell r="AC63">
            <v>381</v>
          </cell>
          <cell r="AD63">
            <v>381</v>
          </cell>
          <cell r="AG63">
            <v>0</v>
          </cell>
          <cell r="AJ63">
            <v>2450</v>
          </cell>
          <cell r="AK63">
            <v>773</v>
          </cell>
          <cell r="AL63">
            <v>1677</v>
          </cell>
          <cell r="AM63">
            <v>2322</v>
          </cell>
          <cell r="AN63">
            <v>354</v>
          </cell>
          <cell r="AO63">
            <v>854</v>
          </cell>
          <cell r="AP63">
            <v>419</v>
          </cell>
          <cell r="AQ63">
            <v>823</v>
          </cell>
        </row>
        <row r="64">
          <cell r="L64">
            <v>52</v>
          </cell>
          <cell r="M64">
            <v>50</v>
          </cell>
          <cell r="N64">
            <v>335</v>
          </cell>
          <cell r="P64">
            <v>83.75</v>
          </cell>
          <cell r="Q64">
            <v>251.25</v>
          </cell>
          <cell r="R64">
            <v>192</v>
          </cell>
          <cell r="S64">
            <v>195</v>
          </cell>
          <cell r="T64">
            <v>82</v>
          </cell>
          <cell r="U64">
            <v>110</v>
          </cell>
          <cell r="V64">
            <v>144</v>
          </cell>
          <cell r="W64">
            <v>143</v>
          </cell>
          <cell r="X64">
            <v>59</v>
          </cell>
          <cell r="Y64">
            <v>85</v>
          </cell>
          <cell r="Z64">
            <v>88</v>
          </cell>
          <cell r="AA64">
            <v>88</v>
          </cell>
          <cell r="AB64">
            <v>0</v>
          </cell>
          <cell r="AC64">
            <v>97</v>
          </cell>
          <cell r="AD64">
            <v>97</v>
          </cell>
          <cell r="AG64">
            <v>0</v>
          </cell>
          <cell r="AJ64">
            <v>811</v>
          </cell>
          <cell r="AK64">
            <v>193</v>
          </cell>
          <cell r="AL64">
            <v>618</v>
          </cell>
          <cell r="AM64">
            <v>485</v>
          </cell>
        </row>
        <row r="65">
          <cell r="D65">
            <v>0</v>
          </cell>
          <cell r="L65">
            <v>3</v>
          </cell>
          <cell r="M65">
            <v>3</v>
          </cell>
          <cell r="N65">
            <v>18</v>
          </cell>
          <cell r="P65">
            <v>4.5</v>
          </cell>
          <cell r="Q65">
            <v>13.5</v>
          </cell>
          <cell r="R65">
            <v>11</v>
          </cell>
          <cell r="S65">
            <v>11</v>
          </cell>
          <cell r="T65">
            <v>5</v>
          </cell>
          <cell r="U65">
            <v>6</v>
          </cell>
          <cell r="V65">
            <v>8</v>
          </cell>
          <cell r="W65">
            <v>8</v>
          </cell>
          <cell r="X65">
            <v>3</v>
          </cell>
          <cell r="Y65">
            <v>5</v>
          </cell>
          <cell r="Z65">
            <v>5</v>
          </cell>
          <cell r="AA65">
            <v>5</v>
          </cell>
          <cell r="AB65">
            <v>0</v>
          </cell>
          <cell r="AC65">
            <v>5</v>
          </cell>
          <cell r="AD65">
            <v>5</v>
          </cell>
          <cell r="AG65">
            <v>0</v>
          </cell>
          <cell r="AJ65">
            <v>45</v>
          </cell>
          <cell r="AK65">
            <v>11</v>
          </cell>
          <cell r="AL65">
            <v>34</v>
          </cell>
          <cell r="AM65">
            <v>27</v>
          </cell>
        </row>
        <row r="66">
          <cell r="D66">
            <v>0</v>
          </cell>
          <cell r="L66">
            <v>17</v>
          </cell>
          <cell r="M66">
            <v>16</v>
          </cell>
          <cell r="N66">
            <v>107</v>
          </cell>
          <cell r="P66">
            <v>26.75</v>
          </cell>
          <cell r="Q66">
            <v>80.25</v>
          </cell>
          <cell r="R66">
            <v>61</v>
          </cell>
          <cell r="S66">
            <v>61</v>
          </cell>
          <cell r="T66">
            <v>26</v>
          </cell>
          <cell r="U66">
            <v>35</v>
          </cell>
          <cell r="V66">
            <v>46</v>
          </cell>
          <cell r="W66">
            <v>45</v>
          </cell>
          <cell r="X66">
            <v>19</v>
          </cell>
          <cell r="Y66">
            <v>27</v>
          </cell>
          <cell r="Z66">
            <v>28</v>
          </cell>
          <cell r="AA66">
            <v>28</v>
          </cell>
          <cell r="AB66">
            <v>0</v>
          </cell>
          <cell r="AC66">
            <v>31</v>
          </cell>
          <cell r="AD66">
            <v>31</v>
          </cell>
          <cell r="AG66">
            <v>0</v>
          </cell>
          <cell r="AJ66">
            <v>259</v>
          </cell>
          <cell r="AK66">
            <v>62</v>
          </cell>
          <cell r="AL66">
            <v>197</v>
          </cell>
          <cell r="AM66">
            <v>153</v>
          </cell>
        </row>
        <row r="67">
          <cell r="D67">
            <v>0</v>
          </cell>
          <cell r="L67">
            <v>0</v>
          </cell>
          <cell r="N67">
            <v>0</v>
          </cell>
          <cell r="P67">
            <v>0</v>
          </cell>
          <cell r="Q67">
            <v>0</v>
          </cell>
          <cell r="R67">
            <v>0</v>
          </cell>
          <cell r="T67">
            <v>0</v>
          </cell>
          <cell r="U67">
            <v>0</v>
          </cell>
          <cell r="V67">
            <v>0</v>
          </cell>
          <cell r="X67">
            <v>0</v>
          </cell>
          <cell r="Y67">
            <v>0</v>
          </cell>
          <cell r="Z67">
            <v>0</v>
          </cell>
          <cell r="AA67">
            <v>0</v>
          </cell>
          <cell r="AB67">
            <v>0</v>
          </cell>
          <cell r="AC67">
            <v>0</v>
          </cell>
          <cell r="AG67">
            <v>0</v>
          </cell>
          <cell r="AJ67">
            <v>0</v>
          </cell>
          <cell r="AK67">
            <v>0</v>
          </cell>
          <cell r="AL67">
            <v>0</v>
          </cell>
          <cell r="AM67">
            <v>0</v>
          </cell>
        </row>
        <row r="68">
          <cell r="D68">
            <v>63</v>
          </cell>
          <cell r="L68">
            <v>283</v>
          </cell>
          <cell r="N68">
            <v>776</v>
          </cell>
          <cell r="P68">
            <v>194</v>
          </cell>
          <cell r="Q68">
            <v>582</v>
          </cell>
          <cell r="R68">
            <v>527</v>
          </cell>
          <cell r="T68">
            <v>225</v>
          </cell>
          <cell r="U68">
            <v>302</v>
          </cell>
          <cell r="V68">
            <v>417</v>
          </cell>
          <cell r="X68">
            <v>170</v>
          </cell>
          <cell r="Y68">
            <v>247</v>
          </cell>
          <cell r="Z68">
            <v>265</v>
          </cell>
          <cell r="AA68">
            <v>265</v>
          </cell>
          <cell r="AB68">
            <v>0</v>
          </cell>
          <cell r="AC68">
            <v>0</v>
          </cell>
          <cell r="AG68">
            <v>0</v>
          </cell>
          <cell r="AJ68">
            <v>2337</v>
          </cell>
          <cell r="AK68">
            <v>688</v>
          </cell>
          <cell r="AL68">
            <v>1649</v>
          </cell>
          <cell r="AM68">
            <v>0</v>
          </cell>
        </row>
        <row r="69">
          <cell r="D69">
            <v>0</v>
          </cell>
          <cell r="L69">
            <v>0</v>
          </cell>
          <cell r="N69">
            <v>0</v>
          </cell>
          <cell r="P69">
            <v>0</v>
          </cell>
          <cell r="Q69">
            <v>0</v>
          </cell>
          <cell r="R69">
            <v>0</v>
          </cell>
          <cell r="U69">
            <v>0</v>
          </cell>
          <cell r="V69">
            <v>0</v>
          </cell>
          <cell r="X69">
            <v>0</v>
          </cell>
          <cell r="Y69">
            <v>0</v>
          </cell>
          <cell r="AB69">
            <v>0</v>
          </cell>
          <cell r="AC69">
            <v>0</v>
          </cell>
          <cell r="AG69">
            <v>0</v>
          </cell>
          <cell r="AJ69">
            <v>0</v>
          </cell>
          <cell r="AK69">
            <v>0</v>
          </cell>
          <cell r="AL69">
            <v>0</v>
          </cell>
          <cell r="AM69">
            <v>0</v>
          </cell>
        </row>
        <row r="70">
          <cell r="D70">
            <v>1454</v>
          </cell>
          <cell r="E70">
            <v>434</v>
          </cell>
          <cell r="F70">
            <v>1020</v>
          </cell>
          <cell r="L70">
            <v>70</v>
          </cell>
          <cell r="M70">
            <v>104</v>
          </cell>
          <cell r="N70">
            <v>180</v>
          </cell>
          <cell r="O70">
            <v>332</v>
          </cell>
          <cell r="P70">
            <v>74.58</v>
          </cell>
          <cell r="Q70">
            <v>105.42</v>
          </cell>
          <cell r="R70">
            <v>82</v>
          </cell>
          <cell r="S70">
            <v>104</v>
          </cell>
          <cell r="T70">
            <v>35</v>
          </cell>
          <cell r="U70">
            <v>47</v>
          </cell>
          <cell r="V70">
            <v>51</v>
          </cell>
          <cell r="W70">
            <v>80</v>
          </cell>
          <cell r="X70">
            <v>21</v>
          </cell>
          <cell r="Y70">
            <v>30</v>
          </cell>
          <cell r="Z70">
            <v>169.66666666666669</v>
          </cell>
          <cell r="AA70">
            <v>161</v>
          </cell>
          <cell r="AB70">
            <v>8.6666666666666856</v>
          </cell>
          <cell r="AC70">
            <v>444</v>
          </cell>
          <cell r="AD70">
            <v>222</v>
          </cell>
          <cell r="AE70">
            <v>222</v>
          </cell>
          <cell r="AF70">
            <v>996</v>
          </cell>
          <cell r="AG70">
            <v>0</v>
          </cell>
          <cell r="AH70">
            <v>0</v>
          </cell>
          <cell r="AI70">
            <v>0</v>
          </cell>
          <cell r="AJ70">
            <v>3325</v>
          </cell>
          <cell r="AK70">
            <v>1255.3661129568104</v>
          </cell>
          <cell r="AL70">
            <v>2069.6338870431896</v>
          </cell>
          <cell r="AM70">
            <v>3588</v>
          </cell>
          <cell r="AN70">
            <v>56</v>
          </cell>
          <cell r="AO70">
            <v>138</v>
          </cell>
          <cell r="AP70">
            <v>1199.3661129568104</v>
          </cell>
          <cell r="AQ70">
            <v>1931.6338870431896</v>
          </cell>
        </row>
        <row r="71">
          <cell r="D71">
            <v>62</v>
          </cell>
          <cell r="E71">
            <v>19</v>
          </cell>
          <cell r="F71">
            <v>43</v>
          </cell>
          <cell r="P71">
            <v>0</v>
          </cell>
          <cell r="Q71">
            <v>0</v>
          </cell>
          <cell r="T71">
            <v>0</v>
          </cell>
          <cell r="U71">
            <v>0</v>
          </cell>
          <cell r="AB71">
            <v>0</v>
          </cell>
          <cell r="AC71">
            <v>0</v>
          </cell>
          <cell r="AG71">
            <v>0</v>
          </cell>
          <cell r="AJ71">
            <v>62</v>
          </cell>
          <cell r="AK71">
            <v>19</v>
          </cell>
          <cell r="AL71">
            <v>43</v>
          </cell>
          <cell r="AM71">
            <v>-5</v>
          </cell>
          <cell r="AN71">
            <v>0</v>
          </cell>
          <cell r="AO71">
            <v>0</v>
          </cell>
          <cell r="AP71">
            <v>19</v>
          </cell>
          <cell r="AQ71">
            <v>43</v>
          </cell>
        </row>
        <row r="72">
          <cell r="D72">
            <v>1392</v>
          </cell>
          <cell r="E72">
            <v>415</v>
          </cell>
          <cell r="F72">
            <v>977</v>
          </cell>
          <cell r="L72">
            <v>70</v>
          </cell>
          <cell r="M72">
            <v>104</v>
          </cell>
          <cell r="N72">
            <v>180</v>
          </cell>
          <cell r="O72">
            <v>332</v>
          </cell>
          <cell r="P72">
            <v>74.58</v>
          </cell>
          <cell r="Q72">
            <v>105.42</v>
          </cell>
          <cell r="R72">
            <v>82</v>
          </cell>
          <cell r="S72">
            <v>104</v>
          </cell>
          <cell r="T72">
            <v>35</v>
          </cell>
          <cell r="U72">
            <v>47</v>
          </cell>
          <cell r="V72">
            <v>51</v>
          </cell>
          <cell r="W72">
            <v>80</v>
          </cell>
          <cell r="X72">
            <v>21</v>
          </cell>
          <cell r="Y72">
            <v>30</v>
          </cell>
          <cell r="Z72">
            <v>169.66666666666669</v>
          </cell>
          <cell r="AA72">
            <v>161</v>
          </cell>
          <cell r="AB72">
            <v>8.6666666666666856</v>
          </cell>
          <cell r="AC72">
            <v>444</v>
          </cell>
          <cell r="AD72">
            <v>222</v>
          </cell>
          <cell r="AE72">
            <v>222</v>
          </cell>
          <cell r="AF72">
            <v>996</v>
          </cell>
          <cell r="AI72">
            <v>3263</v>
          </cell>
          <cell r="AJ72">
            <v>3263</v>
          </cell>
          <cell r="AK72">
            <v>1236.3661129568104</v>
          </cell>
          <cell r="AL72">
            <v>2026.6338870431896</v>
          </cell>
          <cell r="AM72">
            <v>3593</v>
          </cell>
          <cell r="AN72">
            <v>56</v>
          </cell>
          <cell r="AO72">
            <v>138</v>
          </cell>
          <cell r="AP72">
            <v>1180.3661129568104</v>
          </cell>
          <cell r="AQ72">
            <v>1888.6338870431896</v>
          </cell>
        </row>
        <row r="73">
          <cell r="D73">
            <v>383</v>
          </cell>
          <cell r="E73">
            <v>114</v>
          </cell>
          <cell r="F73">
            <v>269</v>
          </cell>
          <cell r="L73">
            <v>44</v>
          </cell>
          <cell r="M73">
            <v>52</v>
          </cell>
          <cell r="N73">
            <v>113</v>
          </cell>
          <cell r="O73">
            <v>114</v>
          </cell>
          <cell r="P73">
            <v>74.58</v>
          </cell>
          <cell r="Q73">
            <v>38.42</v>
          </cell>
          <cell r="R73">
            <v>45</v>
          </cell>
          <cell r="S73">
            <v>49</v>
          </cell>
          <cell r="T73">
            <v>19</v>
          </cell>
          <cell r="U73">
            <v>26</v>
          </cell>
          <cell r="V73">
            <v>27</v>
          </cell>
          <cell r="W73">
            <v>27</v>
          </cell>
          <cell r="X73">
            <v>21</v>
          </cell>
          <cell r="Y73">
            <v>30</v>
          </cell>
          <cell r="Z73">
            <v>105.66666666666667</v>
          </cell>
          <cell r="AA73">
            <v>97</v>
          </cell>
          <cell r="AB73">
            <v>8.6666666666666714</v>
          </cell>
          <cell r="AC73">
            <v>333</v>
          </cell>
          <cell r="AD73">
            <v>111</v>
          </cell>
          <cell r="AE73">
            <v>222</v>
          </cell>
          <cell r="AG73">
            <v>0</v>
          </cell>
          <cell r="AI73">
            <v>1236.3661129568106</v>
          </cell>
          <cell r="AJ73">
            <v>762</v>
          </cell>
          <cell r="AK73">
            <v>238</v>
          </cell>
          <cell r="AL73">
            <v>524</v>
          </cell>
          <cell r="AM73">
            <v>1369</v>
          </cell>
          <cell r="AQ73">
            <v>524</v>
          </cell>
        </row>
        <row r="74">
          <cell r="E74">
            <v>0</v>
          </cell>
          <cell r="F74">
            <v>0</v>
          </cell>
          <cell r="N74">
            <v>0</v>
          </cell>
          <cell r="AC74">
            <v>0</v>
          </cell>
          <cell r="AG74">
            <v>0</v>
          </cell>
          <cell r="AJ74">
            <v>269</v>
          </cell>
          <cell r="AK74">
            <v>83</v>
          </cell>
          <cell r="AL74">
            <v>186</v>
          </cell>
          <cell r="AM74">
            <v>0</v>
          </cell>
          <cell r="AQ74">
            <v>186</v>
          </cell>
        </row>
        <row r="75">
          <cell r="D75">
            <v>348</v>
          </cell>
          <cell r="E75">
            <v>104</v>
          </cell>
          <cell r="F75">
            <v>244</v>
          </cell>
          <cell r="R75">
            <v>0</v>
          </cell>
          <cell r="V75">
            <v>0</v>
          </cell>
          <cell r="AC75">
            <v>0</v>
          </cell>
          <cell r="AI75">
            <v>0</v>
          </cell>
          <cell r="AJ75">
            <v>348</v>
          </cell>
          <cell r="AK75">
            <v>104</v>
          </cell>
          <cell r="AL75">
            <v>244</v>
          </cell>
          <cell r="AM75">
            <v>0</v>
          </cell>
        </row>
        <row r="76">
          <cell r="E76">
            <v>0</v>
          </cell>
          <cell r="F76">
            <v>0</v>
          </cell>
          <cell r="N76">
            <v>12</v>
          </cell>
          <cell r="R76">
            <v>0</v>
          </cell>
          <cell r="V76">
            <v>0</v>
          </cell>
          <cell r="Z76">
            <v>6</v>
          </cell>
          <cell r="AA76">
            <v>6</v>
          </cell>
          <cell r="AC76">
            <v>0</v>
          </cell>
          <cell r="AG76">
            <v>0</v>
          </cell>
          <cell r="AJ76">
            <v>18</v>
          </cell>
          <cell r="AK76">
            <v>0</v>
          </cell>
          <cell r="AL76">
            <v>18</v>
          </cell>
          <cell r="AM76">
            <v>0</v>
          </cell>
        </row>
        <row r="77">
          <cell r="E77">
            <v>0</v>
          </cell>
          <cell r="F77">
            <v>0</v>
          </cell>
          <cell r="M77">
            <v>42</v>
          </cell>
          <cell r="O77">
            <v>118</v>
          </cell>
          <cell r="S77">
            <v>36</v>
          </cell>
          <cell r="W77">
            <v>32</v>
          </cell>
          <cell r="AC77">
            <v>92</v>
          </cell>
          <cell r="AD77">
            <v>92</v>
          </cell>
          <cell r="AE77">
            <v>0</v>
          </cell>
          <cell r="AF77">
            <v>362</v>
          </cell>
          <cell r="AJ77">
            <v>362</v>
          </cell>
          <cell r="AK77">
            <v>108.07884828349945</v>
          </cell>
          <cell r="AL77">
            <v>253.92115171650056</v>
          </cell>
          <cell r="AM77">
            <v>572</v>
          </cell>
        </row>
        <row r="78">
          <cell r="D78">
            <v>286</v>
          </cell>
          <cell r="E78">
            <v>85</v>
          </cell>
          <cell r="F78">
            <v>201</v>
          </cell>
          <cell r="L78">
            <v>12</v>
          </cell>
          <cell r="M78">
            <v>8</v>
          </cell>
          <cell r="N78">
            <v>30</v>
          </cell>
          <cell r="O78">
            <v>87</v>
          </cell>
          <cell r="R78">
            <v>19</v>
          </cell>
          <cell r="S78">
            <v>18</v>
          </cell>
          <cell r="V78">
            <v>5</v>
          </cell>
          <cell r="W78">
            <v>21</v>
          </cell>
          <cell r="Z78">
            <v>34</v>
          </cell>
          <cell r="AA78">
            <v>34</v>
          </cell>
          <cell r="AB78">
            <v>0</v>
          </cell>
          <cell r="AC78">
            <v>4</v>
          </cell>
          <cell r="AD78">
            <v>4</v>
          </cell>
          <cell r="AF78">
            <v>39</v>
          </cell>
          <cell r="AJ78">
            <v>427</v>
          </cell>
          <cell r="AK78">
            <v>139.643853820598</v>
          </cell>
          <cell r="AL78">
            <v>287.356146179402</v>
          </cell>
          <cell r="AM78">
            <v>1538</v>
          </cell>
        </row>
        <row r="79">
          <cell r="D79">
            <v>375</v>
          </cell>
          <cell r="E79">
            <v>112</v>
          </cell>
          <cell r="F79">
            <v>263</v>
          </cell>
          <cell r="L79">
            <v>14</v>
          </cell>
          <cell r="M79">
            <v>2</v>
          </cell>
          <cell r="N79">
            <v>37</v>
          </cell>
          <cell r="O79">
            <v>13</v>
          </cell>
          <cell r="R79">
            <v>18</v>
          </cell>
          <cell r="S79">
            <v>1</v>
          </cell>
          <cell r="V79">
            <v>19</v>
          </cell>
          <cell r="Z79">
            <v>30</v>
          </cell>
          <cell r="AA79">
            <v>30</v>
          </cell>
          <cell r="AB79">
            <v>0</v>
          </cell>
          <cell r="AC79">
            <v>15</v>
          </cell>
          <cell r="AD79">
            <v>15</v>
          </cell>
          <cell r="AF79">
            <v>595</v>
          </cell>
          <cell r="AJ79">
            <v>1095</v>
          </cell>
          <cell r="AK79">
            <v>563.64341085271315</v>
          </cell>
          <cell r="AL79">
            <v>531.35658914728685</v>
          </cell>
          <cell r="AM79">
            <v>114</v>
          </cell>
        </row>
        <row r="80">
          <cell r="D80">
            <v>2457.727272727273</v>
          </cell>
          <cell r="E80">
            <v>787</v>
          </cell>
          <cell r="F80">
            <v>1670.7272727272727</v>
          </cell>
          <cell r="L80">
            <v>2187.727272727273</v>
          </cell>
          <cell r="M80">
            <v>2144</v>
          </cell>
          <cell r="N80">
            <v>23632.454545454544</v>
          </cell>
          <cell r="O80">
            <v>28492</v>
          </cell>
          <cell r="P80">
            <v>20779.44272727273</v>
          </cell>
          <cell r="Q80">
            <v>2853.0118181818184</v>
          </cell>
          <cell r="R80">
            <v>45197.909090909088</v>
          </cell>
          <cell r="S80">
            <v>33842</v>
          </cell>
          <cell r="T80">
            <v>28865</v>
          </cell>
          <cell r="U80">
            <v>16332.90909090909</v>
          </cell>
          <cell r="V80">
            <v>35616.63636363636</v>
          </cell>
          <cell r="W80">
            <v>27187</v>
          </cell>
          <cell r="X80">
            <v>21830</v>
          </cell>
          <cell r="Y80">
            <v>13786.636363636364</v>
          </cell>
          <cell r="Z80">
            <v>3618.212121212121</v>
          </cell>
          <cell r="AA80">
            <v>2959.5454545454545</v>
          </cell>
          <cell r="AB80">
            <v>658.66666666666674</v>
          </cell>
          <cell r="AC80" t="str">
            <v xml:space="preserve">                                                                                                                                                                                                                                                               </v>
          </cell>
          <cell r="AD80">
            <v>2792</v>
          </cell>
          <cell r="AE80">
            <v>818</v>
          </cell>
          <cell r="AF80">
            <v>996</v>
          </cell>
          <cell r="AG80">
            <v>0</v>
          </cell>
          <cell r="AJ80">
            <v>113406.90909090909</v>
          </cell>
          <cell r="AK80">
            <v>54526.784294774996</v>
          </cell>
          <cell r="AL80">
            <v>58880.1247961341</v>
          </cell>
          <cell r="AM80">
            <v>98536</v>
          </cell>
          <cell r="AN80">
            <v>50623</v>
          </cell>
          <cell r="AO80">
            <v>48448</v>
          </cell>
          <cell r="AP80">
            <v>3613.7842947749923</v>
          </cell>
          <cell r="AQ80">
            <v>9744.1247961340996</v>
          </cell>
        </row>
        <row r="81">
          <cell r="D81">
            <v>2457.727272727273</v>
          </cell>
          <cell r="E81">
            <v>787</v>
          </cell>
          <cell r="F81">
            <v>1670.7272727272727</v>
          </cell>
          <cell r="L81">
            <v>2187.727272727273</v>
          </cell>
          <cell r="N81">
            <v>7727.4545454545441</v>
          </cell>
          <cell r="O81">
            <v>7448</v>
          </cell>
          <cell r="R81">
            <v>2743.9090909090883</v>
          </cell>
          <cell r="V81">
            <v>1877.6363636363603</v>
          </cell>
          <cell r="Z81">
            <v>3618.212121212121</v>
          </cell>
          <cell r="AA81">
            <v>2959.5454545454545</v>
          </cell>
          <cell r="AB81">
            <v>658.66666666666674</v>
          </cell>
          <cell r="AG81">
            <v>0</v>
          </cell>
          <cell r="AJ81">
            <v>21308.909090909088</v>
          </cell>
          <cell r="AK81">
            <v>5728.7842947749959</v>
          </cell>
          <cell r="AL81">
            <v>15580.1247961341</v>
          </cell>
          <cell r="AM81">
            <v>20834</v>
          </cell>
          <cell r="AN81">
            <v>1825</v>
          </cell>
          <cell r="AO81">
            <v>5148</v>
          </cell>
          <cell r="AP81">
            <v>3613.7842947749923</v>
          </cell>
          <cell r="AQ81">
            <v>9744.1247961340996</v>
          </cell>
        </row>
        <row r="82">
          <cell r="AG82">
            <v>0</v>
          </cell>
          <cell r="AM82">
            <v>0</v>
          </cell>
        </row>
        <row r="83">
          <cell r="D83">
            <v>0</v>
          </cell>
          <cell r="E83">
            <v>0</v>
          </cell>
          <cell r="AG83">
            <v>0</v>
          </cell>
          <cell r="AJ83">
            <v>0</v>
          </cell>
          <cell r="AK83">
            <v>0</v>
          </cell>
          <cell r="AL83">
            <v>0</v>
          </cell>
          <cell r="AM83">
            <v>0</v>
          </cell>
          <cell r="AN83">
            <v>0</v>
          </cell>
          <cell r="AO83">
            <v>0</v>
          </cell>
          <cell r="AP83">
            <v>0</v>
          </cell>
          <cell r="AQ83">
            <v>0</v>
          </cell>
        </row>
        <row r="84">
          <cell r="D84">
            <v>2457.727272727273</v>
          </cell>
          <cell r="E84">
            <v>787</v>
          </cell>
          <cell r="F84">
            <v>1670.7272727272727</v>
          </cell>
          <cell r="L84">
            <v>2187.727272727273</v>
          </cell>
          <cell r="M84">
            <v>2144</v>
          </cell>
          <cell r="N84">
            <v>23632.454545454544</v>
          </cell>
          <cell r="O84">
            <v>28492</v>
          </cell>
          <cell r="P84">
            <v>20779.44272727273</v>
          </cell>
          <cell r="Q84">
            <v>2853.0118181818184</v>
          </cell>
          <cell r="R84">
            <v>45197.909090909088</v>
          </cell>
          <cell r="S84">
            <v>33842</v>
          </cell>
          <cell r="T84">
            <v>28865</v>
          </cell>
          <cell r="U84">
            <v>16332.90909090909</v>
          </cell>
          <cell r="V84">
            <v>35616.63636363636</v>
          </cell>
          <cell r="W84">
            <v>27187</v>
          </cell>
          <cell r="X84">
            <v>21830</v>
          </cell>
          <cell r="Y84">
            <v>13786.636363636364</v>
          </cell>
          <cell r="Z84">
            <v>3618.212121212121</v>
          </cell>
          <cell r="AA84">
            <v>2959.5454545454545</v>
          </cell>
          <cell r="AB84">
            <v>658.66666666666674</v>
          </cell>
          <cell r="AC84" t="e">
            <v>#VALUE!</v>
          </cell>
          <cell r="AD84">
            <v>2792</v>
          </cell>
          <cell r="AE84">
            <v>818</v>
          </cell>
          <cell r="AF84">
            <v>996</v>
          </cell>
          <cell r="AG84">
            <v>0</v>
          </cell>
          <cell r="AJ84">
            <v>113406.90909090909</v>
          </cell>
          <cell r="AK84">
            <v>54526.784294774996</v>
          </cell>
          <cell r="AL84">
            <v>58880.1247961341</v>
          </cell>
          <cell r="AM84">
            <v>98536</v>
          </cell>
          <cell r="AN84">
            <v>50623</v>
          </cell>
          <cell r="AO84">
            <v>48448</v>
          </cell>
          <cell r="AP84">
            <v>3613.7842947749923</v>
          </cell>
          <cell r="AQ84">
            <v>9744.1247961340996</v>
          </cell>
        </row>
        <row r="85">
          <cell r="D85">
            <v>0</v>
          </cell>
          <cell r="E85">
            <v>0</v>
          </cell>
          <cell r="F85">
            <v>0</v>
          </cell>
          <cell r="AG85">
            <v>0</v>
          </cell>
          <cell r="AL85">
            <v>0</v>
          </cell>
          <cell r="AM85">
            <v>0</v>
          </cell>
          <cell r="AN85">
            <v>0</v>
          </cell>
          <cell r="AO85">
            <v>0</v>
          </cell>
          <cell r="AP85">
            <v>0</v>
          </cell>
          <cell r="AQ85">
            <v>0</v>
          </cell>
        </row>
        <row r="86">
          <cell r="D86">
            <v>1166</v>
          </cell>
          <cell r="E86">
            <v>590</v>
          </cell>
          <cell r="F86">
            <v>576</v>
          </cell>
          <cell r="AG86">
            <v>0</v>
          </cell>
          <cell r="AJ86">
            <v>1166</v>
          </cell>
          <cell r="AK86">
            <v>590</v>
          </cell>
          <cell r="AL86">
            <v>576</v>
          </cell>
          <cell r="AM86">
            <v>1516</v>
          </cell>
          <cell r="AN86">
            <v>0</v>
          </cell>
          <cell r="AO86">
            <v>0</v>
          </cell>
          <cell r="AP86">
            <v>590</v>
          </cell>
          <cell r="AQ86">
            <v>576</v>
          </cell>
        </row>
        <row r="87">
          <cell r="D87">
            <v>600</v>
          </cell>
          <cell r="E87">
            <v>179</v>
          </cell>
          <cell r="F87">
            <v>421</v>
          </cell>
          <cell r="N87">
            <v>0</v>
          </cell>
          <cell r="P87">
            <v>0</v>
          </cell>
          <cell r="Q87">
            <v>0</v>
          </cell>
          <cell r="R87">
            <v>0</v>
          </cell>
          <cell r="S87">
            <v>0</v>
          </cell>
          <cell r="T87">
            <v>0</v>
          </cell>
          <cell r="U87">
            <v>0</v>
          </cell>
          <cell r="V87">
            <v>0</v>
          </cell>
          <cell r="W87">
            <v>0</v>
          </cell>
          <cell r="X87">
            <v>0</v>
          </cell>
          <cell r="Y87">
            <v>0</v>
          </cell>
          <cell r="Z87">
            <v>0</v>
          </cell>
          <cell r="AA87">
            <v>0</v>
          </cell>
          <cell r="AB87">
            <v>0</v>
          </cell>
          <cell r="AG87">
            <v>0</v>
          </cell>
          <cell r="AJ87">
            <v>600</v>
          </cell>
          <cell r="AK87">
            <v>179</v>
          </cell>
          <cell r="AL87">
            <v>421</v>
          </cell>
          <cell r="AM87">
            <v>287</v>
          </cell>
          <cell r="AN87">
            <v>0</v>
          </cell>
          <cell r="AO87">
            <v>0</v>
          </cell>
          <cell r="AP87">
            <v>179</v>
          </cell>
          <cell r="AQ87">
            <v>421</v>
          </cell>
        </row>
        <row r="88">
          <cell r="D88">
            <v>15</v>
          </cell>
          <cell r="E88">
            <v>4</v>
          </cell>
          <cell r="F88">
            <v>11</v>
          </cell>
          <cell r="L88">
            <v>61</v>
          </cell>
          <cell r="M88">
            <v>1</v>
          </cell>
          <cell r="R88">
            <v>150</v>
          </cell>
          <cell r="T88">
            <v>72</v>
          </cell>
          <cell r="U88">
            <v>78</v>
          </cell>
          <cell r="V88">
            <v>27</v>
          </cell>
          <cell r="X88">
            <v>11</v>
          </cell>
          <cell r="Y88">
            <v>16</v>
          </cell>
          <cell r="Z88">
            <v>12.333333333333334</v>
          </cell>
          <cell r="AA88">
            <v>0</v>
          </cell>
          <cell r="AB88">
            <v>12.333333333333334</v>
          </cell>
          <cell r="AC88">
            <v>28</v>
          </cell>
          <cell r="AE88">
            <v>28</v>
          </cell>
          <cell r="AJ88">
            <v>225.2</v>
          </cell>
          <cell r="AK88">
            <v>148</v>
          </cell>
          <cell r="AL88">
            <v>77.199999999999989</v>
          </cell>
          <cell r="AM88">
            <v>12</v>
          </cell>
          <cell r="AN88">
            <v>83</v>
          </cell>
          <cell r="AO88">
            <v>94</v>
          </cell>
          <cell r="AP88">
            <v>65</v>
          </cell>
          <cell r="AQ88">
            <v>-16.800000000000011</v>
          </cell>
        </row>
        <row r="89">
          <cell r="D89">
            <v>4238.727272727273</v>
          </cell>
          <cell r="E89">
            <v>1560</v>
          </cell>
          <cell r="F89">
            <v>2678.727272727273</v>
          </cell>
          <cell r="L89">
            <v>2248.727272727273</v>
          </cell>
          <cell r="M89">
            <v>2145</v>
          </cell>
          <cell r="N89">
            <v>23632.454545454544</v>
          </cell>
          <cell r="O89">
            <v>28492</v>
          </cell>
          <cell r="P89">
            <v>20779.44272727273</v>
          </cell>
          <cell r="Q89">
            <v>2853.0118181818184</v>
          </cell>
          <cell r="R89">
            <v>45347.909090909088</v>
          </cell>
          <cell r="S89">
            <v>33842</v>
          </cell>
          <cell r="T89">
            <v>28937</v>
          </cell>
          <cell r="U89">
            <v>16410.909090909088</v>
          </cell>
          <cell r="V89">
            <v>35643.63636363636</v>
          </cell>
          <cell r="W89">
            <v>27187</v>
          </cell>
          <cell r="X89">
            <v>21841</v>
          </cell>
          <cell r="Y89">
            <v>13802.636363636364</v>
          </cell>
          <cell r="Z89">
            <v>3630.5454545454545</v>
          </cell>
          <cell r="AA89">
            <v>2959.5454545454545</v>
          </cell>
          <cell r="AB89">
            <v>671.00000000000011</v>
          </cell>
          <cell r="AC89" t="e">
            <v>#VALUE!</v>
          </cell>
          <cell r="AD89">
            <v>2792</v>
          </cell>
          <cell r="AE89">
            <v>846</v>
          </cell>
          <cell r="AF89">
            <v>996</v>
          </cell>
          <cell r="AG89">
            <v>0</v>
          </cell>
          <cell r="AJ89">
            <v>115399.10909090909</v>
          </cell>
          <cell r="AK89">
            <v>55443.784294774996</v>
          </cell>
          <cell r="AL89">
            <v>59955.324796134097</v>
          </cell>
          <cell r="AM89">
            <v>100351</v>
          </cell>
          <cell r="AN89">
            <v>50706</v>
          </cell>
          <cell r="AO89">
            <v>48542</v>
          </cell>
          <cell r="AP89">
            <v>4447.7842947749923</v>
          </cell>
          <cell r="AQ89">
            <v>10724.3247961341</v>
          </cell>
        </row>
        <row r="90">
          <cell r="D90">
            <v>4238.727272727273</v>
          </cell>
          <cell r="E90">
            <v>1560</v>
          </cell>
          <cell r="F90">
            <v>2678.727272727273</v>
          </cell>
          <cell r="L90">
            <v>2248.727272727273</v>
          </cell>
          <cell r="M90">
            <v>2145</v>
          </cell>
          <cell r="N90">
            <v>7727.4545454545441</v>
          </cell>
          <cell r="O90">
            <v>7448</v>
          </cell>
          <cell r="P90">
            <v>4874.4427272727298</v>
          </cell>
          <cell r="Q90">
            <v>2853.0118181818184</v>
          </cell>
          <cell r="R90">
            <v>2893.9090909090883</v>
          </cell>
          <cell r="S90">
            <v>2671</v>
          </cell>
          <cell r="T90">
            <v>1245</v>
          </cell>
          <cell r="U90">
            <v>1648.9090909090883</v>
          </cell>
          <cell r="V90">
            <v>1904.6363636363603</v>
          </cell>
          <cell r="W90">
            <v>1700</v>
          </cell>
          <cell r="X90">
            <v>735</v>
          </cell>
          <cell r="Y90">
            <v>1169.636363636364</v>
          </cell>
          <cell r="Z90">
            <v>3630.5454545454545</v>
          </cell>
          <cell r="AA90">
            <v>2959.5454545454545</v>
          </cell>
          <cell r="AB90">
            <v>671.00000000000011</v>
          </cell>
          <cell r="AC90" t="e">
            <v>#VALUE!</v>
          </cell>
          <cell r="AD90">
            <v>2792</v>
          </cell>
          <cell r="AE90">
            <v>846</v>
          </cell>
          <cell r="AF90">
            <v>996</v>
          </cell>
          <cell r="AG90">
            <v>0</v>
          </cell>
          <cell r="AJ90">
            <v>23302.109090909085</v>
          </cell>
          <cell r="AK90">
            <v>6645.7842947749959</v>
          </cell>
          <cell r="AL90">
            <v>16655.324796134097</v>
          </cell>
          <cell r="AM90">
            <v>22649</v>
          </cell>
          <cell r="AN90">
            <v>1908</v>
          </cell>
          <cell r="AO90">
            <v>5242</v>
          </cell>
          <cell r="AP90">
            <v>4447.7842947749923</v>
          </cell>
          <cell r="AQ90">
            <v>10724.3247961341</v>
          </cell>
        </row>
        <row r="91">
          <cell r="D91">
            <v>202</v>
          </cell>
          <cell r="L91">
            <v>432</v>
          </cell>
          <cell r="N91">
            <v>1663</v>
          </cell>
          <cell r="R91">
            <v>123</v>
          </cell>
          <cell r="V91">
            <v>99</v>
          </cell>
          <cell r="Z91">
            <v>74</v>
          </cell>
          <cell r="AA91">
            <v>74</v>
          </cell>
          <cell r="AF91">
            <v>0</v>
          </cell>
          <cell r="AG91">
            <v>0</v>
          </cell>
          <cell r="AJ91">
            <v>2605</v>
          </cell>
          <cell r="AK91">
            <v>115399.1090909091</v>
          </cell>
          <cell r="AL91">
            <v>54938.514270702588</v>
          </cell>
          <cell r="AM91">
            <v>2605</v>
          </cell>
          <cell r="AN91">
            <v>100351</v>
          </cell>
        </row>
        <row r="92">
          <cell r="D92">
            <v>87</v>
          </cell>
          <cell r="L92">
            <v>432</v>
          </cell>
          <cell r="N92">
            <v>1663</v>
          </cell>
          <cell r="R92">
            <v>123</v>
          </cell>
          <cell r="V92">
            <v>99</v>
          </cell>
          <cell r="Z92">
            <v>74</v>
          </cell>
          <cell r="AA92">
            <v>74</v>
          </cell>
          <cell r="AF92">
            <v>0</v>
          </cell>
          <cell r="AG92">
            <v>0</v>
          </cell>
          <cell r="AJ92">
            <v>2489</v>
          </cell>
          <cell r="AK92">
            <v>115399.1090909091</v>
          </cell>
          <cell r="AM92">
            <v>2489</v>
          </cell>
        </row>
        <row r="93">
          <cell r="D93">
            <v>0</v>
          </cell>
          <cell r="L93">
            <v>0</v>
          </cell>
          <cell r="N93">
            <v>0</v>
          </cell>
          <cell r="R93">
            <v>0</v>
          </cell>
          <cell r="V93">
            <v>0</v>
          </cell>
          <cell r="Z93">
            <v>0</v>
          </cell>
          <cell r="AA93">
            <v>0</v>
          </cell>
          <cell r="AF93">
            <v>0</v>
          </cell>
          <cell r="AG93">
            <v>0</v>
          </cell>
          <cell r="AJ93">
            <v>1</v>
          </cell>
          <cell r="AM93">
            <v>1</v>
          </cell>
        </row>
        <row r="94">
          <cell r="D94">
            <v>115</v>
          </cell>
          <cell r="L94">
            <v>0</v>
          </cell>
          <cell r="N94">
            <v>0</v>
          </cell>
          <cell r="R94">
            <v>0</v>
          </cell>
          <cell r="V94">
            <v>0</v>
          </cell>
          <cell r="Z94">
            <v>0</v>
          </cell>
          <cell r="AA94">
            <v>0</v>
          </cell>
          <cell r="AF94">
            <v>0</v>
          </cell>
          <cell r="AG94">
            <v>0</v>
          </cell>
          <cell r="AJ94">
            <v>115</v>
          </cell>
          <cell r="AM94">
            <v>115</v>
          </cell>
        </row>
        <row r="95">
          <cell r="AG95">
            <v>0</v>
          </cell>
          <cell r="AJ95">
            <v>0</v>
          </cell>
          <cell r="AM95">
            <v>0</v>
          </cell>
        </row>
        <row r="96">
          <cell r="AG96">
            <v>0</v>
          </cell>
          <cell r="AJ96">
            <v>0</v>
          </cell>
          <cell r="AM96">
            <v>0</v>
          </cell>
        </row>
        <row r="97">
          <cell r="D97">
            <v>115</v>
          </cell>
          <cell r="L97">
            <v>0</v>
          </cell>
          <cell r="N97">
            <v>0</v>
          </cell>
          <cell r="R97">
            <v>0</v>
          </cell>
          <cell r="V97">
            <v>5</v>
          </cell>
          <cell r="Z97">
            <v>0</v>
          </cell>
          <cell r="AA97">
            <v>0</v>
          </cell>
          <cell r="AF97">
            <v>39</v>
          </cell>
          <cell r="AG97">
            <v>0</v>
          </cell>
          <cell r="AJ97">
            <v>160</v>
          </cell>
          <cell r="AM97">
            <v>160</v>
          </cell>
        </row>
        <row r="98">
          <cell r="D98">
            <v>115</v>
          </cell>
          <cell r="L98">
            <v>0</v>
          </cell>
          <cell r="N98">
            <v>0</v>
          </cell>
          <cell r="R98">
            <v>0</v>
          </cell>
          <cell r="V98">
            <v>0</v>
          </cell>
          <cell r="Z98">
            <v>0</v>
          </cell>
          <cell r="AA98">
            <v>0</v>
          </cell>
          <cell r="AF98">
            <v>0</v>
          </cell>
          <cell r="AG98">
            <v>0</v>
          </cell>
          <cell r="AJ98">
            <v>116</v>
          </cell>
          <cell r="AM98">
            <v>116</v>
          </cell>
        </row>
        <row r="99">
          <cell r="L99">
            <v>0</v>
          </cell>
          <cell r="N99">
            <v>0</v>
          </cell>
          <cell r="R99">
            <v>0</v>
          </cell>
          <cell r="V99">
            <v>0</v>
          </cell>
          <cell r="Z99">
            <v>0</v>
          </cell>
          <cell r="AA99">
            <v>0</v>
          </cell>
          <cell r="AF99">
            <v>0</v>
          </cell>
          <cell r="AG99">
            <v>0</v>
          </cell>
          <cell r="AJ99">
            <v>0</v>
          </cell>
          <cell r="AM99">
            <v>0</v>
          </cell>
        </row>
        <row r="100">
          <cell r="D100">
            <v>0</v>
          </cell>
          <cell r="L100">
            <v>0</v>
          </cell>
          <cell r="N100">
            <v>0</v>
          </cell>
          <cell r="R100">
            <v>0</v>
          </cell>
          <cell r="V100">
            <v>5</v>
          </cell>
          <cell r="Z100">
            <v>0</v>
          </cell>
          <cell r="AA100">
            <v>0</v>
          </cell>
          <cell r="AF100">
            <v>39</v>
          </cell>
          <cell r="AG100">
            <v>0</v>
          </cell>
          <cell r="AJ100">
            <v>44</v>
          </cell>
          <cell r="AM100">
            <v>44</v>
          </cell>
        </row>
        <row r="101">
          <cell r="D101">
            <v>31</v>
          </cell>
          <cell r="L101">
            <v>0</v>
          </cell>
          <cell r="N101">
            <v>123</v>
          </cell>
          <cell r="R101">
            <v>0</v>
          </cell>
          <cell r="V101">
            <v>19</v>
          </cell>
          <cell r="Z101">
            <v>0</v>
          </cell>
          <cell r="AA101">
            <v>0</v>
          </cell>
          <cell r="AF101">
            <v>595</v>
          </cell>
          <cell r="AG101">
            <v>0</v>
          </cell>
          <cell r="AJ101">
            <v>768</v>
          </cell>
          <cell r="AM101">
            <v>768</v>
          </cell>
        </row>
        <row r="102">
          <cell r="D102">
            <v>31</v>
          </cell>
          <cell r="L102">
            <v>0</v>
          </cell>
          <cell r="N102">
            <v>123</v>
          </cell>
          <cell r="V102">
            <v>0</v>
          </cell>
          <cell r="Z102">
            <v>0</v>
          </cell>
          <cell r="AA102">
            <v>0</v>
          </cell>
          <cell r="AG102">
            <v>0</v>
          </cell>
          <cell r="AJ102">
            <v>154</v>
          </cell>
          <cell r="AM102">
            <v>154</v>
          </cell>
        </row>
        <row r="103">
          <cell r="D103">
            <v>0</v>
          </cell>
          <cell r="L103">
            <v>0</v>
          </cell>
          <cell r="N103">
            <v>0</v>
          </cell>
          <cell r="R103">
            <v>0</v>
          </cell>
          <cell r="V103">
            <v>19</v>
          </cell>
          <cell r="Z103">
            <v>0</v>
          </cell>
          <cell r="AA103">
            <v>0</v>
          </cell>
          <cell r="AF103">
            <v>595</v>
          </cell>
          <cell r="AG103">
            <v>0</v>
          </cell>
          <cell r="AJ103">
            <v>614</v>
          </cell>
          <cell r="AM103">
            <v>614</v>
          </cell>
        </row>
        <row r="104">
          <cell r="D104">
            <v>605.41409090909156</v>
          </cell>
          <cell r="L104">
            <v>0</v>
          </cell>
          <cell r="N104">
            <v>197</v>
          </cell>
          <cell r="P104" t="str">
            <v xml:space="preserve"> </v>
          </cell>
          <cell r="V104">
            <v>0</v>
          </cell>
          <cell r="Z104">
            <v>0</v>
          </cell>
          <cell r="AA104">
            <v>0</v>
          </cell>
          <cell r="AG104">
            <v>0</v>
          </cell>
          <cell r="AJ104">
            <v>802.41409090909156</v>
          </cell>
          <cell r="AK104">
            <v>0</v>
          </cell>
          <cell r="AL104">
            <v>0</v>
          </cell>
          <cell r="AM104">
            <v>802.41409090909156</v>
          </cell>
        </row>
        <row r="105">
          <cell r="D105">
            <v>0</v>
          </cell>
          <cell r="L105">
            <v>0</v>
          </cell>
          <cell r="N105">
            <v>197</v>
          </cell>
          <cell r="AG105">
            <v>0</v>
          </cell>
          <cell r="AJ105">
            <v>197</v>
          </cell>
          <cell r="AM105">
            <v>197</v>
          </cell>
        </row>
        <row r="106">
          <cell r="D106">
            <v>0</v>
          </cell>
          <cell r="R106">
            <v>0</v>
          </cell>
          <cell r="V106">
            <v>0</v>
          </cell>
          <cell r="Z106">
            <v>0</v>
          </cell>
          <cell r="AA106">
            <v>0</v>
          </cell>
          <cell r="AG106">
            <v>0</v>
          </cell>
          <cell r="AJ106">
            <v>0</v>
          </cell>
          <cell r="AK106">
            <v>0</v>
          </cell>
          <cell r="AL106">
            <v>0</v>
          </cell>
          <cell r="AM106">
            <v>0</v>
          </cell>
        </row>
        <row r="107">
          <cell r="L107">
            <v>0</v>
          </cell>
          <cell r="N107">
            <v>0</v>
          </cell>
          <cell r="R107">
            <v>0</v>
          </cell>
          <cell r="V107">
            <v>0</v>
          </cell>
          <cell r="Z107">
            <v>0</v>
          </cell>
          <cell r="AA107">
            <v>0</v>
          </cell>
          <cell r="AG107">
            <v>0</v>
          </cell>
          <cell r="AJ107">
            <v>0</v>
          </cell>
          <cell r="AM107">
            <v>0</v>
          </cell>
        </row>
        <row r="108">
          <cell r="D108">
            <v>0</v>
          </cell>
          <cell r="L108">
            <v>0</v>
          </cell>
          <cell r="N108">
            <v>0</v>
          </cell>
          <cell r="R108">
            <v>0</v>
          </cell>
          <cell r="V108">
            <v>38</v>
          </cell>
          <cell r="Z108">
            <v>0</v>
          </cell>
          <cell r="AA108">
            <v>0</v>
          </cell>
          <cell r="AF108">
            <v>363</v>
          </cell>
          <cell r="AG108">
            <v>0</v>
          </cell>
          <cell r="AJ108">
            <v>401</v>
          </cell>
          <cell r="AM108">
            <v>401</v>
          </cell>
        </row>
        <row r="109">
          <cell r="D109">
            <v>2</v>
          </cell>
          <cell r="L109">
            <v>0</v>
          </cell>
          <cell r="N109">
            <v>7</v>
          </cell>
          <cell r="R109">
            <v>28</v>
          </cell>
          <cell r="V109">
            <v>0</v>
          </cell>
          <cell r="Z109">
            <v>0</v>
          </cell>
          <cell r="AA109">
            <v>0</v>
          </cell>
          <cell r="AF109">
            <v>7</v>
          </cell>
          <cell r="AG109">
            <v>0</v>
          </cell>
          <cell r="AJ109">
            <v>44</v>
          </cell>
          <cell r="AM109">
            <v>44</v>
          </cell>
        </row>
        <row r="110">
          <cell r="D110">
            <v>401.20704545454578</v>
          </cell>
          <cell r="AG110">
            <v>0</v>
          </cell>
          <cell r="AJ110">
            <v>401.20704545454578</v>
          </cell>
          <cell r="AM110">
            <v>401.20704545454578</v>
          </cell>
        </row>
        <row r="111">
          <cell r="D111">
            <v>0</v>
          </cell>
          <cell r="AJ111">
            <v>0</v>
          </cell>
          <cell r="AK111">
            <v>1722.5197727272771</v>
          </cell>
          <cell r="AM111">
            <v>0</v>
          </cell>
        </row>
        <row r="112">
          <cell r="D112">
            <v>3725</v>
          </cell>
          <cell r="AG112">
            <v>0</v>
          </cell>
          <cell r="AJ112">
            <v>3725</v>
          </cell>
          <cell r="AM112">
            <v>3725</v>
          </cell>
        </row>
        <row r="113">
          <cell r="AJ113">
            <v>-3990</v>
          </cell>
          <cell r="AM113">
            <v>0</v>
          </cell>
        </row>
        <row r="114">
          <cell r="D114">
            <v>0</v>
          </cell>
          <cell r="AG114">
            <v>0</v>
          </cell>
          <cell r="AJ114">
            <v>0</v>
          </cell>
        </row>
        <row r="115">
          <cell r="D115">
            <v>4879.6211363636376</v>
          </cell>
          <cell r="E115">
            <v>0</v>
          </cell>
          <cell r="F115">
            <v>0</v>
          </cell>
          <cell r="L115">
            <v>0</v>
          </cell>
          <cell r="N115">
            <v>327</v>
          </cell>
          <cell r="P115" t="e">
            <v>#VALUE!</v>
          </cell>
          <cell r="Q115">
            <v>0</v>
          </cell>
          <cell r="R115">
            <v>28</v>
          </cell>
          <cell r="T115">
            <v>0</v>
          </cell>
          <cell r="U115">
            <v>0</v>
          </cell>
          <cell r="V115">
            <v>62</v>
          </cell>
          <cell r="X115">
            <v>0</v>
          </cell>
          <cell r="Y115">
            <v>0</v>
          </cell>
          <cell r="Z115">
            <v>0</v>
          </cell>
          <cell r="AA115">
            <v>0</v>
          </cell>
          <cell r="AB115">
            <v>0</v>
          </cell>
          <cell r="AF115">
            <v>1004</v>
          </cell>
          <cell r="AG115">
            <v>0</v>
          </cell>
          <cell r="AJ115">
            <v>6301.6211363636376</v>
          </cell>
          <cell r="AN115">
            <v>0</v>
          </cell>
          <cell r="AO115">
            <v>0</v>
          </cell>
          <cell r="AP115">
            <v>0</v>
          </cell>
          <cell r="AQ115">
            <v>0</v>
          </cell>
        </row>
        <row r="116">
          <cell r="D116">
            <v>868.41409090909156</v>
          </cell>
          <cell r="E116">
            <v>0</v>
          </cell>
          <cell r="F116">
            <v>0</v>
          </cell>
          <cell r="L116">
            <v>0</v>
          </cell>
          <cell r="N116">
            <v>327</v>
          </cell>
          <cell r="R116">
            <v>28</v>
          </cell>
          <cell r="T116">
            <v>0</v>
          </cell>
          <cell r="U116">
            <v>0</v>
          </cell>
          <cell r="V116">
            <v>62</v>
          </cell>
          <cell r="Z116">
            <v>0</v>
          </cell>
          <cell r="AA116">
            <v>0</v>
          </cell>
          <cell r="AF116">
            <v>1004</v>
          </cell>
          <cell r="AG116">
            <v>0</v>
          </cell>
          <cell r="AJ116">
            <v>8024.1409090909146</v>
          </cell>
        </row>
        <row r="117">
          <cell r="AG117">
            <v>0</v>
          </cell>
          <cell r="AJ117">
            <v>8024.1409090909146</v>
          </cell>
        </row>
        <row r="118">
          <cell r="AG118">
            <v>0</v>
          </cell>
          <cell r="AJ118">
            <v>8024.1409090909146</v>
          </cell>
          <cell r="AK118">
            <v>6301.6211363636376</v>
          </cell>
        </row>
        <row r="119">
          <cell r="AG119">
            <v>0</v>
          </cell>
          <cell r="AJ119">
            <v>11463.140909090915</v>
          </cell>
          <cell r="AK119">
            <v>3558.2157052250041</v>
          </cell>
          <cell r="AL119">
            <v>7039.6752038659033</v>
          </cell>
        </row>
        <row r="120">
          <cell r="AG120">
            <v>0</v>
          </cell>
        </row>
        <row r="121">
          <cell r="AG121">
            <v>0</v>
          </cell>
          <cell r="AJ121">
            <v>3439</v>
          </cell>
          <cell r="AN121">
            <v>0</v>
          </cell>
        </row>
        <row r="122">
          <cell r="AG122">
            <v>0</v>
          </cell>
        </row>
        <row r="123">
          <cell r="AG123">
            <v>0</v>
          </cell>
        </row>
        <row r="124">
          <cell r="AG124">
            <v>0</v>
          </cell>
          <cell r="AJ124">
            <v>66995</v>
          </cell>
          <cell r="AL124">
            <v>66995</v>
          </cell>
          <cell r="AN124">
            <v>0</v>
          </cell>
          <cell r="AP124">
            <v>0</v>
          </cell>
        </row>
        <row r="125">
          <cell r="AG125">
            <v>0</v>
          </cell>
          <cell r="AJ125">
            <v>7039.6752038659033</v>
          </cell>
          <cell r="AN125">
            <v>0</v>
          </cell>
        </row>
        <row r="126">
          <cell r="AG126">
            <v>0</v>
          </cell>
          <cell r="AJ126">
            <v>35.409999999999997</v>
          </cell>
          <cell r="AN126" t="e">
            <v>#DIV/0!</v>
          </cell>
        </row>
        <row r="127">
          <cell r="AG127">
            <v>0</v>
          </cell>
          <cell r="AJ127">
            <v>31.69</v>
          </cell>
          <cell r="AN127" t="e">
            <v>#DIV/0!</v>
          </cell>
        </row>
        <row r="128">
          <cell r="AG128">
            <v>0</v>
          </cell>
          <cell r="AJ128">
            <v>0</v>
          </cell>
          <cell r="AN128">
            <v>0</v>
          </cell>
        </row>
        <row r="129">
          <cell r="AG129">
            <v>0</v>
          </cell>
        </row>
        <row r="130">
          <cell r="AG130">
            <v>0</v>
          </cell>
          <cell r="AJ130">
            <v>9.5299999999999994</v>
          </cell>
          <cell r="AN130" t="e">
            <v>#DIV/0!</v>
          </cell>
        </row>
        <row r="131">
          <cell r="AG131">
            <v>0</v>
          </cell>
          <cell r="AJ131">
            <v>0</v>
          </cell>
        </row>
        <row r="132">
          <cell r="AG132">
            <v>0</v>
          </cell>
          <cell r="AJ132">
            <v>8.9600000000000009</v>
          </cell>
          <cell r="AN132" t="e">
            <v>#DIV/0!</v>
          </cell>
        </row>
        <row r="133">
          <cell r="AG133">
            <v>0</v>
          </cell>
          <cell r="AJ133">
            <v>59002</v>
          </cell>
          <cell r="AK133">
            <v>59002</v>
          </cell>
        </row>
        <row r="134">
          <cell r="AG134">
            <v>0</v>
          </cell>
        </row>
        <row r="135">
          <cell r="AG135">
            <v>0</v>
          </cell>
          <cell r="AJ135">
            <v>865.25</v>
          </cell>
        </row>
        <row r="136">
          <cell r="AG136">
            <v>0</v>
          </cell>
          <cell r="AJ136">
            <v>0</v>
          </cell>
        </row>
        <row r="137">
          <cell r="AG137">
            <v>0</v>
          </cell>
        </row>
        <row r="138">
          <cell r="AG138">
            <v>0</v>
          </cell>
          <cell r="AJ138">
            <v>125997</v>
          </cell>
          <cell r="AK138">
            <v>59002</v>
          </cell>
          <cell r="AL138">
            <v>66995</v>
          </cell>
          <cell r="AN138">
            <v>0</v>
          </cell>
        </row>
        <row r="139">
          <cell r="AG139">
            <v>0</v>
          </cell>
          <cell r="AJ139">
            <v>0</v>
          </cell>
          <cell r="AK139">
            <v>0</v>
          </cell>
        </row>
        <row r="140">
          <cell r="AG140">
            <v>0</v>
          </cell>
          <cell r="AJ140">
            <v>125997</v>
          </cell>
          <cell r="AK140">
            <v>59002</v>
          </cell>
          <cell r="AL140">
            <v>66995</v>
          </cell>
        </row>
        <row r="141">
          <cell r="AG141">
            <v>0</v>
          </cell>
          <cell r="AN141">
            <v>1908</v>
          </cell>
          <cell r="AO141">
            <v>5242</v>
          </cell>
          <cell r="AP141">
            <v>4447.7842947749923</v>
          </cell>
          <cell r="AQ141">
            <v>10724.3247961341</v>
          </cell>
        </row>
        <row r="142">
          <cell r="AG142">
            <v>0</v>
          </cell>
        </row>
        <row r="143">
          <cell r="AG143">
            <v>0</v>
          </cell>
        </row>
        <row r="144">
          <cell r="AG144">
            <v>0</v>
          </cell>
        </row>
        <row r="145">
          <cell r="AG145">
            <v>0</v>
          </cell>
        </row>
        <row r="146">
          <cell r="AG146">
            <v>0</v>
          </cell>
        </row>
        <row r="147">
          <cell r="AG147">
            <v>0</v>
          </cell>
          <cell r="AJ147">
            <v>9.93</v>
          </cell>
          <cell r="AK147">
            <v>6.42</v>
          </cell>
          <cell r="AL147">
            <v>11.74</v>
          </cell>
        </row>
        <row r="148">
          <cell r="AG148">
            <v>0</v>
          </cell>
        </row>
        <row r="149">
          <cell r="D149">
            <v>0</v>
          </cell>
          <cell r="L149">
            <v>0</v>
          </cell>
          <cell r="N149">
            <v>0</v>
          </cell>
          <cell r="R149">
            <v>0</v>
          </cell>
          <cell r="V149">
            <v>0</v>
          </cell>
          <cell r="AF149">
            <v>0</v>
          </cell>
          <cell r="AG149">
            <v>0</v>
          </cell>
          <cell r="AJ149">
            <v>0</v>
          </cell>
        </row>
        <row r="150">
          <cell r="D150">
            <v>63</v>
          </cell>
          <cell r="L150">
            <v>396</v>
          </cell>
          <cell r="N150">
            <v>776</v>
          </cell>
          <cell r="R150">
            <v>527</v>
          </cell>
          <cell r="V150">
            <v>417</v>
          </cell>
          <cell r="Z150">
            <v>265</v>
          </cell>
          <cell r="AA150">
            <v>265</v>
          </cell>
          <cell r="AG150">
            <v>0</v>
          </cell>
          <cell r="AJ150">
            <v>2463</v>
          </cell>
        </row>
        <row r="151">
          <cell r="D151">
            <v>63</v>
          </cell>
          <cell r="L151">
            <v>145</v>
          </cell>
          <cell r="N151">
            <v>211</v>
          </cell>
          <cell r="R151">
            <v>226</v>
          </cell>
          <cell r="V151">
            <v>198</v>
          </cell>
          <cell r="Z151">
            <v>84</v>
          </cell>
          <cell r="AA151">
            <v>84</v>
          </cell>
          <cell r="AG151">
            <v>0</v>
          </cell>
          <cell r="AJ151">
            <v>946</v>
          </cell>
        </row>
        <row r="152">
          <cell r="L152">
            <v>283</v>
          </cell>
          <cell r="N152">
            <v>314</v>
          </cell>
          <cell r="R152">
            <v>263</v>
          </cell>
          <cell r="V152">
            <v>219</v>
          </cell>
          <cell r="Z152">
            <v>133</v>
          </cell>
          <cell r="AA152">
            <v>133</v>
          </cell>
          <cell r="AJ152">
            <v>1212</v>
          </cell>
        </row>
        <row r="153">
          <cell r="L153">
            <v>72</v>
          </cell>
          <cell r="N153">
            <v>460</v>
          </cell>
          <cell r="R153">
            <v>264</v>
          </cell>
          <cell r="V153">
            <v>198</v>
          </cell>
          <cell r="Z153">
            <v>121</v>
          </cell>
          <cell r="AA153">
            <v>121</v>
          </cell>
          <cell r="AJ153">
            <v>1115</v>
          </cell>
        </row>
        <row r="154">
          <cell r="AJ154">
            <v>0</v>
          </cell>
        </row>
        <row r="155">
          <cell r="L155">
            <v>0</v>
          </cell>
          <cell r="V155">
            <v>369</v>
          </cell>
          <cell r="AJ155">
            <v>369</v>
          </cell>
        </row>
        <row r="156">
          <cell r="L156">
            <v>0</v>
          </cell>
          <cell r="N156">
            <v>0</v>
          </cell>
          <cell r="R156">
            <v>0</v>
          </cell>
          <cell r="V156">
            <v>0</v>
          </cell>
          <cell r="AJ156">
            <v>0</v>
          </cell>
        </row>
        <row r="157">
          <cell r="D157">
            <v>17.179166666666667</v>
          </cell>
          <cell r="L157">
            <v>502</v>
          </cell>
          <cell r="N157">
            <v>1041.8333333333333</v>
          </cell>
          <cell r="R157">
            <v>213</v>
          </cell>
          <cell r="AJ157">
            <v>1774.0124999999998</v>
          </cell>
        </row>
        <row r="158">
          <cell r="L158">
            <v>0</v>
          </cell>
          <cell r="N158">
            <v>0</v>
          </cell>
          <cell r="R158">
            <v>0</v>
          </cell>
          <cell r="AJ158">
            <v>0</v>
          </cell>
        </row>
        <row r="159">
          <cell r="D159">
            <v>0</v>
          </cell>
          <cell r="L159">
            <v>396</v>
          </cell>
          <cell r="N159">
            <v>776</v>
          </cell>
          <cell r="R159">
            <v>527</v>
          </cell>
          <cell r="V159">
            <v>417</v>
          </cell>
          <cell r="Z159">
            <v>265</v>
          </cell>
          <cell r="AA159">
            <v>265</v>
          </cell>
          <cell r="AJ159">
            <v>2381</v>
          </cell>
        </row>
        <row r="160">
          <cell r="L160">
            <v>396</v>
          </cell>
          <cell r="N160">
            <v>776</v>
          </cell>
          <cell r="R160">
            <v>527</v>
          </cell>
          <cell r="V160">
            <v>417</v>
          </cell>
          <cell r="AJ160">
            <v>2135</v>
          </cell>
        </row>
        <row r="161">
          <cell r="D161">
            <v>80</v>
          </cell>
          <cell r="L161">
            <v>0</v>
          </cell>
          <cell r="N161">
            <v>0</v>
          </cell>
          <cell r="R161">
            <v>0</v>
          </cell>
          <cell r="V161">
            <v>0</v>
          </cell>
          <cell r="AJ161">
            <v>80</v>
          </cell>
        </row>
        <row r="162">
          <cell r="L162">
            <v>0</v>
          </cell>
          <cell r="N162">
            <v>0</v>
          </cell>
          <cell r="R162">
            <v>1530</v>
          </cell>
          <cell r="V162">
            <v>0</v>
          </cell>
          <cell r="Z162">
            <v>0</v>
          </cell>
          <cell r="AA162">
            <v>0</v>
          </cell>
          <cell r="AJ162">
            <v>1530</v>
          </cell>
        </row>
        <row r="163">
          <cell r="L163">
            <v>0</v>
          </cell>
          <cell r="AJ163">
            <v>0</v>
          </cell>
        </row>
        <row r="164">
          <cell r="D164">
            <v>233</v>
          </cell>
          <cell r="E164">
            <v>0</v>
          </cell>
          <cell r="F164">
            <v>0</v>
          </cell>
          <cell r="L164">
            <v>432</v>
          </cell>
          <cell r="N164">
            <v>1983</v>
          </cell>
          <cell r="P164">
            <v>0</v>
          </cell>
          <cell r="Q164">
            <v>0</v>
          </cell>
          <cell r="R164">
            <v>123</v>
          </cell>
          <cell r="T164">
            <v>0</v>
          </cell>
          <cell r="U164">
            <v>0</v>
          </cell>
          <cell r="V164">
            <v>99</v>
          </cell>
          <cell r="X164">
            <v>0</v>
          </cell>
          <cell r="Y164">
            <v>0</v>
          </cell>
          <cell r="Z164">
            <v>74</v>
          </cell>
          <cell r="AA164">
            <v>74</v>
          </cell>
          <cell r="AF164">
            <v>0</v>
          </cell>
          <cell r="AG164">
            <v>0</v>
          </cell>
          <cell r="AJ164">
            <v>2956</v>
          </cell>
        </row>
        <row r="165">
          <cell r="D165">
            <v>357.72727272727275</v>
          </cell>
          <cell r="E165">
            <v>126</v>
          </cell>
          <cell r="F165">
            <v>231.72727272727275</v>
          </cell>
          <cell r="L165">
            <v>725.72727272727275</v>
          </cell>
          <cell r="M165">
            <v>674</v>
          </cell>
          <cell r="N165">
            <v>1684.4545454545455</v>
          </cell>
          <cell r="O165">
            <v>933</v>
          </cell>
          <cell r="P165">
            <v>715.32272727272721</v>
          </cell>
          <cell r="Q165">
            <v>969.13181818181829</v>
          </cell>
          <cell r="R165">
            <v>653.90909090909099</v>
          </cell>
          <cell r="S165">
            <v>613</v>
          </cell>
          <cell r="T165">
            <v>280</v>
          </cell>
          <cell r="U165">
            <v>373.90909090909093</v>
          </cell>
          <cell r="V165">
            <v>578.63636363636363</v>
          </cell>
          <cell r="W165">
            <v>494</v>
          </cell>
          <cell r="X165">
            <v>221</v>
          </cell>
          <cell r="Y165">
            <v>319.63636363636363</v>
          </cell>
          <cell r="Z165">
            <v>1439.5454545454545</v>
          </cell>
          <cell r="AA165">
            <v>1439.5454545454545</v>
          </cell>
          <cell r="AB165">
            <v>0</v>
          </cell>
          <cell r="AC165">
            <v>1329</v>
          </cell>
          <cell r="AD165">
            <v>1329</v>
          </cell>
          <cell r="AF165">
            <v>363</v>
          </cell>
          <cell r="AG165">
            <v>0</v>
          </cell>
          <cell r="AH165">
            <v>0</v>
          </cell>
          <cell r="AI165">
            <v>0</v>
          </cell>
          <cell r="AJ165">
            <v>5717.909090909091</v>
          </cell>
          <cell r="AK165">
            <v>1470.818181818182</v>
          </cell>
          <cell r="AL165">
            <v>3846.090909090909</v>
          </cell>
        </row>
        <row r="166">
          <cell r="D166">
            <v>1888.0000000000002</v>
          </cell>
          <cell r="E166">
            <v>-130</v>
          </cell>
          <cell r="F166">
            <v>-242.72727272727275</v>
          </cell>
          <cell r="L166">
            <v>480.00000000000023</v>
          </cell>
          <cell r="M166">
            <v>-675</v>
          </cell>
          <cell r="N166">
            <v>3817.9999999999986</v>
          </cell>
          <cell r="O166">
            <v>-953</v>
          </cell>
          <cell r="P166">
            <v>20079.88</v>
          </cell>
          <cell r="Q166">
            <v>2082.1200000000003</v>
          </cell>
          <cell r="R166">
            <v>61.999999999997272</v>
          </cell>
          <cell r="S166">
            <v>-1451</v>
          </cell>
          <cell r="T166">
            <v>-711</v>
          </cell>
          <cell r="U166">
            <v>-931.90909090909099</v>
          </cell>
          <cell r="V166">
            <v>177.9999999999967</v>
          </cell>
          <cell r="W166">
            <v>1199</v>
          </cell>
          <cell r="X166">
            <v>-238</v>
          </cell>
          <cell r="Y166">
            <v>-343.63636363636363</v>
          </cell>
          <cell r="Z166">
            <v>1327.3333333333333</v>
          </cell>
          <cell r="AA166">
            <v>749</v>
          </cell>
          <cell r="AB166">
            <v>578.33333333333337</v>
          </cell>
          <cell r="AC166" t="e">
            <v>#VALUE!</v>
          </cell>
          <cell r="AD166">
            <v>1463</v>
          </cell>
          <cell r="AF166">
            <v>-965</v>
          </cell>
          <cell r="AG166">
            <v>0</v>
          </cell>
          <cell r="AH166">
            <v>0</v>
          </cell>
          <cell r="AI166">
            <v>0</v>
          </cell>
          <cell r="AJ166">
            <v>-12895.109090909093</v>
          </cell>
          <cell r="AK166">
            <v>-1983.818181818182</v>
          </cell>
          <cell r="AL166">
            <v>-2541.2909090909088</v>
          </cell>
        </row>
        <row r="167">
          <cell r="D167">
            <v>17</v>
          </cell>
          <cell r="E167">
            <v>4</v>
          </cell>
          <cell r="F167">
            <v>11</v>
          </cell>
          <cell r="L167">
            <v>61</v>
          </cell>
          <cell r="M167">
            <v>1</v>
          </cell>
          <cell r="N167">
            <v>29</v>
          </cell>
          <cell r="O167">
            <v>20</v>
          </cell>
          <cell r="P167">
            <v>22</v>
          </cell>
          <cell r="Q167">
            <v>0</v>
          </cell>
          <cell r="R167">
            <v>1017</v>
          </cell>
          <cell r="S167">
            <v>838</v>
          </cell>
          <cell r="T167">
            <v>431</v>
          </cell>
          <cell r="U167">
            <v>558</v>
          </cell>
          <cell r="V167">
            <v>41</v>
          </cell>
          <cell r="W167">
            <v>7</v>
          </cell>
          <cell r="X167">
            <v>17</v>
          </cell>
          <cell r="Y167">
            <v>24</v>
          </cell>
          <cell r="Z167">
            <v>12.333333333333334</v>
          </cell>
          <cell r="AA167">
            <v>0</v>
          </cell>
          <cell r="AB167">
            <v>12.333333333333334</v>
          </cell>
          <cell r="AC167">
            <v>28</v>
          </cell>
          <cell r="AD167">
            <v>0</v>
          </cell>
          <cell r="AF167">
            <v>7</v>
          </cell>
          <cell r="AG167">
            <v>0</v>
          </cell>
          <cell r="AH167">
            <v>0</v>
          </cell>
          <cell r="AI167">
            <v>0</v>
          </cell>
          <cell r="AJ167">
            <v>1144.2</v>
          </cell>
          <cell r="AK167">
            <v>513</v>
          </cell>
          <cell r="AL167">
            <v>587.20000000000005</v>
          </cell>
        </row>
        <row r="189">
          <cell r="AO189" t="e">
            <v>#REF!</v>
          </cell>
        </row>
        <row r="190">
          <cell r="AN190" t="str">
            <v>ОЧИК.18.02.</v>
          </cell>
        </row>
        <row r="193">
          <cell r="D193" t="str">
            <v>АПАРАТ ВСЬОГО</v>
          </cell>
          <cell r="E193" t="str">
            <v>АПАРАТ ЕЛЕКТРО</v>
          </cell>
          <cell r="F193" t="str">
            <v>АПАРАТ ТЕПЛО</v>
          </cell>
          <cell r="L193" t="str">
            <v>ККМ</v>
          </cell>
          <cell r="N193" t="str">
            <v>КТМ</v>
          </cell>
          <cell r="R193" t="str">
            <v>ТЕЦ-5 ВСЬОГО</v>
          </cell>
          <cell r="T193" t="str">
            <v>Е/Е</v>
          </cell>
          <cell r="U193" t="str">
            <v xml:space="preserve"> Т/Е</v>
          </cell>
          <cell r="V193" t="str">
            <v>ТЕЦ-6 ВСЬОГО</v>
          </cell>
          <cell r="X193" t="str">
            <v>Е/Е</v>
          </cell>
          <cell r="Y193" t="str">
            <v xml:space="preserve"> Т/Е</v>
          </cell>
          <cell r="AF193" t="str">
            <v xml:space="preserve">ДОП.ВИР. </v>
          </cell>
          <cell r="AG193" t="str">
            <v>ДОП.ВИР. СТ.ОРГ.</v>
          </cell>
          <cell r="AJ193" t="str">
            <v>АК КЕ ВСЬОГО</v>
          </cell>
          <cell r="AK193" t="str">
            <v>Е/Е</v>
          </cell>
          <cell r="AL193" t="str">
            <v xml:space="preserve"> Т/Е</v>
          </cell>
          <cell r="AN193" t="str">
            <v>СТАНЦІї ЕЛЕКТРО</v>
          </cell>
          <cell r="AO193" t="str">
            <v>СТАНЦІІ ТЕПЛОВІ</v>
          </cell>
          <cell r="AP193" t="str">
            <v>МЕРЕЖІ ЕЛЕКТРО</v>
          </cell>
          <cell r="AQ193" t="str">
            <v>МЕРЕЖІ ТЕПЛОВІ</v>
          </cell>
        </row>
        <row r="194">
          <cell r="D194">
            <v>2.78</v>
          </cell>
          <cell r="N194">
            <v>3.427</v>
          </cell>
          <cell r="P194">
            <v>3.427</v>
          </cell>
          <cell r="Q194">
            <v>3.427</v>
          </cell>
          <cell r="R194">
            <v>3.427</v>
          </cell>
          <cell r="T194">
            <v>3.427</v>
          </cell>
          <cell r="U194">
            <v>3.427</v>
          </cell>
          <cell r="V194">
            <v>3.427</v>
          </cell>
          <cell r="X194">
            <v>3.427</v>
          </cell>
          <cell r="Y194">
            <v>3.427</v>
          </cell>
          <cell r="AA194">
            <v>3.427</v>
          </cell>
          <cell r="AF194">
            <v>3.427</v>
          </cell>
          <cell r="AG194">
            <v>3.427</v>
          </cell>
          <cell r="AH194">
            <v>3.427</v>
          </cell>
          <cell r="AI194">
            <v>3.427</v>
          </cell>
          <cell r="AJ194">
            <v>3.427</v>
          </cell>
          <cell r="AN194">
            <v>2.1804999999999999</v>
          </cell>
          <cell r="AO194">
            <v>2.1804999999999999</v>
          </cell>
          <cell r="AP194">
            <v>2.1804999999999999</v>
          </cell>
          <cell r="AQ194">
            <v>1.905</v>
          </cell>
        </row>
        <row r="196">
          <cell r="N196">
            <v>112.4</v>
          </cell>
          <cell r="R196">
            <v>81.3</v>
          </cell>
          <cell r="V196">
            <v>66</v>
          </cell>
          <cell r="AJ196">
            <v>259.70000000000005</v>
          </cell>
          <cell r="AN196">
            <v>221.49122807017542</v>
          </cell>
        </row>
        <row r="197">
          <cell r="N197">
            <v>129.19999999999999</v>
          </cell>
          <cell r="R197">
            <v>93.5</v>
          </cell>
          <cell r="V197">
            <v>75.900000000000006</v>
          </cell>
          <cell r="AJ197">
            <v>298.60000000000002</v>
          </cell>
          <cell r="AN197">
            <v>252.49999999999997</v>
          </cell>
        </row>
        <row r="198">
          <cell r="L198">
            <v>0</v>
          </cell>
          <cell r="AN198">
            <v>66</v>
          </cell>
        </row>
        <row r="199">
          <cell r="L199">
            <v>0</v>
          </cell>
          <cell r="N199">
            <v>141.5</v>
          </cell>
          <cell r="R199">
            <v>141.5</v>
          </cell>
          <cell r="V199">
            <v>141.5</v>
          </cell>
          <cell r="W199">
            <v>178</v>
          </cell>
          <cell r="Z199">
            <v>178</v>
          </cell>
          <cell r="AA199">
            <v>141.5</v>
          </cell>
          <cell r="AB199">
            <v>141.5</v>
          </cell>
          <cell r="AC199">
            <v>141.5</v>
          </cell>
          <cell r="AD199">
            <v>178</v>
          </cell>
          <cell r="AF199">
            <v>178</v>
          </cell>
          <cell r="AG199">
            <v>178</v>
          </cell>
          <cell r="AI199">
            <v>178</v>
          </cell>
          <cell r="AJ199">
            <v>141.5</v>
          </cell>
          <cell r="AM199">
            <v>178</v>
          </cell>
          <cell r="AN199">
            <v>178</v>
          </cell>
        </row>
        <row r="200">
          <cell r="N200">
            <v>15905</v>
          </cell>
          <cell r="R200">
            <v>11504</v>
          </cell>
          <cell r="V200">
            <v>9339</v>
          </cell>
          <cell r="AJ200">
            <v>36748</v>
          </cell>
          <cell r="AN200">
            <v>39425</v>
          </cell>
        </row>
        <row r="201">
          <cell r="AJ201">
            <v>36748</v>
          </cell>
        </row>
        <row r="202">
          <cell r="N202">
            <v>0</v>
          </cell>
          <cell r="R202">
            <v>0</v>
          </cell>
          <cell r="V202">
            <v>0</v>
          </cell>
          <cell r="AJ202">
            <v>0</v>
          </cell>
        </row>
        <row r="203">
          <cell r="N203">
            <v>0</v>
          </cell>
          <cell r="R203">
            <v>0</v>
          </cell>
          <cell r="V203">
            <v>0</v>
          </cell>
          <cell r="AJ203">
            <v>0</v>
          </cell>
        </row>
        <row r="205">
          <cell r="N205">
            <v>141.5</v>
          </cell>
          <cell r="R205">
            <v>141.5</v>
          </cell>
          <cell r="V205">
            <v>141.5</v>
          </cell>
          <cell r="AJ205">
            <v>141.5</v>
          </cell>
        </row>
        <row r="206">
          <cell r="N206">
            <v>0</v>
          </cell>
          <cell r="R206">
            <v>0</v>
          </cell>
          <cell r="V206">
            <v>0</v>
          </cell>
          <cell r="AJ206">
            <v>0</v>
          </cell>
        </row>
        <row r="207">
          <cell r="AJ207">
            <v>0</v>
          </cell>
        </row>
        <row r="208">
          <cell r="N208">
            <v>0</v>
          </cell>
          <cell r="R208">
            <v>61.9</v>
          </cell>
          <cell r="V208">
            <v>48.8</v>
          </cell>
          <cell r="AJ208">
            <v>110.69999999999999</v>
          </cell>
          <cell r="AN208">
            <v>75.839416058394164</v>
          </cell>
        </row>
        <row r="209">
          <cell r="N209">
            <v>0</v>
          </cell>
          <cell r="R209">
            <v>85.5</v>
          </cell>
          <cell r="V209">
            <v>67.400000000000006</v>
          </cell>
          <cell r="AJ209">
            <v>152.9</v>
          </cell>
          <cell r="AN209">
            <v>103.9</v>
          </cell>
        </row>
        <row r="210">
          <cell r="D210">
            <v>75</v>
          </cell>
          <cell r="L210">
            <v>75</v>
          </cell>
          <cell r="N210">
            <v>82</v>
          </cell>
          <cell r="R210">
            <v>82</v>
          </cell>
          <cell r="V210">
            <v>82</v>
          </cell>
          <cell r="AG210">
            <v>0</v>
          </cell>
          <cell r="AJ210">
            <v>82</v>
          </cell>
          <cell r="AN210">
            <v>89.557440953909662</v>
          </cell>
          <cell r="AQ210">
            <v>75</v>
          </cell>
        </row>
        <row r="211">
          <cell r="N211">
            <v>500</v>
          </cell>
          <cell r="P211">
            <v>0</v>
          </cell>
          <cell r="Q211">
            <v>0</v>
          </cell>
          <cell r="R211">
            <v>500</v>
          </cell>
          <cell r="S211">
            <v>500</v>
          </cell>
          <cell r="V211">
            <v>500</v>
          </cell>
          <cell r="W211">
            <v>458</v>
          </cell>
          <cell r="Z211">
            <v>458</v>
          </cell>
          <cell r="AA211">
            <v>458</v>
          </cell>
          <cell r="AB211">
            <v>458</v>
          </cell>
          <cell r="AC211">
            <v>458</v>
          </cell>
          <cell r="AD211">
            <v>458</v>
          </cell>
          <cell r="AF211">
            <v>458</v>
          </cell>
          <cell r="AG211">
            <v>458</v>
          </cell>
          <cell r="AI211">
            <v>458</v>
          </cell>
          <cell r="AJ211">
            <v>500</v>
          </cell>
          <cell r="AN211">
            <v>195.28</v>
          </cell>
        </row>
        <row r="212">
          <cell r="N212">
            <v>0</v>
          </cell>
          <cell r="R212">
            <v>30950</v>
          </cell>
          <cell r="V212">
            <v>24400</v>
          </cell>
          <cell r="AJ212">
            <v>55350</v>
          </cell>
          <cell r="AN212">
            <v>14810</v>
          </cell>
        </row>
        <row r="214">
          <cell r="N214">
            <v>129.19999999999999</v>
          </cell>
          <cell r="R214">
            <v>179</v>
          </cell>
          <cell r="T214">
            <v>76.5</v>
          </cell>
          <cell r="U214">
            <v>102.5</v>
          </cell>
          <cell r="V214">
            <v>143.30000000000001</v>
          </cell>
          <cell r="X214">
            <v>58.3</v>
          </cell>
          <cell r="Y214">
            <v>85.000000000000014</v>
          </cell>
          <cell r="AJ214">
            <v>451.5</v>
          </cell>
          <cell r="AK214">
            <v>134.80000000000001</v>
          </cell>
          <cell r="AL214">
            <v>316.7</v>
          </cell>
          <cell r="AN214">
            <v>356.4</v>
          </cell>
          <cell r="AO214">
            <v>74.900000000000006</v>
          </cell>
          <cell r="AP214">
            <v>281.5</v>
          </cell>
        </row>
        <row r="215">
          <cell r="N215">
            <v>15905</v>
          </cell>
          <cell r="R215">
            <v>42454</v>
          </cell>
          <cell r="T215">
            <v>27692</v>
          </cell>
          <cell r="U215">
            <v>14762</v>
          </cell>
          <cell r="V215">
            <v>33739</v>
          </cell>
          <cell r="X215">
            <v>21106</v>
          </cell>
          <cell r="Y215">
            <v>12633</v>
          </cell>
          <cell r="AJ215">
            <v>92098</v>
          </cell>
          <cell r="AK215">
            <v>48798</v>
          </cell>
          <cell r="AL215">
            <v>43300</v>
          </cell>
          <cell r="AN215">
            <v>54235</v>
          </cell>
          <cell r="AO215">
            <v>11397.871773288442</v>
          </cell>
          <cell r="AP215">
            <v>42837.12822671156</v>
          </cell>
        </row>
        <row r="216">
          <cell r="N216">
            <v>123.1</v>
          </cell>
          <cell r="R216">
            <v>237.17</v>
          </cell>
          <cell r="T216">
            <v>361.99</v>
          </cell>
          <cell r="U216">
            <v>144.02000000000001</v>
          </cell>
          <cell r="V216">
            <v>235.44</v>
          </cell>
          <cell r="X216">
            <v>362.02</v>
          </cell>
          <cell r="Y216">
            <v>148.62</v>
          </cell>
          <cell r="AF216" t="str">
            <v/>
          </cell>
          <cell r="AG216" t="str">
            <v/>
          </cell>
          <cell r="AJ216">
            <v>203.98</v>
          </cell>
          <cell r="AK216">
            <v>362</v>
          </cell>
          <cell r="AL216">
            <v>136.72</v>
          </cell>
          <cell r="AN216">
            <v>152.16999999999999</v>
          </cell>
          <cell r="AO216">
            <v>152.16999999999999</v>
          </cell>
          <cell r="AP216">
            <v>152.16999999999999</v>
          </cell>
          <cell r="AQ216" t="str">
            <v/>
          </cell>
        </row>
        <row r="217">
          <cell r="AJ217">
            <v>0</v>
          </cell>
          <cell r="AK217">
            <v>0</v>
          </cell>
          <cell r="AL217">
            <v>0</v>
          </cell>
          <cell r="AN217">
            <v>52</v>
          </cell>
          <cell r="AO217">
            <v>52</v>
          </cell>
        </row>
        <row r="218">
          <cell r="R218">
            <v>42455</v>
          </cell>
          <cell r="V218">
            <v>33739</v>
          </cell>
          <cell r="AJ218">
            <v>92098</v>
          </cell>
          <cell r="AK218">
            <v>48798</v>
          </cell>
          <cell r="AL218">
            <v>43300</v>
          </cell>
          <cell r="AN218">
            <v>54287</v>
          </cell>
          <cell r="AO218">
            <v>11449.871773288442</v>
          </cell>
          <cell r="AP218">
            <v>42837.12822671156</v>
          </cell>
        </row>
        <row r="221">
          <cell r="AJ221">
            <v>92098</v>
          </cell>
        </row>
        <row r="239">
          <cell r="D239" t="str">
            <v>ВИКОН.ДИР.</v>
          </cell>
          <cell r="L239" t="str">
            <v>ККМ</v>
          </cell>
          <cell r="N239" t="str">
            <v>КТМ</v>
          </cell>
          <cell r="R239" t="str">
            <v>ТЕЦ-5 ВСЬОГО</v>
          </cell>
          <cell r="V239" t="str">
            <v>ТЕЦ-6 ВСЬОГО</v>
          </cell>
          <cell r="AA239" t="str">
            <v>ТРМ ВСЬОГО</v>
          </cell>
        </row>
        <row r="240">
          <cell r="D240">
            <v>3546.727272727273</v>
          </cell>
          <cell r="L240">
            <v>2094.727272727273</v>
          </cell>
          <cell r="N240">
            <v>8290.4545454545441</v>
          </cell>
          <cell r="R240">
            <v>2382.9090909090883</v>
          </cell>
          <cell r="V240">
            <v>-72</v>
          </cell>
          <cell r="AA240">
            <v>2527.5454545454545</v>
          </cell>
        </row>
        <row r="242">
          <cell r="D242">
            <v>9597.141363636365</v>
          </cell>
          <cell r="L242">
            <v>2094.727272727273</v>
          </cell>
          <cell r="N242">
            <v>8290.4545454545441</v>
          </cell>
          <cell r="R242">
            <v>2382.9090909090883</v>
          </cell>
          <cell r="V242">
            <v>-72</v>
          </cell>
          <cell r="AA242">
            <v>2527.5454545454545</v>
          </cell>
        </row>
        <row r="243">
          <cell r="D243">
            <v>4089.3529545454548</v>
          </cell>
          <cell r="L243">
            <v>645.68000000000029</v>
          </cell>
          <cell r="N243">
            <v>3164.8333333333326</v>
          </cell>
          <cell r="R243">
            <v>1767.9999999999977</v>
          </cell>
          <cell r="V243">
            <v>36754.003030303029</v>
          </cell>
          <cell r="AA243">
            <v>655.5333333333333</v>
          </cell>
        </row>
        <row r="244">
          <cell r="D244">
            <v>58857.621136363639</v>
          </cell>
          <cell r="L244">
            <v>0</v>
          </cell>
          <cell r="N244">
            <v>0</v>
          </cell>
          <cell r="R244">
            <v>0</v>
          </cell>
          <cell r="V244">
            <v>35616.63636363636</v>
          </cell>
          <cell r="AA244">
            <v>0</v>
          </cell>
        </row>
        <row r="245">
          <cell r="D245">
            <v>48798</v>
          </cell>
        </row>
        <row r="246">
          <cell r="D246">
            <v>0</v>
          </cell>
        </row>
        <row r="247">
          <cell r="D247">
            <v>5266</v>
          </cell>
          <cell r="L247">
            <v>0</v>
          </cell>
          <cell r="N247">
            <v>0</v>
          </cell>
          <cell r="R247">
            <v>0</v>
          </cell>
          <cell r="V247">
            <v>35616.63636363636</v>
          </cell>
          <cell r="AA247">
            <v>0</v>
          </cell>
        </row>
        <row r="248">
          <cell r="D248">
            <v>0</v>
          </cell>
        </row>
        <row r="249">
          <cell r="D249">
            <v>0</v>
          </cell>
        </row>
        <row r="250">
          <cell r="D250">
            <v>0</v>
          </cell>
        </row>
        <row r="251">
          <cell r="D251">
            <v>3500</v>
          </cell>
        </row>
        <row r="252">
          <cell r="D252">
            <v>0</v>
          </cell>
        </row>
        <row r="253">
          <cell r="D253">
            <v>1766</v>
          </cell>
          <cell r="L253">
            <v>0</v>
          </cell>
          <cell r="N253">
            <v>0</v>
          </cell>
          <cell r="R253">
            <v>0</v>
          </cell>
          <cell r="V253">
            <v>35616.63636363636</v>
          </cell>
          <cell r="AA253">
            <v>0</v>
          </cell>
        </row>
        <row r="254">
          <cell r="D254">
            <v>4731.6211363636376</v>
          </cell>
        </row>
        <row r="255">
          <cell r="D255">
            <v>62</v>
          </cell>
          <cell r="L255">
            <v>0</v>
          </cell>
          <cell r="N255">
            <v>0</v>
          </cell>
          <cell r="R255">
            <v>0</v>
          </cell>
          <cell r="V255">
            <v>0</v>
          </cell>
          <cell r="AA255">
            <v>0</v>
          </cell>
        </row>
        <row r="256">
          <cell r="D256">
            <v>62404.348409090911</v>
          </cell>
          <cell r="L256">
            <v>2094.727272727273</v>
          </cell>
          <cell r="N256">
            <v>8290.4545454545441</v>
          </cell>
          <cell r="R256">
            <v>2382.9090909090883</v>
          </cell>
          <cell r="V256">
            <v>35544.63636363636</v>
          </cell>
          <cell r="AA256">
            <v>2527.5454545454545</v>
          </cell>
        </row>
        <row r="257">
          <cell r="D257">
            <v>1362.1672727272726</v>
          </cell>
          <cell r="L257">
            <v>1781.0472727272727</v>
          </cell>
          <cell r="N257">
            <v>6107.621212121212</v>
          </cell>
          <cell r="R257">
            <v>1817.909090909091</v>
          </cell>
          <cell r="V257">
            <v>35634.829696969697</v>
          </cell>
          <cell r="AA257">
            <v>2055.0121212121212</v>
          </cell>
        </row>
        <row r="258">
          <cell r="D258">
            <v>357.72727272727275</v>
          </cell>
          <cell r="L258">
            <v>725.72727272727275</v>
          </cell>
          <cell r="N258">
            <v>1684.4545454545455</v>
          </cell>
          <cell r="R258">
            <v>653.90909090909099</v>
          </cell>
          <cell r="V258">
            <v>1465.6363636363635</v>
          </cell>
          <cell r="AA258">
            <v>1439.5454545454545</v>
          </cell>
        </row>
        <row r="259">
          <cell r="D259">
            <v>0</v>
          </cell>
          <cell r="L259">
            <v>0</v>
          </cell>
          <cell r="N259">
            <v>22</v>
          </cell>
          <cell r="R259">
            <v>839</v>
          </cell>
          <cell r="V259">
            <v>32.56</v>
          </cell>
          <cell r="AA259">
            <v>0</v>
          </cell>
        </row>
        <row r="260">
          <cell r="D260">
            <v>997.43999999999994</v>
          </cell>
          <cell r="L260">
            <v>696.31999999999994</v>
          </cell>
          <cell r="N260">
            <v>804.16666666666663</v>
          </cell>
          <cell r="R260">
            <v>268.33333333333331</v>
          </cell>
          <cell r="V260">
            <v>130.63333333333333</v>
          </cell>
          <cell r="AA260">
            <v>173.46666666666667</v>
          </cell>
        </row>
        <row r="261">
          <cell r="D261">
            <v>67.833333333333343</v>
          </cell>
          <cell r="L261">
            <v>336.7</v>
          </cell>
          <cell r="N261">
            <v>400.83333333333331</v>
          </cell>
          <cell r="R261">
            <v>55.666666666666664</v>
          </cell>
          <cell r="V261">
            <v>0</v>
          </cell>
          <cell r="AA261">
            <v>125.2</v>
          </cell>
        </row>
        <row r="262">
          <cell r="D262">
            <v>343.60666666666663</v>
          </cell>
          <cell r="L262">
            <v>9.6199999999999992</v>
          </cell>
          <cell r="N262">
            <v>33.333333333333336</v>
          </cell>
          <cell r="R262">
            <v>32.666666666666664</v>
          </cell>
          <cell r="V262">
            <v>45.633333333333333</v>
          </cell>
          <cell r="AA262">
            <v>17.266666666666666</v>
          </cell>
        </row>
        <row r="263">
          <cell r="L263">
            <v>220</v>
          </cell>
          <cell r="N263">
            <v>120</v>
          </cell>
          <cell r="R263">
            <v>130</v>
          </cell>
          <cell r="V263">
            <v>85</v>
          </cell>
          <cell r="AA263">
            <v>0</v>
          </cell>
        </row>
        <row r="264">
          <cell r="D264">
            <v>586</v>
          </cell>
          <cell r="L264">
            <v>130</v>
          </cell>
          <cell r="N264">
            <v>250</v>
          </cell>
          <cell r="R264">
            <v>50</v>
          </cell>
          <cell r="V264">
            <v>0</v>
          </cell>
          <cell r="AA264">
            <v>31</v>
          </cell>
        </row>
        <row r="265">
          <cell r="D265">
            <v>7</v>
          </cell>
          <cell r="L265">
            <v>59</v>
          </cell>
          <cell r="N265">
            <v>3197</v>
          </cell>
          <cell r="R265">
            <v>56.666666666666664</v>
          </cell>
          <cell r="V265">
            <v>34006</v>
          </cell>
          <cell r="AA265">
            <v>442</v>
          </cell>
        </row>
        <row r="266">
          <cell r="D266">
            <v>0</v>
          </cell>
          <cell r="L266">
            <v>0</v>
          </cell>
          <cell r="N266">
            <v>0</v>
          </cell>
          <cell r="R266">
            <v>56.666666666666664</v>
          </cell>
          <cell r="V266">
            <v>267</v>
          </cell>
          <cell r="AA266">
            <v>0</v>
          </cell>
        </row>
        <row r="267">
          <cell r="D267">
            <v>7</v>
          </cell>
          <cell r="L267">
            <v>59</v>
          </cell>
          <cell r="N267">
            <v>3197</v>
          </cell>
          <cell r="R267">
            <v>0</v>
          </cell>
          <cell r="V267">
            <v>33739</v>
          </cell>
          <cell r="AA267">
            <v>442</v>
          </cell>
        </row>
        <row r="269">
          <cell r="L269">
            <v>300</v>
          </cell>
          <cell r="N269">
            <v>400</v>
          </cell>
          <cell r="R269">
            <v>0</v>
          </cell>
          <cell r="V269">
            <v>0</v>
          </cell>
          <cell r="AA269">
            <v>0</v>
          </cell>
        </row>
        <row r="270">
          <cell r="D270">
            <v>61042.181136363637</v>
          </cell>
          <cell r="L270">
            <v>313.68000000000029</v>
          </cell>
          <cell r="N270">
            <v>2182.8333333333321</v>
          </cell>
          <cell r="R270">
            <v>564.99999999999727</v>
          </cell>
          <cell r="V270">
            <v>-90.193333333336341</v>
          </cell>
          <cell r="AA270">
            <v>472.5333333333333</v>
          </cell>
        </row>
        <row r="272">
          <cell r="D272">
            <v>1503.7391666666665</v>
          </cell>
          <cell r="L272">
            <v>-12.319999999999993</v>
          </cell>
          <cell r="N272">
            <v>465.66666666666663</v>
          </cell>
          <cell r="R272">
            <v>128.00000000000003</v>
          </cell>
          <cell r="V272">
            <v>648.44303030302694</v>
          </cell>
          <cell r="AA272">
            <v>133.5333333333333</v>
          </cell>
        </row>
        <row r="273">
          <cell r="D273">
            <v>17.179166666666667</v>
          </cell>
          <cell r="L273">
            <v>-18</v>
          </cell>
          <cell r="N273">
            <v>521.83333333333326</v>
          </cell>
          <cell r="R273">
            <v>83</v>
          </cell>
          <cell r="V273">
            <v>284</v>
          </cell>
          <cell r="AA273">
            <v>0</v>
          </cell>
        </row>
        <row r="274">
          <cell r="D274">
            <v>0</v>
          </cell>
          <cell r="L274">
            <v>-202</v>
          </cell>
          <cell r="N274">
            <v>-710</v>
          </cell>
          <cell r="R274">
            <v>-314</v>
          </cell>
          <cell r="V274">
            <v>-1195</v>
          </cell>
          <cell r="AA274">
            <v>-152</v>
          </cell>
        </row>
        <row r="275">
          <cell r="D275">
            <v>0</v>
          </cell>
          <cell r="L275">
            <v>0</v>
          </cell>
          <cell r="N275">
            <v>0</v>
          </cell>
          <cell r="R275">
            <v>0</v>
          </cell>
          <cell r="V275">
            <v>-5</v>
          </cell>
          <cell r="AA275">
            <v>0</v>
          </cell>
        </row>
        <row r="276">
          <cell r="D276">
            <v>0</v>
          </cell>
          <cell r="L276">
            <v>0</v>
          </cell>
          <cell r="N276">
            <v>0</v>
          </cell>
          <cell r="R276">
            <v>0</v>
          </cell>
          <cell r="V276">
            <v>0</v>
          </cell>
          <cell r="AA276">
            <v>0</v>
          </cell>
        </row>
        <row r="277">
          <cell r="D277">
            <v>1469.56</v>
          </cell>
          <cell r="L277">
            <v>146.68</v>
          </cell>
          <cell r="N277">
            <v>646.83333333333337</v>
          </cell>
          <cell r="R277">
            <v>181.00000000000003</v>
          </cell>
          <cell r="V277">
            <v>1564.4430303030269</v>
          </cell>
          <cell r="AA277">
            <v>285.5333333333333</v>
          </cell>
        </row>
        <row r="278">
          <cell r="D278">
            <v>76.56</v>
          </cell>
          <cell r="L278">
            <v>41.680000000000014</v>
          </cell>
          <cell r="N278">
            <v>64.833333333333343</v>
          </cell>
          <cell r="R278">
            <v>12.000000000000021</v>
          </cell>
          <cell r="V278">
            <v>1020.0030303030269</v>
          </cell>
          <cell r="AA278">
            <v>12.533333333333331</v>
          </cell>
        </row>
        <row r="279">
          <cell r="D279">
            <v>1</v>
          </cell>
          <cell r="L279">
            <v>35</v>
          </cell>
          <cell r="N279">
            <v>402</v>
          </cell>
          <cell r="R279">
            <v>87</v>
          </cell>
          <cell r="V279">
            <v>127.44</v>
          </cell>
          <cell r="AA279">
            <v>112</v>
          </cell>
        </row>
        <row r="280">
          <cell r="D280">
            <v>1392</v>
          </cell>
          <cell r="L280">
            <v>70</v>
          </cell>
          <cell r="N280">
            <v>180</v>
          </cell>
          <cell r="R280">
            <v>82</v>
          </cell>
          <cell r="V280">
            <v>417</v>
          </cell>
          <cell r="AA280">
            <v>161</v>
          </cell>
        </row>
        <row r="281">
          <cell r="L281">
            <v>0</v>
          </cell>
          <cell r="AA281">
            <v>0</v>
          </cell>
        </row>
        <row r="282">
          <cell r="D282">
            <v>17</v>
          </cell>
          <cell r="L282">
            <v>61</v>
          </cell>
          <cell r="N282">
            <v>7</v>
          </cell>
          <cell r="R282">
            <v>178</v>
          </cell>
          <cell r="V282">
            <v>0</v>
          </cell>
          <cell r="AA282">
            <v>0</v>
          </cell>
        </row>
        <row r="283">
          <cell r="D283">
            <v>61042.181136363637</v>
          </cell>
          <cell r="L283">
            <v>313.68000000000029</v>
          </cell>
          <cell r="N283">
            <v>2182.8333333333321</v>
          </cell>
          <cell r="R283">
            <v>564.99999999999727</v>
          </cell>
          <cell r="V283">
            <v>-90.193333333336341</v>
          </cell>
          <cell r="AA283">
            <v>472.5333333333333</v>
          </cell>
        </row>
        <row r="284">
          <cell r="AA284">
            <v>0</v>
          </cell>
        </row>
        <row r="286">
          <cell r="D286">
            <v>61042.181136363637</v>
          </cell>
          <cell r="L286">
            <v>313.68000000000029</v>
          </cell>
          <cell r="N286">
            <v>2182.8333333333321</v>
          </cell>
          <cell r="R286">
            <v>564.99999999999727</v>
          </cell>
          <cell r="V286">
            <v>-90.193333333336341</v>
          </cell>
          <cell r="AA286">
            <v>472.5333333333333</v>
          </cell>
        </row>
        <row r="287">
          <cell r="D287">
            <v>0</v>
          </cell>
        </row>
        <row r="288">
          <cell r="D288">
            <v>0</v>
          </cell>
          <cell r="L288">
            <v>0</v>
          </cell>
          <cell r="N288">
            <v>0</v>
          </cell>
          <cell r="R288">
            <v>0</v>
          </cell>
          <cell r="V288">
            <v>0</v>
          </cell>
          <cell r="AA288">
            <v>0</v>
          </cell>
        </row>
        <row r="289">
          <cell r="D289">
            <v>0</v>
          </cell>
          <cell r="L289">
            <v>0</v>
          </cell>
          <cell r="N289">
            <v>0</v>
          </cell>
          <cell r="R289">
            <v>0</v>
          </cell>
          <cell r="V289">
            <v>0</v>
          </cell>
          <cell r="AA289">
            <v>0</v>
          </cell>
        </row>
        <row r="291">
          <cell r="D291">
            <v>61042.181136363637</v>
          </cell>
          <cell r="L291">
            <v>313.68000000000029</v>
          </cell>
          <cell r="N291">
            <v>2182.8333333333321</v>
          </cell>
          <cell r="R291">
            <v>564.99999999999727</v>
          </cell>
          <cell r="V291">
            <v>-90.193333333336341</v>
          </cell>
          <cell r="AA291">
            <v>472.5333333333333</v>
          </cell>
        </row>
        <row r="293">
          <cell r="L293">
            <v>300</v>
          </cell>
        </row>
        <row r="294">
          <cell r="N294">
            <v>400</v>
          </cell>
        </row>
        <row r="295">
          <cell r="V295">
            <v>417</v>
          </cell>
        </row>
        <row r="296">
          <cell r="D296">
            <v>990</v>
          </cell>
        </row>
        <row r="300">
          <cell r="D300">
            <v>61042.181136363637</v>
          </cell>
          <cell r="L300">
            <v>313.68000000000029</v>
          </cell>
          <cell r="N300">
            <v>2182.8333333333321</v>
          </cell>
          <cell r="R300">
            <v>564.99999999999727</v>
          </cell>
          <cell r="V300">
            <v>-90.193333333336341</v>
          </cell>
          <cell r="AA300">
            <v>472.5333333333333</v>
          </cell>
        </row>
        <row r="321">
          <cell r="T321" t="str">
            <v>ФМЗ ( з відрахуван)</v>
          </cell>
          <cell r="V321">
            <v>25</v>
          </cell>
        </row>
      </sheetData>
      <sheetData sheetId="4" refreshError="1">
        <row r="21">
          <cell r="AI21" t="str">
            <v xml:space="preserve">         Затверджую</v>
          </cell>
        </row>
        <row r="22">
          <cell r="AI22" t="str">
            <v xml:space="preserve"> Голова правління </v>
          </cell>
        </row>
        <row r="24">
          <cell r="AI24" t="str">
            <v xml:space="preserve">                        І.В.Плачков</v>
          </cell>
        </row>
        <row r="25">
          <cell r="AI25" t="str">
            <v xml:space="preserve">   "_____" ________2000 р.</v>
          </cell>
        </row>
        <row r="31">
          <cell r="Q31" t="str">
            <v>КТМ</v>
          </cell>
          <cell r="V31" t="str">
            <v xml:space="preserve">ТЕЦ-5 </v>
          </cell>
          <cell r="AA31" t="str">
            <v xml:space="preserve">ТЕЦ-6 </v>
          </cell>
        </row>
        <row r="33">
          <cell r="F33" t="str">
            <v>ВИКОН.ДИР.</v>
          </cell>
          <cell r="G33" t="str">
            <v>Е/Е</v>
          </cell>
          <cell r="H33" t="str">
            <v xml:space="preserve"> Т/Е</v>
          </cell>
          <cell r="P33" t="str">
            <v xml:space="preserve">КМ </v>
          </cell>
          <cell r="S33" t="str">
            <v xml:space="preserve">ТМ </v>
          </cell>
          <cell r="T33" t="str">
            <v>ВИРОБН</v>
          </cell>
          <cell r="U33" t="str">
            <v>ПЕРЕД</v>
          </cell>
          <cell r="X33" t="str">
            <v>ТЕЦ-5 ВСЬОГО</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t="str">
            <v>АК КЕ ВСЬОГО</v>
          </cell>
          <cell r="AL33" t="str">
            <v xml:space="preserve"> Е/Е</v>
          </cell>
          <cell r="AM33" t="str">
            <v xml:space="preserve"> Т/Е</v>
          </cell>
          <cell r="AN33" t="str">
            <v>СТАНЦІї ЕЛЕКТРО</v>
          </cell>
          <cell r="AO33" t="str">
            <v>СТАНЦІІ ТЕПЛОВІ</v>
          </cell>
          <cell r="AP33" t="str">
            <v>МЕРЕЖІ ЕЛЕКТРО</v>
          </cell>
          <cell r="AQ33" t="str">
            <v>МЕРЕЖІ ТЕПЛОВІ</v>
          </cell>
        </row>
        <row r="34">
          <cell r="AL34">
            <v>605</v>
          </cell>
        </row>
        <row r="35">
          <cell r="AL35">
            <v>536.20000000000005</v>
          </cell>
        </row>
        <row r="36">
          <cell r="AL36">
            <v>0</v>
          </cell>
        </row>
        <row r="38">
          <cell r="AL38">
            <v>0</v>
          </cell>
        </row>
        <row r="39">
          <cell r="AL39">
            <v>0</v>
          </cell>
        </row>
        <row r="40">
          <cell r="AL40">
            <v>478.2</v>
          </cell>
        </row>
        <row r="41">
          <cell r="P41">
            <v>0</v>
          </cell>
          <cell r="AL41">
            <v>478.2</v>
          </cell>
        </row>
        <row r="42">
          <cell r="AM42">
            <v>1840</v>
          </cell>
        </row>
        <row r="43">
          <cell r="AM43">
            <v>0</v>
          </cell>
        </row>
        <row r="44">
          <cell r="AM44">
            <v>1660</v>
          </cell>
        </row>
        <row r="45">
          <cell r="F45">
            <v>2564.3333333333339</v>
          </cell>
          <cell r="P45">
            <v>2175</v>
          </cell>
          <cell r="S45">
            <v>7897</v>
          </cell>
          <cell r="T45">
            <v>4513.5299999999988</v>
          </cell>
          <cell r="U45">
            <v>1480.47</v>
          </cell>
          <cell r="X45">
            <v>2489.8484848484827</v>
          </cell>
          <cell r="AC45">
            <v>1464</v>
          </cell>
          <cell r="AF45">
            <v>4071.2424242424245</v>
          </cell>
          <cell r="AG45">
            <v>3280.4969696969697</v>
          </cell>
          <cell r="AH45">
            <v>790.74545454545455</v>
          </cell>
        </row>
        <row r="47">
          <cell r="F47">
            <v>487.66666666666669</v>
          </cell>
          <cell r="G47">
            <v>231</v>
          </cell>
          <cell r="H47">
            <v>256.66666666666669</v>
          </cell>
          <cell r="P47">
            <v>353</v>
          </cell>
          <cell r="S47">
            <v>486</v>
          </cell>
          <cell r="T47">
            <v>243</v>
          </cell>
          <cell r="U47">
            <v>243</v>
          </cell>
          <cell r="X47">
            <v>123</v>
          </cell>
          <cell r="Y47">
            <v>53</v>
          </cell>
          <cell r="Z47">
            <v>70</v>
          </cell>
          <cell r="AC47">
            <v>299</v>
          </cell>
          <cell r="AD47">
            <v>114</v>
          </cell>
          <cell r="AE47">
            <v>185</v>
          </cell>
          <cell r="AF47">
            <v>226.33333333333334</v>
          </cell>
          <cell r="AG47">
            <v>155</v>
          </cell>
          <cell r="AH47">
            <v>71.333333333333343</v>
          </cell>
          <cell r="AK47">
            <v>1998.6666666666667</v>
          </cell>
          <cell r="AL47">
            <v>778.6</v>
          </cell>
          <cell r="AM47">
            <v>1220.0666666666666</v>
          </cell>
          <cell r="AN47">
            <v>167</v>
          </cell>
          <cell r="AO47">
            <v>420</v>
          </cell>
          <cell r="AP47">
            <v>611.6</v>
          </cell>
          <cell r="AQ47">
            <v>800.06666666666661</v>
          </cell>
        </row>
        <row r="48">
          <cell r="F48">
            <v>67.833333333333329</v>
          </cell>
          <cell r="G48">
            <v>32</v>
          </cell>
          <cell r="P48">
            <v>336.7</v>
          </cell>
          <cell r="S48">
            <v>367</v>
          </cell>
          <cell r="X48">
            <v>32</v>
          </cell>
          <cell r="Y48">
            <v>14</v>
          </cell>
          <cell r="Z48">
            <v>18</v>
          </cell>
          <cell r="AC48">
            <v>32</v>
          </cell>
          <cell r="AD48">
            <v>12</v>
          </cell>
          <cell r="AE48">
            <v>20</v>
          </cell>
          <cell r="AF48">
            <v>206.95333333333335</v>
          </cell>
          <cell r="AG48">
            <v>141.72798232695141</v>
          </cell>
          <cell r="AH48">
            <v>65.225351006381942</v>
          </cell>
          <cell r="AK48">
            <v>1031.2613156602847</v>
          </cell>
          <cell r="AL48">
            <v>402.7</v>
          </cell>
          <cell r="AM48">
            <v>628.56131566028466</v>
          </cell>
        </row>
        <row r="49">
          <cell r="F49">
            <v>0</v>
          </cell>
          <cell r="G49">
            <v>0</v>
          </cell>
          <cell r="P49">
            <v>1</v>
          </cell>
          <cell r="X49">
            <v>46</v>
          </cell>
          <cell r="Y49">
            <v>20</v>
          </cell>
          <cell r="Z49">
            <v>26</v>
          </cell>
          <cell r="AC49">
            <v>195</v>
          </cell>
          <cell r="AD49">
            <v>74</v>
          </cell>
          <cell r="AE49">
            <v>121</v>
          </cell>
          <cell r="AH49">
            <v>0</v>
          </cell>
          <cell r="AK49">
            <v>242</v>
          </cell>
          <cell r="AL49">
            <v>95</v>
          </cell>
          <cell r="AM49">
            <v>147</v>
          </cell>
        </row>
        <row r="50">
          <cell r="F50">
            <v>417.35999999999996</v>
          </cell>
          <cell r="G50">
            <v>197</v>
          </cell>
          <cell r="P50">
            <v>4</v>
          </cell>
          <cell r="S50">
            <v>80</v>
          </cell>
          <cell r="X50">
            <v>35</v>
          </cell>
          <cell r="Y50">
            <v>15</v>
          </cell>
          <cell r="Z50">
            <v>20</v>
          </cell>
          <cell r="AC50">
            <v>29</v>
          </cell>
          <cell r="AD50">
            <v>11</v>
          </cell>
          <cell r="AE50">
            <v>18</v>
          </cell>
          <cell r="AF50">
            <v>17.266666666666666</v>
          </cell>
          <cell r="AG50">
            <v>11.824742268041236</v>
          </cell>
          <cell r="AH50">
            <v>5.4419243986254298</v>
          </cell>
          <cell r="AK50">
            <v>577.18474226804119</v>
          </cell>
          <cell r="AL50">
            <v>227</v>
          </cell>
          <cell r="AM50">
            <v>350.18474226804119</v>
          </cell>
        </row>
        <row r="51">
          <cell r="F51">
            <v>1</v>
          </cell>
          <cell r="G51">
            <v>0</v>
          </cell>
          <cell r="H51">
            <v>1</v>
          </cell>
          <cell r="P51">
            <v>29</v>
          </cell>
          <cell r="S51">
            <v>403</v>
          </cell>
          <cell r="T51">
            <v>314.34000000000003</v>
          </cell>
          <cell r="U51">
            <v>88.659999999999968</v>
          </cell>
          <cell r="X51">
            <v>889</v>
          </cell>
          <cell r="Y51">
            <v>386</v>
          </cell>
          <cell r="Z51">
            <v>503</v>
          </cell>
          <cell r="AC51">
            <v>67</v>
          </cell>
          <cell r="AD51">
            <v>26</v>
          </cell>
          <cell r="AE51">
            <v>41</v>
          </cell>
          <cell r="AF51">
            <v>162.33333333333334</v>
          </cell>
          <cell r="AG51">
            <v>111.66666666666667</v>
          </cell>
          <cell r="AH51">
            <v>50.666666666666671</v>
          </cell>
          <cell r="AK51">
            <v>1501.6666666666667</v>
          </cell>
          <cell r="AL51">
            <v>442</v>
          </cell>
          <cell r="AM51">
            <v>1059.6666666666667</v>
          </cell>
          <cell r="AN51">
            <v>412</v>
          </cell>
          <cell r="AO51">
            <v>681</v>
          </cell>
          <cell r="AP51">
            <v>30</v>
          </cell>
          <cell r="AQ51">
            <v>378.66666666666674</v>
          </cell>
        </row>
        <row r="52">
          <cell r="F52">
            <v>0</v>
          </cell>
          <cell r="G52">
            <v>0</v>
          </cell>
          <cell r="H52">
            <v>0</v>
          </cell>
          <cell r="S52">
            <v>22</v>
          </cell>
          <cell r="T52">
            <v>22</v>
          </cell>
          <cell r="U52">
            <v>0</v>
          </cell>
          <cell r="X52">
            <v>790</v>
          </cell>
          <cell r="Y52">
            <v>343</v>
          </cell>
          <cell r="Z52">
            <v>447</v>
          </cell>
          <cell r="AC52">
            <v>13</v>
          </cell>
          <cell r="AD52">
            <v>5</v>
          </cell>
          <cell r="AE52">
            <v>8</v>
          </cell>
          <cell r="AH52">
            <v>0</v>
          </cell>
          <cell r="AK52">
            <v>825</v>
          </cell>
          <cell r="AL52">
            <v>348</v>
          </cell>
          <cell r="AM52">
            <v>477</v>
          </cell>
          <cell r="AN52">
            <v>348</v>
          </cell>
          <cell r="AO52">
            <v>462</v>
          </cell>
          <cell r="AP52">
            <v>0</v>
          </cell>
          <cell r="AQ52">
            <v>15</v>
          </cell>
        </row>
        <row r="53">
          <cell r="F53">
            <v>0</v>
          </cell>
          <cell r="G53">
            <v>0</v>
          </cell>
          <cell r="H53">
            <v>0</v>
          </cell>
          <cell r="P53">
            <v>0</v>
          </cell>
          <cell r="S53">
            <v>19250</v>
          </cell>
          <cell r="T53">
            <v>19250</v>
          </cell>
          <cell r="U53">
            <v>0</v>
          </cell>
          <cell r="X53">
            <v>44597</v>
          </cell>
          <cell r="Y53">
            <v>30041.25</v>
          </cell>
          <cell r="Z53">
            <v>14555.75</v>
          </cell>
          <cell r="AC53">
            <v>36151</v>
          </cell>
          <cell r="AD53">
            <v>22308.272727272721</v>
          </cell>
          <cell r="AE53">
            <v>13842.727272727279</v>
          </cell>
          <cell r="AH53">
            <v>0</v>
          </cell>
          <cell r="AK53">
            <v>99998</v>
          </cell>
          <cell r="AL53">
            <v>52349.522727272721</v>
          </cell>
          <cell r="AM53">
            <v>47648.477272727279</v>
          </cell>
          <cell r="AN53">
            <v>52349.522727272721</v>
          </cell>
          <cell r="AO53">
            <v>47648</v>
          </cell>
          <cell r="AP53">
            <v>0</v>
          </cell>
          <cell r="AQ53">
            <v>0.47727272727934178</v>
          </cell>
        </row>
        <row r="54">
          <cell r="F54">
            <v>0</v>
          </cell>
          <cell r="G54">
            <v>0</v>
          </cell>
          <cell r="H54">
            <v>0</v>
          </cell>
          <cell r="P54">
            <v>0</v>
          </cell>
          <cell r="S54">
            <v>19250</v>
          </cell>
          <cell r="T54">
            <v>19250</v>
          </cell>
          <cell r="U54">
            <v>0</v>
          </cell>
          <cell r="X54">
            <v>44597</v>
          </cell>
          <cell r="Y54">
            <v>30041.25</v>
          </cell>
          <cell r="Z54">
            <v>14555.75</v>
          </cell>
          <cell r="AC54">
            <v>36151</v>
          </cell>
          <cell r="AD54">
            <v>22308.272727272721</v>
          </cell>
          <cell r="AE54">
            <v>13842.727272727279</v>
          </cell>
          <cell r="AH54">
            <v>0</v>
          </cell>
          <cell r="AI54">
            <v>0</v>
          </cell>
          <cell r="AK54">
            <v>99998</v>
          </cell>
          <cell r="AL54">
            <v>52349.522727272721</v>
          </cell>
          <cell r="AM54">
            <v>47648.477272727279</v>
          </cell>
          <cell r="AN54">
            <v>52349.522727272721</v>
          </cell>
          <cell r="AO54">
            <v>47648</v>
          </cell>
          <cell r="AP54">
            <v>0</v>
          </cell>
          <cell r="AQ54">
            <v>0.47727272727934178</v>
          </cell>
        </row>
        <row r="55">
          <cell r="F55">
            <v>0</v>
          </cell>
          <cell r="G55">
            <v>0</v>
          </cell>
          <cell r="H55">
            <v>0</v>
          </cell>
          <cell r="T55">
            <v>0</v>
          </cell>
          <cell r="U55">
            <v>0</v>
          </cell>
          <cell r="AH55">
            <v>0</v>
          </cell>
          <cell r="AK55">
            <v>0</v>
          </cell>
          <cell r="AL55">
            <v>0</v>
          </cell>
          <cell r="AM55">
            <v>0</v>
          </cell>
          <cell r="AO55">
            <v>0</v>
          </cell>
        </row>
        <row r="56">
          <cell r="F56">
            <v>7</v>
          </cell>
          <cell r="G56">
            <v>3</v>
          </cell>
          <cell r="H56">
            <v>4</v>
          </cell>
          <cell r="P56">
            <v>56</v>
          </cell>
          <cell r="S56">
            <v>3154</v>
          </cell>
          <cell r="T56">
            <v>3154</v>
          </cell>
          <cell r="U56">
            <v>0</v>
          </cell>
          <cell r="X56">
            <v>0</v>
          </cell>
          <cell r="Y56">
            <v>0</v>
          </cell>
          <cell r="Z56">
            <v>0</v>
          </cell>
          <cell r="AC56">
            <v>0</v>
          </cell>
          <cell r="AD56">
            <v>0</v>
          </cell>
          <cell r="AE56">
            <v>0</v>
          </cell>
          <cell r="AF56">
            <v>890</v>
          </cell>
          <cell r="AG56">
            <v>442</v>
          </cell>
          <cell r="AH56">
            <v>448</v>
          </cell>
          <cell r="AK56">
            <v>3659</v>
          </cell>
          <cell r="AL56">
            <v>59</v>
          </cell>
          <cell r="AM56">
            <v>3600</v>
          </cell>
          <cell r="AN56">
            <v>0</v>
          </cell>
          <cell r="AO56">
            <v>1072</v>
          </cell>
          <cell r="AP56">
            <v>59</v>
          </cell>
          <cell r="AQ56">
            <v>2528</v>
          </cell>
        </row>
        <row r="57">
          <cell r="F57">
            <v>288</v>
          </cell>
          <cell r="G57">
            <v>136</v>
          </cell>
          <cell r="H57">
            <v>152</v>
          </cell>
          <cell r="P57">
            <v>449</v>
          </cell>
          <cell r="S57">
            <v>816</v>
          </cell>
          <cell r="T57">
            <v>399.84</v>
          </cell>
          <cell r="U57">
            <v>416.16</v>
          </cell>
          <cell r="X57">
            <v>238.18181818181819</v>
          </cell>
          <cell r="Y57">
            <v>103</v>
          </cell>
          <cell r="Z57">
            <v>135.18181818181819</v>
          </cell>
          <cell r="AC57">
            <v>210</v>
          </cell>
          <cell r="AD57">
            <v>80</v>
          </cell>
          <cell r="AE57">
            <v>130</v>
          </cell>
          <cell r="AF57">
            <v>960.90909090909088</v>
          </cell>
          <cell r="AG57">
            <v>807.16363636363633</v>
          </cell>
          <cell r="AH57">
            <v>153.74545454545455</v>
          </cell>
          <cell r="AK57">
            <v>3032.3454545454542</v>
          </cell>
          <cell r="AL57">
            <v>915</v>
          </cell>
          <cell r="AM57">
            <v>2117.3454545454542</v>
          </cell>
          <cell r="AN57">
            <v>183</v>
          </cell>
          <cell r="AO57">
            <v>543</v>
          </cell>
          <cell r="AP57">
            <v>732</v>
          </cell>
          <cell r="AQ57">
            <v>1574.3454545454542</v>
          </cell>
        </row>
        <row r="58">
          <cell r="F58">
            <v>16</v>
          </cell>
          <cell r="G58">
            <v>8</v>
          </cell>
          <cell r="H58">
            <v>8</v>
          </cell>
          <cell r="P58">
            <v>25</v>
          </cell>
          <cell r="S58">
            <v>45</v>
          </cell>
          <cell r="T58">
            <v>22</v>
          </cell>
          <cell r="U58">
            <v>23</v>
          </cell>
          <cell r="X58">
            <v>13</v>
          </cell>
          <cell r="Y58">
            <v>6</v>
          </cell>
          <cell r="Z58">
            <v>7</v>
          </cell>
          <cell r="AC58">
            <v>12</v>
          </cell>
          <cell r="AD58">
            <v>5</v>
          </cell>
          <cell r="AE58">
            <v>7</v>
          </cell>
          <cell r="AF58">
            <v>53</v>
          </cell>
          <cell r="AG58">
            <v>44</v>
          </cell>
          <cell r="AH58">
            <v>9</v>
          </cell>
          <cell r="AK58">
            <v>167</v>
          </cell>
          <cell r="AL58">
            <v>52</v>
          </cell>
          <cell r="AM58">
            <v>115</v>
          </cell>
          <cell r="AN58">
            <v>11</v>
          </cell>
          <cell r="AO58">
            <v>23</v>
          </cell>
          <cell r="AP58">
            <v>41</v>
          </cell>
          <cell r="AQ58">
            <v>92</v>
          </cell>
        </row>
        <row r="59">
          <cell r="F59">
            <v>92</v>
          </cell>
          <cell r="G59">
            <v>43</v>
          </cell>
          <cell r="H59">
            <v>49</v>
          </cell>
          <cell r="P59">
            <v>144</v>
          </cell>
          <cell r="S59">
            <v>261</v>
          </cell>
          <cell r="T59">
            <v>128</v>
          </cell>
          <cell r="U59">
            <v>133</v>
          </cell>
          <cell r="X59">
            <v>76</v>
          </cell>
          <cell r="Y59">
            <v>33</v>
          </cell>
          <cell r="Z59">
            <v>43</v>
          </cell>
          <cell r="AC59">
            <v>67</v>
          </cell>
          <cell r="AD59">
            <v>26</v>
          </cell>
          <cell r="AE59">
            <v>41</v>
          </cell>
          <cell r="AF59">
            <v>307</v>
          </cell>
          <cell r="AG59">
            <v>258</v>
          </cell>
          <cell r="AH59">
            <v>49</v>
          </cell>
          <cell r="AI59">
            <v>0</v>
          </cell>
          <cell r="AK59">
            <v>970</v>
          </cell>
          <cell r="AL59">
            <v>293</v>
          </cell>
          <cell r="AM59">
            <v>677</v>
          </cell>
          <cell r="AN59">
            <v>0</v>
          </cell>
          <cell r="AO59">
            <v>0</v>
          </cell>
          <cell r="AP59">
            <v>0</v>
          </cell>
          <cell r="AQ59">
            <v>0</v>
          </cell>
        </row>
        <row r="60">
          <cell r="G60">
            <v>0</v>
          </cell>
          <cell r="AH60">
            <v>0</v>
          </cell>
          <cell r="AK60">
            <v>0</v>
          </cell>
        </row>
        <row r="61">
          <cell r="F61">
            <v>87.333333333333329</v>
          </cell>
          <cell r="G61">
            <v>41</v>
          </cell>
          <cell r="H61">
            <v>46.333333333333329</v>
          </cell>
          <cell r="P61">
            <v>586</v>
          </cell>
          <cell r="S61">
            <v>1427</v>
          </cell>
          <cell r="T61">
            <v>228.32</v>
          </cell>
          <cell r="U61">
            <v>1198.68</v>
          </cell>
          <cell r="X61">
            <v>708</v>
          </cell>
          <cell r="Y61">
            <v>307</v>
          </cell>
          <cell r="Z61">
            <v>401</v>
          </cell>
          <cell r="AC61">
            <v>734</v>
          </cell>
          <cell r="AD61">
            <v>280</v>
          </cell>
          <cell r="AE61">
            <v>454</v>
          </cell>
          <cell r="AF61">
            <v>586.33333333333337</v>
          </cell>
          <cell r="AG61">
            <v>530.33333333333337</v>
          </cell>
          <cell r="AH61">
            <v>56</v>
          </cell>
          <cell r="AK61">
            <v>4083.666666666667</v>
          </cell>
          <cell r="AL61">
            <v>1224</v>
          </cell>
          <cell r="AM61">
            <v>2859.666666666667</v>
          </cell>
          <cell r="AN61">
            <v>587</v>
          </cell>
          <cell r="AO61">
            <v>1340</v>
          </cell>
          <cell r="AP61">
            <v>637</v>
          </cell>
          <cell r="AQ61">
            <v>1519.666666666667</v>
          </cell>
        </row>
        <row r="62">
          <cell r="G62">
            <v>0</v>
          </cell>
          <cell r="T62">
            <v>23</v>
          </cell>
          <cell r="U62">
            <v>120</v>
          </cell>
          <cell r="AH62">
            <v>0</v>
          </cell>
          <cell r="AI62">
            <v>0</v>
          </cell>
          <cell r="AJ62">
            <v>0</v>
          </cell>
          <cell r="AK62">
            <v>0</v>
          </cell>
          <cell r="AN62">
            <v>59</v>
          </cell>
          <cell r="AO62">
            <v>134</v>
          </cell>
          <cell r="AP62">
            <v>64</v>
          </cell>
          <cell r="AQ62">
            <v>152</v>
          </cell>
        </row>
        <row r="63">
          <cell r="F63">
            <v>68</v>
          </cell>
          <cell r="G63">
            <v>32</v>
          </cell>
          <cell r="H63">
            <v>36</v>
          </cell>
          <cell r="P63">
            <v>350</v>
          </cell>
          <cell r="S63">
            <v>920</v>
          </cell>
          <cell r="X63">
            <v>110</v>
          </cell>
          <cell r="AC63">
            <v>80</v>
          </cell>
          <cell r="AD63">
            <v>31</v>
          </cell>
          <cell r="AF63">
            <v>250</v>
          </cell>
          <cell r="AG63">
            <v>250</v>
          </cell>
          <cell r="AH63">
            <v>0</v>
          </cell>
          <cell r="AK63">
            <v>1791</v>
          </cell>
          <cell r="AL63">
            <v>426</v>
          </cell>
          <cell r="AM63">
            <v>1365</v>
          </cell>
          <cell r="AO63">
            <v>253</v>
          </cell>
        </row>
        <row r="64">
          <cell r="F64">
            <v>0</v>
          </cell>
          <cell r="G64">
            <v>0</v>
          </cell>
          <cell r="P64">
            <v>0</v>
          </cell>
          <cell r="S64">
            <v>0</v>
          </cell>
          <cell r="AC64">
            <v>0</v>
          </cell>
          <cell r="AD64">
            <v>0</v>
          </cell>
          <cell r="AF64">
            <v>0</v>
          </cell>
          <cell r="AG64">
            <v>0</v>
          </cell>
          <cell r="AH64">
            <v>0</v>
          </cell>
          <cell r="AK64">
            <v>0</v>
          </cell>
          <cell r="AL64">
            <v>0</v>
          </cell>
          <cell r="AM64">
            <v>0</v>
          </cell>
          <cell r="AO64">
            <v>0</v>
          </cell>
        </row>
        <row r="65">
          <cell r="F65">
            <v>19.333333333333329</v>
          </cell>
          <cell r="G65">
            <v>9</v>
          </cell>
          <cell r="H65">
            <v>10.333333333333329</v>
          </cell>
          <cell r="P65">
            <v>236</v>
          </cell>
          <cell r="S65">
            <v>507</v>
          </cell>
          <cell r="T65">
            <v>205.32</v>
          </cell>
          <cell r="U65">
            <v>1078.68</v>
          </cell>
          <cell r="X65">
            <v>598</v>
          </cell>
          <cell r="Y65">
            <v>307</v>
          </cell>
          <cell r="Z65">
            <v>401</v>
          </cell>
          <cell r="AC65">
            <v>654</v>
          </cell>
          <cell r="AD65">
            <v>249</v>
          </cell>
          <cell r="AE65">
            <v>454</v>
          </cell>
          <cell r="AF65">
            <v>336.33333333333337</v>
          </cell>
          <cell r="AG65">
            <v>280.33333333333337</v>
          </cell>
          <cell r="AH65">
            <v>56</v>
          </cell>
          <cell r="AI65">
            <v>0</v>
          </cell>
          <cell r="AJ65">
            <v>0</v>
          </cell>
          <cell r="AK65">
            <v>2292.6666666666665</v>
          </cell>
          <cell r="AL65">
            <v>798</v>
          </cell>
          <cell r="AM65">
            <v>1494.666666666667</v>
          </cell>
          <cell r="AN65">
            <v>528</v>
          </cell>
          <cell r="AO65">
            <v>953</v>
          </cell>
          <cell r="AP65">
            <v>573</v>
          </cell>
          <cell r="AQ65">
            <v>1367.666666666667</v>
          </cell>
        </row>
        <row r="66">
          <cell r="F66">
            <v>63</v>
          </cell>
          <cell r="G66">
            <v>30</v>
          </cell>
          <cell r="H66">
            <v>33</v>
          </cell>
          <cell r="P66">
            <v>370</v>
          </cell>
          <cell r="S66">
            <v>719</v>
          </cell>
          <cell r="T66">
            <v>179.75</v>
          </cell>
          <cell r="U66">
            <v>539.25</v>
          </cell>
          <cell r="X66">
            <v>550</v>
          </cell>
          <cell r="Y66">
            <v>239</v>
          </cell>
          <cell r="Z66">
            <v>311</v>
          </cell>
          <cell r="AC66">
            <v>480</v>
          </cell>
          <cell r="AD66">
            <v>183</v>
          </cell>
          <cell r="AE66">
            <v>297</v>
          </cell>
          <cell r="AF66">
            <v>506</v>
          </cell>
          <cell r="AG66">
            <v>506</v>
          </cell>
          <cell r="AH66">
            <v>0</v>
          </cell>
          <cell r="AK66">
            <v>2688</v>
          </cell>
          <cell r="AL66">
            <v>822</v>
          </cell>
          <cell r="AM66">
            <v>1866</v>
          </cell>
          <cell r="AN66">
            <v>422</v>
          </cell>
          <cell r="AO66">
            <v>852</v>
          </cell>
          <cell r="AP66">
            <v>400</v>
          </cell>
          <cell r="AQ66">
            <v>1014</v>
          </cell>
        </row>
        <row r="67">
          <cell r="F67">
            <v>0</v>
          </cell>
          <cell r="G67">
            <v>0</v>
          </cell>
          <cell r="P67">
            <v>53</v>
          </cell>
          <cell r="S67">
            <v>296</v>
          </cell>
          <cell r="X67">
            <v>197.81818181818181</v>
          </cell>
          <cell r="Y67">
            <v>86</v>
          </cell>
          <cell r="Z67">
            <v>111.81818181818181</v>
          </cell>
          <cell r="AC67">
            <v>144</v>
          </cell>
          <cell r="AD67">
            <v>55</v>
          </cell>
          <cell r="AE67">
            <v>89</v>
          </cell>
          <cell r="AF67">
            <v>85.090909090909093</v>
          </cell>
          <cell r="AG67">
            <v>85.090909090909093</v>
          </cell>
          <cell r="AH67">
            <v>0</v>
          </cell>
          <cell r="AK67">
            <v>775.90909090909088</v>
          </cell>
          <cell r="AL67">
            <v>194</v>
          </cell>
          <cell r="AM67">
            <v>581.90909090909088</v>
          </cell>
        </row>
        <row r="68">
          <cell r="F68">
            <v>0</v>
          </cell>
          <cell r="G68">
            <v>0</v>
          </cell>
          <cell r="P68">
            <v>3</v>
          </cell>
          <cell r="S68">
            <v>16</v>
          </cell>
          <cell r="X68">
            <v>11</v>
          </cell>
          <cell r="Y68">
            <v>5</v>
          </cell>
          <cell r="Z68">
            <v>6</v>
          </cell>
          <cell r="AC68">
            <v>8</v>
          </cell>
          <cell r="AD68">
            <v>3</v>
          </cell>
          <cell r="AE68">
            <v>5</v>
          </cell>
          <cell r="AF68">
            <v>5</v>
          </cell>
          <cell r="AG68">
            <v>5</v>
          </cell>
          <cell r="AH68">
            <v>0</v>
          </cell>
          <cell r="AK68">
            <v>43</v>
          </cell>
          <cell r="AL68">
            <v>11</v>
          </cell>
          <cell r="AM68">
            <v>32</v>
          </cell>
        </row>
        <row r="69">
          <cell r="F69">
            <v>0</v>
          </cell>
          <cell r="G69">
            <v>0</v>
          </cell>
          <cell r="P69">
            <v>17</v>
          </cell>
          <cell r="S69">
            <v>95</v>
          </cell>
          <cell r="X69">
            <v>63</v>
          </cell>
          <cell r="Y69">
            <v>27</v>
          </cell>
          <cell r="Z69">
            <v>36</v>
          </cell>
          <cell r="AC69">
            <v>45</v>
          </cell>
          <cell r="AD69">
            <v>17</v>
          </cell>
          <cell r="AE69">
            <v>28</v>
          </cell>
          <cell r="AF69">
            <v>27</v>
          </cell>
          <cell r="AG69">
            <v>27</v>
          </cell>
          <cell r="AH69">
            <v>0</v>
          </cell>
          <cell r="AK69">
            <v>247</v>
          </cell>
          <cell r="AL69">
            <v>61</v>
          </cell>
          <cell r="AM69">
            <v>186</v>
          </cell>
        </row>
        <row r="70">
          <cell r="F70">
            <v>0</v>
          </cell>
          <cell r="G70">
            <v>0</v>
          </cell>
          <cell r="AH70">
            <v>0</v>
          </cell>
          <cell r="AK70">
            <v>0</v>
          </cell>
          <cell r="AL70">
            <v>0</v>
          </cell>
          <cell r="AM70">
            <v>0</v>
          </cell>
        </row>
        <row r="71">
          <cell r="F71">
            <v>63</v>
          </cell>
          <cell r="G71">
            <v>30</v>
          </cell>
          <cell r="P71">
            <v>370</v>
          </cell>
          <cell r="S71">
            <v>719</v>
          </cell>
          <cell r="X71">
            <v>550</v>
          </cell>
          <cell r="Y71">
            <v>239</v>
          </cell>
          <cell r="Z71">
            <v>311</v>
          </cell>
          <cell r="AC71">
            <v>480</v>
          </cell>
          <cell r="AD71">
            <v>183</v>
          </cell>
          <cell r="AE71">
            <v>297</v>
          </cell>
          <cell r="AF71">
            <v>506</v>
          </cell>
          <cell r="AG71">
            <v>506</v>
          </cell>
          <cell r="AH71">
            <v>0</v>
          </cell>
          <cell r="AK71">
            <v>2688</v>
          </cell>
          <cell r="AL71">
            <v>832</v>
          </cell>
          <cell r="AM71">
            <v>1856</v>
          </cell>
        </row>
        <row r="72">
          <cell r="F72">
            <v>0</v>
          </cell>
          <cell r="G72">
            <v>0</v>
          </cell>
          <cell r="P72">
            <v>0</v>
          </cell>
          <cell r="S72">
            <v>0</v>
          </cell>
          <cell r="X72">
            <v>0</v>
          </cell>
          <cell r="Z72">
            <v>0</v>
          </cell>
          <cell r="AC72">
            <v>0</v>
          </cell>
          <cell r="AD72">
            <v>0</v>
          </cell>
          <cell r="AE72">
            <v>0</v>
          </cell>
          <cell r="AH72">
            <v>0</v>
          </cell>
          <cell r="AK72">
            <v>0</v>
          </cell>
          <cell r="AL72">
            <v>0</v>
          </cell>
          <cell r="AM72">
            <v>0</v>
          </cell>
        </row>
        <row r="73">
          <cell r="F73">
            <v>444.33333333333337</v>
          </cell>
          <cell r="G73">
            <v>210</v>
          </cell>
          <cell r="H73">
            <v>234.33333333333334</v>
          </cell>
          <cell r="P73">
            <v>45</v>
          </cell>
          <cell r="S73">
            <v>110</v>
          </cell>
          <cell r="T73">
            <v>72.600000000000009</v>
          </cell>
          <cell r="U73">
            <v>37.399999999999991</v>
          </cell>
          <cell r="X73">
            <v>68</v>
          </cell>
          <cell r="Y73">
            <v>30</v>
          </cell>
          <cell r="Z73">
            <v>38</v>
          </cell>
          <cell r="AC73">
            <v>27</v>
          </cell>
          <cell r="AD73">
            <v>10</v>
          </cell>
          <cell r="AE73">
            <v>17</v>
          </cell>
          <cell r="AF73">
            <v>105.66666666666667</v>
          </cell>
          <cell r="AG73">
            <v>96.666666666666671</v>
          </cell>
          <cell r="AH73">
            <v>9</v>
          </cell>
          <cell r="AI73">
            <v>0</v>
          </cell>
          <cell r="AK73">
            <v>1113</v>
          </cell>
          <cell r="AL73">
            <v>418</v>
          </cell>
          <cell r="AM73">
            <v>695</v>
          </cell>
          <cell r="AN73">
            <v>40</v>
          </cell>
          <cell r="AO73">
            <v>92</v>
          </cell>
          <cell r="AP73">
            <v>378</v>
          </cell>
          <cell r="AQ73">
            <v>603</v>
          </cell>
        </row>
        <row r="74">
          <cell r="F74">
            <v>61.666666666666664</v>
          </cell>
          <cell r="G74">
            <v>29</v>
          </cell>
          <cell r="H74">
            <v>32.666666666666664</v>
          </cell>
          <cell r="P74">
            <v>0</v>
          </cell>
          <cell r="T74">
            <v>0</v>
          </cell>
          <cell r="U74">
            <v>0</v>
          </cell>
          <cell r="Y74">
            <v>0</v>
          </cell>
          <cell r="Z74">
            <v>0</v>
          </cell>
          <cell r="AE74">
            <v>0</v>
          </cell>
          <cell r="AH74">
            <v>0</v>
          </cell>
          <cell r="AK74">
            <v>61.666666666666664</v>
          </cell>
          <cell r="AL74">
            <v>29</v>
          </cell>
          <cell r="AM74">
            <v>32.666666666666664</v>
          </cell>
          <cell r="AN74">
            <v>0</v>
          </cell>
          <cell r="AO74">
            <v>0</v>
          </cell>
          <cell r="AP74">
            <v>29</v>
          </cell>
          <cell r="AQ74">
            <v>32.666666666666664</v>
          </cell>
        </row>
        <row r="75">
          <cell r="F75">
            <v>382.66666666666669</v>
          </cell>
          <cell r="G75">
            <v>181</v>
          </cell>
          <cell r="H75">
            <v>201.66666666666669</v>
          </cell>
          <cell r="P75">
            <v>45</v>
          </cell>
          <cell r="S75">
            <v>110</v>
          </cell>
          <cell r="T75">
            <v>72.600000000000009</v>
          </cell>
          <cell r="U75">
            <v>37.399999999999991</v>
          </cell>
          <cell r="X75">
            <v>68</v>
          </cell>
          <cell r="Y75">
            <v>30</v>
          </cell>
          <cell r="Z75">
            <v>38</v>
          </cell>
          <cell r="AC75">
            <v>27</v>
          </cell>
          <cell r="AD75">
            <v>10</v>
          </cell>
          <cell r="AE75">
            <v>17</v>
          </cell>
          <cell r="AF75">
            <v>105.66666666666667</v>
          </cell>
          <cell r="AG75">
            <v>96.666666666666671</v>
          </cell>
          <cell r="AH75">
            <v>9</v>
          </cell>
          <cell r="AK75">
            <v>1051.3333333333335</v>
          </cell>
          <cell r="AL75">
            <v>389</v>
          </cell>
          <cell r="AM75">
            <v>662.33333333333348</v>
          </cell>
          <cell r="AN75">
            <v>40</v>
          </cell>
          <cell r="AO75">
            <v>92</v>
          </cell>
          <cell r="AP75">
            <v>349</v>
          </cell>
          <cell r="AQ75">
            <v>570.33333333333348</v>
          </cell>
        </row>
        <row r="76">
          <cell r="F76">
            <v>382.66666666666669</v>
          </cell>
          <cell r="G76">
            <v>181</v>
          </cell>
          <cell r="H76">
            <v>201.66666666666669</v>
          </cell>
          <cell r="P76">
            <v>45</v>
          </cell>
          <cell r="S76">
            <v>110</v>
          </cell>
          <cell r="T76">
            <v>72.600000000000009</v>
          </cell>
          <cell r="U76">
            <v>37.399999999999991</v>
          </cell>
          <cell r="X76">
            <v>68</v>
          </cell>
          <cell r="Y76">
            <v>30</v>
          </cell>
          <cell r="Z76">
            <v>38</v>
          </cell>
          <cell r="AC76">
            <v>27</v>
          </cell>
          <cell r="AD76">
            <v>10</v>
          </cell>
          <cell r="AE76">
            <v>17</v>
          </cell>
          <cell r="AF76">
            <v>105.66666666666667</v>
          </cell>
          <cell r="AG76">
            <v>96.666666666666671</v>
          </cell>
          <cell r="AH76">
            <v>9</v>
          </cell>
          <cell r="AK76">
            <v>782.33333333333337</v>
          </cell>
          <cell r="AL76">
            <v>306</v>
          </cell>
          <cell r="AM76">
            <v>476.33333333333337</v>
          </cell>
          <cell r="AQ76">
            <v>476.33333333333337</v>
          </cell>
        </row>
        <row r="77">
          <cell r="F77">
            <v>0</v>
          </cell>
          <cell r="H77">
            <v>0</v>
          </cell>
          <cell r="P77">
            <v>0</v>
          </cell>
          <cell r="S77">
            <v>0</v>
          </cell>
          <cell r="AK77">
            <v>269</v>
          </cell>
          <cell r="AL77">
            <v>83</v>
          </cell>
          <cell r="AM77">
            <v>186</v>
          </cell>
          <cell r="AQ77">
            <v>186</v>
          </cell>
        </row>
        <row r="78">
          <cell r="F78">
            <v>0</v>
          </cell>
          <cell r="H78">
            <v>0</v>
          </cell>
          <cell r="AK78">
            <v>0</v>
          </cell>
          <cell r="AL78">
            <v>0</v>
          </cell>
          <cell r="AM78">
            <v>0</v>
          </cell>
        </row>
        <row r="79">
          <cell r="F79">
            <v>1</v>
          </cell>
          <cell r="G79">
            <v>0</v>
          </cell>
          <cell r="H79">
            <v>1</v>
          </cell>
          <cell r="P79">
            <v>14.700000000000003</v>
          </cell>
          <cell r="AH79">
            <v>0</v>
          </cell>
          <cell r="AK79">
            <v>15.700000000000003</v>
          </cell>
          <cell r="AL79">
            <v>14.700000000000003</v>
          </cell>
          <cell r="AM79">
            <v>1</v>
          </cell>
        </row>
        <row r="80">
          <cell r="F80">
            <v>1486.3333333333335</v>
          </cell>
          <cell r="G80">
            <v>702</v>
          </cell>
          <cell r="H80">
            <v>784.33333333333337</v>
          </cell>
          <cell r="P80">
            <v>2057</v>
          </cell>
          <cell r="Q80">
            <v>0</v>
          </cell>
          <cell r="R80">
            <v>0</v>
          </cell>
          <cell r="S80">
            <v>26671</v>
          </cell>
          <cell r="T80">
            <v>23991.85</v>
          </cell>
          <cell r="U80">
            <v>2679.15</v>
          </cell>
          <cell r="X80">
            <v>47262.181818181816</v>
          </cell>
          <cell r="Y80">
            <v>31198.25</v>
          </cell>
          <cell r="Z80">
            <v>16063.931818181818</v>
          </cell>
          <cell r="AA80">
            <v>0</v>
          </cell>
          <cell r="AB80">
            <v>0</v>
          </cell>
          <cell r="AC80">
            <v>38047</v>
          </cell>
          <cell r="AD80">
            <v>23032.272727272721</v>
          </cell>
          <cell r="AE80">
            <v>15014.727272727279</v>
          </cell>
          <cell r="AF80">
            <v>3797.5757575757575</v>
          </cell>
          <cell r="AG80">
            <v>2950.8303030303032</v>
          </cell>
          <cell r="AH80">
            <v>846.74545454545455</v>
          </cell>
          <cell r="AI80">
            <v>0</v>
          </cell>
          <cell r="AK80">
            <v>119211.34545454546</v>
          </cell>
          <cell r="AL80">
            <v>57353.122727272719</v>
          </cell>
          <cell r="AM80">
            <v>61858.222727272732</v>
          </cell>
          <cell r="AN80">
            <v>54171.522727272721</v>
          </cell>
          <cell r="AO80">
            <v>52671</v>
          </cell>
          <cell r="AP80">
            <v>2888.6</v>
          </cell>
          <cell r="AQ80">
            <v>8510.2227272727341</v>
          </cell>
        </row>
        <row r="81">
          <cell r="F81">
            <v>288</v>
          </cell>
          <cell r="G81">
            <v>136</v>
          </cell>
          <cell r="H81">
            <v>152</v>
          </cell>
          <cell r="P81">
            <v>502</v>
          </cell>
          <cell r="Q81">
            <v>0</v>
          </cell>
          <cell r="R81">
            <v>0</v>
          </cell>
          <cell r="S81">
            <v>1112</v>
          </cell>
          <cell r="T81">
            <v>399.84</v>
          </cell>
          <cell r="U81">
            <v>416.16</v>
          </cell>
          <cell r="V81">
            <v>0</v>
          </cell>
          <cell r="W81">
            <v>0</v>
          </cell>
          <cell r="X81">
            <v>436</v>
          </cell>
          <cell r="Y81">
            <v>189</v>
          </cell>
          <cell r="Z81">
            <v>247</v>
          </cell>
          <cell r="AA81">
            <v>0</v>
          </cell>
          <cell r="AB81">
            <v>0</v>
          </cell>
          <cell r="AC81">
            <v>354</v>
          </cell>
          <cell r="AD81">
            <v>135</v>
          </cell>
          <cell r="AE81">
            <v>219</v>
          </cell>
          <cell r="AF81">
            <v>1046</v>
          </cell>
          <cell r="AG81">
            <v>892.25454545454545</v>
          </cell>
          <cell r="AH81">
            <v>153.74545454545455</v>
          </cell>
          <cell r="AI81">
            <v>0</v>
          </cell>
          <cell r="AK81">
            <v>3808.2545454545452</v>
          </cell>
          <cell r="AL81">
            <v>1109</v>
          </cell>
          <cell r="AM81">
            <v>2699.2545454545452</v>
          </cell>
        </row>
        <row r="82">
          <cell r="AL82">
            <v>57353.122727272712</v>
          </cell>
        </row>
        <row r="83">
          <cell r="F83">
            <v>0</v>
          </cell>
          <cell r="G83">
            <v>0</v>
          </cell>
          <cell r="AK83">
            <v>0</v>
          </cell>
          <cell r="AL83">
            <v>0</v>
          </cell>
          <cell r="AM83">
            <v>0</v>
          </cell>
          <cell r="AN83">
            <v>0</v>
          </cell>
          <cell r="AO83">
            <v>0</v>
          </cell>
          <cell r="AP83">
            <v>0</v>
          </cell>
          <cell r="AQ83">
            <v>0</v>
          </cell>
        </row>
        <row r="84">
          <cell r="F84">
            <v>1486.3333333333335</v>
          </cell>
          <cell r="G84">
            <v>702</v>
          </cell>
          <cell r="H84">
            <v>784.33333333333337</v>
          </cell>
          <cell r="P84">
            <v>2057</v>
          </cell>
          <cell r="Q84">
            <v>0</v>
          </cell>
          <cell r="R84">
            <v>0</v>
          </cell>
          <cell r="S84">
            <v>26671</v>
          </cell>
          <cell r="T84">
            <v>23991.85</v>
          </cell>
          <cell r="U84">
            <v>2679.15</v>
          </cell>
          <cell r="V84">
            <v>0</v>
          </cell>
          <cell r="W84">
            <v>0</v>
          </cell>
          <cell r="X84">
            <v>47262.181818181816</v>
          </cell>
          <cell r="Y84">
            <v>31198.25</v>
          </cell>
          <cell r="Z84">
            <v>16063.931818181818</v>
          </cell>
          <cell r="AA84">
            <v>0</v>
          </cell>
          <cell r="AB84">
            <v>0</v>
          </cell>
          <cell r="AC84">
            <v>38047</v>
          </cell>
          <cell r="AD84">
            <v>23032.272727272721</v>
          </cell>
          <cell r="AE84">
            <v>15014.727272727279</v>
          </cell>
          <cell r="AF84">
            <v>3797.5757575757575</v>
          </cell>
          <cell r="AG84">
            <v>2950.8303030303032</v>
          </cell>
          <cell r="AH84">
            <v>846.74545454545455</v>
          </cell>
          <cell r="AI84">
            <v>0</v>
          </cell>
          <cell r="AK84">
            <v>119211.34545454546</v>
          </cell>
          <cell r="AL84">
            <v>57353.122727272719</v>
          </cell>
          <cell r="AM84">
            <v>61858.222727272732</v>
          </cell>
          <cell r="AN84">
            <v>54171.522727272721</v>
          </cell>
          <cell r="AO84">
            <v>52671</v>
          </cell>
          <cell r="AP84">
            <v>2888.6</v>
          </cell>
          <cell r="AQ84">
            <v>8510.2227272727341</v>
          </cell>
        </row>
        <row r="85">
          <cell r="F85">
            <v>834</v>
          </cell>
          <cell r="G85">
            <v>480.6</v>
          </cell>
          <cell r="H85">
            <v>353.4</v>
          </cell>
          <cell r="AH85">
            <v>0</v>
          </cell>
          <cell r="AK85">
            <v>834</v>
          </cell>
          <cell r="AL85">
            <v>480.6</v>
          </cell>
          <cell r="AM85">
            <v>353.4</v>
          </cell>
          <cell r="AN85">
            <v>0</v>
          </cell>
          <cell r="AO85">
            <v>0</v>
          </cell>
          <cell r="AP85">
            <v>138.99756689287395</v>
          </cell>
          <cell r="AQ85">
            <v>22.724226359558756</v>
          </cell>
        </row>
        <row r="86">
          <cell r="F86">
            <v>1390</v>
          </cell>
          <cell r="G86">
            <v>810</v>
          </cell>
          <cell r="H86">
            <v>580</v>
          </cell>
          <cell r="AH86">
            <v>0</v>
          </cell>
          <cell r="AK86">
            <v>1390</v>
          </cell>
          <cell r="AL86">
            <v>810</v>
          </cell>
          <cell r="AM86">
            <v>580</v>
          </cell>
          <cell r="AN86">
            <v>0</v>
          </cell>
          <cell r="AO86">
            <v>0</v>
          </cell>
          <cell r="AP86">
            <v>228.12277531937434</v>
          </cell>
          <cell r="AQ86">
            <v>36.936194930798187</v>
          </cell>
        </row>
        <row r="87">
          <cell r="F87">
            <v>600</v>
          </cell>
          <cell r="G87">
            <v>174</v>
          </cell>
          <cell r="H87">
            <v>426</v>
          </cell>
          <cell r="S87">
            <v>0</v>
          </cell>
          <cell r="T87">
            <v>0</v>
          </cell>
          <cell r="U87">
            <v>0</v>
          </cell>
          <cell r="X87">
            <v>0</v>
          </cell>
          <cell r="Y87">
            <v>0</v>
          </cell>
          <cell r="Z87">
            <v>0</v>
          </cell>
          <cell r="AA87">
            <v>0</v>
          </cell>
          <cell r="AB87">
            <v>0</v>
          </cell>
          <cell r="AC87">
            <v>0</v>
          </cell>
          <cell r="AD87">
            <v>0</v>
          </cell>
          <cell r="AE87">
            <v>0</v>
          </cell>
          <cell r="AF87">
            <v>0</v>
          </cell>
          <cell r="AG87">
            <v>0</v>
          </cell>
          <cell r="AH87">
            <v>0</v>
          </cell>
          <cell r="AK87">
            <v>600</v>
          </cell>
          <cell r="AL87">
            <v>174</v>
          </cell>
          <cell r="AM87">
            <v>426</v>
          </cell>
          <cell r="AN87">
            <v>0</v>
          </cell>
          <cell r="AO87">
            <v>0</v>
          </cell>
          <cell r="AP87">
            <v>0</v>
          </cell>
          <cell r="AQ87">
            <v>0</v>
          </cell>
        </row>
        <row r="88">
          <cell r="F88">
            <v>12.666666666666666</v>
          </cell>
          <cell r="G88">
            <v>4</v>
          </cell>
          <cell r="H88">
            <v>8.6666666666666661</v>
          </cell>
          <cell r="P88">
            <v>60</v>
          </cell>
          <cell r="S88">
            <v>1</v>
          </cell>
          <cell r="X88">
            <v>110</v>
          </cell>
          <cell r="Y88">
            <v>48</v>
          </cell>
          <cell r="Z88">
            <v>62</v>
          </cell>
          <cell r="AC88">
            <v>26</v>
          </cell>
          <cell r="AD88">
            <v>16</v>
          </cell>
          <cell r="AE88">
            <v>10</v>
          </cell>
          <cell r="AF88">
            <v>12</v>
          </cell>
          <cell r="AG88">
            <v>11</v>
          </cell>
          <cell r="AH88">
            <v>1</v>
          </cell>
          <cell r="AK88">
            <v>220.66666666666669</v>
          </cell>
          <cell r="AL88">
            <v>128</v>
          </cell>
          <cell r="AM88">
            <v>92.666666666666686</v>
          </cell>
          <cell r="AN88">
            <v>64</v>
          </cell>
          <cell r="AO88">
            <v>72</v>
          </cell>
          <cell r="AP88">
            <v>64</v>
          </cell>
          <cell r="AQ88">
            <v>20.666666666666686</v>
          </cell>
        </row>
        <row r="91">
          <cell r="F91">
            <v>4323.0000000000009</v>
          </cell>
          <cell r="G91">
            <v>2170.6</v>
          </cell>
          <cell r="H91">
            <v>2152.4</v>
          </cell>
          <cell r="P91">
            <v>2117</v>
          </cell>
          <cell r="Q91">
            <v>0</v>
          </cell>
          <cell r="R91">
            <v>0</v>
          </cell>
          <cell r="S91">
            <v>26672</v>
          </cell>
          <cell r="T91">
            <v>23991.85</v>
          </cell>
          <cell r="U91">
            <v>2679.15</v>
          </cell>
          <cell r="V91">
            <v>0</v>
          </cell>
          <cell r="W91">
            <v>0</v>
          </cell>
          <cell r="X91">
            <v>47372.181818181816</v>
          </cell>
          <cell r="Y91">
            <v>31246.25</v>
          </cell>
          <cell r="Z91">
            <v>16125.931818181818</v>
          </cell>
          <cell r="AA91">
            <v>0</v>
          </cell>
          <cell r="AB91">
            <v>0</v>
          </cell>
          <cell r="AC91">
            <v>38073</v>
          </cell>
          <cell r="AD91">
            <v>23048.272727272721</v>
          </cell>
          <cell r="AE91">
            <v>15024.727272727279</v>
          </cell>
          <cell r="AF91">
            <v>3808.5757575757575</v>
          </cell>
          <cell r="AG91">
            <v>2961.8303030303032</v>
          </cell>
          <cell r="AH91">
            <v>847.74545454545455</v>
          </cell>
          <cell r="AI91">
            <v>0</v>
          </cell>
          <cell r="AJ91">
            <v>0</v>
          </cell>
          <cell r="AK91">
            <v>122256.01212121213</v>
          </cell>
          <cell r="AL91">
            <v>58945.722727272718</v>
          </cell>
          <cell r="AM91">
            <v>63310.289393939398</v>
          </cell>
          <cell r="AN91">
            <v>54235.522727272721</v>
          </cell>
          <cell r="AO91">
            <v>52743</v>
          </cell>
          <cell r="AP91">
            <v>3319.7203422122484</v>
          </cell>
          <cell r="AQ91">
            <v>8590.5498152297569</v>
          </cell>
        </row>
        <row r="92">
          <cell r="F92">
            <v>4323.0000000000009</v>
          </cell>
          <cell r="G92">
            <v>2170.6</v>
          </cell>
          <cell r="H92">
            <v>2152.4</v>
          </cell>
          <cell r="P92">
            <v>2117</v>
          </cell>
          <cell r="Q92">
            <v>0</v>
          </cell>
          <cell r="R92">
            <v>0</v>
          </cell>
          <cell r="S92">
            <v>7422</v>
          </cell>
          <cell r="T92">
            <v>4741.8499999999985</v>
          </cell>
          <cell r="U92">
            <v>2679.15</v>
          </cell>
          <cell r="V92">
            <v>0</v>
          </cell>
          <cell r="W92">
            <v>0</v>
          </cell>
          <cell r="X92">
            <v>2775.1818181818162</v>
          </cell>
          <cell r="Y92">
            <v>1205</v>
          </cell>
          <cell r="Z92">
            <v>1570.181818181818</v>
          </cell>
          <cell r="AA92">
            <v>0</v>
          </cell>
          <cell r="AB92">
            <v>0</v>
          </cell>
          <cell r="AC92">
            <v>1922</v>
          </cell>
          <cell r="AD92">
            <v>740</v>
          </cell>
          <cell r="AE92">
            <v>1182</v>
          </cell>
          <cell r="AF92">
            <v>3808.5757575757575</v>
          </cell>
          <cell r="AG92">
            <v>2961.8303030303032</v>
          </cell>
          <cell r="AH92">
            <v>847.74545454545455</v>
          </cell>
          <cell r="AI92">
            <v>0</v>
          </cell>
          <cell r="AJ92">
            <v>0</v>
          </cell>
          <cell r="AK92">
            <v>22258.01212121213</v>
          </cell>
          <cell r="AL92">
            <v>6596.1999999999971</v>
          </cell>
          <cell r="AM92">
            <v>15661.812121212119</v>
          </cell>
          <cell r="AN92">
            <v>1886</v>
          </cell>
          <cell r="AO92">
            <v>5095</v>
          </cell>
          <cell r="AP92">
            <v>3319.7203422122484</v>
          </cell>
          <cell r="AQ92">
            <v>8590.0725425024775</v>
          </cell>
        </row>
        <row r="93">
          <cell r="F93">
            <v>357</v>
          </cell>
          <cell r="G93">
            <v>4323</v>
          </cell>
          <cell r="P93">
            <v>350</v>
          </cell>
          <cell r="S93">
            <v>920</v>
          </cell>
          <cell r="X93">
            <v>110</v>
          </cell>
          <cell r="Y93">
            <v>47372.181818181816</v>
          </cell>
          <cell r="AC93">
            <v>80</v>
          </cell>
          <cell r="AD93">
            <v>38073</v>
          </cell>
          <cell r="AF93">
            <v>250</v>
          </cell>
          <cell r="AG93">
            <v>250</v>
          </cell>
          <cell r="AH93">
            <v>0</v>
          </cell>
          <cell r="AI93">
            <v>269</v>
          </cell>
          <cell r="AJ93">
            <v>0</v>
          </cell>
          <cell r="AK93">
            <v>2349</v>
          </cell>
          <cell r="AL93">
            <v>122256.01212121213</v>
          </cell>
        </row>
        <row r="94">
          <cell r="F94">
            <v>68</v>
          </cell>
          <cell r="P94">
            <v>350</v>
          </cell>
          <cell r="S94">
            <v>920</v>
          </cell>
          <cell r="X94">
            <v>110</v>
          </cell>
          <cell r="AC94">
            <v>80</v>
          </cell>
          <cell r="AF94">
            <v>250</v>
          </cell>
          <cell r="AG94">
            <v>250</v>
          </cell>
          <cell r="AH94">
            <v>0</v>
          </cell>
          <cell r="AI94">
            <v>5</v>
          </cell>
          <cell r="AK94">
            <v>1796</v>
          </cell>
          <cell r="AL94">
            <v>122256.01212121212</v>
          </cell>
          <cell r="AM94">
            <v>58945.722727272718</v>
          </cell>
        </row>
        <row r="95">
          <cell r="P95">
            <v>0</v>
          </cell>
          <cell r="AK95">
            <v>0</v>
          </cell>
        </row>
        <row r="96">
          <cell r="F96">
            <v>289</v>
          </cell>
          <cell r="S96">
            <v>0</v>
          </cell>
          <cell r="X96">
            <v>0</v>
          </cell>
          <cell r="AC96">
            <v>0</v>
          </cell>
          <cell r="AF96">
            <v>0</v>
          </cell>
          <cell r="AG96">
            <v>0</v>
          </cell>
          <cell r="AH96">
            <v>0</v>
          </cell>
          <cell r="AI96">
            <v>264</v>
          </cell>
          <cell r="AK96">
            <v>553</v>
          </cell>
        </row>
        <row r="97">
          <cell r="P97">
            <v>0</v>
          </cell>
          <cell r="S97">
            <v>0</v>
          </cell>
        </row>
        <row r="98">
          <cell r="S98">
            <v>0</v>
          </cell>
          <cell r="X98">
            <v>0</v>
          </cell>
        </row>
        <row r="100">
          <cell r="AK100">
            <v>0</v>
          </cell>
        </row>
        <row r="101">
          <cell r="AK101">
            <v>0</v>
          </cell>
        </row>
        <row r="102">
          <cell r="F102">
            <v>575.33333333333326</v>
          </cell>
          <cell r="P102">
            <v>7</v>
          </cell>
          <cell r="S102">
            <v>30</v>
          </cell>
          <cell r="X102">
            <v>18</v>
          </cell>
          <cell r="AC102">
            <v>5</v>
          </cell>
          <cell r="AF102">
            <v>33.666666666666664</v>
          </cell>
          <cell r="AG102">
            <v>33.666666666666664</v>
          </cell>
          <cell r="AH102">
            <v>0</v>
          </cell>
          <cell r="AI102">
            <v>343</v>
          </cell>
          <cell r="AK102">
            <v>1014.3333333333333</v>
          </cell>
        </row>
        <row r="103">
          <cell r="F103">
            <v>289</v>
          </cell>
          <cell r="P103">
            <v>0</v>
          </cell>
          <cell r="X103">
            <v>0</v>
          </cell>
          <cell r="AC103">
            <v>0</v>
          </cell>
          <cell r="AF103">
            <v>0</v>
          </cell>
          <cell r="AG103">
            <v>0</v>
          </cell>
          <cell r="AH103">
            <v>0</v>
          </cell>
          <cell r="AI103">
            <v>264</v>
          </cell>
          <cell r="AK103">
            <v>553</v>
          </cell>
        </row>
        <row r="104">
          <cell r="F104">
            <v>0</v>
          </cell>
          <cell r="P104">
            <v>0</v>
          </cell>
          <cell r="S104">
            <v>0</v>
          </cell>
          <cell r="X104">
            <v>0</v>
          </cell>
          <cell r="AC104">
            <v>0</v>
          </cell>
          <cell r="AF104">
            <v>0</v>
          </cell>
          <cell r="AG104">
            <v>0</v>
          </cell>
          <cell r="AH104">
            <v>0</v>
          </cell>
          <cell r="AI104">
            <v>0</v>
          </cell>
          <cell r="AK104">
            <v>0</v>
          </cell>
        </row>
        <row r="105">
          <cell r="F105">
            <v>286.33333333333331</v>
          </cell>
          <cell r="P105">
            <v>7</v>
          </cell>
          <cell r="S105">
            <v>30</v>
          </cell>
          <cell r="X105">
            <v>18</v>
          </cell>
          <cell r="AC105">
            <v>5</v>
          </cell>
          <cell r="AF105">
            <v>33.666666666666664</v>
          </cell>
          <cell r="AG105">
            <v>33.666666666666664</v>
          </cell>
          <cell r="AH105">
            <v>0</v>
          </cell>
          <cell r="AI105">
            <v>79</v>
          </cell>
          <cell r="AK105">
            <v>461.33333333333331</v>
          </cell>
        </row>
        <row r="106">
          <cell r="F106">
            <v>375</v>
          </cell>
          <cell r="P106">
            <v>14</v>
          </cell>
          <cell r="S106">
            <v>157</v>
          </cell>
          <cell r="X106">
            <v>17.666666666666668</v>
          </cell>
          <cell r="AC106">
            <v>19</v>
          </cell>
          <cell r="AF106">
            <v>30.333333333333332</v>
          </cell>
          <cell r="AG106">
            <v>30.333333333333332</v>
          </cell>
          <cell r="AH106">
            <v>0</v>
          </cell>
          <cell r="AI106">
            <v>843</v>
          </cell>
          <cell r="AK106">
            <v>1462.9999999999998</v>
          </cell>
        </row>
        <row r="107">
          <cell r="F107">
            <v>0</v>
          </cell>
          <cell r="P107">
            <v>0</v>
          </cell>
          <cell r="S107">
            <v>120</v>
          </cell>
          <cell r="AC107">
            <v>0</v>
          </cell>
          <cell r="AF107">
            <v>0</v>
          </cell>
          <cell r="AG107">
            <v>0</v>
          </cell>
          <cell r="AH107">
            <v>0</v>
          </cell>
          <cell r="AI107">
            <v>0</v>
          </cell>
          <cell r="AK107">
            <v>120</v>
          </cell>
        </row>
        <row r="108">
          <cell r="F108">
            <v>375</v>
          </cell>
          <cell r="P108">
            <v>14</v>
          </cell>
          <cell r="S108">
            <v>37</v>
          </cell>
          <cell r="X108">
            <v>17.666666666666668</v>
          </cell>
          <cell r="AC108">
            <v>19</v>
          </cell>
          <cell r="AF108">
            <v>30.333333333333332</v>
          </cell>
          <cell r="AG108">
            <v>30.333333333333332</v>
          </cell>
          <cell r="AH108">
            <v>0</v>
          </cell>
          <cell r="AI108">
            <v>843</v>
          </cell>
          <cell r="AK108">
            <v>1343</v>
          </cell>
        </row>
        <row r="109">
          <cell r="F109">
            <v>0</v>
          </cell>
          <cell r="P109">
            <v>0</v>
          </cell>
          <cell r="S109">
            <v>250</v>
          </cell>
          <cell r="AC109">
            <v>0</v>
          </cell>
          <cell r="AF109">
            <v>0</v>
          </cell>
          <cell r="AG109">
            <v>0</v>
          </cell>
          <cell r="AH109">
            <v>0</v>
          </cell>
          <cell r="AK109">
            <v>250</v>
          </cell>
          <cell r="AM109">
            <v>0</v>
          </cell>
        </row>
        <row r="110">
          <cell r="F110">
            <v>0</v>
          </cell>
          <cell r="P110">
            <v>0</v>
          </cell>
          <cell r="S110">
            <v>250</v>
          </cell>
          <cell r="AH110">
            <v>0</v>
          </cell>
          <cell r="AK110">
            <v>250</v>
          </cell>
        </row>
        <row r="111">
          <cell r="F111">
            <v>0</v>
          </cell>
          <cell r="P111">
            <v>0</v>
          </cell>
          <cell r="S111">
            <v>0</v>
          </cell>
          <cell r="X111">
            <v>0</v>
          </cell>
          <cell r="AC111">
            <v>0</v>
          </cell>
          <cell r="AF111">
            <v>0</v>
          </cell>
          <cell r="AG111">
            <v>0</v>
          </cell>
          <cell r="AH111">
            <v>0</v>
          </cell>
          <cell r="AK111">
            <v>0</v>
          </cell>
          <cell r="AL111">
            <v>0</v>
          </cell>
          <cell r="AM111">
            <v>0</v>
          </cell>
        </row>
        <row r="112">
          <cell r="P112">
            <v>0</v>
          </cell>
          <cell r="S112">
            <v>0</v>
          </cell>
          <cell r="X112">
            <v>0</v>
          </cell>
          <cell r="AC112">
            <v>0</v>
          </cell>
          <cell r="AF112">
            <v>0</v>
          </cell>
          <cell r="AG112">
            <v>0</v>
          </cell>
          <cell r="AH112">
            <v>0</v>
          </cell>
          <cell r="AK112">
            <v>0</v>
          </cell>
        </row>
        <row r="113">
          <cell r="F113">
            <v>196</v>
          </cell>
          <cell r="P113">
            <v>273</v>
          </cell>
          <cell r="S113">
            <v>538</v>
          </cell>
          <cell r="X113">
            <v>237</v>
          </cell>
          <cell r="AC113">
            <v>172</v>
          </cell>
          <cell r="AF113">
            <v>535</v>
          </cell>
          <cell r="AG113">
            <v>535</v>
          </cell>
          <cell r="AH113">
            <v>0</v>
          </cell>
          <cell r="AI113">
            <v>952</v>
          </cell>
          <cell r="AK113">
            <v>2987</v>
          </cell>
        </row>
        <row r="114">
          <cell r="F114">
            <v>2</v>
          </cell>
          <cell r="P114">
            <v>0</v>
          </cell>
          <cell r="S114">
            <v>7</v>
          </cell>
          <cell r="X114">
            <v>40</v>
          </cell>
          <cell r="AC114">
            <v>0</v>
          </cell>
          <cell r="AF114">
            <v>0</v>
          </cell>
          <cell r="AG114">
            <v>0</v>
          </cell>
          <cell r="AH114">
            <v>0</v>
          </cell>
          <cell r="AI114">
            <v>6.7</v>
          </cell>
          <cell r="AK114">
            <v>55.7</v>
          </cell>
        </row>
        <row r="115">
          <cell r="F115">
            <v>588.33333333333337</v>
          </cell>
          <cell r="AK115">
            <v>588.33333333333337</v>
          </cell>
        </row>
        <row r="116">
          <cell r="F116">
            <v>0</v>
          </cell>
          <cell r="S116">
            <v>0</v>
          </cell>
          <cell r="X116">
            <v>0</v>
          </cell>
          <cell r="AK116">
            <v>0</v>
          </cell>
        </row>
        <row r="117">
          <cell r="F117">
            <v>5733.333333333333</v>
          </cell>
          <cell r="AK117">
            <v>5733.333333333333</v>
          </cell>
        </row>
        <row r="118">
          <cell r="F118">
            <v>0</v>
          </cell>
          <cell r="AK118">
            <v>0</v>
          </cell>
        </row>
        <row r="119">
          <cell r="F119">
            <v>-20223</v>
          </cell>
          <cell r="AK119">
            <v>-20223</v>
          </cell>
          <cell r="AL119">
            <v>-20400.07348484849</v>
          </cell>
        </row>
        <row r="120">
          <cell r="F120">
            <v>0</v>
          </cell>
          <cell r="AK120">
            <v>-3990</v>
          </cell>
        </row>
        <row r="121">
          <cell r="F121">
            <v>7470</v>
          </cell>
          <cell r="G121">
            <v>0</v>
          </cell>
          <cell r="H121">
            <v>0</v>
          </cell>
          <cell r="P121">
            <v>294</v>
          </cell>
          <cell r="Q121">
            <v>0</v>
          </cell>
          <cell r="R121">
            <v>0</v>
          </cell>
          <cell r="S121">
            <v>982</v>
          </cell>
          <cell r="T121">
            <v>0</v>
          </cell>
          <cell r="U121">
            <v>0</v>
          </cell>
          <cell r="V121">
            <v>0</v>
          </cell>
          <cell r="W121">
            <v>0</v>
          </cell>
          <cell r="X121">
            <v>312.66666666666669</v>
          </cell>
          <cell r="Y121">
            <v>0</v>
          </cell>
          <cell r="Z121">
            <v>0</v>
          </cell>
          <cell r="AA121">
            <v>0</v>
          </cell>
          <cell r="AB121">
            <v>0</v>
          </cell>
          <cell r="AC121">
            <v>196</v>
          </cell>
          <cell r="AD121">
            <v>0</v>
          </cell>
          <cell r="AE121">
            <v>0</v>
          </cell>
          <cell r="AF121">
            <v>599</v>
          </cell>
          <cell r="AG121">
            <v>599</v>
          </cell>
          <cell r="AH121">
            <v>0</v>
          </cell>
          <cell r="AI121">
            <v>2144.6999999999998</v>
          </cell>
          <cell r="AJ121">
            <v>0</v>
          </cell>
          <cell r="AK121">
            <v>12091.699999999999</v>
          </cell>
          <cell r="AN121">
            <v>0</v>
          </cell>
          <cell r="AO121">
            <v>0</v>
          </cell>
          <cell r="AP121">
            <v>0</v>
          </cell>
          <cell r="AQ121">
            <v>0</v>
          </cell>
        </row>
        <row r="122">
          <cell r="F122">
            <v>7470</v>
          </cell>
          <cell r="G122">
            <v>0</v>
          </cell>
          <cell r="H122">
            <v>0</v>
          </cell>
          <cell r="P122">
            <v>294</v>
          </cell>
          <cell r="S122">
            <v>982</v>
          </cell>
          <cell r="X122">
            <v>312.66666666666669</v>
          </cell>
          <cell r="Y122">
            <v>0</v>
          </cell>
          <cell r="Z122">
            <v>0</v>
          </cell>
          <cell r="AC122">
            <v>196</v>
          </cell>
          <cell r="AD122">
            <v>0</v>
          </cell>
          <cell r="AE122">
            <v>0</v>
          </cell>
          <cell r="AF122">
            <v>599</v>
          </cell>
          <cell r="AG122">
            <v>599</v>
          </cell>
          <cell r="AH122">
            <v>0</v>
          </cell>
          <cell r="AI122">
            <v>2144.6999999999998</v>
          </cell>
          <cell r="AJ122">
            <v>0</v>
          </cell>
          <cell r="AK122">
            <v>-8131.3000000000011</v>
          </cell>
        </row>
        <row r="123">
          <cell r="AK123">
            <v>-8308.373484848491</v>
          </cell>
          <cell r="AL123">
            <v>12091.699999999997</v>
          </cell>
        </row>
        <row r="124">
          <cell r="AK124">
            <v>-4318.373484848491</v>
          </cell>
        </row>
        <row r="125">
          <cell r="AK125">
            <v>-6480.7621212121303</v>
          </cell>
          <cell r="AL125">
            <v>-3043.7227272727177</v>
          </cell>
          <cell r="AM125">
            <v>-4302.289393939398</v>
          </cell>
        </row>
        <row r="127">
          <cell r="AK127">
            <v>-2162.3886363636389</v>
          </cell>
          <cell r="AN127">
            <v>0</v>
          </cell>
        </row>
        <row r="130">
          <cell r="AK130">
            <v>59008</v>
          </cell>
          <cell r="AM130">
            <v>59008</v>
          </cell>
          <cell r="AN130">
            <v>0</v>
          </cell>
          <cell r="AP130">
            <v>0</v>
          </cell>
        </row>
        <row r="131">
          <cell r="AK131">
            <v>-4302.289393939398</v>
          </cell>
          <cell r="AN131">
            <v>0</v>
          </cell>
        </row>
        <row r="132">
          <cell r="AK132">
            <v>35.549999999999997</v>
          </cell>
          <cell r="AN132" t="e">
            <v>#DIV/0!</v>
          </cell>
        </row>
        <row r="133">
          <cell r="AK133">
            <v>38.14</v>
          </cell>
          <cell r="AN133" t="e">
            <v>#DIV/0!</v>
          </cell>
        </row>
        <row r="134">
          <cell r="AK134">
            <v>0</v>
          </cell>
          <cell r="AN134">
            <v>0</v>
          </cell>
        </row>
        <row r="136">
          <cell r="AK136">
            <v>11.69</v>
          </cell>
          <cell r="AN136" t="e">
            <v>#DIV/0!</v>
          </cell>
        </row>
        <row r="138">
          <cell r="AJ138">
            <v>0</v>
          </cell>
          <cell r="AK138">
            <v>12.33</v>
          </cell>
          <cell r="AN138" t="e">
            <v>#DIV/0!</v>
          </cell>
        </row>
        <row r="139">
          <cell r="AK139">
            <v>55902</v>
          </cell>
          <cell r="AL139">
            <v>55902</v>
          </cell>
        </row>
        <row r="141">
          <cell r="AJ141">
            <v>300</v>
          </cell>
        </row>
        <row r="142">
          <cell r="AK142">
            <v>17273.857142857141</v>
          </cell>
          <cell r="AL142">
            <v>20710.896536796539</v>
          </cell>
          <cell r="AM142">
            <v>-4302.289393939398</v>
          </cell>
        </row>
        <row r="143">
          <cell r="S143">
            <v>0</v>
          </cell>
          <cell r="AK143">
            <v>865.25</v>
          </cell>
          <cell r="AL143">
            <v>16408.607142857141</v>
          </cell>
        </row>
        <row r="145">
          <cell r="AJ145">
            <v>0</v>
          </cell>
          <cell r="AK145">
            <v>114910</v>
          </cell>
          <cell r="AL145">
            <v>55902</v>
          </cell>
          <cell r="AM145">
            <v>59008</v>
          </cell>
          <cell r="AN145">
            <v>0</v>
          </cell>
        </row>
        <row r="146">
          <cell r="AK146">
            <v>0</v>
          </cell>
        </row>
        <row r="147">
          <cell r="AK147">
            <v>114910</v>
          </cell>
          <cell r="AL147">
            <v>55902</v>
          </cell>
          <cell r="AM147">
            <v>59008</v>
          </cell>
        </row>
        <row r="148">
          <cell r="AK148">
            <v>138664.61926406925</v>
          </cell>
          <cell r="AL148">
            <v>79656.619264069261</v>
          </cell>
          <cell r="AM148">
            <v>59008</v>
          </cell>
          <cell r="AN148">
            <v>1886</v>
          </cell>
          <cell r="AO148">
            <v>5095</v>
          </cell>
          <cell r="AP148">
            <v>3319.7203422122484</v>
          </cell>
          <cell r="AQ148">
            <v>8590.0725425024775</v>
          </cell>
        </row>
        <row r="149">
          <cell r="AK149">
            <v>-5.3</v>
          </cell>
          <cell r="AL149">
            <v>-5.2</v>
          </cell>
          <cell r="AM149">
            <v>-6.8</v>
          </cell>
        </row>
        <row r="150">
          <cell r="AK150">
            <v>14.129249632100526</v>
          </cell>
          <cell r="AL150">
            <v>35.135537539544195</v>
          </cell>
          <cell r="AM150">
            <v>-6.7955610930302432</v>
          </cell>
        </row>
        <row r="151">
          <cell r="AL151">
            <v>16.65759499457743</v>
          </cell>
          <cell r="AM151">
            <v>35.546987951807232</v>
          </cell>
        </row>
        <row r="153">
          <cell r="F153">
            <v>0</v>
          </cell>
          <cell r="P153">
            <v>0</v>
          </cell>
          <cell r="S153">
            <v>0</v>
          </cell>
          <cell r="X153">
            <v>0</v>
          </cell>
          <cell r="AC153">
            <v>0</v>
          </cell>
          <cell r="AI153">
            <v>0</v>
          </cell>
          <cell r="AJ153">
            <v>142</v>
          </cell>
          <cell r="AK153">
            <v>0</v>
          </cell>
        </row>
        <row r="154">
          <cell r="F154">
            <v>63</v>
          </cell>
          <cell r="P154">
            <v>370</v>
          </cell>
          <cell r="S154">
            <v>719</v>
          </cell>
          <cell r="X154">
            <v>550</v>
          </cell>
          <cell r="AC154">
            <v>480</v>
          </cell>
          <cell r="AF154">
            <v>506</v>
          </cell>
          <cell r="AG154">
            <v>506</v>
          </cell>
          <cell r="AH154">
            <v>0</v>
          </cell>
          <cell r="AK154">
            <v>2688</v>
          </cell>
        </row>
        <row r="155">
          <cell r="F155">
            <v>63</v>
          </cell>
          <cell r="P155">
            <v>160</v>
          </cell>
          <cell r="S155">
            <v>215</v>
          </cell>
          <cell r="X155">
            <v>225</v>
          </cell>
          <cell r="AC155">
            <v>250</v>
          </cell>
          <cell r="AF155">
            <v>300</v>
          </cell>
          <cell r="AG155">
            <v>300</v>
          </cell>
          <cell r="AH155">
            <v>0</v>
          </cell>
          <cell r="AK155">
            <v>913</v>
          </cell>
        </row>
        <row r="156">
          <cell r="F156">
            <v>63</v>
          </cell>
          <cell r="P156">
            <v>40</v>
          </cell>
          <cell r="S156">
            <v>93</v>
          </cell>
          <cell r="X156">
            <v>49</v>
          </cell>
          <cell r="AC156">
            <v>65</v>
          </cell>
          <cell r="AF156">
            <v>30</v>
          </cell>
          <cell r="AG156">
            <v>30</v>
          </cell>
          <cell r="AH156">
            <v>0</v>
          </cell>
          <cell r="AI156">
            <v>125</v>
          </cell>
          <cell r="AK156">
            <v>465</v>
          </cell>
        </row>
        <row r="157">
          <cell r="AK157">
            <v>0</v>
          </cell>
        </row>
        <row r="158">
          <cell r="AK158">
            <v>0</v>
          </cell>
        </row>
        <row r="159">
          <cell r="F159">
            <v>14.170833333333334</v>
          </cell>
          <cell r="AK159">
            <v>14.170833333333334</v>
          </cell>
        </row>
        <row r="160">
          <cell r="P160">
            <v>73</v>
          </cell>
          <cell r="S160">
            <v>407</v>
          </cell>
          <cell r="X160">
            <v>271.81818181818181</v>
          </cell>
          <cell r="AC160">
            <v>197</v>
          </cell>
          <cell r="AG160">
            <v>117.09090909090909</v>
          </cell>
          <cell r="AK160">
            <v>948.81818181818176</v>
          </cell>
        </row>
        <row r="161">
          <cell r="F161">
            <v>-396</v>
          </cell>
          <cell r="S161">
            <v>312</v>
          </cell>
          <cell r="X161">
            <v>278.18181818181819</v>
          </cell>
          <cell r="AC161">
            <v>283</v>
          </cell>
          <cell r="AK161">
            <v>477.18181818181819</v>
          </cell>
        </row>
        <row r="162">
          <cell r="S162">
            <v>719</v>
          </cell>
          <cell r="X162">
            <v>550</v>
          </cell>
          <cell r="AC162">
            <v>480</v>
          </cell>
        </row>
        <row r="163">
          <cell r="F163">
            <v>459</v>
          </cell>
          <cell r="P163">
            <v>0</v>
          </cell>
          <cell r="S163">
            <v>0</v>
          </cell>
          <cell r="X163">
            <v>0</v>
          </cell>
          <cell r="AC163">
            <v>0</v>
          </cell>
          <cell r="AK163">
            <v>459</v>
          </cell>
        </row>
        <row r="164">
          <cell r="S164">
            <v>296</v>
          </cell>
          <cell r="X164">
            <v>625</v>
          </cell>
          <cell r="AC164">
            <v>444</v>
          </cell>
          <cell r="AF164">
            <v>180</v>
          </cell>
          <cell r="AG164">
            <v>180</v>
          </cell>
          <cell r="AH164">
            <v>0</v>
          </cell>
          <cell r="AK164">
            <v>1365</v>
          </cell>
        </row>
        <row r="165">
          <cell r="F165">
            <v>357</v>
          </cell>
          <cell r="G165">
            <v>4323</v>
          </cell>
          <cell r="H165">
            <v>0</v>
          </cell>
          <cell r="P165">
            <v>2350</v>
          </cell>
          <cell r="Q165">
            <v>0</v>
          </cell>
          <cell r="R165">
            <v>0</v>
          </cell>
          <cell r="S165">
            <v>3290</v>
          </cell>
          <cell r="T165">
            <v>0</v>
          </cell>
          <cell r="U165">
            <v>0</v>
          </cell>
          <cell r="V165">
            <v>0</v>
          </cell>
          <cell r="W165">
            <v>0</v>
          </cell>
          <cell r="X165">
            <v>110</v>
          </cell>
          <cell r="Y165">
            <v>47372.181818181816</v>
          </cell>
          <cell r="Z165">
            <v>0</v>
          </cell>
          <cell r="AA165">
            <v>0</v>
          </cell>
          <cell r="AB165">
            <v>0</v>
          </cell>
          <cell r="AC165">
            <v>1080</v>
          </cell>
          <cell r="AD165">
            <v>38073</v>
          </cell>
          <cell r="AE165">
            <v>0</v>
          </cell>
          <cell r="AF165">
            <v>350</v>
          </cell>
          <cell r="AG165">
            <v>350</v>
          </cell>
          <cell r="AH165">
            <v>0</v>
          </cell>
          <cell r="AI165">
            <v>269</v>
          </cell>
          <cell r="AJ165">
            <v>0</v>
          </cell>
          <cell r="AK165">
            <v>7819</v>
          </cell>
        </row>
        <row r="166">
          <cell r="F166">
            <v>357</v>
          </cell>
          <cell r="G166">
            <v>4323</v>
          </cell>
          <cell r="H166">
            <v>0</v>
          </cell>
          <cell r="P166">
            <v>350</v>
          </cell>
          <cell r="Q166">
            <v>0</v>
          </cell>
          <cell r="R166">
            <v>0</v>
          </cell>
          <cell r="S166">
            <v>1040</v>
          </cell>
          <cell r="T166">
            <v>0</v>
          </cell>
          <cell r="U166">
            <v>0</v>
          </cell>
          <cell r="V166">
            <v>0</v>
          </cell>
          <cell r="W166">
            <v>0</v>
          </cell>
          <cell r="X166">
            <v>110</v>
          </cell>
          <cell r="Y166">
            <v>47372.181818181816</v>
          </cell>
          <cell r="Z166">
            <v>0</v>
          </cell>
          <cell r="AA166">
            <v>0</v>
          </cell>
          <cell r="AB166">
            <v>0</v>
          </cell>
          <cell r="AC166">
            <v>80</v>
          </cell>
          <cell r="AD166">
            <v>38073</v>
          </cell>
          <cell r="AE166">
            <v>0</v>
          </cell>
          <cell r="AF166">
            <v>250</v>
          </cell>
          <cell r="AG166">
            <v>250</v>
          </cell>
          <cell r="AH166">
            <v>0</v>
          </cell>
          <cell r="AI166">
            <v>269</v>
          </cell>
          <cell r="AJ166">
            <v>0</v>
          </cell>
          <cell r="AK166">
            <v>2469</v>
          </cell>
        </row>
        <row r="167">
          <cell r="F167">
            <v>0</v>
          </cell>
          <cell r="G167">
            <v>0</v>
          </cell>
          <cell r="H167">
            <v>0</v>
          </cell>
          <cell r="P167">
            <v>0</v>
          </cell>
          <cell r="R167">
            <v>0</v>
          </cell>
          <cell r="S167">
            <v>250</v>
          </cell>
          <cell r="T167">
            <v>0</v>
          </cell>
          <cell r="U167">
            <v>0</v>
          </cell>
          <cell r="V167">
            <v>0</v>
          </cell>
          <cell r="W167">
            <v>0</v>
          </cell>
          <cell r="X167">
            <v>0</v>
          </cell>
          <cell r="Y167">
            <v>0</v>
          </cell>
          <cell r="Z167">
            <v>0</v>
          </cell>
          <cell r="AA167">
            <v>0</v>
          </cell>
          <cell r="AB167">
            <v>0</v>
          </cell>
          <cell r="AC167">
            <v>0</v>
          </cell>
          <cell r="AE167">
            <v>0</v>
          </cell>
          <cell r="AF167">
            <v>0</v>
          </cell>
          <cell r="AG167">
            <v>0</v>
          </cell>
          <cell r="AH167">
            <v>0</v>
          </cell>
          <cell r="AI167">
            <v>0</v>
          </cell>
          <cell r="AJ167">
            <v>0</v>
          </cell>
          <cell r="AK167">
            <v>250</v>
          </cell>
        </row>
        <row r="168">
          <cell r="F168">
            <v>0</v>
          </cell>
          <cell r="P168">
            <v>2000</v>
          </cell>
          <cell r="S168">
            <v>2000</v>
          </cell>
          <cell r="AC168">
            <v>1000</v>
          </cell>
          <cell r="AF168">
            <v>100</v>
          </cell>
          <cell r="AG168">
            <v>100</v>
          </cell>
          <cell r="AK168">
            <v>5100</v>
          </cell>
        </row>
        <row r="169">
          <cell r="AK169">
            <v>0</v>
          </cell>
        </row>
        <row r="170">
          <cell r="F170">
            <v>5733.333333333333</v>
          </cell>
          <cell r="AC170">
            <v>200</v>
          </cell>
          <cell r="AK170">
            <v>5933.333333333333</v>
          </cell>
        </row>
        <row r="171">
          <cell r="F171">
            <v>592</v>
          </cell>
          <cell r="P171">
            <v>964</v>
          </cell>
          <cell r="Q171">
            <v>0</v>
          </cell>
          <cell r="R171">
            <v>0</v>
          </cell>
          <cell r="S171">
            <v>2067</v>
          </cell>
          <cell r="T171">
            <v>549.83999999999992</v>
          </cell>
          <cell r="U171">
            <v>572.16000000000008</v>
          </cell>
          <cell r="V171">
            <v>0</v>
          </cell>
          <cell r="W171">
            <v>0</v>
          </cell>
          <cell r="X171">
            <v>836</v>
          </cell>
          <cell r="AA171">
            <v>0</v>
          </cell>
          <cell r="AB171">
            <v>0</v>
          </cell>
          <cell r="AC171">
            <v>658</v>
          </cell>
          <cell r="AF171">
            <v>1973</v>
          </cell>
          <cell r="AG171">
            <v>1761.2545454545452</v>
          </cell>
          <cell r="AH171">
            <v>211.74545454545455</v>
          </cell>
          <cell r="AJ171">
            <v>0</v>
          </cell>
          <cell r="AK171">
            <v>7270.2545454545452</v>
          </cell>
          <cell r="AN171">
            <v>194</v>
          </cell>
          <cell r="AO171">
            <v>566</v>
          </cell>
          <cell r="AP171">
            <v>773</v>
          </cell>
          <cell r="AQ171">
            <v>1666.3454545454542</v>
          </cell>
        </row>
        <row r="172">
          <cell r="F172">
            <v>0</v>
          </cell>
          <cell r="G172">
            <v>0</v>
          </cell>
          <cell r="H172">
            <v>0</v>
          </cell>
          <cell r="P172">
            <v>73</v>
          </cell>
          <cell r="Q172">
            <v>0</v>
          </cell>
          <cell r="R172">
            <v>0</v>
          </cell>
          <cell r="S172">
            <v>407</v>
          </cell>
          <cell r="T172">
            <v>0</v>
          </cell>
          <cell r="U172">
            <v>0</v>
          </cell>
          <cell r="V172">
            <v>0</v>
          </cell>
          <cell r="W172">
            <v>0</v>
          </cell>
          <cell r="X172">
            <v>271.81818181818181</v>
          </cell>
          <cell r="Y172">
            <v>118</v>
          </cell>
          <cell r="Z172">
            <v>153.81818181818181</v>
          </cell>
          <cell r="AA172">
            <v>0</v>
          </cell>
          <cell r="AB172">
            <v>0</v>
          </cell>
          <cell r="AC172">
            <v>197</v>
          </cell>
          <cell r="AD172">
            <v>75</v>
          </cell>
          <cell r="AE172">
            <v>122</v>
          </cell>
          <cell r="AF172">
            <v>117.09090909090909</v>
          </cell>
          <cell r="AG172">
            <v>117.09090909090909</v>
          </cell>
          <cell r="AH172">
            <v>0</v>
          </cell>
        </row>
        <row r="173">
          <cell r="F173">
            <v>14.666666666666666</v>
          </cell>
          <cell r="P173">
            <v>60</v>
          </cell>
          <cell r="Q173">
            <v>0</v>
          </cell>
          <cell r="R173">
            <v>0</v>
          </cell>
          <cell r="S173">
            <v>30</v>
          </cell>
          <cell r="T173">
            <v>22</v>
          </cell>
          <cell r="U173">
            <v>0</v>
          </cell>
          <cell r="V173">
            <v>0</v>
          </cell>
          <cell r="W173">
            <v>0</v>
          </cell>
          <cell r="X173">
            <v>940</v>
          </cell>
          <cell r="AA173">
            <v>0</v>
          </cell>
          <cell r="AB173">
            <v>0</v>
          </cell>
          <cell r="AC173">
            <v>39</v>
          </cell>
          <cell r="AF173">
            <v>12</v>
          </cell>
          <cell r="AG173">
            <v>11</v>
          </cell>
          <cell r="AH173">
            <v>1</v>
          </cell>
          <cell r="AI173">
            <v>6.7</v>
          </cell>
          <cell r="AJ173">
            <v>0</v>
          </cell>
          <cell r="AK173">
            <v>1101.3666666666668</v>
          </cell>
          <cell r="AN173">
            <v>412</v>
          </cell>
          <cell r="AO173">
            <v>534</v>
          </cell>
          <cell r="AP173">
            <v>64</v>
          </cell>
          <cell r="AQ173">
            <v>35.666666666666686</v>
          </cell>
        </row>
        <row r="174">
          <cell r="F174">
            <v>1162.6666666666672</v>
          </cell>
          <cell r="P174">
            <v>-1510</v>
          </cell>
          <cell r="S174">
            <v>2161</v>
          </cell>
          <cell r="X174">
            <v>307.99999999999801</v>
          </cell>
          <cell r="AC174">
            <v>-615</v>
          </cell>
          <cell r="AF174">
            <v>1317</v>
          </cell>
          <cell r="AG174">
            <v>739.00000000000011</v>
          </cell>
          <cell r="AH174">
            <v>578</v>
          </cell>
          <cell r="AO174">
            <v>1507.2</v>
          </cell>
        </row>
        <row r="175">
          <cell r="AN175" t="str">
            <v>ОЧИК.18.02.</v>
          </cell>
        </row>
        <row r="178">
          <cell r="F178" t="str">
            <v>АПАРАТ ВСЬОГО</v>
          </cell>
          <cell r="G178" t="str">
            <v>АПАРАТ ЕЛЕКТРО</v>
          </cell>
          <cell r="H178" t="str">
            <v>АПАРАТ ТЕПЛО</v>
          </cell>
          <cell r="P178" t="str">
            <v>ККМ</v>
          </cell>
          <cell r="S178" t="str">
            <v>КТМ</v>
          </cell>
          <cell r="X178" t="str">
            <v>ТЕЦ-5 ВСЬОГО</v>
          </cell>
          <cell r="Y178" t="str">
            <v>Е/Е</v>
          </cell>
          <cell r="Z178" t="str">
            <v xml:space="preserve"> Т/Е</v>
          </cell>
          <cell r="AC178" t="str">
            <v>ТЕЦ-6 ВСЬОГО</v>
          </cell>
          <cell r="AD178" t="str">
            <v>Е/Е</v>
          </cell>
          <cell r="AE178" t="str">
            <v xml:space="preserve"> Т/Е</v>
          </cell>
          <cell r="AF178" t="str">
            <v>Е/Е</v>
          </cell>
          <cell r="AG178" t="str">
            <v xml:space="preserve"> Т/Е</v>
          </cell>
          <cell r="AI178" t="str">
            <v xml:space="preserve">ДОП.ВИР. </v>
          </cell>
          <cell r="AJ178" t="str">
            <v>ДОП.ВИР. СТ.ОРГ.</v>
          </cell>
          <cell r="AK178" t="str">
            <v>АК КЕ ВСЬОГО</v>
          </cell>
          <cell r="AL178" t="str">
            <v>Е/Е</v>
          </cell>
          <cell r="AM178" t="str">
            <v xml:space="preserve"> Т/Е</v>
          </cell>
          <cell r="AN178" t="str">
            <v>СТАНЦІї ЕЛЕКТРО</v>
          </cell>
          <cell r="AO178" t="str">
            <v>СТАНЦІІ ТЕПЛОВІ</v>
          </cell>
          <cell r="AP178" t="str">
            <v>МЕРЕЖІ ЕЛЕКТРО</v>
          </cell>
          <cell r="AQ178" t="str">
            <v>МЕРЕЖІ ТЕПЛОВІ</v>
          </cell>
        </row>
        <row r="181">
          <cell r="S181">
            <v>100</v>
          </cell>
          <cell r="X181">
            <v>79.7</v>
          </cell>
          <cell r="AC181">
            <v>63.3</v>
          </cell>
          <cell r="AK181">
            <v>243</v>
          </cell>
          <cell r="AN181">
            <v>221.49122807017542</v>
          </cell>
        </row>
        <row r="182">
          <cell r="S182">
            <v>114.9</v>
          </cell>
          <cell r="X182">
            <v>91.6</v>
          </cell>
          <cell r="AC182">
            <v>72.8</v>
          </cell>
          <cell r="AK182">
            <v>279.29999999999995</v>
          </cell>
          <cell r="AN182">
            <v>252.49999999999997</v>
          </cell>
        </row>
        <row r="183">
          <cell r="P183">
            <v>0</v>
          </cell>
          <cell r="S183">
            <v>0</v>
          </cell>
          <cell r="X183">
            <v>0</v>
          </cell>
          <cell r="AC183">
            <v>0</v>
          </cell>
          <cell r="AN183">
            <v>66</v>
          </cell>
        </row>
        <row r="184">
          <cell r="P184">
            <v>0</v>
          </cell>
          <cell r="S184">
            <v>192.5</v>
          </cell>
          <cell r="X184">
            <v>192.5</v>
          </cell>
          <cell r="AC184">
            <v>192.5</v>
          </cell>
          <cell r="AK184">
            <v>192.5</v>
          </cell>
          <cell r="AN184">
            <v>0</v>
          </cell>
        </row>
        <row r="185">
          <cell r="S185">
            <v>19250</v>
          </cell>
          <cell r="X185">
            <v>15343</v>
          </cell>
          <cell r="AC185">
            <v>12185</v>
          </cell>
          <cell r="AK185">
            <v>46778</v>
          </cell>
          <cell r="AN185">
            <v>0</v>
          </cell>
        </row>
        <row r="186">
          <cell r="AK186">
            <v>46778</v>
          </cell>
        </row>
        <row r="187">
          <cell r="X187">
            <v>0</v>
          </cell>
          <cell r="AC187">
            <v>0</v>
          </cell>
          <cell r="AK187">
            <v>0</v>
          </cell>
        </row>
        <row r="188">
          <cell r="X188">
            <v>0</v>
          </cell>
          <cell r="AC188">
            <v>0</v>
          </cell>
          <cell r="AK188">
            <v>0</v>
          </cell>
        </row>
        <row r="189">
          <cell r="X189">
            <v>82.5</v>
          </cell>
          <cell r="AC189">
            <v>82.5</v>
          </cell>
        </row>
        <row r="190">
          <cell r="X190">
            <v>0</v>
          </cell>
          <cell r="AC190">
            <v>0</v>
          </cell>
          <cell r="AK190">
            <v>0</v>
          </cell>
        </row>
        <row r="191">
          <cell r="S191">
            <v>0</v>
          </cell>
          <cell r="X191">
            <v>0</v>
          </cell>
          <cell r="AC191">
            <v>0</v>
          </cell>
          <cell r="AK191">
            <v>0</v>
          </cell>
        </row>
        <row r="193">
          <cell r="X193">
            <v>44.8</v>
          </cell>
          <cell r="AC193">
            <v>36.700000000000003</v>
          </cell>
          <cell r="AK193">
            <v>81.5</v>
          </cell>
          <cell r="AN193">
            <v>75.839416058394164</v>
          </cell>
        </row>
        <row r="194">
          <cell r="X194">
            <v>61.9</v>
          </cell>
          <cell r="AC194">
            <v>50.6</v>
          </cell>
          <cell r="AK194">
            <v>112.5</v>
          </cell>
          <cell r="AN194">
            <v>103.9</v>
          </cell>
        </row>
        <row r="195">
          <cell r="F195">
            <v>75</v>
          </cell>
          <cell r="P195">
            <v>75</v>
          </cell>
          <cell r="AJ195">
            <v>0</v>
          </cell>
          <cell r="AN195" t="e">
            <v>#DIV/0!</v>
          </cell>
          <cell r="AQ195">
            <v>75</v>
          </cell>
        </row>
        <row r="196">
          <cell r="S196">
            <v>653</v>
          </cell>
          <cell r="X196">
            <v>653</v>
          </cell>
          <cell r="AC196">
            <v>653</v>
          </cell>
          <cell r="AK196">
            <v>653</v>
          </cell>
          <cell r="AN196">
            <v>195.28</v>
          </cell>
        </row>
        <row r="197">
          <cell r="S197">
            <v>0</v>
          </cell>
          <cell r="X197">
            <v>29254</v>
          </cell>
          <cell r="AC197">
            <v>23966</v>
          </cell>
          <cell r="AK197">
            <v>53220</v>
          </cell>
          <cell r="AN197">
            <v>14810</v>
          </cell>
        </row>
        <row r="198">
          <cell r="AK198">
            <v>53220</v>
          </cell>
        </row>
        <row r="199">
          <cell r="S199">
            <v>114.9</v>
          </cell>
          <cell r="X199">
            <v>153.5</v>
          </cell>
          <cell r="Y199">
            <v>66.599999999999994</v>
          </cell>
          <cell r="Z199">
            <v>86.9</v>
          </cell>
          <cell r="AC199">
            <v>123.4</v>
          </cell>
          <cell r="AD199">
            <v>47.1</v>
          </cell>
          <cell r="AE199">
            <v>76.300000000000011</v>
          </cell>
          <cell r="AK199">
            <v>391.79999999999995</v>
          </cell>
          <cell r="AL199">
            <v>113.69999999999999</v>
          </cell>
          <cell r="AM199">
            <v>278.10000000000002</v>
          </cell>
          <cell r="AN199">
            <v>356.4</v>
          </cell>
          <cell r="AO199">
            <v>74.900000000000006</v>
          </cell>
          <cell r="AP199">
            <v>281.5</v>
          </cell>
        </row>
        <row r="200">
          <cell r="S200">
            <v>19250</v>
          </cell>
          <cell r="X200">
            <v>44597</v>
          </cell>
          <cell r="Y200">
            <v>30041.25</v>
          </cell>
          <cell r="Z200">
            <v>14555.750000000002</v>
          </cell>
          <cell r="AA200">
            <v>14555.750000000004</v>
          </cell>
          <cell r="AC200">
            <v>36151</v>
          </cell>
          <cell r="AD200">
            <v>22308.272727272721</v>
          </cell>
          <cell r="AE200">
            <v>13842.727272727279</v>
          </cell>
          <cell r="AK200">
            <v>99998</v>
          </cell>
          <cell r="AL200">
            <v>52349.522727272721</v>
          </cell>
          <cell r="AM200">
            <v>47648.477272727279</v>
          </cell>
          <cell r="AN200">
            <v>14810</v>
          </cell>
          <cell r="AO200">
            <v>3112.427048260382</v>
          </cell>
          <cell r="AP200">
            <v>11697.572951739618</v>
          </cell>
        </row>
        <row r="201">
          <cell r="S201">
            <v>167.54</v>
          </cell>
          <cell r="X201">
            <v>290.52999999999997</v>
          </cell>
          <cell r="Y201">
            <v>451.07</v>
          </cell>
          <cell r="Z201">
            <v>167.5</v>
          </cell>
          <cell r="AC201">
            <v>292.95999999999998</v>
          </cell>
          <cell r="AD201">
            <v>473.64</v>
          </cell>
          <cell r="AE201">
            <v>181.42</v>
          </cell>
          <cell r="AI201" t="str">
            <v/>
          </cell>
          <cell r="AJ201" t="str">
            <v/>
          </cell>
          <cell r="AK201">
            <v>255.23</v>
          </cell>
          <cell r="AL201">
            <v>460.42</v>
          </cell>
          <cell r="AM201">
            <v>171.34</v>
          </cell>
          <cell r="AN201">
            <v>41.55</v>
          </cell>
          <cell r="AO201">
            <v>41.55</v>
          </cell>
          <cell r="AP201">
            <v>41.55</v>
          </cell>
          <cell r="AQ201" t="str">
            <v/>
          </cell>
        </row>
        <row r="202">
          <cell r="AM202">
            <v>0</v>
          </cell>
          <cell r="AN202">
            <v>52</v>
          </cell>
          <cell r="AO202">
            <v>52</v>
          </cell>
        </row>
        <row r="203">
          <cell r="X203">
            <v>44597</v>
          </cell>
          <cell r="AC203">
            <v>36151</v>
          </cell>
          <cell r="AK203">
            <v>99998</v>
          </cell>
          <cell r="AL203">
            <v>52349.522727272721</v>
          </cell>
          <cell r="AM203">
            <v>47648.477272727279</v>
          </cell>
          <cell r="AN203">
            <v>14862</v>
          </cell>
          <cell r="AO203">
            <v>3164.427048260382</v>
          </cell>
          <cell r="AP203">
            <v>11697.572951739618</v>
          </cell>
        </row>
        <row r="205">
          <cell r="AK205">
            <v>99998</v>
          </cell>
        </row>
        <row r="209">
          <cell r="G209" t="str">
            <v xml:space="preserve"> В.О.НОВОСАД</v>
          </cell>
        </row>
        <row r="212">
          <cell r="G212" t="str">
            <v>Б.В.ЯЩЕНКО</v>
          </cell>
        </row>
        <row r="213">
          <cell r="G213" t="str">
            <v>М.В.ТЕРПИЛО</v>
          </cell>
        </row>
        <row r="214">
          <cell r="G214" t="str">
            <v xml:space="preserve">В.І.МИРГОРОДСЬКИЙ                                  </v>
          </cell>
        </row>
        <row r="215">
          <cell r="G215" t="str">
            <v xml:space="preserve">М.І.ШЕВЧЕНКО                                 </v>
          </cell>
        </row>
        <row r="216">
          <cell r="G216" t="str">
            <v>В.Ю.МОНТЬЕВ</v>
          </cell>
        </row>
        <row r="217">
          <cell r="G217" t="str">
            <v xml:space="preserve">О.М.НИКОЛЕНКО      </v>
          </cell>
        </row>
        <row r="221">
          <cell r="AO221">
            <v>1507.2</v>
          </cell>
        </row>
        <row r="236">
          <cell r="AG236" t="str">
            <v xml:space="preserve">         Затверджую</v>
          </cell>
        </row>
        <row r="237">
          <cell r="AG237" t="str">
            <v xml:space="preserve"> Голова правління </v>
          </cell>
        </row>
        <row r="238">
          <cell r="AG238" t="str">
            <v xml:space="preserve">                        І.В.Плачков</v>
          </cell>
        </row>
        <row r="239">
          <cell r="AG239" t="str">
            <v xml:space="preserve">   "_____" ________2000 р.</v>
          </cell>
        </row>
        <row r="243">
          <cell r="F243" t="str">
            <v>РОЗРАХУНОК ФІНАНСОВИХ ПОТОКІВ НА   лютий  2000 року</v>
          </cell>
        </row>
        <row r="244">
          <cell r="F244" t="str">
            <v>ПО ФІЛІАЛАХ АК КИЇВЕНЕРГО</v>
          </cell>
        </row>
        <row r="249">
          <cell r="AI249" t="str">
            <v>ТИС.ГРН.</v>
          </cell>
          <cell r="AK249" t="str">
            <v>тис.грн.</v>
          </cell>
        </row>
        <row r="250">
          <cell r="F250" t="str">
            <v>ВИКОН.ДИР.</v>
          </cell>
          <cell r="G250" t="str">
            <v>АПАРАТ ЕЛЕКТРО</v>
          </cell>
          <cell r="H250" t="str">
            <v>АПАРАТ ТЕПЛО</v>
          </cell>
          <cell r="P250" t="str">
            <v>КМ</v>
          </cell>
          <cell r="Q250" t="str">
            <v>ТМ</v>
          </cell>
          <cell r="S250" t="str">
            <v>КТМ</v>
          </cell>
          <cell r="T250" t="str">
            <v>ВИРОБН</v>
          </cell>
          <cell r="U250" t="str">
            <v>ПЕРЕД</v>
          </cell>
          <cell r="X250" t="str">
            <v>ТЕЦ-5 ВСЬОГО</v>
          </cell>
          <cell r="Y250" t="str">
            <v>Е/Е</v>
          </cell>
          <cell r="Z250" t="str">
            <v xml:space="preserve"> Т/Е</v>
          </cell>
          <cell r="AC250" t="str">
            <v>ТЕЦ-6 ВСЬОГО</v>
          </cell>
          <cell r="AD250" t="str">
            <v>Е/Е</v>
          </cell>
          <cell r="AE250" t="str">
            <v xml:space="preserve"> Т/Е</v>
          </cell>
          <cell r="AF250" t="str">
            <v>ТРМ ВСЬОГО</v>
          </cell>
          <cell r="AG250" t="str">
            <v>ТРМ  АК КЕ</v>
          </cell>
          <cell r="AH250" t="str">
            <v>ТРМ СТОР</v>
          </cell>
          <cell r="AI250" t="str">
            <v xml:space="preserve">ДОП.ВИР. </v>
          </cell>
          <cell r="AJ250" t="str">
            <v>ДОП.ВИР. СТ.ОРГ.</v>
          </cell>
          <cell r="AK250" t="str">
            <v>АК КЕ ВСЬОГО</v>
          </cell>
          <cell r="AL250" t="str">
            <v>АК КЕ ВСЬОГО</v>
          </cell>
          <cell r="AM250" t="str">
            <v xml:space="preserve"> Т/Е</v>
          </cell>
          <cell r="AN250" t="str">
            <v>СТАНЦІї ЕЛЕКТРО</v>
          </cell>
          <cell r="AO250" t="str">
            <v>СТАНЦІІ ТЕПЛОВІ</v>
          </cell>
          <cell r="AP250" t="str">
            <v>МЕРЕЖІ ЕЛЕКТРО</v>
          </cell>
          <cell r="AQ250" t="str">
            <v>МЕРЕЖІ ТЕПЛОВІ</v>
          </cell>
        </row>
        <row r="251">
          <cell r="F251">
            <v>2564.3333333333339</v>
          </cell>
          <cell r="P251">
            <v>2175</v>
          </cell>
          <cell r="S251">
            <v>7897</v>
          </cell>
          <cell r="X251">
            <v>2489.8484848484827</v>
          </cell>
          <cell r="AC251">
            <v>1464</v>
          </cell>
          <cell r="AF251">
            <v>4071.242424242424</v>
          </cell>
          <cell r="AG251">
            <v>3280.4969696969697</v>
          </cell>
          <cell r="AH251">
            <v>791.74545454545455</v>
          </cell>
          <cell r="AJ251">
            <v>7599</v>
          </cell>
          <cell r="AK251">
            <v>21493.757575757576</v>
          </cell>
        </row>
        <row r="253">
          <cell r="F253">
            <v>40160.608095238102</v>
          </cell>
          <cell r="G253">
            <v>2161.6</v>
          </cell>
          <cell r="H253">
            <v>2142.0666666666666</v>
          </cell>
          <cell r="P253">
            <v>2175</v>
          </cell>
          <cell r="Q253">
            <v>0</v>
          </cell>
          <cell r="R253">
            <v>0</v>
          </cell>
          <cell r="S253">
            <v>7897</v>
          </cell>
          <cell r="T253">
            <v>4513.5299999999988</v>
          </cell>
          <cell r="U253">
            <v>1480.47</v>
          </cell>
          <cell r="V253">
            <v>0</v>
          </cell>
          <cell r="W253">
            <v>0</v>
          </cell>
          <cell r="X253">
            <v>2489.8484848484827</v>
          </cell>
          <cell r="Y253">
            <v>898</v>
          </cell>
          <cell r="Z253">
            <v>1169.181818181818</v>
          </cell>
          <cell r="AA253">
            <v>0</v>
          </cell>
          <cell r="AB253">
            <v>0</v>
          </cell>
          <cell r="AC253">
            <v>1464</v>
          </cell>
          <cell r="AD253">
            <v>491</v>
          </cell>
          <cell r="AE253">
            <v>728</v>
          </cell>
          <cell r="AF253">
            <v>4071.242424242424</v>
          </cell>
          <cell r="AG253">
            <v>3280.4969696969697</v>
          </cell>
          <cell r="AH253">
            <v>791.74545454545455</v>
          </cell>
          <cell r="AI253">
            <v>2144.6999999999998</v>
          </cell>
          <cell r="AJ253">
            <v>0</v>
          </cell>
          <cell r="AK253">
            <v>139067.65354978354</v>
          </cell>
          <cell r="AM253">
            <v>111785.25</v>
          </cell>
        </row>
        <row r="254">
          <cell r="F254">
            <v>31766.748095238101</v>
          </cell>
          <cell r="G254">
            <v>1974.6</v>
          </cell>
          <cell r="H254">
            <v>1933.0666666666666</v>
          </cell>
          <cell r="P254">
            <v>306.29999999999995</v>
          </cell>
          <cell r="S254">
            <v>1960</v>
          </cell>
          <cell r="T254">
            <v>3735.369999999999</v>
          </cell>
          <cell r="U254">
            <v>-290.37000000000012</v>
          </cell>
          <cell r="X254">
            <v>1301.6666666666645</v>
          </cell>
          <cell r="Y254">
            <v>449</v>
          </cell>
          <cell r="Z254">
            <v>582.99999999999977</v>
          </cell>
          <cell r="AC254">
            <v>272</v>
          </cell>
          <cell r="AD254">
            <v>131</v>
          </cell>
          <cell r="AE254">
            <v>96</v>
          </cell>
          <cell r="AF254">
            <v>375.11333333333289</v>
          </cell>
          <cell r="AG254">
            <v>314.78060873834113</v>
          </cell>
          <cell r="AH254">
            <v>61.332724594992555</v>
          </cell>
          <cell r="AI254">
            <v>1192.6999999999998</v>
          </cell>
          <cell r="AJ254">
            <v>-2455</v>
          </cell>
          <cell r="AK254">
            <v>121038.78264069262</v>
          </cell>
          <cell r="AM254">
            <v>36916.748095238101</v>
          </cell>
        </row>
        <row r="255">
          <cell r="F255">
            <v>118194.27476190477</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K255">
            <v>118194.27476190477</v>
          </cell>
        </row>
        <row r="256">
          <cell r="F256">
            <v>99998</v>
          </cell>
          <cell r="AK256">
            <v>99998</v>
          </cell>
        </row>
        <row r="257">
          <cell r="F257">
            <v>0</v>
          </cell>
          <cell r="AK257">
            <v>0</v>
          </cell>
        </row>
        <row r="258">
          <cell r="F258">
            <v>11812.941428571428</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K258">
            <v>11812.941428571428</v>
          </cell>
        </row>
        <row r="259">
          <cell r="F259">
            <v>825</v>
          </cell>
          <cell r="AK259">
            <v>825</v>
          </cell>
        </row>
        <row r="260">
          <cell r="F260">
            <v>0</v>
          </cell>
          <cell r="AK260">
            <v>0</v>
          </cell>
        </row>
        <row r="261">
          <cell r="F261">
            <v>4663.9414285714283</v>
          </cell>
          <cell r="AK261">
            <v>4663.9414285714283</v>
          </cell>
        </row>
        <row r="262">
          <cell r="F262">
            <v>3500</v>
          </cell>
          <cell r="AK262">
            <v>3500</v>
          </cell>
        </row>
        <row r="263">
          <cell r="F263">
            <v>0</v>
          </cell>
          <cell r="AK263">
            <v>0</v>
          </cell>
        </row>
        <row r="264">
          <cell r="F264">
            <v>2824</v>
          </cell>
          <cell r="P264">
            <v>0</v>
          </cell>
          <cell r="S264">
            <v>0</v>
          </cell>
          <cell r="X264">
            <v>0</v>
          </cell>
          <cell r="AC264">
            <v>0</v>
          </cell>
          <cell r="AF264">
            <v>0</v>
          </cell>
          <cell r="AG264">
            <v>0</v>
          </cell>
          <cell r="AH264">
            <v>0</v>
          </cell>
          <cell r="AI264">
            <v>0</v>
          </cell>
          <cell r="AK264">
            <v>2824</v>
          </cell>
        </row>
        <row r="265">
          <cell r="F265">
            <v>6321.6666666666661</v>
          </cell>
          <cell r="AK265">
            <v>6321.6666666666661</v>
          </cell>
        </row>
        <row r="266">
          <cell r="F266">
            <v>61.666666666666664</v>
          </cell>
          <cell r="P266">
            <v>0</v>
          </cell>
          <cell r="S266">
            <v>0</v>
          </cell>
          <cell r="X266">
            <v>0</v>
          </cell>
          <cell r="AC266">
            <v>0</v>
          </cell>
          <cell r="AF266">
            <v>0</v>
          </cell>
          <cell r="AG266">
            <v>0</v>
          </cell>
          <cell r="AH266">
            <v>0</v>
          </cell>
          <cell r="AI266">
            <v>0</v>
          </cell>
          <cell r="AK266">
            <v>61.666666666666664</v>
          </cell>
        </row>
        <row r="267">
          <cell r="F267">
            <v>120758.6080952381</v>
          </cell>
          <cell r="P267">
            <v>2175</v>
          </cell>
          <cell r="Q267">
            <v>0</v>
          </cell>
          <cell r="R267">
            <v>0</v>
          </cell>
          <cell r="S267">
            <v>7897</v>
          </cell>
          <cell r="T267">
            <v>0</v>
          </cell>
          <cell r="U267">
            <v>0</v>
          </cell>
          <cell r="V267">
            <v>0</v>
          </cell>
          <cell r="W267">
            <v>0</v>
          </cell>
          <cell r="X267">
            <v>2489.8484848484827</v>
          </cell>
          <cell r="Y267">
            <v>0</v>
          </cell>
          <cell r="Z267">
            <v>0</v>
          </cell>
          <cell r="AA267">
            <v>0</v>
          </cell>
          <cell r="AB267">
            <v>0</v>
          </cell>
          <cell r="AC267">
            <v>1464</v>
          </cell>
          <cell r="AD267">
            <v>0</v>
          </cell>
          <cell r="AE267">
            <v>0</v>
          </cell>
          <cell r="AF267">
            <v>4071.242424242424</v>
          </cell>
          <cell r="AG267">
            <v>3280.4969696969697</v>
          </cell>
          <cell r="AH267">
            <v>791.74545454545455</v>
          </cell>
          <cell r="AI267">
            <v>0</v>
          </cell>
          <cell r="AK267">
            <v>139688.03233766233</v>
          </cell>
        </row>
        <row r="268">
          <cell r="F268">
            <v>1247.1933333333332</v>
          </cell>
          <cell r="P268">
            <v>1651.7</v>
          </cell>
          <cell r="Q268">
            <v>0</v>
          </cell>
          <cell r="R268">
            <v>0</v>
          </cell>
          <cell r="S268">
            <v>6083</v>
          </cell>
          <cell r="T268">
            <v>571.83999999999992</v>
          </cell>
          <cell r="U268">
            <v>572.16000000000008</v>
          </cell>
          <cell r="V268">
            <v>0</v>
          </cell>
          <cell r="W268">
            <v>0</v>
          </cell>
          <cell r="X268">
            <v>1798</v>
          </cell>
          <cell r="Y268">
            <v>485</v>
          </cell>
          <cell r="Z268">
            <v>632.18181818181824</v>
          </cell>
          <cell r="AA268">
            <v>0</v>
          </cell>
          <cell r="AB268">
            <v>0</v>
          </cell>
          <cell r="AC268">
            <v>1052</v>
          </cell>
          <cell r="AD268">
            <v>116</v>
          </cell>
          <cell r="AE268">
            <v>186</v>
          </cell>
          <cell r="AF268">
            <v>3367.2200000000003</v>
          </cell>
          <cell r="AG268">
            <v>2636.8072700495377</v>
          </cell>
          <cell r="AH268">
            <v>730.41272995046188</v>
          </cell>
          <cell r="AI268">
            <v>952</v>
          </cell>
          <cell r="AK268">
            <v>15914.113333333335</v>
          </cell>
        </row>
        <row r="269">
          <cell r="F269">
            <v>592</v>
          </cell>
          <cell r="G269">
            <v>187</v>
          </cell>
          <cell r="H269">
            <v>209</v>
          </cell>
          <cell r="P269">
            <v>964</v>
          </cell>
          <cell r="S269">
            <v>2067</v>
          </cell>
          <cell r="T269">
            <v>549.83999999999992</v>
          </cell>
          <cell r="U269">
            <v>572.16000000000008</v>
          </cell>
          <cell r="X269">
            <v>836</v>
          </cell>
          <cell r="Y269">
            <v>142</v>
          </cell>
          <cell r="Z269">
            <v>185.18181818181819</v>
          </cell>
          <cell r="AC269">
            <v>658</v>
          </cell>
          <cell r="AD269">
            <v>111</v>
          </cell>
          <cell r="AE269">
            <v>178</v>
          </cell>
          <cell r="AF269">
            <v>1973</v>
          </cell>
          <cell r="AG269">
            <v>1761.2545454545452</v>
          </cell>
          <cell r="AH269">
            <v>211.74545454545455</v>
          </cell>
          <cell r="AI269">
            <v>952</v>
          </cell>
          <cell r="AK269">
            <v>7482</v>
          </cell>
        </row>
        <row r="270">
          <cell r="F270">
            <v>0</v>
          </cell>
          <cell r="P270">
            <v>0</v>
          </cell>
          <cell r="Q270">
            <v>0</v>
          </cell>
          <cell r="R270">
            <v>0</v>
          </cell>
          <cell r="S270">
            <v>22</v>
          </cell>
          <cell r="T270">
            <v>22</v>
          </cell>
          <cell r="U270">
            <v>0</v>
          </cell>
          <cell r="V270">
            <v>0</v>
          </cell>
          <cell r="W270">
            <v>0</v>
          </cell>
          <cell r="X270">
            <v>790</v>
          </cell>
          <cell r="Y270">
            <v>343</v>
          </cell>
          <cell r="Z270">
            <v>447</v>
          </cell>
          <cell r="AA270">
            <v>0</v>
          </cell>
          <cell r="AB270">
            <v>0</v>
          </cell>
          <cell r="AC270">
            <v>13</v>
          </cell>
          <cell r="AD270">
            <v>5</v>
          </cell>
          <cell r="AE270">
            <v>8</v>
          </cell>
          <cell r="AF270">
            <v>0</v>
          </cell>
          <cell r="AG270">
            <v>0</v>
          </cell>
          <cell r="AH270">
            <v>0</v>
          </cell>
          <cell r="AI270">
            <v>0</v>
          </cell>
          <cell r="AK270">
            <v>825</v>
          </cell>
        </row>
        <row r="271">
          <cell r="F271">
            <v>648.19333333333327</v>
          </cell>
          <cell r="P271">
            <v>630.70000000000005</v>
          </cell>
          <cell r="Q271">
            <v>0</v>
          </cell>
          <cell r="R271">
            <v>0</v>
          </cell>
          <cell r="S271">
            <v>590</v>
          </cell>
          <cell r="T271">
            <v>0</v>
          </cell>
          <cell r="U271">
            <v>0</v>
          </cell>
          <cell r="V271">
            <v>0</v>
          </cell>
          <cell r="W271">
            <v>0</v>
          </cell>
          <cell r="X271">
            <v>126</v>
          </cell>
          <cell r="Y271">
            <v>0</v>
          </cell>
          <cell r="Z271">
            <v>0</v>
          </cell>
          <cell r="AA271">
            <v>0</v>
          </cell>
          <cell r="AB271">
            <v>0</v>
          </cell>
          <cell r="AC271">
            <v>186</v>
          </cell>
          <cell r="AD271">
            <v>0</v>
          </cell>
          <cell r="AE271">
            <v>0</v>
          </cell>
          <cell r="AF271">
            <v>504.22</v>
          </cell>
          <cell r="AG271">
            <v>433.55272459499264</v>
          </cell>
          <cell r="AH271">
            <v>70.667275405007373</v>
          </cell>
          <cell r="AI271">
            <v>0</v>
          </cell>
          <cell r="AK271">
            <v>2739.1133333333337</v>
          </cell>
        </row>
        <row r="272">
          <cell r="F272">
            <v>67.833333333333329</v>
          </cell>
          <cell r="P272">
            <v>336.7</v>
          </cell>
          <cell r="S272">
            <v>367</v>
          </cell>
          <cell r="X272">
            <v>32</v>
          </cell>
          <cell r="AC272">
            <v>32</v>
          </cell>
          <cell r="AF272">
            <v>206.95333333333335</v>
          </cell>
          <cell r="AG272">
            <v>141.72798232695141</v>
          </cell>
          <cell r="AH272">
            <v>65.225351006381942</v>
          </cell>
          <cell r="AI272">
            <v>0</v>
          </cell>
          <cell r="AK272">
            <v>1096.4866666666667</v>
          </cell>
        </row>
        <row r="273">
          <cell r="F273">
            <v>417.35999999999996</v>
          </cell>
          <cell r="P273">
            <v>4</v>
          </cell>
          <cell r="S273">
            <v>80</v>
          </cell>
          <cell r="X273">
            <v>35</v>
          </cell>
          <cell r="AC273">
            <v>29</v>
          </cell>
          <cell r="AF273">
            <v>17.266666666666666</v>
          </cell>
          <cell r="AG273">
            <v>11.824742268041236</v>
          </cell>
          <cell r="AH273">
            <v>5.4419243986254298</v>
          </cell>
          <cell r="AI273">
            <v>0</v>
          </cell>
          <cell r="AK273">
            <v>582.62666666666655</v>
          </cell>
        </row>
        <row r="274">
          <cell r="F274">
            <v>100</v>
          </cell>
          <cell r="P274">
            <v>250</v>
          </cell>
          <cell r="S274">
            <v>50</v>
          </cell>
          <cell r="X274">
            <v>10</v>
          </cell>
          <cell r="AC274">
            <v>60</v>
          </cell>
          <cell r="AF274">
            <v>250</v>
          </cell>
          <cell r="AG274">
            <v>250</v>
          </cell>
          <cell r="AK274">
            <v>720</v>
          </cell>
        </row>
        <row r="275">
          <cell r="F275">
            <v>63</v>
          </cell>
          <cell r="P275">
            <v>40</v>
          </cell>
          <cell r="S275">
            <v>93</v>
          </cell>
          <cell r="X275">
            <v>49</v>
          </cell>
          <cell r="AC275">
            <v>65</v>
          </cell>
          <cell r="AF275">
            <v>30</v>
          </cell>
          <cell r="AG275">
            <v>30</v>
          </cell>
          <cell r="AH275">
            <v>0</v>
          </cell>
          <cell r="AK275">
            <v>340</v>
          </cell>
        </row>
        <row r="276">
          <cell r="F276">
            <v>7</v>
          </cell>
          <cell r="P276">
            <v>57</v>
          </cell>
          <cell r="Q276">
            <v>0</v>
          </cell>
          <cell r="R276">
            <v>0</v>
          </cell>
          <cell r="S276">
            <v>3154</v>
          </cell>
          <cell r="T276">
            <v>0</v>
          </cell>
          <cell r="U276">
            <v>0</v>
          </cell>
          <cell r="V276">
            <v>0</v>
          </cell>
          <cell r="W276">
            <v>0</v>
          </cell>
          <cell r="X276">
            <v>46</v>
          </cell>
          <cell r="Y276">
            <v>0</v>
          </cell>
          <cell r="Z276">
            <v>0</v>
          </cell>
          <cell r="AA276">
            <v>0</v>
          </cell>
          <cell r="AB276">
            <v>0</v>
          </cell>
          <cell r="AC276">
            <v>195</v>
          </cell>
          <cell r="AD276">
            <v>0</v>
          </cell>
          <cell r="AE276">
            <v>0</v>
          </cell>
          <cell r="AF276">
            <v>890</v>
          </cell>
          <cell r="AG276">
            <v>442</v>
          </cell>
          <cell r="AH276">
            <v>448</v>
          </cell>
          <cell r="AI276">
            <v>0</v>
          </cell>
          <cell r="AK276">
            <v>4618</v>
          </cell>
        </row>
        <row r="277">
          <cell r="F277">
            <v>0</v>
          </cell>
          <cell r="P277">
            <v>1</v>
          </cell>
          <cell r="S277">
            <v>0</v>
          </cell>
          <cell r="X277">
            <v>46</v>
          </cell>
          <cell r="AC277">
            <v>195</v>
          </cell>
          <cell r="AF277">
            <v>0</v>
          </cell>
          <cell r="AG277">
            <v>0</v>
          </cell>
          <cell r="AH277">
            <v>0</v>
          </cell>
          <cell r="AI277">
            <v>0</v>
          </cell>
          <cell r="AK277">
            <v>242</v>
          </cell>
        </row>
        <row r="278">
          <cell r="F278">
            <v>7</v>
          </cell>
          <cell r="P278">
            <v>56</v>
          </cell>
          <cell r="S278">
            <v>3154</v>
          </cell>
          <cell r="X278">
            <v>0</v>
          </cell>
          <cell r="AC278">
            <v>0</v>
          </cell>
          <cell r="AF278">
            <v>890</v>
          </cell>
          <cell r="AG278">
            <v>442</v>
          </cell>
          <cell r="AH278">
            <v>448</v>
          </cell>
          <cell r="AI278">
            <v>0</v>
          </cell>
          <cell r="AK278">
            <v>4107</v>
          </cell>
        </row>
        <row r="279">
          <cell r="AK279">
            <v>269</v>
          </cell>
        </row>
        <row r="280">
          <cell r="S280">
            <v>250</v>
          </cell>
          <cell r="AH280">
            <v>0</v>
          </cell>
          <cell r="AI280">
            <v>0</v>
          </cell>
          <cell r="AK280">
            <v>250</v>
          </cell>
        </row>
        <row r="281">
          <cell r="F281">
            <v>119511.41476190477</v>
          </cell>
          <cell r="P281">
            <v>523.29999999999995</v>
          </cell>
          <cell r="Q281">
            <v>0</v>
          </cell>
          <cell r="R281">
            <v>0</v>
          </cell>
          <cell r="S281">
            <v>1814</v>
          </cell>
          <cell r="T281">
            <v>-571.83999999999992</v>
          </cell>
          <cell r="U281">
            <v>-572.16000000000008</v>
          </cell>
          <cell r="V281">
            <v>0</v>
          </cell>
          <cell r="W281">
            <v>0</v>
          </cell>
          <cell r="X281">
            <v>691.84848484848271</v>
          </cell>
          <cell r="Y281">
            <v>-485</v>
          </cell>
          <cell r="Z281">
            <v>-632.18181818181824</v>
          </cell>
          <cell r="AA281">
            <v>0</v>
          </cell>
          <cell r="AB281">
            <v>0</v>
          </cell>
          <cell r="AC281">
            <v>412</v>
          </cell>
          <cell r="AD281">
            <v>-116</v>
          </cell>
          <cell r="AE281">
            <v>-186</v>
          </cell>
          <cell r="AF281">
            <v>704.02242424242377</v>
          </cell>
          <cell r="AG281">
            <v>643.68969964743201</v>
          </cell>
          <cell r="AH281">
            <v>61.332724594992669</v>
          </cell>
          <cell r="AI281">
            <v>-952</v>
          </cell>
          <cell r="AK281">
            <v>123773.91900432901</v>
          </cell>
        </row>
        <row r="282">
          <cell r="AK282">
            <v>0</v>
          </cell>
        </row>
        <row r="283">
          <cell r="F283">
            <v>1482.14</v>
          </cell>
          <cell r="P283">
            <v>523.29999999999995</v>
          </cell>
          <cell r="Q283">
            <v>0</v>
          </cell>
          <cell r="R283">
            <v>0</v>
          </cell>
          <cell r="S283">
            <v>1814</v>
          </cell>
          <cell r="T283">
            <v>0</v>
          </cell>
          <cell r="U283">
            <v>0</v>
          </cell>
          <cell r="V283">
            <v>0</v>
          </cell>
          <cell r="W283">
            <v>0</v>
          </cell>
          <cell r="X283">
            <v>691.84848484848487</v>
          </cell>
          <cell r="Y283">
            <v>0</v>
          </cell>
          <cell r="Z283">
            <v>0</v>
          </cell>
          <cell r="AA283">
            <v>0</v>
          </cell>
          <cell r="AB283">
            <v>0</v>
          </cell>
          <cell r="AC283">
            <v>412</v>
          </cell>
          <cell r="AD283">
            <v>0</v>
          </cell>
          <cell r="AE283">
            <v>0</v>
          </cell>
          <cell r="AF283">
            <v>705.02242424242422</v>
          </cell>
          <cell r="AG283">
            <v>643.68969964743155</v>
          </cell>
          <cell r="AH283">
            <v>61.332724594992641</v>
          </cell>
          <cell r="AI283">
            <v>1197.7</v>
          </cell>
          <cell r="AK283">
            <v>5745.6442424242432</v>
          </cell>
        </row>
        <row r="284">
          <cell r="F284">
            <v>357</v>
          </cell>
          <cell r="P284">
            <v>100</v>
          </cell>
          <cell r="S284">
            <v>990</v>
          </cell>
          <cell r="X284">
            <v>100</v>
          </cell>
          <cell r="AC284">
            <v>20</v>
          </cell>
          <cell r="AF284">
            <v>0</v>
          </cell>
          <cell r="AG284">
            <v>0</v>
          </cell>
          <cell r="AH284">
            <v>0</v>
          </cell>
          <cell r="AI284">
            <v>269</v>
          </cell>
          <cell r="AK284">
            <v>1580</v>
          </cell>
        </row>
        <row r="285">
          <cell r="F285">
            <v>63</v>
          </cell>
          <cell r="P285">
            <v>257</v>
          </cell>
          <cell r="Q285">
            <v>0</v>
          </cell>
          <cell r="R285">
            <v>0</v>
          </cell>
          <cell r="S285">
            <v>219</v>
          </cell>
          <cell r="T285">
            <v>0</v>
          </cell>
          <cell r="U285">
            <v>0</v>
          </cell>
          <cell r="V285">
            <v>0</v>
          </cell>
          <cell r="W285">
            <v>0</v>
          </cell>
          <cell r="X285">
            <v>229.18181818181819</v>
          </cell>
          <cell r="Y285">
            <v>0</v>
          </cell>
          <cell r="Z285">
            <v>0</v>
          </cell>
          <cell r="AA285">
            <v>0</v>
          </cell>
          <cell r="AB285">
            <v>0</v>
          </cell>
          <cell r="AC285">
            <v>218</v>
          </cell>
          <cell r="AD285">
            <v>0</v>
          </cell>
          <cell r="AE285">
            <v>0</v>
          </cell>
          <cell r="AF285">
            <v>358.90909090909088</v>
          </cell>
          <cell r="AG285">
            <v>358.90909090909088</v>
          </cell>
          <cell r="AH285">
            <v>0</v>
          </cell>
          <cell r="AI285">
            <v>0</v>
          </cell>
          <cell r="AK285">
            <v>1345.090909090909</v>
          </cell>
        </row>
        <row r="286">
          <cell r="F286">
            <v>375</v>
          </cell>
          <cell r="P286">
            <v>14</v>
          </cell>
          <cell r="S286">
            <v>37</v>
          </cell>
          <cell r="X286">
            <v>17.666666666666668</v>
          </cell>
          <cell r="AC286">
            <v>19</v>
          </cell>
          <cell r="AF286">
            <v>30.333333333333332</v>
          </cell>
          <cell r="AG286">
            <v>30.333333333333332</v>
          </cell>
          <cell r="AH286">
            <v>0</v>
          </cell>
          <cell r="AI286">
            <v>843</v>
          </cell>
          <cell r="AK286">
            <v>500</v>
          </cell>
        </row>
        <row r="287">
          <cell r="F287">
            <v>286.33333333333326</v>
          </cell>
          <cell r="P287">
            <v>7</v>
          </cell>
          <cell r="S287">
            <v>30</v>
          </cell>
          <cell r="X287">
            <v>18</v>
          </cell>
          <cell r="AC287">
            <v>5</v>
          </cell>
          <cell r="AF287">
            <v>33.666666666666664</v>
          </cell>
          <cell r="AG287">
            <v>33.666666666666664</v>
          </cell>
          <cell r="AH287">
            <v>0</v>
          </cell>
          <cell r="AI287">
            <v>79</v>
          </cell>
          <cell r="AK287">
            <v>382.33333333333326</v>
          </cell>
        </row>
        <row r="288">
          <cell r="F288">
            <v>386.1400000000001</v>
          </cell>
          <cell r="P288">
            <v>85.300000000000011</v>
          </cell>
          <cell r="Q288">
            <v>0</v>
          </cell>
          <cell r="R288">
            <v>0</v>
          </cell>
          <cell r="S288">
            <v>530</v>
          </cell>
          <cell r="T288">
            <v>0</v>
          </cell>
          <cell r="U288">
            <v>0</v>
          </cell>
          <cell r="V288">
            <v>0</v>
          </cell>
          <cell r="W288">
            <v>0</v>
          </cell>
          <cell r="X288">
            <v>177</v>
          </cell>
          <cell r="Y288">
            <v>0</v>
          </cell>
          <cell r="Z288">
            <v>0</v>
          </cell>
          <cell r="AA288">
            <v>0</v>
          </cell>
          <cell r="AB288">
            <v>0</v>
          </cell>
          <cell r="AC288">
            <v>124</v>
          </cell>
          <cell r="AD288">
            <v>0</v>
          </cell>
          <cell r="AE288">
            <v>0</v>
          </cell>
          <cell r="AF288">
            <v>270.11333333333334</v>
          </cell>
          <cell r="AG288">
            <v>209.7806087383407</v>
          </cell>
          <cell r="AH288">
            <v>60.332724594992641</v>
          </cell>
          <cell r="AI288">
            <v>0</v>
          </cell>
          <cell r="AK288">
            <v>1667.5533333333333</v>
          </cell>
        </row>
        <row r="289">
          <cell r="F289">
            <v>2.4733333333334144</v>
          </cell>
          <cell r="P289">
            <v>11.300000000000011</v>
          </cell>
          <cell r="S289">
            <v>39</v>
          </cell>
          <cell r="X289">
            <v>10</v>
          </cell>
          <cell r="AC289">
            <v>43</v>
          </cell>
          <cell r="AF289">
            <v>2.1133333333333297</v>
          </cell>
          <cell r="AG289">
            <v>1.4472754050073586</v>
          </cell>
          <cell r="AH289">
            <v>0.6660579283259711</v>
          </cell>
          <cell r="AI289">
            <v>0</v>
          </cell>
          <cell r="AK289">
            <v>148.88666666666677</v>
          </cell>
        </row>
        <row r="290">
          <cell r="F290">
            <v>1</v>
          </cell>
          <cell r="P290">
            <v>29</v>
          </cell>
          <cell r="S290">
            <v>381</v>
          </cell>
          <cell r="X290">
            <v>99</v>
          </cell>
          <cell r="AC290">
            <v>54</v>
          </cell>
          <cell r="AF290">
            <v>162.33333333333334</v>
          </cell>
          <cell r="AG290">
            <v>111.66666666666667</v>
          </cell>
          <cell r="AH290">
            <v>50.666666666666671</v>
          </cell>
          <cell r="AI290">
            <v>0</v>
          </cell>
          <cell r="AK290">
            <v>727.33333333333337</v>
          </cell>
        </row>
        <row r="291">
          <cell r="F291">
            <v>382.66666666666669</v>
          </cell>
          <cell r="P291">
            <v>45</v>
          </cell>
          <cell r="S291">
            <v>110</v>
          </cell>
          <cell r="X291">
            <v>68</v>
          </cell>
          <cell r="AC291">
            <v>27</v>
          </cell>
          <cell r="AF291">
            <v>105.66666666666667</v>
          </cell>
          <cell r="AG291">
            <v>96.666666666666671</v>
          </cell>
          <cell r="AH291">
            <v>9</v>
          </cell>
          <cell r="AI291">
            <v>0</v>
          </cell>
          <cell r="AK291">
            <v>791.33333333333337</v>
          </cell>
        </row>
        <row r="292">
          <cell r="P292">
            <v>0</v>
          </cell>
          <cell r="AF292">
            <v>0</v>
          </cell>
          <cell r="AG292">
            <v>0</v>
          </cell>
          <cell r="AH292">
            <v>0</v>
          </cell>
          <cell r="AI292">
            <v>0</v>
          </cell>
          <cell r="AK292">
            <v>0</v>
          </cell>
        </row>
        <row r="293">
          <cell r="F293">
            <v>14.666666666666666</v>
          </cell>
          <cell r="P293">
            <v>60</v>
          </cell>
          <cell r="S293">
            <v>8</v>
          </cell>
          <cell r="X293">
            <v>150</v>
          </cell>
          <cell r="AC293">
            <v>26</v>
          </cell>
          <cell r="AF293">
            <v>12</v>
          </cell>
          <cell r="AG293">
            <v>11</v>
          </cell>
          <cell r="AH293">
            <v>1</v>
          </cell>
          <cell r="AI293">
            <v>6.7</v>
          </cell>
          <cell r="AK293">
            <v>270.66666666666669</v>
          </cell>
        </row>
        <row r="294">
          <cell r="F294">
            <v>119511.41476190477</v>
          </cell>
          <cell r="P294">
            <v>523.29999999999995</v>
          </cell>
          <cell r="Q294">
            <v>0</v>
          </cell>
          <cell r="R294">
            <v>0</v>
          </cell>
          <cell r="S294">
            <v>1814</v>
          </cell>
          <cell r="T294">
            <v>-571.83999999999992</v>
          </cell>
          <cell r="U294">
            <v>-572.16000000000008</v>
          </cell>
          <cell r="V294">
            <v>0</v>
          </cell>
          <cell r="W294">
            <v>0</v>
          </cell>
          <cell r="X294">
            <v>691.84848484848271</v>
          </cell>
          <cell r="Y294">
            <v>-485</v>
          </cell>
          <cell r="Z294">
            <v>-632.18181818181824</v>
          </cell>
          <cell r="AA294">
            <v>0</v>
          </cell>
          <cell r="AB294">
            <v>0</v>
          </cell>
          <cell r="AC294">
            <v>412</v>
          </cell>
          <cell r="AD294">
            <v>-116</v>
          </cell>
          <cell r="AE294">
            <v>-186</v>
          </cell>
          <cell r="AF294">
            <v>704.02242424242377</v>
          </cell>
          <cell r="AG294">
            <v>643.68969964743201</v>
          </cell>
          <cell r="AH294">
            <v>61.332724594992669</v>
          </cell>
          <cell r="AI294">
            <v>-952</v>
          </cell>
          <cell r="AK294">
            <v>123773.91900432901</v>
          </cell>
        </row>
        <row r="295">
          <cell r="AH295">
            <v>191</v>
          </cell>
          <cell r="AK295">
            <v>0</v>
          </cell>
        </row>
        <row r="297">
          <cell r="F297">
            <v>119511.41476190477</v>
          </cell>
          <cell r="G297">
            <v>0</v>
          </cell>
          <cell r="H297">
            <v>0</v>
          </cell>
          <cell r="P297">
            <v>523.29999999999995</v>
          </cell>
          <cell r="Q297">
            <v>0</v>
          </cell>
          <cell r="R297">
            <v>0</v>
          </cell>
          <cell r="S297">
            <v>1814</v>
          </cell>
          <cell r="T297">
            <v>-571.83999999999992</v>
          </cell>
          <cell r="U297">
            <v>-572.16000000000008</v>
          </cell>
          <cell r="V297">
            <v>0</v>
          </cell>
          <cell r="W297">
            <v>0</v>
          </cell>
          <cell r="X297">
            <v>691.84848484848271</v>
          </cell>
          <cell r="Y297">
            <v>-485</v>
          </cell>
          <cell r="Z297">
            <v>-632.18181818181824</v>
          </cell>
          <cell r="AA297">
            <v>0</v>
          </cell>
          <cell r="AB297">
            <v>0</v>
          </cell>
          <cell r="AC297">
            <v>412</v>
          </cell>
          <cell r="AF297">
            <v>704.02242424242377</v>
          </cell>
          <cell r="AG297">
            <v>451.6896996474311</v>
          </cell>
          <cell r="AH297">
            <v>252.33272459499267</v>
          </cell>
          <cell r="AK297">
            <v>123773.91900432901</v>
          </cell>
        </row>
        <row r="298">
          <cell r="F298">
            <v>0</v>
          </cell>
          <cell r="AK298">
            <v>0</v>
          </cell>
        </row>
        <row r="299">
          <cell r="F299">
            <v>0</v>
          </cell>
          <cell r="P299">
            <v>0</v>
          </cell>
          <cell r="Q299">
            <v>0</v>
          </cell>
          <cell r="R299">
            <v>0</v>
          </cell>
          <cell r="S299">
            <v>296</v>
          </cell>
          <cell r="T299">
            <v>0</v>
          </cell>
          <cell r="U299">
            <v>0</v>
          </cell>
          <cell r="V299">
            <v>0</v>
          </cell>
          <cell r="W299">
            <v>0</v>
          </cell>
          <cell r="X299">
            <v>625</v>
          </cell>
          <cell r="Y299">
            <v>0</v>
          </cell>
          <cell r="Z299">
            <v>0</v>
          </cell>
          <cell r="AA299">
            <v>0</v>
          </cell>
          <cell r="AB299">
            <v>0</v>
          </cell>
          <cell r="AC299">
            <v>444</v>
          </cell>
          <cell r="AD299">
            <v>0</v>
          </cell>
          <cell r="AE299">
            <v>0</v>
          </cell>
          <cell r="AF299">
            <v>180</v>
          </cell>
          <cell r="AG299">
            <v>180</v>
          </cell>
          <cell r="AH299">
            <v>0</v>
          </cell>
          <cell r="AI299">
            <v>0</v>
          </cell>
          <cell r="AK299">
            <v>1545</v>
          </cell>
        </row>
        <row r="300">
          <cell r="F300">
            <v>0</v>
          </cell>
          <cell r="P300">
            <v>0</v>
          </cell>
          <cell r="S300">
            <v>296</v>
          </cell>
          <cell r="X300">
            <v>625</v>
          </cell>
          <cell r="AC300">
            <v>444</v>
          </cell>
          <cell r="AF300">
            <v>180</v>
          </cell>
          <cell r="AG300">
            <v>180</v>
          </cell>
          <cell r="AH300">
            <v>0</v>
          </cell>
          <cell r="AI300">
            <v>0</v>
          </cell>
          <cell r="AK300">
            <v>1545</v>
          </cell>
        </row>
        <row r="301">
          <cell r="AK301">
            <v>0</v>
          </cell>
        </row>
        <row r="302">
          <cell r="F302">
            <v>119511.41476190477</v>
          </cell>
          <cell r="P302">
            <v>523.29999999999995</v>
          </cell>
          <cell r="Q302">
            <v>0</v>
          </cell>
          <cell r="R302">
            <v>0</v>
          </cell>
          <cell r="S302">
            <v>2110</v>
          </cell>
          <cell r="T302">
            <v>-571.83999999999992</v>
          </cell>
          <cell r="U302">
            <v>-572.16000000000008</v>
          </cell>
          <cell r="V302">
            <v>0</v>
          </cell>
          <cell r="W302">
            <v>0</v>
          </cell>
          <cell r="X302">
            <v>1316.8484848484827</v>
          </cell>
          <cell r="Y302">
            <v>-485</v>
          </cell>
          <cell r="Z302">
            <v>-632.18181818181824</v>
          </cell>
          <cell r="AA302">
            <v>0</v>
          </cell>
          <cell r="AB302">
            <v>0</v>
          </cell>
          <cell r="AC302">
            <v>856</v>
          </cell>
          <cell r="AD302">
            <v>-116</v>
          </cell>
          <cell r="AE302">
            <v>-186</v>
          </cell>
          <cell r="AF302">
            <v>884.02242424242377</v>
          </cell>
          <cell r="AG302">
            <v>631.6896996474311</v>
          </cell>
          <cell r="AH302">
            <v>252.33272459499267</v>
          </cell>
          <cell r="AI302">
            <v>-952</v>
          </cell>
          <cell r="AK302">
            <v>125318.91900432901</v>
          </cell>
        </row>
        <row r="303">
          <cell r="AK303">
            <v>0</v>
          </cell>
        </row>
        <row r="304">
          <cell r="P304">
            <v>0</v>
          </cell>
          <cell r="AK304">
            <v>0</v>
          </cell>
        </row>
        <row r="305">
          <cell r="S305">
            <v>0</v>
          </cell>
          <cell r="AK305">
            <v>0</v>
          </cell>
        </row>
        <row r="306">
          <cell r="F306">
            <v>5733.333333333333</v>
          </cell>
          <cell r="AK306">
            <v>5733.333333333333</v>
          </cell>
        </row>
        <row r="307">
          <cell r="S307">
            <v>0</v>
          </cell>
        </row>
        <row r="308">
          <cell r="F308">
            <v>0</v>
          </cell>
          <cell r="AK308">
            <v>0</v>
          </cell>
        </row>
        <row r="309">
          <cell r="AK309">
            <v>0</v>
          </cell>
        </row>
        <row r="311">
          <cell r="AK311">
            <v>0</v>
          </cell>
        </row>
        <row r="312">
          <cell r="S312">
            <v>0</v>
          </cell>
        </row>
        <row r="313">
          <cell r="F313">
            <v>119511.41476190477</v>
          </cell>
          <cell r="P313">
            <v>523.29999999999995</v>
          </cell>
          <cell r="Q313">
            <v>0</v>
          </cell>
          <cell r="R313">
            <v>0</v>
          </cell>
          <cell r="S313">
            <v>2110</v>
          </cell>
          <cell r="T313">
            <v>-571.83999999999992</v>
          </cell>
          <cell r="U313">
            <v>-572.16000000000008</v>
          </cell>
          <cell r="V313">
            <v>0</v>
          </cell>
          <cell r="W313">
            <v>0</v>
          </cell>
          <cell r="X313">
            <v>1316.8484848484827</v>
          </cell>
          <cell r="Y313">
            <v>-485</v>
          </cell>
          <cell r="Z313">
            <v>-632.18181818181824</v>
          </cell>
          <cell r="AA313">
            <v>0</v>
          </cell>
          <cell r="AB313">
            <v>0</v>
          </cell>
          <cell r="AC313">
            <v>856</v>
          </cell>
          <cell r="AD313">
            <v>-116</v>
          </cell>
          <cell r="AE313">
            <v>-186</v>
          </cell>
          <cell r="AF313">
            <v>884.02242424242377</v>
          </cell>
          <cell r="AG313">
            <v>631.6896996474311</v>
          </cell>
          <cell r="AH313">
            <v>252.33272459499267</v>
          </cell>
          <cell r="AI313">
            <v>-952</v>
          </cell>
          <cell r="AK313">
            <v>125318.91900432901</v>
          </cell>
        </row>
        <row r="322">
          <cell r="AJ322">
            <v>2455</v>
          </cell>
          <cell r="AK322">
            <v>7482</v>
          </cell>
          <cell r="AM322">
            <v>6461</v>
          </cell>
        </row>
        <row r="323">
          <cell r="F323">
            <v>161.45454545454544</v>
          </cell>
          <cell r="P323">
            <v>263.45454545454544</v>
          </cell>
          <cell r="S323">
            <v>563.72727272727275</v>
          </cell>
          <cell r="X323">
            <v>227.63636363636363</v>
          </cell>
          <cell r="AC323">
            <v>178.90909090909091</v>
          </cell>
          <cell r="AF323">
            <v>537.90909090909088</v>
          </cell>
          <cell r="AG323">
            <v>479.90909090909088</v>
          </cell>
          <cell r="AH323">
            <v>58</v>
          </cell>
          <cell r="AI323">
            <v>259.63636363636363</v>
          </cell>
          <cell r="AK323">
            <v>2040</v>
          </cell>
          <cell r="AM323">
            <v>1761.7272727272725</v>
          </cell>
        </row>
        <row r="324">
          <cell r="AJ324">
            <v>36</v>
          </cell>
          <cell r="AK324">
            <v>11812.941428571428</v>
          </cell>
          <cell r="AM324">
            <v>11812.941428571428</v>
          </cell>
        </row>
        <row r="325">
          <cell r="AK325">
            <v>825</v>
          </cell>
          <cell r="AM325">
            <v>825</v>
          </cell>
        </row>
        <row r="326">
          <cell r="AJ326">
            <v>36</v>
          </cell>
          <cell r="AK326">
            <v>270.66666666666669</v>
          </cell>
          <cell r="AM326">
            <v>265.36666666666662</v>
          </cell>
        </row>
        <row r="327">
          <cell r="AK327">
            <v>4663.9414285714283</v>
          </cell>
          <cell r="AM327">
            <v>4663.9414285714283</v>
          </cell>
        </row>
        <row r="328">
          <cell r="AK328">
            <v>3500</v>
          </cell>
          <cell r="AM328">
            <v>3500</v>
          </cell>
        </row>
        <row r="329">
          <cell r="AK329">
            <v>0</v>
          </cell>
        </row>
        <row r="330">
          <cell r="AK330">
            <v>2824</v>
          </cell>
          <cell r="AM330">
            <v>2824</v>
          </cell>
        </row>
        <row r="331">
          <cell r="AK331">
            <v>6321.6666666666661</v>
          </cell>
        </row>
        <row r="332">
          <cell r="AK332">
            <v>0</v>
          </cell>
          <cell r="AM332">
            <v>0</v>
          </cell>
        </row>
        <row r="333">
          <cell r="AK333">
            <v>1580</v>
          </cell>
          <cell r="AM333">
            <v>1849</v>
          </cell>
        </row>
        <row r="334">
          <cell r="AK334">
            <v>1345.090909090909</v>
          </cell>
          <cell r="AM334">
            <v>986.18181818181824</v>
          </cell>
        </row>
        <row r="335">
          <cell r="AK335">
            <v>1545</v>
          </cell>
          <cell r="AM335">
            <v>1365</v>
          </cell>
        </row>
        <row r="336">
          <cell r="AK336">
            <v>1545</v>
          </cell>
          <cell r="AM336">
            <v>1365</v>
          </cell>
        </row>
        <row r="337">
          <cell r="AK337">
            <v>0</v>
          </cell>
          <cell r="AM337">
            <v>0</v>
          </cell>
        </row>
        <row r="338">
          <cell r="AK338">
            <v>2739.1133333333337</v>
          </cell>
          <cell r="AM338">
            <v>2234.8933333333334</v>
          </cell>
        </row>
        <row r="339">
          <cell r="AK339">
            <v>1096.4866666666667</v>
          </cell>
          <cell r="AM339">
            <v>889.5333333333333</v>
          </cell>
        </row>
        <row r="340">
          <cell r="AK340">
            <v>582.62666666666655</v>
          </cell>
          <cell r="AM340">
            <v>565.3599999999999</v>
          </cell>
        </row>
        <row r="341">
          <cell r="AK341">
            <v>720</v>
          </cell>
        </row>
        <row r="342">
          <cell r="AK342">
            <v>340</v>
          </cell>
        </row>
        <row r="343">
          <cell r="AK343">
            <v>0</v>
          </cell>
          <cell r="AM343">
            <v>0</v>
          </cell>
        </row>
        <row r="344">
          <cell r="AK344">
            <v>242</v>
          </cell>
          <cell r="AM344">
            <v>242</v>
          </cell>
        </row>
        <row r="345">
          <cell r="AK345">
            <v>4107</v>
          </cell>
          <cell r="AM345">
            <v>3217</v>
          </cell>
        </row>
        <row r="346">
          <cell r="P346">
            <v>225</v>
          </cell>
          <cell r="S346">
            <v>296</v>
          </cell>
          <cell r="X346">
            <v>56</v>
          </cell>
          <cell r="AC346">
            <v>33</v>
          </cell>
          <cell r="AF346">
            <v>88.909090909090907</v>
          </cell>
          <cell r="AG346">
            <v>88.909090909090907</v>
          </cell>
          <cell r="AH346">
            <v>0</v>
          </cell>
          <cell r="AK346">
            <v>698.90909090909088</v>
          </cell>
        </row>
        <row r="347">
          <cell r="AK347">
            <v>0</v>
          </cell>
        </row>
        <row r="348">
          <cell r="F348">
            <v>0</v>
          </cell>
          <cell r="P348">
            <v>0</v>
          </cell>
          <cell r="S348">
            <v>0</v>
          </cell>
          <cell r="X348">
            <v>0</v>
          </cell>
          <cell r="AC348">
            <v>0</v>
          </cell>
          <cell r="AF348">
            <v>0</v>
          </cell>
          <cell r="AG348">
            <v>0</v>
          </cell>
          <cell r="AH348">
            <v>0</v>
          </cell>
          <cell r="AI348">
            <v>0</v>
          </cell>
          <cell r="AK348">
            <v>269</v>
          </cell>
          <cell r="AM348">
            <v>269</v>
          </cell>
        </row>
        <row r="349">
          <cell r="AK349">
            <v>61.666666666666664</v>
          </cell>
          <cell r="AM349">
            <v>61.666666666666664</v>
          </cell>
        </row>
        <row r="350">
          <cell r="AK350">
            <v>500</v>
          </cell>
          <cell r="AM350">
            <v>1312.6666666666667</v>
          </cell>
        </row>
        <row r="351">
          <cell r="AK351">
            <v>382.33333333333326</v>
          </cell>
          <cell r="AM351">
            <v>427.66666666666657</v>
          </cell>
        </row>
        <row r="352">
          <cell r="AJ352">
            <v>-2491</v>
          </cell>
          <cell r="AK352">
            <v>1667.5533333333333</v>
          </cell>
          <cell r="AM352" t="e">
            <v>#REF!</v>
          </cell>
        </row>
        <row r="353">
          <cell r="AK353">
            <v>148.88666666666677</v>
          </cell>
        </row>
        <row r="354">
          <cell r="AK354">
            <v>727.33333333333337</v>
          </cell>
        </row>
        <row r="355">
          <cell r="AK355">
            <v>791.33333333333337</v>
          </cell>
        </row>
        <row r="356">
          <cell r="F356">
            <v>19.333333333333329</v>
          </cell>
          <cell r="P356">
            <v>236</v>
          </cell>
          <cell r="S356">
            <v>507</v>
          </cell>
          <cell r="T356">
            <v>228.32</v>
          </cell>
          <cell r="U356">
            <v>1198.68</v>
          </cell>
          <cell r="X356">
            <v>598</v>
          </cell>
          <cell r="Y356">
            <v>307</v>
          </cell>
          <cell r="Z356">
            <v>401</v>
          </cell>
          <cell r="AC356">
            <v>654</v>
          </cell>
          <cell r="AD356">
            <v>249</v>
          </cell>
          <cell r="AE356">
            <v>454</v>
          </cell>
          <cell r="AF356">
            <v>336.33333333333337</v>
          </cell>
          <cell r="AG356">
            <v>280.33333333333337</v>
          </cell>
          <cell r="AH356">
            <v>56</v>
          </cell>
          <cell r="AI356">
            <v>0</v>
          </cell>
          <cell r="AK356">
            <v>2348.6666666666665</v>
          </cell>
          <cell r="AM356">
            <v>2012.3333333333333</v>
          </cell>
        </row>
        <row r="365">
          <cell r="F365">
            <v>-20223</v>
          </cell>
        </row>
        <row r="377">
          <cell r="F377" t="str">
            <v>лютий</v>
          </cell>
          <cell r="P377" t="str">
            <v>лютий</v>
          </cell>
          <cell r="X377" t="str">
            <v>лютий</v>
          </cell>
          <cell r="AC377" t="str">
            <v>лютий</v>
          </cell>
        </row>
        <row r="378">
          <cell r="F378" t="str">
            <v>АППАРАТ</v>
          </cell>
          <cell r="P378" t="str">
            <v>ККМ</v>
          </cell>
          <cell r="X378" t="str">
            <v>ТЕЦ5</v>
          </cell>
          <cell r="AC378" t="str">
            <v>ТЕЦ6</v>
          </cell>
          <cell r="AK378" t="str">
            <v>АК "КЕ"</v>
          </cell>
          <cell r="AL378" t="str">
            <v>Е/Е</v>
          </cell>
        </row>
        <row r="379">
          <cell r="F379" t="str">
            <v>ПЛАН</v>
          </cell>
          <cell r="P379" t="str">
            <v>ПЛАН</v>
          </cell>
          <cell r="X379" t="str">
            <v>ПЛАН</v>
          </cell>
          <cell r="AC379" t="str">
            <v>ПЛАН</v>
          </cell>
          <cell r="AK379" t="str">
            <v>ПЛАН</v>
          </cell>
          <cell r="AL379" t="str">
            <v>ПЛАН</v>
          </cell>
        </row>
        <row r="380">
          <cell r="F380">
            <v>164.3</v>
          </cell>
          <cell r="G380">
            <v>48</v>
          </cell>
          <cell r="H380">
            <v>48</v>
          </cell>
          <cell r="P380">
            <v>14.333333333333332</v>
          </cell>
          <cell r="S380">
            <v>14.333333333333332</v>
          </cell>
          <cell r="X380">
            <v>182</v>
          </cell>
          <cell r="Y380">
            <v>79</v>
          </cell>
          <cell r="Z380">
            <v>79</v>
          </cell>
          <cell r="AC380">
            <v>323.66666666666674</v>
          </cell>
          <cell r="AD380">
            <v>124</v>
          </cell>
          <cell r="AE380">
            <v>123</v>
          </cell>
          <cell r="AK380">
            <v>735.30000000000018</v>
          </cell>
          <cell r="AL380">
            <v>292.93333333333334</v>
          </cell>
          <cell r="AM380">
            <v>279.33333333333331</v>
          </cell>
        </row>
        <row r="381">
          <cell r="F381">
            <v>29</v>
          </cell>
          <cell r="G381">
            <v>8</v>
          </cell>
          <cell r="P381">
            <v>0</v>
          </cell>
          <cell r="X381">
            <v>0</v>
          </cell>
          <cell r="Y381">
            <v>0</v>
          </cell>
          <cell r="AC381">
            <v>3.6666666666666665</v>
          </cell>
          <cell r="AD381">
            <v>1</v>
          </cell>
          <cell r="AK381">
            <v>46</v>
          </cell>
          <cell r="AL381">
            <v>12</v>
          </cell>
        </row>
        <row r="382">
          <cell r="F382">
            <v>0</v>
          </cell>
          <cell r="G382">
            <v>0</v>
          </cell>
          <cell r="P382">
            <v>0.66666666666666663</v>
          </cell>
          <cell r="X382">
            <v>146.66666666666666</v>
          </cell>
          <cell r="Y382">
            <v>64</v>
          </cell>
          <cell r="AC382">
            <v>280.66666666666669</v>
          </cell>
          <cell r="AD382">
            <v>107</v>
          </cell>
          <cell r="AK382">
            <v>428</v>
          </cell>
          <cell r="AL382">
            <v>171.66666666666669</v>
          </cell>
        </row>
        <row r="383">
          <cell r="F383">
            <v>0</v>
          </cell>
          <cell r="G383">
            <v>0</v>
          </cell>
          <cell r="P383">
            <v>2</v>
          </cell>
          <cell r="X383">
            <v>0</v>
          </cell>
          <cell r="Y383">
            <v>0</v>
          </cell>
          <cell r="AC383">
            <v>25</v>
          </cell>
          <cell r="AD383">
            <v>10</v>
          </cell>
          <cell r="AK383">
            <v>33.666666666666671</v>
          </cell>
          <cell r="AL383">
            <v>15</v>
          </cell>
        </row>
        <row r="384">
          <cell r="F384">
            <v>0</v>
          </cell>
          <cell r="G384">
            <v>0</v>
          </cell>
          <cell r="P384">
            <v>0</v>
          </cell>
          <cell r="X384">
            <v>25.333333333333332</v>
          </cell>
          <cell r="Y384">
            <v>11</v>
          </cell>
          <cell r="AC384">
            <v>0.66666666666666663</v>
          </cell>
          <cell r="AD384">
            <v>0</v>
          </cell>
          <cell r="AK384">
            <v>26</v>
          </cell>
          <cell r="AL384">
            <v>11</v>
          </cell>
        </row>
        <row r="385">
          <cell r="F385">
            <v>120.63333333333333</v>
          </cell>
          <cell r="G385">
            <v>35</v>
          </cell>
          <cell r="P385">
            <v>0</v>
          </cell>
          <cell r="X385">
            <v>0</v>
          </cell>
          <cell r="Y385">
            <v>0</v>
          </cell>
          <cell r="AC385">
            <v>0</v>
          </cell>
          <cell r="AD385">
            <v>0</v>
          </cell>
          <cell r="AK385">
            <v>120.63333333333333</v>
          </cell>
          <cell r="AL385">
            <v>37</v>
          </cell>
        </row>
        <row r="386">
          <cell r="F386">
            <v>8.6666666666666661</v>
          </cell>
          <cell r="G386">
            <v>3</v>
          </cell>
          <cell r="P386">
            <v>0</v>
          </cell>
          <cell r="X386">
            <v>0</v>
          </cell>
          <cell r="Y386">
            <v>0</v>
          </cell>
          <cell r="AC386">
            <v>0</v>
          </cell>
          <cell r="AD386">
            <v>0</v>
          </cell>
          <cell r="AK386">
            <v>8.6666666666666661</v>
          </cell>
          <cell r="AL386">
            <v>0</v>
          </cell>
        </row>
        <row r="387">
          <cell r="F387">
            <v>0</v>
          </cell>
          <cell r="G387">
            <v>0</v>
          </cell>
          <cell r="P387">
            <v>5.333333333333333</v>
          </cell>
          <cell r="X387">
            <v>0</v>
          </cell>
          <cell r="Y387">
            <v>0</v>
          </cell>
          <cell r="AC387">
            <v>0</v>
          </cell>
          <cell r="AD387">
            <v>0</v>
          </cell>
          <cell r="AK387">
            <v>22</v>
          </cell>
          <cell r="AL387">
            <v>15.333333333333332</v>
          </cell>
        </row>
        <row r="388">
          <cell r="F388">
            <v>5.333333333333333</v>
          </cell>
          <cell r="G388">
            <v>2</v>
          </cell>
          <cell r="P388">
            <v>0</v>
          </cell>
          <cell r="X388">
            <v>0</v>
          </cell>
          <cell r="Y388">
            <v>0</v>
          </cell>
          <cell r="AC388">
            <v>0</v>
          </cell>
          <cell r="AD388">
            <v>0</v>
          </cell>
          <cell r="AK388">
            <v>5.333333333333333</v>
          </cell>
          <cell r="AL388">
            <v>2</v>
          </cell>
        </row>
        <row r="389">
          <cell r="F389">
            <v>0.33333333333333331</v>
          </cell>
          <cell r="G389">
            <v>0</v>
          </cell>
          <cell r="P389">
            <v>4.333333333333333</v>
          </cell>
          <cell r="X389">
            <v>0</v>
          </cell>
          <cell r="Y389">
            <v>0</v>
          </cell>
          <cell r="AC389">
            <v>0</v>
          </cell>
          <cell r="AD389">
            <v>0</v>
          </cell>
          <cell r="AK389">
            <v>4.6666666666666661</v>
          </cell>
          <cell r="AL389">
            <v>4.333333333333333</v>
          </cell>
        </row>
        <row r="390">
          <cell r="F390">
            <v>0.33333333333333331</v>
          </cell>
          <cell r="G390">
            <v>0</v>
          </cell>
          <cell r="P390">
            <v>2</v>
          </cell>
          <cell r="X390">
            <v>10</v>
          </cell>
          <cell r="Y390">
            <v>4</v>
          </cell>
          <cell r="AC390">
            <v>13.666666666666666</v>
          </cell>
          <cell r="AD390">
            <v>5</v>
          </cell>
          <cell r="AK390">
            <v>26</v>
          </cell>
          <cell r="AL390">
            <v>11</v>
          </cell>
        </row>
        <row r="391">
          <cell r="F391">
            <v>0</v>
          </cell>
          <cell r="G391">
            <v>0</v>
          </cell>
          <cell r="P391">
            <v>0</v>
          </cell>
          <cell r="X391">
            <v>0</v>
          </cell>
          <cell r="Y391">
            <v>0</v>
          </cell>
          <cell r="AC391">
            <v>0</v>
          </cell>
          <cell r="AD391">
            <v>0</v>
          </cell>
          <cell r="AK391">
            <v>0</v>
          </cell>
        </row>
        <row r="392">
          <cell r="F392">
            <v>1.1666666666666667</v>
          </cell>
          <cell r="G392">
            <v>0</v>
          </cell>
          <cell r="P392">
            <v>20.5</v>
          </cell>
          <cell r="X392">
            <v>522.33333333333337</v>
          </cell>
          <cell r="Y392">
            <v>227</v>
          </cell>
          <cell r="AC392">
            <v>43</v>
          </cell>
          <cell r="AD392">
            <v>16</v>
          </cell>
          <cell r="AK392">
            <v>587.33333333333337</v>
          </cell>
          <cell r="AL392">
            <v>263.5</v>
          </cell>
          <cell r="AM392">
            <v>263.83333333333331</v>
          </cell>
        </row>
        <row r="393">
          <cell r="F393">
            <v>0</v>
          </cell>
          <cell r="G393">
            <v>0</v>
          </cell>
          <cell r="P393">
            <v>0</v>
          </cell>
          <cell r="X393">
            <v>0</v>
          </cell>
          <cell r="Y393">
            <v>0</v>
          </cell>
          <cell r="AC393">
            <v>0</v>
          </cell>
          <cell r="AD393">
            <v>0</v>
          </cell>
          <cell r="AK393">
            <v>0</v>
          </cell>
          <cell r="AL393">
            <v>0</v>
          </cell>
        </row>
        <row r="394">
          <cell r="F394">
            <v>0</v>
          </cell>
          <cell r="G394">
            <v>0</v>
          </cell>
          <cell r="P394">
            <v>0</v>
          </cell>
          <cell r="X394">
            <v>480.66666666666669</v>
          </cell>
          <cell r="Y394">
            <v>209</v>
          </cell>
          <cell r="AC394">
            <v>11</v>
          </cell>
          <cell r="AD394">
            <v>4</v>
          </cell>
          <cell r="AK394">
            <v>491.66666666666669</v>
          </cell>
          <cell r="AL394">
            <v>213</v>
          </cell>
        </row>
        <row r="395">
          <cell r="F395">
            <v>0</v>
          </cell>
          <cell r="G395">
            <v>0</v>
          </cell>
          <cell r="P395">
            <v>0</v>
          </cell>
          <cell r="X395">
            <v>0</v>
          </cell>
          <cell r="Y395">
            <v>0</v>
          </cell>
          <cell r="AC395">
            <v>0</v>
          </cell>
          <cell r="AD395">
            <v>0</v>
          </cell>
          <cell r="AK395">
            <v>0</v>
          </cell>
          <cell r="AL395">
            <v>0</v>
          </cell>
        </row>
        <row r="396">
          <cell r="F396">
            <v>1.1666666666666667</v>
          </cell>
          <cell r="G396">
            <v>0</v>
          </cell>
          <cell r="P396">
            <v>15.833333333333334</v>
          </cell>
          <cell r="X396">
            <v>41.666666666666664</v>
          </cell>
          <cell r="Y396">
            <v>18</v>
          </cell>
          <cell r="AC396">
            <v>32</v>
          </cell>
          <cell r="AD396">
            <v>12</v>
          </cell>
          <cell r="AK396">
            <v>91</v>
          </cell>
          <cell r="AL396">
            <v>50.833333333333336</v>
          </cell>
        </row>
        <row r="397">
          <cell r="F397">
            <v>0</v>
          </cell>
          <cell r="G397">
            <v>0</v>
          </cell>
          <cell r="P397">
            <v>4.666666666666667</v>
          </cell>
          <cell r="X397">
            <v>0</v>
          </cell>
          <cell r="Y397">
            <v>0</v>
          </cell>
          <cell r="AC397">
            <v>0</v>
          </cell>
          <cell r="AD397">
            <v>0</v>
          </cell>
          <cell r="AK397">
            <v>4.666666666666667</v>
          </cell>
          <cell r="AL397">
            <v>0</v>
          </cell>
        </row>
        <row r="398">
          <cell r="F398">
            <v>0</v>
          </cell>
          <cell r="G398">
            <v>0</v>
          </cell>
          <cell r="P398">
            <v>0</v>
          </cell>
          <cell r="X398">
            <v>0</v>
          </cell>
          <cell r="Y398">
            <v>0</v>
          </cell>
          <cell r="AC398">
            <v>0</v>
          </cell>
          <cell r="AD398">
            <v>0</v>
          </cell>
          <cell r="AK398">
            <v>0</v>
          </cell>
        </row>
        <row r="399">
          <cell r="F399">
            <v>10</v>
          </cell>
          <cell r="G399">
            <v>3</v>
          </cell>
          <cell r="P399">
            <v>39</v>
          </cell>
          <cell r="X399">
            <v>0</v>
          </cell>
          <cell r="Y399">
            <v>0</v>
          </cell>
          <cell r="AC399">
            <v>0</v>
          </cell>
          <cell r="AD399">
            <v>0</v>
          </cell>
          <cell r="AK399">
            <v>49</v>
          </cell>
          <cell r="AL399">
            <v>42</v>
          </cell>
          <cell r="AM399">
            <v>42</v>
          </cell>
        </row>
        <row r="400">
          <cell r="F400">
            <v>2.6666666666666665</v>
          </cell>
          <cell r="G400">
            <v>1</v>
          </cell>
          <cell r="P400">
            <v>3.3333333333333335</v>
          </cell>
          <cell r="X400">
            <v>0</v>
          </cell>
          <cell r="Y400">
            <v>0</v>
          </cell>
          <cell r="AC400">
            <v>0</v>
          </cell>
          <cell r="AD400">
            <v>0</v>
          </cell>
          <cell r="AK400">
            <v>6</v>
          </cell>
          <cell r="AL400">
            <v>4.3333333333333339</v>
          </cell>
        </row>
        <row r="401">
          <cell r="F401">
            <v>7.333333333333333</v>
          </cell>
          <cell r="G401">
            <v>2</v>
          </cell>
          <cell r="P401">
            <v>35.666666666666664</v>
          </cell>
          <cell r="X401">
            <v>0</v>
          </cell>
          <cell r="Y401">
            <v>0</v>
          </cell>
          <cell r="AC401">
            <v>0</v>
          </cell>
          <cell r="AD401">
            <v>0</v>
          </cell>
          <cell r="AK401">
            <v>43</v>
          </cell>
          <cell r="AL401">
            <v>37.666666666666664</v>
          </cell>
        </row>
        <row r="402">
          <cell r="F402">
            <v>0</v>
          </cell>
          <cell r="G402">
            <v>0</v>
          </cell>
          <cell r="P402">
            <v>0</v>
          </cell>
          <cell r="X402">
            <v>0</v>
          </cell>
          <cell r="Y402">
            <v>0</v>
          </cell>
          <cell r="AC402">
            <v>0</v>
          </cell>
          <cell r="AD402">
            <v>0</v>
          </cell>
          <cell r="AK402">
            <v>0</v>
          </cell>
        </row>
        <row r="403">
          <cell r="F403">
            <v>206.33333333333329</v>
          </cell>
          <cell r="G403">
            <v>60</v>
          </cell>
          <cell r="H403">
            <v>59</v>
          </cell>
          <cell r="P403">
            <v>50.166666666666671</v>
          </cell>
          <cell r="S403">
            <v>50.166666666666671</v>
          </cell>
          <cell r="X403">
            <v>37.833333333333343</v>
          </cell>
          <cell r="Y403">
            <v>16</v>
          </cell>
          <cell r="AC403">
            <v>26.000000000000004</v>
          </cell>
          <cell r="AD403">
            <v>10</v>
          </cell>
          <cell r="AK403">
            <v>1965.0000000000002</v>
          </cell>
          <cell r="AL403">
            <v>395.16666666666663</v>
          </cell>
          <cell r="AM403">
            <v>395.16666666666663</v>
          </cell>
        </row>
        <row r="404">
          <cell r="F404">
            <v>0</v>
          </cell>
          <cell r="G404">
            <v>0</v>
          </cell>
          <cell r="P404">
            <v>0</v>
          </cell>
          <cell r="X404">
            <v>0</v>
          </cell>
          <cell r="Y404">
            <v>0</v>
          </cell>
          <cell r="AC404">
            <v>0</v>
          </cell>
          <cell r="AD404">
            <v>0</v>
          </cell>
          <cell r="AK404">
            <v>1350</v>
          </cell>
          <cell r="AL404">
            <v>0</v>
          </cell>
        </row>
        <row r="405">
          <cell r="F405">
            <v>0</v>
          </cell>
          <cell r="G405">
            <v>0</v>
          </cell>
          <cell r="P405">
            <v>0</v>
          </cell>
          <cell r="X405">
            <v>0</v>
          </cell>
          <cell r="Y405">
            <v>0</v>
          </cell>
          <cell r="AC405">
            <v>0</v>
          </cell>
          <cell r="AD405">
            <v>0</v>
          </cell>
          <cell r="AK405">
            <v>95</v>
          </cell>
          <cell r="AL405">
            <v>95</v>
          </cell>
        </row>
        <row r="406">
          <cell r="F406">
            <v>0</v>
          </cell>
          <cell r="G406">
            <v>0</v>
          </cell>
          <cell r="P406">
            <v>0</v>
          </cell>
          <cell r="X406">
            <v>0</v>
          </cell>
          <cell r="Y406">
            <v>0</v>
          </cell>
          <cell r="AC406">
            <v>0</v>
          </cell>
          <cell r="AD406">
            <v>0</v>
          </cell>
          <cell r="AK406">
            <v>0</v>
          </cell>
          <cell r="AL406">
            <v>0</v>
          </cell>
        </row>
        <row r="407">
          <cell r="F407">
            <v>0</v>
          </cell>
          <cell r="G407">
            <v>0</v>
          </cell>
          <cell r="P407">
            <v>12.333333333333334</v>
          </cell>
          <cell r="X407">
            <v>0</v>
          </cell>
          <cell r="Y407">
            <v>0</v>
          </cell>
          <cell r="AC407">
            <v>0</v>
          </cell>
          <cell r="AD407">
            <v>0</v>
          </cell>
          <cell r="AK407">
            <v>12.333333333333334</v>
          </cell>
          <cell r="AL407">
            <v>12.333333333333334</v>
          </cell>
        </row>
        <row r="408">
          <cell r="F408">
            <v>0</v>
          </cell>
          <cell r="G408">
            <v>0</v>
          </cell>
          <cell r="P408">
            <v>0</v>
          </cell>
          <cell r="X408">
            <v>0</v>
          </cell>
          <cell r="Y408">
            <v>0</v>
          </cell>
          <cell r="AC408">
            <v>0</v>
          </cell>
          <cell r="AD408">
            <v>0</v>
          </cell>
          <cell r="AK408">
            <v>0</v>
          </cell>
          <cell r="AL408">
            <v>0</v>
          </cell>
        </row>
        <row r="409">
          <cell r="F409">
            <v>1.6666666666666667</v>
          </cell>
          <cell r="G409">
            <v>0</v>
          </cell>
          <cell r="P409">
            <v>5</v>
          </cell>
          <cell r="X409">
            <v>3</v>
          </cell>
          <cell r="Y409">
            <v>1</v>
          </cell>
          <cell r="AC409">
            <v>3</v>
          </cell>
          <cell r="AD409">
            <v>1</v>
          </cell>
          <cell r="AK409">
            <v>57.666666666666664</v>
          </cell>
          <cell r="AL409">
            <v>47</v>
          </cell>
        </row>
        <row r="410">
          <cell r="F410">
            <v>0</v>
          </cell>
          <cell r="G410">
            <v>0</v>
          </cell>
          <cell r="P410">
            <v>0</v>
          </cell>
          <cell r="X410">
            <v>0</v>
          </cell>
          <cell r="Y410">
            <v>0</v>
          </cell>
          <cell r="AC410">
            <v>0</v>
          </cell>
          <cell r="AD410">
            <v>0</v>
          </cell>
          <cell r="AK410">
            <v>4</v>
          </cell>
          <cell r="AL410">
            <v>0</v>
          </cell>
        </row>
        <row r="411">
          <cell r="F411">
            <v>0</v>
          </cell>
          <cell r="G411">
            <v>0</v>
          </cell>
          <cell r="P411">
            <v>0</v>
          </cell>
          <cell r="X411">
            <v>0</v>
          </cell>
          <cell r="Y411">
            <v>0</v>
          </cell>
          <cell r="AC411">
            <v>0</v>
          </cell>
          <cell r="AD411">
            <v>0</v>
          </cell>
          <cell r="AK411">
            <v>0</v>
          </cell>
          <cell r="AL411">
            <v>0</v>
          </cell>
        </row>
        <row r="412">
          <cell r="F412">
            <v>0</v>
          </cell>
          <cell r="G412">
            <v>0</v>
          </cell>
          <cell r="P412">
            <v>18.5</v>
          </cell>
          <cell r="X412">
            <v>4.5</v>
          </cell>
          <cell r="Y412">
            <v>2</v>
          </cell>
          <cell r="AC412">
            <v>1.3333333333333333</v>
          </cell>
          <cell r="AD412">
            <v>1</v>
          </cell>
          <cell r="AK412">
            <v>28.5</v>
          </cell>
          <cell r="AL412">
            <v>25.5</v>
          </cell>
        </row>
        <row r="413">
          <cell r="F413">
            <v>0</v>
          </cell>
          <cell r="G413">
            <v>0</v>
          </cell>
          <cell r="P413">
            <v>1.3333333333333333</v>
          </cell>
          <cell r="X413">
            <v>0</v>
          </cell>
          <cell r="Y413">
            <v>0</v>
          </cell>
          <cell r="AC413">
            <v>1.6666666666666667</v>
          </cell>
          <cell r="AD413">
            <v>1</v>
          </cell>
          <cell r="AK413">
            <v>69</v>
          </cell>
          <cell r="AL413">
            <v>52.333333333333336</v>
          </cell>
        </row>
        <row r="414">
          <cell r="F414">
            <v>177</v>
          </cell>
          <cell r="G414">
            <v>51</v>
          </cell>
          <cell r="P414">
            <v>0</v>
          </cell>
          <cell r="X414">
            <v>0</v>
          </cell>
          <cell r="Y414">
            <v>0</v>
          </cell>
          <cell r="AC414">
            <v>0</v>
          </cell>
          <cell r="AD414">
            <v>0</v>
          </cell>
          <cell r="AK414">
            <v>177</v>
          </cell>
          <cell r="AL414">
            <v>51</v>
          </cell>
        </row>
        <row r="415">
          <cell r="F415">
            <v>0</v>
          </cell>
          <cell r="G415">
            <v>0</v>
          </cell>
          <cell r="P415">
            <v>0</v>
          </cell>
          <cell r="X415">
            <v>10</v>
          </cell>
          <cell r="Y415">
            <v>4</v>
          </cell>
          <cell r="AC415">
            <v>7.666666666666667</v>
          </cell>
          <cell r="AD415">
            <v>3</v>
          </cell>
          <cell r="AK415">
            <v>17.666666666666668</v>
          </cell>
          <cell r="AL415">
            <v>7</v>
          </cell>
        </row>
        <row r="416">
          <cell r="F416">
            <v>0.66666666666666663</v>
          </cell>
          <cell r="G416">
            <v>0</v>
          </cell>
          <cell r="P416">
            <v>2</v>
          </cell>
          <cell r="X416">
            <v>1.3333333333333333</v>
          </cell>
          <cell r="Y416">
            <v>1</v>
          </cell>
          <cell r="AC416">
            <v>1</v>
          </cell>
          <cell r="AD416">
            <v>0</v>
          </cell>
          <cell r="AK416">
            <v>6</v>
          </cell>
          <cell r="AL416">
            <v>3</v>
          </cell>
        </row>
        <row r="417">
          <cell r="F417">
            <v>2.6666666666666665</v>
          </cell>
          <cell r="G417">
            <v>1</v>
          </cell>
          <cell r="P417">
            <v>0.33333333333333331</v>
          </cell>
          <cell r="X417">
            <v>1</v>
          </cell>
          <cell r="Y417">
            <v>0</v>
          </cell>
          <cell r="AC417">
            <v>0.66666666666666663</v>
          </cell>
          <cell r="AD417">
            <v>0</v>
          </cell>
          <cell r="AK417">
            <v>9.3333333333333339</v>
          </cell>
          <cell r="AL417">
            <v>3.3333333333333335</v>
          </cell>
        </row>
        <row r="418">
          <cell r="F418">
            <v>0</v>
          </cell>
          <cell r="G418">
            <v>0</v>
          </cell>
          <cell r="P418">
            <v>2.3333333333333335</v>
          </cell>
          <cell r="X418">
            <v>6</v>
          </cell>
          <cell r="Y418">
            <v>3</v>
          </cell>
          <cell r="AC418">
            <v>5</v>
          </cell>
          <cell r="AD418">
            <v>2</v>
          </cell>
          <cell r="AK418">
            <v>13.333333333333334</v>
          </cell>
          <cell r="AL418">
            <v>7.3333333333333339</v>
          </cell>
        </row>
        <row r="419">
          <cell r="F419">
            <v>0</v>
          </cell>
          <cell r="G419">
            <v>0</v>
          </cell>
          <cell r="P419">
            <v>0</v>
          </cell>
          <cell r="X419">
            <v>0</v>
          </cell>
          <cell r="Y419">
            <v>0</v>
          </cell>
          <cell r="AC419">
            <v>0</v>
          </cell>
          <cell r="AD419">
            <v>0</v>
          </cell>
          <cell r="AK419">
            <v>0</v>
          </cell>
          <cell r="AL419">
            <v>0</v>
          </cell>
        </row>
        <row r="420">
          <cell r="F420">
            <v>0</v>
          </cell>
          <cell r="G420">
            <v>0</v>
          </cell>
          <cell r="P420">
            <v>0</v>
          </cell>
          <cell r="X420">
            <v>0</v>
          </cell>
          <cell r="Y420">
            <v>0</v>
          </cell>
          <cell r="AC420">
            <v>0</v>
          </cell>
          <cell r="AD420">
            <v>0</v>
          </cell>
          <cell r="AK420">
            <v>0</v>
          </cell>
          <cell r="AL420">
            <v>0</v>
          </cell>
        </row>
        <row r="421">
          <cell r="F421">
            <v>9.6666666666666661</v>
          </cell>
          <cell r="G421">
            <v>3</v>
          </cell>
          <cell r="P421">
            <v>1</v>
          </cell>
          <cell r="X421">
            <v>0</v>
          </cell>
          <cell r="Y421">
            <v>0</v>
          </cell>
          <cell r="AC421">
            <v>0</v>
          </cell>
          <cell r="AD421">
            <v>0</v>
          </cell>
          <cell r="AK421">
            <v>12</v>
          </cell>
          <cell r="AL421">
            <v>5</v>
          </cell>
        </row>
        <row r="422">
          <cell r="F422">
            <v>0</v>
          </cell>
          <cell r="G422">
            <v>0</v>
          </cell>
          <cell r="P422">
            <v>0</v>
          </cell>
          <cell r="X422">
            <v>0</v>
          </cell>
          <cell r="Y422">
            <v>0</v>
          </cell>
          <cell r="AC422">
            <v>0</v>
          </cell>
          <cell r="AD422">
            <v>0</v>
          </cell>
          <cell r="AK422">
            <v>0</v>
          </cell>
          <cell r="AL422">
            <v>0</v>
          </cell>
        </row>
        <row r="423">
          <cell r="F423">
            <v>2.3333333333333335</v>
          </cell>
          <cell r="G423">
            <v>1</v>
          </cell>
          <cell r="P423">
            <v>0.66666666666666663</v>
          </cell>
          <cell r="X423">
            <v>0.66666666666666663</v>
          </cell>
          <cell r="Y423">
            <v>0</v>
          </cell>
          <cell r="AC423">
            <v>0.66666666666666663</v>
          </cell>
          <cell r="AD423">
            <v>0</v>
          </cell>
          <cell r="AK423">
            <v>4.333333333333333</v>
          </cell>
          <cell r="AL423">
            <v>1.6666666666666665</v>
          </cell>
        </row>
        <row r="424">
          <cell r="F424">
            <v>1.6666666666666667</v>
          </cell>
          <cell r="G424">
            <v>0</v>
          </cell>
          <cell r="P424">
            <v>0.66666666666666663</v>
          </cell>
          <cell r="X424">
            <v>0.66666666666666663</v>
          </cell>
          <cell r="Y424">
            <v>0</v>
          </cell>
          <cell r="AC424">
            <v>0.66666666666666663</v>
          </cell>
          <cell r="AD424">
            <v>0</v>
          </cell>
          <cell r="AK424">
            <v>3.6666666666666665</v>
          </cell>
          <cell r="AL424">
            <v>0.66666666666666663</v>
          </cell>
        </row>
        <row r="425">
          <cell r="F425">
            <v>6.666666666666667</v>
          </cell>
          <cell r="G425">
            <v>2</v>
          </cell>
          <cell r="P425">
            <v>4.666666666666667</v>
          </cell>
          <cell r="X425">
            <v>3</v>
          </cell>
          <cell r="Y425">
            <v>1</v>
          </cell>
          <cell r="AC425">
            <v>2</v>
          </cell>
          <cell r="AD425">
            <v>1</v>
          </cell>
          <cell r="AK425">
            <v>33</v>
          </cell>
          <cell r="AL425">
            <v>18.666666666666668</v>
          </cell>
        </row>
        <row r="426">
          <cell r="F426">
            <v>0</v>
          </cell>
          <cell r="G426">
            <v>0</v>
          </cell>
          <cell r="P426">
            <v>0</v>
          </cell>
          <cell r="X426">
            <v>0</v>
          </cell>
          <cell r="Y426">
            <v>0</v>
          </cell>
          <cell r="AC426">
            <v>0</v>
          </cell>
          <cell r="AD426">
            <v>0</v>
          </cell>
          <cell r="AK426">
            <v>0</v>
          </cell>
          <cell r="AL426">
            <v>0</v>
          </cell>
        </row>
        <row r="427">
          <cell r="F427">
            <v>0</v>
          </cell>
          <cell r="G427">
            <v>0</v>
          </cell>
          <cell r="P427">
            <v>0</v>
          </cell>
          <cell r="X427">
            <v>0</v>
          </cell>
          <cell r="Y427">
            <v>0</v>
          </cell>
          <cell r="AC427">
            <v>0</v>
          </cell>
          <cell r="AD427">
            <v>0</v>
          </cell>
          <cell r="AK427">
            <v>0</v>
          </cell>
          <cell r="AL427">
            <v>53</v>
          </cell>
        </row>
        <row r="428">
          <cell r="F428">
            <v>1</v>
          </cell>
          <cell r="G428">
            <v>0</v>
          </cell>
          <cell r="P428">
            <v>0</v>
          </cell>
          <cell r="X428">
            <v>0</v>
          </cell>
          <cell r="Y428">
            <v>0</v>
          </cell>
          <cell r="AC428">
            <v>0</v>
          </cell>
          <cell r="AD428">
            <v>0</v>
          </cell>
          <cell r="AK428">
            <v>1</v>
          </cell>
          <cell r="AL428">
            <v>1</v>
          </cell>
        </row>
        <row r="429">
          <cell r="F429">
            <v>0</v>
          </cell>
          <cell r="G429">
            <v>0</v>
          </cell>
          <cell r="P429">
            <v>0</v>
          </cell>
          <cell r="X429">
            <v>0</v>
          </cell>
          <cell r="Y429">
            <v>0</v>
          </cell>
          <cell r="AC429">
            <v>0</v>
          </cell>
          <cell r="AD429">
            <v>0</v>
          </cell>
          <cell r="AK429">
            <v>0</v>
          </cell>
          <cell r="AL429">
            <v>0</v>
          </cell>
        </row>
        <row r="430">
          <cell r="F430">
            <v>0</v>
          </cell>
          <cell r="G430">
            <v>0</v>
          </cell>
          <cell r="P430">
            <v>0</v>
          </cell>
          <cell r="X430">
            <v>0</v>
          </cell>
          <cell r="Y430">
            <v>0</v>
          </cell>
          <cell r="AC430">
            <v>0</v>
          </cell>
          <cell r="AD430">
            <v>0</v>
          </cell>
          <cell r="AK430">
            <v>0</v>
          </cell>
          <cell r="AL430">
            <v>0</v>
          </cell>
        </row>
        <row r="431">
          <cell r="F431">
            <v>2.6666666666666665</v>
          </cell>
          <cell r="G431">
            <v>1</v>
          </cell>
          <cell r="P431">
            <v>1</v>
          </cell>
          <cell r="X431">
            <v>4</v>
          </cell>
          <cell r="Y431">
            <v>2</v>
          </cell>
          <cell r="AC431">
            <v>2</v>
          </cell>
          <cell r="AD431">
            <v>1</v>
          </cell>
          <cell r="AK431">
            <v>15.666666666666666</v>
          </cell>
          <cell r="AL431">
            <v>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3.3333333333333335</v>
          </cell>
          <cell r="Y433">
            <v>1</v>
          </cell>
          <cell r="AC433">
            <v>0</v>
          </cell>
          <cell r="AD433">
            <v>0</v>
          </cell>
          <cell r="AK433">
            <v>3.3333333333333335</v>
          </cell>
          <cell r="AL433">
            <v>1</v>
          </cell>
        </row>
        <row r="434">
          <cell r="F434">
            <v>0.33333333333333331</v>
          </cell>
          <cell r="G434">
            <v>0</v>
          </cell>
          <cell r="P434">
            <v>0.33333333333333331</v>
          </cell>
          <cell r="X434">
            <v>0.33333333333333331</v>
          </cell>
          <cell r="Y434">
            <v>0</v>
          </cell>
          <cell r="AC434">
            <v>0.33333333333333331</v>
          </cell>
          <cell r="AD434">
            <v>0</v>
          </cell>
          <cell r="AK434">
            <v>1.9999999999999998</v>
          </cell>
          <cell r="AL434">
            <v>0.33333333333333331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0</v>
          </cell>
          <cell r="G437">
            <v>0</v>
          </cell>
          <cell r="P437">
            <v>0</v>
          </cell>
          <cell r="X437">
            <v>0</v>
          </cell>
          <cell r="Y437">
            <v>0</v>
          </cell>
          <cell r="AC437">
            <v>0</v>
          </cell>
          <cell r="AD437">
            <v>0</v>
          </cell>
          <cell r="AK437">
            <v>0</v>
          </cell>
          <cell r="AL437">
            <v>0</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0</v>
          </cell>
          <cell r="G440">
            <v>0</v>
          </cell>
          <cell r="P440">
            <v>0</v>
          </cell>
          <cell r="X440">
            <v>0</v>
          </cell>
          <cell r="Y440">
            <v>0</v>
          </cell>
          <cell r="AC440">
            <v>0</v>
          </cell>
          <cell r="AD440">
            <v>0</v>
          </cell>
          <cell r="AK440">
            <v>0</v>
          </cell>
          <cell r="AL440">
            <v>0</v>
          </cell>
        </row>
        <row r="441">
          <cell r="G441">
            <v>0</v>
          </cell>
          <cell r="P441">
            <v>0</v>
          </cell>
          <cell r="X441">
            <v>0</v>
          </cell>
          <cell r="Y441">
            <v>0</v>
          </cell>
          <cell r="AC441">
            <v>0</v>
          </cell>
          <cell r="AD441">
            <v>0</v>
          </cell>
          <cell r="AK441">
            <v>0</v>
          </cell>
          <cell r="AL441">
            <v>2</v>
          </cell>
        </row>
        <row r="442">
          <cell r="P442">
            <v>0</v>
          </cell>
          <cell r="X442">
            <v>0</v>
          </cell>
          <cell r="Y442">
            <v>0</v>
          </cell>
          <cell r="AC442">
            <v>0</v>
          </cell>
          <cell r="AD442">
            <v>0</v>
          </cell>
          <cell r="AK442">
            <v>0</v>
          </cell>
          <cell r="AL442">
            <v>0</v>
          </cell>
        </row>
      </sheetData>
      <sheetData sheetId="5" refreshError="1">
        <row r="21">
          <cell r="AI21" t="str">
            <v xml:space="preserve">         Затверджую</v>
          </cell>
        </row>
        <row r="23">
          <cell r="AI23" t="str">
            <v xml:space="preserve"> Голова правління </v>
          </cell>
        </row>
        <row r="25">
          <cell r="AI25" t="str">
            <v xml:space="preserve">                        І.В.Плачков</v>
          </cell>
        </row>
        <row r="26">
          <cell r="AI26" t="str">
            <v xml:space="preserve">   "_____" ________2000 р.</v>
          </cell>
        </row>
        <row r="31">
          <cell r="Q31" t="str">
            <v>КТМ</v>
          </cell>
          <cell r="V31" t="str">
            <v xml:space="preserve">ТЕЦ-5 </v>
          </cell>
          <cell r="AA31" t="str">
            <v xml:space="preserve">ТЕЦ-6 </v>
          </cell>
        </row>
        <row r="33">
          <cell r="F33" t="str">
            <v>ВИКОН.ДИР.</v>
          </cell>
          <cell r="G33" t="str">
            <v>Е/Е</v>
          </cell>
          <cell r="H33" t="str">
            <v xml:space="preserve"> Т/Е</v>
          </cell>
          <cell r="P33" t="str">
            <v xml:space="preserve">КМ </v>
          </cell>
          <cell r="S33" t="str">
            <v xml:space="preserve">ТМ </v>
          </cell>
          <cell r="T33" t="str">
            <v>ВИРОБН</v>
          </cell>
          <cell r="U33" t="str">
            <v>ПЕРЕД</v>
          </cell>
          <cell r="X33" t="str">
            <v>ТЕЦ-5 ВСЬОГО</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t="str">
            <v>АК КЕ ВСЬОГО</v>
          </cell>
          <cell r="AL33" t="str">
            <v xml:space="preserve"> Е/Е</v>
          </cell>
          <cell r="AM33" t="str">
            <v xml:space="preserve"> Т/Е</v>
          </cell>
        </row>
        <row r="34">
          <cell r="AL34">
            <v>605</v>
          </cell>
        </row>
        <row r="35">
          <cell r="AL35">
            <v>536.20000000000005</v>
          </cell>
        </row>
        <row r="36">
          <cell r="AL36">
            <v>0</v>
          </cell>
        </row>
        <row r="38">
          <cell r="AL38">
            <v>0</v>
          </cell>
        </row>
        <row r="39">
          <cell r="AL39">
            <v>0</v>
          </cell>
        </row>
        <row r="40">
          <cell r="AL40">
            <v>478.2</v>
          </cell>
        </row>
        <row r="41">
          <cell r="P41">
            <v>0</v>
          </cell>
          <cell r="AL41">
            <v>478.2</v>
          </cell>
        </row>
        <row r="42">
          <cell r="AM42">
            <v>1840</v>
          </cell>
        </row>
        <row r="43">
          <cell r="AM43">
            <v>0</v>
          </cell>
        </row>
        <row r="45">
          <cell r="AM45">
            <v>1660</v>
          </cell>
        </row>
        <row r="46">
          <cell r="F46">
            <v>3350.1188787878787</v>
          </cell>
          <cell r="P46">
            <v>2181.2434545454544</v>
          </cell>
          <cell r="S46">
            <v>6535.468727272726</v>
          </cell>
          <cell r="T46">
            <v>4851.0902763636368</v>
          </cell>
          <cell r="U46">
            <v>1648.5504509090908</v>
          </cell>
          <cell r="X46">
            <v>1789.018727272733</v>
          </cell>
          <cell r="AC46">
            <v>1029.1789090909119</v>
          </cell>
          <cell r="AF46">
            <v>4502.9056363636373</v>
          </cell>
          <cell r="AG46">
            <v>3771.8816363636361</v>
          </cell>
          <cell r="AH46">
            <v>731.02400000000011</v>
          </cell>
        </row>
        <row r="47">
          <cell r="F47">
            <v>0.45600000000000002</v>
          </cell>
          <cell r="P47">
            <v>0.45600000000000002</v>
          </cell>
          <cell r="S47">
            <v>0.45600000000000002</v>
          </cell>
          <cell r="X47">
            <v>0.45600000000000002</v>
          </cell>
          <cell r="AC47">
            <v>0.45600000000000002</v>
          </cell>
          <cell r="AF47">
            <v>0.45600000000000002</v>
          </cell>
          <cell r="AG47">
            <v>0.45600000000000002</v>
          </cell>
          <cell r="AI47">
            <v>0.45600000000000002</v>
          </cell>
        </row>
        <row r="49">
          <cell r="F49">
            <v>222.376</v>
          </cell>
          <cell r="G49">
            <v>102</v>
          </cell>
          <cell r="H49">
            <v>120.376</v>
          </cell>
          <cell r="P49">
            <v>571.96800000000007</v>
          </cell>
          <cell r="S49">
            <v>558.61599999999999</v>
          </cell>
          <cell r="T49">
            <v>279.30799999999999</v>
          </cell>
          <cell r="U49">
            <v>279.30799999999999</v>
          </cell>
          <cell r="X49">
            <v>56.088000000000001</v>
          </cell>
          <cell r="Y49">
            <v>24</v>
          </cell>
          <cell r="Z49">
            <v>32.088000000000001</v>
          </cell>
          <cell r="AC49">
            <v>81.343999999999994</v>
          </cell>
          <cell r="AD49">
            <v>31</v>
          </cell>
          <cell r="AE49">
            <v>50.343999999999994</v>
          </cell>
          <cell r="AF49">
            <v>303.20800000000003</v>
          </cell>
          <cell r="AG49">
            <v>220.68</v>
          </cell>
          <cell r="AH49">
            <v>82.52800000000002</v>
          </cell>
          <cell r="AK49">
            <v>1754.3920000000003</v>
          </cell>
          <cell r="AL49">
            <v>756.5680000000001</v>
          </cell>
          <cell r="AM49">
            <v>997.82400000000018</v>
          </cell>
        </row>
        <row r="50">
          <cell r="F50">
            <v>67.833333333333329</v>
          </cell>
          <cell r="G50">
            <v>31</v>
          </cell>
          <cell r="H50">
            <v>36.833333333333329</v>
          </cell>
          <cell r="P50">
            <v>153.5352</v>
          </cell>
          <cell r="S50">
            <v>447.35199999999998</v>
          </cell>
          <cell r="X50">
            <v>14.592000000000001</v>
          </cell>
          <cell r="Y50">
            <v>6</v>
          </cell>
          <cell r="Z50">
            <v>8.5920000000000005</v>
          </cell>
          <cell r="AC50">
            <v>14.592000000000001</v>
          </cell>
          <cell r="AD50">
            <v>6</v>
          </cell>
          <cell r="AE50">
            <v>8.5920000000000005</v>
          </cell>
          <cell r="AF50">
            <v>74.370720000000006</v>
          </cell>
          <cell r="AG50">
            <v>64.682500142666413</v>
          </cell>
          <cell r="AH50">
            <v>9.6882198573335927</v>
          </cell>
          <cell r="AK50">
            <v>805.9070334759997</v>
          </cell>
          <cell r="AL50">
            <v>204.5352</v>
          </cell>
          <cell r="AM50">
            <v>601.37183347599967</v>
          </cell>
        </row>
        <row r="51">
          <cell r="F51">
            <v>0</v>
          </cell>
          <cell r="G51">
            <v>0</v>
          </cell>
          <cell r="H51">
            <v>0</v>
          </cell>
          <cell r="P51">
            <v>1</v>
          </cell>
          <cell r="X51">
            <v>20.975999999999999</v>
          </cell>
          <cell r="Y51">
            <v>9</v>
          </cell>
          <cell r="Z51">
            <v>11.975999999999999</v>
          </cell>
          <cell r="AC51">
            <v>-0.47200000000000841</v>
          </cell>
          <cell r="AD51">
            <v>0</v>
          </cell>
          <cell r="AE51">
            <v>-0.47200000000000841</v>
          </cell>
          <cell r="AH51">
            <v>0</v>
          </cell>
          <cell r="AK51">
            <v>21.503999999999991</v>
          </cell>
          <cell r="AL51">
            <v>10</v>
          </cell>
          <cell r="AM51">
            <v>11.503999999999991</v>
          </cell>
        </row>
        <row r="52">
          <cell r="F52">
            <v>140.31616</v>
          </cell>
          <cell r="G52">
            <v>64</v>
          </cell>
          <cell r="H52">
            <v>76.316159999999996</v>
          </cell>
          <cell r="P52">
            <v>4</v>
          </cell>
          <cell r="S52">
            <v>80</v>
          </cell>
          <cell r="X52">
            <v>15.96</v>
          </cell>
          <cell r="Y52">
            <v>7</v>
          </cell>
          <cell r="Z52">
            <v>8.9600000000000009</v>
          </cell>
          <cell r="AC52">
            <v>13.224</v>
          </cell>
          <cell r="AD52">
            <v>5</v>
          </cell>
          <cell r="AE52">
            <v>8.2240000000000002</v>
          </cell>
          <cell r="AF52">
            <v>7.8735999999999997</v>
          </cell>
          <cell r="AG52">
            <v>5.7305415688240409</v>
          </cell>
          <cell r="AH52">
            <v>2.1430584311759588</v>
          </cell>
          <cell r="AK52">
            <v>259.23070156882403</v>
          </cell>
          <cell r="AL52">
            <v>80</v>
          </cell>
          <cell r="AM52">
            <v>179.23070156882403</v>
          </cell>
        </row>
        <row r="53">
          <cell r="F53">
            <v>1</v>
          </cell>
          <cell r="G53">
            <v>0</v>
          </cell>
          <cell r="H53">
            <v>1</v>
          </cell>
          <cell r="P53">
            <v>13.224</v>
          </cell>
          <cell r="S53">
            <v>463.76800000000003</v>
          </cell>
          <cell r="T53">
            <v>361.73904000000005</v>
          </cell>
          <cell r="U53">
            <v>102.02895999999998</v>
          </cell>
          <cell r="X53">
            <v>835.14400000000001</v>
          </cell>
          <cell r="Y53">
            <v>362</v>
          </cell>
          <cell r="Z53">
            <v>473.14400000000001</v>
          </cell>
          <cell r="AC53">
            <v>92.623999999999995</v>
          </cell>
          <cell r="AD53">
            <v>35</v>
          </cell>
          <cell r="AE53">
            <v>57.623999999999995</v>
          </cell>
          <cell r="AF53">
            <v>120.024</v>
          </cell>
          <cell r="AG53">
            <v>96.92</v>
          </cell>
          <cell r="AH53">
            <v>23.103999999999999</v>
          </cell>
          <cell r="AK53">
            <v>1503.68</v>
          </cell>
          <cell r="AL53">
            <v>411.22399999999999</v>
          </cell>
          <cell r="AM53">
            <v>1092.4560000000001</v>
          </cell>
        </row>
        <row r="54">
          <cell r="F54">
            <v>0</v>
          </cell>
          <cell r="G54">
            <v>0</v>
          </cell>
          <cell r="H54">
            <v>0</v>
          </cell>
          <cell r="S54">
            <v>22</v>
          </cell>
          <cell r="T54">
            <v>22</v>
          </cell>
          <cell r="U54">
            <v>0</v>
          </cell>
          <cell r="X54">
            <v>790</v>
          </cell>
          <cell r="Y54">
            <v>343</v>
          </cell>
          <cell r="Z54">
            <v>447</v>
          </cell>
          <cell r="AC54">
            <v>13</v>
          </cell>
          <cell r="AD54">
            <v>5</v>
          </cell>
          <cell r="AE54">
            <v>8</v>
          </cell>
          <cell r="AH54">
            <v>0</v>
          </cell>
          <cell r="AK54">
            <v>825</v>
          </cell>
          <cell r="AL54">
            <v>348</v>
          </cell>
          <cell r="AM54">
            <v>477</v>
          </cell>
        </row>
        <row r="55">
          <cell r="F55">
            <v>0</v>
          </cell>
          <cell r="G55">
            <v>0</v>
          </cell>
          <cell r="H55">
            <v>0</v>
          </cell>
          <cell r="P55">
            <v>0</v>
          </cell>
          <cell r="S55">
            <v>19250</v>
          </cell>
          <cell r="T55">
            <v>19250</v>
          </cell>
          <cell r="U55">
            <v>0</v>
          </cell>
          <cell r="X55">
            <v>44597</v>
          </cell>
          <cell r="Y55">
            <v>30041.25</v>
          </cell>
          <cell r="Z55">
            <v>14555.75</v>
          </cell>
          <cell r="AC55">
            <v>36151</v>
          </cell>
          <cell r="AD55">
            <v>22308.272727272721</v>
          </cell>
          <cell r="AE55">
            <v>13842.727272727279</v>
          </cell>
          <cell r="AH55">
            <v>0</v>
          </cell>
          <cell r="AK55">
            <v>99998</v>
          </cell>
          <cell r="AL55">
            <v>52349.522727272721</v>
          </cell>
          <cell r="AM55">
            <v>47648.477272727279</v>
          </cell>
        </row>
        <row r="56">
          <cell r="F56">
            <v>0</v>
          </cell>
          <cell r="G56">
            <v>0</v>
          </cell>
          <cell r="H56">
            <v>0</v>
          </cell>
          <cell r="P56">
            <v>0</v>
          </cell>
          <cell r="S56">
            <v>19250</v>
          </cell>
          <cell r="T56">
            <v>19250</v>
          </cell>
          <cell r="U56">
            <v>0</v>
          </cell>
          <cell r="X56">
            <v>44597</v>
          </cell>
          <cell r="Y56">
            <v>30041.25</v>
          </cell>
          <cell r="Z56">
            <v>14555.75</v>
          </cell>
          <cell r="AC56">
            <v>36151</v>
          </cell>
          <cell r="AD56">
            <v>22308.272727272721</v>
          </cell>
          <cell r="AE56">
            <v>13842.727272727279</v>
          </cell>
          <cell r="AH56">
            <v>0</v>
          </cell>
          <cell r="AI56">
            <v>0</v>
          </cell>
          <cell r="AK56">
            <v>99998</v>
          </cell>
          <cell r="AL56">
            <v>52349.522727272721</v>
          </cell>
          <cell r="AM56">
            <v>47648.477272727279</v>
          </cell>
        </row>
        <row r="57">
          <cell r="F57">
            <v>0</v>
          </cell>
          <cell r="G57">
            <v>0</v>
          </cell>
          <cell r="H57">
            <v>0</v>
          </cell>
          <cell r="T57">
            <v>0</v>
          </cell>
          <cell r="U57">
            <v>0</v>
          </cell>
          <cell r="AH57">
            <v>0</v>
          </cell>
          <cell r="AK57">
            <v>0</v>
          </cell>
          <cell r="AL57">
            <v>0</v>
          </cell>
          <cell r="AM57">
            <v>0</v>
          </cell>
        </row>
        <row r="58">
          <cell r="F58">
            <v>7</v>
          </cell>
          <cell r="G58">
            <v>3</v>
          </cell>
          <cell r="H58">
            <v>4</v>
          </cell>
          <cell r="P58">
            <v>25.536000000000001</v>
          </cell>
          <cell r="S58">
            <v>3238.2240000000002</v>
          </cell>
          <cell r="T58">
            <v>3238.2240000000002</v>
          </cell>
          <cell r="U58">
            <v>0</v>
          </cell>
          <cell r="X58">
            <v>0</v>
          </cell>
          <cell r="Y58">
            <v>0</v>
          </cell>
          <cell r="Z58">
            <v>0</v>
          </cell>
          <cell r="AC58">
            <v>0</v>
          </cell>
          <cell r="AD58">
            <v>0</v>
          </cell>
          <cell r="AE58">
            <v>0</v>
          </cell>
          <cell r="AF58">
            <v>625.84</v>
          </cell>
          <cell r="AG58">
            <v>301.55200000000002</v>
          </cell>
          <cell r="AH58">
            <v>324.28800000000001</v>
          </cell>
          <cell r="AK58">
            <v>3572.3120000000004</v>
          </cell>
          <cell r="AL58">
            <v>28.536000000000001</v>
          </cell>
          <cell r="AM58">
            <v>3543.7760000000003</v>
          </cell>
        </row>
        <row r="59">
          <cell r="F59">
            <v>369.45454545454538</v>
          </cell>
          <cell r="G59">
            <v>170</v>
          </cell>
          <cell r="H59">
            <v>199.45454545454538</v>
          </cell>
          <cell r="P59">
            <v>615.5454545454545</v>
          </cell>
          <cell r="S59">
            <v>1207.2727272727273</v>
          </cell>
          <cell r="T59">
            <v>591.56363636363631</v>
          </cell>
          <cell r="U59">
            <v>615.70909090909095</v>
          </cell>
          <cell r="X59">
            <v>411</v>
          </cell>
          <cell r="Y59">
            <v>178</v>
          </cell>
          <cell r="Z59">
            <v>233</v>
          </cell>
          <cell r="AC59">
            <v>335.09090909090912</v>
          </cell>
          <cell r="AD59">
            <v>128</v>
          </cell>
          <cell r="AE59">
            <v>207.09090909090912</v>
          </cell>
          <cell r="AF59">
            <v>1350</v>
          </cell>
          <cell r="AG59">
            <v>1134</v>
          </cell>
          <cell r="AH59">
            <v>216</v>
          </cell>
          <cell r="AI59">
            <v>692.36363636363637</v>
          </cell>
          <cell r="AK59">
            <v>5049.8181818181811</v>
          </cell>
          <cell r="AL59">
            <v>1479.1960183767228</v>
          </cell>
          <cell r="AM59">
            <v>3570.6221634414583</v>
          </cell>
        </row>
        <row r="60">
          <cell r="F60">
            <v>20</v>
          </cell>
          <cell r="G60">
            <v>9</v>
          </cell>
          <cell r="H60">
            <v>11</v>
          </cell>
          <cell r="P60">
            <v>34</v>
          </cell>
          <cell r="S60">
            <v>66</v>
          </cell>
          <cell r="T60">
            <v>33</v>
          </cell>
          <cell r="U60">
            <v>34</v>
          </cell>
          <cell r="X60">
            <v>23</v>
          </cell>
          <cell r="Y60">
            <v>10</v>
          </cell>
          <cell r="Z60">
            <v>13</v>
          </cell>
          <cell r="AC60">
            <v>18</v>
          </cell>
          <cell r="AD60">
            <v>7</v>
          </cell>
          <cell r="AE60">
            <v>11</v>
          </cell>
          <cell r="AF60">
            <v>74</v>
          </cell>
          <cell r="AG60">
            <v>62</v>
          </cell>
          <cell r="AH60">
            <v>12</v>
          </cell>
          <cell r="AI60">
            <v>38</v>
          </cell>
          <cell r="AK60">
            <v>276</v>
          </cell>
          <cell r="AL60">
            <v>81</v>
          </cell>
          <cell r="AM60">
            <v>195</v>
          </cell>
        </row>
        <row r="61">
          <cell r="F61">
            <v>118</v>
          </cell>
          <cell r="G61">
            <v>54</v>
          </cell>
          <cell r="H61">
            <v>64</v>
          </cell>
          <cell r="P61">
            <v>197</v>
          </cell>
          <cell r="S61">
            <v>386</v>
          </cell>
          <cell r="T61">
            <v>189</v>
          </cell>
          <cell r="U61">
            <v>197</v>
          </cell>
          <cell r="X61">
            <v>132</v>
          </cell>
          <cell r="Y61">
            <v>57</v>
          </cell>
          <cell r="Z61">
            <v>75</v>
          </cell>
          <cell r="AC61">
            <v>107</v>
          </cell>
          <cell r="AD61">
            <v>41</v>
          </cell>
          <cell r="AE61">
            <v>66</v>
          </cell>
          <cell r="AF61">
            <v>432</v>
          </cell>
          <cell r="AG61">
            <v>363</v>
          </cell>
          <cell r="AH61">
            <v>69</v>
          </cell>
          <cell r="AI61">
            <v>222</v>
          </cell>
          <cell r="AK61">
            <v>1616</v>
          </cell>
          <cell r="AL61">
            <v>473</v>
          </cell>
          <cell r="AM61">
            <v>1143</v>
          </cell>
        </row>
        <row r="62">
          <cell r="G62">
            <v>0</v>
          </cell>
          <cell r="AH62">
            <v>0</v>
          </cell>
          <cell r="AK62">
            <v>0</v>
          </cell>
        </row>
        <row r="63">
          <cell r="F63">
            <v>87.333333333333329</v>
          </cell>
          <cell r="G63">
            <v>40</v>
          </cell>
          <cell r="H63">
            <v>47.333333333333329</v>
          </cell>
          <cell r="P63">
            <v>610</v>
          </cell>
          <cell r="S63">
            <v>1427</v>
          </cell>
          <cell r="T63">
            <v>228.32</v>
          </cell>
          <cell r="U63">
            <v>1198.68</v>
          </cell>
          <cell r="X63">
            <v>708</v>
          </cell>
          <cell r="Y63">
            <v>307</v>
          </cell>
          <cell r="Z63">
            <v>401</v>
          </cell>
          <cell r="AC63">
            <v>734</v>
          </cell>
          <cell r="AD63">
            <v>280</v>
          </cell>
          <cell r="AE63">
            <v>454</v>
          </cell>
          <cell r="AF63">
            <v>586.33333333333337</v>
          </cell>
          <cell r="AG63">
            <v>530.33333333333337</v>
          </cell>
          <cell r="AH63">
            <v>56</v>
          </cell>
          <cell r="AK63">
            <v>4108.666666666667</v>
          </cell>
          <cell r="AL63">
            <v>1248</v>
          </cell>
          <cell r="AM63">
            <v>2860.666666666667</v>
          </cell>
        </row>
        <row r="64">
          <cell r="G64">
            <v>0</v>
          </cell>
          <cell r="T64">
            <v>23</v>
          </cell>
          <cell r="U64">
            <v>120</v>
          </cell>
          <cell r="AH64">
            <v>0</v>
          </cell>
          <cell r="AI64">
            <v>0</v>
          </cell>
          <cell r="AJ64">
            <v>0</v>
          </cell>
          <cell r="AK64">
            <v>0</v>
          </cell>
        </row>
        <row r="65">
          <cell r="F65">
            <v>68</v>
          </cell>
          <cell r="G65">
            <v>31</v>
          </cell>
          <cell r="H65">
            <v>37</v>
          </cell>
          <cell r="P65">
            <v>554.95000000000005</v>
          </cell>
          <cell r="S65">
            <v>-65.706000000000017</v>
          </cell>
          <cell r="X65">
            <v>-121.73</v>
          </cell>
          <cell r="AC65">
            <v>-32.44</v>
          </cell>
          <cell r="AD65">
            <v>-12</v>
          </cell>
          <cell r="AF65">
            <v>491.25</v>
          </cell>
          <cell r="AG65">
            <v>491.25</v>
          </cell>
          <cell r="AH65">
            <v>0</v>
          </cell>
          <cell r="AK65">
            <v>897.66499999999996</v>
          </cell>
          <cell r="AL65">
            <v>586.95000000000005</v>
          </cell>
          <cell r="AM65">
            <v>310.71499999999992</v>
          </cell>
        </row>
        <row r="66">
          <cell r="F66">
            <v>0</v>
          </cell>
          <cell r="G66">
            <v>0</v>
          </cell>
          <cell r="P66">
            <v>0</v>
          </cell>
          <cell r="S66">
            <v>0</v>
          </cell>
          <cell r="AC66">
            <v>0</v>
          </cell>
          <cell r="AD66">
            <v>0</v>
          </cell>
          <cell r="AF66">
            <v>0</v>
          </cell>
          <cell r="AG66">
            <v>0</v>
          </cell>
          <cell r="AH66">
            <v>0</v>
          </cell>
          <cell r="AK66">
            <v>0</v>
          </cell>
          <cell r="AL66">
            <v>0</v>
          </cell>
          <cell r="AM66">
            <v>0</v>
          </cell>
        </row>
        <row r="67">
          <cell r="F67">
            <v>19.333333333333329</v>
          </cell>
          <cell r="G67">
            <v>9</v>
          </cell>
          <cell r="H67">
            <v>10.333333333333329</v>
          </cell>
          <cell r="P67">
            <v>55.049999999999955</v>
          </cell>
          <cell r="S67">
            <v>1492.7060000000001</v>
          </cell>
          <cell r="T67">
            <v>205.32</v>
          </cell>
          <cell r="U67">
            <v>1078.68</v>
          </cell>
          <cell r="X67">
            <v>829.73</v>
          </cell>
          <cell r="Y67">
            <v>307</v>
          </cell>
          <cell r="Z67">
            <v>401</v>
          </cell>
          <cell r="AC67">
            <v>766.44</v>
          </cell>
          <cell r="AD67">
            <v>292</v>
          </cell>
          <cell r="AE67">
            <v>454</v>
          </cell>
          <cell r="AF67">
            <v>95.083333333333371</v>
          </cell>
          <cell r="AG67">
            <v>39.083333333333371</v>
          </cell>
          <cell r="AH67">
            <v>56</v>
          </cell>
          <cell r="AI67">
            <v>0</v>
          </cell>
          <cell r="AJ67">
            <v>0</v>
          </cell>
          <cell r="AK67">
            <v>3210.001666666667</v>
          </cell>
          <cell r="AL67">
            <v>661.05</v>
          </cell>
          <cell r="AM67">
            <v>2549.9516666666668</v>
          </cell>
        </row>
        <row r="68">
          <cell r="F68">
            <v>33.641999999999996</v>
          </cell>
          <cell r="G68">
            <v>15</v>
          </cell>
          <cell r="H68">
            <v>18.641999999999996</v>
          </cell>
          <cell r="P68">
            <v>200.1</v>
          </cell>
          <cell r="S68">
            <v>500.6</v>
          </cell>
          <cell r="T68">
            <v>125.15</v>
          </cell>
          <cell r="U68">
            <v>375.45000000000005</v>
          </cell>
          <cell r="X68">
            <v>370.27272727272725</v>
          </cell>
          <cell r="Y68">
            <v>161</v>
          </cell>
          <cell r="Z68">
            <v>209.27272727272725</v>
          </cell>
          <cell r="AC68">
            <v>296.89999999999998</v>
          </cell>
          <cell r="AD68">
            <v>113</v>
          </cell>
          <cell r="AE68">
            <v>183.89999999999998</v>
          </cell>
          <cell r="AF68">
            <v>1020.7636363636364</v>
          </cell>
          <cell r="AG68">
            <v>1020.7636363636364</v>
          </cell>
          <cell r="AH68">
            <v>0</v>
          </cell>
          <cell r="AK68">
            <v>2423.2783636363638</v>
          </cell>
          <cell r="AL68">
            <v>490.1</v>
          </cell>
          <cell r="AM68">
            <v>1933.1783636363639</v>
          </cell>
        </row>
        <row r="69">
          <cell r="F69">
            <v>0</v>
          </cell>
          <cell r="G69">
            <v>0</v>
          </cell>
          <cell r="P69">
            <v>53</v>
          </cell>
          <cell r="S69">
            <v>296</v>
          </cell>
          <cell r="X69">
            <v>197.81818181818181</v>
          </cell>
          <cell r="Y69">
            <v>86</v>
          </cell>
          <cell r="Z69">
            <v>111.81818181818181</v>
          </cell>
          <cell r="AC69">
            <v>144</v>
          </cell>
          <cell r="AD69">
            <v>55</v>
          </cell>
          <cell r="AE69">
            <v>89</v>
          </cell>
          <cell r="AF69">
            <v>85.090909090909093</v>
          </cell>
          <cell r="AG69">
            <v>85.090909090909093</v>
          </cell>
          <cell r="AH69">
            <v>0</v>
          </cell>
          <cell r="AK69">
            <v>775.90909090909088</v>
          </cell>
          <cell r="AL69">
            <v>194</v>
          </cell>
          <cell r="AM69">
            <v>581.90909090909088</v>
          </cell>
        </row>
        <row r="70">
          <cell r="F70">
            <v>0</v>
          </cell>
          <cell r="G70">
            <v>0</v>
          </cell>
          <cell r="P70">
            <v>3</v>
          </cell>
          <cell r="S70">
            <v>16</v>
          </cell>
          <cell r="X70">
            <v>11</v>
          </cell>
          <cell r="Y70">
            <v>5</v>
          </cell>
          <cell r="Z70">
            <v>6</v>
          </cell>
          <cell r="AC70">
            <v>8</v>
          </cell>
          <cell r="AD70">
            <v>3</v>
          </cell>
          <cell r="AE70">
            <v>5</v>
          </cell>
          <cell r="AF70">
            <v>5</v>
          </cell>
          <cell r="AG70">
            <v>5</v>
          </cell>
          <cell r="AH70">
            <v>0</v>
          </cell>
          <cell r="AK70">
            <v>43</v>
          </cell>
          <cell r="AL70">
            <v>11</v>
          </cell>
          <cell r="AM70">
            <v>32</v>
          </cell>
        </row>
        <row r="71">
          <cell r="F71">
            <v>0</v>
          </cell>
          <cell r="G71">
            <v>0</v>
          </cell>
          <cell r="P71">
            <v>17</v>
          </cell>
          <cell r="S71">
            <v>95</v>
          </cell>
          <cell r="X71">
            <v>63</v>
          </cell>
          <cell r="Y71">
            <v>27</v>
          </cell>
          <cell r="Z71">
            <v>36</v>
          </cell>
          <cell r="AC71">
            <v>45</v>
          </cell>
          <cell r="AD71">
            <v>17</v>
          </cell>
          <cell r="AE71">
            <v>28</v>
          </cell>
          <cell r="AF71">
            <v>27</v>
          </cell>
          <cell r="AG71">
            <v>27</v>
          </cell>
          <cell r="AH71">
            <v>0</v>
          </cell>
          <cell r="AK71">
            <v>247</v>
          </cell>
          <cell r="AL71">
            <v>61</v>
          </cell>
          <cell r="AM71">
            <v>186</v>
          </cell>
        </row>
        <row r="72">
          <cell r="F72">
            <v>0</v>
          </cell>
          <cell r="G72">
            <v>0</v>
          </cell>
          <cell r="AH72">
            <v>0</v>
          </cell>
          <cell r="AK72">
            <v>0</v>
          </cell>
          <cell r="AL72">
            <v>0</v>
          </cell>
          <cell r="AM72">
            <v>0</v>
          </cell>
        </row>
        <row r="73">
          <cell r="F73">
            <v>33.641999999999996</v>
          </cell>
          <cell r="G73">
            <v>15</v>
          </cell>
          <cell r="P73">
            <v>200.1</v>
          </cell>
          <cell r="S73">
            <v>500.6</v>
          </cell>
          <cell r="X73">
            <v>370.27272727272725</v>
          </cell>
          <cell r="Y73">
            <v>161</v>
          </cell>
          <cell r="Z73">
            <v>209.27272727272725</v>
          </cell>
          <cell r="AC73">
            <v>296.89999999999998</v>
          </cell>
          <cell r="AD73">
            <v>113</v>
          </cell>
          <cell r="AE73">
            <v>183.89999999999998</v>
          </cell>
          <cell r="AF73">
            <v>1020.7636363636364</v>
          </cell>
          <cell r="AG73">
            <v>1020.7636363636364</v>
          </cell>
          <cell r="AH73">
            <v>0</v>
          </cell>
          <cell r="AK73">
            <v>2423.2783636363638</v>
          </cell>
          <cell r="AL73">
            <v>499.1</v>
          </cell>
          <cell r="AM73">
            <v>1924.1783636363639</v>
          </cell>
        </row>
        <row r="74">
          <cell r="F74">
            <v>0</v>
          </cell>
          <cell r="G74">
            <v>0</v>
          </cell>
          <cell r="P74">
            <v>0</v>
          </cell>
          <cell r="S74">
            <v>0</v>
          </cell>
          <cell r="X74">
            <v>0</v>
          </cell>
          <cell r="Z74">
            <v>0</v>
          </cell>
          <cell r="AC74">
            <v>0</v>
          </cell>
          <cell r="AD74">
            <v>0</v>
          </cell>
          <cell r="AE74">
            <v>0</v>
          </cell>
          <cell r="AH74">
            <v>0</v>
          </cell>
          <cell r="AK74">
            <v>0</v>
          </cell>
          <cell r="AL74">
            <v>0</v>
          </cell>
          <cell r="AM74">
            <v>0</v>
          </cell>
        </row>
        <row r="75">
          <cell r="F75">
            <v>1093.1626666666668</v>
          </cell>
          <cell r="G75">
            <v>502</v>
          </cell>
          <cell r="H75">
            <v>591.16266666666672</v>
          </cell>
          <cell r="P75">
            <v>28.52</v>
          </cell>
          <cell r="S75">
            <v>78.16</v>
          </cell>
          <cell r="T75">
            <v>33.105600000000003</v>
          </cell>
          <cell r="U75">
            <v>45.054399999999994</v>
          </cell>
          <cell r="X75">
            <v>47.008000000000003</v>
          </cell>
          <cell r="Y75">
            <v>20</v>
          </cell>
          <cell r="Z75">
            <v>27.008000000000003</v>
          </cell>
          <cell r="AC75">
            <v>74.311999999999998</v>
          </cell>
          <cell r="AD75">
            <v>29</v>
          </cell>
          <cell r="AE75">
            <v>45.311999999999998</v>
          </cell>
          <cell r="AF75">
            <v>74.183999999999997</v>
          </cell>
          <cell r="AG75">
            <v>70.080000000000013</v>
          </cell>
          <cell r="AH75">
            <v>4.103999999999985</v>
          </cell>
          <cell r="AI75">
            <v>370</v>
          </cell>
          <cell r="AK75">
            <v>2154.9066666666668</v>
          </cell>
          <cell r="AL75">
            <v>804.52</v>
          </cell>
          <cell r="AM75">
            <v>1350.3866666666668</v>
          </cell>
        </row>
        <row r="76">
          <cell r="F76">
            <v>61.6666666666667</v>
          </cell>
          <cell r="G76">
            <v>28</v>
          </cell>
          <cell r="H76">
            <v>33.6666666666667</v>
          </cell>
          <cell r="P76">
            <v>0</v>
          </cell>
          <cell r="T76">
            <v>0</v>
          </cell>
          <cell r="U76">
            <v>0</v>
          </cell>
          <cell r="Y76">
            <v>0</v>
          </cell>
          <cell r="Z76">
            <v>0</v>
          </cell>
          <cell r="AE76">
            <v>0</v>
          </cell>
          <cell r="AH76">
            <v>0</v>
          </cell>
          <cell r="AK76">
            <v>61.6666666666667</v>
          </cell>
          <cell r="AL76">
            <v>28</v>
          </cell>
          <cell r="AM76">
            <v>33.6666666666667</v>
          </cell>
        </row>
        <row r="77">
          <cell r="F77">
            <v>1031.4960000000001</v>
          </cell>
          <cell r="G77">
            <v>474</v>
          </cell>
          <cell r="H77">
            <v>557.49599999999998</v>
          </cell>
          <cell r="P77">
            <v>28.52</v>
          </cell>
          <cell r="S77">
            <v>78.16</v>
          </cell>
          <cell r="T77">
            <v>33.105600000000003</v>
          </cell>
          <cell r="U77">
            <v>17.054400000000001</v>
          </cell>
          <cell r="X77">
            <v>47.008000000000003</v>
          </cell>
          <cell r="Y77">
            <v>20</v>
          </cell>
          <cell r="Z77">
            <v>27.008000000000003</v>
          </cell>
          <cell r="AC77">
            <v>74.311999999999998</v>
          </cell>
          <cell r="AD77">
            <v>29</v>
          </cell>
          <cell r="AE77">
            <v>45.311999999999998</v>
          </cell>
          <cell r="AF77">
            <v>74.183999999999997</v>
          </cell>
          <cell r="AG77">
            <v>70.080000000000013</v>
          </cell>
          <cell r="AH77">
            <v>4.1039999999999992</v>
          </cell>
          <cell r="AI77">
            <v>370</v>
          </cell>
          <cell r="AK77">
            <v>2093.2399999999998</v>
          </cell>
          <cell r="AL77">
            <v>776.52</v>
          </cell>
          <cell r="AM77">
            <v>1316.7199999999998</v>
          </cell>
        </row>
        <row r="78">
          <cell r="F78">
            <v>174.49600000000001</v>
          </cell>
          <cell r="G78">
            <v>80</v>
          </cell>
          <cell r="H78">
            <v>94.496000000000009</v>
          </cell>
          <cell r="P78">
            <v>20.52</v>
          </cell>
          <cell r="S78">
            <v>50.160000000000004</v>
          </cell>
          <cell r="T78">
            <v>33.105600000000003</v>
          </cell>
          <cell r="U78">
            <v>17.054400000000001</v>
          </cell>
          <cell r="X78">
            <v>31.008000000000003</v>
          </cell>
          <cell r="Y78">
            <v>13</v>
          </cell>
          <cell r="Z78">
            <v>18.008000000000003</v>
          </cell>
          <cell r="AC78">
            <v>12.312000000000001</v>
          </cell>
          <cell r="AD78">
            <v>5</v>
          </cell>
          <cell r="AE78">
            <v>7.3120000000000012</v>
          </cell>
          <cell r="AF78">
            <v>48.184000000000005</v>
          </cell>
          <cell r="AG78">
            <v>44.080000000000005</v>
          </cell>
          <cell r="AH78">
            <v>4.1039999999999992</v>
          </cell>
          <cell r="AK78">
            <v>599.57600000000002</v>
          </cell>
          <cell r="AL78">
            <v>257.52</v>
          </cell>
          <cell r="AM78">
            <v>342.05600000000004</v>
          </cell>
        </row>
        <row r="79">
          <cell r="F79">
            <v>0</v>
          </cell>
          <cell r="H79">
            <v>0</v>
          </cell>
          <cell r="P79">
            <v>0</v>
          </cell>
          <cell r="S79">
            <v>0</v>
          </cell>
          <cell r="Y79">
            <v>0</v>
          </cell>
          <cell r="Z79">
            <v>0</v>
          </cell>
          <cell r="AK79">
            <v>122.664</v>
          </cell>
          <cell r="AL79">
            <v>83</v>
          </cell>
          <cell r="AM79">
            <v>39.664000000000001</v>
          </cell>
        </row>
        <row r="80">
          <cell r="F80">
            <v>307</v>
          </cell>
          <cell r="G80">
            <v>141</v>
          </cell>
          <cell r="H80">
            <v>166</v>
          </cell>
          <cell r="P80">
            <v>3</v>
          </cell>
          <cell r="S80">
            <v>14</v>
          </cell>
          <cell r="X80">
            <v>-9</v>
          </cell>
          <cell r="Y80">
            <v>-4</v>
          </cell>
          <cell r="Z80">
            <v>-5</v>
          </cell>
          <cell r="AC80">
            <v>25</v>
          </cell>
          <cell r="AD80">
            <v>10</v>
          </cell>
          <cell r="AE80">
            <v>15</v>
          </cell>
          <cell r="AF80">
            <v>15</v>
          </cell>
          <cell r="AG80">
            <v>15</v>
          </cell>
          <cell r="AH80">
            <v>0</v>
          </cell>
          <cell r="AI80">
            <v>89</v>
          </cell>
          <cell r="AK80">
            <v>445</v>
          </cell>
          <cell r="AL80">
            <v>151</v>
          </cell>
          <cell r="AM80">
            <v>294</v>
          </cell>
        </row>
        <row r="81">
          <cell r="F81">
            <v>550</v>
          </cell>
          <cell r="G81">
            <v>253</v>
          </cell>
          <cell r="H81">
            <v>297</v>
          </cell>
          <cell r="P81">
            <v>5</v>
          </cell>
          <cell r="S81">
            <v>14</v>
          </cell>
          <cell r="X81">
            <v>25</v>
          </cell>
          <cell r="Y81">
            <v>11</v>
          </cell>
          <cell r="Z81">
            <v>14</v>
          </cell>
          <cell r="AC81">
            <v>37</v>
          </cell>
          <cell r="AD81">
            <v>14</v>
          </cell>
          <cell r="AE81">
            <v>23</v>
          </cell>
          <cell r="AF81">
            <v>11</v>
          </cell>
          <cell r="AG81">
            <v>11</v>
          </cell>
          <cell r="AH81">
            <v>0</v>
          </cell>
          <cell r="AI81">
            <v>281</v>
          </cell>
          <cell r="AK81">
            <v>926</v>
          </cell>
          <cell r="AL81">
            <v>285</v>
          </cell>
          <cell r="AM81">
            <v>641</v>
          </cell>
        </row>
        <row r="82">
          <cell r="F82">
            <v>0</v>
          </cell>
          <cell r="H82">
            <v>0</v>
          </cell>
          <cell r="AK82">
            <v>0</v>
          </cell>
          <cell r="AL82">
            <v>0</v>
          </cell>
          <cell r="AM82">
            <v>0</v>
          </cell>
        </row>
        <row r="83">
          <cell r="F83">
            <v>1</v>
          </cell>
          <cell r="G83">
            <v>0</v>
          </cell>
          <cell r="H83">
            <v>1</v>
          </cell>
          <cell r="AH83">
            <v>0</v>
          </cell>
          <cell r="AK83">
            <v>1</v>
          </cell>
          <cell r="AL83">
            <v>0</v>
          </cell>
          <cell r="AM83">
            <v>1</v>
          </cell>
        </row>
        <row r="84">
          <cell r="F84">
            <v>1951.9685454545456</v>
          </cell>
          <cell r="G84">
            <v>895</v>
          </cell>
          <cell r="H84">
            <v>1056.9685454545454</v>
          </cell>
          <cell r="P84">
            <v>2295.8934545454545</v>
          </cell>
          <cell r="Q84">
            <v>0</v>
          </cell>
          <cell r="R84">
            <v>0</v>
          </cell>
          <cell r="S84">
            <v>27175.640727272727</v>
          </cell>
          <cell r="T84">
            <v>24329.410276363637</v>
          </cell>
          <cell r="U84">
            <v>2847.2304509090909</v>
          </cell>
          <cell r="X84">
            <v>47179.512727272733</v>
          </cell>
          <cell r="Y84">
            <v>31160.25</v>
          </cell>
          <cell r="Z84">
            <v>16019.262727272728</v>
          </cell>
          <cell r="AA84">
            <v>0</v>
          </cell>
          <cell r="AB84">
            <v>0</v>
          </cell>
          <cell r="AC84">
            <v>37890.270909090912</v>
          </cell>
          <cell r="AD84">
            <v>22972.272727272721</v>
          </cell>
          <cell r="AE84">
            <v>14917.99818181819</v>
          </cell>
          <cell r="AF84">
            <v>4586.3529696969699</v>
          </cell>
          <cell r="AG84">
            <v>3799.3289696969696</v>
          </cell>
          <cell r="AH84">
            <v>787.02400000000011</v>
          </cell>
          <cell r="AI84">
            <v>1322.3636363636365</v>
          </cell>
          <cell r="AK84">
            <v>122457.05387878788</v>
          </cell>
          <cell r="AL84">
            <v>58121.66674564944</v>
          </cell>
          <cell r="AM84">
            <v>64335.387133138429</v>
          </cell>
        </row>
        <row r="85">
          <cell r="F85">
            <v>369.45454545454538</v>
          </cell>
          <cell r="G85">
            <v>170</v>
          </cell>
          <cell r="H85">
            <v>199.45454545454538</v>
          </cell>
          <cell r="P85">
            <v>668.5454545454545</v>
          </cell>
          <cell r="Q85">
            <v>0</v>
          </cell>
          <cell r="R85">
            <v>0</v>
          </cell>
          <cell r="S85">
            <v>1503.2727272727273</v>
          </cell>
          <cell r="T85">
            <v>591.56363636363631</v>
          </cell>
          <cell r="U85">
            <v>615.70909090909095</v>
          </cell>
          <cell r="V85">
            <v>0</v>
          </cell>
          <cell r="W85">
            <v>0</v>
          </cell>
          <cell r="X85">
            <v>608.81818181818176</v>
          </cell>
          <cell r="Y85">
            <v>264</v>
          </cell>
          <cell r="Z85">
            <v>344.81818181818181</v>
          </cell>
          <cell r="AA85">
            <v>0</v>
          </cell>
          <cell r="AB85">
            <v>0</v>
          </cell>
          <cell r="AC85">
            <v>479.09090909090912</v>
          </cell>
          <cell r="AD85">
            <v>183</v>
          </cell>
          <cell r="AE85">
            <v>296.09090909090912</v>
          </cell>
          <cell r="AF85">
            <v>1435.090909090909</v>
          </cell>
          <cell r="AG85">
            <v>1219.090909090909</v>
          </cell>
          <cell r="AH85">
            <v>216</v>
          </cell>
          <cell r="AI85">
            <v>692.36363636363637</v>
          </cell>
          <cell r="AK85">
            <v>5825.7272727272721</v>
          </cell>
          <cell r="AL85">
            <v>1673.1960183767228</v>
          </cell>
          <cell r="AM85">
            <v>4152.5312543505488</v>
          </cell>
        </row>
        <row r="86">
          <cell r="AL86">
            <v>58046.067797563905</v>
          </cell>
        </row>
        <row r="87">
          <cell r="F87">
            <v>0</v>
          </cell>
          <cell r="G87">
            <v>0</v>
          </cell>
          <cell r="AK87">
            <v>0</v>
          </cell>
          <cell r="AL87">
            <v>0</v>
          </cell>
          <cell r="AM87">
            <v>0</v>
          </cell>
        </row>
        <row r="88">
          <cell r="F88">
            <v>1951.9685454545456</v>
          </cell>
          <cell r="G88">
            <v>895</v>
          </cell>
          <cell r="H88">
            <v>1056.9685454545454</v>
          </cell>
          <cell r="P88">
            <v>2295.8934545454545</v>
          </cell>
          <cell r="Q88">
            <v>0</v>
          </cell>
          <cell r="R88">
            <v>0</v>
          </cell>
          <cell r="S88">
            <v>27175.640727272727</v>
          </cell>
          <cell r="T88">
            <v>24329.410276363637</v>
          </cell>
          <cell r="U88">
            <v>2847.2304509090909</v>
          </cell>
          <cell r="V88">
            <v>0</v>
          </cell>
          <cell r="W88">
            <v>0</v>
          </cell>
          <cell r="X88">
            <v>47179.512727272733</v>
          </cell>
          <cell r="Y88">
            <v>31160.25</v>
          </cell>
          <cell r="Z88">
            <v>16019.262727272728</v>
          </cell>
          <cell r="AA88">
            <v>0</v>
          </cell>
          <cell r="AB88">
            <v>0</v>
          </cell>
          <cell r="AC88">
            <v>37890.270909090912</v>
          </cell>
          <cell r="AD88">
            <v>22972.272727272721</v>
          </cell>
          <cell r="AE88">
            <v>14917.99818181819</v>
          </cell>
          <cell r="AF88">
            <v>4586.3529696969699</v>
          </cell>
          <cell r="AG88">
            <v>3799.3289696969696</v>
          </cell>
          <cell r="AH88">
            <v>787.02400000000011</v>
          </cell>
          <cell r="AI88">
            <v>1322.3636363636365</v>
          </cell>
          <cell r="AK88">
            <v>122457.05387878788</v>
          </cell>
          <cell r="AL88">
            <v>58121.66674564944</v>
          </cell>
          <cell r="AM88">
            <v>64335.387133138429</v>
          </cell>
        </row>
        <row r="89">
          <cell r="F89">
            <v>0</v>
          </cell>
          <cell r="G89">
            <v>0</v>
          </cell>
          <cell r="H89">
            <v>0</v>
          </cell>
          <cell r="AH89">
            <v>0</v>
          </cell>
          <cell r="AM89">
            <v>0</v>
          </cell>
        </row>
        <row r="90">
          <cell r="F90">
            <v>1149</v>
          </cell>
          <cell r="G90">
            <v>559</v>
          </cell>
          <cell r="H90">
            <v>590</v>
          </cell>
          <cell r="AH90">
            <v>0</v>
          </cell>
          <cell r="AK90">
            <v>1149</v>
          </cell>
          <cell r="AL90">
            <v>559</v>
          </cell>
          <cell r="AM90">
            <v>590</v>
          </cell>
        </row>
        <row r="91">
          <cell r="F91">
            <v>600</v>
          </cell>
          <cell r="G91">
            <v>174</v>
          </cell>
          <cell r="H91">
            <v>426</v>
          </cell>
          <cell r="S91">
            <v>0</v>
          </cell>
          <cell r="T91">
            <v>0</v>
          </cell>
          <cell r="U91">
            <v>0</v>
          </cell>
          <cell r="X91">
            <v>0</v>
          </cell>
          <cell r="Y91">
            <v>0</v>
          </cell>
          <cell r="Z91">
            <v>0</v>
          </cell>
          <cell r="AA91">
            <v>0</v>
          </cell>
          <cell r="AB91">
            <v>0</v>
          </cell>
          <cell r="AC91">
            <v>0</v>
          </cell>
          <cell r="AD91">
            <v>0</v>
          </cell>
          <cell r="AE91">
            <v>0</v>
          </cell>
          <cell r="AF91">
            <v>0</v>
          </cell>
          <cell r="AG91">
            <v>0</v>
          </cell>
          <cell r="AH91">
            <v>0</v>
          </cell>
          <cell r="AK91">
            <v>600</v>
          </cell>
          <cell r="AL91">
            <v>174</v>
          </cell>
          <cell r="AM91">
            <v>426</v>
          </cell>
        </row>
        <row r="92">
          <cell r="F92">
            <v>14.666666666666666</v>
          </cell>
          <cell r="G92">
            <v>4</v>
          </cell>
          <cell r="H92">
            <v>10.666666666666666</v>
          </cell>
          <cell r="P92">
            <v>-60</v>
          </cell>
          <cell r="S92">
            <v>8</v>
          </cell>
          <cell r="X92">
            <v>36</v>
          </cell>
          <cell r="Y92">
            <v>16</v>
          </cell>
          <cell r="Z92">
            <v>20</v>
          </cell>
          <cell r="AC92">
            <v>26</v>
          </cell>
          <cell r="AD92">
            <v>16</v>
          </cell>
          <cell r="AE92">
            <v>10</v>
          </cell>
          <cell r="AF92">
            <v>12</v>
          </cell>
          <cell r="AG92">
            <v>11</v>
          </cell>
          <cell r="AH92">
            <v>1</v>
          </cell>
          <cell r="AI92">
            <v>7</v>
          </cell>
          <cell r="AK92">
            <v>35.666666666666664</v>
          </cell>
          <cell r="AL92">
            <v>-24</v>
          </cell>
          <cell r="AM92">
            <v>59.666666666666664</v>
          </cell>
        </row>
        <row r="95">
          <cell r="F95">
            <v>3715.6352121212121</v>
          </cell>
          <cell r="G95">
            <v>1632</v>
          </cell>
          <cell r="H95">
            <v>2083.6352121212117</v>
          </cell>
          <cell r="P95">
            <v>2235.8934545454545</v>
          </cell>
          <cell r="Q95">
            <v>0</v>
          </cell>
          <cell r="R95">
            <v>0</v>
          </cell>
          <cell r="S95">
            <v>27183.640727272727</v>
          </cell>
          <cell r="T95">
            <v>24329.410276363637</v>
          </cell>
          <cell r="U95">
            <v>2847.2304509090909</v>
          </cell>
          <cell r="V95">
            <v>0</v>
          </cell>
          <cell r="W95">
            <v>0</v>
          </cell>
          <cell r="X95">
            <v>47215.512727272733</v>
          </cell>
          <cell r="Y95">
            <v>31176.25</v>
          </cell>
          <cell r="Z95">
            <v>16039.262727272728</v>
          </cell>
          <cell r="AA95">
            <v>0</v>
          </cell>
          <cell r="AB95">
            <v>0</v>
          </cell>
          <cell r="AC95">
            <v>37916.270909090912</v>
          </cell>
          <cell r="AD95">
            <v>22988.272727272721</v>
          </cell>
          <cell r="AE95">
            <v>14927.99818181819</v>
          </cell>
          <cell r="AF95">
            <v>4597.3529696969699</v>
          </cell>
          <cell r="AG95">
            <v>3810.3289696969696</v>
          </cell>
          <cell r="AH95">
            <v>788.02400000000011</v>
          </cell>
          <cell r="AI95">
            <v>1329.3636363636365</v>
          </cell>
          <cell r="AJ95">
            <v>0</v>
          </cell>
          <cell r="AK95">
            <v>124241.72054545455</v>
          </cell>
          <cell r="AL95">
            <v>58830.66674564944</v>
          </cell>
          <cell r="AM95">
            <v>65411.053799805093</v>
          </cell>
        </row>
        <row r="96">
          <cell r="F96">
            <v>3715.6352121212121</v>
          </cell>
          <cell r="G96">
            <v>1632</v>
          </cell>
          <cell r="H96">
            <v>2083.6352121212117</v>
          </cell>
          <cell r="P96">
            <v>2235.8934545454545</v>
          </cell>
          <cell r="Q96">
            <v>0</v>
          </cell>
          <cell r="R96">
            <v>0</v>
          </cell>
          <cell r="S96">
            <v>7933.6407272727265</v>
          </cell>
          <cell r="T96">
            <v>5079.4102763636365</v>
          </cell>
          <cell r="U96">
            <v>2847.2304509090909</v>
          </cell>
          <cell r="V96">
            <v>0</v>
          </cell>
          <cell r="W96">
            <v>0</v>
          </cell>
          <cell r="X96">
            <v>2618.5127272727332</v>
          </cell>
          <cell r="Y96">
            <v>1135</v>
          </cell>
          <cell r="Z96">
            <v>1483.5127272727277</v>
          </cell>
          <cell r="AA96">
            <v>0</v>
          </cell>
          <cell r="AB96">
            <v>0</v>
          </cell>
          <cell r="AC96">
            <v>1765.270909090912</v>
          </cell>
          <cell r="AD96">
            <v>680</v>
          </cell>
          <cell r="AE96">
            <v>1085.2709090909102</v>
          </cell>
          <cell r="AF96">
            <v>4597.3529696969699</v>
          </cell>
          <cell r="AG96">
            <v>3810.3289696969696</v>
          </cell>
          <cell r="AH96">
            <v>788.02400000000011</v>
          </cell>
          <cell r="AI96">
            <v>1329.3636363636365</v>
          </cell>
          <cell r="AJ96">
            <v>0</v>
          </cell>
          <cell r="AK96">
            <v>24243.720545454547</v>
          </cell>
          <cell r="AL96">
            <v>6481.144018376719</v>
          </cell>
          <cell r="AM96">
            <v>17762.576527077814</v>
          </cell>
        </row>
        <row r="97">
          <cell r="F97">
            <v>674.74900000000002</v>
          </cell>
          <cell r="G97">
            <v>3715.6352121212117</v>
          </cell>
          <cell r="P97">
            <v>554.95000000000005</v>
          </cell>
          <cell r="S97">
            <v>-65.706000000000017</v>
          </cell>
          <cell r="X97">
            <v>-121.73</v>
          </cell>
          <cell r="AA97">
            <v>47215.512727272726</v>
          </cell>
          <cell r="AC97">
            <v>-32.44</v>
          </cell>
          <cell r="AD97">
            <v>37916.270909090912</v>
          </cell>
          <cell r="AF97">
            <v>491.25</v>
          </cell>
          <cell r="AG97">
            <v>491.25</v>
          </cell>
          <cell r="AH97">
            <v>0</v>
          </cell>
          <cell r="AI97">
            <v>459.13299999999998</v>
          </cell>
          <cell r="AJ97">
            <v>0</v>
          </cell>
          <cell r="AK97">
            <v>1963.5469999999998</v>
          </cell>
          <cell r="AL97">
            <v>122917.35690909091</v>
          </cell>
        </row>
        <row r="98">
          <cell r="F98">
            <v>68</v>
          </cell>
          <cell r="P98">
            <v>554.95000000000005</v>
          </cell>
          <cell r="S98">
            <v>-65.706000000000017</v>
          </cell>
          <cell r="X98">
            <v>-121.73</v>
          </cell>
          <cell r="AC98">
            <v>-32.44</v>
          </cell>
          <cell r="AF98">
            <v>491.25</v>
          </cell>
          <cell r="AG98">
            <v>491.25</v>
          </cell>
          <cell r="AH98">
            <v>0</v>
          </cell>
          <cell r="AI98">
            <v>391.28499999999997</v>
          </cell>
          <cell r="AK98">
            <v>1288.95</v>
          </cell>
          <cell r="AL98">
            <v>124241.72054545453</v>
          </cell>
          <cell r="AM98">
            <v>58755.067797563897</v>
          </cell>
        </row>
        <row r="99">
          <cell r="P99">
            <v>0</v>
          </cell>
          <cell r="AK99">
            <v>0</v>
          </cell>
        </row>
        <row r="100">
          <cell r="F100">
            <v>606.74900000000002</v>
          </cell>
          <cell r="S100">
            <v>0</v>
          </cell>
          <cell r="X100">
            <v>0</v>
          </cell>
          <cell r="AC100">
            <v>0</v>
          </cell>
          <cell r="AF100">
            <v>0</v>
          </cell>
          <cell r="AG100">
            <v>0</v>
          </cell>
          <cell r="AH100">
            <v>0</v>
          </cell>
          <cell r="AI100">
            <v>67.847999999999999</v>
          </cell>
          <cell r="AK100">
            <v>674.59699999999998</v>
          </cell>
        </row>
        <row r="101">
          <cell r="P101">
            <v>0</v>
          </cell>
          <cell r="S101">
            <v>0</v>
          </cell>
        </row>
        <row r="102">
          <cell r="S102">
            <v>0</v>
          </cell>
          <cell r="X102">
            <v>0</v>
          </cell>
        </row>
        <row r="104">
          <cell r="AK104">
            <v>0</v>
          </cell>
        </row>
        <row r="105">
          <cell r="AK105">
            <v>0</v>
          </cell>
        </row>
        <row r="106">
          <cell r="F106">
            <v>842.31700000000001</v>
          </cell>
          <cell r="G106">
            <v>244</v>
          </cell>
          <cell r="H106">
            <v>598.31700000000001</v>
          </cell>
          <cell r="P106">
            <v>0.19200000000000017</v>
          </cell>
          <cell r="S106">
            <v>-0.32000000000000028</v>
          </cell>
          <cell r="X106">
            <v>-0.3360000000000003</v>
          </cell>
          <cell r="AC106">
            <v>0.28000000000000114</v>
          </cell>
          <cell r="AF106">
            <v>0.35200000000000031</v>
          </cell>
          <cell r="AG106">
            <v>0.35200000000000031</v>
          </cell>
          <cell r="AH106">
            <v>0</v>
          </cell>
          <cell r="AI106">
            <v>156.40800000000002</v>
          </cell>
          <cell r="AK106">
            <v>998.95699999999988</v>
          </cell>
        </row>
        <row r="107">
          <cell r="F107">
            <v>606.74900000000002</v>
          </cell>
          <cell r="G107">
            <v>176</v>
          </cell>
          <cell r="H107">
            <v>430.74900000000002</v>
          </cell>
          <cell r="P107">
            <v>0</v>
          </cell>
          <cell r="X107">
            <v>0</v>
          </cell>
          <cell r="AC107">
            <v>0</v>
          </cell>
          <cell r="AF107">
            <v>0</v>
          </cell>
          <cell r="AG107">
            <v>0</v>
          </cell>
          <cell r="AH107">
            <v>0</v>
          </cell>
          <cell r="AI107">
            <v>67.847999999999999</v>
          </cell>
          <cell r="AK107">
            <v>674.59699999999998</v>
          </cell>
        </row>
        <row r="108">
          <cell r="F108">
            <v>236</v>
          </cell>
          <cell r="G108">
            <v>68</v>
          </cell>
          <cell r="H108">
            <v>168</v>
          </cell>
          <cell r="P108">
            <v>0</v>
          </cell>
          <cell r="S108">
            <v>0</v>
          </cell>
          <cell r="X108">
            <v>0</v>
          </cell>
          <cell r="AC108">
            <v>0</v>
          </cell>
          <cell r="AF108">
            <v>0</v>
          </cell>
          <cell r="AG108">
            <v>0</v>
          </cell>
          <cell r="AH108">
            <v>0</v>
          </cell>
          <cell r="AI108">
            <v>0</v>
          </cell>
          <cell r="AK108">
            <v>236</v>
          </cell>
        </row>
        <row r="109">
          <cell r="F109">
            <v>-0.43200000000001637</v>
          </cell>
          <cell r="G109">
            <v>0</v>
          </cell>
          <cell r="H109">
            <v>-0.43200000000001637</v>
          </cell>
          <cell r="P109">
            <v>0.19200000000000017</v>
          </cell>
          <cell r="S109">
            <v>-0.32000000000000028</v>
          </cell>
          <cell r="X109">
            <v>-0.3360000000000003</v>
          </cell>
          <cell r="AC109">
            <v>0.28000000000000114</v>
          </cell>
          <cell r="AF109">
            <v>0.35200000000000031</v>
          </cell>
          <cell r="AG109">
            <v>0.35200000000000031</v>
          </cell>
          <cell r="AH109">
            <v>0</v>
          </cell>
          <cell r="AI109">
            <v>88.560000000000016</v>
          </cell>
          <cell r="AK109">
            <v>88.36</v>
          </cell>
          <cell r="AL109">
            <v>25.641990811638593</v>
          </cell>
          <cell r="AM109">
            <v>62.718009188361407</v>
          </cell>
        </row>
        <row r="110">
          <cell r="F110">
            <v>560.5</v>
          </cell>
          <cell r="G110">
            <v>163</v>
          </cell>
          <cell r="H110">
            <v>397.5</v>
          </cell>
          <cell r="P110">
            <v>0.20800000000000018</v>
          </cell>
          <cell r="S110">
            <v>30.603999999999999</v>
          </cell>
          <cell r="X110">
            <v>-0.42800000000000082</v>
          </cell>
          <cell r="AC110">
            <v>30.067999999999998</v>
          </cell>
          <cell r="AF110">
            <v>0.28399999999999892</v>
          </cell>
          <cell r="AG110">
            <v>0.28399999999999892</v>
          </cell>
          <cell r="AH110">
            <v>0</v>
          </cell>
          <cell r="AI110">
            <v>336.596</v>
          </cell>
          <cell r="AK110">
            <v>957.43600000000004</v>
          </cell>
        </row>
        <row r="111">
          <cell r="F111">
            <v>561</v>
          </cell>
          <cell r="G111">
            <v>163</v>
          </cell>
          <cell r="H111">
            <v>398</v>
          </cell>
          <cell r="P111">
            <v>0</v>
          </cell>
          <cell r="S111">
            <v>30.84</v>
          </cell>
          <cell r="AC111">
            <v>0</v>
          </cell>
          <cell r="AF111">
            <v>0</v>
          </cell>
          <cell r="AG111">
            <v>0</v>
          </cell>
          <cell r="AH111">
            <v>0</v>
          </cell>
          <cell r="AI111">
            <v>56</v>
          </cell>
          <cell r="AK111">
            <v>647.84</v>
          </cell>
        </row>
        <row r="112">
          <cell r="F112">
            <v>-0.5</v>
          </cell>
          <cell r="G112">
            <v>0</v>
          </cell>
          <cell r="H112">
            <v>-0.5</v>
          </cell>
          <cell r="P112">
            <v>0.20800000000000018</v>
          </cell>
          <cell r="S112">
            <v>-0.23600000000000065</v>
          </cell>
          <cell r="X112">
            <v>-0.42800000000000082</v>
          </cell>
          <cell r="AC112">
            <v>30.067999999999998</v>
          </cell>
          <cell r="AF112">
            <v>0.28399999999999892</v>
          </cell>
          <cell r="AG112">
            <v>0.28399999999999892</v>
          </cell>
          <cell r="AH112">
            <v>0</v>
          </cell>
          <cell r="AI112">
            <v>280.596</v>
          </cell>
          <cell r="AK112">
            <v>309.596</v>
          </cell>
          <cell r="AL112">
            <v>89.844474732006134</v>
          </cell>
          <cell r="AM112">
            <v>219.75152526799388</v>
          </cell>
        </row>
        <row r="113">
          <cell r="F113">
            <v>0</v>
          </cell>
          <cell r="G113">
            <v>0</v>
          </cell>
          <cell r="H113">
            <v>0</v>
          </cell>
          <cell r="P113">
            <v>0</v>
          </cell>
          <cell r="S113">
            <v>64.25</v>
          </cell>
          <cell r="AC113">
            <v>0</v>
          </cell>
          <cell r="AF113">
            <v>0</v>
          </cell>
          <cell r="AG113">
            <v>0</v>
          </cell>
          <cell r="AH113">
            <v>0</v>
          </cell>
          <cell r="AK113">
            <v>64.25</v>
          </cell>
          <cell r="AM113">
            <v>0</v>
          </cell>
        </row>
        <row r="114">
          <cell r="F114">
            <v>0</v>
          </cell>
          <cell r="G114">
            <v>0</v>
          </cell>
          <cell r="H114">
            <v>0</v>
          </cell>
          <cell r="P114">
            <v>0</v>
          </cell>
          <cell r="S114">
            <v>64.25</v>
          </cell>
          <cell r="AH114">
            <v>0</v>
          </cell>
          <cell r="AK114">
            <v>64.25</v>
          </cell>
        </row>
        <row r="115">
          <cell r="F115">
            <v>0</v>
          </cell>
          <cell r="G115">
            <v>0</v>
          </cell>
          <cell r="H115">
            <v>0</v>
          </cell>
          <cell r="P115">
            <v>0</v>
          </cell>
          <cell r="S115">
            <v>0</v>
          </cell>
          <cell r="X115">
            <v>0</v>
          </cell>
          <cell r="AC115">
            <v>0</v>
          </cell>
          <cell r="AF115">
            <v>0</v>
          </cell>
          <cell r="AG115">
            <v>0</v>
          </cell>
          <cell r="AH115">
            <v>0</v>
          </cell>
          <cell r="AK115">
            <v>0</v>
          </cell>
          <cell r="AL115">
            <v>0</v>
          </cell>
          <cell r="AM115">
            <v>0</v>
          </cell>
        </row>
        <row r="116">
          <cell r="G116">
            <v>0</v>
          </cell>
          <cell r="H116">
            <v>0</v>
          </cell>
          <cell r="P116">
            <v>0</v>
          </cell>
          <cell r="S116">
            <v>0</v>
          </cell>
          <cell r="X116">
            <v>0</v>
          </cell>
          <cell r="AC116">
            <v>0</v>
          </cell>
          <cell r="AF116">
            <v>0</v>
          </cell>
          <cell r="AG116">
            <v>0</v>
          </cell>
          <cell r="AH116">
            <v>0</v>
          </cell>
          <cell r="AK116">
            <v>0</v>
          </cell>
        </row>
        <row r="117">
          <cell r="F117">
            <v>0</v>
          </cell>
          <cell r="G117">
            <v>0</v>
          </cell>
          <cell r="H117">
            <v>0</v>
          </cell>
          <cell r="P117">
            <v>0</v>
          </cell>
          <cell r="S117">
            <v>0</v>
          </cell>
          <cell r="X117">
            <v>0</v>
          </cell>
          <cell r="AC117">
            <v>0</v>
          </cell>
          <cell r="AF117">
            <v>0</v>
          </cell>
          <cell r="AG117">
            <v>0</v>
          </cell>
          <cell r="AH117">
            <v>0</v>
          </cell>
          <cell r="AI117">
            <v>952</v>
          </cell>
          <cell r="AK117">
            <v>952</v>
          </cell>
          <cell r="AL117">
            <v>276.26952526799386</v>
          </cell>
          <cell r="AM117">
            <v>675.73047473200609</v>
          </cell>
        </row>
        <row r="118">
          <cell r="F118">
            <v>0</v>
          </cell>
          <cell r="P118">
            <v>0</v>
          </cell>
          <cell r="X118">
            <v>0</v>
          </cell>
          <cell r="AC118">
            <v>0</v>
          </cell>
          <cell r="AF118">
            <v>0</v>
          </cell>
          <cell r="AG118">
            <v>0</v>
          </cell>
          <cell r="AH118">
            <v>0</v>
          </cell>
          <cell r="AI118">
            <v>6.7</v>
          </cell>
          <cell r="AK118">
            <v>6.7</v>
          </cell>
        </row>
        <row r="119">
          <cell r="F119">
            <v>516.33333333333337</v>
          </cell>
          <cell r="AK119">
            <v>516.33333333333337</v>
          </cell>
        </row>
        <row r="120">
          <cell r="F120">
            <v>0</v>
          </cell>
          <cell r="S120">
            <v>0</v>
          </cell>
          <cell r="X120">
            <v>0</v>
          </cell>
          <cell r="AK120">
            <v>0</v>
          </cell>
        </row>
        <row r="121">
          <cell r="F121">
            <v>4483.4666666666662</v>
          </cell>
          <cell r="AK121">
            <v>4483.4666666666662</v>
          </cell>
        </row>
        <row r="122">
          <cell r="F122">
            <v>0</v>
          </cell>
          <cell r="AK122">
            <v>0</v>
          </cell>
        </row>
        <row r="123">
          <cell r="F123">
            <v>-13094</v>
          </cell>
          <cell r="AK123">
            <v>-13094</v>
          </cell>
          <cell r="AL123">
            <v>-17847.22298181818</v>
          </cell>
        </row>
        <row r="124">
          <cell r="F124">
            <v>0</v>
          </cell>
          <cell r="AK124">
            <v>-3990</v>
          </cell>
        </row>
        <row r="125">
          <cell r="F125">
            <v>6402.6170000000002</v>
          </cell>
          <cell r="G125">
            <v>407</v>
          </cell>
          <cell r="H125">
            <v>995.81700000000001</v>
          </cell>
          <cell r="P125">
            <v>0.40000000000000036</v>
          </cell>
          <cell r="Q125">
            <v>0</v>
          </cell>
          <cell r="R125">
            <v>0</v>
          </cell>
          <cell r="S125">
            <v>94.533999999999992</v>
          </cell>
          <cell r="T125">
            <v>0</v>
          </cell>
          <cell r="U125">
            <v>0</v>
          </cell>
          <cell r="V125">
            <v>0</v>
          </cell>
          <cell r="W125">
            <v>0</v>
          </cell>
          <cell r="X125">
            <v>0.23599999999999888</v>
          </cell>
          <cell r="Y125">
            <v>0</v>
          </cell>
          <cell r="Z125">
            <v>0</v>
          </cell>
          <cell r="AA125">
            <v>0</v>
          </cell>
          <cell r="AB125">
            <v>0</v>
          </cell>
          <cell r="AC125">
            <v>30.347999999999999</v>
          </cell>
          <cell r="AD125">
            <v>0</v>
          </cell>
          <cell r="AE125">
            <v>0</v>
          </cell>
          <cell r="AF125">
            <v>0.63599999999999923</v>
          </cell>
          <cell r="AG125">
            <v>0.63599999999999923</v>
          </cell>
          <cell r="AH125">
            <v>0</v>
          </cell>
          <cell r="AI125">
            <v>1451.704</v>
          </cell>
          <cell r="AJ125">
            <v>0</v>
          </cell>
          <cell r="AK125">
            <v>7979.143</v>
          </cell>
        </row>
        <row r="126">
          <cell r="F126">
            <v>6402.6170000000002</v>
          </cell>
          <cell r="G126">
            <v>407</v>
          </cell>
          <cell r="H126">
            <v>995.81700000000001</v>
          </cell>
          <cell r="P126">
            <v>0.40000000000000036</v>
          </cell>
          <cell r="S126">
            <v>94.533999999999992</v>
          </cell>
          <cell r="X126">
            <v>-0.76400000000000112</v>
          </cell>
          <cell r="Y126">
            <v>0</v>
          </cell>
          <cell r="Z126">
            <v>0</v>
          </cell>
          <cell r="AC126">
            <v>30.347999999999999</v>
          </cell>
          <cell r="AD126">
            <v>0</v>
          </cell>
          <cell r="AE126">
            <v>0</v>
          </cell>
          <cell r="AF126">
            <v>0.63599999999999923</v>
          </cell>
          <cell r="AG126">
            <v>0.63599999999999923</v>
          </cell>
          <cell r="AH126">
            <v>0</v>
          </cell>
          <cell r="AI126">
            <v>1451.7040000000002</v>
          </cell>
          <cell r="AJ126">
            <v>0</v>
          </cell>
          <cell r="AK126">
            <v>-5114.857</v>
          </cell>
        </row>
        <row r="127">
          <cell r="AK127">
            <v>-9868.0799818181822</v>
          </cell>
          <cell r="AL127">
            <v>7980.1429999999991</v>
          </cell>
        </row>
        <row r="128">
          <cell r="AK128">
            <v>0</v>
          </cell>
        </row>
        <row r="129">
          <cell r="AK129">
            <v>-8466.4705454545474</v>
          </cell>
          <cell r="AL129">
            <v>-2928.6667456494397</v>
          </cell>
          <cell r="AM129">
            <v>-6403.0537998050931</v>
          </cell>
        </row>
        <row r="131">
          <cell r="AK131">
            <v>-2588.3905636363647</v>
          </cell>
        </row>
        <row r="134">
          <cell r="AK134">
            <v>59008</v>
          </cell>
          <cell r="AM134">
            <v>59008</v>
          </cell>
        </row>
        <row r="135">
          <cell r="AK135">
            <v>-6403.0537998050931</v>
          </cell>
        </row>
        <row r="136">
          <cell r="AK136">
            <v>35.549999999999997</v>
          </cell>
        </row>
        <row r="137">
          <cell r="AK137">
            <v>39.4</v>
          </cell>
        </row>
        <row r="138">
          <cell r="AK138">
            <v>0</v>
          </cell>
        </row>
        <row r="140">
          <cell r="AK140">
            <v>11.69</v>
          </cell>
        </row>
        <row r="142">
          <cell r="AJ142">
            <v>0</v>
          </cell>
          <cell r="AK142">
            <v>12.3</v>
          </cell>
        </row>
        <row r="143">
          <cell r="AK143">
            <v>55902</v>
          </cell>
          <cell r="AL143">
            <v>55902</v>
          </cell>
        </row>
        <row r="145">
          <cell r="AJ145">
            <v>300</v>
          </cell>
        </row>
        <row r="146">
          <cell r="AK146">
            <v>11398.775714285715</v>
          </cell>
          <cell r="AL146">
            <v>16936.579514090809</v>
          </cell>
          <cell r="AM146">
            <v>-6403.0537998050931</v>
          </cell>
        </row>
        <row r="147">
          <cell r="S147">
            <v>0</v>
          </cell>
          <cell r="AH147">
            <v>7980.143</v>
          </cell>
          <cell r="AK147">
            <v>865.25</v>
          </cell>
          <cell r="AL147">
            <v>10533.525714285715</v>
          </cell>
        </row>
        <row r="149">
          <cell r="AJ149">
            <v>0</v>
          </cell>
          <cell r="AK149">
            <v>114910</v>
          </cell>
          <cell r="AL149">
            <v>55902</v>
          </cell>
          <cell r="AM149">
            <v>59008</v>
          </cell>
        </row>
        <row r="150">
          <cell r="AK150">
            <v>0</v>
          </cell>
        </row>
        <row r="151">
          <cell r="AK151">
            <v>114910</v>
          </cell>
          <cell r="AL151">
            <v>55902</v>
          </cell>
          <cell r="AM151">
            <v>59008</v>
          </cell>
        </row>
        <row r="152">
          <cell r="AK152">
            <v>134775.24625974026</v>
          </cell>
          <cell r="AL152">
            <v>75767.246259740248</v>
          </cell>
          <cell r="AM152">
            <v>59008</v>
          </cell>
        </row>
        <row r="153">
          <cell r="AK153">
            <v>-6.8</v>
          </cell>
          <cell r="AL153">
            <v>-5</v>
          </cell>
          <cell r="AM153">
            <v>-9.8000000000000007</v>
          </cell>
        </row>
        <row r="154">
          <cell r="AK154">
            <v>9.1746763198722832</v>
          </cell>
          <cell r="AL154">
            <v>28.788692107323904</v>
          </cell>
          <cell r="AM154">
            <v>-9.7889476286409742</v>
          </cell>
        </row>
        <row r="155">
          <cell r="AL155">
            <v>15.84425894181101</v>
          </cell>
          <cell r="AM155">
            <v>35.546987951807232</v>
          </cell>
        </row>
        <row r="157">
          <cell r="F157">
            <v>0</v>
          </cell>
          <cell r="P157">
            <v>0</v>
          </cell>
          <cell r="S157">
            <v>0</v>
          </cell>
          <cell r="X157">
            <v>0</v>
          </cell>
          <cell r="AC157">
            <v>0</v>
          </cell>
          <cell r="AI157">
            <v>0</v>
          </cell>
          <cell r="AJ157">
            <v>142</v>
          </cell>
          <cell r="AK157">
            <v>0</v>
          </cell>
        </row>
        <row r="158">
          <cell r="F158">
            <v>269.642</v>
          </cell>
          <cell r="P158">
            <v>200.1</v>
          </cell>
          <cell r="S158">
            <v>500.6</v>
          </cell>
          <cell r="X158">
            <v>370.27272727272725</v>
          </cell>
          <cell r="AC158">
            <v>296.89999999999998</v>
          </cell>
          <cell r="AF158">
            <v>1020.7636363636364</v>
          </cell>
          <cell r="AG158">
            <v>1020.7636363636364</v>
          </cell>
          <cell r="AH158">
            <v>0</v>
          </cell>
          <cell r="AI158">
            <v>132.79999999999998</v>
          </cell>
          <cell r="AK158">
            <v>2791.078363636364</v>
          </cell>
        </row>
        <row r="159">
          <cell r="F159">
            <v>269.642</v>
          </cell>
          <cell r="P159">
            <v>48</v>
          </cell>
          <cell r="S159">
            <v>64.5</v>
          </cell>
          <cell r="X159">
            <v>82.5</v>
          </cell>
          <cell r="AC159">
            <v>75</v>
          </cell>
          <cell r="AF159">
            <v>90</v>
          </cell>
          <cell r="AG159">
            <v>90</v>
          </cell>
          <cell r="AH159">
            <v>0</v>
          </cell>
          <cell r="AK159">
            <v>629.64200000000005</v>
          </cell>
        </row>
        <row r="160">
          <cell r="F160">
            <v>269.642</v>
          </cell>
          <cell r="P160">
            <v>12</v>
          </cell>
          <cell r="S160">
            <v>27.9</v>
          </cell>
          <cell r="X160">
            <v>14.7</v>
          </cell>
          <cell r="AC160">
            <v>19.5</v>
          </cell>
          <cell r="AF160">
            <v>9</v>
          </cell>
          <cell r="AG160">
            <v>9</v>
          </cell>
          <cell r="AH160">
            <v>0</v>
          </cell>
          <cell r="AI160">
            <v>125</v>
          </cell>
          <cell r="AK160">
            <v>477.74199999999996</v>
          </cell>
        </row>
        <row r="161">
          <cell r="AK161">
            <v>0</v>
          </cell>
        </row>
        <row r="162">
          <cell r="AK162">
            <v>0</v>
          </cell>
        </row>
        <row r="163">
          <cell r="F163">
            <v>14.170833333333334</v>
          </cell>
          <cell r="AK163">
            <v>14.170833333333334</v>
          </cell>
        </row>
        <row r="164">
          <cell r="P164">
            <v>73</v>
          </cell>
          <cell r="S164">
            <v>407</v>
          </cell>
          <cell r="X164">
            <v>271.81818181818181</v>
          </cell>
          <cell r="AC164">
            <v>197</v>
          </cell>
          <cell r="AF164">
            <v>117.09090909090909</v>
          </cell>
          <cell r="AG164">
            <v>117.09090909090909</v>
          </cell>
          <cell r="AK164">
            <v>1065.9090909090908</v>
          </cell>
        </row>
        <row r="165">
          <cell r="F165">
            <v>-189.358</v>
          </cell>
          <cell r="S165">
            <v>93.600000000000023</v>
          </cell>
          <cell r="X165">
            <v>98.454545454545439</v>
          </cell>
          <cell r="AC165">
            <v>99.899999999999977</v>
          </cell>
          <cell r="AK165">
            <v>102.59654545454543</v>
          </cell>
        </row>
        <row r="166">
          <cell r="S166">
            <v>500.6</v>
          </cell>
          <cell r="X166">
            <v>370.27272727272725</v>
          </cell>
          <cell r="AC166">
            <v>296.89999999999998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674.74900000000002</v>
          </cell>
          <cell r="G169">
            <v>3715.6352121212117</v>
          </cell>
          <cell r="H169">
            <v>0</v>
          </cell>
          <cell r="P169">
            <v>554.95000000000005</v>
          </cell>
          <cell r="Q169">
            <v>0</v>
          </cell>
          <cell r="R169">
            <v>0</v>
          </cell>
          <cell r="S169">
            <v>29.383999999999986</v>
          </cell>
          <cell r="T169">
            <v>0</v>
          </cell>
          <cell r="U169">
            <v>0</v>
          </cell>
          <cell r="V169">
            <v>0</v>
          </cell>
          <cell r="W169">
            <v>0</v>
          </cell>
          <cell r="X169">
            <v>-121.73</v>
          </cell>
          <cell r="Y169">
            <v>0</v>
          </cell>
          <cell r="Z169">
            <v>0</v>
          </cell>
          <cell r="AA169">
            <v>47215.512727272726</v>
          </cell>
          <cell r="AB169">
            <v>0</v>
          </cell>
          <cell r="AC169">
            <v>-32.44</v>
          </cell>
          <cell r="AD169">
            <v>37916.270909090912</v>
          </cell>
          <cell r="AE169">
            <v>0</v>
          </cell>
          <cell r="AF169">
            <v>491.25</v>
          </cell>
          <cell r="AG169">
            <v>491.25</v>
          </cell>
          <cell r="AH169">
            <v>0</v>
          </cell>
          <cell r="AI169">
            <v>515.13300000000004</v>
          </cell>
          <cell r="AJ169">
            <v>0</v>
          </cell>
          <cell r="AK169">
            <v>2114.6369999999997</v>
          </cell>
        </row>
        <row r="170">
          <cell r="F170">
            <v>674.74900000000002</v>
          </cell>
          <cell r="G170">
            <v>3715.6352121212117</v>
          </cell>
          <cell r="H170">
            <v>0</v>
          </cell>
          <cell r="P170">
            <v>554.95000000000005</v>
          </cell>
          <cell r="Q170">
            <v>0</v>
          </cell>
          <cell r="R170">
            <v>0</v>
          </cell>
          <cell r="S170">
            <v>-34.866000000000014</v>
          </cell>
          <cell r="T170">
            <v>0</v>
          </cell>
          <cell r="U170">
            <v>0</v>
          </cell>
          <cell r="V170">
            <v>0</v>
          </cell>
          <cell r="W170">
            <v>0</v>
          </cell>
          <cell r="X170">
            <v>-121.73</v>
          </cell>
          <cell r="Y170">
            <v>0</v>
          </cell>
          <cell r="Z170">
            <v>0</v>
          </cell>
          <cell r="AA170">
            <v>47215.512727272726</v>
          </cell>
          <cell r="AB170">
            <v>0</v>
          </cell>
          <cell r="AC170">
            <v>-32.44</v>
          </cell>
          <cell r="AD170">
            <v>37916.270909090912</v>
          </cell>
          <cell r="AE170">
            <v>0</v>
          </cell>
          <cell r="AF170">
            <v>491.25</v>
          </cell>
          <cell r="AG170">
            <v>491.25</v>
          </cell>
          <cell r="AH170">
            <v>0</v>
          </cell>
          <cell r="AI170">
            <v>515.13300000000004</v>
          </cell>
          <cell r="AJ170">
            <v>0</v>
          </cell>
          <cell r="AK170">
            <v>2050.3869999999997</v>
          </cell>
        </row>
        <row r="171">
          <cell r="F171">
            <v>0</v>
          </cell>
          <cell r="G171">
            <v>0</v>
          </cell>
          <cell r="H171">
            <v>0</v>
          </cell>
          <cell r="P171">
            <v>0</v>
          </cell>
          <cell r="R171">
            <v>0</v>
          </cell>
          <cell r="S171">
            <v>64.25</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64.25</v>
          </cell>
        </row>
        <row r="172">
          <cell r="F172">
            <v>0</v>
          </cell>
          <cell r="P172">
            <v>0</v>
          </cell>
          <cell r="S172">
            <v>0</v>
          </cell>
          <cell r="AC172">
            <v>0</v>
          </cell>
          <cell r="AF172">
            <v>0</v>
          </cell>
          <cell r="AG172">
            <v>0</v>
          </cell>
          <cell r="AK172">
            <v>0</v>
          </cell>
        </row>
        <row r="173">
          <cell r="AK173">
            <v>0</v>
          </cell>
        </row>
        <row r="174">
          <cell r="F174">
            <v>4483.4666666666662</v>
          </cell>
          <cell r="AC174">
            <v>200</v>
          </cell>
          <cell r="AK174">
            <v>4683.4666666666662</v>
          </cell>
        </row>
        <row r="175">
          <cell r="F175">
            <v>507.45454545454538</v>
          </cell>
          <cell r="P175">
            <v>919.5454545454545</v>
          </cell>
          <cell r="Q175">
            <v>0</v>
          </cell>
          <cell r="R175">
            <v>0</v>
          </cell>
          <cell r="S175">
            <v>2066.272727272727</v>
          </cell>
          <cell r="T175">
            <v>813.56363636363631</v>
          </cell>
          <cell r="U175">
            <v>846.70909090909095</v>
          </cell>
          <cell r="V175">
            <v>0</v>
          </cell>
          <cell r="W175">
            <v>0</v>
          </cell>
          <cell r="X175">
            <v>837.81818181818176</v>
          </cell>
          <cell r="AA175">
            <v>0</v>
          </cell>
          <cell r="AB175">
            <v>0</v>
          </cell>
          <cell r="AC175">
            <v>657.09090909090912</v>
          </cell>
          <cell r="AF175">
            <v>1973.090909090909</v>
          </cell>
          <cell r="AG175">
            <v>1676.090909090909</v>
          </cell>
          <cell r="AH175">
            <v>297</v>
          </cell>
          <cell r="AJ175">
            <v>0</v>
          </cell>
          <cell r="AK175">
            <v>7055.363636363636</v>
          </cell>
        </row>
        <row r="176">
          <cell r="F176">
            <v>0</v>
          </cell>
          <cell r="G176">
            <v>0</v>
          </cell>
          <cell r="H176">
            <v>0</v>
          </cell>
          <cell r="P176">
            <v>73</v>
          </cell>
          <cell r="Q176">
            <v>0</v>
          </cell>
          <cell r="R176">
            <v>0</v>
          </cell>
          <cell r="S176">
            <v>407</v>
          </cell>
          <cell r="T176">
            <v>0</v>
          </cell>
          <cell r="U176">
            <v>0</v>
          </cell>
          <cell r="V176">
            <v>0</v>
          </cell>
          <cell r="W176">
            <v>0</v>
          </cell>
          <cell r="X176">
            <v>271.81818181818181</v>
          </cell>
          <cell r="Y176">
            <v>118</v>
          </cell>
          <cell r="Z176">
            <v>153.81818181818181</v>
          </cell>
          <cell r="AA176">
            <v>0</v>
          </cell>
          <cell r="AB176">
            <v>0</v>
          </cell>
          <cell r="AC176">
            <v>197</v>
          </cell>
          <cell r="AD176">
            <v>75</v>
          </cell>
          <cell r="AE176">
            <v>122</v>
          </cell>
          <cell r="AF176">
            <v>117.09090909090909</v>
          </cell>
          <cell r="AG176">
            <v>117.09090909090909</v>
          </cell>
          <cell r="AH176">
            <v>0</v>
          </cell>
        </row>
        <row r="177">
          <cell r="F177">
            <v>14.666666666666666</v>
          </cell>
          <cell r="P177">
            <v>-60</v>
          </cell>
          <cell r="Q177">
            <v>0</v>
          </cell>
          <cell r="R177">
            <v>0</v>
          </cell>
          <cell r="S177">
            <v>30</v>
          </cell>
          <cell r="T177">
            <v>22</v>
          </cell>
          <cell r="U177">
            <v>0</v>
          </cell>
          <cell r="V177">
            <v>0</v>
          </cell>
          <cell r="W177">
            <v>0</v>
          </cell>
          <cell r="X177">
            <v>826</v>
          </cell>
          <cell r="AA177">
            <v>0</v>
          </cell>
          <cell r="AB177">
            <v>0</v>
          </cell>
          <cell r="AC177">
            <v>39</v>
          </cell>
          <cell r="AF177">
            <v>12</v>
          </cell>
          <cell r="AG177">
            <v>11</v>
          </cell>
          <cell r="AH177">
            <v>1</v>
          </cell>
          <cell r="AI177">
            <v>13.7</v>
          </cell>
          <cell r="AJ177">
            <v>0</v>
          </cell>
          <cell r="AK177">
            <v>874.36666666666667</v>
          </cell>
        </row>
        <row r="178">
          <cell r="F178">
            <v>1884.1066666666668</v>
          </cell>
          <cell r="P178">
            <v>639.43999999999983</v>
          </cell>
          <cell r="S178">
            <v>4316.4479999999985</v>
          </cell>
          <cell r="X178">
            <v>148.90400000000596</v>
          </cell>
          <cell r="AC178">
            <v>235.56000000000279</v>
          </cell>
          <cell r="AF178">
            <v>1122.6080000000011</v>
          </cell>
          <cell r="AG178">
            <v>689.58399999999995</v>
          </cell>
          <cell r="AH178">
            <v>433.02400000000011</v>
          </cell>
        </row>
        <row r="183">
          <cell r="F183" t="str">
            <v>АПАРАТ ВСЬОГО</v>
          </cell>
          <cell r="G183" t="str">
            <v>АПАРАТ ЕЛЕКТРО</v>
          </cell>
          <cell r="H183" t="str">
            <v>АПАРАТ ТЕПЛО</v>
          </cell>
          <cell r="P183" t="str">
            <v>ККМ</v>
          </cell>
          <cell r="S183" t="str">
            <v>КТМ</v>
          </cell>
          <cell r="X183" t="str">
            <v>ТЕЦ-5 ВСЬОГО</v>
          </cell>
          <cell r="Y183" t="str">
            <v>Е/Е</v>
          </cell>
          <cell r="Z183" t="str">
            <v xml:space="preserve"> Т/Е</v>
          </cell>
          <cell r="AC183" t="str">
            <v>ТЕЦ-6 ВСЬОГО</v>
          </cell>
          <cell r="AD183" t="str">
            <v>Е/Е</v>
          </cell>
          <cell r="AE183" t="str">
            <v xml:space="preserve"> Т/Е</v>
          </cell>
          <cell r="AF183" t="str">
            <v>Е/Е</v>
          </cell>
          <cell r="AG183" t="str">
            <v xml:space="preserve"> Т/Е</v>
          </cell>
          <cell r="AI183" t="str">
            <v xml:space="preserve">ДОП.ВИР. </v>
          </cell>
          <cell r="AJ183" t="str">
            <v>ДОП.ВИР. СТ.ОРГ.</v>
          </cell>
          <cell r="AK183" t="str">
            <v>АК КЕ ВСЬОГО</v>
          </cell>
          <cell r="AL183" t="str">
            <v>Е/Е</v>
          </cell>
          <cell r="AM183" t="str">
            <v xml:space="preserve"> Т/Е</v>
          </cell>
        </row>
        <row r="186">
          <cell r="S186">
            <v>100</v>
          </cell>
          <cell r="X186">
            <v>79.7</v>
          </cell>
          <cell r="AC186">
            <v>63.3</v>
          </cell>
          <cell r="AK186">
            <v>243</v>
          </cell>
        </row>
        <row r="187">
          <cell r="S187">
            <v>114.9</v>
          </cell>
          <cell r="X187">
            <v>91.6</v>
          </cell>
          <cell r="AC187">
            <v>72.8</v>
          </cell>
          <cell r="AK187">
            <v>279.29999999999995</v>
          </cell>
        </row>
        <row r="188">
          <cell r="P188">
            <v>0</v>
          </cell>
          <cell r="S188">
            <v>0</v>
          </cell>
          <cell r="X188">
            <v>0</v>
          </cell>
          <cell r="AC188">
            <v>0</v>
          </cell>
        </row>
        <row r="189">
          <cell r="P189">
            <v>0</v>
          </cell>
          <cell r="S189">
            <v>192.5</v>
          </cell>
          <cell r="X189">
            <v>192.5</v>
          </cell>
          <cell r="AC189">
            <v>192.5</v>
          </cell>
          <cell r="AK189">
            <v>192.5</v>
          </cell>
        </row>
        <row r="190">
          <cell r="S190">
            <v>19250</v>
          </cell>
          <cell r="X190">
            <v>15343</v>
          </cell>
          <cell r="AC190">
            <v>12185</v>
          </cell>
          <cell r="AK190">
            <v>46778</v>
          </cell>
        </row>
        <row r="191">
          <cell r="AK191">
            <v>46778</v>
          </cell>
        </row>
        <row r="192">
          <cell r="X192">
            <v>0</v>
          </cell>
          <cell r="AC192">
            <v>0</v>
          </cell>
          <cell r="AK192">
            <v>0</v>
          </cell>
        </row>
        <row r="193">
          <cell r="X193">
            <v>0</v>
          </cell>
          <cell r="AC193">
            <v>0</v>
          </cell>
          <cell r="AK193">
            <v>0</v>
          </cell>
        </row>
        <row r="194">
          <cell r="X194">
            <v>82.5</v>
          </cell>
          <cell r="AC194">
            <v>82.5</v>
          </cell>
        </row>
        <row r="195">
          <cell r="X195">
            <v>0</v>
          </cell>
          <cell r="AC195">
            <v>0</v>
          </cell>
          <cell r="AK195">
            <v>0</v>
          </cell>
        </row>
        <row r="196">
          <cell r="S196">
            <v>0</v>
          </cell>
          <cell r="X196">
            <v>0</v>
          </cell>
          <cell r="AC196">
            <v>0</v>
          </cell>
          <cell r="AK196">
            <v>0</v>
          </cell>
        </row>
        <row r="198">
          <cell r="X198">
            <v>44.8</v>
          </cell>
          <cell r="AC198">
            <v>36.700000000000003</v>
          </cell>
          <cell r="AK198">
            <v>81.5</v>
          </cell>
        </row>
        <row r="199">
          <cell r="X199">
            <v>61.9</v>
          </cell>
          <cell r="AC199">
            <v>50.6</v>
          </cell>
          <cell r="AK199">
            <v>112.5</v>
          </cell>
        </row>
        <row r="200">
          <cell r="F200">
            <v>75</v>
          </cell>
          <cell r="P200">
            <v>75</v>
          </cell>
          <cell r="AJ200">
            <v>0</v>
          </cell>
        </row>
        <row r="201">
          <cell r="S201">
            <v>653</v>
          </cell>
          <cell r="X201">
            <v>653</v>
          </cell>
          <cell r="AC201">
            <v>653</v>
          </cell>
          <cell r="AK201">
            <v>653</v>
          </cell>
        </row>
        <row r="202">
          <cell r="S202">
            <v>0</v>
          </cell>
          <cell r="X202">
            <v>29254</v>
          </cell>
          <cell r="AC202">
            <v>23966</v>
          </cell>
          <cell r="AK202">
            <v>53220</v>
          </cell>
        </row>
        <row r="203">
          <cell r="AK203">
            <v>53220</v>
          </cell>
        </row>
        <row r="204">
          <cell r="S204">
            <v>114.9</v>
          </cell>
          <cell r="X204">
            <v>153.5</v>
          </cell>
          <cell r="Y204">
            <v>66.599999999999994</v>
          </cell>
          <cell r="Z204">
            <v>86.9</v>
          </cell>
          <cell r="AC204">
            <v>123.4</v>
          </cell>
          <cell r="AD204">
            <v>47.1</v>
          </cell>
          <cell r="AE204">
            <v>76.300000000000011</v>
          </cell>
          <cell r="AK204">
            <v>391.79999999999995</v>
          </cell>
          <cell r="AL204">
            <v>113.69999999999999</v>
          </cell>
          <cell r="AM204">
            <v>278.10000000000002</v>
          </cell>
        </row>
        <row r="205">
          <cell r="S205">
            <v>19250</v>
          </cell>
          <cell r="X205">
            <v>44597</v>
          </cell>
          <cell r="Y205">
            <v>30041.25</v>
          </cell>
          <cell r="Z205">
            <v>14555.750000000002</v>
          </cell>
          <cell r="AA205">
            <v>14555.750000000004</v>
          </cell>
          <cell r="AC205">
            <v>36151</v>
          </cell>
          <cell r="AD205">
            <v>22308.272727272721</v>
          </cell>
          <cell r="AE205">
            <v>13842.727272727279</v>
          </cell>
          <cell r="AK205">
            <v>99998</v>
          </cell>
          <cell r="AL205">
            <v>52349.522727272721</v>
          </cell>
          <cell r="AM205">
            <v>47648.477272727279</v>
          </cell>
        </row>
        <row r="206">
          <cell r="S206">
            <v>167.54</v>
          </cell>
          <cell r="X206">
            <v>290.52999999999997</v>
          </cell>
          <cell r="Y206">
            <v>451.07</v>
          </cell>
          <cell r="Z206">
            <v>167.5</v>
          </cell>
          <cell r="AC206">
            <v>292.95999999999998</v>
          </cell>
          <cell r="AD206">
            <v>473.64</v>
          </cell>
          <cell r="AE206">
            <v>181.42</v>
          </cell>
          <cell r="AI206" t="str">
            <v/>
          </cell>
          <cell r="AJ206" t="str">
            <v/>
          </cell>
          <cell r="AK206">
            <v>255.23</v>
          </cell>
          <cell r="AL206">
            <v>460.42</v>
          </cell>
          <cell r="AM206">
            <v>171.34</v>
          </cell>
        </row>
        <row r="207">
          <cell r="AM207">
            <v>0</v>
          </cell>
        </row>
        <row r="208">
          <cell r="X208">
            <v>44597</v>
          </cell>
          <cell r="AC208">
            <v>36151</v>
          </cell>
          <cell r="AK208">
            <v>99998</v>
          </cell>
          <cell r="AL208">
            <v>52349.522727272721</v>
          </cell>
          <cell r="AM208">
            <v>47648.477272727279</v>
          </cell>
        </row>
        <row r="210">
          <cell r="AK210">
            <v>99998</v>
          </cell>
        </row>
        <row r="214">
          <cell r="G214" t="str">
            <v xml:space="preserve"> В.О.НОВОСАД</v>
          </cell>
        </row>
        <row r="217">
          <cell r="G217" t="str">
            <v>Б.В.ЯЩЕНКО</v>
          </cell>
        </row>
        <row r="218">
          <cell r="G218" t="str">
            <v>М.В.ТЕРПИЛО</v>
          </cell>
        </row>
        <row r="219">
          <cell r="G219" t="str">
            <v xml:space="preserve">В.І.МИРГОРОДСЬКИЙ                                  </v>
          </cell>
        </row>
        <row r="220">
          <cell r="G220" t="str">
            <v xml:space="preserve">М.І.ШЕВЧЕНКО                                 </v>
          </cell>
        </row>
        <row r="221">
          <cell r="G221" t="str">
            <v>В.Ю.МОНТЬЕВ</v>
          </cell>
        </row>
        <row r="222">
          <cell r="G222" t="str">
            <v xml:space="preserve">О.М.НИКОЛЕНКО      </v>
          </cell>
        </row>
        <row r="241">
          <cell r="AG241" t="str">
            <v xml:space="preserve">         Затверджую</v>
          </cell>
        </row>
        <row r="242">
          <cell r="AG242" t="str">
            <v xml:space="preserve"> Голова правління -</v>
          </cell>
        </row>
        <row r="243">
          <cell r="AG243" t="str">
            <v xml:space="preserve"> генеральний директор</v>
          </cell>
        </row>
        <row r="244">
          <cell r="AG244" t="str">
            <v xml:space="preserve">                        І.В.Плачков</v>
          </cell>
        </row>
        <row r="245">
          <cell r="AG245" t="str">
            <v xml:space="preserve">   "_____" ________2000 р.</v>
          </cell>
        </row>
        <row r="249">
          <cell r="F249" t="str">
            <v>РОЗРАХУНОК ФІНАНСОВИХ ПОТОКІВ НА   лютий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ВСЬОГО</v>
          </cell>
          <cell r="AL256" t="str">
            <v>АК КЕ ВСЬОГО</v>
          </cell>
          <cell r="AM256" t="str">
            <v xml:space="preserve"> Т/Е</v>
          </cell>
        </row>
        <row r="257">
          <cell r="F257">
            <v>3288.4522121212117</v>
          </cell>
          <cell r="P257">
            <v>2181.2434545454548</v>
          </cell>
          <cell r="S257">
            <v>6535.468727272726</v>
          </cell>
          <cell r="X257">
            <v>1789.0187272727333</v>
          </cell>
          <cell r="AC257">
            <v>1029.1789090909119</v>
          </cell>
          <cell r="AF257">
            <v>4502.9056363636373</v>
          </cell>
          <cell r="AG257">
            <v>3771.8816363636361</v>
          </cell>
          <cell r="AH257">
            <v>732.02400000000011</v>
          </cell>
          <cell r="AJ257">
            <v>7599</v>
          </cell>
          <cell r="AK257">
            <v>20158.351575757581</v>
          </cell>
        </row>
        <row r="259">
          <cell r="F259">
            <v>26692.918878787881</v>
          </cell>
          <cell r="G259">
            <v>2030</v>
          </cell>
          <cell r="H259">
            <v>3069.1188787878782</v>
          </cell>
          <cell r="P259">
            <v>2181.2434545454548</v>
          </cell>
          <cell r="Q259">
            <v>0</v>
          </cell>
          <cell r="R259">
            <v>0</v>
          </cell>
          <cell r="S259">
            <v>6535.468727272726</v>
          </cell>
          <cell r="T259">
            <v>4851.0902763636368</v>
          </cell>
          <cell r="U259">
            <v>1648.5504509090908</v>
          </cell>
          <cell r="V259">
            <v>0</v>
          </cell>
          <cell r="W259">
            <v>0</v>
          </cell>
          <cell r="X259">
            <v>1789.0187272727333</v>
          </cell>
          <cell r="Y259">
            <v>828</v>
          </cell>
          <cell r="Z259">
            <v>1082.5127272727277</v>
          </cell>
          <cell r="AA259">
            <v>0</v>
          </cell>
          <cell r="AB259">
            <v>0</v>
          </cell>
          <cell r="AC259">
            <v>1029.1789090909119</v>
          </cell>
          <cell r="AD259">
            <v>388</v>
          </cell>
          <cell r="AE259">
            <v>631.27090909091021</v>
          </cell>
          <cell r="AF259">
            <v>4502.9056363636373</v>
          </cell>
          <cell r="AG259">
            <v>3771.8816363636361</v>
          </cell>
          <cell r="AH259">
            <v>732.02400000000011</v>
          </cell>
          <cell r="AI259">
            <v>2781.0676363636367</v>
          </cell>
          <cell r="AJ259">
            <v>0</v>
          </cell>
          <cell r="AK259">
            <v>142110.86187878789</v>
          </cell>
          <cell r="AM259">
            <v>111785.25</v>
          </cell>
        </row>
        <row r="260">
          <cell r="F260">
            <v>19850.172840000007</v>
          </cell>
          <cell r="G260">
            <v>1797</v>
          </cell>
          <cell r="H260">
            <v>2794.6643333333327</v>
          </cell>
          <cell r="P260">
            <v>898.27680000000021</v>
          </cell>
          <cell r="S260">
            <v>625.06999999999891</v>
          </cell>
          <cell r="T260">
            <v>4037.5266400000005</v>
          </cell>
          <cell r="U260">
            <v>801.8413599999999</v>
          </cell>
          <cell r="X260">
            <v>813.34800000000598</v>
          </cell>
          <cell r="Y260">
            <v>583</v>
          </cell>
          <cell r="Z260">
            <v>761.51272727272772</v>
          </cell>
          <cell r="AC260">
            <v>248.92400000000279</v>
          </cell>
          <cell r="AD260">
            <v>212</v>
          </cell>
          <cell r="AE260">
            <v>347.18000000000109</v>
          </cell>
          <cell r="AF260">
            <v>862.80768000000114</v>
          </cell>
          <cell r="AG260">
            <v>764.90295828850901</v>
          </cell>
          <cell r="AH260">
            <v>98.904721711490538</v>
          </cell>
          <cell r="AI260">
            <v>743.90400000000022</v>
          </cell>
          <cell r="AJ260">
            <v>-2455</v>
          </cell>
          <cell r="AK260">
            <v>134758.49824242425</v>
          </cell>
          <cell r="AM260">
            <v>23577.368640000012</v>
          </cell>
        </row>
        <row r="261">
          <cell r="F261">
            <v>111133.46666666667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111133.46666666667</v>
          </cell>
        </row>
        <row r="262">
          <cell r="F262">
            <v>99998</v>
          </cell>
          <cell r="AK262">
            <v>99998</v>
          </cell>
        </row>
        <row r="263">
          <cell r="F263">
            <v>0</v>
          </cell>
          <cell r="AK263">
            <v>0</v>
          </cell>
        </row>
        <row r="264">
          <cell r="F264">
            <v>6074</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6074</v>
          </cell>
        </row>
        <row r="265">
          <cell r="F265">
            <v>825</v>
          </cell>
          <cell r="AK265">
            <v>825</v>
          </cell>
        </row>
        <row r="266">
          <cell r="F266">
            <v>0</v>
          </cell>
          <cell r="AK266">
            <v>0</v>
          </cell>
        </row>
        <row r="267">
          <cell r="F267">
            <v>0</v>
          </cell>
          <cell r="AK267">
            <v>0</v>
          </cell>
        </row>
        <row r="268">
          <cell r="F268">
            <v>3500</v>
          </cell>
          <cell r="AK268">
            <v>3500</v>
          </cell>
        </row>
        <row r="269">
          <cell r="F269">
            <v>0</v>
          </cell>
          <cell r="AK269">
            <v>0</v>
          </cell>
        </row>
        <row r="270">
          <cell r="F270">
            <v>1749</v>
          </cell>
          <cell r="P270">
            <v>0</v>
          </cell>
          <cell r="S270">
            <v>0</v>
          </cell>
          <cell r="X270">
            <v>0</v>
          </cell>
          <cell r="AC270">
            <v>0</v>
          </cell>
          <cell r="AF270">
            <v>0</v>
          </cell>
          <cell r="AG270">
            <v>0</v>
          </cell>
          <cell r="AH270">
            <v>0</v>
          </cell>
          <cell r="AI270">
            <v>0</v>
          </cell>
          <cell r="AK270">
            <v>1749</v>
          </cell>
        </row>
        <row r="271">
          <cell r="F271">
            <v>4999.7999999999993</v>
          </cell>
          <cell r="AK271">
            <v>4999.7999999999993</v>
          </cell>
        </row>
        <row r="272">
          <cell r="F272">
            <v>61.6666666666667</v>
          </cell>
          <cell r="P272">
            <v>0</v>
          </cell>
          <cell r="S272">
            <v>0</v>
          </cell>
          <cell r="X272">
            <v>0</v>
          </cell>
          <cell r="AC272">
            <v>0</v>
          </cell>
          <cell r="AF272">
            <v>0</v>
          </cell>
          <cell r="AG272">
            <v>0</v>
          </cell>
          <cell r="AH272">
            <v>0</v>
          </cell>
          <cell r="AI272">
            <v>0</v>
          </cell>
          <cell r="AK272">
            <v>61.6666666666667</v>
          </cell>
        </row>
        <row r="273">
          <cell r="F273">
            <v>114421.91887878788</v>
          </cell>
          <cell r="P273">
            <v>2181.2434545454548</v>
          </cell>
          <cell r="Q273">
            <v>0</v>
          </cell>
          <cell r="R273">
            <v>0</v>
          </cell>
          <cell r="S273">
            <v>6535.468727272726</v>
          </cell>
          <cell r="T273">
            <v>0</v>
          </cell>
          <cell r="U273">
            <v>0</v>
          </cell>
          <cell r="V273">
            <v>0</v>
          </cell>
          <cell r="W273">
            <v>0</v>
          </cell>
          <cell r="X273">
            <v>1789.0187272727333</v>
          </cell>
          <cell r="Y273">
            <v>0</v>
          </cell>
          <cell r="Z273">
            <v>0</v>
          </cell>
          <cell r="AA273">
            <v>0</v>
          </cell>
          <cell r="AB273">
            <v>0</v>
          </cell>
          <cell r="AC273">
            <v>1029.1789090909119</v>
          </cell>
          <cell r="AD273">
            <v>0</v>
          </cell>
          <cell r="AE273">
            <v>0</v>
          </cell>
          <cell r="AF273">
            <v>4502.9056363636373</v>
          </cell>
          <cell r="AG273">
            <v>3771.8816363636361</v>
          </cell>
          <cell r="AH273">
            <v>732.02400000000011</v>
          </cell>
          <cell r="AI273">
            <v>0</v>
          </cell>
          <cell r="AK273">
            <v>131291.81824242428</v>
          </cell>
        </row>
        <row r="274">
          <cell r="F274">
            <v>1017.9460387878787</v>
          </cell>
          <cell r="P274">
            <v>1179.8666545454546</v>
          </cell>
          <cell r="Q274">
            <v>0</v>
          </cell>
          <cell r="R274">
            <v>0</v>
          </cell>
          <cell r="S274">
            <v>5958.848727272727</v>
          </cell>
          <cell r="T274">
            <v>835.56363636363631</v>
          </cell>
          <cell r="U274">
            <v>846.70909090909095</v>
          </cell>
          <cell r="V274">
            <v>0</v>
          </cell>
          <cell r="W274">
            <v>0</v>
          </cell>
          <cell r="X274">
            <v>1696.6161818181818</v>
          </cell>
          <cell r="Y274">
            <v>588</v>
          </cell>
          <cell r="Z274">
            <v>768</v>
          </cell>
          <cell r="AA274">
            <v>0</v>
          </cell>
          <cell r="AB274">
            <v>0</v>
          </cell>
          <cell r="AC274">
            <v>732.35490909090913</v>
          </cell>
          <cell r="AD274">
            <v>181</v>
          </cell>
          <cell r="AE274">
            <v>292.09090909090912</v>
          </cell>
          <cell r="AF274">
            <v>2754.4252290909089</v>
          </cell>
          <cell r="AG274">
            <v>2121.3059508023994</v>
          </cell>
          <cell r="AH274">
            <v>633.11927828850958</v>
          </cell>
          <cell r="AI274">
            <v>1904.3636363636365</v>
          </cell>
          <cell r="AK274">
            <v>13897.13264969697</v>
          </cell>
        </row>
        <row r="275">
          <cell r="F275">
            <v>507.45454545454538</v>
          </cell>
          <cell r="G275">
            <v>233</v>
          </cell>
          <cell r="H275">
            <v>274.45454545454538</v>
          </cell>
          <cell r="P275">
            <v>919.5454545454545</v>
          </cell>
          <cell r="S275">
            <v>2066.272727272727</v>
          </cell>
          <cell r="T275">
            <v>813.56363636363631</v>
          </cell>
          <cell r="U275">
            <v>846.70909090909095</v>
          </cell>
          <cell r="X275">
            <v>837.81818181818176</v>
          </cell>
          <cell r="Y275">
            <v>245</v>
          </cell>
          <cell r="Z275">
            <v>321</v>
          </cell>
          <cell r="AC275">
            <v>657.09090909090912</v>
          </cell>
          <cell r="AD275">
            <v>176</v>
          </cell>
          <cell r="AE275">
            <v>284.09090909090912</v>
          </cell>
          <cell r="AF275">
            <v>1973.090909090909</v>
          </cell>
          <cell r="AG275">
            <v>1676.090909090909</v>
          </cell>
          <cell r="AH275">
            <v>297</v>
          </cell>
          <cell r="AI275">
            <v>1904.3636363636365</v>
          </cell>
          <cell r="AK275">
            <v>7352.363636363636</v>
          </cell>
        </row>
        <row r="276">
          <cell r="F276">
            <v>0</v>
          </cell>
          <cell r="P276">
            <v>0</v>
          </cell>
          <cell r="Q276">
            <v>0</v>
          </cell>
          <cell r="R276">
            <v>0</v>
          </cell>
          <cell r="S276">
            <v>22</v>
          </cell>
          <cell r="T276">
            <v>22</v>
          </cell>
          <cell r="U276">
            <v>0</v>
          </cell>
          <cell r="V276">
            <v>0</v>
          </cell>
          <cell r="W276">
            <v>0</v>
          </cell>
          <cell r="X276">
            <v>790</v>
          </cell>
          <cell r="Y276">
            <v>343</v>
          </cell>
          <cell r="Z276">
            <v>447</v>
          </cell>
          <cell r="AA276">
            <v>0</v>
          </cell>
          <cell r="AB276">
            <v>0</v>
          </cell>
          <cell r="AC276">
            <v>13</v>
          </cell>
          <cell r="AD276">
            <v>5</v>
          </cell>
          <cell r="AE276">
            <v>8</v>
          </cell>
          <cell r="AF276">
            <v>0</v>
          </cell>
          <cell r="AG276">
            <v>0</v>
          </cell>
          <cell r="AH276">
            <v>0</v>
          </cell>
          <cell r="AI276">
            <v>0</v>
          </cell>
          <cell r="AK276">
            <v>825</v>
          </cell>
        </row>
        <row r="277">
          <cell r="F277">
            <v>503.49149333333332</v>
          </cell>
          <cell r="P277">
            <v>233.7852</v>
          </cell>
          <cell r="Q277">
            <v>0</v>
          </cell>
          <cell r="R277">
            <v>0</v>
          </cell>
          <cell r="S277">
            <v>568.10199999999998</v>
          </cell>
          <cell r="T277">
            <v>0</v>
          </cell>
          <cell r="U277">
            <v>0</v>
          </cell>
          <cell r="V277">
            <v>0</v>
          </cell>
          <cell r="W277">
            <v>0</v>
          </cell>
          <cell r="X277">
            <v>47.822000000000003</v>
          </cell>
          <cell r="Y277">
            <v>0</v>
          </cell>
          <cell r="Z277">
            <v>0</v>
          </cell>
          <cell r="AA277">
            <v>0</v>
          </cell>
          <cell r="AB277">
            <v>0</v>
          </cell>
          <cell r="AC277">
            <v>62.736000000000004</v>
          </cell>
          <cell r="AD277">
            <v>0</v>
          </cell>
          <cell r="AE277">
            <v>0</v>
          </cell>
          <cell r="AF277">
            <v>155.49432000000002</v>
          </cell>
          <cell r="AG277">
            <v>143.66304171149045</v>
          </cell>
          <cell r="AH277">
            <v>11.831278288509552</v>
          </cell>
          <cell r="AI277">
            <v>0</v>
          </cell>
          <cell r="AK277">
            <v>1614.7510133333335</v>
          </cell>
        </row>
        <row r="278">
          <cell r="F278">
            <v>67.833333333333329</v>
          </cell>
          <cell r="P278">
            <v>153.5352</v>
          </cell>
          <cell r="S278">
            <v>447.35199999999998</v>
          </cell>
          <cell r="X278">
            <v>14.592000000000001</v>
          </cell>
          <cell r="AC278">
            <v>14.592000000000001</v>
          </cell>
          <cell r="AF278">
            <v>74.370720000000006</v>
          </cell>
          <cell r="AG278">
            <v>64.682500142666413</v>
          </cell>
          <cell r="AH278">
            <v>9.6882198573335927</v>
          </cell>
          <cell r="AI278">
            <v>0</v>
          </cell>
          <cell r="AK278">
            <v>815.59525333333329</v>
          </cell>
        </row>
        <row r="279">
          <cell r="F279">
            <v>140.31616</v>
          </cell>
          <cell r="P279">
            <v>4</v>
          </cell>
          <cell r="S279">
            <v>80</v>
          </cell>
          <cell r="X279">
            <v>15.96</v>
          </cell>
          <cell r="AC279">
            <v>13.224</v>
          </cell>
          <cell r="AF279">
            <v>7.8735999999999997</v>
          </cell>
          <cell r="AG279">
            <v>5.7305415688240409</v>
          </cell>
          <cell r="AH279">
            <v>2.1430584311759588</v>
          </cell>
          <cell r="AI279">
            <v>0</v>
          </cell>
          <cell r="AK279">
            <v>261.37376</v>
          </cell>
        </row>
        <row r="280">
          <cell r="F280">
            <v>25.7</v>
          </cell>
          <cell r="P280">
            <v>64.25</v>
          </cell>
          <cell r="S280">
            <v>12.85</v>
          </cell>
          <cell r="X280">
            <v>2.5700000000000003</v>
          </cell>
          <cell r="AC280">
            <v>15.42</v>
          </cell>
          <cell r="AF280">
            <v>64.25</v>
          </cell>
          <cell r="AG280">
            <v>64.25</v>
          </cell>
          <cell r="AK280">
            <v>185.04000000000002</v>
          </cell>
        </row>
        <row r="281">
          <cell r="F281">
            <v>269.642</v>
          </cell>
          <cell r="P281">
            <v>12</v>
          </cell>
          <cell r="S281">
            <v>27.9</v>
          </cell>
          <cell r="X281">
            <v>14.7</v>
          </cell>
          <cell r="AC281">
            <v>19.5</v>
          </cell>
          <cell r="AF281">
            <v>9</v>
          </cell>
          <cell r="AG281">
            <v>9</v>
          </cell>
          <cell r="AH281">
            <v>0</v>
          </cell>
          <cell r="AK281">
            <v>352.74199999999996</v>
          </cell>
        </row>
        <row r="282">
          <cell r="F282">
            <v>7</v>
          </cell>
          <cell r="P282">
            <v>26.536000000000001</v>
          </cell>
          <cell r="Q282">
            <v>0</v>
          </cell>
          <cell r="R282">
            <v>0</v>
          </cell>
          <cell r="S282">
            <v>3238.2240000000002</v>
          </cell>
          <cell r="T282">
            <v>0</v>
          </cell>
          <cell r="U282">
            <v>0</v>
          </cell>
          <cell r="V282">
            <v>0</v>
          </cell>
          <cell r="W282">
            <v>0</v>
          </cell>
          <cell r="X282">
            <v>20.975999999999999</v>
          </cell>
          <cell r="Y282">
            <v>0</v>
          </cell>
          <cell r="Z282">
            <v>0</v>
          </cell>
          <cell r="AA282">
            <v>0</v>
          </cell>
          <cell r="AB282">
            <v>0</v>
          </cell>
          <cell r="AC282">
            <v>-0.47200000000000841</v>
          </cell>
          <cell r="AD282">
            <v>0</v>
          </cell>
          <cell r="AE282">
            <v>0</v>
          </cell>
          <cell r="AF282">
            <v>625.84</v>
          </cell>
          <cell r="AG282">
            <v>301.55200000000002</v>
          </cell>
          <cell r="AH282">
            <v>324.28800000000001</v>
          </cell>
          <cell r="AI282">
            <v>0</v>
          </cell>
          <cell r="AK282">
            <v>4040.768</v>
          </cell>
        </row>
        <row r="283">
          <cell r="F283">
            <v>0</v>
          </cell>
          <cell r="P283">
            <v>1</v>
          </cell>
          <cell r="S283">
            <v>0</v>
          </cell>
          <cell r="X283">
            <v>20.975999999999999</v>
          </cell>
          <cell r="AC283">
            <v>-0.47200000000000841</v>
          </cell>
          <cell r="AF283">
            <v>0</v>
          </cell>
          <cell r="AG283">
            <v>0</v>
          </cell>
          <cell r="AH283">
            <v>0</v>
          </cell>
          <cell r="AI283">
            <v>0</v>
          </cell>
          <cell r="AK283">
            <v>21.503999999999991</v>
          </cell>
        </row>
        <row r="284">
          <cell r="F284">
            <v>7</v>
          </cell>
          <cell r="P284">
            <v>25.536000000000001</v>
          </cell>
          <cell r="S284">
            <v>3238.2240000000002</v>
          </cell>
          <cell r="X284">
            <v>0</v>
          </cell>
          <cell r="AC284">
            <v>0</v>
          </cell>
          <cell r="AF284">
            <v>625.84</v>
          </cell>
          <cell r="AG284">
            <v>301.55200000000002</v>
          </cell>
          <cell r="AH284">
            <v>324.28800000000001</v>
          </cell>
          <cell r="AI284">
            <v>0</v>
          </cell>
          <cell r="AK284">
            <v>3896.6000000000004</v>
          </cell>
        </row>
        <row r="285">
          <cell r="AK285">
            <v>122.664</v>
          </cell>
        </row>
        <row r="286">
          <cell r="S286">
            <v>64.25</v>
          </cell>
          <cell r="AH286">
            <v>0</v>
          </cell>
          <cell r="AI286">
            <v>0</v>
          </cell>
          <cell r="AK286">
            <v>64.25</v>
          </cell>
        </row>
        <row r="287">
          <cell r="F287">
            <v>113403.97284</v>
          </cell>
          <cell r="P287">
            <v>1001.3768000000002</v>
          </cell>
          <cell r="Q287">
            <v>0</v>
          </cell>
          <cell r="R287">
            <v>0</v>
          </cell>
          <cell r="S287">
            <v>576.61999999999898</v>
          </cell>
          <cell r="T287">
            <v>-835.56363636363631</v>
          </cell>
          <cell r="U287">
            <v>-846.70909090909095</v>
          </cell>
          <cell r="V287">
            <v>0</v>
          </cell>
          <cell r="W287">
            <v>0</v>
          </cell>
          <cell r="X287">
            <v>92.4025454545515</v>
          </cell>
          <cell r="Y287">
            <v>-588</v>
          </cell>
          <cell r="Z287">
            <v>-768</v>
          </cell>
          <cell r="AA287">
            <v>0</v>
          </cell>
          <cell r="AB287">
            <v>0</v>
          </cell>
          <cell r="AC287">
            <v>296.8240000000028</v>
          </cell>
          <cell r="AD287">
            <v>-181</v>
          </cell>
          <cell r="AE287">
            <v>-292.09090909090912</v>
          </cell>
          <cell r="AF287">
            <v>1748.4804072727284</v>
          </cell>
          <cell r="AG287">
            <v>1650.5756855612367</v>
          </cell>
          <cell r="AH287">
            <v>98.904721711490538</v>
          </cell>
          <cell r="AI287">
            <v>-1904.3636363636365</v>
          </cell>
          <cell r="AK287">
            <v>117394.68559272728</v>
          </cell>
        </row>
        <row r="288">
          <cell r="AK288">
            <v>0</v>
          </cell>
        </row>
        <row r="289">
          <cell r="F289">
            <v>2004.8481733333335</v>
          </cell>
          <cell r="P289">
            <v>1001.3768</v>
          </cell>
          <cell r="Q289">
            <v>0</v>
          </cell>
          <cell r="R289">
            <v>0</v>
          </cell>
          <cell r="S289">
            <v>576.62</v>
          </cell>
          <cell r="T289">
            <v>0</v>
          </cell>
          <cell r="U289">
            <v>0</v>
          </cell>
          <cell r="V289">
            <v>0</v>
          </cell>
          <cell r="W289">
            <v>0</v>
          </cell>
          <cell r="X289">
            <v>91.402545454545447</v>
          </cell>
          <cell r="Y289">
            <v>0</v>
          </cell>
          <cell r="Z289">
            <v>0</v>
          </cell>
          <cell r="AA289">
            <v>0</v>
          </cell>
          <cell r="AB289">
            <v>0</v>
          </cell>
          <cell r="AC289">
            <v>296.82399999999996</v>
          </cell>
          <cell r="AD289">
            <v>0</v>
          </cell>
          <cell r="AE289">
            <v>0</v>
          </cell>
          <cell r="AF289">
            <v>1749.4804072727275</v>
          </cell>
          <cell r="AG289">
            <v>1650.5756855612369</v>
          </cell>
          <cell r="AH289">
            <v>98.904721711490453</v>
          </cell>
          <cell r="AI289">
            <v>1400.789</v>
          </cell>
          <cell r="AK289">
            <v>6118.2249260606059</v>
          </cell>
        </row>
        <row r="290">
          <cell r="F290">
            <v>674.74900000000002</v>
          </cell>
          <cell r="P290">
            <v>490.70000000000005</v>
          </cell>
          <cell r="S290">
            <v>-47.716000000000015</v>
          </cell>
          <cell r="X290">
            <v>-124.30000000000001</v>
          </cell>
          <cell r="AC290">
            <v>-47.86</v>
          </cell>
          <cell r="AF290">
            <v>427</v>
          </cell>
          <cell r="AG290">
            <v>427</v>
          </cell>
          <cell r="AH290">
            <v>0</v>
          </cell>
          <cell r="AI290">
            <v>515.13300000000004</v>
          </cell>
          <cell r="AK290">
            <v>1375.9139999999998</v>
          </cell>
        </row>
        <row r="291">
          <cell r="F291">
            <v>269.642</v>
          </cell>
          <cell r="P291">
            <v>115.1</v>
          </cell>
          <cell r="Q291">
            <v>0</v>
          </cell>
          <cell r="R291">
            <v>0</v>
          </cell>
          <cell r="S291">
            <v>65.700000000000017</v>
          </cell>
          <cell r="T291">
            <v>0</v>
          </cell>
          <cell r="U291">
            <v>0</v>
          </cell>
          <cell r="V291">
            <v>0</v>
          </cell>
          <cell r="W291">
            <v>0</v>
          </cell>
          <cell r="X291">
            <v>83.754545454545436</v>
          </cell>
          <cell r="Y291">
            <v>0</v>
          </cell>
          <cell r="Z291">
            <v>0</v>
          </cell>
          <cell r="AA291">
            <v>0</v>
          </cell>
          <cell r="AB291">
            <v>0</v>
          </cell>
          <cell r="AC291">
            <v>80.399999999999977</v>
          </cell>
          <cell r="AD291">
            <v>0</v>
          </cell>
          <cell r="AE291">
            <v>0</v>
          </cell>
          <cell r="AF291">
            <v>894.67272727272723</v>
          </cell>
          <cell r="AG291">
            <v>894.67272727272723</v>
          </cell>
          <cell r="AH291">
            <v>0</v>
          </cell>
          <cell r="AI291">
            <v>132.79999999999998</v>
          </cell>
          <cell r="AK291">
            <v>1509.2692727272727</v>
          </cell>
        </row>
        <row r="292">
          <cell r="F292">
            <v>-0.5</v>
          </cell>
          <cell r="P292">
            <v>0.20800000000000018</v>
          </cell>
          <cell r="S292">
            <v>-0.23600000000000065</v>
          </cell>
          <cell r="X292">
            <v>-0.42800000000000082</v>
          </cell>
          <cell r="AC292">
            <v>30.067999999999998</v>
          </cell>
          <cell r="AF292">
            <v>0.28399999999999892</v>
          </cell>
          <cell r="AG292">
            <v>0.28399999999999892</v>
          </cell>
          <cell r="AH292">
            <v>0</v>
          </cell>
          <cell r="AI292">
            <v>280.596</v>
          </cell>
          <cell r="AK292">
            <v>28.999999999999996</v>
          </cell>
        </row>
        <row r="293">
          <cell r="F293">
            <v>-0.43200000000001637</v>
          </cell>
          <cell r="P293">
            <v>0.19200000000000017</v>
          </cell>
          <cell r="S293">
            <v>-0.32000000000000028</v>
          </cell>
          <cell r="X293">
            <v>-0.3360000000000003</v>
          </cell>
          <cell r="AC293">
            <v>0.28000000000000114</v>
          </cell>
          <cell r="AF293">
            <v>0.35200000000000031</v>
          </cell>
          <cell r="AG293">
            <v>0.35200000000000031</v>
          </cell>
          <cell r="AH293">
            <v>0</v>
          </cell>
          <cell r="AI293">
            <v>88.560000000000016</v>
          </cell>
          <cell r="AK293">
            <v>-0.20000000000001528</v>
          </cell>
        </row>
        <row r="294">
          <cell r="F294">
            <v>1046.7225066666667</v>
          </cell>
          <cell r="P294">
            <v>455.17680000000001</v>
          </cell>
          <cell r="Q294">
            <v>0</v>
          </cell>
          <cell r="R294">
            <v>0</v>
          </cell>
          <cell r="S294">
            <v>551.19200000000001</v>
          </cell>
          <cell r="T294">
            <v>0</v>
          </cell>
          <cell r="U294">
            <v>0</v>
          </cell>
          <cell r="V294">
            <v>0</v>
          </cell>
          <cell r="W294">
            <v>0</v>
          </cell>
          <cell r="X294">
            <v>96.712000000000018</v>
          </cell>
          <cell r="Y294">
            <v>0</v>
          </cell>
          <cell r="Z294">
            <v>0</v>
          </cell>
          <cell r="AA294">
            <v>0</v>
          </cell>
          <cell r="AB294">
            <v>0</v>
          </cell>
          <cell r="AC294">
            <v>207.93599999999998</v>
          </cell>
          <cell r="AD294">
            <v>0</v>
          </cell>
          <cell r="AE294">
            <v>0</v>
          </cell>
          <cell r="AF294">
            <v>415.17168000000004</v>
          </cell>
          <cell r="AG294">
            <v>317.26695828850961</v>
          </cell>
          <cell r="AH294">
            <v>97.904721711490453</v>
          </cell>
          <cell r="AI294">
            <v>370</v>
          </cell>
          <cell r="AK294">
            <v>3167.574986666667</v>
          </cell>
        </row>
        <row r="295">
          <cell r="F295">
            <v>14.226506666666666</v>
          </cell>
          <cell r="P295">
            <v>413.43280000000004</v>
          </cell>
          <cell r="S295">
            <v>31.26400000000001</v>
          </cell>
          <cell r="X295">
            <v>4.5600000000000023</v>
          </cell>
          <cell r="AC295">
            <v>54</v>
          </cell>
          <cell r="AF295">
            <v>220.96368000000001</v>
          </cell>
          <cell r="AG295">
            <v>150.26695828850956</v>
          </cell>
          <cell r="AH295">
            <v>70.696721711490468</v>
          </cell>
          <cell r="AI295">
            <v>0</v>
          </cell>
          <cell r="AK295">
            <v>738.44698666666682</v>
          </cell>
        </row>
        <row r="296">
          <cell r="F296">
            <v>1</v>
          </cell>
          <cell r="P296">
            <v>13.224</v>
          </cell>
          <cell r="S296">
            <v>441.76800000000003</v>
          </cell>
          <cell r="X296">
            <v>45.144000000000005</v>
          </cell>
          <cell r="AC296">
            <v>79.623999999999995</v>
          </cell>
          <cell r="AF296">
            <v>120.024</v>
          </cell>
          <cell r="AG296">
            <v>96.92</v>
          </cell>
          <cell r="AH296">
            <v>23.103999999999999</v>
          </cell>
          <cell r="AI296">
            <v>0</v>
          </cell>
          <cell r="AK296">
            <v>701.78399999999999</v>
          </cell>
        </row>
        <row r="297">
          <cell r="F297">
            <v>1031.4960000000001</v>
          </cell>
          <cell r="P297">
            <v>28.52</v>
          </cell>
          <cell r="S297">
            <v>78.16</v>
          </cell>
          <cell r="X297">
            <v>47.008000000000003</v>
          </cell>
          <cell r="AC297">
            <v>74.311999999999998</v>
          </cell>
          <cell r="AF297">
            <v>74.183999999999997</v>
          </cell>
          <cell r="AG297">
            <v>70.080000000000013</v>
          </cell>
          <cell r="AH297">
            <v>4.103999999999985</v>
          </cell>
          <cell r="AI297">
            <v>370</v>
          </cell>
          <cell r="AK297">
            <v>1727.3440000000001</v>
          </cell>
        </row>
        <row r="298">
          <cell r="P298">
            <v>0</v>
          </cell>
          <cell r="AF298">
            <v>0</v>
          </cell>
          <cell r="AG298">
            <v>0</v>
          </cell>
          <cell r="AH298">
            <v>0</v>
          </cell>
          <cell r="AI298">
            <v>0</v>
          </cell>
          <cell r="AK298">
            <v>0</v>
          </cell>
        </row>
        <row r="299">
          <cell r="F299">
            <v>14.666666666666666</v>
          </cell>
          <cell r="P299">
            <v>-60</v>
          </cell>
          <cell r="S299">
            <v>8</v>
          </cell>
          <cell r="X299">
            <v>36</v>
          </cell>
          <cell r="AC299">
            <v>26</v>
          </cell>
          <cell r="AF299">
            <v>12</v>
          </cell>
          <cell r="AG299">
            <v>11</v>
          </cell>
          <cell r="AH299">
            <v>1</v>
          </cell>
          <cell r="AI299">
            <v>13.7</v>
          </cell>
          <cell r="AK299">
            <v>36.666666666666664</v>
          </cell>
        </row>
        <row r="300">
          <cell r="F300">
            <v>113403.97284</v>
          </cell>
          <cell r="P300">
            <v>1001.3768000000002</v>
          </cell>
          <cell r="Q300">
            <v>0</v>
          </cell>
          <cell r="R300">
            <v>0</v>
          </cell>
          <cell r="S300">
            <v>576.61999999999898</v>
          </cell>
          <cell r="T300">
            <v>-835.56363636363631</v>
          </cell>
          <cell r="U300">
            <v>-846.70909090909095</v>
          </cell>
          <cell r="V300">
            <v>0</v>
          </cell>
          <cell r="W300">
            <v>0</v>
          </cell>
          <cell r="X300">
            <v>92.4025454545515</v>
          </cell>
          <cell r="Y300">
            <v>-588</v>
          </cell>
          <cell r="Z300">
            <v>-768</v>
          </cell>
          <cell r="AA300">
            <v>0</v>
          </cell>
          <cell r="AB300">
            <v>0</v>
          </cell>
          <cell r="AC300">
            <v>296.8240000000028</v>
          </cell>
          <cell r="AD300">
            <v>-181</v>
          </cell>
          <cell r="AE300">
            <v>-292.09090909090912</v>
          </cell>
          <cell r="AF300">
            <v>1748.4804072727284</v>
          </cell>
          <cell r="AG300">
            <v>1650.5756855612367</v>
          </cell>
          <cell r="AH300">
            <v>98.904721711490538</v>
          </cell>
          <cell r="AI300">
            <v>-1904.3636363636365</v>
          </cell>
          <cell r="AK300">
            <v>117394.68559272728</v>
          </cell>
        </row>
        <row r="301">
          <cell r="AH301">
            <v>191</v>
          </cell>
          <cell r="AK301">
            <v>0</v>
          </cell>
        </row>
        <row r="303">
          <cell r="F303">
            <v>113403.97284</v>
          </cell>
          <cell r="G303">
            <v>0</v>
          </cell>
          <cell r="H303">
            <v>0</v>
          </cell>
          <cell r="P303">
            <v>1001.3768000000002</v>
          </cell>
          <cell r="Q303">
            <v>0</v>
          </cell>
          <cell r="R303">
            <v>0</v>
          </cell>
          <cell r="S303">
            <v>576.61999999999898</v>
          </cell>
          <cell r="T303">
            <v>-835.56363636363631</v>
          </cell>
          <cell r="U303">
            <v>-846.70909090909095</v>
          </cell>
          <cell r="V303">
            <v>0</v>
          </cell>
          <cell r="W303">
            <v>0</v>
          </cell>
          <cell r="X303">
            <v>92.4025454545515</v>
          </cell>
          <cell r="Y303">
            <v>-588</v>
          </cell>
          <cell r="Z303">
            <v>-768</v>
          </cell>
          <cell r="AA303">
            <v>0</v>
          </cell>
          <cell r="AB303">
            <v>0</v>
          </cell>
          <cell r="AC303">
            <v>296.8240000000028</v>
          </cell>
          <cell r="AF303">
            <v>1748.4804072727284</v>
          </cell>
          <cell r="AG303">
            <v>1458.5756855612378</v>
          </cell>
          <cell r="AH303">
            <v>289.90472171149054</v>
          </cell>
          <cell r="AK303">
            <v>117394.68559272728</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113403.97284</v>
          </cell>
          <cell r="P308">
            <v>1001.3768000000002</v>
          </cell>
          <cell r="Q308">
            <v>0</v>
          </cell>
          <cell r="R308">
            <v>0</v>
          </cell>
          <cell r="S308">
            <v>576.61999999999898</v>
          </cell>
          <cell r="T308">
            <v>-835.56363636363631</v>
          </cell>
          <cell r="U308">
            <v>-846.70909090909095</v>
          </cell>
          <cell r="V308">
            <v>0</v>
          </cell>
          <cell r="W308">
            <v>0</v>
          </cell>
          <cell r="X308">
            <v>92.4025454545515</v>
          </cell>
          <cell r="Y308">
            <v>-588</v>
          </cell>
          <cell r="Z308">
            <v>-768</v>
          </cell>
          <cell r="AA308">
            <v>0</v>
          </cell>
          <cell r="AB308">
            <v>0</v>
          </cell>
          <cell r="AC308">
            <v>296.8240000000028</v>
          </cell>
          <cell r="AD308">
            <v>-181</v>
          </cell>
          <cell r="AE308">
            <v>-292.09090909090912</v>
          </cell>
          <cell r="AF308">
            <v>1748.4804072727284</v>
          </cell>
          <cell r="AG308">
            <v>1458.5756855612378</v>
          </cell>
          <cell r="AH308">
            <v>289.90472171149054</v>
          </cell>
          <cell r="AI308">
            <v>-1904.3636363636365</v>
          </cell>
          <cell r="AK308">
            <v>117394.68559272728</v>
          </cell>
        </row>
        <row r="309">
          <cell r="AK309">
            <v>0</v>
          </cell>
        </row>
        <row r="310">
          <cell r="P310">
            <v>0</v>
          </cell>
          <cell r="AK310">
            <v>0</v>
          </cell>
        </row>
        <row r="311">
          <cell r="S311">
            <v>0</v>
          </cell>
          <cell r="AK311">
            <v>0</v>
          </cell>
        </row>
        <row r="312">
          <cell r="F312">
            <v>4483.4666666666662</v>
          </cell>
          <cell r="AK312">
            <v>4483.4666666666662</v>
          </cell>
        </row>
        <row r="313">
          <cell r="S313">
            <v>0</v>
          </cell>
        </row>
        <row r="314">
          <cell r="F314">
            <v>0</v>
          </cell>
          <cell r="AK314">
            <v>0</v>
          </cell>
        </row>
        <row r="315">
          <cell r="AK315">
            <v>0</v>
          </cell>
        </row>
        <row r="317">
          <cell r="AK317">
            <v>0</v>
          </cell>
        </row>
        <row r="318">
          <cell r="S318">
            <v>0</v>
          </cell>
        </row>
        <row r="319">
          <cell r="F319">
            <v>113403.97284</v>
          </cell>
          <cell r="P319">
            <v>1001.3768000000002</v>
          </cell>
          <cell r="Q319">
            <v>0</v>
          </cell>
          <cell r="R319">
            <v>0</v>
          </cell>
          <cell r="S319">
            <v>576.61999999999898</v>
          </cell>
          <cell r="T319">
            <v>-835.56363636363631</v>
          </cell>
          <cell r="U319">
            <v>-846.70909090909095</v>
          </cell>
          <cell r="V319">
            <v>0</v>
          </cell>
          <cell r="W319">
            <v>0</v>
          </cell>
          <cell r="X319">
            <v>92.4025454545515</v>
          </cell>
          <cell r="Y319">
            <v>-588</v>
          </cell>
          <cell r="Z319">
            <v>-768</v>
          </cell>
          <cell r="AA319">
            <v>0</v>
          </cell>
          <cell r="AB319">
            <v>0</v>
          </cell>
          <cell r="AC319">
            <v>296.8240000000028</v>
          </cell>
          <cell r="AD319">
            <v>-181</v>
          </cell>
          <cell r="AE319">
            <v>-292.09090909090912</v>
          </cell>
          <cell r="AF319">
            <v>1748.4804072727284</v>
          </cell>
          <cell r="AG319">
            <v>1458.5756855612378</v>
          </cell>
          <cell r="AH319">
            <v>289.90472171149054</v>
          </cell>
          <cell r="AI319">
            <v>-1904.3636363636365</v>
          </cell>
          <cell r="AK319">
            <v>117394.68559272728</v>
          </cell>
        </row>
        <row r="328">
          <cell r="AJ328">
            <v>2455</v>
          </cell>
          <cell r="AK328">
            <v>7352.363636363636</v>
          </cell>
          <cell r="AM328">
            <v>7283.636363636364</v>
          </cell>
        </row>
      </sheetData>
      <sheetData sheetId="6"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3213.1666666666652</v>
          </cell>
          <cell r="P46">
            <v>2641.6000000000004</v>
          </cell>
          <cell r="S46">
            <v>8041.218181818178</v>
          </cell>
          <cell r="T46">
            <v>4194.2120000000004</v>
          </cell>
          <cell r="U46">
            <v>2131.2061818181819</v>
          </cell>
          <cell r="X46">
            <v>2404.6545454545439</v>
          </cell>
          <cell r="AC46">
            <v>1313.2</v>
          </cell>
          <cell r="AF46">
            <v>3816.2</v>
          </cell>
          <cell r="AG46">
            <v>3162.08</v>
          </cell>
          <cell r="AH46">
            <v>654.12</v>
          </cell>
        </row>
        <row r="47">
          <cell r="F47">
            <v>0.8</v>
          </cell>
          <cell r="P47">
            <v>0.8</v>
          </cell>
          <cell r="S47">
            <v>0.8</v>
          </cell>
          <cell r="X47">
            <v>0.8</v>
          </cell>
          <cell r="AC47">
            <v>0.8</v>
          </cell>
          <cell r="AF47">
            <v>0.8</v>
          </cell>
          <cell r="AG47">
            <v>0.8</v>
          </cell>
          <cell r="AH47">
            <v>0.8</v>
          </cell>
        </row>
        <row r="49">
          <cell r="F49">
            <v>204.8</v>
          </cell>
          <cell r="G49">
            <v>45</v>
          </cell>
          <cell r="H49">
            <v>159.80000000000001</v>
          </cell>
          <cell r="P49">
            <v>401.6</v>
          </cell>
          <cell r="S49">
            <v>625.40000000000009</v>
          </cell>
          <cell r="T49">
            <v>312.70000000000005</v>
          </cell>
          <cell r="U49">
            <v>312.70000000000005</v>
          </cell>
          <cell r="X49">
            <v>206.4</v>
          </cell>
          <cell r="Y49">
            <v>64</v>
          </cell>
          <cell r="Z49">
            <v>142.4</v>
          </cell>
          <cell r="AC49">
            <v>174.4</v>
          </cell>
          <cell r="AD49">
            <v>57</v>
          </cell>
          <cell r="AE49">
            <v>117.4</v>
          </cell>
          <cell r="AF49">
            <v>468.8</v>
          </cell>
          <cell r="AG49">
            <v>469</v>
          </cell>
          <cell r="AH49">
            <v>-0.19999999999998863</v>
          </cell>
          <cell r="AK49">
            <v>2200.0000000000005</v>
          </cell>
          <cell r="AL49">
            <v>662</v>
          </cell>
          <cell r="AM49">
            <v>1538.0000000000005</v>
          </cell>
          <cell r="AN49">
            <v>121</v>
          </cell>
          <cell r="AO49">
            <v>472</v>
          </cell>
          <cell r="AP49">
            <v>541</v>
          </cell>
          <cell r="AQ49">
            <v>1066.0000000000005</v>
          </cell>
        </row>
        <row r="50">
          <cell r="F50">
            <v>158</v>
          </cell>
          <cell r="G50">
            <v>35</v>
          </cell>
          <cell r="P50">
            <v>56</v>
          </cell>
          <cell r="S50">
            <v>625</v>
          </cell>
          <cell r="X50">
            <v>75</v>
          </cell>
          <cell r="Y50">
            <v>23</v>
          </cell>
          <cell r="Z50">
            <v>52</v>
          </cell>
          <cell r="AC50">
            <v>40</v>
          </cell>
          <cell r="AD50">
            <v>13</v>
          </cell>
          <cell r="AE50">
            <v>27</v>
          </cell>
          <cell r="AF50">
            <v>436</v>
          </cell>
          <cell r="AG50">
            <v>436</v>
          </cell>
          <cell r="AH50">
            <v>0</v>
          </cell>
          <cell r="AK50">
            <v>1424</v>
          </cell>
          <cell r="AL50">
            <v>158</v>
          </cell>
          <cell r="AM50">
            <v>1266</v>
          </cell>
        </row>
        <row r="51">
          <cell r="G51">
            <v>0</v>
          </cell>
          <cell r="P51">
            <v>1</v>
          </cell>
          <cell r="X51">
            <v>18</v>
          </cell>
          <cell r="Y51">
            <v>6</v>
          </cell>
          <cell r="Z51">
            <v>12</v>
          </cell>
          <cell r="AC51">
            <v>47</v>
          </cell>
          <cell r="AD51">
            <v>15</v>
          </cell>
          <cell r="AE51">
            <v>32</v>
          </cell>
          <cell r="AH51">
            <v>0</v>
          </cell>
          <cell r="AK51">
            <v>66</v>
          </cell>
          <cell r="AL51">
            <v>22</v>
          </cell>
          <cell r="AM51">
            <v>44</v>
          </cell>
        </row>
        <row r="52">
          <cell r="F52">
            <v>46.800000000000011</v>
          </cell>
          <cell r="G52">
            <v>10</v>
          </cell>
          <cell r="P52">
            <v>10</v>
          </cell>
          <cell r="X52">
            <v>0</v>
          </cell>
          <cell r="Y52">
            <v>0</v>
          </cell>
          <cell r="Z52">
            <v>0</v>
          </cell>
          <cell r="AC52">
            <v>20</v>
          </cell>
          <cell r="AD52">
            <v>7</v>
          </cell>
          <cell r="AE52">
            <v>13</v>
          </cell>
          <cell r="AF52">
            <v>25.6</v>
          </cell>
          <cell r="AG52">
            <v>25.6</v>
          </cell>
          <cell r="AH52">
            <v>0</v>
          </cell>
          <cell r="AK52">
            <v>102.4</v>
          </cell>
          <cell r="AL52">
            <v>27</v>
          </cell>
          <cell r="AM52">
            <v>75.400000000000006</v>
          </cell>
        </row>
        <row r="53">
          <cell r="F53">
            <v>8.2666666666666675</v>
          </cell>
          <cell r="G53">
            <v>2</v>
          </cell>
          <cell r="H53">
            <v>6.2666666666666675</v>
          </cell>
          <cell r="P53">
            <v>44.800000000000004</v>
          </cell>
          <cell r="S53">
            <v>307.20000000000005</v>
          </cell>
          <cell r="T53">
            <v>239.61600000000004</v>
          </cell>
          <cell r="U53">
            <v>67.584000000000003</v>
          </cell>
          <cell r="X53">
            <v>881.6</v>
          </cell>
          <cell r="Y53">
            <v>273</v>
          </cell>
          <cell r="Z53">
            <v>608.6</v>
          </cell>
          <cell r="AC53">
            <v>76</v>
          </cell>
          <cell r="AD53">
            <v>25</v>
          </cell>
          <cell r="AE53">
            <v>51</v>
          </cell>
          <cell r="AF53">
            <v>164</v>
          </cell>
          <cell r="AG53">
            <v>160.80000000000001</v>
          </cell>
          <cell r="AH53">
            <v>3.1999999999999886</v>
          </cell>
          <cell r="AK53">
            <v>1483.0666666666668</v>
          </cell>
          <cell r="AL53">
            <v>347.2</v>
          </cell>
          <cell r="AM53">
            <v>1135.8666666666668</v>
          </cell>
          <cell r="AN53">
            <v>298</v>
          </cell>
          <cell r="AO53">
            <v>764</v>
          </cell>
          <cell r="AP53">
            <v>49.199999999999989</v>
          </cell>
          <cell r="AQ53">
            <v>371.86666666666679</v>
          </cell>
        </row>
        <row r="54">
          <cell r="F54">
            <v>0</v>
          </cell>
          <cell r="G54">
            <v>0</v>
          </cell>
          <cell r="H54">
            <v>0</v>
          </cell>
          <cell r="S54">
            <v>16.8</v>
          </cell>
          <cell r="T54">
            <v>16.8</v>
          </cell>
          <cell r="U54">
            <v>0</v>
          </cell>
          <cell r="X54">
            <v>777.6</v>
          </cell>
          <cell r="Y54">
            <v>241</v>
          </cell>
          <cell r="Z54">
            <v>536.6</v>
          </cell>
          <cell r="AC54">
            <v>11.200000000000001</v>
          </cell>
          <cell r="AD54">
            <v>4</v>
          </cell>
          <cell r="AE54">
            <v>7.2000000000000011</v>
          </cell>
          <cell r="AH54">
            <v>0</v>
          </cell>
          <cell r="AK54">
            <v>805.6</v>
          </cell>
          <cell r="AL54">
            <v>245</v>
          </cell>
          <cell r="AM54">
            <v>560.6</v>
          </cell>
          <cell r="AN54">
            <v>245</v>
          </cell>
          <cell r="AO54">
            <v>550</v>
          </cell>
          <cell r="AP54">
            <v>0</v>
          </cell>
          <cell r="AQ54">
            <v>10.600000000000023</v>
          </cell>
        </row>
        <row r="55">
          <cell r="F55">
            <v>0</v>
          </cell>
          <cell r="G55">
            <v>0</v>
          </cell>
          <cell r="H55">
            <v>0</v>
          </cell>
          <cell r="S55">
            <v>18925</v>
          </cell>
          <cell r="T55">
            <v>18925</v>
          </cell>
          <cell r="U55">
            <v>0</v>
          </cell>
          <cell r="X55">
            <v>22509</v>
          </cell>
          <cell r="Y55">
            <v>8375.0975609756097</v>
          </cell>
          <cell r="Z55">
            <v>14133.90243902439</v>
          </cell>
          <cell r="AC55">
            <v>20437</v>
          </cell>
          <cell r="AD55">
            <v>8330.4774346793329</v>
          </cell>
          <cell r="AE55">
            <v>12106.522565320667</v>
          </cell>
          <cell r="AH55">
            <v>0</v>
          </cell>
          <cell r="AK55">
            <v>61871</v>
          </cell>
          <cell r="AL55">
            <v>16705.574995654941</v>
          </cell>
          <cell r="AM55">
            <v>45165.425004345059</v>
          </cell>
          <cell r="AN55">
            <v>16705.574995654941</v>
          </cell>
          <cell r="AO55">
            <v>45165</v>
          </cell>
          <cell r="AP55">
            <v>0</v>
          </cell>
          <cell r="AQ55">
            <v>0.42500434505927842</v>
          </cell>
        </row>
        <row r="56">
          <cell r="F56">
            <v>0</v>
          </cell>
          <cell r="G56">
            <v>0</v>
          </cell>
          <cell r="H56">
            <v>0</v>
          </cell>
          <cell r="P56">
            <v>0</v>
          </cell>
          <cell r="S56">
            <v>18925</v>
          </cell>
          <cell r="T56">
            <v>18925</v>
          </cell>
          <cell r="U56">
            <v>0</v>
          </cell>
          <cell r="X56">
            <v>22509</v>
          </cell>
          <cell r="Y56">
            <v>8375.0975609756097</v>
          </cell>
          <cell r="Z56">
            <v>14133.90243902439</v>
          </cell>
          <cell r="AC56">
            <v>20437</v>
          </cell>
          <cell r="AD56">
            <v>8330.4774346793329</v>
          </cell>
          <cell r="AE56">
            <v>12106.522565320667</v>
          </cell>
          <cell r="AF56">
            <v>0</v>
          </cell>
          <cell r="AG56">
            <v>0</v>
          </cell>
          <cell r="AH56">
            <v>0</v>
          </cell>
          <cell r="AI56">
            <v>0</v>
          </cell>
          <cell r="AK56">
            <v>61871</v>
          </cell>
          <cell r="AL56">
            <v>16705.574995654941</v>
          </cell>
          <cell r="AM56">
            <v>45165.425004345059</v>
          </cell>
          <cell r="AN56">
            <v>16705.574995654941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2.4000000000000004</v>
          </cell>
          <cell r="G58">
            <v>1</v>
          </cell>
          <cell r="H58">
            <v>1.4000000000000004</v>
          </cell>
          <cell r="P58">
            <v>72.8</v>
          </cell>
          <cell r="S58">
            <v>2599.8000000000002</v>
          </cell>
          <cell r="T58">
            <v>2599.8000000000002</v>
          </cell>
          <cell r="U58">
            <v>0</v>
          </cell>
          <cell r="X58">
            <v>0</v>
          </cell>
          <cell r="Y58">
            <v>0</v>
          </cell>
          <cell r="Z58">
            <v>0</v>
          </cell>
          <cell r="AC58">
            <v>0</v>
          </cell>
          <cell r="AD58">
            <v>0</v>
          </cell>
          <cell r="AE58">
            <v>0</v>
          </cell>
          <cell r="AF58">
            <v>723.2</v>
          </cell>
          <cell r="AG58">
            <v>253.12</v>
          </cell>
          <cell r="AH58">
            <v>470.08000000000004</v>
          </cell>
          <cell r="AK58">
            <v>2928.12</v>
          </cell>
          <cell r="AL58">
            <v>73.8</v>
          </cell>
          <cell r="AM58">
            <v>2854.3199999999997</v>
          </cell>
          <cell r="AN58">
            <v>0</v>
          </cell>
          <cell r="AO58">
            <v>884</v>
          </cell>
          <cell r="AP58">
            <v>73.8</v>
          </cell>
          <cell r="AQ58">
            <v>1970.3199999999997</v>
          </cell>
        </row>
        <row r="59">
          <cell r="F59">
            <v>281</v>
          </cell>
          <cell r="G59">
            <v>62</v>
          </cell>
          <cell r="H59">
            <v>219</v>
          </cell>
          <cell r="P59">
            <v>477</v>
          </cell>
          <cell r="S59">
            <v>928.27272727272725</v>
          </cell>
          <cell r="T59">
            <v>454.85363636363633</v>
          </cell>
          <cell r="U59">
            <v>473.41909090909093</v>
          </cell>
          <cell r="X59">
            <v>272.81818181818181</v>
          </cell>
          <cell r="Y59">
            <v>85</v>
          </cell>
          <cell r="Z59">
            <v>187.81818181818181</v>
          </cell>
          <cell r="AC59">
            <v>242</v>
          </cell>
          <cell r="AD59">
            <v>79</v>
          </cell>
          <cell r="AE59">
            <v>163</v>
          </cell>
          <cell r="AF59">
            <v>959</v>
          </cell>
          <cell r="AG59">
            <v>906</v>
          </cell>
          <cell r="AH59">
            <v>53</v>
          </cell>
          <cell r="AI59">
            <v>202.90909090909091</v>
          </cell>
          <cell r="AK59">
            <v>3552</v>
          </cell>
          <cell r="AL59">
            <v>862</v>
          </cell>
          <cell r="AM59">
            <v>2690</v>
          </cell>
          <cell r="AN59">
            <v>164</v>
          </cell>
          <cell r="AO59">
            <v>666</v>
          </cell>
          <cell r="AP59">
            <v>698</v>
          </cell>
          <cell r="AQ59">
            <v>2024</v>
          </cell>
        </row>
        <row r="60">
          <cell r="F60">
            <v>15</v>
          </cell>
          <cell r="G60">
            <v>3</v>
          </cell>
          <cell r="H60">
            <v>12</v>
          </cell>
          <cell r="P60">
            <v>26</v>
          </cell>
          <cell r="S60">
            <v>51</v>
          </cell>
          <cell r="T60">
            <v>25</v>
          </cell>
          <cell r="U60">
            <v>26</v>
          </cell>
          <cell r="X60">
            <v>15</v>
          </cell>
          <cell r="Y60">
            <v>5</v>
          </cell>
          <cell r="Z60">
            <v>10</v>
          </cell>
          <cell r="AC60">
            <v>13</v>
          </cell>
          <cell r="AD60">
            <v>4</v>
          </cell>
          <cell r="AE60">
            <v>9</v>
          </cell>
          <cell r="AF60">
            <v>53</v>
          </cell>
          <cell r="AG60">
            <v>50</v>
          </cell>
          <cell r="AH60">
            <v>3</v>
          </cell>
          <cell r="AI60">
            <v>11</v>
          </cell>
          <cell r="AK60">
            <v>195</v>
          </cell>
          <cell r="AL60">
            <v>47</v>
          </cell>
          <cell r="AM60">
            <v>148</v>
          </cell>
          <cell r="AN60">
            <v>9</v>
          </cell>
          <cell r="AO60">
            <v>28</v>
          </cell>
          <cell r="AP60">
            <v>38</v>
          </cell>
          <cell r="AQ60">
            <v>120</v>
          </cell>
        </row>
        <row r="61">
          <cell r="F61">
            <v>88</v>
          </cell>
          <cell r="G61">
            <v>19</v>
          </cell>
          <cell r="H61">
            <v>69</v>
          </cell>
          <cell r="P61">
            <v>153</v>
          </cell>
          <cell r="S61">
            <v>297</v>
          </cell>
          <cell r="T61">
            <v>146</v>
          </cell>
          <cell r="U61">
            <v>151</v>
          </cell>
          <cell r="X61">
            <v>87</v>
          </cell>
          <cell r="Y61">
            <v>27</v>
          </cell>
          <cell r="Z61">
            <v>60</v>
          </cell>
          <cell r="AC61">
            <v>77</v>
          </cell>
          <cell r="AD61">
            <v>25</v>
          </cell>
          <cell r="AE61">
            <v>52</v>
          </cell>
          <cell r="AF61">
            <v>307</v>
          </cell>
          <cell r="AG61">
            <v>290</v>
          </cell>
          <cell r="AH61">
            <v>17</v>
          </cell>
          <cell r="AI61">
            <v>65</v>
          </cell>
          <cell r="AK61">
            <v>1135</v>
          </cell>
          <cell r="AL61">
            <v>276</v>
          </cell>
          <cell r="AM61">
            <v>859</v>
          </cell>
          <cell r="AN61">
            <v>0</v>
          </cell>
          <cell r="AO61">
            <v>0</v>
          </cell>
          <cell r="AP61">
            <v>0</v>
          </cell>
          <cell r="AQ61">
            <v>0</v>
          </cell>
        </row>
        <row r="62">
          <cell r="F62">
            <v>0</v>
          </cell>
          <cell r="G62">
            <v>0</v>
          </cell>
          <cell r="P62">
            <v>0</v>
          </cell>
          <cell r="X62">
            <v>0</v>
          </cell>
          <cell r="AH62">
            <v>0</v>
          </cell>
          <cell r="AK62">
            <v>0</v>
          </cell>
        </row>
        <row r="63">
          <cell r="F63">
            <v>87.333333333333329</v>
          </cell>
          <cell r="G63">
            <v>19</v>
          </cell>
          <cell r="H63">
            <v>68.333333333333329</v>
          </cell>
          <cell r="P63">
            <v>586</v>
          </cell>
          <cell r="S63">
            <v>1295</v>
          </cell>
          <cell r="T63">
            <v>207.20000000000002</v>
          </cell>
          <cell r="U63">
            <v>1087.8</v>
          </cell>
          <cell r="X63">
            <v>752</v>
          </cell>
          <cell r="Y63">
            <v>233</v>
          </cell>
          <cell r="Z63">
            <v>519</v>
          </cell>
          <cell r="AC63">
            <v>734</v>
          </cell>
          <cell r="AD63">
            <v>240</v>
          </cell>
          <cell r="AE63">
            <v>494</v>
          </cell>
          <cell r="AF63">
            <v>553</v>
          </cell>
          <cell r="AG63">
            <v>538</v>
          </cell>
          <cell r="AH63">
            <v>15</v>
          </cell>
          <cell r="AK63">
            <v>4002.3333333333335</v>
          </cell>
          <cell r="AL63">
            <v>1086</v>
          </cell>
          <cell r="AM63">
            <v>2916.3333333333335</v>
          </cell>
          <cell r="AN63">
            <v>473</v>
          </cell>
          <cell r="AO63">
            <v>1453</v>
          </cell>
          <cell r="AP63">
            <v>613</v>
          </cell>
          <cell r="AQ63">
            <v>1463.3333333333335</v>
          </cell>
        </row>
        <row r="64">
          <cell r="G64">
            <v>0</v>
          </cell>
          <cell r="T64">
            <v>21</v>
          </cell>
          <cell r="U64">
            <v>109</v>
          </cell>
          <cell r="AH64">
            <v>0</v>
          </cell>
          <cell r="AI64">
            <v>0</v>
          </cell>
          <cell r="AJ64">
            <v>0</v>
          </cell>
          <cell r="AK64">
            <v>0</v>
          </cell>
          <cell r="AN64">
            <v>47</v>
          </cell>
          <cell r="AO64">
            <v>145</v>
          </cell>
          <cell r="AP64">
            <v>61</v>
          </cell>
          <cell r="AQ64">
            <v>146</v>
          </cell>
        </row>
        <row r="65">
          <cell r="F65">
            <v>87</v>
          </cell>
          <cell r="G65">
            <v>19</v>
          </cell>
          <cell r="H65">
            <v>68</v>
          </cell>
          <cell r="P65">
            <v>627.20000000000005</v>
          </cell>
          <cell r="S65">
            <v>1365.6</v>
          </cell>
          <cell r="X65">
            <v>175.20000000000002</v>
          </cell>
          <cell r="AC65">
            <v>159.20000000000002</v>
          </cell>
          <cell r="AF65">
            <v>444.2</v>
          </cell>
          <cell r="AG65">
            <v>367.2</v>
          </cell>
          <cell r="AH65">
            <v>0</v>
          </cell>
          <cell r="AK65">
            <v>2781.3999999999996</v>
          </cell>
          <cell r="AL65">
            <v>646.20000000000005</v>
          </cell>
          <cell r="AM65">
            <v>2135.1999999999998</v>
          </cell>
          <cell r="AO65">
            <v>376</v>
          </cell>
        </row>
        <row r="66">
          <cell r="F66">
            <v>0</v>
          </cell>
          <cell r="G66">
            <v>0</v>
          </cell>
          <cell r="P66">
            <v>0</v>
          </cell>
          <cell r="S66">
            <v>0</v>
          </cell>
          <cell r="X66">
            <v>0</v>
          </cell>
          <cell r="AC66">
            <v>0</v>
          </cell>
          <cell r="AD66">
            <v>0</v>
          </cell>
          <cell r="AH66">
            <v>0</v>
          </cell>
          <cell r="AK66">
            <v>0</v>
          </cell>
          <cell r="AL66">
            <v>0</v>
          </cell>
          <cell r="AM66">
            <v>0</v>
          </cell>
          <cell r="AO66">
            <v>0</v>
          </cell>
        </row>
        <row r="67">
          <cell r="G67">
            <v>0</v>
          </cell>
          <cell r="H67">
            <v>0.3333333333333286</v>
          </cell>
          <cell r="P67">
            <v>-41.200000000000045</v>
          </cell>
          <cell r="S67">
            <v>-70.599999999999909</v>
          </cell>
          <cell r="T67">
            <v>186.20000000000002</v>
          </cell>
          <cell r="U67">
            <v>978.8</v>
          </cell>
          <cell r="X67">
            <v>576.79999999999995</v>
          </cell>
          <cell r="Y67">
            <v>233</v>
          </cell>
          <cell r="Z67">
            <v>519</v>
          </cell>
          <cell r="AC67">
            <v>574.79999999999995</v>
          </cell>
          <cell r="AD67">
            <v>240</v>
          </cell>
          <cell r="AE67">
            <v>494</v>
          </cell>
          <cell r="AF67">
            <v>108.80000000000001</v>
          </cell>
          <cell r="AG67">
            <v>170.8</v>
          </cell>
          <cell r="AH67">
            <v>-62</v>
          </cell>
          <cell r="AI67">
            <v>0</v>
          </cell>
          <cell r="AJ67">
            <v>0</v>
          </cell>
          <cell r="AK67">
            <v>1220.5999999999999</v>
          </cell>
          <cell r="AN67">
            <v>426</v>
          </cell>
          <cell r="AO67">
            <v>932</v>
          </cell>
          <cell r="AP67">
            <v>552</v>
          </cell>
          <cell r="AQ67">
            <v>1317.3333333333335</v>
          </cell>
        </row>
        <row r="68">
          <cell r="F68">
            <v>133.60000000000002</v>
          </cell>
          <cell r="G68">
            <v>29</v>
          </cell>
          <cell r="H68">
            <v>104.60000000000002</v>
          </cell>
          <cell r="P68">
            <v>699.4</v>
          </cell>
          <cell r="S68">
            <v>1291.1454545454546</v>
          </cell>
          <cell r="T68">
            <v>322.78636363636366</v>
          </cell>
          <cell r="U68">
            <v>968.35909090909104</v>
          </cell>
          <cell r="X68">
            <v>661.0363636363636</v>
          </cell>
          <cell r="Y68">
            <v>205</v>
          </cell>
          <cell r="Z68">
            <v>456.0363636363636</v>
          </cell>
          <cell r="AC68">
            <v>482.8</v>
          </cell>
          <cell r="AD68">
            <v>158</v>
          </cell>
          <cell r="AE68">
            <v>324.8</v>
          </cell>
          <cell r="AF68">
            <v>506</v>
          </cell>
          <cell r="AG68">
            <v>506</v>
          </cell>
          <cell r="AH68">
            <v>0</v>
          </cell>
          <cell r="AK68">
            <v>3773.9818181818182</v>
          </cell>
          <cell r="AL68">
            <v>1091.4000000000001</v>
          </cell>
          <cell r="AM68">
            <v>2682.5818181818181</v>
          </cell>
          <cell r="AN68">
            <v>363</v>
          </cell>
          <cell r="AO68">
            <v>1220</v>
          </cell>
          <cell r="AP68">
            <v>728.40000000000009</v>
          </cell>
          <cell r="AQ68">
            <v>1462.5818181818181</v>
          </cell>
        </row>
        <row r="69">
          <cell r="G69">
            <v>0</v>
          </cell>
          <cell r="H69">
            <v>0</v>
          </cell>
          <cell r="P69">
            <v>51</v>
          </cell>
          <cell r="S69">
            <v>296.72727272727275</v>
          </cell>
          <cell r="X69">
            <v>202.18181818181819</v>
          </cell>
          <cell r="Y69">
            <v>63</v>
          </cell>
          <cell r="Z69">
            <v>139.18181818181819</v>
          </cell>
          <cell r="AC69">
            <v>147</v>
          </cell>
          <cell r="AD69">
            <v>48</v>
          </cell>
          <cell r="AE69">
            <v>99</v>
          </cell>
          <cell r="AF69">
            <v>88</v>
          </cell>
          <cell r="AG69">
            <v>88</v>
          </cell>
          <cell r="AH69">
            <v>0</v>
          </cell>
          <cell r="AK69">
            <v>784.90909090909099</v>
          </cell>
          <cell r="AL69">
            <v>162</v>
          </cell>
          <cell r="AM69">
            <v>622.90909090909099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48</v>
          </cell>
          <cell r="AD71">
            <v>16</v>
          </cell>
          <cell r="AE71">
            <v>32</v>
          </cell>
          <cell r="AF71">
            <v>28</v>
          </cell>
          <cell r="AG71">
            <v>28</v>
          </cell>
          <cell r="AH71">
            <v>0</v>
          </cell>
          <cell r="AK71">
            <v>252</v>
          </cell>
          <cell r="AL71">
            <v>52</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699.4</v>
          </cell>
          <cell r="S73">
            <v>0</v>
          </cell>
          <cell r="X73">
            <v>0</v>
          </cell>
          <cell r="Y73">
            <v>0</v>
          </cell>
          <cell r="Z73">
            <v>0</v>
          </cell>
          <cell r="AC73">
            <v>0</v>
          </cell>
          <cell r="AD73">
            <v>0</v>
          </cell>
          <cell r="AE73">
            <v>0</v>
          </cell>
          <cell r="AF73">
            <v>0</v>
          </cell>
          <cell r="AG73">
            <v>0</v>
          </cell>
          <cell r="AH73">
            <v>0</v>
          </cell>
          <cell r="AK73">
            <v>699.4</v>
          </cell>
          <cell r="AL73">
            <v>699.4</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1431.9</v>
          </cell>
          <cell r="G75">
            <v>316</v>
          </cell>
          <cell r="H75">
            <v>1115.9000000000001</v>
          </cell>
          <cell r="P75">
            <v>91.000000000000014</v>
          </cell>
          <cell r="S75">
            <v>225.60000000000002</v>
          </cell>
          <cell r="T75">
            <v>93.456000000000003</v>
          </cell>
          <cell r="U75">
            <v>132.14400000000001</v>
          </cell>
          <cell r="X75">
            <v>92.000000000000014</v>
          </cell>
          <cell r="Y75">
            <v>29</v>
          </cell>
          <cell r="Z75">
            <v>63.000000000000014</v>
          </cell>
          <cell r="AC75">
            <v>67.2</v>
          </cell>
          <cell r="AD75">
            <v>22</v>
          </cell>
          <cell r="AE75">
            <v>45.2</v>
          </cell>
          <cell r="AF75">
            <v>180</v>
          </cell>
          <cell r="AG75">
            <v>148.96</v>
          </cell>
          <cell r="AH75">
            <v>31.039999999999992</v>
          </cell>
          <cell r="AI75">
            <v>507.20000000000005</v>
          </cell>
          <cell r="AK75">
            <v>3022.5266666666666</v>
          </cell>
          <cell r="AL75">
            <v>667.6</v>
          </cell>
          <cell r="AM75">
            <v>2354.9266666666667</v>
          </cell>
          <cell r="AN75">
            <v>51</v>
          </cell>
          <cell r="AO75">
            <v>185</v>
          </cell>
          <cell r="AP75">
            <v>616.6</v>
          </cell>
          <cell r="AQ75">
            <v>2169.9266666666667</v>
          </cell>
        </row>
        <row r="76">
          <cell r="F76">
            <v>105</v>
          </cell>
          <cell r="G76">
            <v>23</v>
          </cell>
          <cell r="H76">
            <v>82</v>
          </cell>
          <cell r="T76">
            <v>0</v>
          </cell>
          <cell r="U76">
            <v>0</v>
          </cell>
          <cell r="Y76">
            <v>0</v>
          </cell>
          <cell r="Z76">
            <v>0</v>
          </cell>
          <cell r="AE76">
            <v>0</v>
          </cell>
          <cell r="AH76">
            <v>0</v>
          </cell>
          <cell r="AK76">
            <v>105</v>
          </cell>
          <cell r="AL76">
            <v>23</v>
          </cell>
          <cell r="AM76">
            <v>82</v>
          </cell>
          <cell r="AN76">
            <v>0</v>
          </cell>
          <cell r="AO76">
            <v>0</v>
          </cell>
          <cell r="AP76">
            <v>23</v>
          </cell>
          <cell r="AQ76">
            <v>82</v>
          </cell>
        </row>
        <row r="77">
          <cell r="F77">
            <v>1326.9</v>
          </cell>
          <cell r="G77">
            <v>293</v>
          </cell>
          <cell r="H77">
            <v>1033.9000000000001</v>
          </cell>
          <cell r="P77">
            <v>91.000000000000014</v>
          </cell>
          <cell r="S77">
            <v>225.60000000000002</v>
          </cell>
          <cell r="T77">
            <v>93.456000000000003</v>
          </cell>
          <cell r="U77">
            <v>132.14400000000001</v>
          </cell>
          <cell r="X77">
            <v>92.000000000000014</v>
          </cell>
          <cell r="Y77">
            <v>29</v>
          </cell>
          <cell r="Z77">
            <v>63.000000000000014</v>
          </cell>
          <cell r="AC77">
            <v>67.2</v>
          </cell>
          <cell r="AD77">
            <v>22</v>
          </cell>
          <cell r="AE77">
            <v>45.2</v>
          </cell>
          <cell r="AF77">
            <v>180</v>
          </cell>
          <cell r="AG77">
            <v>148.96</v>
          </cell>
          <cell r="AH77">
            <v>31.039999999999992</v>
          </cell>
          <cell r="AI77">
            <v>507.20000000000005</v>
          </cell>
          <cell r="AK77">
            <v>2917.5266666666666</v>
          </cell>
          <cell r="AL77">
            <v>644.6</v>
          </cell>
          <cell r="AM77">
            <v>2272.9266666666667</v>
          </cell>
          <cell r="AN77">
            <v>51</v>
          </cell>
          <cell r="AO77">
            <v>185</v>
          </cell>
          <cell r="AP77">
            <v>593.6</v>
          </cell>
          <cell r="AQ77">
            <v>2087.9266666666667</v>
          </cell>
        </row>
        <row r="78">
          <cell r="F78">
            <v>474.8</v>
          </cell>
          <cell r="G78">
            <v>105</v>
          </cell>
          <cell r="H78">
            <v>369.8</v>
          </cell>
          <cell r="P78">
            <v>52.800000000000004</v>
          </cell>
          <cell r="S78">
            <v>141.6</v>
          </cell>
          <cell r="T78">
            <v>93.456000000000003</v>
          </cell>
          <cell r="U78">
            <v>48.143999999999991</v>
          </cell>
          <cell r="X78">
            <v>44.800000000000004</v>
          </cell>
          <cell r="Y78">
            <v>14</v>
          </cell>
          <cell r="Z78">
            <v>30.800000000000004</v>
          </cell>
          <cell r="AC78">
            <v>34.4</v>
          </cell>
          <cell r="AD78">
            <v>22</v>
          </cell>
          <cell r="AE78">
            <v>12.399999999999999</v>
          </cell>
          <cell r="AF78">
            <v>130.4</v>
          </cell>
          <cell r="AG78">
            <v>119.2</v>
          </cell>
          <cell r="AH78">
            <v>11.200000000000003</v>
          </cell>
          <cell r="AK78">
            <v>947.59999999999991</v>
          </cell>
          <cell r="AL78">
            <v>239.4</v>
          </cell>
          <cell r="AM78">
            <v>708.19999999999993</v>
          </cell>
          <cell r="AQ78">
            <v>708.19999999999993</v>
          </cell>
        </row>
        <row r="79">
          <cell r="H79">
            <v>0</v>
          </cell>
          <cell r="S79">
            <v>0</v>
          </cell>
          <cell r="AK79">
            <v>363.66666666666663</v>
          </cell>
          <cell r="AL79">
            <v>158</v>
          </cell>
          <cell r="AM79">
            <v>205.66666666666663</v>
          </cell>
          <cell r="AQ79">
            <v>205.66666666666663</v>
          </cell>
        </row>
        <row r="80">
          <cell r="F80">
            <v>353.6</v>
          </cell>
          <cell r="G80">
            <v>78</v>
          </cell>
          <cell r="H80">
            <v>275.60000000000002</v>
          </cell>
          <cell r="P80">
            <v>19</v>
          </cell>
          <cell r="S80">
            <v>36.800000000000004</v>
          </cell>
          <cell r="X80">
            <v>38.400000000000006</v>
          </cell>
          <cell r="Y80">
            <v>12</v>
          </cell>
          <cell r="Z80">
            <v>26.400000000000006</v>
          </cell>
          <cell r="AC80">
            <v>7.2</v>
          </cell>
          <cell r="AF80">
            <v>9.6000000000000014</v>
          </cell>
          <cell r="AG80">
            <v>5.7600000000000007</v>
          </cell>
          <cell r="AH80">
            <v>3.8400000000000007</v>
          </cell>
          <cell r="AI80">
            <v>31.466666666666669</v>
          </cell>
          <cell r="AK80">
            <v>496.22666666666669</v>
          </cell>
          <cell r="AL80">
            <v>111</v>
          </cell>
          <cell r="AM80">
            <v>385.22666666666669</v>
          </cell>
        </row>
        <row r="81">
          <cell r="F81">
            <v>498.5</v>
          </cell>
          <cell r="G81">
            <v>110</v>
          </cell>
          <cell r="H81">
            <v>388.5</v>
          </cell>
          <cell r="P81">
            <v>19.200000000000003</v>
          </cell>
          <cell r="S81">
            <v>47.2</v>
          </cell>
          <cell r="X81">
            <v>8.8000000000000007</v>
          </cell>
          <cell r="Y81">
            <v>3</v>
          </cell>
          <cell r="Z81">
            <v>5.8000000000000007</v>
          </cell>
          <cell r="AC81">
            <v>25.6</v>
          </cell>
          <cell r="AF81">
            <v>40</v>
          </cell>
          <cell r="AG81">
            <v>24</v>
          </cell>
          <cell r="AH81">
            <v>16</v>
          </cell>
          <cell r="AI81">
            <v>475.73333333333335</v>
          </cell>
          <cell r="AK81">
            <v>1110.0333333333333</v>
          </cell>
          <cell r="AL81">
            <v>136.19999999999999</v>
          </cell>
          <cell r="AM81">
            <v>973.83333333333326</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F83">
            <v>4.8</v>
          </cell>
          <cell r="AH83">
            <v>4.8</v>
          </cell>
          <cell r="AK83">
            <v>35.800000000000004</v>
          </cell>
          <cell r="AL83">
            <v>5.0999999999999996</v>
          </cell>
          <cell r="AM83">
            <v>30.700000000000003</v>
          </cell>
        </row>
        <row r="84">
          <cell r="F84">
            <v>2252.3000000000002</v>
          </cell>
          <cell r="G84">
            <v>496</v>
          </cell>
          <cell r="H84">
            <v>1756.3000000000002</v>
          </cell>
          <cell r="P84">
            <v>2551.6</v>
          </cell>
          <cell r="Q84">
            <v>0</v>
          </cell>
          <cell r="R84">
            <v>0</v>
          </cell>
          <cell r="S84">
            <v>26545.418181818179</v>
          </cell>
          <cell r="T84">
            <v>23326.412</v>
          </cell>
          <cell r="U84">
            <v>3219.0061818181821</v>
          </cell>
          <cell r="X84">
            <v>25476.854545454546</v>
          </cell>
          <cell r="Y84">
            <v>9296.0975609756097</v>
          </cell>
          <cell r="Z84">
            <v>16180.756984478936</v>
          </cell>
          <cell r="AA84">
            <v>0</v>
          </cell>
          <cell r="AB84">
            <v>0</v>
          </cell>
          <cell r="AC84">
            <v>22303.4</v>
          </cell>
          <cell r="AD84">
            <v>8940.4774346793329</v>
          </cell>
          <cell r="AE84">
            <v>13362.922565320667</v>
          </cell>
          <cell r="AF84">
            <v>3914</v>
          </cell>
          <cell r="AG84">
            <v>3321.88</v>
          </cell>
          <cell r="AH84">
            <v>592.12</v>
          </cell>
          <cell r="AI84">
            <v>786.10909090909092</v>
          </cell>
          <cell r="AK84">
            <v>84163.028484848473</v>
          </cell>
          <cell r="AL84">
            <v>21818.574995654941</v>
          </cell>
          <cell r="AM84">
            <v>62344.453489193547</v>
          </cell>
          <cell r="AN84">
            <v>18184.574995654941</v>
          </cell>
          <cell r="AO84">
            <v>50837</v>
          </cell>
          <cell r="AP84">
            <v>3358</v>
          </cell>
          <cell r="AQ84">
            <v>10648.453489193544</v>
          </cell>
        </row>
        <row r="85">
          <cell r="F85">
            <v>281</v>
          </cell>
          <cell r="G85">
            <v>62</v>
          </cell>
          <cell r="H85">
            <v>219</v>
          </cell>
          <cell r="P85">
            <v>528</v>
          </cell>
          <cell r="Q85">
            <v>0</v>
          </cell>
          <cell r="R85">
            <v>0</v>
          </cell>
          <cell r="T85">
            <v>454.85363636363633</v>
          </cell>
          <cell r="U85">
            <v>473.41909090909093</v>
          </cell>
          <cell r="V85">
            <v>0</v>
          </cell>
          <cell r="W85">
            <v>0</v>
          </cell>
          <cell r="Y85">
            <v>148</v>
          </cell>
          <cell r="Z85">
            <v>327</v>
          </cell>
          <cell r="AA85">
            <v>0</v>
          </cell>
          <cell r="AB85">
            <v>0</v>
          </cell>
          <cell r="AD85">
            <v>127</v>
          </cell>
          <cell r="AE85">
            <v>262</v>
          </cell>
          <cell r="AH85">
            <v>53</v>
          </cell>
          <cell r="AI85">
            <v>202.90909090909091</v>
          </cell>
          <cell r="AK85">
            <v>4336.909090909091</v>
          </cell>
          <cell r="AL85">
            <v>1024</v>
          </cell>
          <cell r="AM85">
            <v>3312.909090909091</v>
          </cell>
        </row>
        <row r="86">
          <cell r="AL86">
            <v>21837.195939509984</v>
          </cell>
        </row>
        <row r="87">
          <cell r="F87">
            <v>11292</v>
          </cell>
          <cell r="G87">
            <v>11292</v>
          </cell>
          <cell r="AK87">
            <v>11292</v>
          </cell>
          <cell r="AL87">
            <v>11292</v>
          </cell>
          <cell r="AM87">
            <v>0</v>
          </cell>
          <cell r="AN87">
            <v>0</v>
          </cell>
          <cell r="AO87">
            <v>0</v>
          </cell>
          <cell r="AP87">
            <v>0</v>
          </cell>
          <cell r="AQ87">
            <v>0</v>
          </cell>
        </row>
        <row r="88">
          <cell r="F88">
            <v>13544.3</v>
          </cell>
          <cell r="G88">
            <v>11788</v>
          </cell>
          <cell r="H88">
            <v>1756.3000000000002</v>
          </cell>
          <cell r="P88">
            <v>2551.6</v>
          </cell>
          <cell r="Q88">
            <v>0</v>
          </cell>
          <cell r="R88">
            <v>0</v>
          </cell>
          <cell r="S88">
            <v>26545.418181818179</v>
          </cell>
          <cell r="T88">
            <v>23326.412</v>
          </cell>
          <cell r="U88">
            <v>3219.0061818181821</v>
          </cell>
          <cell r="V88">
            <v>0</v>
          </cell>
          <cell r="W88">
            <v>0</v>
          </cell>
          <cell r="X88">
            <v>25476.854545454546</v>
          </cell>
          <cell r="Y88">
            <v>9296.0975609756097</v>
          </cell>
          <cell r="Z88">
            <v>16180.756984478936</v>
          </cell>
          <cell r="AA88">
            <v>0</v>
          </cell>
          <cell r="AB88">
            <v>0</v>
          </cell>
          <cell r="AC88">
            <v>22303.4</v>
          </cell>
          <cell r="AD88">
            <v>8940.4774346793329</v>
          </cell>
          <cell r="AE88">
            <v>13362.922565320667</v>
          </cell>
          <cell r="AF88">
            <v>3914</v>
          </cell>
          <cell r="AG88">
            <v>3321.88</v>
          </cell>
          <cell r="AH88">
            <v>592.12</v>
          </cell>
          <cell r="AI88">
            <v>786.10909090909092</v>
          </cell>
          <cell r="AK88">
            <v>95455.028484848473</v>
          </cell>
          <cell r="AL88">
            <v>33110.574995654941</v>
          </cell>
          <cell r="AM88">
            <v>62344.453489193547</v>
          </cell>
          <cell r="AN88">
            <v>18184.574995654941</v>
          </cell>
          <cell r="AO88">
            <v>50837</v>
          </cell>
          <cell r="AP88">
            <v>3358</v>
          </cell>
          <cell r="AQ88">
            <v>10648.453489193544</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225.18812577924132</v>
          </cell>
          <cell r="AQ90">
            <v>41.283220704629741</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48.800000000000004</v>
          </cell>
          <cell r="S92">
            <v>5.6000000000000005</v>
          </cell>
          <cell r="X92">
            <v>13.600000000000001</v>
          </cell>
          <cell r="Y92">
            <v>4</v>
          </cell>
          <cell r="Z92">
            <v>9.6000000000000014</v>
          </cell>
          <cell r="AC92">
            <v>21.6</v>
          </cell>
          <cell r="AD92">
            <v>9</v>
          </cell>
          <cell r="AE92">
            <v>12.600000000000001</v>
          </cell>
          <cell r="AF92">
            <v>12</v>
          </cell>
          <cell r="AG92">
            <v>11</v>
          </cell>
          <cell r="AH92">
            <v>1</v>
          </cell>
          <cell r="AK92">
            <v>119.26666666666665</v>
          </cell>
          <cell r="AL92">
            <v>65.800000000000011</v>
          </cell>
          <cell r="AM92">
            <v>53.46666666666664</v>
          </cell>
          <cell r="AN92">
            <v>13</v>
          </cell>
          <cell r="AO92">
            <v>24</v>
          </cell>
          <cell r="AP92">
            <v>52.800000000000011</v>
          </cell>
          <cell r="AQ92">
            <v>29.46666666666664</v>
          </cell>
        </row>
        <row r="95">
          <cell r="F95">
            <v>15552.966666666665</v>
          </cell>
          <cell r="G95">
            <v>12730</v>
          </cell>
          <cell r="H95">
            <v>2822.9666666666667</v>
          </cell>
          <cell r="P95">
            <v>2600.4</v>
          </cell>
          <cell r="Q95">
            <v>0</v>
          </cell>
          <cell r="R95">
            <v>0</v>
          </cell>
          <cell r="S95">
            <v>26551.018181818177</v>
          </cell>
          <cell r="T95">
            <v>23326.412</v>
          </cell>
          <cell r="U95">
            <v>3219.0061818181821</v>
          </cell>
          <cell r="V95">
            <v>0</v>
          </cell>
          <cell r="W95">
            <v>0</v>
          </cell>
          <cell r="X95">
            <v>25490.454545454544</v>
          </cell>
          <cell r="Y95">
            <v>9300.0975609756097</v>
          </cell>
          <cell r="Z95">
            <v>16190.356984478936</v>
          </cell>
          <cell r="AA95">
            <v>0</v>
          </cell>
          <cell r="AB95">
            <v>0</v>
          </cell>
          <cell r="AC95">
            <v>22325</v>
          </cell>
          <cell r="AD95">
            <v>8949.4774346793329</v>
          </cell>
          <cell r="AE95">
            <v>13375.522565320667</v>
          </cell>
          <cell r="AF95">
            <v>3925</v>
          </cell>
          <cell r="AG95">
            <v>3332.88</v>
          </cell>
          <cell r="AH95">
            <v>593.12</v>
          </cell>
          <cell r="AI95">
            <v>786.10909090909092</v>
          </cell>
          <cell r="AJ95">
            <v>0</v>
          </cell>
          <cell r="AK95">
            <v>97564.295151515136</v>
          </cell>
          <cell r="AL95">
            <v>34114.374995654944</v>
          </cell>
          <cell r="AM95">
            <v>63449.920155860214</v>
          </cell>
          <cell r="AN95">
            <v>18197.574995654941</v>
          </cell>
          <cell r="AO95">
            <v>50861</v>
          </cell>
          <cell r="AP95">
            <v>3635.9881257792413</v>
          </cell>
          <cell r="AQ95">
            <v>10718.203376564841</v>
          </cell>
        </row>
        <row r="96">
          <cell r="F96">
            <v>4260.9666666666653</v>
          </cell>
          <cell r="G96">
            <v>1438</v>
          </cell>
          <cell r="H96">
            <v>2822.9666666666667</v>
          </cell>
          <cell r="P96">
            <v>2600.4</v>
          </cell>
          <cell r="Q96">
            <v>0</v>
          </cell>
          <cell r="R96">
            <v>0</v>
          </cell>
          <cell r="S96">
            <v>7626.0181818181773</v>
          </cell>
          <cell r="T96">
            <v>4401.4120000000003</v>
          </cell>
          <cell r="U96">
            <v>3219.0061818181821</v>
          </cell>
          <cell r="V96">
            <v>0</v>
          </cell>
          <cell r="W96">
            <v>0</v>
          </cell>
          <cell r="X96">
            <v>2981.4545454545441</v>
          </cell>
          <cell r="Y96">
            <v>925</v>
          </cell>
          <cell r="Z96">
            <v>2056.454545454546</v>
          </cell>
          <cell r="AA96">
            <v>0</v>
          </cell>
          <cell r="AB96">
            <v>0</v>
          </cell>
          <cell r="AC96">
            <v>1888</v>
          </cell>
          <cell r="AD96">
            <v>619</v>
          </cell>
          <cell r="AE96">
            <v>1269</v>
          </cell>
          <cell r="AF96">
            <v>3925</v>
          </cell>
          <cell r="AG96">
            <v>3332.88</v>
          </cell>
          <cell r="AH96">
            <v>593.12</v>
          </cell>
          <cell r="AI96">
            <v>786.10909090909092</v>
          </cell>
          <cell r="AJ96">
            <v>0</v>
          </cell>
          <cell r="AK96">
            <v>24401.295151515136</v>
          </cell>
          <cell r="AL96">
            <v>6116.8000000000029</v>
          </cell>
          <cell r="AM96">
            <v>18284.495151515155</v>
          </cell>
          <cell r="AN96">
            <v>1492</v>
          </cell>
          <cell r="AO96">
            <v>5696</v>
          </cell>
          <cell r="AP96">
            <v>3635.9881257792413</v>
          </cell>
          <cell r="AQ96">
            <v>10717.778372219782</v>
          </cell>
        </row>
        <row r="97">
          <cell r="F97">
            <v>684.2</v>
          </cell>
          <cell r="G97">
            <v>15552.966666666667</v>
          </cell>
          <cell r="P97">
            <v>627.20000000000005</v>
          </cell>
          <cell r="S97">
            <v>1365.6</v>
          </cell>
          <cell r="X97">
            <v>175.20000000000002</v>
          </cell>
          <cell r="Y97">
            <v>25490.454545454544</v>
          </cell>
          <cell r="AC97">
            <v>159.20000000000002</v>
          </cell>
          <cell r="AD97">
            <v>22325</v>
          </cell>
          <cell r="AF97">
            <v>444.2</v>
          </cell>
          <cell r="AG97">
            <v>367.2</v>
          </cell>
          <cell r="AH97">
            <v>77</v>
          </cell>
          <cell r="AI97">
            <v>54.400000000000006</v>
          </cell>
          <cell r="AJ97">
            <v>0</v>
          </cell>
          <cell r="AK97">
            <v>3450.5999999999995</v>
          </cell>
          <cell r="AL97">
            <v>97564.295151515151</v>
          </cell>
        </row>
        <row r="98">
          <cell r="F98">
            <v>87</v>
          </cell>
          <cell r="P98">
            <v>627.20000000000005</v>
          </cell>
          <cell r="S98">
            <v>1365.6</v>
          </cell>
          <cell r="X98">
            <v>175.20000000000002</v>
          </cell>
          <cell r="AC98">
            <v>159.20000000000002</v>
          </cell>
          <cell r="AF98">
            <v>444.2</v>
          </cell>
          <cell r="AG98">
            <v>367.2</v>
          </cell>
          <cell r="AH98">
            <v>0</v>
          </cell>
          <cell r="AI98">
            <v>54.400000000000006</v>
          </cell>
          <cell r="AK98">
            <v>2853.3999999999996</v>
          </cell>
          <cell r="AL98">
            <v>97564.295151515165</v>
          </cell>
          <cell r="AM98">
            <v>34132.995939509987</v>
          </cell>
        </row>
        <row r="99">
          <cell r="F99">
            <v>0</v>
          </cell>
          <cell r="P99">
            <v>0</v>
          </cell>
          <cell r="X99">
            <v>0</v>
          </cell>
          <cell r="AK99">
            <v>0</v>
          </cell>
        </row>
        <row r="100">
          <cell r="F100">
            <v>597.20000000000005</v>
          </cell>
          <cell r="P100">
            <v>0</v>
          </cell>
          <cell r="S100">
            <v>0</v>
          </cell>
          <cell r="X100">
            <v>0</v>
          </cell>
          <cell r="AC100">
            <v>0</v>
          </cell>
          <cell r="AF100">
            <v>0</v>
          </cell>
          <cell r="AG100">
            <v>0</v>
          </cell>
          <cell r="AH100">
            <v>77</v>
          </cell>
          <cell r="AI100">
            <v>0</v>
          </cell>
          <cell r="AK100">
            <v>597.20000000000005</v>
          </cell>
        </row>
        <row r="101">
          <cell r="P101">
            <v>0</v>
          </cell>
          <cell r="S101">
            <v>0</v>
          </cell>
        </row>
        <row r="102">
          <cell r="S102">
            <v>0</v>
          </cell>
          <cell r="X102">
            <v>0</v>
          </cell>
        </row>
        <row r="104">
          <cell r="AK104">
            <v>0</v>
          </cell>
        </row>
        <row r="105">
          <cell r="AK105">
            <v>0</v>
          </cell>
        </row>
        <row r="106">
          <cell r="F106">
            <v>1047.2</v>
          </cell>
          <cell r="P106">
            <v>0</v>
          </cell>
          <cell r="S106">
            <v>0</v>
          </cell>
          <cell r="X106">
            <v>0</v>
          </cell>
          <cell r="AC106">
            <v>0</v>
          </cell>
          <cell r="AF106">
            <v>0</v>
          </cell>
          <cell r="AG106">
            <v>0</v>
          </cell>
          <cell r="AH106">
            <v>0</v>
          </cell>
          <cell r="AI106">
            <v>0</v>
          </cell>
          <cell r="AK106">
            <v>1047.2</v>
          </cell>
        </row>
        <row r="107">
          <cell r="F107">
            <v>597.20000000000005</v>
          </cell>
          <cell r="S107">
            <v>0</v>
          </cell>
          <cell r="AC107">
            <v>0</v>
          </cell>
          <cell r="AF107">
            <v>0</v>
          </cell>
          <cell r="AG107">
            <v>0</v>
          </cell>
          <cell r="AH107">
            <v>0</v>
          </cell>
          <cell r="AI107">
            <v>0</v>
          </cell>
          <cell r="AK107">
            <v>597.20000000000005</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79.800000000000011</v>
          </cell>
          <cell r="X110">
            <v>0</v>
          </cell>
          <cell r="AC110">
            <v>0</v>
          </cell>
          <cell r="AF110">
            <v>0</v>
          </cell>
          <cell r="AG110">
            <v>0</v>
          </cell>
          <cell r="AH110">
            <v>0</v>
          </cell>
          <cell r="AI110">
            <v>64</v>
          </cell>
          <cell r="AK110">
            <v>143.80000000000001</v>
          </cell>
        </row>
        <row r="111">
          <cell r="F111">
            <v>0</v>
          </cell>
          <cell r="P111">
            <v>0</v>
          </cell>
          <cell r="S111">
            <v>79.800000000000011</v>
          </cell>
          <cell r="AC111">
            <v>0</v>
          </cell>
          <cell r="AF111">
            <v>0</v>
          </cell>
          <cell r="AG111">
            <v>0</v>
          </cell>
          <cell r="AH111">
            <v>0</v>
          </cell>
          <cell r="AI111">
            <v>64</v>
          </cell>
          <cell r="AK111">
            <v>143.80000000000001</v>
          </cell>
        </row>
        <row r="112">
          <cell r="F112">
            <v>0</v>
          </cell>
          <cell r="P112">
            <v>0</v>
          </cell>
          <cell r="S112">
            <v>0</v>
          </cell>
          <cell r="X112">
            <v>0</v>
          </cell>
          <cell r="AC112">
            <v>0</v>
          </cell>
          <cell r="AF112">
            <v>0</v>
          </cell>
          <cell r="AG112">
            <v>0</v>
          </cell>
          <cell r="AH112">
            <v>0</v>
          </cell>
          <cell r="AK112">
            <v>0</v>
          </cell>
        </row>
        <row r="113">
          <cell r="F113">
            <v>0</v>
          </cell>
          <cell r="P113">
            <v>0</v>
          </cell>
          <cell r="S113">
            <v>264.8</v>
          </cell>
          <cell r="AC113">
            <v>0</v>
          </cell>
          <cell r="AG113">
            <v>0</v>
          </cell>
          <cell r="AH113">
            <v>0</v>
          </cell>
          <cell r="AK113">
            <v>264.8</v>
          </cell>
          <cell r="AM113">
            <v>0</v>
          </cell>
        </row>
        <row r="114">
          <cell r="F114">
            <v>0</v>
          </cell>
          <cell r="P114">
            <v>0</v>
          </cell>
          <cell r="S114">
            <v>264.8</v>
          </cell>
          <cell r="AH114">
            <v>0</v>
          </cell>
          <cell r="AK114">
            <v>264.8</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-6716.1982727272625</v>
          </cell>
        </row>
        <row r="124">
          <cell r="F124">
            <v>0</v>
          </cell>
        </row>
        <row r="125">
          <cell r="F125">
            <v>10289.866666666667</v>
          </cell>
          <cell r="G125">
            <v>0</v>
          </cell>
          <cell r="H125">
            <v>0</v>
          </cell>
          <cell r="P125">
            <v>0</v>
          </cell>
          <cell r="Q125">
            <v>0</v>
          </cell>
          <cell r="R125">
            <v>0</v>
          </cell>
          <cell r="S125">
            <v>344.6</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10698.466666666667</v>
          </cell>
          <cell r="AN125">
            <v>0</v>
          </cell>
          <cell r="AO125">
            <v>0</v>
          </cell>
          <cell r="AP125">
            <v>0</v>
          </cell>
          <cell r="AQ125">
            <v>0</v>
          </cell>
        </row>
        <row r="126">
          <cell r="F126">
            <v>10289.866666666667</v>
          </cell>
          <cell r="G126">
            <v>0</v>
          </cell>
          <cell r="H126">
            <v>0</v>
          </cell>
          <cell r="P126">
            <v>0</v>
          </cell>
          <cell r="S126">
            <v>344.6</v>
          </cell>
          <cell r="X126">
            <v>0</v>
          </cell>
          <cell r="Y126">
            <v>0</v>
          </cell>
          <cell r="Z126">
            <v>0</v>
          </cell>
          <cell r="AC126">
            <v>0</v>
          </cell>
          <cell r="AD126">
            <v>0</v>
          </cell>
          <cell r="AE126">
            <v>0</v>
          </cell>
          <cell r="AF126">
            <v>0</v>
          </cell>
          <cell r="AG126">
            <v>0</v>
          </cell>
          <cell r="AH126">
            <v>77</v>
          </cell>
          <cell r="AI126">
            <v>64</v>
          </cell>
          <cell r="AJ126">
            <v>0</v>
          </cell>
          <cell r="AK126">
            <v>6056.4666666666672</v>
          </cell>
        </row>
        <row r="127">
          <cell r="AK127">
            <v>3982.2683939394046</v>
          </cell>
          <cell r="AL127">
            <v>10698.466666666667</v>
          </cell>
        </row>
        <row r="128">
          <cell r="AK128">
            <v>3982.2683939394046</v>
          </cell>
        </row>
        <row r="129">
          <cell r="AK129">
            <v>5688.9548484848638</v>
          </cell>
          <cell r="AL129">
            <v>12271.625004345056</v>
          </cell>
          <cell r="AM129">
            <v>-7447.9201558602144</v>
          </cell>
        </row>
        <row r="131">
          <cell r="AK131">
            <v>1706.6864545454591</v>
          </cell>
          <cell r="AN131">
            <v>0</v>
          </cell>
        </row>
        <row r="134">
          <cell r="AK134">
            <v>56002</v>
          </cell>
          <cell r="AM134">
            <v>56002</v>
          </cell>
          <cell r="AN134">
            <v>0</v>
          </cell>
          <cell r="AP134">
            <v>0</v>
          </cell>
        </row>
        <row r="135">
          <cell r="AK135">
            <v>-7447.9201558602144</v>
          </cell>
          <cell r="AN135">
            <v>0</v>
          </cell>
        </row>
        <row r="136">
          <cell r="AK136">
            <v>35.44</v>
          </cell>
          <cell r="AN136" t="e">
            <v>#DIV/0!</v>
          </cell>
        </row>
        <row r="137">
          <cell r="AK137">
            <v>40.159999999999997</v>
          </cell>
          <cell r="AN137" t="e">
            <v>#DIV/0!</v>
          </cell>
        </row>
        <row r="138">
          <cell r="AK138">
            <v>0</v>
          </cell>
          <cell r="AN138">
            <v>0</v>
          </cell>
        </row>
        <row r="140">
          <cell r="AK140">
            <v>10.96</v>
          </cell>
          <cell r="AN140" t="e">
            <v>#DIV/0!</v>
          </cell>
        </row>
        <row r="142">
          <cell r="AJ142">
            <v>0</v>
          </cell>
          <cell r="AK142">
            <v>8.6199999999999992</v>
          </cell>
          <cell r="AN142" t="e">
            <v>#DIV/0!</v>
          </cell>
        </row>
        <row r="143">
          <cell r="AK143">
            <v>43363</v>
          </cell>
          <cell r="AL143">
            <v>43363</v>
          </cell>
        </row>
        <row r="145">
          <cell r="AJ145">
            <v>300</v>
          </cell>
        </row>
        <row r="146">
          <cell r="AK146">
            <v>15283.523809523811</v>
          </cell>
          <cell r="AL146">
            <v>-34114.374995654944</v>
          </cell>
          <cell r="AM146">
            <v>-63449.920155860214</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1492</v>
          </cell>
          <cell r="AO152">
            <v>5696</v>
          </cell>
          <cell r="AP152">
            <v>3635.9881257792413</v>
          </cell>
          <cell r="AQ152">
            <v>10717.778372219782</v>
          </cell>
        </row>
        <row r="153">
          <cell r="AK153">
            <v>5.8</v>
          </cell>
          <cell r="AL153">
            <v>36</v>
          </cell>
          <cell r="AM153">
            <v>-11.7</v>
          </cell>
        </row>
        <row r="154">
          <cell r="AK154">
            <v>15.66507889570549</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583.6</v>
          </cell>
          <cell r="P158">
            <v>699.4</v>
          </cell>
          <cell r="S158">
            <v>1291.1454545454546</v>
          </cell>
          <cell r="X158">
            <v>661.0363636363636</v>
          </cell>
          <cell r="AC158">
            <v>482.8</v>
          </cell>
          <cell r="AF158">
            <v>506</v>
          </cell>
          <cell r="AG158">
            <v>506</v>
          </cell>
          <cell r="AH158">
            <v>0</v>
          </cell>
          <cell r="AK158">
            <v>4223.9818181818182</v>
          </cell>
        </row>
        <row r="159">
          <cell r="F159">
            <v>583.6</v>
          </cell>
          <cell r="P159">
            <v>538.20000000000005</v>
          </cell>
          <cell r="S159">
            <v>737</v>
          </cell>
          <cell r="X159">
            <v>351</v>
          </cell>
          <cell r="AC159">
            <v>184.8</v>
          </cell>
          <cell r="AF159">
            <v>67.2</v>
          </cell>
          <cell r="AG159">
            <v>67.2</v>
          </cell>
          <cell r="AH159">
            <v>0</v>
          </cell>
          <cell r="AK159">
            <v>2394.6000000000004</v>
          </cell>
        </row>
        <row r="160">
          <cell r="F160">
            <v>583.6</v>
          </cell>
          <cell r="P160">
            <v>56</v>
          </cell>
          <cell r="S160">
            <v>130.4</v>
          </cell>
          <cell r="X160">
            <v>72.760000000000019</v>
          </cell>
          <cell r="AC160">
            <v>72.8</v>
          </cell>
          <cell r="AF160">
            <v>56</v>
          </cell>
          <cell r="AG160">
            <v>56</v>
          </cell>
          <cell r="AH160">
            <v>0</v>
          </cell>
          <cell r="AI160">
            <v>525.04000000000008</v>
          </cell>
          <cell r="AK160">
            <v>1496.6</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203</v>
          </cell>
          <cell r="AG164">
            <v>121</v>
          </cell>
          <cell r="AK164">
            <v>959.90909090909099</v>
          </cell>
        </row>
        <row r="165">
          <cell r="F165">
            <v>124.60000000000002</v>
          </cell>
          <cell r="S165">
            <v>882.41818181818189</v>
          </cell>
          <cell r="X165">
            <v>382.85454545454542</v>
          </cell>
          <cell r="AC165">
            <v>279.8</v>
          </cell>
          <cell r="AK165">
            <v>1669.6727272727273</v>
          </cell>
        </row>
        <row r="166">
          <cell r="S166">
            <v>1291.1454545454546</v>
          </cell>
          <cell r="X166">
            <v>661.0363636363636</v>
          </cell>
          <cell r="AC166">
            <v>482.8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684.2</v>
          </cell>
          <cell r="G169">
            <v>15552.966666666667</v>
          </cell>
          <cell r="H169">
            <v>0</v>
          </cell>
          <cell r="P169">
            <v>627.20000000000005</v>
          </cell>
          <cell r="Q169">
            <v>0</v>
          </cell>
          <cell r="R169">
            <v>0</v>
          </cell>
          <cell r="S169">
            <v>1710.1999999999998</v>
          </cell>
          <cell r="T169">
            <v>0</v>
          </cell>
          <cell r="U169">
            <v>0</v>
          </cell>
          <cell r="V169">
            <v>0</v>
          </cell>
          <cell r="W169">
            <v>0</v>
          </cell>
          <cell r="X169">
            <v>175.20000000000002</v>
          </cell>
          <cell r="Y169">
            <v>25490.454545454544</v>
          </cell>
          <cell r="Z169">
            <v>0</v>
          </cell>
          <cell r="AA169">
            <v>0</v>
          </cell>
          <cell r="AB169">
            <v>0</v>
          </cell>
          <cell r="AC169">
            <v>159.20000000000002</v>
          </cell>
          <cell r="AD169">
            <v>22325</v>
          </cell>
          <cell r="AE169">
            <v>0</v>
          </cell>
          <cell r="AF169">
            <v>444.2</v>
          </cell>
          <cell r="AG169">
            <v>367.2</v>
          </cell>
          <cell r="AH169">
            <v>77</v>
          </cell>
          <cell r="AI169">
            <v>118.4</v>
          </cell>
          <cell r="AJ169">
            <v>0</v>
          </cell>
          <cell r="AK169">
            <v>3859.1999999999994</v>
          </cell>
        </row>
        <row r="170">
          <cell r="F170">
            <v>684.2</v>
          </cell>
          <cell r="G170">
            <v>15552.966666666667</v>
          </cell>
          <cell r="H170">
            <v>0</v>
          </cell>
          <cell r="P170">
            <v>627.20000000000005</v>
          </cell>
          <cell r="Q170">
            <v>0</v>
          </cell>
          <cell r="R170">
            <v>0</v>
          </cell>
          <cell r="S170">
            <v>1445.3999999999999</v>
          </cell>
          <cell r="T170">
            <v>0</v>
          </cell>
          <cell r="U170">
            <v>0</v>
          </cell>
          <cell r="V170">
            <v>0</v>
          </cell>
          <cell r="W170">
            <v>0</v>
          </cell>
          <cell r="X170">
            <v>175.20000000000002</v>
          </cell>
          <cell r="Y170">
            <v>25490.454545454544</v>
          </cell>
          <cell r="Z170">
            <v>0</v>
          </cell>
          <cell r="AA170">
            <v>0</v>
          </cell>
          <cell r="AB170">
            <v>0</v>
          </cell>
          <cell r="AC170">
            <v>159.20000000000002</v>
          </cell>
          <cell r="AD170">
            <v>22325</v>
          </cell>
          <cell r="AE170">
            <v>0</v>
          </cell>
          <cell r="AF170">
            <v>444.2</v>
          </cell>
          <cell r="AG170">
            <v>367.2</v>
          </cell>
          <cell r="AH170">
            <v>77</v>
          </cell>
          <cell r="AI170">
            <v>118.4</v>
          </cell>
          <cell r="AJ170">
            <v>0</v>
          </cell>
          <cell r="AK170">
            <v>3594.3999999999992</v>
          </cell>
        </row>
        <row r="171">
          <cell r="F171">
            <v>0</v>
          </cell>
          <cell r="G171">
            <v>0</v>
          </cell>
          <cell r="H171">
            <v>0</v>
          </cell>
          <cell r="P171">
            <v>0</v>
          </cell>
          <cell r="R171">
            <v>0</v>
          </cell>
          <cell r="S171">
            <v>264.8</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264.8</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535</v>
          </cell>
          <cell r="AF175">
            <v>1440</v>
          </cell>
          <cell r="AG175">
            <v>1367</v>
          </cell>
          <cell r="AH175">
            <v>73</v>
          </cell>
          <cell r="AJ175">
            <v>0</v>
          </cell>
          <cell r="AK175">
            <v>5684</v>
          </cell>
          <cell r="AN175">
            <v>173</v>
          </cell>
          <cell r="AO175">
            <v>694</v>
          </cell>
          <cell r="AP175">
            <v>736</v>
          </cell>
          <cell r="AQ175">
            <v>2144</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203</v>
          </cell>
          <cell r="AD176">
            <v>67</v>
          </cell>
          <cell r="AE176">
            <v>136</v>
          </cell>
          <cell r="AF176">
            <v>121</v>
          </cell>
          <cell r="AG176">
            <v>121</v>
          </cell>
          <cell r="AH176">
            <v>0</v>
          </cell>
        </row>
        <row r="177">
          <cell r="F177">
            <v>18.666666666666664</v>
          </cell>
          <cell r="P177">
            <v>48.800000000000004</v>
          </cell>
          <cell r="Q177">
            <v>0</v>
          </cell>
          <cell r="R177">
            <v>0</v>
          </cell>
          <cell r="S177">
            <v>22.400000000000002</v>
          </cell>
          <cell r="T177">
            <v>16.8</v>
          </cell>
          <cell r="U177">
            <v>0</v>
          </cell>
          <cell r="V177">
            <v>0</v>
          </cell>
          <cell r="W177">
            <v>0</v>
          </cell>
          <cell r="X177">
            <v>791.2</v>
          </cell>
          <cell r="AA177">
            <v>0</v>
          </cell>
          <cell r="AB177">
            <v>0</v>
          </cell>
          <cell r="AC177">
            <v>32.800000000000004</v>
          </cell>
          <cell r="AF177">
            <v>12</v>
          </cell>
          <cell r="AG177">
            <v>11</v>
          </cell>
          <cell r="AH177">
            <v>1</v>
          </cell>
          <cell r="AI177">
            <v>0</v>
          </cell>
          <cell r="AJ177">
            <v>0</v>
          </cell>
          <cell r="AK177">
            <v>2631.5531212121259</v>
          </cell>
          <cell r="AN177">
            <v>258</v>
          </cell>
          <cell r="AO177">
            <v>574</v>
          </cell>
          <cell r="AP177">
            <v>52.800000000000011</v>
          </cell>
          <cell r="AQ177">
            <v>40.066666666666663</v>
          </cell>
        </row>
        <row r="180">
          <cell r="F180">
            <v>1542.6999999999987</v>
          </cell>
          <cell r="P180">
            <v>610.20000000000027</v>
          </cell>
          <cell r="S180">
            <v>3741.1999999999962</v>
          </cell>
          <cell r="X180">
            <v>402.39999999999844</v>
          </cell>
          <cell r="AC180">
            <v>306.40000000000003</v>
          </cell>
          <cell r="AF180">
            <v>1535</v>
          </cell>
          <cell r="AG180">
            <v>1031.8800000000001</v>
          </cell>
          <cell r="AH180">
            <v>503.12</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N189">
            <v>66</v>
          </cell>
        </row>
        <row r="190">
          <cell r="P190">
            <v>0</v>
          </cell>
          <cell r="S190">
            <v>194.5</v>
          </cell>
          <cell r="X190">
            <v>194.5</v>
          </cell>
          <cell r="AC190">
            <v>194.5</v>
          </cell>
          <cell r="AK190">
            <v>194.5</v>
          </cell>
          <cell r="AN190">
            <v>0</v>
          </cell>
        </row>
        <row r="191">
          <cell r="S191">
            <v>18925</v>
          </cell>
          <cell r="X191">
            <v>17350</v>
          </cell>
          <cell r="AC191">
            <v>14237</v>
          </cell>
          <cell r="AK191">
            <v>50512</v>
          </cell>
          <cell r="AN191">
            <v>0</v>
          </cell>
        </row>
        <row r="192">
          <cell r="AK192">
            <v>50512</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AJ201">
            <v>0</v>
          </cell>
          <cell r="AN201" t="e">
            <v>#DIV/0!</v>
          </cell>
          <cell r="AQ201">
            <v>75</v>
          </cell>
        </row>
        <row r="202">
          <cell r="S202">
            <v>385</v>
          </cell>
          <cell r="X202">
            <v>385</v>
          </cell>
          <cell r="AC202">
            <v>385</v>
          </cell>
          <cell r="AK202">
            <v>385</v>
          </cell>
          <cell r="AN202">
            <v>195.28</v>
          </cell>
        </row>
        <row r="203">
          <cell r="S203">
            <v>0</v>
          </cell>
          <cell r="X203">
            <v>5159</v>
          </cell>
          <cell r="AC203">
            <v>6200</v>
          </cell>
          <cell r="AK203">
            <v>11358</v>
          </cell>
          <cell r="AN203">
            <v>14810</v>
          </cell>
        </row>
        <row r="204">
          <cell r="AK204">
            <v>11359</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22509</v>
          </cell>
          <cell r="Y206">
            <v>8375.0975609756097</v>
          </cell>
          <cell r="Z206">
            <v>14133.90243902439</v>
          </cell>
          <cell r="AA206">
            <v>14133.90243902439</v>
          </cell>
          <cell r="AC206">
            <v>20437</v>
          </cell>
          <cell r="AD206">
            <v>8330.4774346793329</v>
          </cell>
          <cell r="AE206">
            <v>12106.522565320667</v>
          </cell>
          <cell r="AK206">
            <v>61870</v>
          </cell>
          <cell r="AL206">
            <v>16705.574995654941</v>
          </cell>
          <cell r="AM206">
            <v>45165.425004345059</v>
          </cell>
          <cell r="AN206">
            <v>14810</v>
          </cell>
          <cell r="AO206">
            <v>3112.427048260382</v>
          </cell>
          <cell r="AP206">
            <v>11697.572951739618</v>
          </cell>
        </row>
        <row r="207">
          <cell r="S207">
            <v>169.12</v>
          </cell>
          <cell r="X207">
            <v>186.02</v>
          </cell>
          <cell r="Y207">
            <v>223.34</v>
          </cell>
          <cell r="Z207">
            <v>169.27</v>
          </cell>
          <cell r="AC207">
            <v>192.08</v>
          </cell>
          <cell r="AD207">
            <v>239.38</v>
          </cell>
          <cell r="AE207">
            <v>169.09</v>
          </cell>
          <cell r="AI207" t="str">
            <v/>
          </cell>
          <cell r="AJ207" t="str">
            <v/>
          </cell>
          <cell r="AK207">
            <v>182.35</v>
          </cell>
          <cell r="AL207">
            <v>231.06</v>
          </cell>
          <cell r="AM207">
            <v>169.16</v>
          </cell>
          <cell r="AN207">
            <v>41.55</v>
          </cell>
          <cell r="AO207">
            <v>41.55</v>
          </cell>
          <cell r="AP207">
            <v>41.55</v>
          </cell>
          <cell r="AQ207" t="str">
            <v/>
          </cell>
        </row>
        <row r="208">
          <cell r="AM208">
            <v>0</v>
          </cell>
          <cell r="AN208">
            <v>52</v>
          </cell>
          <cell r="AO208">
            <v>52</v>
          </cell>
        </row>
        <row r="209">
          <cell r="X209">
            <v>22509</v>
          </cell>
          <cell r="AC209">
            <v>20437</v>
          </cell>
          <cell r="AK209">
            <v>61870</v>
          </cell>
          <cell r="AL209">
            <v>16705.574995654941</v>
          </cell>
          <cell r="AM209">
            <v>45164.425004345059</v>
          </cell>
          <cell r="AN209">
            <v>14862</v>
          </cell>
          <cell r="AO209">
            <v>3164.427048260382</v>
          </cell>
          <cell r="AP209">
            <v>11697.572951739618</v>
          </cell>
        </row>
        <row r="211">
          <cell r="AK211">
            <v>61871</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3213.1666666666652</v>
          </cell>
          <cell r="P257">
            <v>2641.6000000000004</v>
          </cell>
          <cell r="S257">
            <v>8041.218181818178</v>
          </cell>
          <cell r="X257">
            <v>2404.6545454545439</v>
          </cell>
          <cell r="AC257">
            <v>1313.2</v>
          </cell>
          <cell r="AF257">
            <v>3816.2</v>
          </cell>
          <cell r="AG257">
            <v>3162.08</v>
          </cell>
          <cell r="AH257">
            <v>655.12</v>
          </cell>
          <cell r="AJ257">
            <v>7599</v>
          </cell>
          <cell r="AK257">
            <v>22345.506060606054</v>
          </cell>
        </row>
        <row r="259">
          <cell r="F259">
            <v>22177.384761904759</v>
          </cell>
          <cell r="G259">
            <v>1438</v>
          </cell>
          <cell r="H259">
            <v>2822.6333333333332</v>
          </cell>
          <cell r="P259">
            <v>2641.6000000000004</v>
          </cell>
          <cell r="Q259">
            <v>0</v>
          </cell>
          <cell r="R259">
            <v>0</v>
          </cell>
          <cell r="S259">
            <v>8041.218181818178</v>
          </cell>
          <cell r="T259">
            <v>4194.2120000000004</v>
          </cell>
          <cell r="U259">
            <v>2131.2061818181819</v>
          </cell>
          <cell r="V259">
            <v>0</v>
          </cell>
          <cell r="W259">
            <v>0</v>
          </cell>
          <cell r="X259">
            <v>2404.6545454545439</v>
          </cell>
          <cell r="Y259">
            <v>692</v>
          </cell>
          <cell r="Z259">
            <v>1537.454545454546</v>
          </cell>
          <cell r="AA259">
            <v>0</v>
          </cell>
          <cell r="AB259">
            <v>0</v>
          </cell>
          <cell r="AC259">
            <v>1313.2</v>
          </cell>
          <cell r="AD259">
            <v>379</v>
          </cell>
          <cell r="AE259">
            <v>775</v>
          </cell>
          <cell r="AF259">
            <v>3816.2</v>
          </cell>
          <cell r="AG259">
            <v>3162.08</v>
          </cell>
          <cell r="AH259">
            <v>655.12</v>
          </cell>
          <cell r="AI259">
            <v>850.10909090909092</v>
          </cell>
          <cell r="AJ259">
            <v>0</v>
          </cell>
          <cell r="AK259">
            <v>107685.31324675324</v>
          </cell>
          <cell r="AM259">
            <v>100230.25</v>
          </cell>
        </row>
        <row r="260">
          <cell r="F260">
            <v>10708.318095238095</v>
          </cell>
          <cell r="G260">
            <v>1354</v>
          </cell>
          <cell r="H260">
            <v>2522.6333333333332</v>
          </cell>
          <cell r="P260">
            <v>1021.4000000000001</v>
          </cell>
          <cell r="S260">
            <v>1606.9999999999959</v>
          </cell>
          <cell r="T260">
            <v>3361.1583636363644</v>
          </cell>
          <cell r="U260">
            <v>392.98709090909097</v>
          </cell>
          <cell r="X260">
            <v>1376.7999999999986</v>
          </cell>
          <cell r="Y260">
            <v>342</v>
          </cell>
          <cell r="Z260">
            <v>760.63636363636419</v>
          </cell>
          <cell r="AC260">
            <v>374.40000000000003</v>
          </cell>
          <cell r="AD260">
            <v>31</v>
          </cell>
          <cell r="AE260">
            <v>57</v>
          </cell>
          <cell r="AF260">
            <v>418.19999999999965</v>
          </cell>
          <cell r="AG260">
            <v>307.16000000000014</v>
          </cell>
          <cell r="AH260">
            <v>112.03999999999996</v>
          </cell>
          <cell r="AI260">
            <v>571.20000000000005</v>
          </cell>
          <cell r="AJ260">
            <v>-2455</v>
          </cell>
          <cell r="AK260">
            <v>91957.440519480515</v>
          </cell>
          <cell r="AM260">
            <v>15842.91809523809</v>
          </cell>
        </row>
        <row r="261">
          <cell r="F261">
            <v>92918.818095238108</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92918.818095238108</v>
          </cell>
        </row>
        <row r="262">
          <cell r="F262">
            <v>61871</v>
          </cell>
          <cell r="AK262">
            <v>61871</v>
          </cell>
        </row>
        <row r="263">
          <cell r="F263">
            <v>11292</v>
          </cell>
          <cell r="AK263">
            <v>11292</v>
          </cell>
        </row>
        <row r="264">
          <cell r="F264">
            <v>10408.151428571429</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10408.151428571429</v>
          </cell>
        </row>
        <row r="265">
          <cell r="F265">
            <v>791.6</v>
          </cell>
          <cell r="AK265">
            <v>791.6</v>
          </cell>
        </row>
        <row r="266">
          <cell r="F266">
            <v>0</v>
          </cell>
          <cell r="AK266">
            <v>0</v>
          </cell>
        </row>
        <row r="267">
          <cell r="F267">
            <v>4126.5514285714289</v>
          </cell>
          <cell r="AK267">
            <v>4126.5514285714289</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96131.98476190478</v>
          </cell>
          <cell r="P273">
            <v>2641.6000000000004</v>
          </cell>
          <cell r="Q273">
            <v>0</v>
          </cell>
          <cell r="R273">
            <v>0</v>
          </cell>
          <cell r="S273">
            <v>8041.218181818178</v>
          </cell>
          <cell r="T273">
            <v>0</v>
          </cell>
          <cell r="U273">
            <v>0</v>
          </cell>
          <cell r="V273">
            <v>0</v>
          </cell>
          <cell r="W273">
            <v>0</v>
          </cell>
          <cell r="X273">
            <v>2404.6545454545439</v>
          </cell>
          <cell r="Y273">
            <v>0</v>
          </cell>
          <cell r="Z273">
            <v>0</v>
          </cell>
          <cell r="AA273">
            <v>0</v>
          </cell>
          <cell r="AB273">
            <v>0</v>
          </cell>
          <cell r="AC273">
            <v>1313.2</v>
          </cell>
          <cell r="AD273">
            <v>0</v>
          </cell>
          <cell r="AE273">
            <v>0</v>
          </cell>
          <cell r="AF273">
            <v>3816.2</v>
          </cell>
          <cell r="AG273">
            <v>3162.08</v>
          </cell>
          <cell r="AH273">
            <v>655.12</v>
          </cell>
          <cell r="AI273">
            <v>0</v>
          </cell>
          <cell r="AK273">
            <v>115264.32415584417</v>
          </cell>
        </row>
        <row r="274">
          <cell r="F274">
            <v>1434.8000000000002</v>
          </cell>
          <cell r="P274">
            <v>1120.8</v>
          </cell>
          <cell r="Q274">
            <v>0</v>
          </cell>
          <cell r="R274">
            <v>0</v>
          </cell>
          <cell r="S274">
            <v>5914.6</v>
          </cell>
          <cell r="T274">
            <v>642.65363636363622</v>
          </cell>
          <cell r="U274">
            <v>650.41909090909098</v>
          </cell>
          <cell r="V274">
            <v>0</v>
          </cell>
          <cell r="W274">
            <v>0</v>
          </cell>
          <cell r="X274">
            <v>1624.6</v>
          </cell>
          <cell r="Y274">
            <v>358</v>
          </cell>
          <cell r="Z274">
            <v>794.41818181818189</v>
          </cell>
          <cell r="AA274">
            <v>0</v>
          </cell>
          <cell r="AB274">
            <v>0</v>
          </cell>
          <cell r="AC274">
            <v>742.2</v>
          </cell>
          <cell r="AD274">
            <v>112</v>
          </cell>
          <cell r="AE274">
            <v>231.2</v>
          </cell>
          <cell r="AF274">
            <v>3125</v>
          </cell>
          <cell r="AG274">
            <v>2581.92</v>
          </cell>
          <cell r="AH274">
            <v>543.08000000000004</v>
          </cell>
          <cell r="AI274">
            <v>278.90909090909088</v>
          </cell>
          <cell r="AK274">
            <v>14693.666666666668</v>
          </cell>
        </row>
        <row r="275">
          <cell r="F275">
            <v>384</v>
          </cell>
          <cell r="G275">
            <v>84</v>
          </cell>
          <cell r="H275">
            <v>300</v>
          </cell>
          <cell r="P275">
            <v>726</v>
          </cell>
          <cell r="S275">
            <v>1685</v>
          </cell>
          <cell r="T275">
            <v>625.85363636363627</v>
          </cell>
          <cell r="U275">
            <v>650.41909090909098</v>
          </cell>
          <cell r="X275">
            <v>653</v>
          </cell>
          <cell r="Y275">
            <v>117</v>
          </cell>
          <cell r="Z275">
            <v>257.81818181818181</v>
          </cell>
          <cell r="AC275">
            <v>535</v>
          </cell>
          <cell r="AD275">
            <v>108</v>
          </cell>
          <cell r="AE275">
            <v>224</v>
          </cell>
          <cell r="AF275">
            <v>1440</v>
          </cell>
          <cell r="AG275">
            <v>1367</v>
          </cell>
          <cell r="AH275">
            <v>73</v>
          </cell>
          <cell r="AI275">
            <v>278.90909090909088</v>
          </cell>
          <cell r="AK275">
            <v>5757</v>
          </cell>
        </row>
        <row r="276">
          <cell r="F276">
            <v>0</v>
          </cell>
          <cell r="P276">
            <v>0</v>
          </cell>
          <cell r="Q276">
            <v>0</v>
          </cell>
          <cell r="R276">
            <v>0</v>
          </cell>
          <cell r="S276">
            <v>16.8</v>
          </cell>
          <cell r="T276">
            <v>16.8</v>
          </cell>
          <cell r="U276">
            <v>0</v>
          </cell>
          <cell r="V276">
            <v>0</v>
          </cell>
          <cell r="W276">
            <v>0</v>
          </cell>
          <cell r="X276">
            <v>777.6</v>
          </cell>
          <cell r="Y276">
            <v>241</v>
          </cell>
          <cell r="Z276">
            <v>536.6</v>
          </cell>
          <cell r="AA276">
            <v>0</v>
          </cell>
          <cell r="AB276">
            <v>0</v>
          </cell>
          <cell r="AC276">
            <v>-2.7999999999999989</v>
          </cell>
          <cell r="AD276">
            <v>4</v>
          </cell>
          <cell r="AE276">
            <v>7.2000000000000011</v>
          </cell>
          <cell r="AF276">
            <v>0</v>
          </cell>
          <cell r="AG276">
            <v>0</v>
          </cell>
          <cell r="AH276">
            <v>0</v>
          </cell>
          <cell r="AI276">
            <v>0</v>
          </cell>
          <cell r="AK276">
            <v>791.6</v>
          </cell>
        </row>
        <row r="277">
          <cell r="F277">
            <v>1048.4000000000001</v>
          </cell>
          <cell r="P277">
            <v>321</v>
          </cell>
          <cell r="Q277">
            <v>0</v>
          </cell>
          <cell r="R277">
            <v>0</v>
          </cell>
          <cell r="S277">
            <v>1363</v>
          </cell>
          <cell r="T277">
            <v>0</v>
          </cell>
          <cell r="U277">
            <v>0</v>
          </cell>
          <cell r="V277">
            <v>0</v>
          </cell>
          <cell r="W277">
            <v>0</v>
          </cell>
          <cell r="X277">
            <v>176</v>
          </cell>
          <cell r="Y277">
            <v>0</v>
          </cell>
          <cell r="Z277">
            <v>0</v>
          </cell>
          <cell r="AA277">
            <v>0</v>
          </cell>
          <cell r="AB277">
            <v>0</v>
          </cell>
          <cell r="AC277">
            <v>163</v>
          </cell>
          <cell r="AD277">
            <v>0</v>
          </cell>
          <cell r="AE277">
            <v>0</v>
          </cell>
          <cell r="AF277">
            <v>961.8</v>
          </cell>
          <cell r="AG277">
            <v>961.8</v>
          </cell>
          <cell r="AH277">
            <v>0</v>
          </cell>
          <cell r="AI277">
            <v>0</v>
          </cell>
          <cell r="AK277">
            <v>4067.2</v>
          </cell>
        </row>
        <row r="278">
          <cell r="F278">
            <v>158</v>
          </cell>
          <cell r="P278">
            <v>56</v>
          </cell>
          <cell r="S278">
            <v>625</v>
          </cell>
          <cell r="X278">
            <v>75</v>
          </cell>
          <cell r="AC278">
            <v>40</v>
          </cell>
          <cell r="AF278">
            <v>436</v>
          </cell>
          <cell r="AG278">
            <v>436</v>
          </cell>
          <cell r="AH278">
            <v>0</v>
          </cell>
          <cell r="AI278">
            <v>0</v>
          </cell>
          <cell r="AK278">
            <v>1424</v>
          </cell>
        </row>
        <row r="279">
          <cell r="F279">
            <v>246.8</v>
          </cell>
          <cell r="P279">
            <v>10</v>
          </cell>
          <cell r="S279">
            <v>0</v>
          </cell>
          <cell r="X279">
            <v>0</v>
          </cell>
          <cell r="AC279">
            <v>20</v>
          </cell>
          <cell r="AF279">
            <v>25.6</v>
          </cell>
          <cell r="AG279">
            <v>25.6</v>
          </cell>
          <cell r="AH279">
            <v>0</v>
          </cell>
          <cell r="AI279">
            <v>0</v>
          </cell>
          <cell r="AK279">
            <v>302.40000000000003</v>
          </cell>
        </row>
        <row r="280">
          <cell r="F280">
            <v>60</v>
          </cell>
          <cell r="P280">
            <v>190</v>
          </cell>
          <cell r="S280">
            <v>690</v>
          </cell>
          <cell r="X280">
            <v>0</v>
          </cell>
          <cell r="AC280">
            <v>60</v>
          </cell>
          <cell r="AF280">
            <v>444.2</v>
          </cell>
          <cell r="AG280">
            <v>444.2</v>
          </cell>
          <cell r="AK280">
            <v>1444.2</v>
          </cell>
        </row>
        <row r="281">
          <cell r="F281">
            <v>583.6</v>
          </cell>
          <cell r="P281">
            <v>65</v>
          </cell>
          <cell r="S281">
            <v>48</v>
          </cell>
          <cell r="X281">
            <v>101</v>
          </cell>
          <cell r="AC281">
            <v>43</v>
          </cell>
          <cell r="AF281">
            <v>56</v>
          </cell>
          <cell r="AG281">
            <v>56</v>
          </cell>
          <cell r="AH281">
            <v>0</v>
          </cell>
          <cell r="AK281">
            <v>896.6</v>
          </cell>
        </row>
        <row r="282">
          <cell r="F282">
            <v>2.4000000000000004</v>
          </cell>
          <cell r="P282">
            <v>73.8</v>
          </cell>
          <cell r="Q282">
            <v>0</v>
          </cell>
          <cell r="R282">
            <v>0</v>
          </cell>
          <cell r="S282">
            <v>2599.8000000000002</v>
          </cell>
          <cell r="T282">
            <v>0</v>
          </cell>
          <cell r="U282">
            <v>0</v>
          </cell>
          <cell r="V282">
            <v>0</v>
          </cell>
          <cell r="W282">
            <v>0</v>
          </cell>
          <cell r="X282">
            <v>18</v>
          </cell>
          <cell r="Y282">
            <v>0</v>
          </cell>
          <cell r="Z282">
            <v>0</v>
          </cell>
          <cell r="AA282">
            <v>0</v>
          </cell>
          <cell r="AB282">
            <v>0</v>
          </cell>
          <cell r="AC282">
            <v>47</v>
          </cell>
          <cell r="AD282">
            <v>0</v>
          </cell>
          <cell r="AE282">
            <v>0</v>
          </cell>
          <cell r="AF282">
            <v>723.2</v>
          </cell>
          <cell r="AG282">
            <v>253.12</v>
          </cell>
          <cell r="AH282">
            <v>470.08000000000004</v>
          </cell>
          <cell r="AI282">
            <v>0</v>
          </cell>
          <cell r="AK282">
            <v>3827.8666666666668</v>
          </cell>
        </row>
        <row r="283">
          <cell r="F283">
            <v>0</v>
          </cell>
          <cell r="P283">
            <v>1</v>
          </cell>
          <cell r="S283">
            <v>0</v>
          </cell>
          <cell r="X283">
            <v>18</v>
          </cell>
          <cell r="AC283">
            <v>47</v>
          </cell>
          <cell r="AF283">
            <v>0</v>
          </cell>
          <cell r="AG283">
            <v>0</v>
          </cell>
          <cell r="AH283">
            <v>0</v>
          </cell>
          <cell r="AI283">
            <v>0</v>
          </cell>
          <cell r="AK283">
            <v>66</v>
          </cell>
        </row>
        <row r="284">
          <cell r="F284">
            <v>2.4000000000000004</v>
          </cell>
          <cell r="P284">
            <v>72.8</v>
          </cell>
          <cell r="S284">
            <v>2599.8000000000002</v>
          </cell>
          <cell r="X284">
            <v>0</v>
          </cell>
          <cell r="AC284">
            <v>0</v>
          </cell>
          <cell r="AF284">
            <v>723.2</v>
          </cell>
          <cell r="AG284">
            <v>253.12</v>
          </cell>
          <cell r="AH284">
            <v>470.08000000000004</v>
          </cell>
          <cell r="AI284">
            <v>0</v>
          </cell>
          <cell r="AK284">
            <v>3398.2</v>
          </cell>
        </row>
        <row r="285">
          <cell r="AK285">
            <v>363.66666666666663</v>
          </cell>
        </row>
        <row r="286">
          <cell r="S286">
            <v>250</v>
          </cell>
          <cell r="AH286">
            <v>0</v>
          </cell>
          <cell r="AI286">
            <v>0</v>
          </cell>
          <cell r="AK286">
            <v>250</v>
          </cell>
        </row>
        <row r="287">
          <cell r="F287">
            <v>94697.184761904777</v>
          </cell>
          <cell r="P287">
            <v>1520.8000000000004</v>
          </cell>
          <cell r="Q287">
            <v>0</v>
          </cell>
          <cell r="R287">
            <v>0</v>
          </cell>
          <cell r="S287">
            <v>2126.6181818181776</v>
          </cell>
          <cell r="T287">
            <v>-642.65363636363622</v>
          </cell>
          <cell r="U287">
            <v>-650.41909090909098</v>
          </cell>
          <cell r="V287">
            <v>0</v>
          </cell>
          <cell r="W287">
            <v>0</v>
          </cell>
          <cell r="X287">
            <v>780.05454545454404</v>
          </cell>
          <cell r="Y287">
            <v>-358</v>
          </cell>
          <cell r="Z287">
            <v>-794.41818181818189</v>
          </cell>
          <cell r="AA287">
            <v>0</v>
          </cell>
          <cell r="AB287">
            <v>0</v>
          </cell>
          <cell r="AC287">
            <v>571</v>
          </cell>
          <cell r="AD287">
            <v>-112</v>
          </cell>
          <cell r="AE287">
            <v>-231.2</v>
          </cell>
          <cell r="AF287">
            <v>691.19999999999982</v>
          </cell>
          <cell r="AG287">
            <v>580.15999999999985</v>
          </cell>
          <cell r="AH287">
            <v>112.03999999999996</v>
          </cell>
          <cell r="AI287">
            <v>-278.90909090909088</v>
          </cell>
          <cell r="AK287">
            <v>100570.65748917751</v>
          </cell>
        </row>
        <row r="288">
          <cell r="AK288">
            <v>0</v>
          </cell>
        </row>
        <row r="289">
          <cell r="F289">
            <v>2621.6333333333337</v>
          </cell>
          <cell r="P289">
            <v>1520.8</v>
          </cell>
          <cell r="Q289">
            <v>0</v>
          </cell>
          <cell r="R289">
            <v>0</v>
          </cell>
          <cell r="S289">
            <v>2126.6181818181817</v>
          </cell>
          <cell r="T289">
            <v>0</v>
          </cell>
          <cell r="U289">
            <v>0</v>
          </cell>
          <cell r="V289">
            <v>0</v>
          </cell>
          <cell r="W289">
            <v>0</v>
          </cell>
          <cell r="X289">
            <v>780.05454545454552</v>
          </cell>
          <cell r="Y289">
            <v>0</v>
          </cell>
          <cell r="Z289">
            <v>0</v>
          </cell>
          <cell r="AA289">
            <v>0</v>
          </cell>
          <cell r="AB289">
            <v>0</v>
          </cell>
          <cell r="AC289">
            <v>568.20000000000005</v>
          </cell>
          <cell r="AD289">
            <v>0</v>
          </cell>
          <cell r="AE289">
            <v>0</v>
          </cell>
          <cell r="AF289">
            <v>692.2</v>
          </cell>
          <cell r="AG289">
            <v>580.16000000000008</v>
          </cell>
          <cell r="AH289">
            <v>112.03999999999999</v>
          </cell>
          <cell r="AI289">
            <v>625.6</v>
          </cell>
          <cell r="AK289">
            <v>8510.9060606060611</v>
          </cell>
        </row>
        <row r="290">
          <cell r="F290">
            <v>684.2</v>
          </cell>
          <cell r="P290">
            <v>437.20000000000005</v>
          </cell>
          <cell r="S290">
            <v>770.19999999999982</v>
          </cell>
          <cell r="X290">
            <v>175.20000000000002</v>
          </cell>
          <cell r="AC290">
            <v>99.200000000000017</v>
          </cell>
          <cell r="AF290">
            <v>0</v>
          </cell>
          <cell r="AG290">
            <v>-77</v>
          </cell>
          <cell r="AH290">
            <v>77</v>
          </cell>
          <cell r="AI290">
            <v>118.4</v>
          </cell>
          <cell r="AK290">
            <v>2183.5999999999995</v>
          </cell>
        </row>
        <row r="291">
          <cell r="F291">
            <v>583.6</v>
          </cell>
          <cell r="P291">
            <v>564.4</v>
          </cell>
          <cell r="Q291">
            <v>0</v>
          </cell>
          <cell r="R291">
            <v>0</v>
          </cell>
          <cell r="S291">
            <v>834.41818181818189</v>
          </cell>
          <cell r="T291">
            <v>0</v>
          </cell>
          <cell r="U291">
            <v>0</v>
          </cell>
          <cell r="V291">
            <v>0</v>
          </cell>
          <cell r="W291">
            <v>0</v>
          </cell>
          <cell r="X291">
            <v>281.85454545454542</v>
          </cell>
          <cell r="Y291">
            <v>0</v>
          </cell>
          <cell r="Z291">
            <v>0</v>
          </cell>
          <cell r="AA291">
            <v>0</v>
          </cell>
          <cell r="AB291">
            <v>0</v>
          </cell>
          <cell r="AC291">
            <v>236.8</v>
          </cell>
          <cell r="AD291">
            <v>0</v>
          </cell>
          <cell r="AE291">
            <v>0</v>
          </cell>
          <cell r="AF291">
            <v>329</v>
          </cell>
          <cell r="AG291">
            <v>329</v>
          </cell>
          <cell r="AH291">
            <v>0</v>
          </cell>
          <cell r="AI291">
            <v>0</v>
          </cell>
          <cell r="AK291">
            <v>2830.0727272727277</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1335.1666666666667</v>
          </cell>
          <cell r="P294">
            <v>470.40000000000003</v>
          </cell>
          <cell r="Q294">
            <v>0</v>
          </cell>
          <cell r="R294">
            <v>0</v>
          </cell>
          <cell r="S294">
            <v>516.40000000000009</v>
          </cell>
          <cell r="T294">
            <v>0</v>
          </cell>
          <cell r="U294">
            <v>0</v>
          </cell>
          <cell r="V294">
            <v>0</v>
          </cell>
          <cell r="W294">
            <v>0</v>
          </cell>
          <cell r="X294">
            <v>309.40000000000003</v>
          </cell>
          <cell r="Y294">
            <v>0</v>
          </cell>
          <cell r="Z294">
            <v>0</v>
          </cell>
          <cell r="AA294">
            <v>0</v>
          </cell>
          <cell r="AB294">
            <v>0</v>
          </cell>
          <cell r="AC294">
            <v>210.60000000000002</v>
          </cell>
          <cell r="AD294">
            <v>0</v>
          </cell>
          <cell r="AE294">
            <v>0</v>
          </cell>
          <cell r="AF294">
            <v>351.20000000000005</v>
          </cell>
          <cell r="AG294">
            <v>317.16000000000003</v>
          </cell>
          <cell r="AH294">
            <v>34.039999999999992</v>
          </cell>
          <cell r="AI294">
            <v>507.20000000000005</v>
          </cell>
          <cell r="AK294">
            <v>3376.9666666666672</v>
          </cell>
        </row>
        <row r="295">
          <cell r="F295">
            <v>0</v>
          </cell>
          <cell r="P295">
            <v>334.6</v>
          </cell>
          <cell r="S295">
            <v>0.40000000000009095</v>
          </cell>
          <cell r="X295">
            <v>113.4</v>
          </cell>
          <cell r="AC295">
            <v>67.400000000000006</v>
          </cell>
          <cell r="AF295">
            <v>7.2000000000000099</v>
          </cell>
          <cell r="AG295">
            <v>7.3999999999999986</v>
          </cell>
          <cell r="AH295">
            <v>-0.19999999999998863</v>
          </cell>
          <cell r="AI295">
            <v>0</v>
          </cell>
          <cell r="AK295">
            <v>607.40000000000009</v>
          </cell>
        </row>
        <row r="296">
          <cell r="F296">
            <v>8.2666666666666675</v>
          </cell>
          <cell r="P296">
            <v>44.800000000000004</v>
          </cell>
          <cell r="S296">
            <v>290.40000000000003</v>
          </cell>
          <cell r="X296">
            <v>104</v>
          </cell>
          <cell r="AC296">
            <v>76</v>
          </cell>
          <cell r="AF296">
            <v>164</v>
          </cell>
          <cell r="AG296">
            <v>160.80000000000001</v>
          </cell>
          <cell r="AH296">
            <v>3.1999999999999886</v>
          </cell>
          <cell r="AI296">
            <v>0</v>
          </cell>
          <cell r="AK296">
            <v>691.86666666666667</v>
          </cell>
        </row>
        <row r="297">
          <cell r="F297">
            <v>1326.9</v>
          </cell>
          <cell r="P297">
            <v>91.000000000000014</v>
          </cell>
          <cell r="S297">
            <v>225.60000000000002</v>
          </cell>
          <cell r="X297">
            <v>92.000000000000014</v>
          </cell>
          <cell r="AC297">
            <v>67.2</v>
          </cell>
          <cell r="AF297">
            <v>180</v>
          </cell>
          <cell r="AG297">
            <v>148.96</v>
          </cell>
          <cell r="AH297">
            <v>31.039999999999992</v>
          </cell>
          <cell r="AI297">
            <v>507.20000000000005</v>
          </cell>
          <cell r="AK297">
            <v>2077.6999999999998</v>
          </cell>
        </row>
        <row r="298">
          <cell r="P298">
            <v>0</v>
          </cell>
          <cell r="AF298">
            <v>0</v>
          </cell>
          <cell r="AG298">
            <v>0</v>
          </cell>
          <cell r="AH298">
            <v>0</v>
          </cell>
          <cell r="AI298">
            <v>0</v>
          </cell>
          <cell r="AK298">
            <v>0</v>
          </cell>
        </row>
        <row r="299">
          <cell r="F299">
            <v>18.666666666666664</v>
          </cell>
          <cell r="P299">
            <v>48.800000000000004</v>
          </cell>
          <cell r="S299">
            <v>5.6000000000000005</v>
          </cell>
          <cell r="X299">
            <v>13.600000000000001</v>
          </cell>
          <cell r="AC299">
            <v>21.6</v>
          </cell>
          <cell r="AF299">
            <v>12</v>
          </cell>
          <cell r="AG299">
            <v>11</v>
          </cell>
          <cell r="AH299">
            <v>1</v>
          </cell>
          <cell r="AI299">
            <v>0</v>
          </cell>
          <cell r="AK299">
            <v>120.26666666666665</v>
          </cell>
        </row>
        <row r="300">
          <cell r="F300">
            <v>94697.184761904777</v>
          </cell>
          <cell r="P300">
            <v>1520.8000000000004</v>
          </cell>
          <cell r="Q300">
            <v>0</v>
          </cell>
          <cell r="R300">
            <v>0</v>
          </cell>
          <cell r="S300">
            <v>2126.6181818181776</v>
          </cell>
          <cell r="T300">
            <v>-642.65363636363622</v>
          </cell>
          <cell r="U300">
            <v>-650.41909090909098</v>
          </cell>
          <cell r="V300">
            <v>0</v>
          </cell>
          <cell r="W300">
            <v>0</v>
          </cell>
          <cell r="X300">
            <v>780.05454545454404</v>
          </cell>
          <cell r="Y300">
            <v>-358</v>
          </cell>
          <cell r="Z300">
            <v>-794.41818181818189</v>
          </cell>
          <cell r="AA300">
            <v>0</v>
          </cell>
          <cell r="AB300">
            <v>0</v>
          </cell>
          <cell r="AC300">
            <v>571</v>
          </cell>
          <cell r="AD300">
            <v>-112</v>
          </cell>
          <cell r="AE300">
            <v>-231.2</v>
          </cell>
          <cell r="AF300">
            <v>691.19999999999982</v>
          </cell>
          <cell r="AG300">
            <v>580.15999999999985</v>
          </cell>
          <cell r="AH300">
            <v>112.03999999999996</v>
          </cell>
          <cell r="AI300">
            <v>-278.90909090909088</v>
          </cell>
          <cell r="AK300">
            <v>100570.65748917751</v>
          </cell>
        </row>
        <row r="301">
          <cell r="AH301">
            <v>191</v>
          </cell>
          <cell r="AK301">
            <v>0</v>
          </cell>
        </row>
        <row r="303">
          <cell r="F303">
            <v>94697.184761904777</v>
          </cell>
          <cell r="G303">
            <v>0</v>
          </cell>
          <cell r="H303">
            <v>0</v>
          </cell>
          <cell r="P303">
            <v>1520.8000000000004</v>
          </cell>
          <cell r="Q303">
            <v>0</v>
          </cell>
          <cell r="R303">
            <v>0</v>
          </cell>
          <cell r="S303">
            <v>2126.6181818181776</v>
          </cell>
          <cell r="T303">
            <v>-642.65363636363622</v>
          </cell>
          <cell r="U303">
            <v>-650.41909090909098</v>
          </cell>
          <cell r="V303">
            <v>0</v>
          </cell>
          <cell r="W303">
            <v>0</v>
          </cell>
          <cell r="X303">
            <v>780.05454545454404</v>
          </cell>
          <cell r="Y303">
            <v>-358</v>
          </cell>
          <cell r="Z303">
            <v>-794.41818181818189</v>
          </cell>
          <cell r="AA303">
            <v>0</v>
          </cell>
          <cell r="AB303">
            <v>0</v>
          </cell>
          <cell r="AC303">
            <v>571</v>
          </cell>
          <cell r="AF303">
            <v>691.19999999999982</v>
          </cell>
          <cell r="AG303">
            <v>388.15999999999985</v>
          </cell>
          <cell r="AH303">
            <v>303.03999999999996</v>
          </cell>
          <cell r="AK303">
            <v>100570.65748917751</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94697.184761904777</v>
          </cell>
          <cell r="P308">
            <v>1520.8000000000004</v>
          </cell>
          <cell r="Q308">
            <v>0</v>
          </cell>
          <cell r="R308">
            <v>0</v>
          </cell>
          <cell r="S308">
            <v>2126.6181818181776</v>
          </cell>
          <cell r="T308">
            <v>-642.65363636363622</v>
          </cell>
          <cell r="U308">
            <v>-650.41909090909098</v>
          </cell>
          <cell r="V308">
            <v>0</v>
          </cell>
          <cell r="W308">
            <v>0</v>
          </cell>
          <cell r="X308">
            <v>780.05454545454404</v>
          </cell>
          <cell r="Y308">
            <v>-358</v>
          </cell>
          <cell r="Z308">
            <v>-794.41818181818189</v>
          </cell>
          <cell r="AA308">
            <v>0</v>
          </cell>
          <cell r="AB308">
            <v>0</v>
          </cell>
          <cell r="AC308">
            <v>571</v>
          </cell>
          <cell r="AD308">
            <v>-112</v>
          </cell>
          <cell r="AE308">
            <v>-231.2</v>
          </cell>
          <cell r="AF308">
            <v>691.19999999999982</v>
          </cell>
          <cell r="AG308">
            <v>388.15999999999985</v>
          </cell>
          <cell r="AH308">
            <v>303.03999999999996</v>
          </cell>
          <cell r="AI308">
            <v>-278.90909090909088</v>
          </cell>
          <cell r="AK308">
            <v>100570.65748917751</v>
          </cell>
        </row>
        <row r="309">
          <cell r="AK309">
            <v>0</v>
          </cell>
        </row>
        <row r="310">
          <cell r="P310">
            <v>0</v>
          </cell>
          <cell r="AK310">
            <v>0</v>
          </cell>
        </row>
        <row r="311">
          <cell r="S311">
            <v>0</v>
          </cell>
          <cell r="AK311">
            <v>0</v>
          </cell>
        </row>
        <row r="312">
          <cell r="F312">
            <v>8992</v>
          </cell>
          <cell r="AK312">
            <v>8992</v>
          </cell>
        </row>
        <row r="313">
          <cell r="S313">
            <v>0</v>
          </cell>
        </row>
        <row r="314">
          <cell r="F314">
            <v>0</v>
          </cell>
          <cell r="AK314">
            <v>0</v>
          </cell>
        </row>
        <row r="315">
          <cell r="AK315">
            <v>0</v>
          </cell>
        </row>
        <row r="317">
          <cell r="AK317">
            <v>0</v>
          </cell>
        </row>
        <row r="318">
          <cell r="S318">
            <v>0</v>
          </cell>
        </row>
        <row r="319">
          <cell r="F319">
            <v>94697.184761904777</v>
          </cell>
          <cell r="P319">
            <v>1520.8000000000004</v>
          </cell>
          <cell r="Q319">
            <v>0</v>
          </cell>
          <cell r="R319">
            <v>0</v>
          </cell>
          <cell r="S319">
            <v>2126.6181818181776</v>
          </cell>
          <cell r="T319">
            <v>-642.65363636363622</v>
          </cell>
          <cell r="U319">
            <v>-650.41909090909098</v>
          </cell>
          <cell r="V319">
            <v>0</v>
          </cell>
          <cell r="W319">
            <v>0</v>
          </cell>
          <cell r="X319">
            <v>780.05454545454404</v>
          </cell>
          <cell r="Y319">
            <v>-358</v>
          </cell>
          <cell r="Z319">
            <v>-794.41818181818189</v>
          </cell>
          <cell r="AA319">
            <v>0</v>
          </cell>
          <cell r="AB319">
            <v>0</v>
          </cell>
          <cell r="AC319">
            <v>571</v>
          </cell>
          <cell r="AD319">
            <v>-112</v>
          </cell>
          <cell r="AE319">
            <v>-231.2</v>
          </cell>
          <cell r="AF319">
            <v>691.19999999999982</v>
          </cell>
          <cell r="AG319">
            <v>388.15999999999985</v>
          </cell>
          <cell r="AH319">
            <v>303.03999999999996</v>
          </cell>
          <cell r="AI319">
            <v>-278.90909090909088</v>
          </cell>
          <cell r="AK319">
            <v>100570.65748917751</v>
          </cell>
        </row>
        <row r="328">
          <cell r="AJ328">
            <v>2455</v>
          </cell>
          <cell r="AK328">
            <v>5757</v>
          </cell>
          <cell r="AM328">
            <v>4595.909090909091</v>
          </cell>
        </row>
        <row r="329">
          <cell r="F329">
            <v>103</v>
          </cell>
          <cell r="P329">
            <v>198</v>
          </cell>
          <cell r="S329">
            <v>460</v>
          </cell>
          <cell r="X329">
            <v>178</v>
          </cell>
          <cell r="AC329">
            <v>146</v>
          </cell>
          <cell r="AF329">
            <v>393</v>
          </cell>
          <cell r="AG329">
            <v>373</v>
          </cell>
          <cell r="AH329">
            <v>20</v>
          </cell>
          <cell r="AI329">
            <v>76</v>
          </cell>
          <cell r="AK329">
            <v>1570</v>
          </cell>
          <cell r="AM329">
            <v>1253</v>
          </cell>
        </row>
        <row r="330">
          <cell r="AJ330">
            <v>36</v>
          </cell>
          <cell r="AK330">
            <v>10408.151428571429</v>
          </cell>
          <cell r="AM330">
            <v>10408.151428571429</v>
          </cell>
        </row>
        <row r="331">
          <cell r="AK331">
            <v>791.6</v>
          </cell>
          <cell r="AM331">
            <v>791.6</v>
          </cell>
        </row>
        <row r="332">
          <cell r="AJ332">
            <v>36</v>
          </cell>
          <cell r="AK332">
            <v>120.26666666666665</v>
          </cell>
          <cell r="AM332">
            <v>108.26666666666667</v>
          </cell>
        </row>
        <row r="333">
          <cell r="AK333">
            <v>4126.5514285714289</v>
          </cell>
          <cell r="AM333">
            <v>4126.5514285714289</v>
          </cell>
        </row>
        <row r="334">
          <cell r="AK334">
            <v>3500</v>
          </cell>
          <cell r="AM334">
            <v>3500</v>
          </cell>
        </row>
        <row r="335">
          <cell r="AK335">
            <v>0</v>
          </cell>
        </row>
        <row r="336">
          <cell r="AK336">
            <v>1990</v>
          </cell>
          <cell r="AM336">
            <v>1990</v>
          </cell>
        </row>
        <row r="337">
          <cell r="AK337">
            <v>9242.6666666666661</v>
          </cell>
        </row>
        <row r="338">
          <cell r="AK338">
            <v>0</v>
          </cell>
          <cell r="AM338">
            <v>0</v>
          </cell>
        </row>
        <row r="339">
          <cell r="AK339">
            <v>2183.5999999999995</v>
          </cell>
          <cell r="AM339">
            <v>2302</v>
          </cell>
        </row>
        <row r="340">
          <cell r="AK340">
            <v>2830.0727272727277</v>
          </cell>
          <cell r="AM340">
            <v>2501.0727272727272</v>
          </cell>
        </row>
        <row r="341">
          <cell r="AK341">
            <v>0</v>
          </cell>
          <cell r="AM341">
            <v>0</v>
          </cell>
        </row>
        <row r="342">
          <cell r="AK342">
            <v>0</v>
          </cell>
          <cell r="AM342">
            <v>0</v>
          </cell>
        </row>
        <row r="343">
          <cell r="AK343">
            <v>0</v>
          </cell>
          <cell r="AM343">
            <v>0</v>
          </cell>
        </row>
        <row r="344">
          <cell r="AK344">
            <v>4067.2</v>
          </cell>
          <cell r="AM344">
            <v>3105.4</v>
          </cell>
        </row>
        <row r="345">
          <cell r="AK345">
            <v>1424</v>
          </cell>
          <cell r="AM345">
            <v>988</v>
          </cell>
        </row>
        <row r="346">
          <cell r="AK346">
            <v>302.40000000000003</v>
          </cell>
          <cell r="AM346">
            <v>276.8</v>
          </cell>
        </row>
        <row r="347">
          <cell r="AK347">
            <v>1444.2</v>
          </cell>
        </row>
        <row r="348">
          <cell r="AK348">
            <v>896.6</v>
          </cell>
        </row>
        <row r="349">
          <cell r="AK349">
            <v>0</v>
          </cell>
          <cell r="AM349">
            <v>0</v>
          </cell>
        </row>
        <row r="350">
          <cell r="AK350">
            <v>66</v>
          </cell>
          <cell r="AM350">
            <v>66</v>
          </cell>
        </row>
        <row r="351">
          <cell r="AK351">
            <v>3398.2</v>
          </cell>
          <cell r="AM351">
            <v>2675</v>
          </cell>
        </row>
        <row r="352">
          <cell r="P352">
            <v>225</v>
          </cell>
          <cell r="S352">
            <v>296</v>
          </cell>
          <cell r="X352">
            <v>56</v>
          </cell>
          <cell r="AC352">
            <v>95</v>
          </cell>
          <cell r="AF352">
            <v>317.8</v>
          </cell>
          <cell r="AG352">
            <v>317.8</v>
          </cell>
          <cell r="AH352">
            <v>0</v>
          </cell>
          <cell r="AK352">
            <v>989.8</v>
          </cell>
        </row>
        <row r="353">
          <cell r="AK353">
            <v>0</v>
          </cell>
        </row>
        <row r="354">
          <cell r="F354">
            <v>0</v>
          </cell>
          <cell r="P354">
            <v>0</v>
          </cell>
          <cell r="S354">
            <v>0</v>
          </cell>
          <cell r="X354">
            <v>0</v>
          </cell>
          <cell r="AC354">
            <v>0</v>
          </cell>
          <cell r="AF354">
            <v>0</v>
          </cell>
          <cell r="AG354">
            <v>0</v>
          </cell>
          <cell r="AH354">
            <v>0</v>
          </cell>
          <cell r="AI354">
            <v>0</v>
          </cell>
          <cell r="AK354">
            <v>363.66666666666663</v>
          </cell>
          <cell r="AM354">
            <v>363.66666666666663</v>
          </cell>
        </row>
        <row r="355">
          <cell r="AK355">
            <v>105</v>
          </cell>
          <cell r="AM355">
            <v>105</v>
          </cell>
        </row>
        <row r="356">
          <cell r="AK356">
            <v>0</v>
          </cell>
          <cell r="AM356">
            <v>0</v>
          </cell>
        </row>
        <row r="357">
          <cell r="AK357">
            <v>0</v>
          </cell>
          <cell r="AM357">
            <v>0</v>
          </cell>
        </row>
        <row r="358">
          <cell r="AJ358">
            <v>-2491</v>
          </cell>
          <cell r="AK358">
            <v>3376.9666666666672</v>
          </cell>
          <cell r="AM358" t="e">
            <v>#REF!</v>
          </cell>
        </row>
        <row r="359">
          <cell r="AK359">
            <v>607.40000000000009</v>
          </cell>
        </row>
        <row r="360">
          <cell r="AK360">
            <v>691.86666666666667</v>
          </cell>
        </row>
        <row r="361">
          <cell r="AK361">
            <v>2077.6999999999998</v>
          </cell>
        </row>
        <row r="362">
          <cell r="F362">
            <v>0</v>
          </cell>
          <cell r="P362">
            <v>-41.200000000000045</v>
          </cell>
          <cell r="S362">
            <v>-70.599999999999909</v>
          </cell>
          <cell r="T362">
            <v>207.20000000000002</v>
          </cell>
          <cell r="U362">
            <v>1087.8</v>
          </cell>
          <cell r="X362">
            <v>576.79999999999995</v>
          </cell>
          <cell r="Y362">
            <v>233</v>
          </cell>
          <cell r="Z362">
            <v>519</v>
          </cell>
          <cell r="AC362">
            <v>574.79999999999995</v>
          </cell>
          <cell r="AD362">
            <v>240</v>
          </cell>
          <cell r="AE362">
            <v>494</v>
          </cell>
          <cell r="AF362">
            <v>108.80000000000001</v>
          </cell>
          <cell r="AG362">
            <v>170.8</v>
          </cell>
          <cell r="AH362">
            <v>-62</v>
          </cell>
          <cell r="AI362">
            <v>0</v>
          </cell>
          <cell r="AK362">
            <v>1158.5999999999999</v>
          </cell>
          <cell r="AM362">
            <v>1049.8</v>
          </cell>
        </row>
        <row r="371">
          <cell r="F371">
            <v>-4642</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305.73333333333335</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P389">
            <v>2</v>
          </cell>
          <cell r="X389">
            <v>0</v>
          </cell>
          <cell r="Y389">
            <v>0</v>
          </cell>
          <cell r="AC389">
            <v>25</v>
          </cell>
          <cell r="AD389">
            <v>8</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7"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3281.3333333333321</v>
          </cell>
          <cell r="P46">
            <v>2113</v>
          </cell>
          <cell r="S46">
            <v>9843.2727272727279</v>
          </cell>
          <cell r="T46">
            <v>4622.9436363636387</v>
          </cell>
          <cell r="U46">
            <v>1761.3290909090908</v>
          </cell>
          <cell r="X46">
            <v>2228.8181818181802</v>
          </cell>
          <cell r="AC46">
            <v>1415</v>
          </cell>
          <cell r="AF46">
            <v>3580.2</v>
          </cell>
          <cell r="AG46">
            <v>2592.2999999999997</v>
          </cell>
          <cell r="AH46">
            <v>987.90000000000009</v>
          </cell>
        </row>
        <row r="47">
          <cell r="F47">
            <v>1</v>
          </cell>
          <cell r="P47">
            <v>1</v>
          </cell>
          <cell r="S47">
            <v>1</v>
          </cell>
          <cell r="X47">
            <v>1</v>
          </cell>
          <cell r="AC47">
            <v>1</v>
          </cell>
          <cell r="AF47">
            <v>1</v>
          </cell>
          <cell r="AG47">
            <v>1</v>
          </cell>
          <cell r="AH47">
            <v>1</v>
          </cell>
        </row>
        <row r="49">
          <cell r="F49">
            <v>256</v>
          </cell>
          <cell r="G49">
            <v>71</v>
          </cell>
          <cell r="H49">
            <v>185</v>
          </cell>
          <cell r="P49">
            <v>502</v>
          </cell>
          <cell r="S49">
            <v>413</v>
          </cell>
          <cell r="T49">
            <v>206.5</v>
          </cell>
          <cell r="U49">
            <v>206.5</v>
          </cell>
          <cell r="X49">
            <v>258</v>
          </cell>
          <cell r="Y49">
            <v>80</v>
          </cell>
          <cell r="Z49">
            <v>178</v>
          </cell>
          <cell r="AC49">
            <v>218</v>
          </cell>
          <cell r="AD49">
            <v>71</v>
          </cell>
          <cell r="AE49">
            <v>147</v>
          </cell>
          <cell r="AF49">
            <v>336</v>
          </cell>
          <cell r="AG49">
            <v>300</v>
          </cell>
          <cell r="AH49">
            <v>36</v>
          </cell>
          <cell r="AK49">
            <v>2095</v>
          </cell>
          <cell r="AL49">
            <v>842</v>
          </cell>
          <cell r="AM49">
            <v>1253</v>
          </cell>
          <cell r="AN49">
            <v>151</v>
          </cell>
          <cell r="AO49">
            <v>465</v>
          </cell>
          <cell r="AP49">
            <v>691</v>
          </cell>
          <cell r="AQ49">
            <v>788</v>
          </cell>
        </row>
        <row r="50">
          <cell r="F50">
            <v>158</v>
          </cell>
          <cell r="G50">
            <v>44</v>
          </cell>
          <cell r="P50">
            <v>56</v>
          </cell>
          <cell r="S50">
            <v>400.83333333333331</v>
          </cell>
          <cell r="X50">
            <v>75</v>
          </cell>
          <cell r="Y50">
            <v>23</v>
          </cell>
          <cell r="Z50">
            <v>52</v>
          </cell>
          <cell r="AC50">
            <v>40</v>
          </cell>
          <cell r="AD50">
            <v>13</v>
          </cell>
          <cell r="AE50">
            <v>27</v>
          </cell>
          <cell r="AF50">
            <v>295</v>
          </cell>
          <cell r="AG50">
            <v>263</v>
          </cell>
          <cell r="AH50">
            <v>32</v>
          </cell>
          <cell r="AK50">
            <v>1026.8333333333333</v>
          </cell>
          <cell r="AL50">
            <v>167</v>
          </cell>
          <cell r="AM50">
            <v>859.83333333333326</v>
          </cell>
        </row>
        <row r="51">
          <cell r="G51">
            <v>0</v>
          </cell>
          <cell r="P51">
            <v>1</v>
          </cell>
          <cell r="X51">
            <v>18</v>
          </cell>
          <cell r="Y51">
            <v>6</v>
          </cell>
          <cell r="Z51">
            <v>12</v>
          </cell>
          <cell r="AC51">
            <v>47</v>
          </cell>
          <cell r="AD51">
            <v>15</v>
          </cell>
          <cell r="AE51">
            <v>32</v>
          </cell>
          <cell r="AH51">
            <v>0</v>
          </cell>
          <cell r="AK51">
            <v>66</v>
          </cell>
          <cell r="AL51">
            <v>22</v>
          </cell>
          <cell r="AM51">
            <v>44</v>
          </cell>
        </row>
        <row r="52">
          <cell r="F52">
            <v>98</v>
          </cell>
          <cell r="G52">
            <v>27</v>
          </cell>
          <cell r="P52">
            <v>10</v>
          </cell>
          <cell r="X52">
            <v>0</v>
          </cell>
          <cell r="Y52">
            <v>0</v>
          </cell>
          <cell r="Z52">
            <v>0</v>
          </cell>
          <cell r="AC52">
            <v>20</v>
          </cell>
          <cell r="AD52">
            <v>7</v>
          </cell>
          <cell r="AE52">
            <v>13</v>
          </cell>
          <cell r="AF52">
            <v>32</v>
          </cell>
          <cell r="AG52">
            <v>32</v>
          </cell>
          <cell r="AH52">
            <v>0</v>
          </cell>
          <cell r="AK52">
            <v>160</v>
          </cell>
          <cell r="AL52">
            <v>44</v>
          </cell>
          <cell r="AM52">
            <v>116</v>
          </cell>
        </row>
        <row r="53">
          <cell r="F53">
            <v>10.333333333333334</v>
          </cell>
          <cell r="G53">
            <v>3</v>
          </cell>
          <cell r="H53">
            <v>7.3333333333333339</v>
          </cell>
          <cell r="P53">
            <v>56</v>
          </cell>
          <cell r="S53">
            <v>384</v>
          </cell>
          <cell r="T53">
            <v>299.52</v>
          </cell>
          <cell r="U53">
            <v>84.480000000000018</v>
          </cell>
          <cell r="X53">
            <v>607</v>
          </cell>
          <cell r="Y53">
            <v>188</v>
          </cell>
          <cell r="Z53">
            <v>419</v>
          </cell>
          <cell r="AC53">
            <v>95</v>
          </cell>
          <cell r="AD53">
            <v>31</v>
          </cell>
          <cell r="AE53">
            <v>64</v>
          </cell>
          <cell r="AF53">
            <v>205</v>
          </cell>
          <cell r="AG53">
            <v>201</v>
          </cell>
          <cell r="AH53">
            <v>4</v>
          </cell>
          <cell r="AK53">
            <v>1358.3333333333333</v>
          </cell>
          <cell r="AL53">
            <v>281</v>
          </cell>
          <cell r="AM53">
            <v>1077.3333333333333</v>
          </cell>
          <cell r="AN53">
            <v>219</v>
          </cell>
          <cell r="AO53">
            <v>614</v>
          </cell>
          <cell r="AP53">
            <v>62</v>
          </cell>
          <cell r="AQ53">
            <v>463.33333333333326</v>
          </cell>
        </row>
        <row r="54">
          <cell r="F54">
            <v>0</v>
          </cell>
          <cell r="G54">
            <v>0</v>
          </cell>
          <cell r="H54">
            <v>0</v>
          </cell>
          <cell r="S54">
            <v>21</v>
          </cell>
          <cell r="T54">
            <v>21</v>
          </cell>
          <cell r="U54">
            <v>0</v>
          </cell>
          <cell r="X54">
            <v>477</v>
          </cell>
          <cell r="Y54">
            <v>148</v>
          </cell>
          <cell r="Z54">
            <v>329</v>
          </cell>
          <cell r="AC54">
            <v>14</v>
          </cell>
          <cell r="AD54">
            <v>5</v>
          </cell>
          <cell r="AE54">
            <v>9</v>
          </cell>
          <cell r="AH54">
            <v>0</v>
          </cell>
          <cell r="AK54">
            <v>512</v>
          </cell>
          <cell r="AL54">
            <v>153</v>
          </cell>
          <cell r="AM54">
            <v>359</v>
          </cell>
          <cell r="AN54">
            <v>153</v>
          </cell>
          <cell r="AO54">
            <v>345</v>
          </cell>
          <cell r="AP54">
            <v>0</v>
          </cell>
          <cell r="AQ54">
            <v>14</v>
          </cell>
        </row>
        <row r="55">
          <cell r="F55">
            <v>0</v>
          </cell>
          <cell r="G55">
            <v>0</v>
          </cell>
          <cell r="H55">
            <v>0</v>
          </cell>
          <cell r="S55">
            <v>18925</v>
          </cell>
          <cell r="T55">
            <v>18925</v>
          </cell>
          <cell r="U55">
            <v>0</v>
          </cell>
          <cell r="X55">
            <v>26100</v>
          </cell>
          <cell r="Y55">
            <v>11966.09756097561</v>
          </cell>
          <cell r="Z55">
            <v>14133.90243902439</v>
          </cell>
          <cell r="AC55">
            <v>24751</v>
          </cell>
          <cell r="AD55">
            <v>12644.477434679333</v>
          </cell>
          <cell r="AE55">
            <v>12106.522565320667</v>
          </cell>
          <cell r="AH55">
            <v>0</v>
          </cell>
          <cell r="AK55">
            <v>69776</v>
          </cell>
          <cell r="AL55">
            <v>24610.574995654941</v>
          </cell>
          <cell r="AM55">
            <v>45165.425004345059</v>
          </cell>
          <cell r="AN55">
            <v>24610.574995654941</v>
          </cell>
          <cell r="AO55">
            <v>45165</v>
          </cell>
          <cell r="AP55">
            <v>0</v>
          </cell>
          <cell r="AQ55">
            <v>0.42500434505927842</v>
          </cell>
        </row>
        <row r="56">
          <cell r="F56">
            <v>0</v>
          </cell>
          <cell r="G56">
            <v>0</v>
          </cell>
          <cell r="H56">
            <v>0</v>
          </cell>
          <cell r="P56">
            <v>0</v>
          </cell>
          <cell r="S56">
            <v>18925</v>
          </cell>
          <cell r="T56">
            <v>18925</v>
          </cell>
          <cell r="U56">
            <v>0</v>
          </cell>
          <cell r="X56">
            <v>26100</v>
          </cell>
          <cell r="Y56">
            <v>11966.09756097561</v>
          </cell>
          <cell r="Z56">
            <v>14133.90243902439</v>
          </cell>
          <cell r="AC56">
            <v>24751</v>
          </cell>
          <cell r="AD56">
            <v>12644.477434679333</v>
          </cell>
          <cell r="AE56">
            <v>12106.522565320667</v>
          </cell>
          <cell r="AF56">
            <v>0</v>
          </cell>
          <cell r="AG56">
            <v>0</v>
          </cell>
          <cell r="AH56">
            <v>0</v>
          </cell>
          <cell r="AI56">
            <v>0</v>
          </cell>
          <cell r="AK56">
            <v>69776</v>
          </cell>
          <cell r="AL56">
            <v>24610.574995654941</v>
          </cell>
          <cell r="AM56">
            <v>45165.425004345059</v>
          </cell>
          <cell r="AN56">
            <v>24610.574995654941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3</v>
          </cell>
          <cell r="G58">
            <v>1</v>
          </cell>
          <cell r="H58">
            <v>2</v>
          </cell>
          <cell r="P58">
            <v>91</v>
          </cell>
          <cell r="S58">
            <v>3156</v>
          </cell>
          <cell r="T58">
            <v>3156</v>
          </cell>
          <cell r="U58">
            <v>0</v>
          </cell>
          <cell r="X58">
            <v>0</v>
          </cell>
          <cell r="Y58">
            <v>0</v>
          </cell>
          <cell r="Z58">
            <v>0</v>
          </cell>
          <cell r="AC58">
            <v>0</v>
          </cell>
          <cell r="AD58">
            <v>0</v>
          </cell>
          <cell r="AE58">
            <v>0</v>
          </cell>
          <cell r="AF58">
            <v>1154</v>
          </cell>
          <cell r="AG58">
            <v>403.9</v>
          </cell>
          <cell r="AH58">
            <v>750.1</v>
          </cell>
          <cell r="AK58">
            <v>3653.9</v>
          </cell>
          <cell r="AL58">
            <v>92</v>
          </cell>
          <cell r="AM58">
            <v>3561.9</v>
          </cell>
          <cell r="AN58">
            <v>0</v>
          </cell>
          <cell r="AO58">
            <v>1073</v>
          </cell>
          <cell r="AP58">
            <v>92</v>
          </cell>
          <cell r="AQ58">
            <v>2488.9</v>
          </cell>
        </row>
        <row r="59">
          <cell r="F59">
            <v>281</v>
          </cell>
          <cell r="G59">
            <v>78</v>
          </cell>
          <cell r="H59">
            <v>203</v>
          </cell>
          <cell r="P59">
            <v>477</v>
          </cell>
          <cell r="S59">
            <v>928.27272727272725</v>
          </cell>
          <cell r="T59">
            <v>454.85363636363633</v>
          </cell>
          <cell r="U59">
            <v>473.41909090909093</v>
          </cell>
          <cell r="X59">
            <v>272.81818181818181</v>
          </cell>
          <cell r="Y59">
            <v>85</v>
          </cell>
          <cell r="Z59">
            <v>187.81818181818181</v>
          </cell>
          <cell r="AC59">
            <v>249</v>
          </cell>
          <cell r="AD59">
            <v>81</v>
          </cell>
          <cell r="AE59">
            <v>168</v>
          </cell>
          <cell r="AF59">
            <v>959</v>
          </cell>
          <cell r="AG59">
            <v>844</v>
          </cell>
          <cell r="AH59">
            <v>115</v>
          </cell>
          <cell r="AI59">
            <v>279</v>
          </cell>
          <cell r="AK59">
            <v>3573.090909090909</v>
          </cell>
          <cell r="AL59">
            <v>992.13269689737467</v>
          </cell>
          <cell r="AM59">
            <v>2580.9582121935346</v>
          </cell>
          <cell r="AN59">
            <v>166</v>
          </cell>
          <cell r="AO59">
            <v>671</v>
          </cell>
          <cell r="AP59">
            <v>826.13269689737467</v>
          </cell>
          <cell r="AQ59">
            <v>1909.9582121935346</v>
          </cell>
        </row>
        <row r="60">
          <cell r="F60">
            <v>15</v>
          </cell>
          <cell r="G60">
            <v>4</v>
          </cell>
          <cell r="H60">
            <v>11</v>
          </cell>
          <cell r="P60">
            <v>26</v>
          </cell>
          <cell r="S60">
            <v>51</v>
          </cell>
          <cell r="T60">
            <v>25</v>
          </cell>
          <cell r="U60">
            <v>26</v>
          </cell>
          <cell r="X60">
            <v>15</v>
          </cell>
          <cell r="Y60">
            <v>5</v>
          </cell>
          <cell r="Z60">
            <v>10</v>
          </cell>
          <cell r="AC60">
            <v>14</v>
          </cell>
          <cell r="AD60">
            <v>5</v>
          </cell>
          <cell r="AE60">
            <v>9</v>
          </cell>
          <cell r="AF60">
            <v>53</v>
          </cell>
          <cell r="AG60">
            <v>46</v>
          </cell>
          <cell r="AH60">
            <v>7</v>
          </cell>
          <cell r="AK60">
            <v>181</v>
          </cell>
          <cell r="AL60">
            <v>55</v>
          </cell>
          <cell r="AM60">
            <v>126</v>
          </cell>
          <cell r="AN60">
            <v>10</v>
          </cell>
          <cell r="AO60">
            <v>28</v>
          </cell>
          <cell r="AP60">
            <v>45</v>
          </cell>
          <cell r="AQ60">
            <v>98</v>
          </cell>
        </row>
        <row r="61">
          <cell r="F61">
            <v>88</v>
          </cell>
          <cell r="G61">
            <v>24</v>
          </cell>
          <cell r="H61">
            <v>64</v>
          </cell>
          <cell r="P61">
            <v>153</v>
          </cell>
          <cell r="S61">
            <v>297</v>
          </cell>
          <cell r="T61">
            <v>146</v>
          </cell>
          <cell r="U61">
            <v>151</v>
          </cell>
          <cell r="X61">
            <v>87</v>
          </cell>
          <cell r="Y61">
            <v>27</v>
          </cell>
          <cell r="Z61">
            <v>60</v>
          </cell>
          <cell r="AC61">
            <v>80</v>
          </cell>
          <cell r="AD61">
            <v>26</v>
          </cell>
          <cell r="AE61">
            <v>54</v>
          </cell>
          <cell r="AF61">
            <v>307</v>
          </cell>
          <cell r="AG61">
            <v>270</v>
          </cell>
          <cell r="AH61">
            <v>37</v>
          </cell>
          <cell r="AI61">
            <v>0</v>
          </cell>
          <cell r="AK61">
            <v>1053</v>
          </cell>
          <cell r="AL61">
            <v>317</v>
          </cell>
          <cell r="AM61">
            <v>736</v>
          </cell>
          <cell r="AN61">
            <v>0</v>
          </cell>
          <cell r="AO61">
            <v>0</v>
          </cell>
          <cell r="AP61">
            <v>0</v>
          </cell>
          <cell r="AQ61">
            <v>0</v>
          </cell>
        </row>
        <row r="62">
          <cell r="F62">
            <v>0</v>
          </cell>
          <cell r="G62">
            <v>0</v>
          </cell>
          <cell r="P62">
            <v>0</v>
          </cell>
          <cell r="X62">
            <v>0</v>
          </cell>
          <cell r="AH62">
            <v>0</v>
          </cell>
          <cell r="AK62">
            <v>0</v>
          </cell>
        </row>
        <row r="63">
          <cell r="F63">
            <v>87.333333333333329</v>
          </cell>
          <cell r="G63">
            <v>24</v>
          </cell>
          <cell r="H63">
            <v>63.333333333333329</v>
          </cell>
          <cell r="P63">
            <v>586</v>
          </cell>
          <cell r="S63">
            <v>1295</v>
          </cell>
          <cell r="T63">
            <v>207.20000000000002</v>
          </cell>
          <cell r="U63">
            <v>1087.8</v>
          </cell>
          <cell r="X63">
            <v>615</v>
          </cell>
          <cell r="Y63">
            <v>191</v>
          </cell>
          <cell r="Z63">
            <v>424</v>
          </cell>
          <cell r="AC63">
            <v>734</v>
          </cell>
          <cell r="AD63">
            <v>240</v>
          </cell>
          <cell r="AE63">
            <v>494</v>
          </cell>
          <cell r="AF63">
            <v>553</v>
          </cell>
          <cell r="AG63">
            <v>538</v>
          </cell>
          <cell r="AH63">
            <v>15</v>
          </cell>
          <cell r="AK63">
            <v>3865.3333333333335</v>
          </cell>
          <cell r="AL63">
            <v>1049</v>
          </cell>
          <cell r="AM63">
            <v>2816.3333333333335</v>
          </cell>
          <cell r="AN63">
            <v>431</v>
          </cell>
          <cell r="AO63">
            <v>1358</v>
          </cell>
          <cell r="AP63">
            <v>618</v>
          </cell>
          <cell r="AQ63">
            <v>1458.3333333333335</v>
          </cell>
        </row>
        <row r="64">
          <cell r="G64">
            <v>0</v>
          </cell>
          <cell r="T64">
            <v>21</v>
          </cell>
          <cell r="U64">
            <v>109</v>
          </cell>
          <cell r="AH64">
            <v>0</v>
          </cell>
          <cell r="AI64">
            <v>0</v>
          </cell>
          <cell r="AJ64">
            <v>0</v>
          </cell>
          <cell r="AK64">
            <v>0</v>
          </cell>
          <cell r="AN64">
            <v>43</v>
          </cell>
          <cell r="AO64">
            <v>136</v>
          </cell>
          <cell r="AP64">
            <v>62</v>
          </cell>
          <cell r="AQ64">
            <v>146</v>
          </cell>
        </row>
        <row r="65">
          <cell r="F65">
            <v>87</v>
          </cell>
          <cell r="G65">
            <v>24</v>
          </cell>
          <cell r="H65">
            <v>63</v>
          </cell>
          <cell r="P65">
            <v>284</v>
          </cell>
          <cell r="S65">
            <v>2905</v>
          </cell>
          <cell r="X65">
            <v>219</v>
          </cell>
          <cell r="AC65">
            <v>199</v>
          </cell>
          <cell r="AF65">
            <v>67.2</v>
          </cell>
          <cell r="AG65">
            <v>67.2</v>
          </cell>
          <cell r="AH65">
            <v>0</v>
          </cell>
          <cell r="AK65">
            <v>3783.2</v>
          </cell>
          <cell r="AL65">
            <v>308</v>
          </cell>
          <cell r="AM65">
            <v>3475.2</v>
          </cell>
          <cell r="AO65">
            <v>799</v>
          </cell>
        </row>
        <row r="66">
          <cell r="F66">
            <v>0</v>
          </cell>
          <cell r="G66">
            <v>0</v>
          </cell>
          <cell r="P66">
            <v>0</v>
          </cell>
          <cell r="S66">
            <v>0</v>
          </cell>
          <cell r="X66">
            <v>0</v>
          </cell>
          <cell r="AC66">
            <v>0</v>
          </cell>
          <cell r="AD66">
            <v>0</v>
          </cell>
          <cell r="AH66">
            <v>0</v>
          </cell>
          <cell r="AK66">
            <v>0</v>
          </cell>
          <cell r="AL66">
            <v>0</v>
          </cell>
          <cell r="AM66">
            <v>0</v>
          </cell>
          <cell r="AO66">
            <v>0</v>
          </cell>
        </row>
        <row r="67">
          <cell r="G67">
            <v>0</v>
          </cell>
          <cell r="H67">
            <v>0.3333333333333286</v>
          </cell>
          <cell r="P67">
            <v>302</v>
          </cell>
          <cell r="S67">
            <v>-1610</v>
          </cell>
          <cell r="T67">
            <v>186.20000000000002</v>
          </cell>
          <cell r="U67">
            <v>978.8</v>
          </cell>
          <cell r="X67">
            <v>396</v>
          </cell>
          <cell r="Y67">
            <v>191</v>
          </cell>
          <cell r="Z67">
            <v>424</v>
          </cell>
          <cell r="AC67">
            <v>535</v>
          </cell>
          <cell r="AD67">
            <v>240</v>
          </cell>
          <cell r="AE67">
            <v>494</v>
          </cell>
          <cell r="AF67">
            <v>485.8</v>
          </cell>
          <cell r="AG67">
            <v>470.8</v>
          </cell>
          <cell r="AH67">
            <v>15</v>
          </cell>
          <cell r="AI67">
            <v>0</v>
          </cell>
          <cell r="AJ67">
            <v>0</v>
          </cell>
          <cell r="AK67">
            <v>81.800000000000011</v>
          </cell>
          <cell r="AN67">
            <v>388</v>
          </cell>
          <cell r="AO67">
            <v>423</v>
          </cell>
          <cell r="AP67">
            <v>556</v>
          </cell>
          <cell r="AQ67">
            <v>1312.3333333333335</v>
          </cell>
        </row>
        <row r="68">
          <cell r="F68">
            <v>92</v>
          </cell>
          <cell r="G68">
            <v>26</v>
          </cell>
          <cell r="H68">
            <v>66</v>
          </cell>
          <cell r="P68">
            <v>353</v>
          </cell>
          <cell r="S68">
            <v>873</v>
          </cell>
          <cell r="T68">
            <v>218.25</v>
          </cell>
          <cell r="U68">
            <v>654.75</v>
          </cell>
          <cell r="X68">
            <v>638</v>
          </cell>
          <cell r="Y68">
            <v>198</v>
          </cell>
          <cell r="Z68">
            <v>440</v>
          </cell>
          <cell r="AC68">
            <v>449</v>
          </cell>
          <cell r="AD68">
            <v>147</v>
          </cell>
          <cell r="AE68">
            <v>302</v>
          </cell>
          <cell r="AF68">
            <v>260</v>
          </cell>
          <cell r="AG68">
            <v>260</v>
          </cell>
          <cell r="AH68">
            <v>0</v>
          </cell>
          <cell r="AK68">
            <v>2665</v>
          </cell>
          <cell r="AL68">
            <v>724</v>
          </cell>
          <cell r="AM68">
            <v>1941</v>
          </cell>
          <cell r="AN68">
            <v>345</v>
          </cell>
          <cell r="AO68">
            <v>1039</v>
          </cell>
          <cell r="AP68">
            <v>379</v>
          </cell>
          <cell r="AQ68">
            <v>902</v>
          </cell>
        </row>
        <row r="69">
          <cell r="G69">
            <v>0</v>
          </cell>
          <cell r="H69">
            <v>0</v>
          </cell>
          <cell r="P69">
            <v>51</v>
          </cell>
          <cell r="S69">
            <v>296.72727272727275</v>
          </cell>
          <cell r="X69">
            <v>202.18181818181819</v>
          </cell>
          <cell r="Y69">
            <v>63</v>
          </cell>
          <cell r="Z69">
            <v>139.18181818181819</v>
          </cell>
          <cell r="AC69">
            <v>144</v>
          </cell>
          <cell r="AD69">
            <v>47</v>
          </cell>
          <cell r="AE69">
            <v>97</v>
          </cell>
          <cell r="AF69">
            <v>88</v>
          </cell>
          <cell r="AG69">
            <v>88</v>
          </cell>
          <cell r="AH69">
            <v>0</v>
          </cell>
          <cell r="AK69">
            <v>781.90909090909099</v>
          </cell>
          <cell r="AL69">
            <v>161</v>
          </cell>
          <cell r="AM69">
            <v>620.90909090909099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47</v>
          </cell>
          <cell r="AD71">
            <v>15</v>
          </cell>
          <cell r="AE71">
            <v>32</v>
          </cell>
          <cell r="AF71">
            <v>28</v>
          </cell>
          <cell r="AG71">
            <v>28</v>
          </cell>
          <cell r="AH71">
            <v>0</v>
          </cell>
          <cell r="AK71">
            <v>251</v>
          </cell>
          <cell r="AL71">
            <v>51</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353</v>
          </cell>
          <cell r="S73">
            <v>0</v>
          </cell>
          <cell r="X73">
            <v>0</v>
          </cell>
          <cell r="Y73">
            <v>0</v>
          </cell>
          <cell r="Z73">
            <v>0</v>
          </cell>
          <cell r="AC73">
            <v>0</v>
          </cell>
          <cell r="AD73">
            <v>0</v>
          </cell>
          <cell r="AE73">
            <v>0</v>
          </cell>
          <cell r="AF73">
            <v>0</v>
          </cell>
          <cell r="AG73">
            <v>0</v>
          </cell>
          <cell r="AH73">
            <v>0</v>
          </cell>
          <cell r="AK73">
            <v>353</v>
          </cell>
          <cell r="AL73">
            <v>353</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1748</v>
          </cell>
          <cell r="G75">
            <v>484</v>
          </cell>
          <cell r="H75">
            <v>1264</v>
          </cell>
          <cell r="P75">
            <v>110</v>
          </cell>
          <cell r="S75">
            <v>282</v>
          </cell>
          <cell r="T75">
            <v>116.82000000000001</v>
          </cell>
          <cell r="U75">
            <v>165.18</v>
          </cell>
          <cell r="X75">
            <v>115</v>
          </cell>
          <cell r="Y75">
            <v>36</v>
          </cell>
          <cell r="Z75">
            <v>79</v>
          </cell>
          <cell r="AC75">
            <v>84</v>
          </cell>
          <cell r="AD75">
            <v>27</v>
          </cell>
          <cell r="AE75">
            <v>57</v>
          </cell>
          <cell r="AF75">
            <v>225</v>
          </cell>
          <cell r="AG75">
            <v>186.2</v>
          </cell>
          <cell r="AH75">
            <v>38.800000000000011</v>
          </cell>
          <cell r="AI75">
            <v>633.66666666666663</v>
          </cell>
          <cell r="AK75">
            <v>3637.5333333333328</v>
          </cell>
          <cell r="AL75">
            <v>1134.6765314240254</v>
          </cell>
          <cell r="AM75">
            <v>2502.8568019093073</v>
          </cell>
          <cell r="AN75">
            <v>63</v>
          </cell>
          <cell r="AO75">
            <v>232</v>
          </cell>
          <cell r="AP75">
            <v>1071.6765314240254</v>
          </cell>
          <cell r="AQ75">
            <v>2270.8568019093073</v>
          </cell>
        </row>
        <row r="76">
          <cell r="F76">
            <v>105</v>
          </cell>
          <cell r="G76">
            <v>29</v>
          </cell>
          <cell r="H76">
            <v>76</v>
          </cell>
          <cell r="T76">
            <v>0</v>
          </cell>
          <cell r="U76">
            <v>0</v>
          </cell>
          <cell r="Y76">
            <v>0</v>
          </cell>
          <cell r="Z76">
            <v>0</v>
          </cell>
          <cell r="AE76">
            <v>0</v>
          </cell>
          <cell r="AH76">
            <v>0</v>
          </cell>
          <cell r="AK76">
            <v>105</v>
          </cell>
          <cell r="AL76">
            <v>29</v>
          </cell>
          <cell r="AM76">
            <v>76</v>
          </cell>
          <cell r="AN76">
            <v>0</v>
          </cell>
          <cell r="AO76">
            <v>0</v>
          </cell>
          <cell r="AP76">
            <v>29</v>
          </cell>
          <cell r="AQ76">
            <v>76</v>
          </cell>
        </row>
        <row r="77">
          <cell r="F77">
            <v>1643</v>
          </cell>
          <cell r="G77">
            <v>455</v>
          </cell>
          <cell r="H77">
            <v>1188</v>
          </cell>
          <cell r="P77">
            <v>110</v>
          </cell>
          <cell r="S77">
            <v>282</v>
          </cell>
          <cell r="T77">
            <v>116.82000000000001</v>
          </cell>
          <cell r="U77">
            <v>165.18</v>
          </cell>
          <cell r="X77">
            <v>115</v>
          </cell>
          <cell r="Y77">
            <v>36</v>
          </cell>
          <cell r="Z77">
            <v>79</v>
          </cell>
          <cell r="AC77">
            <v>84</v>
          </cell>
          <cell r="AD77">
            <v>27</v>
          </cell>
          <cell r="AE77">
            <v>57</v>
          </cell>
          <cell r="AF77">
            <v>225</v>
          </cell>
          <cell r="AG77">
            <v>186.2</v>
          </cell>
          <cell r="AH77">
            <v>38.800000000000011</v>
          </cell>
          <cell r="AI77">
            <v>633.66666666666663</v>
          </cell>
          <cell r="AK77">
            <v>2898.8666666666663</v>
          </cell>
          <cell r="AL77">
            <v>1105.6765314240254</v>
          </cell>
          <cell r="AM77">
            <v>1793.190135242641</v>
          </cell>
          <cell r="AN77">
            <v>63</v>
          </cell>
          <cell r="AO77">
            <v>232</v>
          </cell>
          <cell r="AP77">
            <v>1042.6765314240254</v>
          </cell>
          <cell r="AQ77">
            <v>1561.190135242641</v>
          </cell>
        </row>
        <row r="78">
          <cell r="F78">
            <v>591</v>
          </cell>
          <cell r="G78">
            <v>164</v>
          </cell>
          <cell r="H78">
            <v>427</v>
          </cell>
          <cell r="P78">
            <v>66</v>
          </cell>
          <cell r="S78">
            <v>177</v>
          </cell>
          <cell r="T78">
            <v>116.82000000000001</v>
          </cell>
          <cell r="U78">
            <v>60.179999999999993</v>
          </cell>
          <cell r="X78">
            <v>56</v>
          </cell>
          <cell r="Y78">
            <v>17</v>
          </cell>
          <cell r="Z78">
            <v>39</v>
          </cell>
          <cell r="AC78">
            <v>43</v>
          </cell>
          <cell r="AD78">
            <v>27</v>
          </cell>
          <cell r="AE78">
            <v>16</v>
          </cell>
          <cell r="AF78">
            <v>163</v>
          </cell>
          <cell r="AG78">
            <v>149</v>
          </cell>
          <cell r="AH78">
            <v>14</v>
          </cell>
          <cell r="AK78">
            <v>1182</v>
          </cell>
          <cell r="AL78">
            <v>331</v>
          </cell>
          <cell r="AM78">
            <v>851</v>
          </cell>
          <cell r="AQ78">
            <v>851</v>
          </cell>
        </row>
        <row r="79">
          <cell r="H79">
            <v>0</v>
          </cell>
          <cell r="S79">
            <v>0</v>
          </cell>
          <cell r="AK79">
            <v>363.66666666666663</v>
          </cell>
          <cell r="AL79">
            <v>158</v>
          </cell>
          <cell r="AM79">
            <v>205.66666666666663</v>
          </cell>
          <cell r="AQ79">
            <v>205.66666666666663</v>
          </cell>
        </row>
        <row r="80">
          <cell r="F80">
            <v>442</v>
          </cell>
          <cell r="G80">
            <v>123</v>
          </cell>
          <cell r="H80">
            <v>319</v>
          </cell>
          <cell r="P80">
            <v>20</v>
          </cell>
          <cell r="S80">
            <v>46</v>
          </cell>
          <cell r="X80">
            <v>48</v>
          </cell>
          <cell r="Y80">
            <v>15</v>
          </cell>
          <cell r="Z80">
            <v>33</v>
          </cell>
          <cell r="AC80">
            <v>9</v>
          </cell>
          <cell r="AD80">
            <v>3</v>
          </cell>
          <cell r="AE80">
            <v>6</v>
          </cell>
          <cell r="AF80">
            <v>12</v>
          </cell>
          <cell r="AG80">
            <v>7.1999999999999993</v>
          </cell>
          <cell r="AH80">
            <v>4.8000000000000007</v>
          </cell>
          <cell r="AI80">
            <v>39</v>
          </cell>
          <cell r="AK80">
            <v>615.20000000000005</v>
          </cell>
          <cell r="AL80">
            <v>178.67446300715991</v>
          </cell>
          <cell r="AM80">
            <v>436.5255369928401</v>
          </cell>
        </row>
        <row r="81">
          <cell r="F81">
            <v>610</v>
          </cell>
          <cell r="G81">
            <v>169</v>
          </cell>
          <cell r="H81">
            <v>441</v>
          </cell>
          <cell r="P81">
            <v>24</v>
          </cell>
          <cell r="S81">
            <v>59</v>
          </cell>
          <cell r="X81">
            <v>11</v>
          </cell>
          <cell r="Y81">
            <v>3</v>
          </cell>
          <cell r="Z81">
            <v>8</v>
          </cell>
          <cell r="AC81">
            <v>32</v>
          </cell>
          <cell r="AD81">
            <v>10</v>
          </cell>
          <cell r="AE81">
            <v>22</v>
          </cell>
          <cell r="AF81">
            <v>50</v>
          </cell>
          <cell r="AG81">
            <v>30</v>
          </cell>
          <cell r="AH81">
            <v>20</v>
          </cell>
          <cell r="AI81">
            <v>594.66666666666663</v>
          </cell>
          <cell r="AK81">
            <v>1371.6666666666665</v>
          </cell>
          <cell r="AL81">
            <v>451.00206841686554</v>
          </cell>
          <cell r="AM81">
            <v>920.66459824980097</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D83">
            <v>1</v>
          </cell>
          <cell r="AE83">
            <v>0.7</v>
          </cell>
          <cell r="AF83">
            <v>4.8</v>
          </cell>
          <cell r="AH83">
            <v>4.8</v>
          </cell>
          <cell r="AK83">
            <v>35.800000000000004</v>
          </cell>
          <cell r="AL83">
            <v>6.1</v>
          </cell>
          <cell r="AM83">
            <v>29.700000000000003</v>
          </cell>
        </row>
        <row r="84">
          <cell r="F84">
            <v>2580.6666666666665</v>
          </cell>
          <cell r="G84">
            <v>715</v>
          </cell>
          <cell r="H84">
            <v>1865.6666666666667</v>
          </cell>
          <cell r="P84">
            <v>2354</v>
          </cell>
          <cell r="Q84">
            <v>0</v>
          </cell>
          <cell r="R84">
            <v>0</v>
          </cell>
          <cell r="S84">
            <v>26604.272727272728</v>
          </cell>
          <cell r="T84">
            <v>23755.143636363639</v>
          </cell>
          <cell r="U84">
            <v>2849.1290909090908</v>
          </cell>
          <cell r="X84">
            <v>28707.81818181818</v>
          </cell>
          <cell r="Y84">
            <v>12776.09756097561</v>
          </cell>
          <cell r="Z84">
            <v>15931.720620842572</v>
          </cell>
          <cell r="AA84">
            <v>0</v>
          </cell>
          <cell r="AB84">
            <v>0</v>
          </cell>
          <cell r="AC84">
            <v>26674</v>
          </cell>
          <cell r="AD84">
            <v>13272.477434679333</v>
          </cell>
          <cell r="AE84">
            <v>13401.522565320667</v>
          </cell>
          <cell r="AF84">
            <v>4052</v>
          </cell>
          <cell r="AG84">
            <v>3049.1</v>
          </cell>
          <cell r="AH84">
            <v>1002.9000000000001</v>
          </cell>
          <cell r="AI84">
            <v>912.66666666666663</v>
          </cell>
          <cell r="AK84">
            <v>91858.190909090888</v>
          </cell>
          <cell r="AL84">
            <v>30097.38422397634</v>
          </cell>
          <cell r="AM84">
            <v>61760.806685114578</v>
          </cell>
          <cell r="AN84">
            <v>25995.574995654941</v>
          </cell>
          <cell r="AO84">
            <v>50645</v>
          </cell>
          <cell r="AP84">
            <v>3784.8092283214</v>
          </cell>
          <cell r="AQ84">
            <v>10379.806685114569</v>
          </cell>
        </row>
        <row r="85">
          <cell r="F85">
            <v>281</v>
          </cell>
          <cell r="G85">
            <v>78</v>
          </cell>
          <cell r="H85">
            <v>203</v>
          </cell>
          <cell r="P85">
            <v>528</v>
          </cell>
          <cell r="Q85">
            <v>0</v>
          </cell>
          <cell r="R85">
            <v>0</v>
          </cell>
          <cell r="T85">
            <v>454.85363636363633</v>
          </cell>
          <cell r="U85">
            <v>473.41909090909093</v>
          </cell>
          <cell r="V85">
            <v>0</v>
          </cell>
          <cell r="W85">
            <v>0</v>
          </cell>
          <cell r="Y85">
            <v>148</v>
          </cell>
          <cell r="Z85">
            <v>327</v>
          </cell>
          <cell r="AA85">
            <v>0</v>
          </cell>
          <cell r="AB85">
            <v>0</v>
          </cell>
          <cell r="AD85">
            <v>128</v>
          </cell>
          <cell r="AE85">
            <v>265</v>
          </cell>
          <cell r="AH85">
            <v>115</v>
          </cell>
          <cell r="AI85">
            <v>279</v>
          </cell>
          <cell r="AK85">
            <v>4355</v>
          </cell>
          <cell r="AL85">
            <v>1153.1326968973747</v>
          </cell>
          <cell r="AM85">
            <v>3201.8673031026256</v>
          </cell>
        </row>
        <row r="86">
          <cell r="AL86">
            <v>29644.574995654941</v>
          </cell>
        </row>
        <row r="87">
          <cell r="F87">
            <v>11292</v>
          </cell>
          <cell r="G87">
            <v>11292</v>
          </cell>
          <cell r="AK87">
            <v>11292</v>
          </cell>
          <cell r="AL87">
            <v>11292</v>
          </cell>
          <cell r="AM87">
            <v>0</v>
          </cell>
          <cell r="AN87">
            <v>0</v>
          </cell>
          <cell r="AO87">
            <v>0</v>
          </cell>
          <cell r="AP87">
            <v>0</v>
          </cell>
          <cell r="AQ87">
            <v>0</v>
          </cell>
        </row>
        <row r="88">
          <cell r="F88">
            <v>13872.666666666666</v>
          </cell>
          <cell r="G88">
            <v>12007</v>
          </cell>
          <cell r="H88">
            <v>1865.6666666666667</v>
          </cell>
          <cell r="P88">
            <v>2354</v>
          </cell>
          <cell r="Q88">
            <v>0</v>
          </cell>
          <cell r="R88">
            <v>0</v>
          </cell>
          <cell r="S88">
            <v>26604.272727272728</v>
          </cell>
          <cell r="T88">
            <v>23755.143636363639</v>
          </cell>
          <cell r="U88">
            <v>2849.1290909090908</v>
          </cell>
          <cell r="V88">
            <v>0</v>
          </cell>
          <cell r="W88">
            <v>0</v>
          </cell>
          <cell r="X88">
            <v>28707.81818181818</v>
          </cell>
          <cell r="Y88">
            <v>12776.09756097561</v>
          </cell>
          <cell r="Z88">
            <v>15931.720620842572</v>
          </cell>
          <cell r="AA88">
            <v>0</v>
          </cell>
          <cell r="AB88">
            <v>0</v>
          </cell>
          <cell r="AC88">
            <v>26674</v>
          </cell>
          <cell r="AD88">
            <v>13272.477434679333</v>
          </cell>
          <cell r="AE88">
            <v>13401.522565320667</v>
          </cell>
          <cell r="AF88">
            <v>4052</v>
          </cell>
          <cell r="AG88">
            <v>3049.1</v>
          </cell>
          <cell r="AH88">
            <v>1002.9000000000001</v>
          </cell>
          <cell r="AI88">
            <v>912.66666666666663</v>
          </cell>
          <cell r="AK88">
            <v>103150.19090909089</v>
          </cell>
          <cell r="AL88">
            <v>41389.38422397634</v>
          </cell>
          <cell r="AM88">
            <v>61760.806685114578</v>
          </cell>
          <cell r="AN88">
            <v>25995.574995654941</v>
          </cell>
          <cell r="AO88">
            <v>50645</v>
          </cell>
          <cell r="AP88">
            <v>3784.8092283214</v>
          </cell>
          <cell r="AQ88">
            <v>10379.806685114569</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232.62193611480285</v>
          </cell>
          <cell r="AQ90">
            <v>38.001908588179916</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61</v>
          </cell>
          <cell r="S92">
            <v>7</v>
          </cell>
          <cell r="X92">
            <v>17</v>
          </cell>
          <cell r="Y92">
            <v>5</v>
          </cell>
          <cell r="Z92">
            <v>12</v>
          </cell>
          <cell r="AC92">
            <v>27</v>
          </cell>
          <cell r="AD92">
            <v>14</v>
          </cell>
          <cell r="AE92">
            <v>13</v>
          </cell>
          <cell r="AF92">
            <v>15</v>
          </cell>
          <cell r="AG92">
            <v>14</v>
          </cell>
          <cell r="AH92">
            <v>1</v>
          </cell>
          <cell r="AK92">
            <v>144.66666666666666</v>
          </cell>
          <cell r="AL92">
            <v>84</v>
          </cell>
          <cell r="AM92">
            <v>60.666666666666657</v>
          </cell>
          <cell r="AN92">
            <v>19</v>
          </cell>
          <cell r="AO92">
            <v>27</v>
          </cell>
          <cell r="AP92">
            <v>65</v>
          </cell>
          <cell r="AQ92">
            <v>33.666666666666657</v>
          </cell>
        </row>
        <row r="95">
          <cell r="F95">
            <v>15881.333333333332</v>
          </cell>
          <cell r="G95">
            <v>12949</v>
          </cell>
          <cell r="H95">
            <v>2932.3333333333335</v>
          </cell>
          <cell r="P95">
            <v>2415</v>
          </cell>
          <cell r="Q95">
            <v>0</v>
          </cell>
          <cell r="R95">
            <v>0</v>
          </cell>
          <cell r="S95">
            <v>26611.272727272728</v>
          </cell>
          <cell r="T95">
            <v>23755.143636363639</v>
          </cell>
          <cell r="U95">
            <v>2849.1290909090908</v>
          </cell>
          <cell r="V95">
            <v>0</v>
          </cell>
          <cell r="W95">
            <v>0</v>
          </cell>
          <cell r="X95">
            <v>28724.81818181818</v>
          </cell>
          <cell r="Y95">
            <v>12781.09756097561</v>
          </cell>
          <cell r="Z95">
            <v>15943.720620842572</v>
          </cell>
          <cell r="AA95">
            <v>0</v>
          </cell>
          <cell r="AB95">
            <v>0</v>
          </cell>
          <cell r="AC95">
            <v>26701</v>
          </cell>
          <cell r="AD95">
            <v>13286.477434679333</v>
          </cell>
          <cell r="AE95">
            <v>13414.522565320667</v>
          </cell>
          <cell r="AF95">
            <v>4066</v>
          </cell>
          <cell r="AG95">
            <v>3063.1</v>
          </cell>
          <cell r="AH95">
            <v>1003.9000000000001</v>
          </cell>
          <cell r="AI95">
            <v>912.66666666666663</v>
          </cell>
          <cell r="AJ95">
            <v>0</v>
          </cell>
          <cell r="AK95">
            <v>105284.85757575756</v>
          </cell>
          <cell r="AL95">
            <v>42411.38422397634</v>
          </cell>
          <cell r="AM95">
            <v>62873.473351781242</v>
          </cell>
          <cell r="AN95">
            <v>26014.574995654941</v>
          </cell>
          <cell r="AO95">
            <v>50672</v>
          </cell>
          <cell r="AP95">
            <v>4082.4311644362028</v>
          </cell>
          <cell r="AQ95">
            <v>10450.475260369414</v>
          </cell>
        </row>
        <row r="96">
          <cell r="F96">
            <v>4589.3333333333321</v>
          </cell>
          <cell r="G96">
            <v>1657</v>
          </cell>
          <cell r="H96">
            <v>2932.3333333333335</v>
          </cell>
          <cell r="P96">
            <v>2415</v>
          </cell>
          <cell r="Q96">
            <v>0</v>
          </cell>
          <cell r="R96">
            <v>0</v>
          </cell>
          <cell r="S96">
            <v>7686.2727272727279</v>
          </cell>
          <cell r="T96">
            <v>4830.1436363636385</v>
          </cell>
          <cell r="U96">
            <v>2849.1290909090908</v>
          </cell>
          <cell r="V96">
            <v>0</v>
          </cell>
          <cell r="W96">
            <v>0</v>
          </cell>
          <cell r="X96">
            <v>2624.8181818181802</v>
          </cell>
          <cell r="Y96">
            <v>815</v>
          </cell>
          <cell r="Z96">
            <v>1809.818181818182</v>
          </cell>
          <cell r="AA96">
            <v>0</v>
          </cell>
          <cell r="AB96">
            <v>0</v>
          </cell>
          <cell r="AC96">
            <v>1950</v>
          </cell>
          <cell r="AD96">
            <v>642</v>
          </cell>
          <cell r="AE96">
            <v>1308</v>
          </cell>
          <cell r="AF96">
            <v>4066</v>
          </cell>
          <cell r="AG96">
            <v>3063.1</v>
          </cell>
          <cell r="AH96">
            <v>1003.9000000000001</v>
          </cell>
          <cell r="AI96">
            <v>912.66666666666663</v>
          </cell>
          <cell r="AJ96">
            <v>0</v>
          </cell>
          <cell r="AK96">
            <v>24216.85757575756</v>
          </cell>
          <cell r="AL96">
            <v>6508.8092283213991</v>
          </cell>
          <cell r="AM96">
            <v>17708.048347436183</v>
          </cell>
          <cell r="AN96">
            <v>1404</v>
          </cell>
          <cell r="AO96">
            <v>5507</v>
          </cell>
          <cell r="AP96">
            <v>4082.4311644362028</v>
          </cell>
          <cell r="AQ96">
            <v>10450.050256024355</v>
          </cell>
        </row>
        <row r="97">
          <cell r="F97">
            <v>424</v>
          </cell>
          <cell r="G97">
            <v>15881.333333333334</v>
          </cell>
          <cell r="P97">
            <v>284</v>
          </cell>
          <cell r="S97">
            <v>2905</v>
          </cell>
          <cell r="X97">
            <v>219</v>
          </cell>
          <cell r="Y97">
            <v>28724.818181818184</v>
          </cell>
          <cell r="AC97">
            <v>199</v>
          </cell>
          <cell r="AD97">
            <v>26701</v>
          </cell>
          <cell r="AF97">
            <v>67.2</v>
          </cell>
          <cell r="AG97">
            <v>67.2</v>
          </cell>
          <cell r="AH97">
            <v>0</v>
          </cell>
          <cell r="AI97">
            <v>54.400000000000006</v>
          </cell>
          <cell r="AJ97">
            <v>0</v>
          </cell>
          <cell r="AK97">
            <v>4174.5999999999995</v>
          </cell>
          <cell r="AL97">
            <v>105284.85757575759</v>
          </cell>
        </row>
        <row r="98">
          <cell r="F98">
            <v>87</v>
          </cell>
          <cell r="P98">
            <v>284</v>
          </cell>
          <cell r="S98">
            <v>2905</v>
          </cell>
          <cell r="X98">
            <v>219</v>
          </cell>
          <cell r="AC98">
            <v>199</v>
          </cell>
          <cell r="AF98">
            <v>67.2</v>
          </cell>
          <cell r="AG98">
            <v>67.2</v>
          </cell>
          <cell r="AH98">
            <v>0</v>
          </cell>
          <cell r="AI98">
            <v>54.400000000000006</v>
          </cell>
          <cell r="AK98">
            <v>3837.6</v>
          </cell>
          <cell r="AL98">
            <v>105284.85757575757</v>
          </cell>
          <cell r="AM98">
            <v>42403.574995654941</v>
          </cell>
        </row>
        <row r="99">
          <cell r="F99">
            <v>0</v>
          </cell>
          <cell r="P99">
            <v>0</v>
          </cell>
          <cell r="X99">
            <v>0</v>
          </cell>
          <cell r="AK99">
            <v>0</v>
          </cell>
        </row>
        <row r="100">
          <cell r="F100">
            <v>337</v>
          </cell>
          <cell r="P100">
            <v>0</v>
          </cell>
          <cell r="S100">
            <v>0</v>
          </cell>
          <cell r="X100">
            <v>0</v>
          </cell>
          <cell r="AC100">
            <v>0</v>
          </cell>
          <cell r="AF100">
            <v>0</v>
          </cell>
          <cell r="AG100">
            <v>0</v>
          </cell>
          <cell r="AH100">
            <v>0</v>
          </cell>
          <cell r="AI100">
            <v>0</v>
          </cell>
          <cell r="AK100">
            <v>337</v>
          </cell>
        </row>
        <row r="101">
          <cell r="P101">
            <v>0</v>
          </cell>
          <cell r="S101">
            <v>0</v>
          </cell>
        </row>
        <row r="102">
          <cell r="S102">
            <v>0</v>
          </cell>
          <cell r="X102">
            <v>0</v>
          </cell>
        </row>
        <row r="104">
          <cell r="AK104">
            <v>0</v>
          </cell>
        </row>
        <row r="105">
          <cell r="AK105">
            <v>0</v>
          </cell>
        </row>
        <row r="106">
          <cell r="F106">
            <v>787</v>
          </cell>
          <cell r="P106">
            <v>0</v>
          </cell>
          <cell r="S106">
            <v>0</v>
          </cell>
          <cell r="X106">
            <v>0</v>
          </cell>
          <cell r="AC106">
            <v>0</v>
          </cell>
          <cell r="AF106">
            <v>0</v>
          </cell>
          <cell r="AG106">
            <v>0</v>
          </cell>
          <cell r="AH106">
            <v>0</v>
          </cell>
          <cell r="AI106">
            <v>0</v>
          </cell>
          <cell r="AK106">
            <v>787</v>
          </cell>
        </row>
        <row r="107">
          <cell r="F107">
            <v>337</v>
          </cell>
          <cell r="S107">
            <v>0</v>
          </cell>
          <cell r="AC107">
            <v>0</v>
          </cell>
          <cell r="AF107">
            <v>0</v>
          </cell>
          <cell r="AG107">
            <v>0</v>
          </cell>
          <cell r="AH107">
            <v>0</v>
          </cell>
          <cell r="AI107">
            <v>0</v>
          </cell>
          <cell r="AK107">
            <v>337</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216</v>
          </cell>
          <cell r="X110">
            <v>0</v>
          </cell>
          <cell r="AC110">
            <v>0</v>
          </cell>
          <cell r="AF110">
            <v>0</v>
          </cell>
          <cell r="AG110">
            <v>0</v>
          </cell>
          <cell r="AH110">
            <v>0</v>
          </cell>
          <cell r="AI110">
            <v>64</v>
          </cell>
          <cell r="AK110">
            <v>280</v>
          </cell>
        </row>
        <row r="111">
          <cell r="F111">
            <v>0</v>
          </cell>
          <cell r="P111">
            <v>0</v>
          </cell>
          <cell r="S111">
            <v>216</v>
          </cell>
          <cell r="AC111">
            <v>0</v>
          </cell>
          <cell r="AF111">
            <v>0</v>
          </cell>
          <cell r="AG111">
            <v>0</v>
          </cell>
          <cell r="AH111">
            <v>0</v>
          </cell>
          <cell r="AI111">
            <v>64</v>
          </cell>
          <cell r="AK111">
            <v>280</v>
          </cell>
        </row>
        <row r="112">
          <cell r="F112">
            <v>0</v>
          </cell>
          <cell r="P112">
            <v>0</v>
          </cell>
          <cell r="S112">
            <v>0</v>
          </cell>
          <cell r="X112">
            <v>0</v>
          </cell>
          <cell r="AC112">
            <v>0</v>
          </cell>
          <cell r="AF112">
            <v>0</v>
          </cell>
          <cell r="AG112">
            <v>0</v>
          </cell>
          <cell r="AH112">
            <v>0</v>
          </cell>
          <cell r="AK112">
            <v>0</v>
          </cell>
        </row>
        <row r="113">
          <cell r="F113">
            <v>0</v>
          </cell>
          <cell r="P113">
            <v>0</v>
          </cell>
          <cell r="S113">
            <v>331</v>
          </cell>
          <cell r="AC113">
            <v>0</v>
          </cell>
          <cell r="AG113">
            <v>0</v>
          </cell>
          <cell r="AH113">
            <v>0</v>
          </cell>
          <cell r="AK113">
            <v>331</v>
          </cell>
          <cell r="AM113">
            <v>0</v>
          </cell>
        </row>
        <row r="114">
          <cell r="F114">
            <v>0</v>
          </cell>
          <cell r="P114">
            <v>0</v>
          </cell>
          <cell r="S114">
            <v>331</v>
          </cell>
          <cell r="AH114">
            <v>0</v>
          </cell>
          <cell r="AK114">
            <v>331</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-12062.791969696958</v>
          </cell>
        </row>
        <row r="124">
          <cell r="F124">
            <v>0</v>
          </cell>
        </row>
        <row r="125">
          <cell r="F125">
            <v>10029.666666666666</v>
          </cell>
          <cell r="G125">
            <v>0</v>
          </cell>
          <cell r="H125">
            <v>0</v>
          </cell>
          <cell r="P125">
            <v>0</v>
          </cell>
          <cell r="Q125">
            <v>0</v>
          </cell>
          <cell r="R125">
            <v>0</v>
          </cell>
          <cell r="S125">
            <v>547</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10640.666666666666</v>
          </cell>
          <cell r="AN125">
            <v>0</v>
          </cell>
          <cell r="AO125">
            <v>0</v>
          </cell>
          <cell r="AP125">
            <v>0</v>
          </cell>
          <cell r="AQ125">
            <v>0</v>
          </cell>
        </row>
        <row r="126">
          <cell r="F126">
            <v>10029.666666666666</v>
          </cell>
          <cell r="G126">
            <v>0</v>
          </cell>
          <cell r="H126">
            <v>0</v>
          </cell>
          <cell r="P126">
            <v>0</v>
          </cell>
          <cell r="S126">
            <v>547</v>
          </cell>
          <cell r="X126">
            <v>0</v>
          </cell>
          <cell r="Y126">
            <v>0</v>
          </cell>
          <cell r="Z126">
            <v>0</v>
          </cell>
          <cell r="AC126">
            <v>0</v>
          </cell>
          <cell r="AD126">
            <v>0</v>
          </cell>
          <cell r="AE126">
            <v>0</v>
          </cell>
          <cell r="AF126">
            <v>0</v>
          </cell>
          <cell r="AG126">
            <v>0</v>
          </cell>
          <cell r="AH126">
            <v>0</v>
          </cell>
          <cell r="AI126">
            <v>64</v>
          </cell>
          <cell r="AJ126">
            <v>0</v>
          </cell>
          <cell r="AK126">
            <v>5998.6666666666661</v>
          </cell>
        </row>
        <row r="127">
          <cell r="AK127">
            <v>-1422.1253030302919</v>
          </cell>
          <cell r="AL127">
            <v>10640.666666666666</v>
          </cell>
        </row>
        <row r="128">
          <cell r="AK128">
            <v>-1422.1253030302919</v>
          </cell>
        </row>
        <row r="129">
          <cell r="AK129">
            <v>-2031.60757575756</v>
          </cell>
          <cell r="AL129">
            <v>3974.6157760236601</v>
          </cell>
          <cell r="AM129">
            <v>-6871.4733517812419</v>
          </cell>
        </row>
        <row r="131">
          <cell r="AK131">
            <v>-609.48227272726797</v>
          </cell>
          <cell r="AN131">
            <v>0</v>
          </cell>
        </row>
        <row r="134">
          <cell r="AK134">
            <v>56002</v>
          </cell>
          <cell r="AM134">
            <v>56002</v>
          </cell>
          <cell r="AN134">
            <v>0</v>
          </cell>
          <cell r="AP134">
            <v>0</v>
          </cell>
        </row>
        <row r="135">
          <cell r="AK135">
            <v>-6871.4733517812419</v>
          </cell>
          <cell r="AN135">
            <v>0</v>
          </cell>
        </row>
        <row r="136">
          <cell r="AK136">
            <v>35.44</v>
          </cell>
          <cell r="AN136" t="e">
            <v>#DIV/0!</v>
          </cell>
        </row>
        <row r="137">
          <cell r="AK137">
            <v>39.79</v>
          </cell>
          <cell r="AN137" t="e">
            <v>#DIV/0!</v>
          </cell>
        </row>
        <row r="138">
          <cell r="AK138">
            <v>0</v>
          </cell>
          <cell r="AN138">
            <v>0</v>
          </cell>
        </row>
        <row r="140">
          <cell r="AK140">
            <v>10.96</v>
          </cell>
          <cell r="AN140" t="e">
            <v>#DIV/0!</v>
          </cell>
        </row>
        <row r="142">
          <cell r="AJ142">
            <v>0</v>
          </cell>
          <cell r="AK142">
            <v>10.72</v>
          </cell>
          <cell r="AN142" t="e">
            <v>#DIV/0!</v>
          </cell>
        </row>
        <row r="143">
          <cell r="AK143">
            <v>43363</v>
          </cell>
          <cell r="AL143">
            <v>43363</v>
          </cell>
        </row>
        <row r="145">
          <cell r="AJ145">
            <v>300</v>
          </cell>
        </row>
        <row r="146">
          <cell r="AK146">
            <v>15200.952380952382</v>
          </cell>
          <cell r="AL146">
            <v>-42411.38422397634</v>
          </cell>
          <cell r="AM146">
            <v>-62873.473351781242</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1404</v>
          </cell>
          <cell r="AO152">
            <v>5507</v>
          </cell>
          <cell r="AP152">
            <v>4082.4311644362028</v>
          </cell>
          <cell r="AQ152">
            <v>10450.050256024355</v>
          </cell>
        </row>
        <row r="153">
          <cell r="AK153">
            <v>-1.9</v>
          </cell>
          <cell r="AL153">
            <v>9.4</v>
          </cell>
          <cell r="AM153">
            <v>-10.9</v>
          </cell>
        </row>
        <row r="154">
          <cell r="AK154">
            <v>14.437928426710897</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542</v>
          </cell>
          <cell r="P158">
            <v>353</v>
          </cell>
          <cell r="S158">
            <v>873</v>
          </cell>
          <cell r="X158">
            <v>638</v>
          </cell>
          <cell r="AC158">
            <v>449</v>
          </cell>
          <cell r="AF158">
            <v>260</v>
          </cell>
          <cell r="AG158">
            <v>260</v>
          </cell>
          <cell r="AH158">
            <v>0</v>
          </cell>
          <cell r="AK158">
            <v>3115</v>
          </cell>
        </row>
        <row r="159">
          <cell r="F159">
            <v>542</v>
          </cell>
          <cell r="P159">
            <v>169</v>
          </cell>
          <cell r="S159">
            <v>315</v>
          </cell>
          <cell r="X159">
            <v>320</v>
          </cell>
          <cell r="AC159">
            <v>231</v>
          </cell>
          <cell r="AF159">
            <v>67.2</v>
          </cell>
          <cell r="AG159">
            <v>67.2</v>
          </cell>
          <cell r="AH159">
            <v>0</v>
          </cell>
          <cell r="AK159">
            <v>1577</v>
          </cell>
        </row>
        <row r="160">
          <cell r="F160">
            <v>542</v>
          </cell>
          <cell r="P160">
            <v>56</v>
          </cell>
          <cell r="S160">
            <v>190.4</v>
          </cell>
          <cell r="X160">
            <v>101.36000000000001</v>
          </cell>
          <cell r="AC160">
            <v>72.8</v>
          </cell>
          <cell r="AF160">
            <v>56</v>
          </cell>
          <cell r="AG160">
            <v>56</v>
          </cell>
          <cell r="AH160">
            <v>0</v>
          </cell>
          <cell r="AI160">
            <v>436.44</v>
          </cell>
          <cell r="AK160">
            <v>1455</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199</v>
          </cell>
          <cell r="AG164">
            <v>121</v>
          </cell>
          <cell r="AK164">
            <v>955.90909090909099</v>
          </cell>
        </row>
        <row r="165">
          <cell r="F165">
            <v>83</v>
          </cell>
          <cell r="S165">
            <v>464.27272727272725</v>
          </cell>
          <cell r="X165">
            <v>359.81818181818181</v>
          </cell>
          <cell r="AC165">
            <v>250</v>
          </cell>
          <cell r="AK165">
            <v>1157.090909090909</v>
          </cell>
        </row>
        <row r="166">
          <cell r="S166">
            <v>873</v>
          </cell>
          <cell r="X166">
            <v>638</v>
          </cell>
          <cell r="AC166">
            <v>449</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424</v>
          </cell>
          <cell r="G169">
            <v>15881.333333333334</v>
          </cell>
          <cell r="H169">
            <v>0</v>
          </cell>
          <cell r="P169">
            <v>284</v>
          </cell>
          <cell r="Q169">
            <v>0</v>
          </cell>
          <cell r="R169">
            <v>0</v>
          </cell>
          <cell r="S169">
            <v>3452</v>
          </cell>
          <cell r="T169">
            <v>0</v>
          </cell>
          <cell r="U169">
            <v>0</v>
          </cell>
          <cell r="V169">
            <v>0</v>
          </cell>
          <cell r="W169">
            <v>0</v>
          </cell>
          <cell r="X169">
            <v>219</v>
          </cell>
          <cell r="Y169">
            <v>28724.818181818184</v>
          </cell>
          <cell r="Z169">
            <v>0</v>
          </cell>
          <cell r="AA169">
            <v>0</v>
          </cell>
          <cell r="AB169">
            <v>0</v>
          </cell>
          <cell r="AC169">
            <v>199</v>
          </cell>
          <cell r="AD169">
            <v>26701</v>
          </cell>
          <cell r="AE169">
            <v>0</v>
          </cell>
          <cell r="AF169">
            <v>67.2</v>
          </cell>
          <cell r="AG169">
            <v>67.2</v>
          </cell>
          <cell r="AH169">
            <v>0</v>
          </cell>
          <cell r="AI169">
            <v>118.4</v>
          </cell>
          <cell r="AJ169">
            <v>0</v>
          </cell>
          <cell r="AK169">
            <v>4785.5999999999995</v>
          </cell>
        </row>
        <row r="170">
          <cell r="F170">
            <v>424</v>
          </cell>
          <cell r="G170">
            <v>15881.333333333334</v>
          </cell>
          <cell r="H170">
            <v>0</v>
          </cell>
          <cell r="P170">
            <v>284</v>
          </cell>
          <cell r="Q170">
            <v>0</v>
          </cell>
          <cell r="R170">
            <v>0</v>
          </cell>
          <cell r="S170">
            <v>3121</v>
          </cell>
          <cell r="T170">
            <v>0</v>
          </cell>
          <cell r="U170">
            <v>0</v>
          </cell>
          <cell r="V170">
            <v>0</v>
          </cell>
          <cell r="W170">
            <v>0</v>
          </cell>
          <cell r="X170">
            <v>219</v>
          </cell>
          <cell r="Y170">
            <v>28724.818181818184</v>
          </cell>
          <cell r="Z170">
            <v>0</v>
          </cell>
          <cell r="AA170">
            <v>0</v>
          </cell>
          <cell r="AB170">
            <v>0</v>
          </cell>
          <cell r="AC170">
            <v>199</v>
          </cell>
          <cell r="AD170">
            <v>26701</v>
          </cell>
          <cell r="AE170">
            <v>0</v>
          </cell>
          <cell r="AF170">
            <v>67.2</v>
          </cell>
          <cell r="AG170">
            <v>67.2</v>
          </cell>
          <cell r="AH170">
            <v>0</v>
          </cell>
          <cell r="AI170">
            <v>118.4</v>
          </cell>
          <cell r="AJ170">
            <v>0</v>
          </cell>
          <cell r="AK170">
            <v>4454.5999999999995</v>
          </cell>
        </row>
        <row r="171">
          <cell r="F171">
            <v>0</v>
          </cell>
          <cell r="G171">
            <v>0</v>
          </cell>
          <cell r="H171">
            <v>0</v>
          </cell>
          <cell r="P171">
            <v>0</v>
          </cell>
          <cell r="R171">
            <v>0</v>
          </cell>
          <cell r="S171">
            <v>331</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331</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542</v>
          </cell>
          <cell r="AF175">
            <v>1440</v>
          </cell>
          <cell r="AG175">
            <v>1281</v>
          </cell>
          <cell r="AH175">
            <v>159</v>
          </cell>
          <cell r="AJ175">
            <v>0</v>
          </cell>
          <cell r="AK175">
            <v>5605</v>
          </cell>
          <cell r="AN175">
            <v>176</v>
          </cell>
          <cell r="AO175">
            <v>699</v>
          </cell>
          <cell r="AP175">
            <v>871.13269689737467</v>
          </cell>
          <cell r="AQ175">
            <v>2007.9582121935346</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199</v>
          </cell>
          <cell r="AD176">
            <v>65</v>
          </cell>
          <cell r="AE176">
            <v>134</v>
          </cell>
          <cell r="AF176">
            <v>121</v>
          </cell>
          <cell r="AG176">
            <v>121</v>
          </cell>
          <cell r="AH176">
            <v>0</v>
          </cell>
        </row>
        <row r="177">
          <cell r="F177">
            <v>18.666666666666664</v>
          </cell>
          <cell r="P177">
            <v>61</v>
          </cell>
          <cell r="Q177">
            <v>0</v>
          </cell>
          <cell r="R177">
            <v>0</v>
          </cell>
          <cell r="S177">
            <v>28</v>
          </cell>
          <cell r="T177">
            <v>21</v>
          </cell>
          <cell r="U177">
            <v>0</v>
          </cell>
          <cell r="V177">
            <v>0</v>
          </cell>
          <cell r="W177">
            <v>0</v>
          </cell>
          <cell r="X177">
            <v>494</v>
          </cell>
          <cell r="AA177">
            <v>0</v>
          </cell>
          <cell r="AB177">
            <v>0</v>
          </cell>
          <cell r="AC177">
            <v>41</v>
          </cell>
          <cell r="AF177">
            <v>15</v>
          </cell>
          <cell r="AG177">
            <v>14</v>
          </cell>
          <cell r="AH177">
            <v>1</v>
          </cell>
          <cell r="AI177">
            <v>0</v>
          </cell>
          <cell r="AJ177">
            <v>0</v>
          </cell>
          <cell r="AK177">
            <v>47.18439393939866</v>
          </cell>
          <cell r="AN177">
            <v>172</v>
          </cell>
          <cell r="AO177">
            <v>372</v>
          </cell>
          <cell r="AP177">
            <v>65</v>
          </cell>
          <cell r="AQ177">
            <v>47.666666666666657</v>
          </cell>
        </row>
        <row r="180">
          <cell r="F180">
            <v>1912.6666666666656</v>
          </cell>
          <cell r="P180">
            <v>759</v>
          </cell>
          <cell r="S180">
            <v>4214.0000000000009</v>
          </cell>
          <cell r="X180">
            <v>502.99999999999835</v>
          </cell>
          <cell r="AC180">
            <v>383</v>
          </cell>
          <cell r="AF180">
            <v>1919</v>
          </cell>
          <cell r="AG180">
            <v>1091.0999999999999</v>
          </cell>
          <cell r="AH180">
            <v>827.90000000000009</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N189">
            <v>66</v>
          </cell>
        </row>
        <row r="190">
          <cell r="P190">
            <v>0</v>
          </cell>
          <cell r="S190">
            <v>194.5</v>
          </cell>
          <cell r="X190">
            <v>194.5</v>
          </cell>
          <cell r="AC190">
            <v>194.5</v>
          </cell>
          <cell r="AK190">
            <v>194.5</v>
          </cell>
          <cell r="AN190">
            <v>0</v>
          </cell>
        </row>
        <row r="191">
          <cell r="S191">
            <v>18925</v>
          </cell>
          <cell r="X191">
            <v>17350</v>
          </cell>
          <cell r="AC191">
            <v>14237</v>
          </cell>
          <cell r="AK191">
            <v>50512</v>
          </cell>
          <cell r="AN191">
            <v>0</v>
          </cell>
        </row>
        <row r="192">
          <cell r="AK192">
            <v>50512</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AJ201">
            <v>0</v>
          </cell>
          <cell r="AN201" t="e">
            <v>#DIV/0!</v>
          </cell>
          <cell r="AQ201">
            <v>75</v>
          </cell>
        </row>
        <row r="202">
          <cell r="S202">
            <v>653</v>
          </cell>
          <cell r="X202">
            <v>653</v>
          </cell>
          <cell r="AC202">
            <v>653</v>
          </cell>
          <cell r="AK202">
            <v>653</v>
          </cell>
          <cell r="AN202">
            <v>195.28</v>
          </cell>
        </row>
        <row r="203">
          <cell r="S203">
            <v>0</v>
          </cell>
          <cell r="X203">
            <v>8750</v>
          </cell>
          <cell r="AC203">
            <v>10514</v>
          </cell>
          <cell r="AK203">
            <v>19264</v>
          </cell>
          <cell r="AN203">
            <v>14810</v>
          </cell>
        </row>
        <row r="204">
          <cell r="AK204">
            <v>19264</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26100</v>
          </cell>
          <cell r="Y206">
            <v>11966.09756097561</v>
          </cell>
          <cell r="Z206">
            <v>14133.90243902439</v>
          </cell>
          <cell r="AA206">
            <v>14133.90243902439</v>
          </cell>
          <cell r="AC206">
            <v>24751</v>
          </cell>
          <cell r="AD206">
            <v>12644.477434679333</v>
          </cell>
          <cell r="AE206">
            <v>12106.522565320667</v>
          </cell>
          <cell r="AK206">
            <v>69776</v>
          </cell>
          <cell r="AL206">
            <v>24610.574995654941</v>
          </cell>
          <cell r="AM206">
            <v>45165.425004345059</v>
          </cell>
          <cell r="AN206">
            <v>14810</v>
          </cell>
          <cell r="AO206">
            <v>3112.427048260382</v>
          </cell>
          <cell r="AP206">
            <v>11697.572951739618</v>
          </cell>
        </row>
        <row r="207">
          <cell r="S207">
            <v>169.12</v>
          </cell>
          <cell r="X207">
            <v>215.7</v>
          </cell>
          <cell r="Y207">
            <v>319.10000000000002</v>
          </cell>
          <cell r="Z207">
            <v>169.27</v>
          </cell>
          <cell r="AC207">
            <v>232.62</v>
          </cell>
          <cell r="AD207">
            <v>363.35</v>
          </cell>
          <cell r="AE207">
            <v>169.09</v>
          </cell>
          <cell r="AI207" t="str">
            <v/>
          </cell>
          <cell r="AJ207" t="str">
            <v/>
          </cell>
          <cell r="AK207">
            <v>205.65</v>
          </cell>
          <cell r="AL207">
            <v>340.4</v>
          </cell>
          <cell r="AM207">
            <v>169.16</v>
          </cell>
          <cell r="AN207">
            <v>41.55</v>
          </cell>
          <cell r="AO207">
            <v>41.55</v>
          </cell>
          <cell r="AP207">
            <v>41.55</v>
          </cell>
          <cell r="AQ207" t="str">
            <v/>
          </cell>
        </row>
        <row r="208">
          <cell r="AM208">
            <v>0</v>
          </cell>
          <cell r="AN208">
            <v>52</v>
          </cell>
          <cell r="AO208">
            <v>52</v>
          </cell>
        </row>
        <row r="209">
          <cell r="X209">
            <v>26100</v>
          </cell>
          <cell r="AC209">
            <v>24751</v>
          </cell>
          <cell r="AK209">
            <v>69776</v>
          </cell>
          <cell r="AL209">
            <v>24610.574995654941</v>
          </cell>
          <cell r="AM209">
            <v>45165.425004345059</v>
          </cell>
          <cell r="AN209">
            <v>14862</v>
          </cell>
          <cell r="AO209">
            <v>3164.427048260382</v>
          </cell>
          <cell r="AP209">
            <v>11697.572951739618</v>
          </cell>
        </row>
        <row r="211">
          <cell r="AK211">
            <v>69776</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3281.3333333333321</v>
          </cell>
          <cell r="P257">
            <v>2113</v>
          </cell>
          <cell r="S257">
            <v>9843.2727272727279</v>
          </cell>
          <cell r="X257">
            <v>2228.8181818181802</v>
          </cell>
          <cell r="AC257">
            <v>1415</v>
          </cell>
          <cell r="AF257">
            <v>3580.2</v>
          </cell>
          <cell r="AG257">
            <v>2592.2999999999997</v>
          </cell>
          <cell r="AH257">
            <v>988.90000000000009</v>
          </cell>
          <cell r="AJ257">
            <v>7599</v>
          </cell>
          <cell r="AK257">
            <v>23449.290909090909</v>
          </cell>
        </row>
        <row r="259">
          <cell r="F259">
            <v>22223.257142857143</v>
          </cell>
          <cell r="G259">
            <v>1657</v>
          </cell>
          <cell r="H259">
            <v>2932</v>
          </cell>
          <cell r="P259">
            <v>2113</v>
          </cell>
          <cell r="Q259">
            <v>0</v>
          </cell>
          <cell r="R259">
            <v>0</v>
          </cell>
          <cell r="S259">
            <v>9843.2727272727279</v>
          </cell>
          <cell r="T259">
            <v>4622.9436363636387</v>
          </cell>
          <cell r="U259">
            <v>1761.3290909090908</v>
          </cell>
          <cell r="V259">
            <v>0</v>
          </cell>
          <cell r="W259">
            <v>0</v>
          </cell>
          <cell r="X259">
            <v>2228.8181818181802</v>
          </cell>
          <cell r="Y259">
            <v>624</v>
          </cell>
          <cell r="Z259">
            <v>1385.818181818182</v>
          </cell>
          <cell r="AA259">
            <v>0</v>
          </cell>
          <cell r="AB259">
            <v>0</v>
          </cell>
          <cell r="AC259">
            <v>1415</v>
          </cell>
          <cell r="AD259">
            <v>402</v>
          </cell>
          <cell r="AE259">
            <v>814</v>
          </cell>
          <cell r="AF259">
            <v>3580.2</v>
          </cell>
          <cell r="AG259">
            <v>2592.2999999999997</v>
          </cell>
          <cell r="AH259">
            <v>988.90000000000009</v>
          </cell>
          <cell r="AI259">
            <v>976.66666666666663</v>
          </cell>
          <cell r="AJ259">
            <v>0</v>
          </cell>
          <cell r="AK259">
            <v>115402.7813852814</v>
          </cell>
          <cell r="AM259">
            <v>100230.25</v>
          </cell>
        </row>
        <row r="260">
          <cell r="F260">
            <v>11037.590476190477</v>
          </cell>
          <cell r="G260">
            <v>1551</v>
          </cell>
          <cell r="H260">
            <v>2654</v>
          </cell>
          <cell r="P260">
            <v>821</v>
          </cell>
          <cell r="S260">
            <v>3495.166666666667</v>
          </cell>
          <cell r="T260">
            <v>3789.8900000000026</v>
          </cell>
          <cell r="U260">
            <v>23.1099999999999</v>
          </cell>
          <cell r="X260">
            <v>1223.9999999999984</v>
          </cell>
          <cell r="Y260">
            <v>316</v>
          </cell>
          <cell r="Z260">
            <v>704.00000000000023</v>
          </cell>
          <cell r="AC260">
            <v>499</v>
          </cell>
          <cell r="AD260">
            <v>50</v>
          </cell>
          <cell r="AE260">
            <v>89</v>
          </cell>
          <cell r="AF260">
            <v>508.99999999999983</v>
          </cell>
          <cell r="AG260">
            <v>462.19999999999965</v>
          </cell>
          <cell r="AH260">
            <v>47.800000000000068</v>
          </cell>
          <cell r="AI260">
            <v>697.66666666666663</v>
          </cell>
          <cell r="AJ260">
            <v>-2455</v>
          </cell>
          <cell r="AK260">
            <v>101430.05714285716</v>
          </cell>
          <cell r="AM260">
            <v>18030.423809523811</v>
          </cell>
        </row>
        <row r="261">
          <cell r="F261">
            <v>100507.92380952381</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100507.92380952381</v>
          </cell>
        </row>
        <row r="262">
          <cell r="F262">
            <v>69776</v>
          </cell>
          <cell r="AK262">
            <v>69776</v>
          </cell>
        </row>
        <row r="263">
          <cell r="F263">
            <v>11292</v>
          </cell>
          <cell r="AK263">
            <v>11292</v>
          </cell>
        </row>
        <row r="264">
          <cell r="F264">
            <v>10092.257142857143</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10092.257142857143</v>
          </cell>
        </row>
        <row r="265">
          <cell r="F265">
            <v>498</v>
          </cell>
          <cell r="AK265">
            <v>498</v>
          </cell>
        </row>
        <row r="266">
          <cell r="F266">
            <v>0</v>
          </cell>
          <cell r="AK266">
            <v>0</v>
          </cell>
        </row>
        <row r="267">
          <cell r="F267">
            <v>4104.2571428571437</v>
          </cell>
          <cell r="AK267">
            <v>4104.2571428571437</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103789.25714285714</v>
          </cell>
          <cell r="P273">
            <v>2113</v>
          </cell>
          <cell r="Q273">
            <v>0</v>
          </cell>
          <cell r="R273">
            <v>0</v>
          </cell>
          <cell r="S273">
            <v>9843.2727272727279</v>
          </cell>
          <cell r="T273">
            <v>0</v>
          </cell>
          <cell r="U273">
            <v>0</v>
          </cell>
          <cell r="V273">
            <v>0</v>
          </cell>
          <cell r="W273">
            <v>0</v>
          </cell>
          <cell r="X273">
            <v>2228.8181818181802</v>
          </cell>
          <cell r="Y273">
            <v>0</v>
          </cell>
          <cell r="Z273">
            <v>0</v>
          </cell>
          <cell r="AA273">
            <v>0</v>
          </cell>
          <cell r="AB273">
            <v>0</v>
          </cell>
          <cell r="AC273">
            <v>1415</v>
          </cell>
          <cell r="AD273">
            <v>0</v>
          </cell>
          <cell r="AE273">
            <v>0</v>
          </cell>
          <cell r="AF273">
            <v>3580.2</v>
          </cell>
          <cell r="AG273">
            <v>2592.2999999999997</v>
          </cell>
          <cell r="AH273">
            <v>988.90000000000009</v>
          </cell>
          <cell r="AI273">
            <v>0</v>
          </cell>
          <cell r="AK273">
            <v>123957.21471861472</v>
          </cell>
        </row>
        <row r="274">
          <cell r="F274">
            <v>1445</v>
          </cell>
          <cell r="P274">
            <v>1139</v>
          </cell>
          <cell r="Q274">
            <v>0</v>
          </cell>
          <cell r="R274">
            <v>0</v>
          </cell>
          <cell r="S274">
            <v>6250.833333333333</v>
          </cell>
          <cell r="T274">
            <v>646.85363636363627</v>
          </cell>
          <cell r="U274">
            <v>650.41909090909098</v>
          </cell>
          <cell r="V274">
            <v>0</v>
          </cell>
          <cell r="W274">
            <v>0</v>
          </cell>
          <cell r="X274">
            <v>1324</v>
          </cell>
          <cell r="Y274">
            <v>265</v>
          </cell>
          <cell r="Z274">
            <v>586.81818181818176</v>
          </cell>
          <cell r="AA274">
            <v>0</v>
          </cell>
          <cell r="AB274">
            <v>0</v>
          </cell>
          <cell r="AC274">
            <v>752</v>
          </cell>
          <cell r="AD274">
            <v>117</v>
          </cell>
          <cell r="AE274">
            <v>240</v>
          </cell>
          <cell r="AF274">
            <v>3044.2</v>
          </cell>
          <cell r="AG274">
            <v>2103.1</v>
          </cell>
          <cell r="AH274">
            <v>941.1</v>
          </cell>
          <cell r="AI274">
            <v>279</v>
          </cell>
          <cell r="AK274">
            <v>14686.7</v>
          </cell>
        </row>
        <row r="275">
          <cell r="F275">
            <v>384</v>
          </cell>
          <cell r="G275">
            <v>106</v>
          </cell>
          <cell r="H275">
            <v>278</v>
          </cell>
          <cell r="P275">
            <v>726</v>
          </cell>
          <cell r="S275">
            <v>1685</v>
          </cell>
          <cell r="T275">
            <v>625.85363636363627</v>
          </cell>
          <cell r="U275">
            <v>650.41909090909098</v>
          </cell>
          <cell r="X275">
            <v>653</v>
          </cell>
          <cell r="Y275">
            <v>117</v>
          </cell>
          <cell r="Z275">
            <v>257.81818181818181</v>
          </cell>
          <cell r="AC275">
            <v>542</v>
          </cell>
          <cell r="AD275">
            <v>112</v>
          </cell>
          <cell r="AE275">
            <v>231</v>
          </cell>
          <cell r="AF275">
            <v>1440</v>
          </cell>
          <cell r="AG275">
            <v>1281</v>
          </cell>
          <cell r="AH275">
            <v>159</v>
          </cell>
          <cell r="AI275">
            <v>279</v>
          </cell>
          <cell r="AK275">
            <v>5764</v>
          </cell>
        </row>
        <row r="276">
          <cell r="F276">
            <v>0</v>
          </cell>
          <cell r="P276">
            <v>0</v>
          </cell>
          <cell r="Q276">
            <v>0</v>
          </cell>
          <cell r="R276">
            <v>0</v>
          </cell>
          <cell r="S276">
            <v>21</v>
          </cell>
          <cell r="T276">
            <v>21</v>
          </cell>
          <cell r="U276">
            <v>0</v>
          </cell>
          <cell r="V276">
            <v>0</v>
          </cell>
          <cell r="W276">
            <v>0</v>
          </cell>
          <cell r="X276">
            <v>477</v>
          </cell>
          <cell r="Y276">
            <v>148</v>
          </cell>
          <cell r="Z276">
            <v>329</v>
          </cell>
          <cell r="AA276">
            <v>0</v>
          </cell>
          <cell r="AB276">
            <v>0</v>
          </cell>
          <cell r="AC276">
            <v>0</v>
          </cell>
          <cell r="AD276">
            <v>5</v>
          </cell>
          <cell r="AE276">
            <v>9</v>
          </cell>
          <cell r="AF276">
            <v>0</v>
          </cell>
          <cell r="AG276">
            <v>0</v>
          </cell>
          <cell r="AH276">
            <v>0</v>
          </cell>
          <cell r="AI276">
            <v>0</v>
          </cell>
          <cell r="AK276">
            <v>498</v>
          </cell>
        </row>
        <row r="277">
          <cell r="F277">
            <v>1058</v>
          </cell>
          <cell r="P277">
            <v>321</v>
          </cell>
          <cell r="Q277">
            <v>0</v>
          </cell>
          <cell r="R277">
            <v>0</v>
          </cell>
          <cell r="S277">
            <v>1138.8333333333333</v>
          </cell>
          <cell r="T277">
            <v>0</v>
          </cell>
          <cell r="U277">
            <v>0</v>
          </cell>
          <cell r="V277">
            <v>0</v>
          </cell>
          <cell r="W277">
            <v>0</v>
          </cell>
          <cell r="X277">
            <v>176</v>
          </cell>
          <cell r="Y277">
            <v>0</v>
          </cell>
          <cell r="Z277">
            <v>0</v>
          </cell>
          <cell r="AA277">
            <v>0</v>
          </cell>
          <cell r="AB277">
            <v>0</v>
          </cell>
          <cell r="AC277">
            <v>163</v>
          </cell>
          <cell r="AD277">
            <v>0</v>
          </cell>
          <cell r="AE277">
            <v>0</v>
          </cell>
          <cell r="AF277">
            <v>450.2</v>
          </cell>
          <cell r="AG277">
            <v>418.2</v>
          </cell>
          <cell r="AH277">
            <v>32</v>
          </cell>
          <cell r="AI277">
            <v>0</v>
          </cell>
          <cell r="AK277">
            <v>3341.0333333333328</v>
          </cell>
        </row>
        <row r="278">
          <cell r="F278">
            <v>158</v>
          </cell>
          <cell r="P278">
            <v>56</v>
          </cell>
          <cell r="S278">
            <v>400.83333333333331</v>
          </cell>
          <cell r="X278">
            <v>75</v>
          </cell>
          <cell r="AC278">
            <v>40</v>
          </cell>
          <cell r="AF278">
            <v>295</v>
          </cell>
          <cell r="AG278">
            <v>263</v>
          </cell>
          <cell r="AH278">
            <v>32</v>
          </cell>
          <cell r="AI278">
            <v>0</v>
          </cell>
          <cell r="AK278">
            <v>1058.8333333333333</v>
          </cell>
        </row>
        <row r="279">
          <cell r="F279">
            <v>298</v>
          </cell>
          <cell r="P279">
            <v>10</v>
          </cell>
          <cell r="S279">
            <v>0</v>
          </cell>
          <cell r="X279">
            <v>0</v>
          </cell>
          <cell r="AC279">
            <v>20</v>
          </cell>
          <cell r="AF279">
            <v>32</v>
          </cell>
          <cell r="AG279">
            <v>32</v>
          </cell>
          <cell r="AH279">
            <v>0</v>
          </cell>
          <cell r="AI279">
            <v>0</v>
          </cell>
          <cell r="AK279">
            <v>360</v>
          </cell>
        </row>
        <row r="280">
          <cell r="F280">
            <v>60</v>
          </cell>
          <cell r="P280">
            <v>190</v>
          </cell>
          <cell r="S280">
            <v>690</v>
          </cell>
          <cell r="X280">
            <v>0</v>
          </cell>
          <cell r="AC280">
            <v>60</v>
          </cell>
          <cell r="AF280">
            <v>67.2</v>
          </cell>
          <cell r="AG280">
            <v>67.2</v>
          </cell>
          <cell r="AK280">
            <v>1067.2</v>
          </cell>
        </row>
        <row r="281">
          <cell r="F281">
            <v>542</v>
          </cell>
          <cell r="P281">
            <v>65</v>
          </cell>
          <cell r="S281">
            <v>48</v>
          </cell>
          <cell r="X281">
            <v>101</v>
          </cell>
          <cell r="AC281">
            <v>43</v>
          </cell>
          <cell r="AF281">
            <v>56</v>
          </cell>
          <cell r="AG281">
            <v>56</v>
          </cell>
          <cell r="AH281">
            <v>0</v>
          </cell>
          <cell r="AK281">
            <v>855</v>
          </cell>
        </row>
        <row r="282">
          <cell r="F282">
            <v>3</v>
          </cell>
          <cell r="P282">
            <v>92</v>
          </cell>
          <cell r="Q282">
            <v>0</v>
          </cell>
          <cell r="R282">
            <v>0</v>
          </cell>
          <cell r="S282">
            <v>3156</v>
          </cell>
          <cell r="T282">
            <v>0</v>
          </cell>
          <cell r="U282">
            <v>0</v>
          </cell>
          <cell r="V282">
            <v>0</v>
          </cell>
          <cell r="W282">
            <v>0</v>
          </cell>
          <cell r="X282">
            <v>18</v>
          </cell>
          <cell r="Y282">
            <v>0</v>
          </cell>
          <cell r="Z282">
            <v>0</v>
          </cell>
          <cell r="AA282">
            <v>0</v>
          </cell>
          <cell r="AB282">
            <v>0</v>
          </cell>
          <cell r="AC282">
            <v>47</v>
          </cell>
          <cell r="AD282">
            <v>0</v>
          </cell>
          <cell r="AE282">
            <v>0</v>
          </cell>
          <cell r="AF282">
            <v>1154</v>
          </cell>
          <cell r="AG282">
            <v>403.9</v>
          </cell>
          <cell r="AH282">
            <v>750.1</v>
          </cell>
          <cell r="AI282">
            <v>0</v>
          </cell>
          <cell r="AK282">
            <v>4833.6666666666661</v>
          </cell>
        </row>
        <row r="283">
          <cell r="F283">
            <v>0</v>
          </cell>
          <cell r="P283">
            <v>1</v>
          </cell>
          <cell r="S283">
            <v>0</v>
          </cell>
          <cell r="X283">
            <v>18</v>
          </cell>
          <cell r="AC283">
            <v>47</v>
          </cell>
          <cell r="AF283">
            <v>0</v>
          </cell>
          <cell r="AG283">
            <v>0</v>
          </cell>
          <cell r="AH283">
            <v>0</v>
          </cell>
          <cell r="AI283">
            <v>0</v>
          </cell>
          <cell r="AK283">
            <v>66</v>
          </cell>
        </row>
        <row r="284">
          <cell r="F284">
            <v>3</v>
          </cell>
          <cell r="P284">
            <v>91</v>
          </cell>
          <cell r="S284">
            <v>3156</v>
          </cell>
          <cell r="X284">
            <v>0</v>
          </cell>
          <cell r="AC284">
            <v>0</v>
          </cell>
          <cell r="AF284">
            <v>1154</v>
          </cell>
          <cell r="AG284">
            <v>403.9</v>
          </cell>
          <cell r="AH284">
            <v>750.1</v>
          </cell>
          <cell r="AI284">
            <v>0</v>
          </cell>
          <cell r="AK284">
            <v>4404</v>
          </cell>
        </row>
        <row r="285">
          <cell r="AK285">
            <v>363.66666666666663</v>
          </cell>
        </row>
        <row r="286">
          <cell r="S286">
            <v>250</v>
          </cell>
          <cell r="AH286">
            <v>0</v>
          </cell>
          <cell r="AI286">
            <v>0</v>
          </cell>
          <cell r="AK286">
            <v>250</v>
          </cell>
        </row>
        <row r="287">
          <cell r="F287">
            <v>102344.25714285714</v>
          </cell>
          <cell r="P287">
            <v>974</v>
          </cell>
          <cell r="Q287">
            <v>0</v>
          </cell>
          <cell r="R287">
            <v>0</v>
          </cell>
          <cell r="S287">
            <v>3592.4393939393949</v>
          </cell>
          <cell r="T287">
            <v>-646.85363636363627</v>
          </cell>
          <cell r="U287">
            <v>-650.41909090909098</v>
          </cell>
          <cell r="V287">
            <v>0</v>
          </cell>
          <cell r="W287">
            <v>0</v>
          </cell>
          <cell r="X287">
            <v>904.81818181818016</v>
          </cell>
          <cell r="Y287">
            <v>-265</v>
          </cell>
          <cell r="Z287">
            <v>-586.81818181818176</v>
          </cell>
          <cell r="AA287">
            <v>0</v>
          </cell>
          <cell r="AB287">
            <v>0</v>
          </cell>
          <cell r="AC287">
            <v>663</v>
          </cell>
          <cell r="AD287">
            <v>-117</v>
          </cell>
          <cell r="AE287">
            <v>-240</v>
          </cell>
          <cell r="AF287">
            <v>536</v>
          </cell>
          <cell r="AG287">
            <v>489.19999999999982</v>
          </cell>
          <cell r="AH287">
            <v>47.800000000000068</v>
          </cell>
          <cell r="AI287">
            <v>-279</v>
          </cell>
          <cell r="AK287">
            <v>109270.51471861471</v>
          </cell>
        </row>
        <row r="288">
          <cell r="AK288">
            <v>0</v>
          </cell>
        </row>
        <row r="289">
          <cell r="F289">
            <v>2637.9999999999995</v>
          </cell>
          <cell r="P289">
            <v>974</v>
          </cell>
          <cell r="Q289">
            <v>0</v>
          </cell>
          <cell r="R289">
            <v>0</v>
          </cell>
          <cell r="S289">
            <v>3592.439393939394</v>
          </cell>
          <cell r="T289">
            <v>0</v>
          </cell>
          <cell r="U289">
            <v>0</v>
          </cell>
          <cell r="V289">
            <v>0</v>
          </cell>
          <cell r="W289">
            <v>0</v>
          </cell>
          <cell r="X289">
            <v>904.81818181818176</v>
          </cell>
          <cell r="Y289">
            <v>0</v>
          </cell>
          <cell r="Z289">
            <v>0</v>
          </cell>
          <cell r="AA289">
            <v>0</v>
          </cell>
          <cell r="AB289">
            <v>0</v>
          </cell>
          <cell r="AC289">
            <v>663</v>
          </cell>
          <cell r="AD289">
            <v>0</v>
          </cell>
          <cell r="AE289">
            <v>0</v>
          </cell>
          <cell r="AF289">
            <v>537</v>
          </cell>
          <cell r="AG289">
            <v>489.2</v>
          </cell>
          <cell r="AH289">
            <v>47.800000000000011</v>
          </cell>
          <cell r="AI289">
            <v>752.06666666666661</v>
          </cell>
          <cell r="AK289">
            <v>9565.257575757576</v>
          </cell>
        </row>
        <row r="290">
          <cell r="F290">
            <v>424</v>
          </cell>
          <cell r="P290">
            <v>94</v>
          </cell>
          <cell r="S290">
            <v>2512</v>
          </cell>
          <cell r="X290">
            <v>219</v>
          </cell>
          <cell r="AC290">
            <v>139</v>
          </cell>
          <cell r="AF290">
            <v>0</v>
          </cell>
          <cell r="AG290">
            <v>0</v>
          </cell>
          <cell r="AH290">
            <v>0</v>
          </cell>
          <cell r="AI290">
            <v>118.4</v>
          </cell>
          <cell r="AK290">
            <v>3410</v>
          </cell>
        </row>
        <row r="291">
          <cell r="F291">
            <v>542</v>
          </cell>
          <cell r="P291">
            <v>218</v>
          </cell>
          <cell r="Q291">
            <v>0</v>
          </cell>
          <cell r="R291">
            <v>0</v>
          </cell>
          <cell r="S291">
            <v>416.27272727272725</v>
          </cell>
          <cell r="T291">
            <v>0</v>
          </cell>
          <cell r="U291">
            <v>0</v>
          </cell>
          <cell r="V291">
            <v>0</v>
          </cell>
          <cell r="W291">
            <v>0</v>
          </cell>
          <cell r="X291">
            <v>258.81818181818181</v>
          </cell>
          <cell r="Y291">
            <v>0</v>
          </cell>
          <cell r="Z291">
            <v>0</v>
          </cell>
          <cell r="AA291">
            <v>0</v>
          </cell>
          <cell r="AB291">
            <v>0</v>
          </cell>
          <cell r="AC291">
            <v>207</v>
          </cell>
          <cell r="AD291">
            <v>0</v>
          </cell>
          <cell r="AE291">
            <v>0</v>
          </cell>
          <cell r="AF291">
            <v>83</v>
          </cell>
          <cell r="AG291">
            <v>83</v>
          </cell>
          <cell r="AH291">
            <v>0</v>
          </cell>
          <cell r="AI291">
            <v>0</v>
          </cell>
          <cell r="AK291">
            <v>1725.090909090909</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1653.3333333333333</v>
          </cell>
          <cell r="P294">
            <v>601</v>
          </cell>
          <cell r="Q294">
            <v>0</v>
          </cell>
          <cell r="R294">
            <v>0</v>
          </cell>
          <cell r="S294">
            <v>657.16666666666674</v>
          </cell>
          <cell r="T294">
            <v>0</v>
          </cell>
          <cell r="U294">
            <v>0</v>
          </cell>
          <cell r="V294">
            <v>0</v>
          </cell>
          <cell r="W294">
            <v>0</v>
          </cell>
          <cell r="X294">
            <v>410</v>
          </cell>
          <cell r="Y294">
            <v>0</v>
          </cell>
          <cell r="Z294">
            <v>0</v>
          </cell>
          <cell r="AA294">
            <v>0</v>
          </cell>
          <cell r="AB294">
            <v>0</v>
          </cell>
          <cell r="AC294">
            <v>290</v>
          </cell>
          <cell r="AD294">
            <v>0</v>
          </cell>
          <cell r="AE294">
            <v>0</v>
          </cell>
          <cell r="AF294">
            <v>439</v>
          </cell>
          <cell r="AG294">
            <v>392.2</v>
          </cell>
          <cell r="AH294">
            <v>46.800000000000011</v>
          </cell>
          <cell r="AI294">
            <v>633.66666666666663</v>
          </cell>
          <cell r="AK294">
            <v>4284.5</v>
          </cell>
        </row>
        <row r="295">
          <cell r="F295">
            <v>0</v>
          </cell>
          <cell r="P295">
            <v>435</v>
          </cell>
          <cell r="S295">
            <v>12.166666666666686</v>
          </cell>
          <cell r="X295">
            <v>165</v>
          </cell>
          <cell r="AC295">
            <v>111</v>
          </cell>
          <cell r="AF295">
            <v>9</v>
          </cell>
          <cell r="AG295">
            <v>5</v>
          </cell>
          <cell r="AH295">
            <v>4</v>
          </cell>
          <cell r="AI295">
            <v>0</v>
          </cell>
          <cell r="AK295">
            <v>846.16666666666674</v>
          </cell>
        </row>
        <row r="296">
          <cell r="F296">
            <v>10.333333333333334</v>
          </cell>
          <cell r="P296">
            <v>56</v>
          </cell>
          <cell r="S296">
            <v>363</v>
          </cell>
          <cell r="X296">
            <v>130</v>
          </cell>
          <cell r="AC296">
            <v>95</v>
          </cell>
          <cell r="AF296">
            <v>205</v>
          </cell>
          <cell r="AG296">
            <v>201</v>
          </cell>
          <cell r="AH296">
            <v>4</v>
          </cell>
          <cell r="AI296">
            <v>0</v>
          </cell>
          <cell r="AK296">
            <v>864.33333333333326</v>
          </cell>
        </row>
        <row r="297">
          <cell r="F297">
            <v>1643</v>
          </cell>
          <cell r="P297">
            <v>110</v>
          </cell>
          <cell r="S297">
            <v>282</v>
          </cell>
          <cell r="X297">
            <v>115</v>
          </cell>
          <cell r="AC297">
            <v>84</v>
          </cell>
          <cell r="AF297">
            <v>225</v>
          </cell>
          <cell r="AG297">
            <v>186.2</v>
          </cell>
          <cell r="AH297">
            <v>38.800000000000011</v>
          </cell>
          <cell r="AI297">
            <v>633.66666666666663</v>
          </cell>
          <cell r="AK297">
            <v>2574</v>
          </cell>
        </row>
        <row r="298">
          <cell r="P298">
            <v>0</v>
          </cell>
          <cell r="AF298">
            <v>0</v>
          </cell>
          <cell r="AG298">
            <v>0</v>
          </cell>
          <cell r="AH298">
            <v>0</v>
          </cell>
          <cell r="AI298">
            <v>0</v>
          </cell>
          <cell r="AK298">
            <v>0</v>
          </cell>
        </row>
        <row r="299">
          <cell r="F299">
            <v>18.666666666666664</v>
          </cell>
          <cell r="P299">
            <v>61</v>
          </cell>
          <cell r="S299">
            <v>7</v>
          </cell>
          <cell r="X299">
            <v>17</v>
          </cell>
          <cell r="AC299">
            <v>27</v>
          </cell>
          <cell r="AF299">
            <v>15</v>
          </cell>
          <cell r="AG299">
            <v>14</v>
          </cell>
          <cell r="AH299">
            <v>1</v>
          </cell>
          <cell r="AI299">
            <v>0</v>
          </cell>
          <cell r="AK299">
            <v>145.66666666666666</v>
          </cell>
        </row>
        <row r="300">
          <cell r="F300">
            <v>102344.25714285714</v>
          </cell>
          <cell r="P300">
            <v>974</v>
          </cell>
          <cell r="Q300">
            <v>0</v>
          </cell>
          <cell r="R300">
            <v>0</v>
          </cell>
          <cell r="S300">
            <v>3592.4393939393949</v>
          </cell>
          <cell r="T300">
            <v>-646.85363636363627</v>
          </cell>
          <cell r="U300">
            <v>-650.41909090909098</v>
          </cell>
          <cell r="V300">
            <v>0</v>
          </cell>
          <cell r="W300">
            <v>0</v>
          </cell>
          <cell r="X300">
            <v>904.81818181818016</v>
          </cell>
          <cell r="Y300">
            <v>-265</v>
          </cell>
          <cell r="Z300">
            <v>-586.81818181818176</v>
          </cell>
          <cell r="AA300">
            <v>0</v>
          </cell>
          <cell r="AB300">
            <v>0</v>
          </cell>
          <cell r="AC300">
            <v>663</v>
          </cell>
          <cell r="AD300">
            <v>-117</v>
          </cell>
          <cell r="AE300">
            <v>-240</v>
          </cell>
          <cell r="AF300">
            <v>536</v>
          </cell>
          <cell r="AG300">
            <v>489.19999999999982</v>
          </cell>
          <cell r="AH300">
            <v>47.800000000000068</v>
          </cell>
          <cell r="AI300">
            <v>-279</v>
          </cell>
          <cell r="AK300">
            <v>109270.51471861471</v>
          </cell>
        </row>
        <row r="301">
          <cell r="AH301">
            <v>191</v>
          </cell>
          <cell r="AK301">
            <v>0</v>
          </cell>
        </row>
        <row r="303">
          <cell r="F303">
            <v>102344.25714285714</v>
          </cell>
          <cell r="G303">
            <v>0</v>
          </cell>
          <cell r="H303">
            <v>0</v>
          </cell>
          <cell r="P303">
            <v>974</v>
          </cell>
          <cell r="Q303">
            <v>0</v>
          </cell>
          <cell r="R303">
            <v>0</v>
          </cell>
          <cell r="S303">
            <v>3592.4393939393949</v>
          </cell>
          <cell r="T303">
            <v>-646.85363636363627</v>
          </cell>
          <cell r="U303">
            <v>-650.41909090909098</v>
          </cell>
          <cell r="V303">
            <v>0</v>
          </cell>
          <cell r="W303">
            <v>0</v>
          </cell>
          <cell r="X303">
            <v>904.81818181818016</v>
          </cell>
          <cell r="Y303">
            <v>-265</v>
          </cell>
          <cell r="Z303">
            <v>-586.81818181818176</v>
          </cell>
          <cell r="AA303">
            <v>0</v>
          </cell>
          <cell r="AB303">
            <v>0</v>
          </cell>
          <cell r="AC303">
            <v>663</v>
          </cell>
          <cell r="AF303">
            <v>536</v>
          </cell>
          <cell r="AG303">
            <v>297.19999999999993</v>
          </cell>
          <cell r="AH303">
            <v>238.80000000000007</v>
          </cell>
          <cell r="AK303">
            <v>109270.51471861471</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102344.25714285714</v>
          </cell>
          <cell r="P308">
            <v>974</v>
          </cell>
          <cell r="Q308">
            <v>0</v>
          </cell>
          <cell r="R308">
            <v>0</v>
          </cell>
          <cell r="S308">
            <v>3592.4393939393949</v>
          </cell>
          <cell r="T308">
            <v>-646.85363636363627</v>
          </cell>
          <cell r="U308">
            <v>-650.41909090909098</v>
          </cell>
          <cell r="V308">
            <v>0</v>
          </cell>
          <cell r="W308">
            <v>0</v>
          </cell>
          <cell r="X308">
            <v>904.81818181818016</v>
          </cell>
          <cell r="Y308">
            <v>-265</v>
          </cell>
          <cell r="Z308">
            <v>-586.81818181818176</v>
          </cell>
          <cell r="AA308">
            <v>0</v>
          </cell>
          <cell r="AB308">
            <v>0</v>
          </cell>
          <cell r="AC308">
            <v>663</v>
          </cell>
          <cell r="AD308">
            <v>-117</v>
          </cell>
          <cell r="AE308">
            <v>-240</v>
          </cell>
          <cell r="AF308">
            <v>536</v>
          </cell>
          <cell r="AG308">
            <v>297.19999999999993</v>
          </cell>
          <cell r="AH308">
            <v>238.80000000000007</v>
          </cell>
          <cell r="AI308">
            <v>-279</v>
          </cell>
          <cell r="AK308">
            <v>109270.51471861471</v>
          </cell>
        </row>
        <row r="309">
          <cell r="AK309">
            <v>0</v>
          </cell>
        </row>
        <row r="310">
          <cell r="P310">
            <v>0</v>
          </cell>
          <cell r="AK310">
            <v>0</v>
          </cell>
        </row>
        <row r="311">
          <cell r="S311">
            <v>0</v>
          </cell>
          <cell r="AK311">
            <v>0</v>
          </cell>
        </row>
        <row r="312">
          <cell r="F312">
            <v>8992</v>
          </cell>
          <cell r="AK312">
            <v>8992</v>
          </cell>
        </row>
        <row r="313">
          <cell r="S313">
            <v>0</v>
          </cell>
        </row>
        <row r="314">
          <cell r="F314">
            <v>0</v>
          </cell>
          <cell r="AK314">
            <v>0</v>
          </cell>
        </row>
        <row r="315">
          <cell r="AK315">
            <v>0</v>
          </cell>
        </row>
        <row r="317">
          <cell r="AK317">
            <v>0</v>
          </cell>
        </row>
        <row r="318">
          <cell r="S318">
            <v>0</v>
          </cell>
        </row>
        <row r="319">
          <cell r="F319">
            <v>102344.25714285714</v>
          </cell>
          <cell r="P319">
            <v>974</v>
          </cell>
          <cell r="Q319">
            <v>0</v>
          </cell>
          <cell r="R319">
            <v>0</v>
          </cell>
          <cell r="S319">
            <v>3592.4393939393949</v>
          </cell>
          <cell r="T319">
            <v>-646.85363636363627</v>
          </cell>
          <cell r="U319">
            <v>-650.41909090909098</v>
          </cell>
          <cell r="V319">
            <v>0</v>
          </cell>
          <cell r="W319">
            <v>0</v>
          </cell>
          <cell r="X319">
            <v>904.81818181818016</v>
          </cell>
          <cell r="Y319">
            <v>-265</v>
          </cell>
          <cell r="Z319">
            <v>-586.81818181818176</v>
          </cell>
          <cell r="AA319">
            <v>0</v>
          </cell>
          <cell r="AB319">
            <v>0</v>
          </cell>
          <cell r="AC319">
            <v>663</v>
          </cell>
          <cell r="AD319">
            <v>-117</v>
          </cell>
          <cell r="AE319">
            <v>-240</v>
          </cell>
          <cell r="AF319">
            <v>536</v>
          </cell>
          <cell r="AG319">
            <v>297.19999999999993</v>
          </cell>
          <cell r="AH319">
            <v>238.80000000000007</v>
          </cell>
          <cell r="AI319">
            <v>-279</v>
          </cell>
          <cell r="AK319">
            <v>109270.51471861471</v>
          </cell>
        </row>
        <row r="328">
          <cell r="AJ328">
            <v>2455</v>
          </cell>
          <cell r="AK328">
            <v>5764</v>
          </cell>
          <cell r="AM328">
            <v>4603</v>
          </cell>
        </row>
        <row r="329">
          <cell r="F329">
            <v>103</v>
          </cell>
          <cell r="P329">
            <v>198</v>
          </cell>
          <cell r="S329">
            <v>460</v>
          </cell>
          <cell r="X329">
            <v>178</v>
          </cell>
          <cell r="AC329">
            <v>149</v>
          </cell>
          <cell r="AF329">
            <v>393</v>
          </cell>
          <cell r="AG329">
            <v>349</v>
          </cell>
          <cell r="AH329">
            <v>44</v>
          </cell>
          <cell r="AI329">
            <v>0</v>
          </cell>
          <cell r="AK329">
            <v>1573</v>
          </cell>
          <cell r="AM329">
            <v>1180</v>
          </cell>
        </row>
        <row r="330">
          <cell r="AJ330">
            <v>36</v>
          </cell>
          <cell r="AK330">
            <v>10092.257142857143</v>
          </cell>
          <cell r="AM330">
            <v>10092.257142857143</v>
          </cell>
        </row>
        <row r="331">
          <cell r="AK331">
            <v>498</v>
          </cell>
          <cell r="AM331">
            <v>498</v>
          </cell>
        </row>
        <row r="332">
          <cell r="AJ332">
            <v>36</v>
          </cell>
          <cell r="AK332">
            <v>145.66666666666666</v>
          </cell>
          <cell r="AM332">
            <v>130.66666666666666</v>
          </cell>
        </row>
        <row r="333">
          <cell r="AK333">
            <v>4104.2571428571437</v>
          </cell>
          <cell r="AM333">
            <v>4104.2571428571437</v>
          </cell>
        </row>
        <row r="334">
          <cell r="AK334">
            <v>3500</v>
          </cell>
          <cell r="AM334">
            <v>3500</v>
          </cell>
        </row>
        <row r="335">
          <cell r="AK335">
            <v>0</v>
          </cell>
        </row>
        <row r="336">
          <cell r="AK336">
            <v>1990</v>
          </cell>
          <cell r="AM336">
            <v>1990</v>
          </cell>
        </row>
        <row r="337">
          <cell r="AK337">
            <v>9242.6666666666661</v>
          </cell>
        </row>
        <row r="338">
          <cell r="AK338">
            <v>0</v>
          </cell>
          <cell r="AM338">
            <v>0</v>
          </cell>
        </row>
        <row r="339">
          <cell r="AK339">
            <v>3410</v>
          </cell>
          <cell r="AM339">
            <v>3528.4</v>
          </cell>
        </row>
        <row r="340">
          <cell r="AK340">
            <v>1725.090909090909</v>
          </cell>
          <cell r="AM340">
            <v>1642.090909090909</v>
          </cell>
        </row>
        <row r="341">
          <cell r="AK341">
            <v>0</v>
          </cell>
          <cell r="AM341">
            <v>0</v>
          </cell>
        </row>
        <row r="342">
          <cell r="AK342">
            <v>0</v>
          </cell>
          <cell r="AM342">
            <v>0</v>
          </cell>
        </row>
        <row r="343">
          <cell r="AK343">
            <v>0</v>
          </cell>
          <cell r="AM343">
            <v>0</v>
          </cell>
        </row>
        <row r="344">
          <cell r="AK344">
            <v>3341.0333333333328</v>
          </cell>
          <cell r="AM344">
            <v>2890.833333333333</v>
          </cell>
        </row>
        <row r="345">
          <cell r="AK345">
            <v>1058.8333333333333</v>
          </cell>
          <cell r="AM345">
            <v>763.83333333333326</v>
          </cell>
        </row>
        <row r="346">
          <cell r="AK346">
            <v>360</v>
          </cell>
          <cell r="AM346">
            <v>328</v>
          </cell>
        </row>
        <row r="347">
          <cell r="AK347">
            <v>1067.2</v>
          </cell>
        </row>
        <row r="348">
          <cell r="AK348">
            <v>855</v>
          </cell>
        </row>
        <row r="349">
          <cell r="AK349">
            <v>0</v>
          </cell>
          <cell r="AM349">
            <v>0</v>
          </cell>
        </row>
        <row r="350">
          <cell r="AK350">
            <v>66</v>
          </cell>
          <cell r="AM350">
            <v>66</v>
          </cell>
        </row>
        <row r="351">
          <cell r="AK351">
            <v>4404</v>
          </cell>
          <cell r="AM351">
            <v>3250</v>
          </cell>
        </row>
        <row r="352">
          <cell r="P352">
            <v>225</v>
          </cell>
          <cell r="S352">
            <v>296</v>
          </cell>
          <cell r="X352">
            <v>56</v>
          </cell>
          <cell r="AC352">
            <v>19</v>
          </cell>
          <cell r="AF352">
            <v>71.800000000000011</v>
          </cell>
          <cell r="AG352">
            <v>71.800000000000011</v>
          </cell>
          <cell r="AH352">
            <v>0</v>
          </cell>
          <cell r="AK352">
            <v>667.8</v>
          </cell>
        </row>
        <row r="353">
          <cell r="AK353">
            <v>0</v>
          </cell>
        </row>
        <row r="354">
          <cell r="F354">
            <v>0</v>
          </cell>
          <cell r="P354">
            <v>0</v>
          </cell>
          <cell r="S354">
            <v>0</v>
          </cell>
          <cell r="X354">
            <v>0</v>
          </cell>
          <cell r="AC354">
            <v>0</v>
          </cell>
          <cell r="AF354">
            <v>0</v>
          </cell>
          <cell r="AG354">
            <v>0</v>
          </cell>
          <cell r="AH354">
            <v>0</v>
          </cell>
          <cell r="AI354">
            <v>0</v>
          </cell>
          <cell r="AK354">
            <v>363.66666666666663</v>
          </cell>
          <cell r="AM354">
            <v>363.66666666666663</v>
          </cell>
        </row>
        <row r="355">
          <cell r="AK355">
            <v>105</v>
          </cell>
          <cell r="AM355">
            <v>105</v>
          </cell>
        </row>
        <row r="356">
          <cell r="AK356">
            <v>0</v>
          </cell>
          <cell r="AM356">
            <v>0</v>
          </cell>
        </row>
        <row r="357">
          <cell r="AK357">
            <v>0</v>
          </cell>
          <cell r="AM357">
            <v>0</v>
          </cell>
        </row>
        <row r="358">
          <cell r="AJ358">
            <v>-2491</v>
          </cell>
          <cell r="AK358">
            <v>4284.5</v>
          </cell>
          <cell r="AM358" t="e">
            <v>#REF!</v>
          </cell>
        </row>
        <row r="359">
          <cell r="AK359">
            <v>846.16666666666674</v>
          </cell>
        </row>
        <row r="360">
          <cell r="AK360">
            <v>864.33333333333326</v>
          </cell>
        </row>
        <row r="361">
          <cell r="AK361">
            <v>2574</v>
          </cell>
        </row>
        <row r="362">
          <cell r="F362">
            <v>0</v>
          </cell>
          <cell r="P362">
            <v>302</v>
          </cell>
          <cell r="S362">
            <v>-1610</v>
          </cell>
          <cell r="T362">
            <v>207.20000000000002</v>
          </cell>
          <cell r="U362">
            <v>1087.8</v>
          </cell>
          <cell r="X362">
            <v>396</v>
          </cell>
          <cell r="Y362">
            <v>191</v>
          </cell>
          <cell r="Z362">
            <v>424</v>
          </cell>
          <cell r="AC362">
            <v>535</v>
          </cell>
          <cell r="AD362">
            <v>240</v>
          </cell>
          <cell r="AE362">
            <v>494</v>
          </cell>
          <cell r="AF362">
            <v>485.8</v>
          </cell>
          <cell r="AG362">
            <v>470.8</v>
          </cell>
          <cell r="AH362">
            <v>15</v>
          </cell>
          <cell r="AI362">
            <v>0</v>
          </cell>
          <cell r="AK362">
            <v>96.800000000000011</v>
          </cell>
          <cell r="AM362">
            <v>-389</v>
          </cell>
        </row>
        <row r="371">
          <cell r="F371">
            <v>-4642</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329.33333333333337</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P389">
            <v>2</v>
          </cell>
          <cell r="X389">
            <v>0</v>
          </cell>
          <cell r="Y389">
            <v>0</v>
          </cell>
          <cell r="AC389">
            <v>25</v>
          </cell>
          <cell r="AD389">
            <v>8</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8" refreshError="1">
        <row r="13">
          <cell r="C13" t="str">
            <v>І.В.ПЛАЧКОВ</v>
          </cell>
        </row>
        <row r="25">
          <cell r="X25" t="str">
            <v>ЗАТВЕРДЖУЮ</v>
          </cell>
        </row>
        <row r="26">
          <cell r="X26" t="str">
            <v>В.О. ГЕНЕРАЛЬНОГО ДИРЕКТОРА  КЕ</v>
          </cell>
        </row>
        <row r="27">
          <cell r="Y27" t="str">
            <v>ЯЩЕНКО Б.В.</v>
          </cell>
        </row>
        <row r="31">
          <cell r="C31" t="str">
            <v>ВИКОН.ДИР.</v>
          </cell>
          <cell r="D31" t="str">
            <v>Е/Е</v>
          </cell>
          <cell r="E31" t="str">
            <v xml:space="preserve"> Т/Е</v>
          </cell>
          <cell r="I31" t="str">
            <v>ККМ розр.</v>
          </cell>
          <cell r="J31" t="str">
            <v>ККМ розп. коштів</v>
          </cell>
          <cell r="K31" t="str">
            <v>КТМ розр.</v>
          </cell>
          <cell r="L31" t="str">
            <v>ВИРОБН</v>
          </cell>
          <cell r="M31" t="str">
            <v>ПЕРЕД</v>
          </cell>
          <cell r="N31" t="str">
            <v>КТМ розп. коштів</v>
          </cell>
          <cell r="O31" t="str">
            <v>ТЕЦ-5 ВСЬОГО розр.</v>
          </cell>
          <cell r="P31" t="str">
            <v>Е/Е</v>
          </cell>
          <cell r="Q31" t="str">
            <v xml:space="preserve"> Т/Е</v>
          </cell>
          <cell r="R31" t="str">
            <v>ТЕЦ-5 розп. коштів</v>
          </cell>
          <cell r="S31" t="str">
            <v>ТЕЦ-6 ВСЬОГО розр.</v>
          </cell>
          <cell r="T31" t="str">
            <v>Е/Е</v>
          </cell>
          <cell r="U31" t="str">
            <v xml:space="preserve"> Т/Е</v>
          </cell>
          <cell r="V31" t="str">
            <v>ТЕЦ-6 розп. коштів</v>
          </cell>
          <cell r="W31" t="str">
            <v>ТРМ всього</v>
          </cell>
          <cell r="X31" t="str">
            <v>ТРМ АК розр.</v>
          </cell>
          <cell r="Y31" t="str">
            <v>ТРМ  СТОР.</v>
          </cell>
          <cell r="AA31" t="str">
            <v>ТРМ АК розп.кошт.</v>
          </cell>
          <cell r="AB31" t="str">
            <v>ТРМ  СТОР.роз.кошт.</v>
          </cell>
          <cell r="AC31" t="str">
            <v>ТРМ всього розп.кошт.</v>
          </cell>
          <cell r="AD31" t="str">
            <v>РЕЗЕРВ</v>
          </cell>
          <cell r="AE31" t="str">
            <v>Е/Е</v>
          </cell>
          <cell r="AF31" t="str">
            <v xml:space="preserve"> Т/Е</v>
          </cell>
          <cell r="AG31" t="str">
            <v>ДОП.ВИР.</v>
          </cell>
          <cell r="AH31" t="str">
            <v>АК КЕ ВСЬОГО</v>
          </cell>
          <cell r="AI31" t="str">
            <v>АК КЕ ВСЬОГО</v>
          </cell>
          <cell r="AJ31" t="str">
            <v>Е/Е</v>
          </cell>
          <cell r="AK31" t="str">
            <v xml:space="preserve"> Т/Е</v>
          </cell>
          <cell r="AL31" t="str">
            <v>СТАНЦІї ЕЛЕКТРО</v>
          </cell>
          <cell r="AM31" t="str">
            <v>СТАНЦІІ ТЕПЛОВІ</v>
          </cell>
          <cell r="AN31" t="str">
            <v>МЕРЕЖІ ЕЛЕКТРО</v>
          </cell>
          <cell r="AO31" t="str">
            <v>МЕРЕЖІ ТЕПЛОВІ</v>
          </cell>
        </row>
        <row r="32">
          <cell r="P32">
            <v>313</v>
          </cell>
          <cell r="T32">
            <v>166</v>
          </cell>
          <cell r="AJ32">
            <v>479</v>
          </cell>
        </row>
        <row r="33">
          <cell r="P33">
            <v>283.95999999999998</v>
          </cell>
          <cell r="T33">
            <v>143.30000000000001</v>
          </cell>
          <cell r="AJ33">
            <v>427.26</v>
          </cell>
        </row>
        <row r="34">
          <cell r="AJ34">
            <v>0</v>
          </cell>
        </row>
        <row r="35">
          <cell r="AJ35">
            <v>75</v>
          </cell>
        </row>
        <row r="36">
          <cell r="AJ36">
            <v>0</v>
          </cell>
        </row>
        <row r="37">
          <cell r="AJ37">
            <v>0</v>
          </cell>
        </row>
        <row r="38">
          <cell r="AJ38">
            <v>451.8</v>
          </cell>
        </row>
        <row r="39">
          <cell r="I39">
            <v>0</v>
          </cell>
          <cell r="AJ39">
            <v>451.8</v>
          </cell>
        </row>
        <row r="40">
          <cell r="K40">
            <v>788</v>
          </cell>
          <cell r="Q40">
            <v>519</v>
          </cell>
          <cell r="U40">
            <v>415</v>
          </cell>
          <cell r="AK40">
            <v>1722</v>
          </cell>
        </row>
        <row r="41">
          <cell r="AK41">
            <v>0</v>
          </cell>
        </row>
        <row r="42">
          <cell r="K42">
            <v>788</v>
          </cell>
          <cell r="Q42">
            <v>519</v>
          </cell>
          <cell r="U42">
            <v>415</v>
          </cell>
          <cell r="AK42">
            <v>1519</v>
          </cell>
        </row>
        <row r="43">
          <cell r="C43">
            <v>14292.169805900916</v>
          </cell>
          <cell r="I43">
            <v>2832.727272727273</v>
          </cell>
          <cell r="J43">
            <v>0</v>
          </cell>
          <cell r="K43">
            <v>9868.7272727272721</v>
          </cell>
          <cell r="L43">
            <v>5352.8863636363612</v>
          </cell>
          <cell r="M43">
            <v>3413.840909090909</v>
          </cell>
          <cell r="N43">
            <v>0</v>
          </cell>
          <cell r="O43">
            <v>2444.7272727272721</v>
          </cell>
          <cell r="P43">
            <v>752</v>
          </cell>
          <cell r="Q43">
            <v>1667.8272727272724</v>
          </cell>
          <cell r="R43">
            <v>123</v>
          </cell>
          <cell r="S43">
            <v>1391.636363636364</v>
          </cell>
          <cell r="T43">
            <v>447</v>
          </cell>
          <cell r="U43">
            <v>919.33636363636469</v>
          </cell>
          <cell r="V43">
            <v>0</v>
          </cell>
          <cell r="X43">
            <v>2771.9636363636364</v>
          </cell>
          <cell r="Y43">
            <v>1109.5818181818181</v>
          </cell>
          <cell r="Z43">
            <v>3881.545454545454</v>
          </cell>
          <cell r="AA43">
            <v>222.875</v>
          </cell>
          <cell r="AB43">
            <v>71.125</v>
          </cell>
          <cell r="AC43">
            <v>294</v>
          </cell>
          <cell r="AH43" t="str">
            <v>розрах.</v>
          </cell>
          <cell r="AI43" t="str">
            <v>розп.коштів</v>
          </cell>
        </row>
        <row r="45">
          <cell r="C45">
            <v>410.54545454545456</v>
          </cell>
          <cell r="I45">
            <v>725.72727272727275</v>
          </cell>
          <cell r="J45">
            <v>0</v>
          </cell>
          <cell r="K45">
            <v>1685.4545454545455</v>
          </cell>
          <cell r="L45">
            <v>728.25818181818181</v>
          </cell>
          <cell r="M45">
            <v>957.19636363636369</v>
          </cell>
          <cell r="N45">
            <v>0</v>
          </cell>
          <cell r="O45">
            <v>652.90909090909099</v>
          </cell>
          <cell r="P45">
            <v>203</v>
          </cell>
          <cell r="Q45">
            <v>449.90909090909093</v>
          </cell>
          <cell r="R45">
            <v>91</v>
          </cell>
          <cell r="S45">
            <v>541.63636363636363</v>
          </cell>
          <cell r="T45">
            <v>177</v>
          </cell>
          <cell r="U45">
            <v>364.63636363636363</v>
          </cell>
          <cell r="V45">
            <v>0</v>
          </cell>
          <cell r="X45">
            <v>1120.7636363636364</v>
          </cell>
          <cell r="Y45">
            <v>318.78181818181815</v>
          </cell>
          <cell r="Z45">
            <v>1439.5454545454545</v>
          </cell>
          <cell r="AA45">
            <v>127.875</v>
          </cell>
          <cell r="AB45">
            <v>64.125</v>
          </cell>
          <cell r="AC45">
            <v>192</v>
          </cell>
        </row>
        <row r="47">
          <cell r="C47">
            <v>414</v>
          </cell>
          <cell r="D47">
            <v>88</v>
          </cell>
          <cell r="E47">
            <v>326</v>
          </cell>
          <cell r="I47">
            <v>463</v>
          </cell>
          <cell r="K47">
            <v>777</v>
          </cell>
          <cell r="L47">
            <v>388.5</v>
          </cell>
          <cell r="M47">
            <v>388.5</v>
          </cell>
          <cell r="O47">
            <v>258</v>
          </cell>
          <cell r="P47">
            <v>80</v>
          </cell>
          <cell r="Q47">
            <v>178</v>
          </cell>
          <cell r="S47">
            <v>218</v>
          </cell>
          <cell r="T47">
            <v>71</v>
          </cell>
          <cell r="U47">
            <v>147</v>
          </cell>
          <cell r="W47">
            <v>340</v>
          </cell>
          <cell r="X47">
            <v>239</v>
          </cell>
          <cell r="Y47">
            <v>101</v>
          </cell>
          <cell r="AG47">
            <v>0</v>
          </cell>
          <cell r="AH47">
            <v>2517</v>
          </cell>
          <cell r="AJ47">
            <v>820</v>
          </cell>
          <cell r="AK47">
            <v>1697</v>
          </cell>
          <cell r="AL47">
            <v>151</v>
          </cell>
          <cell r="AM47">
            <v>589</v>
          </cell>
          <cell r="AN47">
            <v>669</v>
          </cell>
          <cell r="AO47">
            <v>1108</v>
          </cell>
        </row>
        <row r="48">
          <cell r="C48">
            <v>158</v>
          </cell>
          <cell r="D48">
            <v>0</v>
          </cell>
          <cell r="I48">
            <v>337</v>
          </cell>
          <cell r="K48">
            <v>218</v>
          </cell>
          <cell r="O48">
            <v>75</v>
          </cell>
          <cell r="S48">
            <v>120</v>
          </cell>
          <cell r="Y48">
            <v>0</v>
          </cell>
          <cell r="AH48">
            <v>942</v>
          </cell>
        </row>
        <row r="49">
          <cell r="I49">
            <v>1</v>
          </cell>
          <cell r="O49">
            <v>110</v>
          </cell>
          <cell r="S49">
            <v>0</v>
          </cell>
          <cell r="Y49">
            <v>0</v>
          </cell>
          <cell r="AH49">
            <v>111</v>
          </cell>
        </row>
        <row r="50">
          <cell r="C50">
            <v>256</v>
          </cell>
          <cell r="D50">
            <v>55</v>
          </cell>
          <cell r="I50">
            <v>10</v>
          </cell>
          <cell r="Y50">
            <v>0</v>
          </cell>
          <cell r="AH50">
            <v>266</v>
          </cell>
        </row>
        <row r="51">
          <cell r="C51">
            <v>29</v>
          </cell>
          <cell r="D51">
            <v>6</v>
          </cell>
          <cell r="E51">
            <v>23</v>
          </cell>
          <cell r="I51">
            <v>56</v>
          </cell>
          <cell r="K51">
            <v>664</v>
          </cell>
          <cell r="L51">
            <v>517.92000000000007</v>
          </cell>
          <cell r="M51">
            <v>146.07999999999993</v>
          </cell>
          <cell r="O51">
            <v>777</v>
          </cell>
          <cell r="P51">
            <v>241</v>
          </cell>
          <cell r="Q51">
            <v>536</v>
          </cell>
          <cell r="S51">
            <v>95</v>
          </cell>
          <cell r="T51">
            <v>31</v>
          </cell>
          <cell r="U51">
            <v>64</v>
          </cell>
          <cell r="W51">
            <v>251</v>
          </cell>
          <cell r="X51">
            <v>172</v>
          </cell>
          <cell r="Y51">
            <v>79</v>
          </cell>
          <cell r="AG51">
            <v>0</v>
          </cell>
          <cell r="AH51">
            <v>1798</v>
          </cell>
          <cell r="AJ51">
            <v>337</v>
          </cell>
          <cell r="AK51">
            <v>1461</v>
          </cell>
          <cell r="AL51">
            <v>272</v>
          </cell>
          <cell r="AM51">
            <v>826</v>
          </cell>
          <cell r="AN51">
            <v>65</v>
          </cell>
          <cell r="AO51">
            <v>635</v>
          </cell>
        </row>
        <row r="52">
          <cell r="C52">
            <v>0</v>
          </cell>
          <cell r="D52">
            <v>0</v>
          </cell>
          <cell r="E52">
            <v>0</v>
          </cell>
          <cell r="K52">
            <v>22</v>
          </cell>
          <cell r="L52">
            <v>22</v>
          </cell>
          <cell r="M52">
            <v>0</v>
          </cell>
          <cell r="O52">
            <v>647</v>
          </cell>
          <cell r="P52">
            <v>201</v>
          </cell>
          <cell r="Q52">
            <v>446</v>
          </cell>
          <cell r="S52">
            <v>14</v>
          </cell>
          <cell r="T52">
            <v>5</v>
          </cell>
          <cell r="U52">
            <v>9</v>
          </cell>
          <cell r="Y52">
            <v>0</v>
          </cell>
          <cell r="AH52">
            <v>683</v>
          </cell>
          <cell r="AJ52">
            <v>206</v>
          </cell>
          <cell r="AK52">
            <v>477</v>
          </cell>
          <cell r="AL52">
            <v>206</v>
          </cell>
          <cell r="AM52">
            <v>462</v>
          </cell>
          <cell r="AN52">
            <v>0</v>
          </cell>
          <cell r="AO52">
            <v>15</v>
          </cell>
        </row>
        <row r="53">
          <cell r="C53">
            <v>0</v>
          </cell>
          <cell r="D53">
            <v>0</v>
          </cell>
          <cell r="E53">
            <v>0</v>
          </cell>
          <cell r="K53">
            <v>18926</v>
          </cell>
          <cell r="L53">
            <v>18926</v>
          </cell>
          <cell r="M53">
            <v>0</v>
          </cell>
          <cell r="O53">
            <v>22508</v>
          </cell>
          <cell r="P53">
            <v>8374.9121951219513</v>
          </cell>
          <cell r="Q53">
            <v>14133.087804878049</v>
          </cell>
          <cell r="S53">
            <v>20436</v>
          </cell>
          <cell r="T53">
            <v>8329.4774346793329</v>
          </cell>
          <cell r="U53">
            <v>12106.522565320667</v>
          </cell>
          <cell r="Y53">
            <v>0</v>
          </cell>
          <cell r="AG53">
            <v>0</v>
          </cell>
          <cell r="AH53">
            <v>61870</v>
          </cell>
          <cell r="AJ53">
            <v>16704.389629801284</v>
          </cell>
          <cell r="AK53">
            <v>45165.610370198716</v>
          </cell>
          <cell r="AL53">
            <v>16704.389629801284</v>
          </cell>
          <cell r="AM53">
            <v>45166</v>
          </cell>
          <cell r="AN53">
            <v>0</v>
          </cell>
          <cell r="AO53">
            <v>-0.38962980128417257</v>
          </cell>
        </row>
        <row r="54">
          <cell r="C54">
            <v>0</v>
          </cell>
          <cell r="D54">
            <v>0</v>
          </cell>
          <cell r="E54">
            <v>0</v>
          </cell>
          <cell r="I54">
            <v>0</v>
          </cell>
          <cell r="K54">
            <v>18926</v>
          </cell>
          <cell r="L54">
            <v>18926</v>
          </cell>
          <cell r="M54">
            <v>0</v>
          </cell>
          <cell r="O54">
            <v>22508</v>
          </cell>
          <cell r="P54">
            <v>8374.9121951219513</v>
          </cell>
          <cell r="Q54">
            <v>14133.087804878049</v>
          </cell>
          <cell r="S54">
            <v>20436</v>
          </cell>
          <cell r="T54">
            <v>8329.4774346793329</v>
          </cell>
          <cell r="U54">
            <v>12106.522565320667</v>
          </cell>
          <cell r="W54">
            <v>0</v>
          </cell>
          <cell r="X54">
            <v>0</v>
          </cell>
          <cell r="Y54">
            <v>0</v>
          </cell>
          <cell r="AH54">
            <v>61870</v>
          </cell>
          <cell r="AJ54">
            <v>16704.389629801284</v>
          </cell>
          <cell r="AK54">
            <v>45165.610370198716</v>
          </cell>
          <cell r="AL54">
            <v>16704.389629801284</v>
          </cell>
          <cell r="AM54">
            <v>45166</v>
          </cell>
          <cell r="AN54">
            <v>0</v>
          </cell>
          <cell r="AO54">
            <v>-0.38962980128417257</v>
          </cell>
        </row>
        <row r="55">
          <cell r="C55">
            <v>0</v>
          </cell>
          <cell r="D55">
            <v>0</v>
          </cell>
          <cell r="E55">
            <v>0</v>
          </cell>
          <cell r="L55">
            <v>0</v>
          </cell>
          <cell r="M55">
            <v>0</v>
          </cell>
          <cell r="W55">
            <v>0</v>
          </cell>
          <cell r="Y55">
            <v>0</v>
          </cell>
          <cell r="AH55">
            <v>0</v>
          </cell>
          <cell r="AJ55">
            <v>0</v>
          </cell>
          <cell r="AK55">
            <v>0</v>
          </cell>
          <cell r="AM55">
            <v>0</v>
          </cell>
        </row>
        <row r="56">
          <cell r="C56">
            <v>3</v>
          </cell>
          <cell r="D56">
            <v>1</v>
          </cell>
          <cell r="E56">
            <v>2</v>
          </cell>
          <cell r="I56">
            <v>91</v>
          </cell>
          <cell r="K56">
            <v>3197</v>
          </cell>
          <cell r="L56">
            <v>3197</v>
          </cell>
          <cell r="M56">
            <v>0</v>
          </cell>
          <cell r="O56">
            <v>0</v>
          </cell>
          <cell r="P56">
            <v>0</v>
          </cell>
          <cell r="Q56">
            <v>0</v>
          </cell>
          <cell r="S56">
            <v>0</v>
          </cell>
          <cell r="T56">
            <v>0</v>
          </cell>
          <cell r="U56">
            <v>0</v>
          </cell>
          <cell r="W56">
            <v>1374</v>
          </cell>
          <cell r="X56">
            <v>682</v>
          </cell>
          <cell r="Y56">
            <v>692</v>
          </cell>
          <cell r="AG56">
            <v>0</v>
          </cell>
          <cell r="AH56">
            <v>3973</v>
          </cell>
          <cell r="AJ56">
            <v>92</v>
          </cell>
          <cell r="AK56">
            <v>3881</v>
          </cell>
          <cell r="AL56">
            <v>0</v>
          </cell>
          <cell r="AM56">
            <v>1087</v>
          </cell>
          <cell r="AN56">
            <v>92</v>
          </cell>
          <cell r="AO56">
            <v>2794</v>
          </cell>
        </row>
        <row r="57">
          <cell r="C57">
            <v>298.54545454545456</v>
          </cell>
          <cell r="D57">
            <v>64</v>
          </cell>
          <cell r="E57">
            <v>234.54545454545456</v>
          </cell>
          <cell r="I57">
            <v>477.72727272727275</v>
          </cell>
          <cell r="K57">
            <v>928.72727272727275</v>
          </cell>
          <cell r="L57">
            <v>455.07636363636362</v>
          </cell>
          <cell r="M57">
            <v>473.65090909090912</v>
          </cell>
          <cell r="O57">
            <v>272.72727272727275</v>
          </cell>
          <cell r="P57">
            <v>85</v>
          </cell>
          <cell r="Q57">
            <v>187.72727272727275</v>
          </cell>
          <cell r="S57">
            <v>248.63636363636363</v>
          </cell>
          <cell r="T57">
            <v>81</v>
          </cell>
          <cell r="U57">
            <v>167.63636363636363</v>
          </cell>
          <cell r="W57">
            <v>958.5454545454545</v>
          </cell>
          <cell r="X57">
            <v>814.76363636363635</v>
          </cell>
          <cell r="Y57">
            <v>143.78181818181815</v>
          </cell>
          <cell r="AG57">
            <v>0</v>
          </cell>
          <cell r="AH57">
            <v>3265.1272727272726</v>
          </cell>
          <cell r="AJ57">
            <v>854.72727272727275</v>
          </cell>
          <cell r="AK57">
            <v>2410.3999999999996</v>
          </cell>
          <cell r="AL57">
            <v>166</v>
          </cell>
          <cell r="AM57">
            <v>671</v>
          </cell>
          <cell r="AN57">
            <v>688.72727272727275</v>
          </cell>
          <cell r="AO57">
            <v>1739.3999999999996</v>
          </cell>
        </row>
        <row r="58">
          <cell r="C58">
            <v>16</v>
          </cell>
          <cell r="D58">
            <v>3</v>
          </cell>
          <cell r="E58">
            <v>13</v>
          </cell>
          <cell r="I58">
            <v>26</v>
          </cell>
          <cell r="K58">
            <v>51</v>
          </cell>
          <cell r="L58">
            <v>164</v>
          </cell>
          <cell r="M58">
            <v>-113</v>
          </cell>
          <cell r="O58">
            <v>15</v>
          </cell>
          <cell r="P58">
            <v>5</v>
          </cell>
          <cell r="Q58">
            <v>10</v>
          </cell>
          <cell r="S58">
            <v>14</v>
          </cell>
          <cell r="T58">
            <v>5</v>
          </cell>
          <cell r="U58">
            <v>9</v>
          </cell>
          <cell r="W58">
            <v>53</v>
          </cell>
          <cell r="X58">
            <v>45</v>
          </cell>
          <cell r="Y58">
            <v>8</v>
          </cell>
          <cell r="AG58">
            <v>0</v>
          </cell>
          <cell r="AH58">
            <v>179</v>
          </cell>
          <cell r="AJ58">
            <v>47</v>
          </cell>
          <cell r="AK58">
            <v>132</v>
          </cell>
          <cell r="AL58">
            <v>10</v>
          </cell>
          <cell r="AM58">
            <v>28</v>
          </cell>
          <cell r="AN58">
            <v>37</v>
          </cell>
          <cell r="AO58">
            <v>104</v>
          </cell>
        </row>
        <row r="59">
          <cell r="C59">
            <v>96</v>
          </cell>
          <cell r="D59">
            <v>0</v>
          </cell>
          <cell r="E59">
            <v>0</v>
          </cell>
          <cell r="I59">
            <v>153</v>
          </cell>
          <cell r="K59">
            <v>297</v>
          </cell>
          <cell r="L59">
            <v>7</v>
          </cell>
          <cell r="M59">
            <v>290</v>
          </cell>
          <cell r="O59">
            <v>87</v>
          </cell>
          <cell r="P59">
            <v>27</v>
          </cell>
          <cell r="Q59">
            <v>60</v>
          </cell>
          <cell r="S59">
            <v>80</v>
          </cell>
          <cell r="T59">
            <v>26</v>
          </cell>
          <cell r="U59">
            <v>54</v>
          </cell>
          <cell r="W59">
            <v>307</v>
          </cell>
          <cell r="X59">
            <v>261</v>
          </cell>
          <cell r="Y59">
            <v>46</v>
          </cell>
          <cell r="AG59">
            <v>0</v>
          </cell>
          <cell r="AH59">
            <v>1046</v>
          </cell>
          <cell r="AJ59">
            <v>253</v>
          </cell>
          <cell r="AK59">
            <v>793</v>
          </cell>
          <cell r="AL59">
            <v>0</v>
          </cell>
          <cell r="AM59">
            <v>0</v>
          </cell>
          <cell r="AN59">
            <v>0</v>
          </cell>
          <cell r="AO59">
            <v>0</v>
          </cell>
        </row>
        <row r="60">
          <cell r="C60">
            <v>0</v>
          </cell>
          <cell r="D60">
            <v>0</v>
          </cell>
          <cell r="E60">
            <v>0</v>
          </cell>
          <cell r="I60">
            <v>0</v>
          </cell>
          <cell r="L60">
            <v>0</v>
          </cell>
          <cell r="M60">
            <v>0</v>
          </cell>
          <cell r="O60">
            <v>0</v>
          </cell>
          <cell r="P60">
            <v>0</v>
          </cell>
          <cell r="Q60">
            <v>0</v>
          </cell>
          <cell r="T60">
            <v>0</v>
          </cell>
          <cell r="U60">
            <v>0</v>
          </cell>
          <cell r="AG60">
            <v>0</v>
          </cell>
          <cell r="AH60">
            <v>0</v>
          </cell>
          <cell r="AJ60">
            <v>0</v>
          </cell>
          <cell r="AK60">
            <v>0</v>
          </cell>
          <cell r="AL60">
            <v>0</v>
          </cell>
          <cell r="AM60">
            <v>0</v>
          </cell>
          <cell r="AN60">
            <v>0</v>
          </cell>
          <cell r="AO60">
            <v>0</v>
          </cell>
        </row>
        <row r="61">
          <cell r="C61">
            <v>87.333333333333329</v>
          </cell>
          <cell r="D61">
            <v>19</v>
          </cell>
          <cell r="E61">
            <v>68.333333333333329</v>
          </cell>
          <cell r="I61">
            <v>598</v>
          </cell>
          <cell r="K61">
            <v>1295</v>
          </cell>
          <cell r="L61">
            <v>207.20000000000002</v>
          </cell>
          <cell r="M61">
            <v>1087.8</v>
          </cell>
          <cell r="O61">
            <v>688</v>
          </cell>
          <cell r="P61">
            <v>213</v>
          </cell>
          <cell r="Q61">
            <v>475</v>
          </cell>
          <cell r="S61">
            <v>734</v>
          </cell>
          <cell r="T61">
            <v>240</v>
          </cell>
          <cell r="U61">
            <v>494</v>
          </cell>
          <cell r="W61">
            <v>574</v>
          </cell>
          <cell r="X61">
            <v>494</v>
          </cell>
          <cell r="Y61">
            <v>80</v>
          </cell>
          <cell r="AG61">
            <v>0</v>
          </cell>
          <cell r="AH61">
            <v>3906.3333333333335</v>
          </cell>
          <cell r="AJ61">
            <v>1078</v>
          </cell>
          <cell r="AK61">
            <v>2828.3333333333335</v>
          </cell>
          <cell r="AL61">
            <v>453</v>
          </cell>
          <cell r="AM61">
            <v>1409</v>
          </cell>
          <cell r="AN61">
            <v>625</v>
          </cell>
          <cell r="AO61">
            <v>1419.3333333333335</v>
          </cell>
        </row>
        <row r="62">
          <cell r="W62">
            <v>57</v>
          </cell>
          <cell r="AH62">
            <v>0</v>
          </cell>
          <cell r="AJ62">
            <v>0</v>
          </cell>
        </row>
        <row r="63">
          <cell r="C63">
            <v>87.333333333333329</v>
          </cell>
          <cell r="D63">
            <v>19</v>
          </cell>
          <cell r="E63">
            <v>68.333333333333329</v>
          </cell>
          <cell r="I63">
            <v>626</v>
          </cell>
          <cell r="K63">
            <v>1802</v>
          </cell>
          <cell r="L63">
            <v>288.32</v>
          </cell>
          <cell r="M63">
            <v>1513.68</v>
          </cell>
          <cell r="O63">
            <v>219</v>
          </cell>
          <cell r="P63">
            <v>68</v>
          </cell>
          <cell r="Q63">
            <v>151</v>
          </cell>
          <cell r="S63">
            <v>176</v>
          </cell>
          <cell r="T63">
            <v>58</v>
          </cell>
          <cell r="U63">
            <v>118</v>
          </cell>
          <cell r="W63">
            <v>84</v>
          </cell>
          <cell r="X63">
            <v>84</v>
          </cell>
          <cell r="Y63">
            <v>0</v>
          </cell>
          <cell r="AH63">
            <v>2994.3333333333335</v>
          </cell>
          <cell r="AJ63">
            <v>771</v>
          </cell>
          <cell r="AK63">
            <v>2223.3333333333335</v>
          </cell>
          <cell r="AM63">
            <v>765</v>
          </cell>
        </row>
        <row r="64">
          <cell r="C64">
            <v>0</v>
          </cell>
          <cell r="D64">
            <v>0</v>
          </cell>
          <cell r="I64">
            <v>0</v>
          </cell>
          <cell r="K64">
            <v>0</v>
          </cell>
          <cell r="L64">
            <v>0</v>
          </cell>
          <cell r="M64">
            <v>0</v>
          </cell>
          <cell r="O64">
            <v>0</v>
          </cell>
          <cell r="P64">
            <v>0</v>
          </cell>
          <cell r="Q64">
            <v>0</v>
          </cell>
          <cell r="S64">
            <v>0</v>
          </cell>
          <cell r="T64">
            <v>0</v>
          </cell>
          <cell r="U64">
            <v>0</v>
          </cell>
          <cell r="Y64">
            <v>0</v>
          </cell>
          <cell r="AH64">
            <v>0</v>
          </cell>
          <cell r="AJ64">
            <v>0</v>
          </cell>
          <cell r="AK64">
            <v>0</v>
          </cell>
          <cell r="AM64">
            <v>0</v>
          </cell>
        </row>
        <row r="65">
          <cell r="I65">
            <v>-28</v>
          </cell>
          <cell r="K65">
            <v>-507</v>
          </cell>
          <cell r="L65">
            <v>-81.119999999999976</v>
          </cell>
          <cell r="M65">
            <v>-425.88000000000011</v>
          </cell>
          <cell r="O65">
            <v>469</v>
          </cell>
          <cell r="P65">
            <v>145</v>
          </cell>
          <cell r="Q65">
            <v>324</v>
          </cell>
          <cell r="S65">
            <v>558</v>
          </cell>
          <cell r="T65">
            <v>182</v>
          </cell>
          <cell r="U65">
            <v>376</v>
          </cell>
          <cell r="W65">
            <v>433</v>
          </cell>
          <cell r="X65">
            <v>410</v>
          </cell>
          <cell r="Y65">
            <v>80</v>
          </cell>
          <cell r="AH65">
            <v>912</v>
          </cell>
          <cell r="AJ65">
            <v>307</v>
          </cell>
        </row>
        <row r="66">
          <cell r="C66">
            <v>0</v>
          </cell>
          <cell r="D66">
            <v>0</v>
          </cell>
          <cell r="E66">
            <v>0</v>
          </cell>
          <cell r="I66">
            <v>384</v>
          </cell>
          <cell r="K66">
            <v>873</v>
          </cell>
          <cell r="L66">
            <v>218.25</v>
          </cell>
          <cell r="M66">
            <v>654.75</v>
          </cell>
          <cell r="O66">
            <v>638</v>
          </cell>
          <cell r="P66">
            <v>198</v>
          </cell>
          <cell r="Q66">
            <v>440</v>
          </cell>
          <cell r="S66">
            <v>449</v>
          </cell>
          <cell r="T66">
            <v>147</v>
          </cell>
          <cell r="U66">
            <v>302</v>
          </cell>
          <cell r="W66">
            <v>272</v>
          </cell>
          <cell r="X66">
            <v>272</v>
          </cell>
          <cell r="Y66">
            <v>0</v>
          </cell>
          <cell r="AH66">
            <v>2616</v>
          </cell>
          <cell r="AJ66">
            <v>729</v>
          </cell>
          <cell r="AK66">
            <v>1887</v>
          </cell>
          <cell r="AL66">
            <v>345</v>
          </cell>
          <cell r="AM66">
            <v>1039</v>
          </cell>
          <cell r="AN66">
            <v>384</v>
          </cell>
          <cell r="AO66">
            <v>848</v>
          </cell>
        </row>
        <row r="67">
          <cell r="I67">
            <v>50</v>
          </cell>
          <cell r="K67">
            <v>296.72727272727275</v>
          </cell>
          <cell r="L67">
            <v>74.181818181818187</v>
          </cell>
          <cell r="M67">
            <v>222.54545454545456</v>
          </cell>
          <cell r="O67">
            <v>202.18181818181819</v>
          </cell>
          <cell r="P67">
            <v>63</v>
          </cell>
          <cell r="Q67">
            <v>139.18181818181819</v>
          </cell>
          <cell r="S67">
            <v>144</v>
          </cell>
          <cell r="T67">
            <v>47</v>
          </cell>
          <cell r="U67">
            <v>97</v>
          </cell>
          <cell r="W67">
            <v>88</v>
          </cell>
          <cell r="X67">
            <v>0</v>
          </cell>
          <cell r="Y67">
            <v>88</v>
          </cell>
          <cell r="AH67">
            <v>692.90909090909099</v>
          </cell>
          <cell r="AJ67">
            <v>160</v>
          </cell>
          <cell r="AK67">
            <v>532.90909090909099</v>
          </cell>
        </row>
        <row r="68">
          <cell r="C68">
            <v>0</v>
          </cell>
          <cell r="I68">
            <v>3</v>
          </cell>
          <cell r="K68">
            <v>17</v>
          </cell>
          <cell r="L68">
            <v>4.25</v>
          </cell>
          <cell r="M68">
            <v>12.75</v>
          </cell>
          <cell r="O68">
            <v>11</v>
          </cell>
          <cell r="P68">
            <v>3</v>
          </cell>
          <cell r="Q68">
            <v>8</v>
          </cell>
          <cell r="S68">
            <v>8</v>
          </cell>
          <cell r="T68">
            <v>3</v>
          </cell>
          <cell r="U68">
            <v>5</v>
          </cell>
          <cell r="W68">
            <v>5</v>
          </cell>
          <cell r="X68">
            <v>0</v>
          </cell>
          <cell r="Y68">
            <v>5</v>
          </cell>
          <cell r="AH68">
            <v>39</v>
          </cell>
          <cell r="AJ68">
            <v>9</v>
          </cell>
          <cell r="AK68">
            <v>30</v>
          </cell>
        </row>
        <row r="69">
          <cell r="C69">
            <v>0</v>
          </cell>
          <cell r="I69">
            <v>16</v>
          </cell>
          <cell r="K69">
            <v>95</v>
          </cell>
          <cell r="L69">
            <v>23.75</v>
          </cell>
          <cell r="M69">
            <v>71.25</v>
          </cell>
          <cell r="O69">
            <v>65</v>
          </cell>
          <cell r="P69">
            <v>20</v>
          </cell>
          <cell r="Q69">
            <v>45</v>
          </cell>
          <cell r="S69">
            <v>47</v>
          </cell>
          <cell r="T69">
            <v>15</v>
          </cell>
          <cell r="U69">
            <v>32</v>
          </cell>
          <cell r="W69">
            <v>28</v>
          </cell>
          <cell r="X69">
            <v>0</v>
          </cell>
          <cell r="Y69">
            <v>28</v>
          </cell>
          <cell r="AH69">
            <v>223</v>
          </cell>
          <cell r="AJ69">
            <v>51</v>
          </cell>
          <cell r="AK69">
            <v>172</v>
          </cell>
        </row>
        <row r="70">
          <cell r="C70">
            <v>0</v>
          </cell>
          <cell r="L70">
            <v>0</v>
          </cell>
          <cell r="M70">
            <v>0</v>
          </cell>
          <cell r="O70">
            <v>0</v>
          </cell>
          <cell r="P70">
            <v>0</v>
          </cell>
          <cell r="Q70">
            <v>0</v>
          </cell>
          <cell r="S70">
            <v>0</v>
          </cell>
          <cell r="T70">
            <v>0</v>
          </cell>
          <cell r="U70">
            <v>0</v>
          </cell>
          <cell r="W70">
            <v>0</v>
          </cell>
          <cell r="X70">
            <v>0</v>
          </cell>
          <cell r="Y70">
            <v>0</v>
          </cell>
          <cell r="AH70">
            <v>0</v>
          </cell>
          <cell r="AJ70">
            <v>0</v>
          </cell>
          <cell r="AK70">
            <v>0</v>
          </cell>
        </row>
        <row r="71">
          <cell r="I71">
            <v>384</v>
          </cell>
          <cell r="K71">
            <v>873</v>
          </cell>
          <cell r="L71">
            <v>218.25</v>
          </cell>
          <cell r="M71">
            <v>654.75</v>
          </cell>
          <cell r="O71">
            <v>638</v>
          </cell>
          <cell r="P71">
            <v>198</v>
          </cell>
          <cell r="Q71">
            <v>440</v>
          </cell>
          <cell r="S71">
            <v>449</v>
          </cell>
          <cell r="T71">
            <v>147</v>
          </cell>
          <cell r="U71">
            <v>302</v>
          </cell>
          <cell r="W71">
            <v>272</v>
          </cell>
          <cell r="X71">
            <v>272</v>
          </cell>
          <cell r="Y71">
            <v>0</v>
          </cell>
          <cell r="AH71">
            <v>2616</v>
          </cell>
          <cell r="AJ71">
            <v>729</v>
          </cell>
          <cell r="AK71">
            <v>1887</v>
          </cell>
        </row>
        <row r="72">
          <cell r="I72">
            <v>0</v>
          </cell>
          <cell r="K72">
            <v>0</v>
          </cell>
          <cell r="L72">
            <v>0</v>
          </cell>
          <cell r="M72">
            <v>0</v>
          </cell>
          <cell r="O72">
            <v>0</v>
          </cell>
          <cell r="Q72">
            <v>0</v>
          </cell>
          <cell r="S72">
            <v>0</v>
          </cell>
          <cell r="T72">
            <v>0</v>
          </cell>
          <cell r="U72">
            <v>0</v>
          </cell>
          <cell r="Y72">
            <v>0</v>
          </cell>
          <cell r="AH72">
            <v>0</v>
          </cell>
          <cell r="AJ72">
            <v>0</v>
          </cell>
          <cell r="AK72">
            <v>0</v>
          </cell>
        </row>
        <row r="73">
          <cell r="C73">
            <v>1774</v>
          </cell>
          <cell r="D73">
            <v>377</v>
          </cell>
          <cell r="E73">
            <v>1397</v>
          </cell>
          <cell r="I73">
            <v>164</v>
          </cell>
          <cell r="K73">
            <v>282</v>
          </cell>
          <cell r="L73">
            <v>116.82000000000001</v>
          </cell>
          <cell r="M73">
            <v>60.179999999999993</v>
          </cell>
          <cell r="O73">
            <v>114</v>
          </cell>
          <cell r="P73">
            <v>37</v>
          </cell>
          <cell r="Q73">
            <v>80.099999999999994</v>
          </cell>
          <cell r="S73">
            <v>84</v>
          </cell>
          <cell r="T73">
            <v>28</v>
          </cell>
          <cell r="U73">
            <v>57.7</v>
          </cell>
          <cell r="W73">
            <v>225</v>
          </cell>
          <cell r="X73">
            <v>186.2</v>
          </cell>
          <cell r="Y73">
            <v>38.799999999999997</v>
          </cell>
          <cell r="AG73">
            <v>0</v>
          </cell>
          <cell r="AH73">
            <v>3086.8666666666663</v>
          </cell>
          <cell r="AJ73">
            <v>832</v>
          </cell>
          <cell r="AK73">
            <v>2254.8666666666663</v>
          </cell>
          <cell r="AL73">
            <v>65</v>
          </cell>
          <cell r="AM73">
            <v>234</v>
          </cell>
          <cell r="AN73">
            <v>767</v>
          </cell>
          <cell r="AO73">
            <v>2020.8666666666663</v>
          </cell>
        </row>
        <row r="74">
          <cell r="C74">
            <v>105</v>
          </cell>
          <cell r="D74">
            <v>22</v>
          </cell>
          <cell r="E74">
            <v>83</v>
          </cell>
          <cell r="P74">
            <v>0</v>
          </cell>
          <cell r="Q74">
            <v>0</v>
          </cell>
          <cell r="AH74">
            <v>105</v>
          </cell>
          <cell r="AJ74">
            <v>22</v>
          </cell>
          <cell r="AK74">
            <v>83</v>
          </cell>
          <cell r="AL74">
            <v>0</v>
          </cell>
          <cell r="AM74">
            <v>0</v>
          </cell>
          <cell r="AN74">
            <v>22</v>
          </cell>
          <cell r="AO74">
            <v>83</v>
          </cell>
        </row>
        <row r="75">
          <cell r="C75">
            <v>1669</v>
          </cell>
          <cell r="D75">
            <v>355</v>
          </cell>
          <cell r="E75">
            <v>1314</v>
          </cell>
          <cell r="I75">
            <v>164</v>
          </cell>
          <cell r="K75">
            <v>282</v>
          </cell>
          <cell r="L75">
            <v>116.82000000000001</v>
          </cell>
          <cell r="M75">
            <v>60.179999999999993</v>
          </cell>
          <cell r="O75">
            <v>114</v>
          </cell>
          <cell r="P75">
            <v>37</v>
          </cell>
          <cell r="Q75">
            <v>80.099999999999994</v>
          </cell>
          <cell r="S75">
            <v>84</v>
          </cell>
          <cell r="T75">
            <v>28</v>
          </cell>
          <cell r="U75">
            <v>57.7</v>
          </cell>
          <cell r="W75">
            <v>225</v>
          </cell>
          <cell r="X75">
            <v>186.2</v>
          </cell>
          <cell r="Y75">
            <v>38.799999999999997</v>
          </cell>
          <cell r="AG75">
            <v>0</v>
          </cell>
          <cell r="AH75">
            <v>2981.8666666666663</v>
          </cell>
          <cell r="AJ75">
            <v>810</v>
          </cell>
          <cell r="AK75">
            <v>2171.8666666666663</v>
          </cell>
          <cell r="AL75">
            <v>65</v>
          </cell>
          <cell r="AM75">
            <v>234</v>
          </cell>
          <cell r="AN75">
            <v>745</v>
          </cell>
          <cell r="AO75">
            <v>1937.8666666666663</v>
          </cell>
        </row>
        <row r="76">
          <cell r="C76">
            <v>617</v>
          </cell>
          <cell r="D76">
            <v>131</v>
          </cell>
          <cell r="E76">
            <v>486</v>
          </cell>
          <cell r="I76">
            <v>66</v>
          </cell>
          <cell r="K76">
            <v>177</v>
          </cell>
          <cell r="L76">
            <v>116.82000000000001</v>
          </cell>
          <cell r="M76">
            <v>60.179999999999993</v>
          </cell>
          <cell r="O76">
            <v>74</v>
          </cell>
          <cell r="P76">
            <v>23</v>
          </cell>
          <cell r="Q76">
            <v>51</v>
          </cell>
          <cell r="S76">
            <v>43</v>
          </cell>
          <cell r="T76">
            <v>14</v>
          </cell>
          <cell r="U76">
            <v>29</v>
          </cell>
          <cell r="W76">
            <v>163</v>
          </cell>
          <cell r="X76">
            <v>149</v>
          </cell>
          <cell r="Y76">
            <v>14</v>
          </cell>
          <cell r="AH76">
            <v>1230</v>
          </cell>
          <cell r="AJ76">
            <v>295</v>
          </cell>
          <cell r="AK76">
            <v>935</v>
          </cell>
          <cell r="AO76">
            <v>935</v>
          </cell>
        </row>
        <row r="77">
          <cell r="D77">
            <v>0</v>
          </cell>
          <cell r="E77">
            <v>0</v>
          </cell>
          <cell r="K77">
            <v>0</v>
          </cell>
          <cell r="P77">
            <v>0</v>
          </cell>
          <cell r="Q77">
            <v>0</v>
          </cell>
          <cell r="T77">
            <v>0</v>
          </cell>
          <cell r="U77">
            <v>0</v>
          </cell>
          <cell r="Y77">
            <v>0</v>
          </cell>
          <cell r="AH77">
            <v>363.66666666666663</v>
          </cell>
          <cell r="AJ77">
            <v>158</v>
          </cell>
          <cell r="AK77">
            <v>205.66666666666663</v>
          </cell>
          <cell r="AO77">
            <v>205.66666666666663</v>
          </cell>
        </row>
        <row r="78">
          <cell r="C78">
            <v>442</v>
          </cell>
          <cell r="D78">
            <v>94</v>
          </cell>
          <cell r="E78">
            <v>348</v>
          </cell>
          <cell r="I78">
            <v>20</v>
          </cell>
          <cell r="K78">
            <v>46</v>
          </cell>
          <cell r="O78">
            <v>12</v>
          </cell>
          <cell r="P78">
            <v>4</v>
          </cell>
          <cell r="Q78">
            <v>8</v>
          </cell>
          <cell r="S78">
            <v>9</v>
          </cell>
          <cell r="T78">
            <v>3</v>
          </cell>
          <cell r="U78">
            <v>6</v>
          </cell>
          <cell r="W78">
            <v>12</v>
          </cell>
          <cell r="X78">
            <v>7.1999999999999993</v>
          </cell>
          <cell r="Y78">
            <v>4.8000000000000007</v>
          </cell>
          <cell r="AH78">
            <v>540.20000000000005</v>
          </cell>
          <cell r="AJ78">
            <v>123</v>
          </cell>
          <cell r="AK78">
            <v>417.20000000000005</v>
          </cell>
        </row>
        <row r="79">
          <cell r="C79">
            <v>610</v>
          </cell>
          <cell r="D79">
            <v>130</v>
          </cell>
          <cell r="E79">
            <v>480</v>
          </cell>
          <cell r="I79">
            <v>78</v>
          </cell>
          <cell r="K79">
            <v>59</v>
          </cell>
          <cell r="O79">
            <v>28</v>
          </cell>
          <cell r="P79">
            <v>9</v>
          </cell>
          <cell r="Q79">
            <v>19</v>
          </cell>
          <cell r="S79">
            <v>32</v>
          </cell>
          <cell r="T79">
            <v>10</v>
          </cell>
          <cell r="U79">
            <v>22</v>
          </cell>
          <cell r="W79">
            <v>50</v>
          </cell>
          <cell r="X79">
            <v>30</v>
          </cell>
          <cell r="Y79">
            <v>20</v>
          </cell>
          <cell r="AH79">
            <v>848</v>
          </cell>
        </row>
        <row r="80">
          <cell r="D80">
            <v>0</v>
          </cell>
          <cell r="E80">
            <v>0</v>
          </cell>
          <cell r="P80">
            <v>0</v>
          </cell>
          <cell r="Q80">
            <v>0</v>
          </cell>
          <cell r="T80">
            <v>0</v>
          </cell>
          <cell r="U80">
            <v>0</v>
          </cell>
          <cell r="AH80">
            <v>0</v>
          </cell>
        </row>
        <row r="81">
          <cell r="C81">
            <v>19.399999999999999</v>
          </cell>
          <cell r="D81">
            <v>4</v>
          </cell>
          <cell r="E81">
            <v>15.399999999999999</v>
          </cell>
          <cell r="I81">
            <v>3.1</v>
          </cell>
          <cell r="K81">
            <v>7.5</v>
          </cell>
          <cell r="O81">
            <v>3.1</v>
          </cell>
          <cell r="P81">
            <v>1</v>
          </cell>
          <cell r="Q81">
            <v>2.1</v>
          </cell>
          <cell r="S81">
            <v>1.7</v>
          </cell>
          <cell r="T81">
            <v>1</v>
          </cell>
          <cell r="U81">
            <v>0.7</v>
          </cell>
          <cell r="W81">
            <v>4.8</v>
          </cell>
          <cell r="Y81">
            <v>4.8</v>
          </cell>
          <cell r="AH81">
            <v>35.800000000000004</v>
          </cell>
          <cell r="AJ81">
            <v>10.1</v>
          </cell>
          <cell r="AK81">
            <v>25.700000000000003</v>
          </cell>
        </row>
        <row r="82">
          <cell r="C82">
            <v>2717.878787878788</v>
          </cell>
          <cell r="D82">
            <v>558</v>
          </cell>
          <cell r="E82">
            <v>2063.878787878788</v>
          </cell>
          <cell r="I82">
            <v>2412.727272727273</v>
          </cell>
          <cell r="J82">
            <v>0</v>
          </cell>
          <cell r="K82">
            <v>27290.727272727272</v>
          </cell>
          <cell r="L82">
            <v>24197.766363636361</v>
          </cell>
          <cell r="M82">
            <v>2987.9609090909089</v>
          </cell>
          <cell r="N82">
            <v>0</v>
          </cell>
          <cell r="O82">
            <v>25357.727272727272</v>
          </cell>
          <cell r="P82">
            <v>9260.9121951219513</v>
          </cell>
          <cell r="Q82">
            <v>16099.915077605321</v>
          </cell>
          <cell r="R82">
            <v>0</v>
          </cell>
          <cell r="S82">
            <v>22358.636363636364</v>
          </cell>
          <cell r="T82">
            <v>8958.4774346793329</v>
          </cell>
          <cell r="U82">
            <v>13401.858928957032</v>
          </cell>
          <cell r="V82">
            <v>0</v>
          </cell>
          <cell r="W82">
            <v>4354.545454545454</v>
          </cell>
          <cell r="X82">
            <v>3165.9636363636364</v>
          </cell>
          <cell r="Y82">
            <v>1188.5818181818181</v>
          </cell>
          <cell r="AA82">
            <v>0</v>
          </cell>
          <cell r="AB82">
            <v>0</v>
          </cell>
          <cell r="AC82">
            <v>0</v>
          </cell>
          <cell r="AH82">
            <v>84257.327272727271</v>
          </cell>
          <cell r="AI82">
            <v>3671.5454545454545</v>
          </cell>
          <cell r="AJ82">
            <v>21747.116902528556</v>
          </cell>
          <cell r="AK82">
            <v>62510.210370198722</v>
          </cell>
          <cell r="AL82">
            <v>18166.389629801284</v>
          </cell>
          <cell r="AM82">
            <v>51049</v>
          </cell>
          <cell r="AN82">
            <v>3327.727272727273</v>
          </cell>
          <cell r="AO82">
            <v>10668.210370198716</v>
          </cell>
        </row>
        <row r="83">
          <cell r="C83">
            <v>2612.878787878788</v>
          </cell>
          <cell r="D83">
            <v>536</v>
          </cell>
          <cell r="E83">
            <v>1980.878787878788</v>
          </cell>
          <cell r="Y83">
            <v>0</v>
          </cell>
          <cell r="AH83">
            <v>22387.327272727271</v>
          </cell>
          <cell r="AI83">
            <v>2612.878787878788</v>
          </cell>
          <cell r="AJ83">
            <v>5042.7272727272721</v>
          </cell>
          <cell r="AK83">
            <v>17344.600000000006</v>
          </cell>
          <cell r="AL83">
            <v>1462</v>
          </cell>
          <cell r="AM83">
            <v>5883</v>
          </cell>
          <cell r="AN83">
            <v>3327.727272727273</v>
          </cell>
          <cell r="AO83">
            <v>10668.6</v>
          </cell>
        </row>
        <row r="84">
          <cell r="Y84">
            <v>0</v>
          </cell>
          <cell r="AI84">
            <v>0</v>
          </cell>
        </row>
        <row r="85">
          <cell r="C85">
            <v>11292</v>
          </cell>
          <cell r="D85">
            <v>11292</v>
          </cell>
          <cell r="Y85">
            <v>0</v>
          </cell>
          <cell r="AH85">
            <v>11292</v>
          </cell>
          <cell r="AI85">
            <v>11292</v>
          </cell>
          <cell r="AJ85">
            <v>11292</v>
          </cell>
          <cell r="AK85">
            <v>0</v>
          </cell>
          <cell r="AL85">
            <v>0</v>
          </cell>
          <cell r="AM85">
            <v>0</v>
          </cell>
          <cell r="AN85">
            <v>0</v>
          </cell>
          <cell r="AO85">
            <v>0</v>
          </cell>
        </row>
        <row r="86">
          <cell r="C86">
            <v>14009.878787878788</v>
          </cell>
          <cell r="D86">
            <v>11850</v>
          </cell>
          <cell r="E86">
            <v>2063.878787878788</v>
          </cell>
          <cell r="I86">
            <v>2412.727272727273</v>
          </cell>
          <cell r="J86">
            <v>0</v>
          </cell>
          <cell r="K86">
            <v>27290.727272727272</v>
          </cell>
          <cell r="L86">
            <v>24197.766363636361</v>
          </cell>
          <cell r="M86">
            <v>2987.9609090909089</v>
          </cell>
          <cell r="N86">
            <v>0</v>
          </cell>
          <cell r="O86">
            <v>25357.727272727272</v>
          </cell>
          <cell r="P86">
            <v>9260.9121951219513</v>
          </cell>
          <cell r="Q86">
            <v>16099.915077605321</v>
          </cell>
          <cell r="R86">
            <v>0</v>
          </cell>
          <cell r="S86">
            <v>22358.636363636364</v>
          </cell>
          <cell r="T86">
            <v>8958.4774346793329</v>
          </cell>
          <cell r="U86">
            <v>13401.858928957032</v>
          </cell>
          <cell r="V86">
            <v>0</v>
          </cell>
          <cell r="W86">
            <v>4354.545454545454</v>
          </cell>
          <cell r="X86">
            <v>3165.9636363636364</v>
          </cell>
          <cell r="Y86">
            <v>1188.5818181818181</v>
          </cell>
          <cell r="AA86">
            <v>0</v>
          </cell>
          <cell r="AB86">
            <v>0</v>
          </cell>
          <cell r="AC86">
            <v>0</v>
          </cell>
          <cell r="AG86">
            <v>0</v>
          </cell>
          <cell r="AH86">
            <v>95549.327272727271</v>
          </cell>
          <cell r="AI86">
            <v>14963.545454545454</v>
          </cell>
          <cell r="AJ86">
            <v>33039.116902528556</v>
          </cell>
          <cell r="AK86">
            <v>62510.210370198722</v>
          </cell>
          <cell r="AL86">
            <v>18166.389629801284</v>
          </cell>
          <cell r="AM86">
            <v>51049</v>
          </cell>
          <cell r="AN86">
            <v>3327.727272727273</v>
          </cell>
          <cell r="AO86">
            <v>10668.210370198716</v>
          </cell>
        </row>
        <row r="87">
          <cell r="C87">
            <v>0</v>
          </cell>
          <cell r="D87">
            <v>0</v>
          </cell>
          <cell r="E87">
            <v>0</v>
          </cell>
          <cell r="Y87">
            <v>0</v>
          </cell>
          <cell r="AL87">
            <v>0</v>
          </cell>
          <cell r="AM87">
            <v>0</v>
          </cell>
          <cell r="AN87">
            <v>0</v>
          </cell>
          <cell r="AO87">
            <v>0</v>
          </cell>
        </row>
        <row r="88">
          <cell r="C88">
            <v>1022</v>
          </cell>
          <cell r="D88">
            <v>462</v>
          </cell>
          <cell r="E88">
            <v>560</v>
          </cell>
          <cell r="Y88">
            <v>0</v>
          </cell>
          <cell r="AH88">
            <v>1022</v>
          </cell>
          <cell r="AI88">
            <v>1022</v>
          </cell>
          <cell r="AJ88">
            <v>462</v>
          </cell>
          <cell r="AK88">
            <v>560</v>
          </cell>
          <cell r="AL88">
            <v>0</v>
          </cell>
          <cell r="AM88">
            <v>0</v>
          </cell>
          <cell r="AN88">
            <v>462</v>
          </cell>
          <cell r="AO88">
            <v>560</v>
          </cell>
        </row>
        <row r="89">
          <cell r="C89">
            <v>600</v>
          </cell>
          <cell r="D89">
            <v>126</v>
          </cell>
          <cell r="E89">
            <v>474</v>
          </cell>
          <cell r="K89">
            <v>0</v>
          </cell>
          <cell r="L89">
            <v>0</v>
          </cell>
          <cell r="M89">
            <v>0</v>
          </cell>
          <cell r="N89">
            <v>0</v>
          </cell>
          <cell r="O89">
            <v>0</v>
          </cell>
          <cell r="P89">
            <v>0</v>
          </cell>
          <cell r="Q89">
            <v>0</v>
          </cell>
          <cell r="R89">
            <v>0</v>
          </cell>
          <cell r="S89">
            <v>0</v>
          </cell>
          <cell r="T89">
            <v>0</v>
          </cell>
          <cell r="U89">
            <v>0</v>
          </cell>
          <cell r="V89">
            <v>0</v>
          </cell>
          <cell r="Y89">
            <v>0</v>
          </cell>
          <cell r="AH89">
            <v>600</v>
          </cell>
          <cell r="AI89">
            <v>600</v>
          </cell>
          <cell r="AJ89">
            <v>126</v>
          </cell>
          <cell r="AK89">
            <v>474</v>
          </cell>
          <cell r="AL89">
            <v>0</v>
          </cell>
          <cell r="AM89">
            <v>0</v>
          </cell>
          <cell r="AN89">
            <v>126</v>
          </cell>
          <cell r="AO89">
            <v>474</v>
          </cell>
        </row>
        <row r="90">
          <cell r="C90">
            <v>13</v>
          </cell>
          <cell r="D90">
            <v>3</v>
          </cell>
          <cell r="E90">
            <v>10</v>
          </cell>
          <cell r="I90">
            <v>61</v>
          </cell>
          <cell r="J90">
            <v>0</v>
          </cell>
          <cell r="K90">
            <v>7</v>
          </cell>
          <cell r="N90">
            <v>0</v>
          </cell>
          <cell r="O90">
            <v>36</v>
          </cell>
          <cell r="P90">
            <v>11</v>
          </cell>
          <cell r="Q90">
            <v>25</v>
          </cell>
          <cell r="R90">
            <v>0</v>
          </cell>
          <cell r="S90">
            <v>27</v>
          </cell>
          <cell r="T90">
            <v>0</v>
          </cell>
          <cell r="U90">
            <v>0</v>
          </cell>
          <cell r="V90">
            <v>0</v>
          </cell>
          <cell r="W90">
            <v>17</v>
          </cell>
          <cell r="X90">
            <v>16</v>
          </cell>
          <cell r="Y90">
            <v>1</v>
          </cell>
          <cell r="AA90">
            <v>10</v>
          </cell>
          <cell r="AB90">
            <v>4</v>
          </cell>
          <cell r="AC90">
            <v>14</v>
          </cell>
          <cell r="AH90">
            <v>160</v>
          </cell>
          <cell r="AI90">
            <v>23</v>
          </cell>
          <cell r="AJ90">
            <v>75</v>
          </cell>
          <cell r="AK90">
            <v>85</v>
          </cell>
          <cell r="AL90">
            <v>11</v>
          </cell>
          <cell r="AM90">
            <v>27</v>
          </cell>
          <cell r="AN90">
            <v>64</v>
          </cell>
          <cell r="AO90">
            <v>58</v>
          </cell>
        </row>
        <row r="93">
          <cell r="C93">
            <v>15644.878787878788</v>
          </cell>
          <cell r="D93">
            <v>12441</v>
          </cell>
          <cell r="E93">
            <v>3107.878787878788</v>
          </cell>
          <cell r="I93">
            <v>2473.727272727273</v>
          </cell>
          <cell r="J93">
            <v>0</v>
          </cell>
          <cell r="K93">
            <v>27297.727272727272</v>
          </cell>
          <cell r="L93">
            <v>24197.766363636361</v>
          </cell>
          <cell r="M93">
            <v>2987.9609090909089</v>
          </cell>
          <cell r="N93">
            <v>0</v>
          </cell>
          <cell r="O93">
            <v>25393.727272727272</v>
          </cell>
          <cell r="P93">
            <v>9271.9121951219513</v>
          </cell>
          <cell r="Q93">
            <v>16124.915077605321</v>
          </cell>
          <cell r="R93">
            <v>0</v>
          </cell>
          <cell r="S93">
            <v>22385.636363636364</v>
          </cell>
          <cell r="T93">
            <v>8958.4774346793329</v>
          </cell>
          <cell r="U93">
            <v>13401.858928957032</v>
          </cell>
          <cell r="V93">
            <v>0</v>
          </cell>
          <cell r="W93">
            <v>4371.545454545454</v>
          </cell>
          <cell r="X93">
            <v>3181.9636363636364</v>
          </cell>
          <cell r="Y93">
            <v>1189.5818181818181</v>
          </cell>
          <cell r="AA93">
            <v>10</v>
          </cell>
          <cell r="AB93">
            <v>4</v>
          </cell>
          <cell r="AC93">
            <v>14</v>
          </cell>
          <cell r="AD93">
            <v>0</v>
          </cell>
          <cell r="AE93">
            <v>0</v>
          </cell>
          <cell r="AF93">
            <v>0</v>
          </cell>
          <cell r="AG93">
            <v>0</v>
          </cell>
          <cell r="AH93">
            <v>97330.327272727271</v>
          </cell>
          <cell r="AI93">
            <v>16607.545454545456</v>
          </cell>
          <cell r="AJ93">
            <v>33702.116902528556</v>
          </cell>
          <cell r="AK93">
            <v>63629.210370198722</v>
          </cell>
          <cell r="AL93">
            <v>18177.389629801284</v>
          </cell>
          <cell r="AM93">
            <v>51076</v>
          </cell>
          <cell r="AN93">
            <v>3979.727272727273</v>
          </cell>
          <cell r="AO93">
            <v>11760.210370198716</v>
          </cell>
        </row>
        <row r="94">
          <cell r="C94">
            <v>4352.878787878788</v>
          </cell>
          <cell r="D94">
            <v>1149</v>
          </cell>
          <cell r="E94">
            <v>3107.878787878788</v>
          </cell>
          <cell r="I94">
            <v>2473.727272727273</v>
          </cell>
          <cell r="J94">
            <v>0</v>
          </cell>
          <cell r="K94">
            <v>8371.7272727272721</v>
          </cell>
          <cell r="L94">
            <v>5271.7663636363613</v>
          </cell>
          <cell r="M94">
            <v>2987.9609090909089</v>
          </cell>
          <cell r="N94">
            <v>0</v>
          </cell>
          <cell r="O94">
            <v>2885.7272727272721</v>
          </cell>
          <cell r="P94">
            <v>897</v>
          </cell>
          <cell r="Q94">
            <v>1991.8272727272724</v>
          </cell>
          <cell r="R94">
            <v>0</v>
          </cell>
          <cell r="S94">
            <v>1949.636363636364</v>
          </cell>
          <cell r="T94">
            <v>629</v>
          </cell>
          <cell r="U94">
            <v>1295.3363636363647</v>
          </cell>
          <cell r="V94">
            <v>0</v>
          </cell>
          <cell r="W94">
            <v>4371.545454545454</v>
          </cell>
          <cell r="X94">
            <v>3181.9636363636364</v>
          </cell>
          <cell r="Y94">
            <v>1189.5818181818181</v>
          </cell>
          <cell r="AA94">
            <v>10</v>
          </cell>
          <cell r="AB94">
            <v>4</v>
          </cell>
          <cell r="AC94">
            <v>14</v>
          </cell>
          <cell r="AG94">
            <v>0</v>
          </cell>
          <cell r="AH94">
            <v>24168.327272727271</v>
          </cell>
          <cell r="AI94">
            <v>5315.5454545454559</v>
          </cell>
          <cell r="AJ94">
            <v>5705.7272727272721</v>
          </cell>
          <cell r="AK94">
            <v>18463.600000000006</v>
          </cell>
          <cell r="AL94">
            <v>1473</v>
          </cell>
          <cell r="AM94">
            <v>5910</v>
          </cell>
          <cell r="AN94">
            <v>3979.727272727273</v>
          </cell>
          <cell r="AO94">
            <v>11760.6</v>
          </cell>
        </row>
        <row r="95">
          <cell r="M95">
            <v>0</v>
          </cell>
          <cell r="AJ95">
            <v>97331.327272727271</v>
          </cell>
        </row>
        <row r="96">
          <cell r="I96">
            <v>527.72727272727275</v>
          </cell>
          <cell r="J96">
            <v>0</v>
          </cell>
          <cell r="K96">
            <v>1225.4545454545455</v>
          </cell>
          <cell r="L96">
            <v>529.25818181818181</v>
          </cell>
          <cell r="M96">
            <v>696.19636363636369</v>
          </cell>
          <cell r="N96">
            <v>0</v>
          </cell>
          <cell r="O96">
            <v>474.90909090909093</v>
          </cell>
          <cell r="P96">
            <v>148</v>
          </cell>
          <cell r="Q96">
            <v>326.90909090909093</v>
          </cell>
          <cell r="S96">
            <v>392.63636363636363</v>
          </cell>
          <cell r="W96">
            <v>1046.5454545454545</v>
          </cell>
          <cell r="X96">
            <v>814.76363636363635</v>
          </cell>
          <cell r="Y96">
            <v>231.78181818181815</v>
          </cell>
        </row>
        <row r="97">
          <cell r="C97">
            <v>474</v>
          </cell>
          <cell r="D97">
            <v>101</v>
          </cell>
          <cell r="I97">
            <v>626</v>
          </cell>
          <cell r="K97">
            <v>2576</v>
          </cell>
          <cell r="N97">
            <v>570</v>
          </cell>
          <cell r="O97">
            <v>219</v>
          </cell>
          <cell r="R97">
            <v>169</v>
          </cell>
          <cell r="S97">
            <v>176</v>
          </cell>
          <cell r="W97">
            <v>84</v>
          </cell>
          <cell r="X97">
            <v>84</v>
          </cell>
          <cell r="Y97">
            <v>0</v>
          </cell>
          <cell r="AA97">
            <v>0</v>
          </cell>
          <cell r="AC97">
            <v>0</v>
          </cell>
          <cell r="AG97">
            <v>68</v>
          </cell>
          <cell r="AH97">
            <v>4245</v>
          </cell>
          <cell r="AI97">
            <v>1303</v>
          </cell>
        </row>
        <row r="98">
          <cell r="C98">
            <v>87.333333333333329</v>
          </cell>
          <cell r="D98">
            <v>19</v>
          </cell>
          <cell r="I98">
            <v>626</v>
          </cell>
          <cell r="K98">
            <v>1802</v>
          </cell>
          <cell r="N98">
            <v>570</v>
          </cell>
          <cell r="O98">
            <v>219</v>
          </cell>
          <cell r="R98">
            <v>169</v>
          </cell>
          <cell r="S98">
            <v>176</v>
          </cell>
          <cell r="W98">
            <v>84</v>
          </cell>
          <cell r="X98">
            <v>84</v>
          </cell>
          <cell r="Y98">
            <v>0</v>
          </cell>
          <cell r="AH98">
            <v>3004.3333333333335</v>
          </cell>
          <cell r="AI98">
            <v>836.33333333333337</v>
          </cell>
        </row>
        <row r="99">
          <cell r="C99">
            <v>0</v>
          </cell>
          <cell r="D99">
            <v>0</v>
          </cell>
          <cell r="I99">
            <v>0</v>
          </cell>
          <cell r="W99">
            <v>0</v>
          </cell>
          <cell r="X99">
            <v>0</v>
          </cell>
          <cell r="Y99">
            <v>0</v>
          </cell>
          <cell r="AH99">
            <v>0</v>
          </cell>
          <cell r="AI99">
            <v>0</v>
          </cell>
        </row>
        <row r="100">
          <cell r="C100">
            <v>386.66666666666669</v>
          </cell>
          <cell r="D100">
            <v>82</v>
          </cell>
          <cell r="I100">
            <v>0</v>
          </cell>
          <cell r="K100">
            <v>774</v>
          </cell>
          <cell r="O100">
            <v>0</v>
          </cell>
          <cell r="S100">
            <v>0</v>
          </cell>
          <cell r="W100">
            <v>0</v>
          </cell>
          <cell r="X100">
            <v>0</v>
          </cell>
          <cell r="Y100">
            <v>0</v>
          </cell>
          <cell r="AH100">
            <v>1172.6666666666667</v>
          </cell>
          <cell r="AI100">
            <v>398.66666666666669</v>
          </cell>
        </row>
        <row r="101">
          <cell r="D101">
            <v>0</v>
          </cell>
          <cell r="AH101">
            <v>0</v>
          </cell>
          <cell r="AI101">
            <v>0</v>
          </cell>
        </row>
        <row r="102">
          <cell r="D102">
            <v>0</v>
          </cell>
          <cell r="AH102">
            <v>0</v>
          </cell>
          <cell r="AI102">
            <v>0</v>
          </cell>
        </row>
        <row r="103">
          <cell r="D103">
            <v>0</v>
          </cell>
          <cell r="AH103">
            <v>0</v>
          </cell>
          <cell r="AI103">
            <v>0</v>
          </cell>
        </row>
        <row r="104">
          <cell r="D104">
            <v>0</v>
          </cell>
          <cell r="AH104">
            <v>0</v>
          </cell>
          <cell r="AI104">
            <v>0</v>
          </cell>
        </row>
        <row r="105">
          <cell r="C105">
            <v>386.66666666666669</v>
          </cell>
          <cell r="D105">
            <v>82</v>
          </cell>
          <cell r="I105">
            <v>0</v>
          </cell>
          <cell r="K105">
            <v>774</v>
          </cell>
          <cell r="O105">
            <v>0</v>
          </cell>
          <cell r="R105">
            <v>10</v>
          </cell>
          <cell r="S105">
            <v>0</v>
          </cell>
          <cell r="W105">
            <v>0</v>
          </cell>
          <cell r="Y105">
            <v>0</v>
          </cell>
          <cell r="AA105">
            <v>69</v>
          </cell>
          <cell r="AB105">
            <v>0</v>
          </cell>
          <cell r="AC105">
            <v>69</v>
          </cell>
          <cell r="AG105">
            <v>0</v>
          </cell>
          <cell r="AH105">
            <v>1160.6666666666667</v>
          </cell>
          <cell r="AI105">
            <v>465.66666666666669</v>
          </cell>
        </row>
        <row r="106">
          <cell r="C106">
            <v>386.66666666666669</v>
          </cell>
          <cell r="D106">
            <v>82</v>
          </cell>
          <cell r="K106">
            <v>774</v>
          </cell>
          <cell r="S106">
            <v>0</v>
          </cell>
          <cell r="W106">
            <v>0</v>
          </cell>
          <cell r="Y106">
            <v>0</v>
          </cell>
          <cell r="AG106">
            <v>0</v>
          </cell>
          <cell r="AH106">
            <v>1160.6666666666667</v>
          </cell>
          <cell r="AI106">
            <v>386.66666666666669</v>
          </cell>
        </row>
        <row r="107">
          <cell r="D107">
            <v>0</v>
          </cell>
          <cell r="I107">
            <v>0</v>
          </cell>
          <cell r="K107">
            <v>0</v>
          </cell>
          <cell r="S107">
            <v>0</v>
          </cell>
          <cell r="W107">
            <v>0</v>
          </cell>
          <cell r="Y107">
            <v>0</v>
          </cell>
          <cell r="AH107">
            <v>0</v>
          </cell>
          <cell r="AI107">
            <v>0</v>
          </cell>
        </row>
        <row r="108">
          <cell r="C108">
            <v>0</v>
          </cell>
          <cell r="D108">
            <v>0</v>
          </cell>
          <cell r="I108">
            <v>0</v>
          </cell>
          <cell r="K108">
            <v>0</v>
          </cell>
          <cell r="O108">
            <v>0</v>
          </cell>
          <cell r="R108">
            <v>10</v>
          </cell>
          <cell r="S108">
            <v>0</v>
          </cell>
          <cell r="W108">
            <v>0</v>
          </cell>
          <cell r="Y108">
            <v>0</v>
          </cell>
          <cell r="AA108">
            <v>69</v>
          </cell>
          <cell r="AB108">
            <v>0</v>
          </cell>
          <cell r="AC108">
            <v>69</v>
          </cell>
          <cell r="AH108">
            <v>0</v>
          </cell>
          <cell r="AI108">
            <v>79</v>
          </cell>
        </row>
        <row r="109">
          <cell r="C109">
            <v>0</v>
          </cell>
          <cell r="D109">
            <v>0</v>
          </cell>
          <cell r="I109">
            <v>0</v>
          </cell>
          <cell r="K109">
            <v>216</v>
          </cell>
          <cell r="O109">
            <v>28</v>
          </cell>
          <cell r="R109">
            <v>22</v>
          </cell>
          <cell r="S109">
            <v>0</v>
          </cell>
          <cell r="W109">
            <v>0</v>
          </cell>
          <cell r="Y109">
            <v>0</v>
          </cell>
          <cell r="AA109">
            <v>16</v>
          </cell>
          <cell r="AB109">
            <v>3</v>
          </cell>
          <cell r="AC109">
            <v>19</v>
          </cell>
          <cell r="AG109">
            <v>875</v>
          </cell>
          <cell r="AH109">
            <v>1119</v>
          </cell>
          <cell r="AI109">
            <v>913</v>
          </cell>
        </row>
        <row r="110">
          <cell r="C110">
            <v>0</v>
          </cell>
          <cell r="D110">
            <v>0</v>
          </cell>
          <cell r="I110">
            <v>0</v>
          </cell>
          <cell r="K110">
            <v>216</v>
          </cell>
          <cell r="S110">
            <v>0</v>
          </cell>
          <cell r="W110">
            <v>0</v>
          </cell>
          <cell r="Y110">
            <v>0</v>
          </cell>
          <cell r="AG110">
            <v>80</v>
          </cell>
          <cell r="AH110">
            <v>296</v>
          </cell>
          <cell r="AI110">
            <v>80</v>
          </cell>
        </row>
        <row r="111">
          <cell r="C111">
            <v>0</v>
          </cell>
          <cell r="D111">
            <v>0</v>
          </cell>
          <cell r="I111">
            <v>0</v>
          </cell>
          <cell r="K111">
            <v>0</v>
          </cell>
          <cell r="O111">
            <v>28</v>
          </cell>
          <cell r="R111">
            <v>22</v>
          </cell>
          <cell r="S111">
            <v>0</v>
          </cell>
          <cell r="W111">
            <v>0</v>
          </cell>
          <cell r="Y111">
            <v>0</v>
          </cell>
          <cell r="AA111">
            <v>16</v>
          </cell>
          <cell r="AB111">
            <v>3</v>
          </cell>
          <cell r="AC111">
            <v>19</v>
          </cell>
          <cell r="AG111">
            <v>795</v>
          </cell>
          <cell r="AH111">
            <v>823</v>
          </cell>
          <cell r="AI111">
            <v>833</v>
          </cell>
        </row>
        <row r="112">
          <cell r="C112">
            <v>247.29101802212824</v>
          </cell>
          <cell r="D112">
            <v>53</v>
          </cell>
          <cell r="I112">
            <v>331</v>
          </cell>
          <cell r="S112">
            <v>0</v>
          </cell>
          <cell r="Y112">
            <v>0</v>
          </cell>
          <cell r="AH112">
            <v>578.29101802212824</v>
          </cell>
          <cell r="AI112">
            <v>247.29101802212824</v>
          </cell>
        </row>
        <row r="113">
          <cell r="C113">
            <v>0</v>
          </cell>
          <cell r="D113">
            <v>0</v>
          </cell>
          <cell r="I113">
            <v>331</v>
          </cell>
          <cell r="Y113">
            <v>0</v>
          </cell>
          <cell r="AH113">
            <v>331</v>
          </cell>
          <cell r="AI113">
            <v>0</v>
          </cell>
        </row>
        <row r="114">
          <cell r="C114">
            <v>0</v>
          </cell>
          <cell r="D114">
            <v>0</v>
          </cell>
          <cell r="I114">
            <v>0</v>
          </cell>
          <cell r="K114">
            <v>0</v>
          </cell>
          <cell r="S114">
            <v>0</v>
          </cell>
          <cell r="Y114">
            <v>0</v>
          </cell>
          <cell r="AI114">
            <v>0</v>
          </cell>
        </row>
        <row r="115">
          <cell r="D115">
            <v>0</v>
          </cell>
          <cell r="I115">
            <v>0</v>
          </cell>
          <cell r="K115">
            <v>0</v>
          </cell>
          <cell r="S115">
            <v>0</v>
          </cell>
          <cell r="Y115">
            <v>0</v>
          </cell>
          <cell r="AH115">
            <v>0</v>
          </cell>
          <cell r="AI115">
            <v>0</v>
          </cell>
        </row>
        <row r="116">
          <cell r="C116">
            <v>0</v>
          </cell>
          <cell r="D116">
            <v>0</v>
          </cell>
          <cell r="I116">
            <v>0</v>
          </cell>
          <cell r="K116">
            <v>0</v>
          </cell>
          <cell r="R116">
            <v>91</v>
          </cell>
          <cell r="S116">
            <v>0</v>
          </cell>
          <cell r="W116">
            <v>0</v>
          </cell>
          <cell r="X116">
            <v>0</v>
          </cell>
          <cell r="Y116">
            <v>0</v>
          </cell>
          <cell r="AA116">
            <v>127.875</v>
          </cell>
          <cell r="AB116">
            <v>64.125</v>
          </cell>
          <cell r="AC116">
            <v>192</v>
          </cell>
          <cell r="AG116">
            <v>508</v>
          </cell>
          <cell r="AH116">
            <v>508</v>
          </cell>
          <cell r="AI116">
            <v>726.875</v>
          </cell>
        </row>
        <row r="117">
          <cell r="D117">
            <v>0</v>
          </cell>
          <cell r="O117">
            <v>0</v>
          </cell>
          <cell r="S117">
            <v>0</v>
          </cell>
          <cell r="AH117">
            <v>0</v>
          </cell>
          <cell r="AI117">
            <v>0</v>
          </cell>
        </row>
        <row r="118">
          <cell r="C118">
            <v>313.33333333333331</v>
          </cell>
          <cell r="D118">
            <v>67</v>
          </cell>
          <cell r="Y118">
            <v>0</v>
          </cell>
          <cell r="AH118">
            <v>313.33333333333331</v>
          </cell>
          <cell r="AI118">
            <v>313.33333333333331</v>
          </cell>
        </row>
        <row r="119">
          <cell r="D119">
            <v>0</v>
          </cell>
          <cell r="W119">
            <v>0</v>
          </cell>
          <cell r="X119">
            <v>0</v>
          </cell>
          <cell r="Y119">
            <v>0</v>
          </cell>
          <cell r="AH119">
            <v>0</v>
          </cell>
          <cell r="AI119">
            <v>0</v>
          </cell>
        </row>
        <row r="120">
          <cell r="C120">
            <v>8992</v>
          </cell>
          <cell r="D120">
            <v>1916</v>
          </cell>
          <cell r="Y120">
            <v>0</v>
          </cell>
          <cell r="AH120">
            <v>8992</v>
          </cell>
          <cell r="AI120">
            <v>8992</v>
          </cell>
        </row>
        <row r="121">
          <cell r="C121">
            <v>0</v>
          </cell>
          <cell r="D121">
            <v>0</v>
          </cell>
          <cell r="Y121">
            <v>0</v>
          </cell>
          <cell r="AI121">
            <v>0</v>
          </cell>
        </row>
        <row r="122">
          <cell r="C122">
            <v>0</v>
          </cell>
          <cell r="Y122">
            <v>0</v>
          </cell>
        </row>
        <row r="123">
          <cell r="C123">
            <v>9939.2910180221279</v>
          </cell>
          <cell r="D123">
            <v>2118</v>
          </cell>
          <cell r="E123">
            <v>0</v>
          </cell>
          <cell r="I123">
            <v>331</v>
          </cell>
          <cell r="K123">
            <v>990</v>
          </cell>
          <cell r="L123">
            <v>0</v>
          </cell>
          <cell r="M123">
            <v>0</v>
          </cell>
          <cell r="N123">
            <v>0</v>
          </cell>
          <cell r="O123">
            <v>28</v>
          </cell>
          <cell r="P123">
            <v>0</v>
          </cell>
          <cell r="Q123">
            <v>0</v>
          </cell>
          <cell r="R123">
            <v>123</v>
          </cell>
          <cell r="S123">
            <v>0</v>
          </cell>
          <cell r="T123">
            <v>0</v>
          </cell>
          <cell r="U123">
            <v>0</v>
          </cell>
          <cell r="V123">
            <v>0</v>
          </cell>
          <cell r="W123">
            <v>0</v>
          </cell>
          <cell r="X123">
            <v>0</v>
          </cell>
          <cell r="Y123">
            <v>0</v>
          </cell>
          <cell r="AA123">
            <v>212.875</v>
          </cell>
          <cell r="AB123">
            <v>67.125</v>
          </cell>
          <cell r="AC123">
            <v>280</v>
          </cell>
          <cell r="AG123">
            <v>1383</v>
          </cell>
          <cell r="AH123">
            <v>12671.29101802213</v>
          </cell>
          <cell r="AI123">
            <v>11658.166018022128</v>
          </cell>
          <cell r="AJ123">
            <v>11288.291018022128</v>
          </cell>
          <cell r="AK123">
            <v>3108</v>
          </cell>
          <cell r="AL123">
            <v>0</v>
          </cell>
          <cell r="AM123">
            <v>0</v>
          </cell>
          <cell r="AN123">
            <v>0</v>
          </cell>
          <cell r="AO123">
            <v>0</v>
          </cell>
        </row>
        <row r="124">
          <cell r="C124">
            <v>9939.2910180221279</v>
          </cell>
          <cell r="D124">
            <v>2118</v>
          </cell>
          <cell r="E124">
            <v>0</v>
          </cell>
          <cell r="I124">
            <v>331</v>
          </cell>
          <cell r="J124">
            <v>0</v>
          </cell>
          <cell r="K124">
            <v>990</v>
          </cell>
          <cell r="L124">
            <v>0</v>
          </cell>
          <cell r="M124">
            <v>0</v>
          </cell>
          <cell r="N124">
            <v>0</v>
          </cell>
          <cell r="O124">
            <v>28</v>
          </cell>
          <cell r="P124">
            <v>0</v>
          </cell>
          <cell r="Q124">
            <v>0</v>
          </cell>
          <cell r="R124">
            <v>123</v>
          </cell>
          <cell r="S124">
            <v>0</v>
          </cell>
          <cell r="T124">
            <v>0</v>
          </cell>
          <cell r="U124">
            <v>0</v>
          </cell>
          <cell r="V124">
            <v>0</v>
          </cell>
          <cell r="W124">
            <v>0</v>
          </cell>
          <cell r="X124">
            <v>0</v>
          </cell>
          <cell r="Y124">
            <v>0</v>
          </cell>
          <cell r="AA124">
            <v>212.875</v>
          </cell>
          <cell r="AB124">
            <v>67.125</v>
          </cell>
          <cell r="AC124">
            <v>280</v>
          </cell>
          <cell r="AG124">
            <v>1383</v>
          </cell>
          <cell r="AH124">
            <v>12671.29101802213</v>
          </cell>
          <cell r="AI124">
            <v>11658.16601802213</v>
          </cell>
        </row>
        <row r="125">
          <cell r="Y125">
            <v>0</v>
          </cell>
          <cell r="AH125">
            <v>4171.9101802212826</v>
          </cell>
        </row>
        <row r="126">
          <cell r="Y126">
            <v>0</v>
          </cell>
          <cell r="AH126">
            <v>4171.9101802212826</v>
          </cell>
        </row>
        <row r="127">
          <cell r="AH127">
            <v>5782.9101802212826</v>
          </cell>
          <cell r="AI127">
            <v>86505.691998403097</v>
          </cell>
          <cell r="AJ127">
            <v>12543.870550420004</v>
          </cell>
          <cell r="AK127">
            <v>-7627.2103701987216</v>
          </cell>
        </row>
        <row r="129">
          <cell r="AH129">
            <v>1611</v>
          </cell>
          <cell r="AL129">
            <v>0</v>
          </cell>
        </row>
        <row r="132">
          <cell r="AH132">
            <v>56002</v>
          </cell>
          <cell r="AK132">
            <v>56002</v>
          </cell>
          <cell r="AL132">
            <v>0</v>
          </cell>
          <cell r="AN132">
            <v>0</v>
          </cell>
        </row>
        <row r="133">
          <cell r="AH133">
            <v>-7627.2103701987216</v>
          </cell>
          <cell r="AL133">
            <v>0</v>
          </cell>
        </row>
        <row r="134">
          <cell r="AH134">
            <v>36.869999999999997</v>
          </cell>
          <cell r="AL134" t="e">
            <v>#DIV/0!</v>
          </cell>
        </row>
        <row r="135">
          <cell r="AH135">
            <v>41.89</v>
          </cell>
          <cell r="AL135" t="e">
            <v>#DIV/0!</v>
          </cell>
        </row>
        <row r="136">
          <cell r="AH136">
            <v>0</v>
          </cell>
          <cell r="AL136">
            <v>0</v>
          </cell>
        </row>
        <row r="138">
          <cell r="AH138">
            <v>10.24</v>
          </cell>
          <cell r="AL138" t="e">
            <v>#DIV/0!</v>
          </cell>
        </row>
        <row r="140">
          <cell r="AG140">
            <v>0</v>
          </cell>
          <cell r="AH140">
            <v>7.46</v>
          </cell>
          <cell r="AL140" t="e">
            <v>#DIV/0!</v>
          </cell>
        </row>
        <row r="141">
          <cell r="AH141">
            <v>46245.987452948561</v>
          </cell>
          <cell r="AJ141">
            <v>46245.987452948561</v>
          </cell>
        </row>
        <row r="143">
          <cell r="AH143">
            <v>865.25</v>
          </cell>
          <cell r="AI143">
            <v>865.25</v>
          </cell>
        </row>
        <row r="144">
          <cell r="K144">
            <v>0</v>
          </cell>
          <cell r="AH144">
            <v>0</v>
          </cell>
        </row>
        <row r="146">
          <cell r="AG146">
            <v>0</v>
          </cell>
          <cell r="AH146">
            <v>102247.98745294855</v>
          </cell>
          <cell r="AJ146">
            <v>46245.987452948561</v>
          </cell>
          <cell r="AK146">
            <v>56002</v>
          </cell>
          <cell r="AL146">
            <v>0</v>
          </cell>
        </row>
        <row r="147">
          <cell r="AH147">
            <v>0</v>
          </cell>
          <cell r="AJ147">
            <v>0</v>
          </cell>
        </row>
        <row r="148">
          <cell r="AH148">
            <v>102247.98745294855</v>
          </cell>
          <cell r="AI148">
            <v>102247.98745294855</v>
          </cell>
          <cell r="AJ148">
            <v>46245.987452948561</v>
          </cell>
          <cell r="AK148">
            <v>56002</v>
          </cell>
        </row>
        <row r="149">
          <cell r="AL149">
            <v>1473</v>
          </cell>
          <cell r="AM149">
            <v>5910</v>
          </cell>
          <cell r="AN149">
            <v>3979.727272727273</v>
          </cell>
          <cell r="AO149">
            <v>11760.6</v>
          </cell>
        </row>
        <row r="156">
          <cell r="AH156">
            <v>5.9</v>
          </cell>
          <cell r="AI156">
            <v>520.9</v>
          </cell>
          <cell r="AJ156">
            <v>37.200000000000003</v>
          </cell>
          <cell r="AK156">
            <v>-12</v>
          </cell>
        </row>
        <row r="157">
          <cell r="C157">
            <v>0</v>
          </cell>
          <cell r="I157">
            <v>0</v>
          </cell>
          <cell r="K157">
            <v>0</v>
          </cell>
          <cell r="O157">
            <v>0</v>
          </cell>
          <cell r="S157">
            <v>0</v>
          </cell>
          <cell r="W157">
            <v>0</v>
          </cell>
          <cell r="X157">
            <v>0</v>
          </cell>
          <cell r="Y157">
            <v>0</v>
          </cell>
          <cell r="AG157">
            <v>0</v>
          </cell>
          <cell r="AH157">
            <v>0</v>
          </cell>
        </row>
        <row r="158">
          <cell r="C158">
            <v>260</v>
          </cell>
          <cell r="I158">
            <v>384</v>
          </cell>
          <cell r="J158">
            <v>424</v>
          </cell>
          <cell r="K158">
            <v>873</v>
          </cell>
          <cell r="N158">
            <v>481</v>
          </cell>
          <cell r="O158">
            <v>638</v>
          </cell>
          <cell r="R158">
            <v>620</v>
          </cell>
          <cell r="S158">
            <v>449</v>
          </cell>
          <cell r="V158">
            <v>408</v>
          </cell>
          <cell r="W158">
            <v>272</v>
          </cell>
          <cell r="X158">
            <v>272</v>
          </cell>
          <cell r="Y158">
            <v>0</v>
          </cell>
          <cell r="AA158">
            <v>98</v>
          </cell>
          <cell r="AB158">
            <v>183</v>
          </cell>
          <cell r="AC158">
            <v>281</v>
          </cell>
          <cell r="AH158">
            <v>2876</v>
          </cell>
          <cell r="AI158">
            <v>2291</v>
          </cell>
        </row>
        <row r="159">
          <cell r="C159">
            <v>0</v>
          </cell>
          <cell r="I159">
            <v>180</v>
          </cell>
          <cell r="J159">
            <v>184</v>
          </cell>
          <cell r="K159">
            <v>315</v>
          </cell>
          <cell r="N159">
            <v>0</v>
          </cell>
          <cell r="O159">
            <v>320</v>
          </cell>
          <cell r="R159">
            <v>359</v>
          </cell>
          <cell r="S159">
            <v>231</v>
          </cell>
          <cell r="V159">
            <v>192</v>
          </cell>
          <cell r="W159">
            <v>84</v>
          </cell>
          <cell r="X159">
            <v>84</v>
          </cell>
          <cell r="Y159">
            <v>0</v>
          </cell>
          <cell r="AH159">
            <v>1130</v>
          </cell>
          <cell r="AI159">
            <v>735</v>
          </cell>
        </row>
        <row r="160">
          <cell r="I160">
            <v>70</v>
          </cell>
          <cell r="K160">
            <v>238</v>
          </cell>
          <cell r="N160">
            <v>238</v>
          </cell>
          <cell r="O160">
            <v>126.7</v>
          </cell>
          <cell r="S160">
            <v>91</v>
          </cell>
          <cell r="W160">
            <v>70</v>
          </cell>
          <cell r="X160">
            <v>70</v>
          </cell>
          <cell r="Y160">
            <v>0</v>
          </cell>
          <cell r="AH160">
            <v>595.70000000000005</v>
          </cell>
          <cell r="AI160">
            <v>238</v>
          </cell>
        </row>
        <row r="161">
          <cell r="I161">
            <v>0</v>
          </cell>
          <cell r="K161">
            <v>0</v>
          </cell>
          <cell r="N161">
            <v>0</v>
          </cell>
          <cell r="O161">
            <v>0</v>
          </cell>
          <cell r="S161">
            <v>0</v>
          </cell>
          <cell r="Y161">
            <v>0</v>
          </cell>
          <cell r="AH161">
            <v>0</v>
          </cell>
          <cell r="AI161">
            <v>0</v>
          </cell>
        </row>
        <row r="162">
          <cell r="I162">
            <v>0</v>
          </cell>
          <cell r="K162">
            <v>0</v>
          </cell>
          <cell r="N162">
            <v>0</v>
          </cell>
          <cell r="O162">
            <v>0</v>
          </cell>
          <cell r="S162">
            <v>0</v>
          </cell>
          <cell r="Y162">
            <v>0</v>
          </cell>
          <cell r="AH162">
            <v>0</v>
          </cell>
          <cell r="AI162">
            <v>0</v>
          </cell>
        </row>
        <row r="163">
          <cell r="AH163">
            <v>0</v>
          </cell>
          <cell r="AI163">
            <v>0</v>
          </cell>
        </row>
        <row r="164">
          <cell r="AH164">
            <v>0</v>
          </cell>
          <cell r="AI164">
            <v>0</v>
          </cell>
        </row>
        <row r="165">
          <cell r="D165">
            <v>0</v>
          </cell>
          <cell r="E165">
            <v>0</v>
          </cell>
          <cell r="I165">
            <v>384</v>
          </cell>
          <cell r="K165">
            <v>873</v>
          </cell>
          <cell r="N165">
            <v>873</v>
          </cell>
          <cell r="O165">
            <v>638</v>
          </cell>
          <cell r="R165">
            <v>620</v>
          </cell>
          <cell r="S165">
            <v>449</v>
          </cell>
          <cell r="W165">
            <v>272</v>
          </cell>
          <cell r="X165">
            <v>272</v>
          </cell>
          <cell r="Y165">
            <v>0</v>
          </cell>
          <cell r="AH165">
            <v>2616</v>
          </cell>
          <cell r="AI165">
            <v>1493</v>
          </cell>
        </row>
        <row r="166">
          <cell r="I166">
            <v>0</v>
          </cell>
          <cell r="K166">
            <v>873</v>
          </cell>
          <cell r="N166">
            <v>873</v>
          </cell>
          <cell r="O166">
            <v>638</v>
          </cell>
          <cell r="S166">
            <v>449</v>
          </cell>
          <cell r="W166">
            <v>272</v>
          </cell>
          <cell r="X166">
            <v>272</v>
          </cell>
          <cell r="Y166">
            <v>0</v>
          </cell>
          <cell r="AH166">
            <v>2232</v>
          </cell>
          <cell r="AI166">
            <v>873</v>
          </cell>
        </row>
        <row r="167">
          <cell r="I167">
            <v>0</v>
          </cell>
          <cell r="K167">
            <v>0</v>
          </cell>
          <cell r="N167">
            <v>0</v>
          </cell>
          <cell r="O167">
            <v>0</v>
          </cell>
          <cell r="S167">
            <v>0</v>
          </cell>
          <cell r="Y167">
            <v>0</v>
          </cell>
          <cell r="AH167">
            <v>0</v>
          </cell>
          <cell r="AI167">
            <v>0</v>
          </cell>
        </row>
        <row r="168">
          <cell r="I168">
            <v>0</v>
          </cell>
          <cell r="N168">
            <v>0</v>
          </cell>
          <cell r="O168">
            <v>1219</v>
          </cell>
          <cell r="S168">
            <v>380</v>
          </cell>
          <cell r="W168">
            <v>302</v>
          </cell>
          <cell r="X168">
            <v>100</v>
          </cell>
          <cell r="Y168">
            <v>202</v>
          </cell>
          <cell r="AA168">
            <v>100</v>
          </cell>
          <cell r="AC168">
            <v>100</v>
          </cell>
          <cell r="AH168">
            <v>1699</v>
          </cell>
          <cell r="AI168">
            <v>100</v>
          </cell>
        </row>
        <row r="169">
          <cell r="C169">
            <v>474</v>
          </cell>
          <cell r="I169">
            <v>957</v>
          </cell>
          <cell r="J169">
            <v>0</v>
          </cell>
          <cell r="K169">
            <v>2792</v>
          </cell>
          <cell r="L169">
            <v>0</v>
          </cell>
          <cell r="M169">
            <v>0</v>
          </cell>
          <cell r="N169">
            <v>570</v>
          </cell>
          <cell r="O169">
            <v>219</v>
          </cell>
          <cell r="R169">
            <v>169</v>
          </cell>
          <cell r="S169">
            <v>176</v>
          </cell>
          <cell r="V169">
            <v>0</v>
          </cell>
          <cell r="W169">
            <v>84</v>
          </cell>
          <cell r="X169">
            <v>84</v>
          </cell>
          <cell r="Y169">
            <v>0</v>
          </cell>
          <cell r="AG169">
            <v>148</v>
          </cell>
          <cell r="AH169">
            <v>4872</v>
          </cell>
          <cell r="AI169">
            <v>1383</v>
          </cell>
        </row>
        <row r="170">
          <cell r="C170">
            <v>87.333333333333329</v>
          </cell>
          <cell r="I170">
            <v>626</v>
          </cell>
          <cell r="O170">
            <v>219</v>
          </cell>
          <cell r="S170">
            <v>176</v>
          </cell>
          <cell r="X170">
            <v>84</v>
          </cell>
          <cell r="AH170">
            <v>1192.3333333333335</v>
          </cell>
        </row>
        <row r="171">
          <cell r="C171">
            <v>0</v>
          </cell>
          <cell r="I171">
            <v>115</v>
          </cell>
          <cell r="AH171">
            <v>115</v>
          </cell>
        </row>
        <row r="172">
          <cell r="C172">
            <v>73</v>
          </cell>
          <cell r="I172">
            <v>0</v>
          </cell>
          <cell r="O172">
            <v>0</v>
          </cell>
          <cell r="S172">
            <v>0</v>
          </cell>
          <cell r="X172">
            <v>0</v>
          </cell>
          <cell r="AH172">
            <v>73</v>
          </cell>
        </row>
        <row r="187">
          <cell r="AL187" t="str">
            <v>ОЧИК.18.02.</v>
          </cell>
        </row>
        <row r="189">
          <cell r="C189" t="str">
            <v>АПАРАТ ВСЬОГО</v>
          </cell>
          <cell r="D189" t="str">
            <v>АПАРАТ ЕЛЕКТРО</v>
          </cell>
          <cell r="E189" t="str">
            <v>АПАРАТ ТЕПЛО</v>
          </cell>
          <cell r="I189" t="str">
            <v>ККМ</v>
          </cell>
          <cell r="K189" t="str">
            <v>КТМ</v>
          </cell>
          <cell r="O189" t="str">
            <v>ТЕЦ-5 ВСЬОГО</v>
          </cell>
          <cell r="P189" t="str">
            <v>Е/Е</v>
          </cell>
          <cell r="Q189" t="str">
            <v xml:space="preserve"> Т/Е</v>
          </cell>
          <cell r="S189" t="str">
            <v>ТЕЦ-6 ВСЬОГО</v>
          </cell>
          <cell r="T189" t="str">
            <v>Е/Е</v>
          </cell>
          <cell r="U189" t="str">
            <v xml:space="preserve"> Т/Е</v>
          </cell>
          <cell r="X189" t="str">
            <v xml:space="preserve">ДОП.ВИР. </v>
          </cell>
          <cell r="AG189" t="str">
            <v>ДОП.ВИР. СТ.ОРГ.</v>
          </cell>
          <cell r="AH189" t="str">
            <v>АК КЕ ВСЬОГО</v>
          </cell>
          <cell r="AJ189" t="str">
            <v>Е/Е</v>
          </cell>
          <cell r="AK189" t="str">
            <v xml:space="preserve"> Т/Е</v>
          </cell>
          <cell r="AL189" t="str">
            <v>СТАНЦІї ЕЛЕКТРО</v>
          </cell>
          <cell r="AM189" t="str">
            <v>СТАНЦІІ ТЕПЛОВІ</v>
          </cell>
          <cell r="AN189" t="str">
            <v>МЕРЕЖІ ЕЛЕКТРО</v>
          </cell>
          <cell r="AO189" t="str">
            <v>МЕРЕЖІ ТЕПЛОВІ</v>
          </cell>
        </row>
        <row r="190">
          <cell r="AL190">
            <v>1.954</v>
          </cell>
          <cell r="AM190">
            <v>1.954</v>
          </cell>
          <cell r="AN190">
            <v>1.954</v>
          </cell>
          <cell r="AO190">
            <v>1.905</v>
          </cell>
        </row>
        <row r="192">
          <cell r="K192">
            <v>97.3</v>
          </cell>
          <cell r="O192">
            <v>89.2</v>
          </cell>
          <cell r="S192">
            <v>73.2</v>
          </cell>
          <cell r="AH192">
            <v>259.7</v>
          </cell>
          <cell r="AL192">
            <v>221.49122807017542</v>
          </cell>
        </row>
        <row r="193">
          <cell r="K193">
            <v>111.9</v>
          </cell>
          <cell r="O193">
            <v>102.5</v>
          </cell>
          <cell r="S193">
            <v>84.2</v>
          </cell>
          <cell r="AH193">
            <v>298.60000000000002</v>
          </cell>
          <cell r="AL193">
            <v>252.49999999999997</v>
          </cell>
        </row>
        <row r="194">
          <cell r="I194">
            <v>0</v>
          </cell>
          <cell r="K194">
            <v>0</v>
          </cell>
          <cell r="O194">
            <v>0</v>
          </cell>
          <cell r="S194">
            <v>0</v>
          </cell>
          <cell r="AH194">
            <v>0</v>
          </cell>
          <cell r="AL194">
            <v>66</v>
          </cell>
        </row>
        <row r="195">
          <cell r="I195">
            <v>0</v>
          </cell>
          <cell r="K195">
            <v>194.5</v>
          </cell>
          <cell r="O195">
            <v>194.5</v>
          </cell>
          <cell r="S195">
            <v>194.5</v>
          </cell>
          <cell r="AH195">
            <v>194.5</v>
          </cell>
          <cell r="AL195">
            <v>128.964</v>
          </cell>
        </row>
        <row r="196">
          <cell r="K196">
            <v>18926</v>
          </cell>
          <cell r="O196">
            <v>17349</v>
          </cell>
          <cell r="S196">
            <v>14237</v>
          </cell>
          <cell r="AH196">
            <v>50512</v>
          </cell>
          <cell r="AL196">
            <v>28564</v>
          </cell>
        </row>
        <row r="197">
          <cell r="AH197">
            <v>50512</v>
          </cell>
        </row>
        <row r="198">
          <cell r="K198">
            <v>0</v>
          </cell>
          <cell r="O198">
            <v>13.4</v>
          </cell>
          <cell r="S198">
            <v>16.100000000000001</v>
          </cell>
          <cell r="AH198">
            <v>29.5</v>
          </cell>
          <cell r="AL198">
            <v>75.839416058394164</v>
          </cell>
        </row>
        <row r="199">
          <cell r="K199">
            <v>0</v>
          </cell>
          <cell r="O199">
            <v>18.5</v>
          </cell>
          <cell r="S199">
            <v>22.2</v>
          </cell>
          <cell r="AH199">
            <v>40.700000000000003</v>
          </cell>
          <cell r="AL199">
            <v>103.9</v>
          </cell>
        </row>
        <row r="200">
          <cell r="AG200">
            <v>0</v>
          </cell>
          <cell r="AH200">
            <v>0</v>
          </cell>
          <cell r="AL200">
            <v>99.938587512794271</v>
          </cell>
          <cell r="AO200">
            <v>75</v>
          </cell>
        </row>
        <row r="201">
          <cell r="K201">
            <v>385</v>
          </cell>
          <cell r="O201">
            <v>385</v>
          </cell>
          <cell r="S201">
            <v>385</v>
          </cell>
          <cell r="AH201">
            <v>385</v>
          </cell>
          <cell r="AL201">
            <v>195.28</v>
          </cell>
        </row>
        <row r="202">
          <cell r="K202">
            <v>0</v>
          </cell>
          <cell r="O202">
            <v>5159</v>
          </cell>
          <cell r="S202">
            <v>6199</v>
          </cell>
          <cell r="AH202">
            <v>11358</v>
          </cell>
          <cell r="AL202">
            <v>14810</v>
          </cell>
        </row>
        <row r="203">
          <cell r="AH203">
            <v>11358</v>
          </cell>
        </row>
        <row r="204">
          <cell r="K204">
            <v>111.9</v>
          </cell>
          <cell r="O204">
            <v>121</v>
          </cell>
          <cell r="P204">
            <v>37.5</v>
          </cell>
          <cell r="Q204">
            <v>83.5</v>
          </cell>
          <cell r="S204">
            <v>106.4</v>
          </cell>
          <cell r="T204">
            <v>34.799999999999997</v>
          </cell>
          <cell r="U204">
            <v>71.600000000000009</v>
          </cell>
          <cell r="AH204">
            <v>339.3</v>
          </cell>
          <cell r="AJ204">
            <v>72.3</v>
          </cell>
          <cell r="AK204">
            <v>267</v>
          </cell>
          <cell r="AL204">
            <v>356.4</v>
          </cell>
          <cell r="AM204">
            <v>74.900000000000006</v>
          </cell>
          <cell r="AN204">
            <v>281.5</v>
          </cell>
        </row>
        <row r="205">
          <cell r="K205">
            <v>18926</v>
          </cell>
          <cell r="O205">
            <v>22508</v>
          </cell>
          <cell r="P205">
            <v>8374.9121951219513</v>
          </cell>
          <cell r="Q205">
            <v>14133.087804878049</v>
          </cell>
          <cell r="S205">
            <v>20436</v>
          </cell>
          <cell r="T205">
            <v>8329.4774346793329</v>
          </cell>
          <cell r="U205">
            <v>12106.522565320667</v>
          </cell>
          <cell r="AH205">
            <v>61870</v>
          </cell>
          <cell r="AJ205">
            <v>16704.389629801284</v>
          </cell>
          <cell r="AK205">
            <v>45165.610370198716</v>
          </cell>
          <cell r="AL205">
            <v>43374</v>
          </cell>
          <cell r="AM205">
            <v>9115.3552188552203</v>
          </cell>
          <cell r="AN205">
            <v>34258.64478114478</v>
          </cell>
        </row>
        <row r="206">
          <cell r="K206">
            <v>169.13</v>
          </cell>
          <cell r="O206">
            <v>186.02</v>
          </cell>
          <cell r="P206">
            <v>223.33</v>
          </cell>
          <cell r="Q206">
            <v>169.26</v>
          </cell>
          <cell r="S206">
            <v>192.07</v>
          </cell>
          <cell r="T206">
            <v>239.35</v>
          </cell>
          <cell r="U206">
            <v>169.09</v>
          </cell>
          <cell r="X206" t="str">
            <v/>
          </cell>
          <cell r="AG206" t="str">
            <v/>
          </cell>
          <cell r="AH206">
            <v>182.35</v>
          </cell>
          <cell r="AJ206">
            <v>231.04</v>
          </cell>
          <cell r="AK206">
            <v>169.16</v>
          </cell>
          <cell r="AL206">
            <v>121.7</v>
          </cell>
          <cell r="AM206">
            <v>121.7</v>
          </cell>
          <cell r="AN206">
            <v>121.7</v>
          </cell>
          <cell r="AO206" t="str">
            <v/>
          </cell>
        </row>
        <row r="207">
          <cell r="AH207">
            <v>0</v>
          </cell>
          <cell r="AJ207">
            <v>0</v>
          </cell>
          <cell r="AK207">
            <v>0</v>
          </cell>
          <cell r="AL207">
            <v>52</v>
          </cell>
          <cell r="AM207">
            <v>52</v>
          </cell>
        </row>
        <row r="208">
          <cell r="O208">
            <v>22508</v>
          </cell>
          <cell r="S208">
            <v>20436</v>
          </cell>
          <cell r="AH208">
            <v>61870</v>
          </cell>
          <cell r="AJ208">
            <v>16704.389629801284</v>
          </cell>
          <cell r="AK208">
            <v>45165.610370198716</v>
          </cell>
          <cell r="AL208">
            <v>43426</v>
          </cell>
          <cell r="AM208">
            <v>9167.3552188552203</v>
          </cell>
          <cell r="AN208">
            <v>34258.64478114478</v>
          </cell>
        </row>
        <row r="210">
          <cell r="AM210">
            <v>1507.2</v>
          </cell>
        </row>
        <row r="213">
          <cell r="AH213">
            <v>61870</v>
          </cell>
        </row>
        <row r="225">
          <cell r="S225" t="str">
            <v>ЗАТВЕРДЖУЮ</v>
          </cell>
        </row>
        <row r="226">
          <cell r="S226" t="str">
            <v>ГОЛОВА ПРАЛІННЯ АК КЕ</v>
          </cell>
        </row>
        <row r="227">
          <cell r="S227" t="str">
            <v xml:space="preserve">                        І.В.ПЛАЧКОВ</v>
          </cell>
          <cell r="T227" t="str">
            <v xml:space="preserve">      І.В.ПЛАЧКОВ</v>
          </cell>
        </row>
        <row r="234">
          <cell r="C234" t="str">
            <v>ПОТРЕБА   В КОШТАХ НА  березень 1999 року</v>
          </cell>
        </row>
        <row r="235">
          <cell r="C235" t="str">
            <v>ПО ФІЛІАЛАХ АК КИЇВЕНЕРГО</v>
          </cell>
        </row>
        <row r="238">
          <cell r="X238" t="str">
            <v>ТИС.ГРН.</v>
          </cell>
        </row>
        <row r="239">
          <cell r="C239" t="str">
            <v>ВИКОН.ДИР.</v>
          </cell>
          <cell r="D239" t="str">
            <v>АПАРАТ ЕЛЕКТРО</v>
          </cell>
          <cell r="E239" t="str">
            <v>АПАРАТ ТЕПЛО</v>
          </cell>
          <cell r="I239" t="str">
            <v>ККМ</v>
          </cell>
          <cell r="J239" t="str">
            <v>ККМ1</v>
          </cell>
          <cell r="K239" t="str">
            <v>КТМ</v>
          </cell>
          <cell r="L239" t="str">
            <v>ВИРОБН</v>
          </cell>
          <cell r="M239" t="str">
            <v>ПЕРЕД</v>
          </cell>
          <cell r="N239" t="str">
            <v>КТМ1</v>
          </cell>
          <cell r="O239" t="str">
            <v>ТЕЦ-5 ВСЬОГО</v>
          </cell>
          <cell r="P239" t="str">
            <v>Е/Е</v>
          </cell>
          <cell r="Q239" t="str">
            <v xml:space="preserve"> Т/Е</v>
          </cell>
          <cell r="R239" t="str">
            <v>ТЕЦ-5 ВСЬОГО1</v>
          </cell>
          <cell r="S239" t="str">
            <v>ТЕЦ-6 ВСЬОГО</v>
          </cell>
          <cell r="T239" t="str">
            <v>Е/Е</v>
          </cell>
          <cell r="U239" t="str">
            <v xml:space="preserve"> Т/Е</v>
          </cell>
          <cell r="V239" t="str">
            <v>ТЕЦ-6 ВСЬОГО1</v>
          </cell>
          <cell r="X239" t="str">
            <v>РОЗПОД. МЕРЕЖІ АК</v>
          </cell>
          <cell r="Y239" t="str">
            <v>РОЗПОД. МЕРЕЖІ СТОР.</v>
          </cell>
          <cell r="Z239" t="str">
            <v>РОЗПОД. МЕРЕЖІ всього</v>
          </cell>
          <cell r="AA239" t="str">
            <v>РОЗПОД. МЕРЕЖІ АК1</v>
          </cell>
          <cell r="AB239" t="str">
            <v>РОЗПОД. МЕРЕЖІ СТОР.</v>
          </cell>
          <cell r="AC239" t="str">
            <v>РОЗПОД. МЕРЕЖІ всього</v>
          </cell>
          <cell r="AG239" t="str">
            <v>ДОП.ВИР.</v>
          </cell>
          <cell r="AH239" t="str">
            <v>АК КЕ ВСЬОГО</v>
          </cell>
          <cell r="AJ239" t="str">
            <v>Е/Е</v>
          </cell>
          <cell r="AK239" t="str">
            <v xml:space="preserve"> Т/Е</v>
          </cell>
          <cell r="AL239" t="str">
            <v>СТАНЦІї ЕЛЕКТРО</v>
          </cell>
          <cell r="AM239" t="str">
            <v>СТАНЦІІ ТЕПЛОВІ</v>
          </cell>
          <cell r="AN239" t="str">
            <v>МЕРЕЖІ ЕЛЕКТРО</v>
          </cell>
          <cell r="AO239" t="str">
            <v>МЕРЕЖІ ТЕПЛОВІ</v>
          </cell>
        </row>
        <row r="242">
          <cell r="C242">
            <v>19431.169805900914</v>
          </cell>
          <cell r="D242">
            <v>3267</v>
          </cell>
          <cell r="E242">
            <v>3107.878787878788</v>
          </cell>
          <cell r="I242">
            <v>2832.727272727273</v>
          </cell>
          <cell r="J242">
            <v>0</v>
          </cell>
          <cell r="K242">
            <v>9868.7272727272721</v>
          </cell>
          <cell r="L242">
            <v>5352.8863636363612</v>
          </cell>
          <cell r="M242">
            <v>3413.840909090909</v>
          </cell>
          <cell r="N242">
            <v>0</v>
          </cell>
          <cell r="O242">
            <v>2444.7272727272721</v>
          </cell>
          <cell r="P242">
            <v>752</v>
          </cell>
          <cell r="Q242">
            <v>1667.8272727272724</v>
          </cell>
          <cell r="R242">
            <v>123</v>
          </cell>
          <cell r="S242">
            <v>1391.636363636364</v>
          </cell>
          <cell r="T242">
            <v>447</v>
          </cell>
          <cell r="U242">
            <v>919.33636363636469</v>
          </cell>
          <cell r="V242">
            <v>0</v>
          </cell>
          <cell r="X242">
            <v>2771.9636363636364</v>
          </cell>
          <cell r="Y242">
            <v>1109.5818181818181</v>
          </cell>
          <cell r="Z242">
            <v>3881.545454545454</v>
          </cell>
          <cell r="AA242">
            <v>222.875</v>
          </cell>
          <cell r="AB242">
            <v>71.125</v>
          </cell>
          <cell r="AC242">
            <v>294</v>
          </cell>
          <cell r="AG242">
            <v>1383</v>
          </cell>
          <cell r="AH242">
            <v>41098.6182907494</v>
          </cell>
          <cell r="AJ242">
            <v>41067.618290749393</v>
          </cell>
        </row>
        <row r="243">
          <cell r="C243">
            <v>11362.33333333333</v>
          </cell>
          <cell r="D243">
            <v>2503</v>
          </cell>
          <cell r="E243">
            <v>1824.3333333333335</v>
          </cell>
          <cell r="I243">
            <v>990</v>
          </cell>
          <cell r="J243">
            <v>-692</v>
          </cell>
          <cell r="K243">
            <v>3812.2727272727261</v>
          </cell>
          <cell r="L243">
            <v>1397.6281818181797</v>
          </cell>
          <cell r="M243">
            <v>2448.6445454545456</v>
          </cell>
          <cell r="N243">
            <v>-619</v>
          </cell>
          <cell r="O243">
            <v>507.81818181818107</v>
          </cell>
          <cell r="P243">
            <v>348</v>
          </cell>
          <cell r="Q243">
            <v>771.91818181818144</v>
          </cell>
          <cell r="R243">
            <v>-379</v>
          </cell>
          <cell r="S243">
            <v>375.00000000000034</v>
          </cell>
          <cell r="T243">
            <v>265</v>
          </cell>
          <cell r="U243">
            <v>545.70000000000107</v>
          </cell>
          <cell r="V243">
            <v>-379</v>
          </cell>
          <cell r="X243">
            <v>885.2</v>
          </cell>
          <cell r="Y243">
            <v>98.799999999999955</v>
          </cell>
          <cell r="Z243">
            <v>983.99999999999955</v>
          </cell>
          <cell r="AA243">
            <v>95</v>
          </cell>
          <cell r="AB243">
            <v>7</v>
          </cell>
          <cell r="AC243">
            <v>102</v>
          </cell>
          <cell r="AG243">
            <v>625</v>
          </cell>
          <cell r="AH243">
            <v>18826.624242424241</v>
          </cell>
          <cell r="AJ243">
            <v>18795.624242424237</v>
          </cell>
        </row>
        <row r="244">
          <cell r="AJ244">
            <v>0</v>
          </cell>
        </row>
        <row r="245">
          <cell r="C245">
            <v>410.54545454545456</v>
          </cell>
          <cell r="D245">
            <v>67</v>
          </cell>
          <cell r="E245">
            <v>247.54545454545456</v>
          </cell>
          <cell r="I245">
            <v>725.72727272727275</v>
          </cell>
          <cell r="J245">
            <v>0</v>
          </cell>
          <cell r="K245">
            <v>1685.4545454545455</v>
          </cell>
          <cell r="L245">
            <v>728.25818181818181</v>
          </cell>
          <cell r="M245">
            <v>957.19636363636369</v>
          </cell>
          <cell r="N245">
            <v>0</v>
          </cell>
          <cell r="O245">
            <v>652.90909090909099</v>
          </cell>
          <cell r="P245">
            <v>203</v>
          </cell>
          <cell r="Q245">
            <v>449.90909090909093</v>
          </cell>
          <cell r="R245">
            <v>91</v>
          </cell>
          <cell r="S245">
            <v>541.63636363636363</v>
          </cell>
          <cell r="T245">
            <v>177</v>
          </cell>
          <cell r="U245">
            <v>364.63636363636363</v>
          </cell>
          <cell r="V245">
            <v>0</v>
          </cell>
          <cell r="X245">
            <v>1120.7636363636364</v>
          </cell>
          <cell r="Y245">
            <v>318.78181818181815</v>
          </cell>
          <cell r="Z245">
            <v>1439.5454545454545</v>
          </cell>
          <cell r="AA245">
            <v>127.875</v>
          </cell>
          <cell r="AB245">
            <v>64.125</v>
          </cell>
          <cell r="AC245">
            <v>192</v>
          </cell>
          <cell r="AG245">
            <v>508</v>
          </cell>
          <cell r="AH245">
            <v>5953.0363636363636</v>
          </cell>
          <cell r="AJ245">
            <v>5953.0363636363645</v>
          </cell>
        </row>
        <row r="246">
          <cell r="C246">
            <v>112</v>
          </cell>
          <cell r="D246">
            <v>3</v>
          </cell>
          <cell r="E246">
            <v>13</v>
          </cell>
          <cell r="I246">
            <v>198</v>
          </cell>
          <cell r="J246">
            <v>0</v>
          </cell>
          <cell r="K246">
            <v>460</v>
          </cell>
          <cell r="L246">
            <v>199</v>
          </cell>
          <cell r="M246">
            <v>261</v>
          </cell>
          <cell r="N246">
            <v>0</v>
          </cell>
          <cell r="O246">
            <v>178</v>
          </cell>
          <cell r="P246">
            <v>55</v>
          </cell>
          <cell r="Q246">
            <v>123</v>
          </cell>
          <cell r="R246">
            <v>24.81818181818182</v>
          </cell>
          <cell r="S246">
            <v>149</v>
          </cell>
          <cell r="T246">
            <v>49</v>
          </cell>
          <cell r="U246">
            <v>100</v>
          </cell>
          <cell r="V246">
            <v>0</v>
          </cell>
          <cell r="X246">
            <v>306</v>
          </cell>
          <cell r="Y246">
            <v>87</v>
          </cell>
          <cell r="Z246">
            <v>393</v>
          </cell>
          <cell r="AA246">
            <v>34.875</v>
          </cell>
          <cell r="AB246">
            <v>17.488636363636363</v>
          </cell>
          <cell r="AC246">
            <v>52.36363636363636</v>
          </cell>
          <cell r="AG246">
            <v>138.54545454545453</v>
          </cell>
          <cell r="AH246">
            <v>1625.5454545454545</v>
          </cell>
          <cell r="AJ246">
            <v>1625.5454545454545</v>
          </cell>
        </row>
        <row r="247">
          <cell r="C247">
            <v>7021.2910180221279</v>
          </cell>
          <cell r="D247">
            <v>644</v>
          </cell>
          <cell r="E247">
            <v>1044</v>
          </cell>
          <cell r="I247">
            <v>61</v>
          </cell>
          <cell r="J247">
            <v>0</v>
          </cell>
          <cell r="K247">
            <v>29</v>
          </cell>
          <cell r="L247">
            <v>22</v>
          </cell>
          <cell r="M247">
            <v>0</v>
          </cell>
          <cell r="N247">
            <v>0</v>
          </cell>
          <cell r="O247">
            <v>683</v>
          </cell>
          <cell r="P247">
            <v>212</v>
          </cell>
          <cell r="Q247">
            <v>471</v>
          </cell>
          <cell r="R247">
            <v>0</v>
          </cell>
          <cell r="S247">
            <v>41</v>
          </cell>
          <cell r="T247">
            <v>5</v>
          </cell>
          <cell r="U247">
            <v>9</v>
          </cell>
          <cell r="V247">
            <v>0</v>
          </cell>
          <cell r="X247">
            <v>16</v>
          </cell>
          <cell r="Y247">
            <v>1</v>
          </cell>
          <cell r="Z247">
            <v>17</v>
          </cell>
          <cell r="AA247">
            <v>10</v>
          </cell>
          <cell r="AB247">
            <v>4</v>
          </cell>
          <cell r="AC247">
            <v>14</v>
          </cell>
          <cell r="AG247">
            <v>0</v>
          </cell>
          <cell r="AH247">
            <v>7851.2910180221279</v>
          </cell>
          <cell r="AJ247">
            <v>7851.2910180221279</v>
          </cell>
        </row>
        <row r="248">
          <cell r="C248">
            <v>0</v>
          </cell>
          <cell r="D248">
            <v>0</v>
          </cell>
          <cell r="E248">
            <v>0</v>
          </cell>
          <cell r="I248">
            <v>0</v>
          </cell>
          <cell r="J248">
            <v>0</v>
          </cell>
          <cell r="K248">
            <v>22</v>
          </cell>
          <cell r="L248">
            <v>22</v>
          </cell>
          <cell r="M248">
            <v>0</v>
          </cell>
          <cell r="N248">
            <v>0</v>
          </cell>
          <cell r="O248">
            <v>647</v>
          </cell>
          <cell r="P248">
            <v>201</v>
          </cell>
          <cell r="Q248">
            <v>446</v>
          </cell>
          <cell r="R248">
            <v>0</v>
          </cell>
          <cell r="S248">
            <v>14</v>
          </cell>
          <cell r="T248">
            <v>5</v>
          </cell>
          <cell r="U248">
            <v>9</v>
          </cell>
          <cell r="V248">
            <v>0</v>
          </cell>
          <cell r="X248">
            <v>0</v>
          </cell>
          <cell r="Y248">
            <v>0</v>
          </cell>
          <cell r="Z248">
            <v>0</v>
          </cell>
          <cell r="AA248">
            <v>0</v>
          </cell>
          <cell r="AB248">
            <v>0</v>
          </cell>
          <cell r="AC248">
            <v>0</v>
          </cell>
          <cell r="AG248">
            <v>0</v>
          </cell>
          <cell r="AH248">
            <v>683</v>
          </cell>
          <cell r="AJ248">
            <v>683</v>
          </cell>
        </row>
        <row r="249">
          <cell r="C249">
            <v>13</v>
          </cell>
          <cell r="D249">
            <v>3</v>
          </cell>
          <cell r="E249">
            <v>10</v>
          </cell>
          <cell r="I249">
            <v>61</v>
          </cell>
          <cell r="J249">
            <v>0</v>
          </cell>
          <cell r="K249">
            <v>7</v>
          </cell>
          <cell r="L249">
            <v>0</v>
          </cell>
          <cell r="M249">
            <v>0</v>
          </cell>
          <cell r="N249">
            <v>0</v>
          </cell>
          <cell r="O249">
            <v>36</v>
          </cell>
          <cell r="P249">
            <v>11</v>
          </cell>
          <cell r="Q249">
            <v>25</v>
          </cell>
          <cell r="R249">
            <v>0</v>
          </cell>
          <cell r="S249">
            <v>27</v>
          </cell>
          <cell r="T249">
            <v>0</v>
          </cell>
          <cell r="U249">
            <v>0</v>
          </cell>
          <cell r="V249">
            <v>0</v>
          </cell>
          <cell r="X249">
            <v>16</v>
          </cell>
          <cell r="Y249">
            <v>1</v>
          </cell>
          <cell r="Z249">
            <v>17</v>
          </cell>
          <cell r="AA249">
            <v>10</v>
          </cell>
          <cell r="AB249">
            <v>4</v>
          </cell>
          <cell r="AC249">
            <v>14</v>
          </cell>
          <cell r="AG249">
            <v>0</v>
          </cell>
          <cell r="AH249">
            <v>160</v>
          </cell>
          <cell r="AJ249">
            <v>160</v>
          </cell>
        </row>
        <row r="250">
          <cell r="C250">
            <v>1611</v>
          </cell>
          <cell r="AH250">
            <v>1611</v>
          </cell>
          <cell r="AJ250">
            <v>1611</v>
          </cell>
        </row>
        <row r="251">
          <cell r="C251">
            <v>3528</v>
          </cell>
          <cell r="AH251">
            <v>3528</v>
          </cell>
          <cell r="AJ251">
            <v>3528</v>
          </cell>
        </row>
        <row r="252">
          <cell r="C252">
            <v>0</v>
          </cell>
          <cell r="AH252">
            <v>0</v>
          </cell>
          <cell r="AJ252">
            <v>0</v>
          </cell>
        </row>
        <row r="253">
          <cell r="C253">
            <v>1869.2910180221284</v>
          </cell>
          <cell r="D253">
            <v>641</v>
          </cell>
          <cell r="E253">
            <v>1034</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X253">
            <v>0</v>
          </cell>
          <cell r="Y253">
            <v>0</v>
          </cell>
          <cell r="Z253">
            <v>0</v>
          </cell>
          <cell r="AA253">
            <v>0</v>
          </cell>
          <cell r="AB253">
            <v>0</v>
          </cell>
          <cell r="AC253">
            <v>0</v>
          </cell>
          <cell r="AG253">
            <v>0</v>
          </cell>
          <cell r="AH253">
            <v>1869.2910180221284</v>
          </cell>
          <cell r="AJ253">
            <v>1869.2910180221284</v>
          </cell>
        </row>
        <row r="254">
          <cell r="AJ254">
            <v>0</v>
          </cell>
        </row>
        <row r="255">
          <cell r="C255">
            <v>474</v>
          </cell>
          <cell r="I255">
            <v>957</v>
          </cell>
          <cell r="J255">
            <v>0</v>
          </cell>
          <cell r="K255">
            <v>2792</v>
          </cell>
          <cell r="L255">
            <v>0</v>
          </cell>
          <cell r="M255">
            <v>0</v>
          </cell>
          <cell r="N255">
            <v>570</v>
          </cell>
          <cell r="O255">
            <v>219</v>
          </cell>
          <cell r="P255">
            <v>0</v>
          </cell>
          <cell r="Q255">
            <v>0</v>
          </cell>
          <cell r="R255">
            <v>169</v>
          </cell>
          <cell r="S255">
            <v>176</v>
          </cell>
          <cell r="T255">
            <v>0</v>
          </cell>
          <cell r="U255">
            <v>0</v>
          </cell>
          <cell r="V255">
            <v>0</v>
          </cell>
          <cell r="X255">
            <v>84</v>
          </cell>
          <cell r="Y255">
            <v>0</v>
          </cell>
          <cell r="Z255">
            <v>84</v>
          </cell>
          <cell r="AA255">
            <v>0</v>
          </cell>
          <cell r="AB255">
            <v>0</v>
          </cell>
          <cell r="AC255">
            <v>0</v>
          </cell>
          <cell r="AG255">
            <v>148</v>
          </cell>
          <cell r="AH255">
            <v>4872</v>
          </cell>
          <cell r="AJ255">
            <v>4872</v>
          </cell>
        </row>
        <row r="256">
          <cell r="C256">
            <v>0</v>
          </cell>
          <cell r="D256">
            <v>0</v>
          </cell>
          <cell r="E256">
            <v>0</v>
          </cell>
          <cell r="I256">
            <v>180</v>
          </cell>
          <cell r="J256">
            <v>184</v>
          </cell>
          <cell r="K256">
            <v>315</v>
          </cell>
          <cell r="L256">
            <v>0</v>
          </cell>
          <cell r="M256">
            <v>0</v>
          </cell>
          <cell r="N256">
            <v>0</v>
          </cell>
          <cell r="O256">
            <v>320</v>
          </cell>
          <cell r="P256">
            <v>0</v>
          </cell>
          <cell r="Q256">
            <v>0</v>
          </cell>
          <cell r="R256">
            <v>359</v>
          </cell>
          <cell r="S256">
            <v>231</v>
          </cell>
          <cell r="T256">
            <v>0</v>
          </cell>
          <cell r="U256">
            <v>0</v>
          </cell>
          <cell r="V256">
            <v>192</v>
          </cell>
          <cell r="X256">
            <v>84</v>
          </cell>
          <cell r="Y256">
            <v>0</v>
          </cell>
          <cell r="Z256">
            <v>84</v>
          </cell>
          <cell r="AA256">
            <v>0</v>
          </cell>
          <cell r="AB256">
            <v>0</v>
          </cell>
          <cell r="AC256">
            <v>0</v>
          </cell>
          <cell r="AG256">
            <v>0</v>
          </cell>
          <cell r="AH256">
            <v>1130</v>
          </cell>
          <cell r="AJ256">
            <v>1130</v>
          </cell>
        </row>
        <row r="257">
          <cell r="C257">
            <v>0</v>
          </cell>
          <cell r="I257">
            <v>72</v>
          </cell>
          <cell r="J257">
            <v>72</v>
          </cell>
          <cell r="K257">
            <v>376</v>
          </cell>
          <cell r="N257">
            <v>376</v>
          </cell>
          <cell r="O257">
            <v>325</v>
          </cell>
          <cell r="R257">
            <v>325</v>
          </cell>
          <cell r="S257">
            <v>203</v>
          </cell>
          <cell r="V257">
            <v>203</v>
          </cell>
          <cell r="X257">
            <v>0</v>
          </cell>
          <cell r="Y257">
            <v>0</v>
          </cell>
          <cell r="Z257">
            <v>0</v>
          </cell>
          <cell r="AA257">
            <v>0</v>
          </cell>
          <cell r="AB257">
            <v>0</v>
          </cell>
          <cell r="AC257">
            <v>0</v>
          </cell>
          <cell r="AG257">
            <v>0</v>
          </cell>
          <cell r="AH257">
            <v>976</v>
          </cell>
          <cell r="AJ257">
            <v>976</v>
          </cell>
        </row>
        <row r="258">
          <cell r="AJ258">
            <v>0</v>
          </cell>
        </row>
        <row r="259">
          <cell r="C259">
            <v>0</v>
          </cell>
          <cell r="D259">
            <v>0</v>
          </cell>
          <cell r="E259">
            <v>0</v>
          </cell>
          <cell r="I259">
            <v>0</v>
          </cell>
          <cell r="J259">
            <v>0</v>
          </cell>
          <cell r="K259">
            <v>0</v>
          </cell>
          <cell r="L259">
            <v>0</v>
          </cell>
          <cell r="M259">
            <v>0</v>
          </cell>
          <cell r="N259">
            <v>0</v>
          </cell>
          <cell r="O259">
            <v>1219</v>
          </cell>
          <cell r="P259">
            <v>0</v>
          </cell>
          <cell r="Q259">
            <v>0</v>
          </cell>
          <cell r="R259">
            <v>0</v>
          </cell>
          <cell r="S259">
            <v>380</v>
          </cell>
          <cell r="T259">
            <v>0</v>
          </cell>
          <cell r="U259">
            <v>0</v>
          </cell>
          <cell r="V259">
            <v>0</v>
          </cell>
          <cell r="X259">
            <v>100</v>
          </cell>
          <cell r="Y259">
            <v>202</v>
          </cell>
          <cell r="Z259">
            <v>302</v>
          </cell>
          <cell r="AA259">
            <v>100</v>
          </cell>
          <cell r="AB259">
            <v>0</v>
          </cell>
          <cell r="AC259">
            <v>100</v>
          </cell>
          <cell r="AG259">
            <v>0</v>
          </cell>
          <cell r="AH259">
            <v>1699</v>
          </cell>
          <cell r="AJ259">
            <v>1699</v>
          </cell>
        </row>
        <row r="260">
          <cell r="AJ260">
            <v>0</v>
          </cell>
        </row>
        <row r="261">
          <cell r="AJ261">
            <v>0</v>
          </cell>
        </row>
        <row r="262">
          <cell r="C262">
            <v>158</v>
          </cell>
          <cell r="D262">
            <v>0</v>
          </cell>
          <cell r="E262">
            <v>0</v>
          </cell>
          <cell r="I262">
            <v>337</v>
          </cell>
          <cell r="J262">
            <v>0</v>
          </cell>
          <cell r="K262">
            <v>218</v>
          </cell>
          <cell r="L262">
            <v>0</v>
          </cell>
          <cell r="M262">
            <v>0</v>
          </cell>
          <cell r="N262">
            <v>0</v>
          </cell>
          <cell r="O262">
            <v>75</v>
          </cell>
          <cell r="P262">
            <v>0</v>
          </cell>
          <cell r="Q262">
            <v>0</v>
          </cell>
          <cell r="R262">
            <v>0</v>
          </cell>
          <cell r="S262">
            <v>120</v>
          </cell>
          <cell r="T262">
            <v>0</v>
          </cell>
          <cell r="U262">
            <v>0</v>
          </cell>
          <cell r="V262">
            <v>0</v>
          </cell>
          <cell r="X262">
            <v>0</v>
          </cell>
          <cell r="Y262">
            <v>0</v>
          </cell>
          <cell r="Z262">
            <v>0</v>
          </cell>
          <cell r="AA262">
            <v>0</v>
          </cell>
          <cell r="AB262">
            <v>0</v>
          </cell>
          <cell r="AC262">
            <v>0</v>
          </cell>
          <cell r="AG262">
            <v>0</v>
          </cell>
          <cell r="AH262">
            <v>942</v>
          </cell>
          <cell r="AJ262">
            <v>942</v>
          </cell>
        </row>
        <row r="263">
          <cell r="C263">
            <v>489</v>
          </cell>
          <cell r="D263">
            <v>55</v>
          </cell>
          <cell r="E263">
            <v>0</v>
          </cell>
          <cell r="I263">
            <v>8</v>
          </cell>
          <cell r="J263">
            <v>8</v>
          </cell>
          <cell r="K263">
            <v>39</v>
          </cell>
          <cell r="L263">
            <v>8</v>
          </cell>
          <cell r="M263">
            <v>8</v>
          </cell>
          <cell r="N263">
            <v>39</v>
          </cell>
          <cell r="O263">
            <v>52</v>
          </cell>
          <cell r="P263">
            <v>0</v>
          </cell>
          <cell r="Q263">
            <v>0</v>
          </cell>
          <cell r="R263">
            <v>52</v>
          </cell>
          <cell r="S263">
            <v>40</v>
          </cell>
          <cell r="T263">
            <v>0</v>
          </cell>
          <cell r="U263">
            <v>0</v>
          </cell>
          <cell r="V263">
            <v>40</v>
          </cell>
          <cell r="X263">
            <v>0</v>
          </cell>
          <cell r="Y263">
            <v>0</v>
          </cell>
          <cell r="Z263">
            <v>0</v>
          </cell>
          <cell r="AA263">
            <v>0</v>
          </cell>
          <cell r="AB263">
            <v>0</v>
          </cell>
          <cell r="AC263">
            <v>0</v>
          </cell>
          <cell r="AG263">
            <v>0</v>
          </cell>
          <cell r="AH263">
            <v>628</v>
          </cell>
          <cell r="AJ263">
            <v>628</v>
          </cell>
        </row>
        <row r="264">
          <cell r="C264">
            <v>0</v>
          </cell>
          <cell r="I264">
            <v>500</v>
          </cell>
          <cell r="J264">
            <v>500</v>
          </cell>
          <cell r="K264">
            <v>580</v>
          </cell>
          <cell r="N264">
            <v>580</v>
          </cell>
          <cell r="O264">
            <v>80</v>
          </cell>
          <cell r="R264">
            <v>0</v>
          </cell>
          <cell r="S264">
            <v>70</v>
          </cell>
          <cell r="V264">
            <v>70</v>
          </cell>
          <cell r="AG264">
            <v>250</v>
          </cell>
          <cell r="AH264">
            <v>1480</v>
          </cell>
          <cell r="AJ264">
            <v>1480</v>
          </cell>
        </row>
        <row r="265">
          <cell r="C265">
            <v>0</v>
          </cell>
          <cell r="I265">
            <v>63</v>
          </cell>
          <cell r="J265">
            <v>63</v>
          </cell>
          <cell r="K265">
            <v>0</v>
          </cell>
          <cell r="N265">
            <v>0</v>
          </cell>
          <cell r="O265">
            <v>0</v>
          </cell>
          <cell r="R265">
            <v>0</v>
          </cell>
          <cell r="S265">
            <v>15</v>
          </cell>
          <cell r="V265">
            <v>15</v>
          </cell>
          <cell r="X265">
            <v>0</v>
          </cell>
          <cell r="AA265">
            <v>0</v>
          </cell>
          <cell r="AH265">
            <v>78</v>
          </cell>
          <cell r="AJ265">
            <v>78</v>
          </cell>
        </row>
        <row r="266">
          <cell r="AJ266">
            <v>0</v>
          </cell>
        </row>
        <row r="267">
          <cell r="C267">
            <v>0</v>
          </cell>
          <cell r="D267">
            <v>0</v>
          </cell>
          <cell r="E267">
            <v>0</v>
          </cell>
          <cell r="I267">
            <v>1</v>
          </cell>
          <cell r="J267">
            <v>0</v>
          </cell>
          <cell r="K267">
            <v>0</v>
          </cell>
          <cell r="L267">
            <v>0</v>
          </cell>
          <cell r="M267">
            <v>0</v>
          </cell>
          <cell r="N267">
            <v>0</v>
          </cell>
          <cell r="O267">
            <v>110</v>
          </cell>
          <cell r="P267">
            <v>0</v>
          </cell>
          <cell r="Q267">
            <v>0</v>
          </cell>
          <cell r="R267">
            <v>0</v>
          </cell>
          <cell r="S267">
            <v>0</v>
          </cell>
          <cell r="T267">
            <v>0</v>
          </cell>
          <cell r="U267">
            <v>0</v>
          </cell>
          <cell r="V267">
            <v>77</v>
          </cell>
          <cell r="X267">
            <v>0</v>
          </cell>
          <cell r="Y267">
            <v>0</v>
          </cell>
          <cell r="Z267">
            <v>0</v>
          </cell>
          <cell r="AA267">
            <v>0</v>
          </cell>
          <cell r="AB267">
            <v>0</v>
          </cell>
          <cell r="AC267">
            <v>0</v>
          </cell>
          <cell r="AG267">
            <v>0</v>
          </cell>
          <cell r="AH267">
            <v>111</v>
          </cell>
          <cell r="AJ267">
            <v>111</v>
          </cell>
        </row>
        <row r="268">
          <cell r="C268">
            <v>3</v>
          </cell>
          <cell r="D268">
            <v>1</v>
          </cell>
          <cell r="E268">
            <v>2</v>
          </cell>
          <cell r="I268">
            <v>91</v>
          </cell>
          <cell r="J268">
            <v>0</v>
          </cell>
          <cell r="K268">
            <v>3197</v>
          </cell>
          <cell r="L268">
            <v>3197</v>
          </cell>
          <cell r="M268">
            <v>0</v>
          </cell>
          <cell r="N268">
            <v>0</v>
          </cell>
          <cell r="O268">
            <v>0</v>
          </cell>
          <cell r="P268">
            <v>0</v>
          </cell>
          <cell r="Q268">
            <v>0</v>
          </cell>
          <cell r="R268">
            <v>0</v>
          </cell>
          <cell r="S268">
            <v>0</v>
          </cell>
          <cell r="T268">
            <v>0</v>
          </cell>
          <cell r="U268">
            <v>0</v>
          </cell>
          <cell r="V268">
            <v>0</v>
          </cell>
          <cell r="X268">
            <v>682</v>
          </cell>
          <cell r="Y268">
            <v>692</v>
          </cell>
          <cell r="Z268">
            <v>1374</v>
          </cell>
          <cell r="AA268">
            <v>0</v>
          </cell>
          <cell r="AB268">
            <v>0</v>
          </cell>
          <cell r="AC268">
            <v>0</v>
          </cell>
          <cell r="AG268">
            <v>0</v>
          </cell>
          <cell r="AH268">
            <v>3973</v>
          </cell>
          <cell r="AJ268">
            <v>3973</v>
          </cell>
        </row>
        <row r="269">
          <cell r="C269">
            <v>0</v>
          </cell>
          <cell r="D269">
            <v>0</v>
          </cell>
          <cell r="E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X269">
            <v>0</v>
          </cell>
          <cell r="Y269">
            <v>0</v>
          </cell>
          <cell r="Z269">
            <v>0</v>
          </cell>
          <cell r="AA269">
            <v>0</v>
          </cell>
          <cell r="AB269">
            <v>0</v>
          </cell>
          <cell r="AC269">
            <v>0</v>
          </cell>
          <cell r="AG269">
            <v>0</v>
          </cell>
          <cell r="AH269">
            <v>363.66666666666663</v>
          </cell>
          <cell r="AJ269">
            <v>363.66666666666663</v>
          </cell>
        </row>
        <row r="270">
          <cell r="C270">
            <v>105</v>
          </cell>
          <cell r="D270">
            <v>22</v>
          </cell>
          <cell r="E270">
            <v>83</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X270">
            <v>0</v>
          </cell>
          <cell r="Y270">
            <v>0</v>
          </cell>
          <cell r="Z270">
            <v>0</v>
          </cell>
          <cell r="AA270">
            <v>0</v>
          </cell>
          <cell r="AB270">
            <v>0</v>
          </cell>
          <cell r="AC270">
            <v>0</v>
          </cell>
          <cell r="AG270">
            <v>0</v>
          </cell>
          <cell r="AH270">
            <v>105</v>
          </cell>
          <cell r="AJ270">
            <v>105</v>
          </cell>
        </row>
        <row r="271">
          <cell r="C271">
            <v>0</v>
          </cell>
          <cell r="D271">
            <v>0</v>
          </cell>
          <cell r="E271">
            <v>0</v>
          </cell>
          <cell r="I271">
            <v>0</v>
          </cell>
          <cell r="J271">
            <v>0</v>
          </cell>
          <cell r="K271">
            <v>0</v>
          </cell>
          <cell r="L271">
            <v>0</v>
          </cell>
          <cell r="M271">
            <v>0</v>
          </cell>
          <cell r="N271">
            <v>0</v>
          </cell>
          <cell r="O271">
            <v>28</v>
          </cell>
          <cell r="P271">
            <v>0</v>
          </cell>
          <cell r="Q271">
            <v>0</v>
          </cell>
          <cell r="R271">
            <v>22</v>
          </cell>
          <cell r="S271">
            <v>0</v>
          </cell>
          <cell r="T271">
            <v>0</v>
          </cell>
          <cell r="U271">
            <v>0</v>
          </cell>
          <cell r="V271">
            <v>0</v>
          </cell>
          <cell r="X271">
            <v>0</v>
          </cell>
          <cell r="Y271">
            <v>0</v>
          </cell>
          <cell r="Z271">
            <v>0</v>
          </cell>
          <cell r="AA271">
            <v>16</v>
          </cell>
          <cell r="AB271">
            <v>3</v>
          </cell>
          <cell r="AC271">
            <v>19</v>
          </cell>
          <cell r="AG271">
            <v>795</v>
          </cell>
          <cell r="AH271">
            <v>823</v>
          </cell>
          <cell r="AJ271">
            <v>823</v>
          </cell>
        </row>
        <row r="272">
          <cell r="C272">
            <v>0</v>
          </cell>
          <cell r="D272">
            <v>0</v>
          </cell>
          <cell r="E272">
            <v>0</v>
          </cell>
          <cell r="I272">
            <v>0</v>
          </cell>
          <cell r="J272">
            <v>0</v>
          </cell>
          <cell r="K272">
            <v>0</v>
          </cell>
          <cell r="L272">
            <v>0</v>
          </cell>
          <cell r="M272">
            <v>0</v>
          </cell>
          <cell r="N272">
            <v>0</v>
          </cell>
          <cell r="O272">
            <v>0</v>
          </cell>
          <cell r="P272">
            <v>0</v>
          </cell>
          <cell r="Q272">
            <v>0</v>
          </cell>
          <cell r="R272">
            <v>10</v>
          </cell>
          <cell r="S272">
            <v>0</v>
          </cell>
          <cell r="T272">
            <v>0</v>
          </cell>
          <cell r="U272">
            <v>0</v>
          </cell>
          <cell r="V272">
            <v>0</v>
          </cell>
          <cell r="X272">
            <v>0</v>
          </cell>
          <cell r="Y272">
            <v>0</v>
          </cell>
          <cell r="Z272">
            <v>0</v>
          </cell>
          <cell r="AA272">
            <v>69</v>
          </cell>
          <cell r="AB272">
            <v>0</v>
          </cell>
          <cell r="AC272">
            <v>69</v>
          </cell>
          <cell r="AG272">
            <v>0</v>
          </cell>
          <cell r="AH272">
            <v>0</v>
          </cell>
          <cell r="AJ272">
            <v>0</v>
          </cell>
        </row>
        <row r="273">
          <cell r="C273">
            <v>12639.624351355458</v>
          </cell>
          <cell r="D273">
            <v>3119</v>
          </cell>
          <cell r="E273">
            <v>2765.3333333333335</v>
          </cell>
          <cell r="I273">
            <v>472</v>
          </cell>
          <cell r="J273">
            <v>-192</v>
          </cell>
          <cell r="K273">
            <v>1615.2727272727261</v>
          </cell>
          <cell r="L273">
            <v>1419.6281818181797</v>
          </cell>
          <cell r="M273">
            <v>2448.6445454545456</v>
          </cell>
          <cell r="N273">
            <v>-609</v>
          </cell>
          <cell r="O273">
            <v>951.81818181818107</v>
          </cell>
          <cell r="P273">
            <v>538</v>
          </cell>
          <cell r="Q273">
            <v>1192.9181818181814</v>
          </cell>
          <cell r="R273">
            <v>-580</v>
          </cell>
          <cell r="S273">
            <v>256.00000000000034</v>
          </cell>
          <cell r="T273">
            <v>270</v>
          </cell>
          <cell r="U273">
            <v>554.70000000000107</v>
          </cell>
          <cell r="V273">
            <v>-309</v>
          </cell>
          <cell r="X273">
            <v>785.2</v>
          </cell>
          <cell r="Y273">
            <v>97.799999999999955</v>
          </cell>
          <cell r="Z273">
            <v>882.99999999999955</v>
          </cell>
          <cell r="AA273">
            <v>0</v>
          </cell>
          <cell r="AB273">
            <v>0</v>
          </cell>
          <cell r="AC273">
            <v>0</v>
          </cell>
          <cell r="AG273">
            <v>-68</v>
          </cell>
          <cell r="AH273">
            <v>16898.915260446371</v>
          </cell>
          <cell r="AJ273">
            <v>16867.915260446367</v>
          </cell>
        </row>
        <row r="274">
          <cell r="C274">
            <v>0</v>
          </cell>
          <cell r="D274">
            <v>0</v>
          </cell>
          <cell r="E274">
            <v>0</v>
          </cell>
          <cell r="I274">
            <v>-28</v>
          </cell>
          <cell r="J274">
            <v>0</v>
          </cell>
          <cell r="K274">
            <v>-507</v>
          </cell>
          <cell r="L274">
            <v>-81.119999999999976</v>
          </cell>
          <cell r="M274">
            <v>-425.88000000000011</v>
          </cell>
          <cell r="N274">
            <v>0</v>
          </cell>
          <cell r="O274">
            <v>469</v>
          </cell>
          <cell r="P274">
            <v>145</v>
          </cell>
          <cell r="Q274">
            <v>324</v>
          </cell>
          <cell r="R274">
            <v>0</v>
          </cell>
          <cell r="S274">
            <v>558</v>
          </cell>
          <cell r="T274">
            <v>182</v>
          </cell>
          <cell r="U274">
            <v>376</v>
          </cell>
          <cell r="V274">
            <v>0</v>
          </cell>
          <cell r="X274">
            <v>410</v>
          </cell>
          <cell r="Y274">
            <v>80</v>
          </cell>
          <cell r="Z274">
            <v>433</v>
          </cell>
          <cell r="AA274">
            <v>0</v>
          </cell>
          <cell r="AB274">
            <v>0</v>
          </cell>
          <cell r="AC274">
            <v>0</v>
          </cell>
          <cell r="AG274">
            <v>0</v>
          </cell>
          <cell r="AH274">
            <v>912</v>
          </cell>
          <cell r="AJ274">
            <v>912</v>
          </cell>
        </row>
        <row r="285">
          <cell r="C285" t="str">
            <v>лютий</v>
          </cell>
          <cell r="I285" t="str">
            <v>лютий</v>
          </cell>
          <cell r="O285" t="str">
            <v>лютий</v>
          </cell>
          <cell r="S285" t="str">
            <v>лютий</v>
          </cell>
        </row>
        <row r="286">
          <cell r="C286" t="str">
            <v>АППАРАТ</v>
          </cell>
          <cell r="I286" t="str">
            <v>ККМ</v>
          </cell>
          <cell r="O286" t="str">
            <v>ТЕЦ5</v>
          </cell>
          <cell r="S286" t="str">
            <v>ТЕЦ6</v>
          </cell>
          <cell r="AH286" t="str">
            <v>АК "КЕ"</v>
          </cell>
          <cell r="AJ286" t="str">
            <v>Е/Е</v>
          </cell>
        </row>
        <row r="287">
          <cell r="C287" t="str">
            <v>ПЛАН</v>
          </cell>
          <cell r="I287" t="str">
            <v>ПЛАН</v>
          </cell>
          <cell r="O287" t="str">
            <v>ПЛАН</v>
          </cell>
          <cell r="S287" t="str">
            <v>ПЛАН</v>
          </cell>
          <cell r="AH287" t="str">
            <v>ПЛАН</v>
          </cell>
          <cell r="AJ287" t="str">
            <v>ПЛАН</v>
          </cell>
        </row>
        <row r="288">
          <cell r="C288">
            <v>164.3</v>
          </cell>
          <cell r="D288">
            <v>35</v>
          </cell>
          <cell r="E288">
            <v>35</v>
          </cell>
          <cell r="I288">
            <v>14.333333333333332</v>
          </cell>
          <cell r="K288">
            <v>14.333333333333332</v>
          </cell>
          <cell r="O288">
            <v>182</v>
          </cell>
          <cell r="P288">
            <v>56</v>
          </cell>
          <cell r="Q288">
            <v>56</v>
          </cell>
          <cell r="S288">
            <v>323.66666666666674</v>
          </cell>
          <cell r="T288">
            <v>106</v>
          </cell>
          <cell r="U288">
            <v>105</v>
          </cell>
          <cell r="AH288">
            <v>735.30000000000018</v>
          </cell>
          <cell r="AJ288">
            <v>329.33333333333337</v>
          </cell>
          <cell r="AK288">
            <v>226.33333333333334</v>
          </cell>
        </row>
        <row r="289">
          <cell r="C289">
            <v>29</v>
          </cell>
          <cell r="D289">
            <v>6</v>
          </cell>
          <cell r="I289">
            <v>0</v>
          </cell>
          <cell r="O289">
            <v>0</v>
          </cell>
          <cell r="P289">
            <v>0</v>
          </cell>
          <cell r="S289">
            <v>3.6666666666666665</v>
          </cell>
          <cell r="T289">
            <v>1</v>
          </cell>
          <cell r="AH289">
            <v>46</v>
          </cell>
          <cell r="AJ289">
            <v>10</v>
          </cell>
        </row>
        <row r="290">
          <cell r="C290">
            <v>0</v>
          </cell>
          <cell r="D290">
            <v>0</v>
          </cell>
          <cell r="I290">
            <v>0.66666666666666663</v>
          </cell>
          <cell r="O290">
            <v>146.66666666666666</v>
          </cell>
          <cell r="P290">
            <v>45</v>
          </cell>
          <cell r="S290">
            <v>280.66666666666669</v>
          </cell>
          <cell r="T290">
            <v>92</v>
          </cell>
          <cell r="AH290">
            <v>428</v>
          </cell>
          <cell r="AJ290">
            <v>137.66666666666666</v>
          </cell>
        </row>
        <row r="291">
          <cell r="C291">
            <v>0</v>
          </cell>
          <cell r="D291">
            <v>0</v>
          </cell>
          <cell r="I291">
            <v>2</v>
          </cell>
          <cell r="O291">
            <v>0</v>
          </cell>
          <cell r="P291">
            <v>0</v>
          </cell>
          <cell r="S291">
            <v>25</v>
          </cell>
          <cell r="T291">
            <v>8</v>
          </cell>
          <cell r="AH291">
            <v>33.666666666666671</v>
          </cell>
          <cell r="AJ291">
            <v>13</v>
          </cell>
        </row>
        <row r="292">
          <cell r="C292">
            <v>0</v>
          </cell>
          <cell r="D292">
            <v>0</v>
          </cell>
          <cell r="I292">
            <v>0</v>
          </cell>
          <cell r="O292">
            <v>25.333333333333332</v>
          </cell>
          <cell r="P292">
            <v>8</v>
          </cell>
          <cell r="S292">
            <v>0.66666666666666663</v>
          </cell>
          <cell r="T292">
            <v>0</v>
          </cell>
          <cell r="AH292">
            <v>26</v>
          </cell>
          <cell r="AJ292">
            <v>8</v>
          </cell>
        </row>
        <row r="293">
          <cell r="C293">
            <v>120.63333333333333</v>
          </cell>
          <cell r="D293">
            <v>26</v>
          </cell>
          <cell r="I293">
            <v>0</v>
          </cell>
          <cell r="O293">
            <v>0</v>
          </cell>
          <cell r="P293">
            <v>0</v>
          </cell>
          <cell r="S293">
            <v>0</v>
          </cell>
          <cell r="T293">
            <v>0</v>
          </cell>
          <cell r="AH293">
            <v>120.63333333333333</v>
          </cell>
          <cell r="AJ293">
            <v>28</v>
          </cell>
        </row>
        <row r="294">
          <cell r="C294">
            <v>8.6666666666666661</v>
          </cell>
          <cell r="D294">
            <v>2</v>
          </cell>
          <cell r="I294">
            <v>0</v>
          </cell>
          <cell r="O294">
            <v>0</v>
          </cell>
          <cell r="P294">
            <v>0</v>
          </cell>
          <cell r="S294">
            <v>0</v>
          </cell>
          <cell r="T294">
            <v>0</v>
          </cell>
          <cell r="AH294">
            <v>8.6666666666666661</v>
          </cell>
          <cell r="AJ294">
            <v>0</v>
          </cell>
        </row>
        <row r="295">
          <cell r="C295">
            <v>0</v>
          </cell>
          <cell r="D295">
            <v>0</v>
          </cell>
          <cell r="I295">
            <v>5.333333333333333</v>
          </cell>
          <cell r="O295">
            <v>0</v>
          </cell>
          <cell r="P295">
            <v>0</v>
          </cell>
          <cell r="S295">
            <v>0</v>
          </cell>
          <cell r="T295">
            <v>0</v>
          </cell>
          <cell r="AH295">
            <v>22</v>
          </cell>
          <cell r="AJ295">
            <v>15.333333333333332</v>
          </cell>
        </row>
        <row r="296">
          <cell r="C296">
            <v>5.333333333333333</v>
          </cell>
          <cell r="D296">
            <v>1</v>
          </cell>
          <cell r="I296">
            <v>0</v>
          </cell>
          <cell r="O296">
            <v>0</v>
          </cell>
          <cell r="P296">
            <v>0</v>
          </cell>
          <cell r="S296">
            <v>0</v>
          </cell>
          <cell r="T296">
            <v>0</v>
          </cell>
          <cell r="AH296">
            <v>5.333333333333333</v>
          </cell>
          <cell r="AJ296">
            <v>1</v>
          </cell>
        </row>
        <row r="297">
          <cell r="C297">
            <v>0.33333333333333331</v>
          </cell>
          <cell r="D297">
            <v>0</v>
          </cell>
          <cell r="I297">
            <v>4.333333333333333</v>
          </cell>
          <cell r="O297">
            <v>0</v>
          </cell>
          <cell r="P297">
            <v>0</v>
          </cell>
          <cell r="S297">
            <v>0</v>
          </cell>
          <cell r="T297">
            <v>0</v>
          </cell>
          <cell r="AH297">
            <v>4.6666666666666661</v>
          </cell>
          <cell r="AJ297">
            <v>4.333333333333333</v>
          </cell>
        </row>
        <row r="298">
          <cell r="C298">
            <v>0.33333333333333331</v>
          </cell>
          <cell r="D298">
            <v>0</v>
          </cell>
          <cell r="I298">
            <v>2</v>
          </cell>
          <cell r="O298">
            <v>10</v>
          </cell>
          <cell r="P298">
            <v>3</v>
          </cell>
          <cell r="S298">
            <v>13.666666666666666</v>
          </cell>
          <cell r="T298">
            <v>4</v>
          </cell>
          <cell r="AH298">
            <v>26</v>
          </cell>
          <cell r="AJ298">
            <v>9</v>
          </cell>
        </row>
        <row r="299">
          <cell r="C299">
            <v>0</v>
          </cell>
          <cell r="D299">
            <v>0</v>
          </cell>
          <cell r="I299">
            <v>0</v>
          </cell>
          <cell r="O299">
            <v>0</v>
          </cell>
          <cell r="P299">
            <v>0</v>
          </cell>
          <cell r="S299">
            <v>0</v>
          </cell>
          <cell r="T299">
            <v>0</v>
          </cell>
          <cell r="AH299">
            <v>0</v>
          </cell>
        </row>
        <row r="300">
          <cell r="C300">
            <v>1.1666666666666667</v>
          </cell>
          <cell r="D300">
            <v>0</v>
          </cell>
          <cell r="I300">
            <v>20.5</v>
          </cell>
          <cell r="O300">
            <v>522.33333333333337</v>
          </cell>
          <cell r="P300">
            <v>162</v>
          </cell>
          <cell r="S300">
            <v>43</v>
          </cell>
          <cell r="T300">
            <v>14</v>
          </cell>
          <cell r="AH300">
            <v>587.33333333333337</v>
          </cell>
          <cell r="AJ300">
            <v>196.5</v>
          </cell>
          <cell r="AK300">
            <v>196.83333333333334</v>
          </cell>
        </row>
        <row r="301">
          <cell r="C301">
            <v>0</v>
          </cell>
          <cell r="D301">
            <v>0</v>
          </cell>
          <cell r="I301">
            <v>0</v>
          </cell>
          <cell r="O301">
            <v>0</v>
          </cell>
          <cell r="P301">
            <v>0</v>
          </cell>
          <cell r="S301">
            <v>0</v>
          </cell>
          <cell r="T301">
            <v>0</v>
          </cell>
          <cell r="AH301">
            <v>0</v>
          </cell>
          <cell r="AJ301">
            <v>0</v>
          </cell>
        </row>
        <row r="302">
          <cell r="C302">
            <v>0</v>
          </cell>
          <cell r="D302">
            <v>0</v>
          </cell>
          <cell r="I302">
            <v>0</v>
          </cell>
          <cell r="O302">
            <v>480.66666666666669</v>
          </cell>
          <cell r="P302">
            <v>149</v>
          </cell>
          <cell r="S302">
            <v>11</v>
          </cell>
          <cell r="T302">
            <v>4</v>
          </cell>
          <cell r="AH302">
            <v>491.66666666666669</v>
          </cell>
          <cell r="AJ302">
            <v>153</v>
          </cell>
        </row>
        <row r="303">
          <cell r="C303">
            <v>0</v>
          </cell>
          <cell r="D303">
            <v>0</v>
          </cell>
          <cell r="I303">
            <v>0</v>
          </cell>
          <cell r="O303">
            <v>0</v>
          </cell>
          <cell r="P303">
            <v>0</v>
          </cell>
          <cell r="S303">
            <v>0</v>
          </cell>
          <cell r="T303">
            <v>0</v>
          </cell>
          <cell r="AH303">
            <v>0</v>
          </cell>
          <cell r="AJ303">
            <v>0</v>
          </cell>
        </row>
        <row r="304">
          <cell r="C304">
            <v>1.1666666666666667</v>
          </cell>
          <cell r="D304">
            <v>0</v>
          </cell>
          <cell r="I304">
            <v>15.833333333333334</v>
          </cell>
          <cell r="O304">
            <v>41.666666666666664</v>
          </cell>
          <cell r="P304">
            <v>13</v>
          </cell>
          <cell r="S304">
            <v>32</v>
          </cell>
          <cell r="T304">
            <v>10</v>
          </cell>
          <cell r="AH304">
            <v>91</v>
          </cell>
          <cell r="AJ304">
            <v>43.833333333333336</v>
          </cell>
        </row>
        <row r="305">
          <cell r="C305">
            <v>0</v>
          </cell>
          <cell r="D305">
            <v>0</v>
          </cell>
          <cell r="I305">
            <v>4.666666666666667</v>
          </cell>
          <cell r="O305">
            <v>0</v>
          </cell>
          <cell r="P305">
            <v>0</v>
          </cell>
          <cell r="S305">
            <v>0</v>
          </cell>
          <cell r="T305">
            <v>0</v>
          </cell>
          <cell r="AH305">
            <v>4.666666666666667</v>
          </cell>
          <cell r="AJ305">
            <v>0</v>
          </cell>
        </row>
        <row r="306">
          <cell r="C306">
            <v>0</v>
          </cell>
          <cell r="D306">
            <v>0</v>
          </cell>
          <cell r="I306">
            <v>0</v>
          </cell>
          <cell r="O306">
            <v>0</v>
          </cell>
          <cell r="P306">
            <v>0</v>
          </cell>
          <cell r="S306">
            <v>0</v>
          </cell>
          <cell r="T306">
            <v>0</v>
          </cell>
          <cell r="AH306">
            <v>0</v>
          </cell>
        </row>
        <row r="307">
          <cell r="C307">
            <v>10</v>
          </cell>
          <cell r="D307">
            <v>2</v>
          </cell>
          <cell r="I307">
            <v>39</v>
          </cell>
          <cell r="O307">
            <v>0</v>
          </cell>
          <cell r="P307">
            <v>0</v>
          </cell>
          <cell r="S307">
            <v>0</v>
          </cell>
          <cell r="T307">
            <v>0</v>
          </cell>
          <cell r="AH307">
            <v>49</v>
          </cell>
          <cell r="AJ307">
            <v>41</v>
          </cell>
          <cell r="AK307">
            <v>42</v>
          </cell>
        </row>
        <row r="308">
          <cell r="C308">
            <v>2.6666666666666665</v>
          </cell>
          <cell r="D308">
            <v>1</v>
          </cell>
          <cell r="I308">
            <v>3.3333333333333335</v>
          </cell>
          <cell r="O308">
            <v>0</v>
          </cell>
          <cell r="P308">
            <v>0</v>
          </cell>
          <cell r="S308">
            <v>0</v>
          </cell>
          <cell r="T308">
            <v>0</v>
          </cell>
          <cell r="AH308">
            <v>6</v>
          </cell>
          <cell r="AJ308">
            <v>4.3333333333333339</v>
          </cell>
        </row>
        <row r="309">
          <cell r="C309">
            <v>7.333333333333333</v>
          </cell>
          <cell r="D309">
            <v>2</v>
          </cell>
          <cell r="I309">
            <v>35.666666666666664</v>
          </cell>
          <cell r="O309">
            <v>0</v>
          </cell>
          <cell r="P309">
            <v>0</v>
          </cell>
          <cell r="S309">
            <v>0</v>
          </cell>
          <cell r="T309">
            <v>0</v>
          </cell>
          <cell r="AH309">
            <v>43</v>
          </cell>
          <cell r="AJ309">
            <v>37.666666666666664</v>
          </cell>
        </row>
        <row r="310">
          <cell r="C310">
            <v>0</v>
          </cell>
          <cell r="D310">
            <v>0</v>
          </cell>
          <cell r="I310">
            <v>0</v>
          </cell>
          <cell r="O310">
            <v>0</v>
          </cell>
          <cell r="P310">
            <v>0</v>
          </cell>
          <cell r="S310">
            <v>0</v>
          </cell>
          <cell r="T310">
            <v>0</v>
          </cell>
          <cell r="AH310">
            <v>0</v>
          </cell>
        </row>
        <row r="311">
          <cell r="C311">
            <v>206.33333333333329</v>
          </cell>
          <cell r="D311">
            <v>44</v>
          </cell>
          <cell r="E311">
            <v>43</v>
          </cell>
          <cell r="I311">
            <v>50.166666666666671</v>
          </cell>
          <cell r="K311">
            <v>50.166666666666671</v>
          </cell>
          <cell r="O311">
            <v>37.833333333333343</v>
          </cell>
          <cell r="P311">
            <v>12</v>
          </cell>
          <cell r="S311">
            <v>26.000000000000004</v>
          </cell>
          <cell r="T311">
            <v>9</v>
          </cell>
          <cell r="AH311">
            <v>1965.0000000000002</v>
          </cell>
          <cell r="AJ311">
            <v>373.16666666666663</v>
          </cell>
          <cell r="AK311">
            <v>373.16666666666663</v>
          </cell>
        </row>
        <row r="312">
          <cell r="C312">
            <v>0</v>
          </cell>
          <cell r="D312">
            <v>0</v>
          </cell>
          <cell r="I312">
            <v>0</v>
          </cell>
          <cell r="O312">
            <v>0</v>
          </cell>
          <cell r="P312">
            <v>0</v>
          </cell>
          <cell r="S312">
            <v>0</v>
          </cell>
          <cell r="T312">
            <v>0</v>
          </cell>
          <cell r="AH312">
            <v>1350</v>
          </cell>
          <cell r="AJ312">
            <v>0</v>
          </cell>
        </row>
        <row r="313">
          <cell r="C313">
            <v>0</v>
          </cell>
          <cell r="D313">
            <v>0</v>
          </cell>
          <cell r="I313">
            <v>0</v>
          </cell>
          <cell r="O313">
            <v>0</v>
          </cell>
          <cell r="P313">
            <v>0</v>
          </cell>
          <cell r="S313">
            <v>0</v>
          </cell>
          <cell r="T313">
            <v>0</v>
          </cell>
          <cell r="AH313">
            <v>95</v>
          </cell>
          <cell r="AJ313">
            <v>95</v>
          </cell>
        </row>
        <row r="314">
          <cell r="C314">
            <v>0</v>
          </cell>
          <cell r="D314">
            <v>0</v>
          </cell>
          <cell r="I314">
            <v>0</v>
          </cell>
          <cell r="O314">
            <v>0</v>
          </cell>
          <cell r="P314">
            <v>0</v>
          </cell>
          <cell r="S314">
            <v>0</v>
          </cell>
          <cell r="T314">
            <v>0</v>
          </cell>
          <cell r="AH314">
            <v>0</v>
          </cell>
          <cell r="AJ314">
            <v>0</v>
          </cell>
        </row>
        <row r="315">
          <cell r="C315">
            <v>0</v>
          </cell>
          <cell r="D315">
            <v>0</v>
          </cell>
          <cell r="I315">
            <v>12.333333333333334</v>
          </cell>
          <cell r="O315">
            <v>0</v>
          </cell>
          <cell r="P315">
            <v>0</v>
          </cell>
          <cell r="S315">
            <v>0</v>
          </cell>
          <cell r="T315">
            <v>0</v>
          </cell>
          <cell r="AH315">
            <v>12.333333333333334</v>
          </cell>
          <cell r="AJ315">
            <v>12.333333333333334</v>
          </cell>
        </row>
        <row r="316">
          <cell r="C316">
            <v>0</v>
          </cell>
          <cell r="D316">
            <v>0</v>
          </cell>
          <cell r="I316">
            <v>0</v>
          </cell>
          <cell r="O316">
            <v>0</v>
          </cell>
          <cell r="P316">
            <v>0</v>
          </cell>
          <cell r="S316">
            <v>0</v>
          </cell>
          <cell r="T316">
            <v>0</v>
          </cell>
          <cell r="AH316">
            <v>0</v>
          </cell>
          <cell r="AJ316">
            <v>0</v>
          </cell>
        </row>
        <row r="317">
          <cell r="C317">
            <v>1.6666666666666667</v>
          </cell>
          <cell r="D317">
            <v>0</v>
          </cell>
          <cell r="I317">
            <v>5</v>
          </cell>
          <cell r="O317">
            <v>3</v>
          </cell>
          <cell r="P317">
            <v>1</v>
          </cell>
          <cell r="S317">
            <v>3</v>
          </cell>
          <cell r="T317">
            <v>1</v>
          </cell>
          <cell r="AH317">
            <v>57.666666666666664</v>
          </cell>
          <cell r="AJ317">
            <v>47</v>
          </cell>
        </row>
        <row r="318">
          <cell r="C318">
            <v>0</v>
          </cell>
          <cell r="D318">
            <v>0</v>
          </cell>
          <cell r="I318">
            <v>0</v>
          </cell>
          <cell r="O318">
            <v>0</v>
          </cell>
          <cell r="P318">
            <v>0</v>
          </cell>
          <cell r="S318">
            <v>0</v>
          </cell>
          <cell r="T318">
            <v>0</v>
          </cell>
          <cell r="AH318">
            <v>4</v>
          </cell>
          <cell r="AJ318">
            <v>0</v>
          </cell>
        </row>
        <row r="319">
          <cell r="C319">
            <v>0</v>
          </cell>
          <cell r="D319">
            <v>0</v>
          </cell>
          <cell r="I319">
            <v>0</v>
          </cell>
          <cell r="O319">
            <v>0</v>
          </cell>
          <cell r="P319">
            <v>0</v>
          </cell>
          <cell r="S319">
            <v>0</v>
          </cell>
          <cell r="T319">
            <v>0</v>
          </cell>
          <cell r="AH319">
            <v>0</v>
          </cell>
          <cell r="AJ319">
            <v>0</v>
          </cell>
        </row>
        <row r="320">
          <cell r="C320">
            <v>0</v>
          </cell>
          <cell r="D320">
            <v>0</v>
          </cell>
          <cell r="I320">
            <v>18.5</v>
          </cell>
          <cell r="O320">
            <v>4.5</v>
          </cell>
          <cell r="P320">
            <v>1</v>
          </cell>
          <cell r="S320">
            <v>1.3333333333333333</v>
          </cell>
          <cell r="T320">
            <v>0</v>
          </cell>
          <cell r="AH320">
            <v>28.5</v>
          </cell>
          <cell r="AJ320">
            <v>23.5</v>
          </cell>
        </row>
        <row r="321">
          <cell r="C321">
            <v>0</v>
          </cell>
          <cell r="D321">
            <v>0</v>
          </cell>
          <cell r="I321">
            <v>1.3333333333333333</v>
          </cell>
          <cell r="O321">
            <v>0</v>
          </cell>
          <cell r="P321">
            <v>0</v>
          </cell>
          <cell r="S321">
            <v>1.6666666666666667</v>
          </cell>
          <cell r="T321">
            <v>1</v>
          </cell>
          <cell r="AH321">
            <v>69</v>
          </cell>
          <cell r="AJ321">
            <v>52.333333333333336</v>
          </cell>
        </row>
        <row r="322">
          <cell r="C322">
            <v>177</v>
          </cell>
          <cell r="D322">
            <v>38</v>
          </cell>
          <cell r="I322">
            <v>0</v>
          </cell>
          <cell r="O322">
            <v>0</v>
          </cell>
          <cell r="P322">
            <v>0</v>
          </cell>
          <cell r="S322">
            <v>0</v>
          </cell>
          <cell r="T322">
            <v>0</v>
          </cell>
          <cell r="AH322">
            <v>177</v>
          </cell>
          <cell r="AJ322">
            <v>38</v>
          </cell>
        </row>
        <row r="323">
          <cell r="C323">
            <v>0</v>
          </cell>
          <cell r="D323">
            <v>0</v>
          </cell>
          <cell r="I323">
            <v>0</v>
          </cell>
          <cell r="O323">
            <v>10</v>
          </cell>
          <cell r="P323">
            <v>3</v>
          </cell>
          <cell r="S323">
            <v>7.666666666666667</v>
          </cell>
          <cell r="T323">
            <v>3</v>
          </cell>
          <cell r="AH323">
            <v>17.666666666666668</v>
          </cell>
          <cell r="AJ323">
            <v>6</v>
          </cell>
        </row>
        <row r="324">
          <cell r="C324">
            <v>0.66666666666666663</v>
          </cell>
          <cell r="D324">
            <v>0</v>
          </cell>
          <cell r="I324">
            <v>2</v>
          </cell>
          <cell r="O324">
            <v>1.3333333333333333</v>
          </cell>
          <cell r="P324">
            <v>0</v>
          </cell>
          <cell r="S324">
            <v>1</v>
          </cell>
          <cell r="T324">
            <v>0</v>
          </cell>
          <cell r="AH324">
            <v>6</v>
          </cell>
          <cell r="AJ324">
            <v>2</v>
          </cell>
        </row>
        <row r="325">
          <cell r="C325">
            <v>2.6666666666666665</v>
          </cell>
          <cell r="D325">
            <v>1</v>
          </cell>
          <cell r="I325">
            <v>0.33333333333333331</v>
          </cell>
          <cell r="O325">
            <v>1</v>
          </cell>
          <cell r="P325">
            <v>0</v>
          </cell>
          <cell r="S325">
            <v>0.66666666666666663</v>
          </cell>
          <cell r="T325">
            <v>0</v>
          </cell>
          <cell r="AH325">
            <v>9.3333333333333339</v>
          </cell>
          <cell r="AJ325">
            <v>3.3333333333333335</v>
          </cell>
        </row>
        <row r="326">
          <cell r="C326">
            <v>0</v>
          </cell>
          <cell r="D326">
            <v>0</v>
          </cell>
          <cell r="I326">
            <v>2.3333333333333335</v>
          </cell>
          <cell r="O326">
            <v>6</v>
          </cell>
          <cell r="P326">
            <v>2</v>
          </cell>
          <cell r="S326">
            <v>5</v>
          </cell>
          <cell r="T326">
            <v>2</v>
          </cell>
          <cell r="AH326">
            <v>13.333333333333334</v>
          </cell>
          <cell r="AJ326">
            <v>6.3333333333333339</v>
          </cell>
        </row>
        <row r="327">
          <cell r="C327">
            <v>0</v>
          </cell>
          <cell r="D327">
            <v>0</v>
          </cell>
          <cell r="I327">
            <v>0</v>
          </cell>
          <cell r="O327">
            <v>0</v>
          </cell>
          <cell r="P327">
            <v>0</v>
          </cell>
          <cell r="S327">
            <v>0</v>
          </cell>
          <cell r="T327">
            <v>0</v>
          </cell>
          <cell r="AH327">
            <v>0</v>
          </cell>
          <cell r="AJ327">
            <v>0</v>
          </cell>
        </row>
        <row r="328">
          <cell r="C328">
            <v>0</v>
          </cell>
          <cell r="D328">
            <v>0</v>
          </cell>
          <cell r="I328">
            <v>0</v>
          </cell>
          <cell r="O328">
            <v>0</v>
          </cell>
          <cell r="P328">
            <v>0</v>
          </cell>
          <cell r="S328">
            <v>0</v>
          </cell>
          <cell r="T328">
            <v>0</v>
          </cell>
          <cell r="AH328">
            <v>0</v>
          </cell>
          <cell r="AJ328">
            <v>0</v>
          </cell>
        </row>
        <row r="329">
          <cell r="C329">
            <v>9.6666666666666661</v>
          </cell>
          <cell r="D329">
            <v>2</v>
          </cell>
          <cell r="I329">
            <v>1</v>
          </cell>
          <cell r="O329">
            <v>0</v>
          </cell>
          <cell r="P329">
            <v>0</v>
          </cell>
          <cell r="S329">
            <v>0</v>
          </cell>
          <cell r="T329">
            <v>0</v>
          </cell>
          <cell r="AH329">
            <v>12</v>
          </cell>
          <cell r="AJ329">
            <v>4</v>
          </cell>
        </row>
        <row r="330">
          <cell r="C330">
            <v>0</v>
          </cell>
          <cell r="D330">
            <v>0</v>
          </cell>
          <cell r="I330">
            <v>0</v>
          </cell>
          <cell r="O330">
            <v>0</v>
          </cell>
          <cell r="P330">
            <v>0</v>
          </cell>
          <cell r="S330">
            <v>0</v>
          </cell>
          <cell r="T330">
            <v>0</v>
          </cell>
          <cell r="AH330">
            <v>0</v>
          </cell>
          <cell r="AJ330">
            <v>0</v>
          </cell>
        </row>
        <row r="331">
          <cell r="C331">
            <v>2.3333333333333335</v>
          </cell>
          <cell r="D331">
            <v>0</v>
          </cell>
          <cell r="I331">
            <v>0.66666666666666663</v>
          </cell>
          <cell r="O331">
            <v>0.66666666666666663</v>
          </cell>
          <cell r="P331">
            <v>0</v>
          </cell>
          <cell r="S331">
            <v>0.66666666666666663</v>
          </cell>
          <cell r="T331">
            <v>0</v>
          </cell>
          <cell r="AH331">
            <v>4.333333333333333</v>
          </cell>
          <cell r="AJ331">
            <v>0.66666666666666663</v>
          </cell>
        </row>
        <row r="332">
          <cell r="C332">
            <v>1.6666666666666667</v>
          </cell>
          <cell r="D332">
            <v>0</v>
          </cell>
          <cell r="I332">
            <v>0.66666666666666663</v>
          </cell>
          <cell r="O332">
            <v>0.66666666666666663</v>
          </cell>
          <cell r="P332">
            <v>0</v>
          </cell>
          <cell r="S332">
            <v>0.66666666666666663</v>
          </cell>
          <cell r="T332">
            <v>0</v>
          </cell>
          <cell r="AH332">
            <v>3.6666666666666665</v>
          </cell>
          <cell r="AJ332">
            <v>0.66666666666666663</v>
          </cell>
        </row>
        <row r="333">
          <cell r="C333">
            <v>6.666666666666667</v>
          </cell>
          <cell r="D333">
            <v>1</v>
          </cell>
          <cell r="I333">
            <v>4.666666666666667</v>
          </cell>
          <cell r="O333">
            <v>3</v>
          </cell>
          <cell r="P333">
            <v>1</v>
          </cell>
          <cell r="S333">
            <v>2</v>
          </cell>
          <cell r="T333">
            <v>1</v>
          </cell>
          <cell r="AH333">
            <v>33</v>
          </cell>
          <cell r="AJ333">
            <v>17.666666666666668</v>
          </cell>
        </row>
        <row r="334">
          <cell r="C334">
            <v>0</v>
          </cell>
          <cell r="D334">
            <v>0</v>
          </cell>
          <cell r="I334">
            <v>0</v>
          </cell>
          <cell r="O334">
            <v>0</v>
          </cell>
          <cell r="P334">
            <v>0</v>
          </cell>
          <cell r="S334">
            <v>0</v>
          </cell>
          <cell r="T334">
            <v>0</v>
          </cell>
          <cell r="AH334">
            <v>0</v>
          </cell>
          <cell r="AJ334">
            <v>0</v>
          </cell>
        </row>
        <row r="335">
          <cell r="C335">
            <v>0</v>
          </cell>
          <cell r="D335">
            <v>0</v>
          </cell>
          <cell r="I335">
            <v>0</v>
          </cell>
          <cell r="O335">
            <v>0</v>
          </cell>
          <cell r="P335">
            <v>0</v>
          </cell>
          <cell r="S335">
            <v>0</v>
          </cell>
          <cell r="T335">
            <v>0</v>
          </cell>
          <cell r="AH335">
            <v>0</v>
          </cell>
          <cell r="AJ335">
            <v>53</v>
          </cell>
        </row>
        <row r="336">
          <cell r="C336">
            <v>1</v>
          </cell>
          <cell r="D336">
            <v>0</v>
          </cell>
          <cell r="I336">
            <v>0</v>
          </cell>
          <cell r="O336">
            <v>0</v>
          </cell>
          <cell r="P336">
            <v>0</v>
          </cell>
          <cell r="S336">
            <v>0</v>
          </cell>
          <cell r="T336">
            <v>0</v>
          </cell>
          <cell r="AH336">
            <v>1</v>
          </cell>
          <cell r="AJ336">
            <v>1</v>
          </cell>
        </row>
        <row r="337">
          <cell r="C337">
            <v>0</v>
          </cell>
          <cell r="D337">
            <v>0</v>
          </cell>
          <cell r="I337">
            <v>0</v>
          </cell>
          <cell r="O337">
            <v>0</v>
          </cell>
          <cell r="P337">
            <v>0</v>
          </cell>
          <cell r="S337">
            <v>0</v>
          </cell>
          <cell r="T337">
            <v>0</v>
          </cell>
          <cell r="AH337">
            <v>0</v>
          </cell>
          <cell r="AJ337">
            <v>0</v>
          </cell>
        </row>
        <row r="338">
          <cell r="C338">
            <v>0</v>
          </cell>
          <cell r="D338">
            <v>0</v>
          </cell>
          <cell r="I338">
            <v>0</v>
          </cell>
          <cell r="O338">
            <v>0</v>
          </cell>
          <cell r="P338">
            <v>0</v>
          </cell>
          <cell r="S338">
            <v>0</v>
          </cell>
          <cell r="T338">
            <v>0</v>
          </cell>
          <cell r="AH338">
            <v>0</v>
          </cell>
          <cell r="AJ338">
            <v>0</v>
          </cell>
        </row>
        <row r="339">
          <cell r="C339">
            <v>2.6666666666666665</v>
          </cell>
          <cell r="D339">
            <v>1</v>
          </cell>
          <cell r="I339">
            <v>1</v>
          </cell>
          <cell r="O339">
            <v>4</v>
          </cell>
          <cell r="P339">
            <v>1</v>
          </cell>
          <cell r="S339">
            <v>2</v>
          </cell>
          <cell r="T339">
            <v>1</v>
          </cell>
          <cell r="AH339">
            <v>15.666666666666666</v>
          </cell>
          <cell r="AJ339">
            <v>7</v>
          </cell>
        </row>
        <row r="340">
          <cell r="C340">
            <v>0</v>
          </cell>
          <cell r="D340">
            <v>0</v>
          </cell>
          <cell r="I340">
            <v>0</v>
          </cell>
          <cell r="O340">
            <v>0</v>
          </cell>
          <cell r="P340">
            <v>0</v>
          </cell>
          <cell r="S340">
            <v>0</v>
          </cell>
          <cell r="T340">
            <v>0</v>
          </cell>
          <cell r="AH340">
            <v>0</v>
          </cell>
          <cell r="AJ340">
            <v>0</v>
          </cell>
        </row>
        <row r="341">
          <cell r="C341">
            <v>0</v>
          </cell>
          <cell r="D341">
            <v>0</v>
          </cell>
          <cell r="I341">
            <v>0</v>
          </cell>
          <cell r="O341">
            <v>3.3333333333333335</v>
          </cell>
          <cell r="P341">
            <v>1</v>
          </cell>
          <cell r="S341">
            <v>0</v>
          </cell>
          <cell r="T341">
            <v>0</v>
          </cell>
          <cell r="AH341">
            <v>3.3333333333333335</v>
          </cell>
          <cell r="AJ341">
            <v>1</v>
          </cell>
        </row>
        <row r="342">
          <cell r="C342">
            <v>0.33333333333333331</v>
          </cell>
          <cell r="D342">
            <v>0</v>
          </cell>
          <cell r="I342">
            <v>0.33333333333333331</v>
          </cell>
          <cell r="O342">
            <v>0.33333333333333331</v>
          </cell>
          <cell r="P342">
            <v>0</v>
          </cell>
          <cell r="S342">
            <v>0.33333333333333331</v>
          </cell>
          <cell r="T342">
            <v>0</v>
          </cell>
          <cell r="AH342">
            <v>1.9999999999999998</v>
          </cell>
          <cell r="AJ342">
            <v>0.33333333333333331</v>
          </cell>
        </row>
        <row r="343">
          <cell r="C343">
            <v>0</v>
          </cell>
          <cell r="D343">
            <v>0</v>
          </cell>
          <cell r="I343">
            <v>0</v>
          </cell>
          <cell r="O343">
            <v>0</v>
          </cell>
          <cell r="P343">
            <v>0</v>
          </cell>
          <cell r="S343">
            <v>0</v>
          </cell>
          <cell r="T343">
            <v>0</v>
          </cell>
          <cell r="AH343">
            <v>0</v>
          </cell>
          <cell r="AJ343">
            <v>0</v>
          </cell>
        </row>
        <row r="344">
          <cell r="C344">
            <v>0</v>
          </cell>
          <cell r="D344">
            <v>0</v>
          </cell>
          <cell r="I344">
            <v>0</v>
          </cell>
          <cell r="O344">
            <v>0</v>
          </cell>
          <cell r="P344">
            <v>0</v>
          </cell>
          <cell r="S344">
            <v>0</v>
          </cell>
          <cell r="T344">
            <v>0</v>
          </cell>
          <cell r="AH344">
            <v>0</v>
          </cell>
          <cell r="AJ344">
            <v>0</v>
          </cell>
        </row>
        <row r="345">
          <cell r="C345">
            <v>0</v>
          </cell>
          <cell r="D345">
            <v>0</v>
          </cell>
          <cell r="I345">
            <v>0</v>
          </cell>
          <cell r="O345">
            <v>0</v>
          </cell>
          <cell r="P345">
            <v>0</v>
          </cell>
          <cell r="S345">
            <v>0</v>
          </cell>
          <cell r="T345">
            <v>0</v>
          </cell>
          <cell r="AH345">
            <v>0</v>
          </cell>
          <cell r="AJ345">
            <v>0</v>
          </cell>
        </row>
        <row r="346">
          <cell r="C346">
            <v>0</v>
          </cell>
          <cell r="D346">
            <v>0</v>
          </cell>
          <cell r="I346">
            <v>0</v>
          </cell>
          <cell r="O346">
            <v>0</v>
          </cell>
          <cell r="P346">
            <v>0</v>
          </cell>
          <cell r="S346">
            <v>0</v>
          </cell>
          <cell r="T346">
            <v>0</v>
          </cell>
          <cell r="AH346">
            <v>0</v>
          </cell>
          <cell r="AJ346">
            <v>0</v>
          </cell>
        </row>
        <row r="347">
          <cell r="C347">
            <v>0</v>
          </cell>
          <cell r="D347">
            <v>0</v>
          </cell>
          <cell r="I347">
            <v>0</v>
          </cell>
          <cell r="O347">
            <v>0</v>
          </cell>
          <cell r="P347">
            <v>0</v>
          </cell>
          <cell r="S347">
            <v>0</v>
          </cell>
          <cell r="T347">
            <v>0</v>
          </cell>
          <cell r="AH347">
            <v>0</v>
          </cell>
          <cell r="AJ347">
            <v>0</v>
          </cell>
        </row>
        <row r="348">
          <cell r="C348">
            <v>0</v>
          </cell>
          <cell r="D348">
            <v>0</v>
          </cell>
          <cell r="I348">
            <v>0</v>
          </cell>
          <cell r="O348">
            <v>0</v>
          </cell>
          <cell r="P348">
            <v>0</v>
          </cell>
          <cell r="S348">
            <v>0</v>
          </cell>
          <cell r="T348">
            <v>0</v>
          </cell>
          <cell r="AH348">
            <v>0</v>
          </cell>
          <cell r="AJ348">
            <v>0</v>
          </cell>
        </row>
        <row r="349">
          <cell r="D349">
            <v>0</v>
          </cell>
          <cell r="I349">
            <v>0</v>
          </cell>
          <cell r="O349">
            <v>0</v>
          </cell>
          <cell r="P349">
            <v>0</v>
          </cell>
          <cell r="S349">
            <v>0</v>
          </cell>
          <cell r="T349">
            <v>0</v>
          </cell>
          <cell r="AH349">
            <v>0</v>
          </cell>
          <cell r="AJ349">
            <v>2</v>
          </cell>
        </row>
        <row r="350">
          <cell r="I350">
            <v>0</v>
          </cell>
          <cell r="O350">
            <v>0</v>
          </cell>
          <cell r="P350">
            <v>0</v>
          </cell>
          <cell r="S350">
            <v>0</v>
          </cell>
          <cell r="T350">
            <v>0</v>
          </cell>
          <cell r="AH350">
            <v>0</v>
          </cell>
          <cell r="AJ350">
            <v>0</v>
          </cell>
        </row>
      </sheetData>
      <sheetData sheetId="9"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14492.4</v>
          </cell>
          <cell r="P46">
            <v>2690.6333333333337</v>
          </cell>
          <cell r="S46">
            <v>7246.6333333333332</v>
          </cell>
          <cell r="T46">
            <v>3032.0786666666681</v>
          </cell>
          <cell r="U46">
            <v>2816.5546666666669</v>
          </cell>
          <cell r="X46">
            <v>2582.4666666666649</v>
          </cell>
          <cell r="AC46">
            <v>1595.0030303030289</v>
          </cell>
          <cell r="AF46">
            <v>3811.5939393939398</v>
          </cell>
          <cell r="AG46">
            <v>3064.6</v>
          </cell>
          <cell r="AH46">
            <v>746.99393939393951</v>
          </cell>
        </row>
        <row r="47">
          <cell r="F47">
            <v>0.8</v>
          </cell>
          <cell r="P47">
            <v>0.8</v>
          </cell>
          <cell r="S47">
            <v>0.8</v>
          </cell>
          <cell r="X47">
            <v>0.8</v>
          </cell>
          <cell r="AC47">
            <v>0.8</v>
          </cell>
          <cell r="AF47">
            <v>0.8</v>
          </cell>
          <cell r="AG47">
            <v>0.8</v>
          </cell>
          <cell r="AH47">
            <v>0.8</v>
          </cell>
        </row>
        <row r="49">
          <cell r="F49">
            <v>812</v>
          </cell>
          <cell r="G49">
            <v>213</v>
          </cell>
          <cell r="H49">
            <v>599</v>
          </cell>
          <cell r="P49">
            <v>460</v>
          </cell>
          <cell r="S49">
            <v>783.33333333333337</v>
          </cell>
          <cell r="T49">
            <v>391.66666666666669</v>
          </cell>
          <cell r="U49">
            <v>391.66666666666669</v>
          </cell>
          <cell r="X49">
            <v>204</v>
          </cell>
          <cell r="Y49">
            <v>95</v>
          </cell>
          <cell r="Z49">
            <v>109</v>
          </cell>
          <cell r="AC49">
            <v>136.33333333333331</v>
          </cell>
          <cell r="AD49">
            <v>64</v>
          </cell>
          <cell r="AE49">
            <v>72.333333333333314</v>
          </cell>
          <cell r="AF49">
            <v>306</v>
          </cell>
          <cell r="AG49">
            <v>209</v>
          </cell>
          <cell r="AH49">
            <v>97</v>
          </cell>
          <cell r="AI49">
            <v>70</v>
          </cell>
          <cell r="AK49">
            <v>2833.666666666667</v>
          </cell>
          <cell r="AL49">
            <v>885</v>
          </cell>
          <cell r="AM49">
            <v>1948.666666666667</v>
          </cell>
          <cell r="AN49">
            <v>1948.6666666666667</v>
          </cell>
          <cell r="AO49">
            <v>159</v>
          </cell>
          <cell r="AP49">
            <v>448</v>
          </cell>
          <cell r="AQ49">
            <v>726</v>
          </cell>
          <cell r="AR49">
            <v>1500.666666666667</v>
          </cell>
        </row>
        <row r="50">
          <cell r="F50">
            <v>160</v>
          </cell>
          <cell r="G50">
            <v>42</v>
          </cell>
          <cell r="P50">
            <v>56</v>
          </cell>
          <cell r="S50">
            <v>400.83333333333331</v>
          </cell>
          <cell r="X50">
            <v>60</v>
          </cell>
          <cell r="Y50">
            <v>28</v>
          </cell>
          <cell r="Z50">
            <v>32</v>
          </cell>
          <cell r="AC50">
            <v>40</v>
          </cell>
          <cell r="AD50">
            <v>19</v>
          </cell>
          <cell r="AE50">
            <v>21</v>
          </cell>
          <cell r="AF50">
            <v>236</v>
          </cell>
          <cell r="AG50">
            <v>204</v>
          </cell>
          <cell r="AH50">
            <v>32</v>
          </cell>
          <cell r="AK50">
            <v>954.83333333333326</v>
          </cell>
          <cell r="AL50">
            <v>176</v>
          </cell>
          <cell r="AM50">
            <v>778.83333333333326</v>
          </cell>
          <cell r="AN50">
            <v>660.83333333333326</v>
          </cell>
        </row>
        <row r="51">
          <cell r="G51">
            <v>0</v>
          </cell>
          <cell r="P51">
            <v>1</v>
          </cell>
          <cell r="X51">
            <v>16</v>
          </cell>
          <cell r="Y51">
            <v>7</v>
          </cell>
          <cell r="Z51">
            <v>9</v>
          </cell>
          <cell r="AC51">
            <v>47</v>
          </cell>
          <cell r="AD51">
            <v>22</v>
          </cell>
          <cell r="AE51">
            <v>25</v>
          </cell>
          <cell r="AH51">
            <v>0</v>
          </cell>
          <cell r="AK51">
            <v>64</v>
          </cell>
          <cell r="AL51">
            <v>30</v>
          </cell>
          <cell r="AM51">
            <v>34</v>
          </cell>
          <cell r="AN51">
            <v>34</v>
          </cell>
        </row>
        <row r="52">
          <cell r="F52">
            <v>613</v>
          </cell>
          <cell r="G52">
            <v>161</v>
          </cell>
          <cell r="P52">
            <v>10</v>
          </cell>
          <cell r="X52">
            <v>30</v>
          </cell>
          <cell r="Y52">
            <v>14</v>
          </cell>
          <cell r="Z52">
            <v>16</v>
          </cell>
          <cell r="AC52">
            <v>20</v>
          </cell>
          <cell r="AD52">
            <v>9</v>
          </cell>
          <cell r="AE52">
            <v>11</v>
          </cell>
          <cell r="AF52">
            <v>25.6</v>
          </cell>
          <cell r="AG52">
            <v>25.6</v>
          </cell>
          <cell r="AH52">
            <v>0</v>
          </cell>
          <cell r="AK52">
            <v>698.6</v>
          </cell>
          <cell r="AL52">
            <v>194</v>
          </cell>
          <cell r="AM52">
            <v>504.6</v>
          </cell>
          <cell r="AN52">
            <v>52.6</v>
          </cell>
        </row>
        <row r="53">
          <cell r="F53">
            <v>2</v>
          </cell>
          <cell r="G53">
            <v>1</v>
          </cell>
          <cell r="H53">
            <v>1</v>
          </cell>
          <cell r="P53">
            <v>53.666666666666664</v>
          </cell>
          <cell r="S53">
            <v>368.66666666666669</v>
          </cell>
          <cell r="T53">
            <v>287.56</v>
          </cell>
          <cell r="U53">
            <v>81.106666666666683</v>
          </cell>
          <cell r="X53">
            <v>950.66666666666663</v>
          </cell>
          <cell r="Y53">
            <v>443</v>
          </cell>
          <cell r="Z53">
            <v>507.66666666666663</v>
          </cell>
          <cell r="AC53">
            <v>84.333333333333329</v>
          </cell>
          <cell r="AD53">
            <v>40</v>
          </cell>
          <cell r="AE53">
            <v>44.333333333333329</v>
          </cell>
          <cell r="AF53">
            <v>189.33333333333334</v>
          </cell>
          <cell r="AG53">
            <v>110</v>
          </cell>
          <cell r="AH53">
            <v>79.333333333333343</v>
          </cell>
          <cell r="AI53">
            <v>36</v>
          </cell>
          <cell r="AK53">
            <v>1570.3333333333333</v>
          </cell>
          <cell r="AL53">
            <v>538.66666666666674</v>
          </cell>
          <cell r="AM53">
            <v>1031.6666666666665</v>
          </cell>
          <cell r="AN53">
            <v>1031.6666666666665</v>
          </cell>
          <cell r="AO53">
            <v>483</v>
          </cell>
          <cell r="AP53">
            <v>677</v>
          </cell>
          <cell r="AQ53">
            <v>55.666666666666742</v>
          </cell>
          <cell r="AR53">
            <v>354.66666666666652</v>
          </cell>
        </row>
        <row r="54">
          <cell r="F54">
            <v>0</v>
          </cell>
          <cell r="G54">
            <v>0</v>
          </cell>
          <cell r="H54">
            <v>0</v>
          </cell>
          <cell r="S54">
            <v>13.666666666666666</v>
          </cell>
          <cell r="T54">
            <v>13.666666666666666</v>
          </cell>
          <cell r="U54">
            <v>0</v>
          </cell>
          <cell r="X54">
            <v>757</v>
          </cell>
          <cell r="Y54">
            <v>353</v>
          </cell>
          <cell r="Z54">
            <v>404</v>
          </cell>
          <cell r="AC54">
            <v>13.333333333333334</v>
          </cell>
          <cell r="AD54">
            <v>6</v>
          </cell>
          <cell r="AE54">
            <v>7.3333333333333339</v>
          </cell>
          <cell r="AF54">
            <v>0.33333333333333331</v>
          </cell>
          <cell r="AH54">
            <v>0.33333333333333331</v>
          </cell>
          <cell r="AK54">
            <v>784</v>
          </cell>
          <cell r="AL54">
            <v>359</v>
          </cell>
          <cell r="AM54">
            <v>425</v>
          </cell>
          <cell r="AN54">
            <v>425</v>
          </cell>
          <cell r="AO54">
            <v>359</v>
          </cell>
          <cell r="AP54">
            <v>416</v>
          </cell>
          <cell r="AQ54">
            <v>0</v>
          </cell>
          <cell r="AR54">
            <v>9</v>
          </cell>
        </row>
        <row r="55">
          <cell r="F55">
            <v>0</v>
          </cell>
          <cell r="G55">
            <v>0</v>
          </cell>
          <cell r="H55">
            <v>0</v>
          </cell>
          <cell r="S55">
            <v>9278</v>
          </cell>
          <cell r="T55">
            <v>9278</v>
          </cell>
          <cell r="U55">
            <v>0</v>
          </cell>
          <cell r="X55">
            <v>14724</v>
          </cell>
          <cell r="Y55">
            <v>6861</v>
          </cell>
          <cell r="Z55">
            <v>7863</v>
          </cell>
          <cell r="AC55">
            <v>12954</v>
          </cell>
          <cell r="AD55">
            <v>6095</v>
          </cell>
          <cell r="AE55">
            <v>6859</v>
          </cell>
          <cell r="AH55">
            <v>0</v>
          </cell>
          <cell r="AK55">
            <v>36956</v>
          </cell>
          <cell r="AL55">
            <v>12956</v>
          </cell>
          <cell r="AM55">
            <v>24000</v>
          </cell>
          <cell r="AN55">
            <v>24000</v>
          </cell>
          <cell r="AO55">
            <v>12956</v>
          </cell>
          <cell r="AP55">
            <v>24000</v>
          </cell>
          <cell r="AQ55">
            <v>0</v>
          </cell>
          <cell r="AR55">
            <v>0</v>
          </cell>
        </row>
        <row r="56">
          <cell r="F56">
            <v>0</v>
          </cell>
          <cell r="G56">
            <v>0</v>
          </cell>
          <cell r="H56">
            <v>0</v>
          </cell>
          <cell r="P56">
            <v>0</v>
          </cell>
          <cell r="S56">
            <v>9278</v>
          </cell>
          <cell r="T56">
            <v>9278</v>
          </cell>
          <cell r="U56">
            <v>0</v>
          </cell>
          <cell r="X56">
            <v>14724</v>
          </cell>
          <cell r="Y56">
            <v>6861</v>
          </cell>
          <cell r="Z56">
            <v>7863</v>
          </cell>
          <cell r="AC56">
            <v>12954</v>
          </cell>
          <cell r="AD56">
            <v>6095</v>
          </cell>
          <cell r="AE56">
            <v>6859</v>
          </cell>
          <cell r="AF56">
            <v>0</v>
          </cell>
          <cell r="AG56">
            <v>0</v>
          </cell>
          <cell r="AH56">
            <v>0</v>
          </cell>
          <cell r="AI56">
            <v>0</v>
          </cell>
          <cell r="AK56">
            <v>36956</v>
          </cell>
          <cell r="AL56">
            <v>12956</v>
          </cell>
          <cell r="AM56">
            <v>24000</v>
          </cell>
          <cell r="AN56">
            <v>24000</v>
          </cell>
          <cell r="AO56">
            <v>12956</v>
          </cell>
          <cell r="AP56">
            <v>24000</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8</v>
          </cell>
          <cell r="G58">
            <v>2</v>
          </cell>
          <cell r="H58">
            <v>6</v>
          </cell>
          <cell r="P58">
            <v>21.666666666666668</v>
          </cell>
          <cell r="S58">
            <v>1148</v>
          </cell>
          <cell r="T58">
            <v>1148</v>
          </cell>
          <cell r="U58">
            <v>0</v>
          </cell>
          <cell r="X58">
            <v>0</v>
          </cell>
          <cell r="Y58">
            <v>0</v>
          </cell>
          <cell r="Z58">
            <v>0</v>
          </cell>
          <cell r="AC58">
            <v>0</v>
          </cell>
          <cell r="AD58">
            <v>0</v>
          </cell>
          <cell r="AE58">
            <v>0</v>
          </cell>
          <cell r="AF58">
            <v>675</v>
          </cell>
          <cell r="AG58">
            <v>241</v>
          </cell>
          <cell r="AH58">
            <v>434</v>
          </cell>
          <cell r="AI58">
            <v>241</v>
          </cell>
          <cell r="AK58">
            <v>1418.6666666666667</v>
          </cell>
          <cell r="AL58">
            <v>23.666666666666668</v>
          </cell>
          <cell r="AM58">
            <v>1395</v>
          </cell>
          <cell r="AN58">
            <v>1395</v>
          </cell>
          <cell r="AO58">
            <v>0</v>
          </cell>
          <cell r="AP58">
            <v>390</v>
          </cell>
          <cell r="AQ58">
            <v>23.666666666666668</v>
          </cell>
          <cell r="AR58">
            <v>1005</v>
          </cell>
        </row>
        <row r="59">
          <cell r="F59">
            <v>400</v>
          </cell>
          <cell r="G59">
            <v>105</v>
          </cell>
          <cell r="H59">
            <v>295</v>
          </cell>
          <cell r="P59">
            <v>512.9666666666667</v>
          </cell>
          <cell r="S59">
            <v>858.8</v>
          </cell>
          <cell r="T59">
            <v>420.81199999999995</v>
          </cell>
          <cell r="U59">
            <v>437.988</v>
          </cell>
          <cell r="X59">
            <v>277.8</v>
          </cell>
          <cell r="Y59">
            <v>129</v>
          </cell>
          <cell r="Z59">
            <v>148.80000000000001</v>
          </cell>
          <cell r="AC59">
            <v>254.33636363636361</v>
          </cell>
          <cell r="AD59">
            <v>120</v>
          </cell>
          <cell r="AE59">
            <v>134.33636363636361</v>
          </cell>
          <cell r="AF59">
            <v>903.92727272727279</v>
          </cell>
          <cell r="AG59">
            <v>844</v>
          </cell>
          <cell r="AH59">
            <v>59.927272727272793</v>
          </cell>
          <cell r="AI59">
            <v>274</v>
          </cell>
          <cell r="AK59">
            <v>3331.9030303030304</v>
          </cell>
          <cell r="AL59">
            <v>991.9666666666667</v>
          </cell>
          <cell r="AM59">
            <v>2339.9363636363637</v>
          </cell>
          <cell r="AN59">
            <v>2339.9363636363632</v>
          </cell>
          <cell r="AO59">
            <v>249</v>
          </cell>
          <cell r="AP59">
            <v>575</v>
          </cell>
          <cell r="AQ59">
            <v>742.9666666666667</v>
          </cell>
          <cell r="AR59">
            <v>1764.9363636363637</v>
          </cell>
        </row>
        <row r="60">
          <cell r="F60">
            <v>22</v>
          </cell>
          <cell r="G60">
            <v>6</v>
          </cell>
          <cell r="H60">
            <v>16</v>
          </cell>
          <cell r="P60">
            <v>28</v>
          </cell>
          <cell r="S60">
            <v>47</v>
          </cell>
          <cell r="T60">
            <v>23</v>
          </cell>
          <cell r="U60">
            <v>24</v>
          </cell>
          <cell r="X60">
            <v>15</v>
          </cell>
          <cell r="Y60">
            <v>7</v>
          </cell>
          <cell r="Z60">
            <v>8</v>
          </cell>
          <cell r="AC60">
            <v>14</v>
          </cell>
          <cell r="AD60">
            <v>7</v>
          </cell>
          <cell r="AE60">
            <v>7</v>
          </cell>
          <cell r="AF60">
            <v>50</v>
          </cell>
          <cell r="AG60">
            <v>46</v>
          </cell>
          <cell r="AH60">
            <v>4</v>
          </cell>
          <cell r="AI60">
            <v>15</v>
          </cell>
          <cell r="AK60">
            <v>182</v>
          </cell>
          <cell r="AL60">
            <v>55</v>
          </cell>
          <cell r="AM60">
            <v>127</v>
          </cell>
          <cell r="AN60">
            <v>127</v>
          </cell>
          <cell r="AO60">
            <v>14</v>
          </cell>
          <cell r="AP60">
            <v>25</v>
          </cell>
          <cell r="AQ60">
            <v>41</v>
          </cell>
          <cell r="AR60">
            <v>102</v>
          </cell>
        </row>
        <row r="61">
          <cell r="F61">
            <v>128</v>
          </cell>
          <cell r="G61">
            <v>34</v>
          </cell>
          <cell r="H61">
            <v>94</v>
          </cell>
          <cell r="P61">
            <v>164</v>
          </cell>
          <cell r="S61">
            <v>275</v>
          </cell>
          <cell r="T61">
            <v>135</v>
          </cell>
          <cell r="U61">
            <v>140</v>
          </cell>
          <cell r="X61">
            <v>89</v>
          </cell>
          <cell r="Y61">
            <v>41</v>
          </cell>
          <cell r="Z61">
            <v>48</v>
          </cell>
          <cell r="AC61">
            <v>81</v>
          </cell>
          <cell r="AD61">
            <v>38</v>
          </cell>
          <cell r="AE61">
            <v>43</v>
          </cell>
          <cell r="AF61">
            <v>289</v>
          </cell>
          <cell r="AG61">
            <v>270</v>
          </cell>
          <cell r="AH61">
            <v>19</v>
          </cell>
          <cell r="AI61">
            <v>88</v>
          </cell>
          <cell r="AK61">
            <v>1066</v>
          </cell>
          <cell r="AL61">
            <v>317</v>
          </cell>
          <cell r="AM61">
            <v>749</v>
          </cell>
          <cell r="AN61">
            <v>749</v>
          </cell>
          <cell r="AO61">
            <v>0</v>
          </cell>
          <cell r="AP61">
            <v>0</v>
          </cell>
          <cell r="AQ61">
            <v>0</v>
          </cell>
          <cell r="AR61">
            <v>0</v>
          </cell>
        </row>
        <row r="62">
          <cell r="F62">
            <v>0</v>
          </cell>
          <cell r="G62">
            <v>0</v>
          </cell>
          <cell r="P62">
            <v>0</v>
          </cell>
          <cell r="X62">
            <v>0</v>
          </cell>
          <cell r="AH62">
            <v>0</v>
          </cell>
          <cell r="AK62">
            <v>0</v>
          </cell>
          <cell r="AN62">
            <v>0</v>
          </cell>
        </row>
        <row r="63">
          <cell r="F63">
            <v>67</v>
          </cell>
          <cell r="G63">
            <v>18</v>
          </cell>
          <cell r="H63">
            <v>49</v>
          </cell>
          <cell r="P63">
            <v>458</v>
          </cell>
          <cell r="S63">
            <v>1126</v>
          </cell>
          <cell r="T63">
            <v>180.16</v>
          </cell>
          <cell r="U63">
            <v>945.84</v>
          </cell>
          <cell r="X63">
            <v>529.66666666666663</v>
          </cell>
          <cell r="Y63">
            <v>247</v>
          </cell>
          <cell r="Z63">
            <v>282.66666666666663</v>
          </cell>
          <cell r="AC63">
            <v>570</v>
          </cell>
          <cell r="AD63">
            <v>268</v>
          </cell>
          <cell r="AE63">
            <v>302</v>
          </cell>
          <cell r="AF63">
            <v>467</v>
          </cell>
          <cell r="AG63">
            <v>467</v>
          </cell>
          <cell r="AH63">
            <v>0</v>
          </cell>
          <cell r="AK63">
            <v>3225.6666666666665</v>
          </cell>
          <cell r="AL63">
            <v>999</v>
          </cell>
          <cell r="AM63">
            <v>2226.6666666666665</v>
          </cell>
          <cell r="AN63">
            <v>2228.6666666666665</v>
          </cell>
          <cell r="AO63">
            <v>515</v>
          </cell>
          <cell r="AP63">
            <v>968</v>
          </cell>
          <cell r="AQ63">
            <v>484</v>
          </cell>
          <cell r="AR63">
            <v>1258.6666666666665</v>
          </cell>
        </row>
        <row r="64">
          <cell r="G64">
            <v>0</v>
          </cell>
          <cell r="T64">
            <v>18</v>
          </cell>
          <cell r="U64">
            <v>95</v>
          </cell>
          <cell r="AH64">
            <v>0</v>
          </cell>
          <cell r="AI64">
            <v>0</v>
          </cell>
          <cell r="AJ64">
            <v>0</v>
          </cell>
          <cell r="AK64">
            <v>0</v>
          </cell>
          <cell r="AN64">
            <v>0</v>
          </cell>
          <cell r="AO64">
            <v>52</v>
          </cell>
          <cell r="AP64">
            <v>97</v>
          </cell>
          <cell r="AQ64">
            <v>48</v>
          </cell>
          <cell r="AR64">
            <v>126</v>
          </cell>
        </row>
        <row r="65">
          <cell r="F65">
            <v>84</v>
          </cell>
          <cell r="G65">
            <v>22</v>
          </cell>
          <cell r="H65">
            <v>62</v>
          </cell>
          <cell r="P65">
            <v>630</v>
          </cell>
          <cell r="S65">
            <v>1358</v>
          </cell>
          <cell r="X65">
            <v>100</v>
          </cell>
          <cell r="AC65">
            <v>130</v>
          </cell>
          <cell r="AF65">
            <v>508</v>
          </cell>
          <cell r="AG65">
            <v>508</v>
          </cell>
          <cell r="AH65">
            <v>0</v>
          </cell>
          <cell r="AK65">
            <v>2820</v>
          </cell>
          <cell r="AL65">
            <v>660</v>
          </cell>
          <cell r="AM65">
            <v>2160</v>
          </cell>
          <cell r="AN65">
            <v>1930</v>
          </cell>
          <cell r="AP65">
            <v>373</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-13</v>
          </cell>
          <cell r="P67">
            <v>-172</v>
          </cell>
          <cell r="S67">
            <v>-232</v>
          </cell>
          <cell r="T67">
            <v>162.16</v>
          </cell>
          <cell r="U67">
            <v>850.84</v>
          </cell>
          <cell r="X67">
            <v>429.66666666666663</v>
          </cell>
          <cell r="Y67">
            <v>247</v>
          </cell>
          <cell r="Z67">
            <v>282.66666666666663</v>
          </cell>
          <cell r="AC67">
            <v>440</v>
          </cell>
          <cell r="AD67">
            <v>268</v>
          </cell>
          <cell r="AE67">
            <v>302</v>
          </cell>
          <cell r="AF67">
            <v>-41</v>
          </cell>
          <cell r="AG67">
            <v>-41</v>
          </cell>
          <cell r="AH67">
            <v>0</v>
          </cell>
          <cell r="AI67">
            <v>0</v>
          </cell>
          <cell r="AJ67">
            <v>0</v>
          </cell>
          <cell r="AK67">
            <v>422.66666666666663</v>
          </cell>
          <cell r="AN67">
            <v>298.66666666666663</v>
          </cell>
          <cell r="AO67">
            <v>463</v>
          </cell>
          <cell r="AP67">
            <v>498</v>
          </cell>
          <cell r="AQ67">
            <v>436</v>
          </cell>
          <cell r="AR67">
            <v>1132.6666666666665</v>
          </cell>
        </row>
        <row r="68">
          <cell r="F68">
            <v>250</v>
          </cell>
          <cell r="G68">
            <v>65</v>
          </cell>
          <cell r="H68">
            <v>185</v>
          </cell>
          <cell r="P68">
            <v>727</v>
          </cell>
          <cell r="S68">
            <v>2102</v>
          </cell>
          <cell r="T68">
            <v>525.5</v>
          </cell>
          <cell r="U68">
            <v>1576.5</v>
          </cell>
          <cell r="X68">
            <v>838</v>
          </cell>
          <cell r="Y68">
            <v>390</v>
          </cell>
          <cell r="Z68">
            <v>448</v>
          </cell>
          <cell r="AC68">
            <v>783</v>
          </cell>
          <cell r="AD68">
            <v>368</v>
          </cell>
          <cell r="AE68">
            <v>415</v>
          </cell>
          <cell r="AF68">
            <v>652</v>
          </cell>
          <cell r="AG68">
            <v>652</v>
          </cell>
          <cell r="AH68">
            <v>0</v>
          </cell>
          <cell r="AK68">
            <v>5361</v>
          </cell>
          <cell r="AL68">
            <v>1550</v>
          </cell>
          <cell r="AM68">
            <v>3811</v>
          </cell>
          <cell r="AN68">
            <v>3802</v>
          </cell>
          <cell r="AO68">
            <v>758</v>
          </cell>
          <cell r="AP68">
            <v>1578</v>
          </cell>
          <cell r="AQ68">
            <v>792</v>
          </cell>
          <cell r="AR68">
            <v>2233</v>
          </cell>
        </row>
        <row r="69">
          <cell r="G69">
            <v>0</v>
          </cell>
          <cell r="H69">
            <v>0</v>
          </cell>
          <cell r="P69">
            <v>64.333333333333329</v>
          </cell>
          <cell r="S69">
            <v>408</v>
          </cell>
          <cell r="X69">
            <v>218</v>
          </cell>
          <cell r="Y69">
            <v>102</v>
          </cell>
          <cell r="Z69">
            <v>116</v>
          </cell>
          <cell r="AC69">
            <v>148.36363636363637</v>
          </cell>
          <cell r="AD69">
            <v>70</v>
          </cell>
          <cell r="AE69">
            <v>78.363636363636374</v>
          </cell>
          <cell r="AF69">
            <v>199.27272727272728</v>
          </cell>
          <cell r="AG69">
            <v>199.27272727272728</v>
          </cell>
          <cell r="AH69">
            <v>0</v>
          </cell>
          <cell r="AK69">
            <v>1037.969696969697</v>
          </cell>
          <cell r="AL69">
            <v>236.33333333333331</v>
          </cell>
          <cell r="AM69">
            <v>801.63636363636374</v>
          </cell>
          <cell r="AN69">
            <v>801.63636363636363</v>
          </cell>
        </row>
        <row r="70">
          <cell r="F70">
            <v>0</v>
          </cell>
          <cell r="G70">
            <v>0</v>
          </cell>
          <cell r="H70">
            <v>0</v>
          </cell>
          <cell r="P70">
            <v>4</v>
          </cell>
          <cell r="S70">
            <v>22</v>
          </cell>
          <cell r="X70">
            <v>12</v>
          </cell>
          <cell r="Y70">
            <v>6</v>
          </cell>
          <cell r="Z70">
            <v>6</v>
          </cell>
          <cell r="AC70">
            <v>8</v>
          </cell>
          <cell r="AD70">
            <v>4</v>
          </cell>
          <cell r="AE70">
            <v>4</v>
          </cell>
          <cell r="AF70">
            <v>11</v>
          </cell>
          <cell r="AG70">
            <v>11</v>
          </cell>
          <cell r="AH70">
            <v>0</v>
          </cell>
          <cell r="AK70">
            <v>57</v>
          </cell>
          <cell r="AL70">
            <v>14</v>
          </cell>
          <cell r="AM70">
            <v>43</v>
          </cell>
          <cell r="AN70">
            <v>43</v>
          </cell>
        </row>
        <row r="71">
          <cell r="F71">
            <v>0</v>
          </cell>
          <cell r="G71">
            <v>0</v>
          </cell>
          <cell r="H71">
            <v>0</v>
          </cell>
          <cell r="P71">
            <v>21</v>
          </cell>
          <cell r="S71">
            <v>130</v>
          </cell>
          <cell r="X71">
            <v>70</v>
          </cell>
          <cell r="Y71">
            <v>33</v>
          </cell>
          <cell r="Z71">
            <v>37</v>
          </cell>
          <cell r="AC71">
            <v>48</v>
          </cell>
          <cell r="AD71">
            <v>23</v>
          </cell>
          <cell r="AE71">
            <v>25</v>
          </cell>
          <cell r="AF71">
            <v>64</v>
          </cell>
          <cell r="AG71">
            <v>64</v>
          </cell>
          <cell r="AH71">
            <v>0</v>
          </cell>
          <cell r="AK71">
            <v>333</v>
          </cell>
          <cell r="AL71">
            <v>77</v>
          </cell>
          <cell r="AM71">
            <v>256</v>
          </cell>
          <cell r="AN71">
            <v>256</v>
          </cell>
        </row>
        <row r="72">
          <cell r="F72">
            <v>0</v>
          </cell>
          <cell r="G72">
            <v>0</v>
          </cell>
          <cell r="X72">
            <v>0</v>
          </cell>
          <cell r="AC72">
            <v>0</v>
          </cell>
          <cell r="AF72">
            <v>0</v>
          </cell>
          <cell r="AG72">
            <v>0</v>
          </cell>
          <cell r="AH72">
            <v>0</v>
          </cell>
          <cell r="AK72">
            <v>0</v>
          </cell>
          <cell r="AL72">
            <v>0</v>
          </cell>
          <cell r="AM72">
            <v>0</v>
          </cell>
          <cell r="AN72">
            <v>0</v>
          </cell>
        </row>
        <row r="73">
          <cell r="G73">
            <v>0</v>
          </cell>
          <cell r="P73">
            <v>650</v>
          </cell>
          <cell r="S73">
            <v>0</v>
          </cell>
          <cell r="X73">
            <v>0</v>
          </cell>
          <cell r="Y73">
            <v>0</v>
          </cell>
          <cell r="Z73">
            <v>0</v>
          </cell>
          <cell r="AC73">
            <v>0</v>
          </cell>
          <cell r="AD73">
            <v>0</v>
          </cell>
          <cell r="AE73">
            <v>0</v>
          </cell>
          <cell r="AF73">
            <v>0</v>
          </cell>
          <cell r="AG73">
            <v>0</v>
          </cell>
          <cell r="AH73">
            <v>0</v>
          </cell>
          <cell r="AK73">
            <v>650</v>
          </cell>
          <cell r="AL73">
            <v>650</v>
          </cell>
          <cell r="AM73">
            <v>0</v>
          </cell>
          <cell r="AN73">
            <v>0</v>
          </cell>
        </row>
        <row r="74">
          <cell r="G74">
            <v>0</v>
          </cell>
          <cell r="P74">
            <v>0</v>
          </cell>
          <cell r="S74">
            <v>0</v>
          </cell>
          <cell r="X74">
            <v>0</v>
          </cell>
          <cell r="Z74">
            <v>0</v>
          </cell>
          <cell r="AC74">
            <v>0</v>
          </cell>
          <cell r="AD74">
            <v>0</v>
          </cell>
          <cell r="AE74">
            <v>0</v>
          </cell>
          <cell r="AH74">
            <v>0</v>
          </cell>
          <cell r="AK74">
            <v>0</v>
          </cell>
          <cell r="AL74">
            <v>0</v>
          </cell>
          <cell r="AM74">
            <v>0</v>
          </cell>
          <cell r="AN74">
            <v>0</v>
          </cell>
        </row>
        <row r="75">
          <cell r="F75">
            <v>2199.4</v>
          </cell>
          <cell r="G75">
            <v>577</v>
          </cell>
          <cell r="H75">
            <v>1622.4</v>
          </cell>
          <cell r="P75">
            <v>92</v>
          </cell>
          <cell r="S75">
            <v>265.83333333333337</v>
          </cell>
          <cell r="T75">
            <v>100.54</v>
          </cell>
          <cell r="U75">
            <v>165.29333333333335</v>
          </cell>
          <cell r="X75">
            <v>79.666666666666671</v>
          </cell>
          <cell r="Y75">
            <v>37</v>
          </cell>
          <cell r="Z75">
            <v>42.666666666666671</v>
          </cell>
          <cell r="AC75">
            <v>85</v>
          </cell>
          <cell r="AD75">
            <v>40</v>
          </cell>
          <cell r="AE75">
            <v>45</v>
          </cell>
          <cell r="AF75">
            <v>226.33333333333331</v>
          </cell>
          <cell r="AG75">
            <v>172.6</v>
          </cell>
          <cell r="AH75">
            <v>53.73333333333332</v>
          </cell>
          <cell r="AI75">
            <v>59.2</v>
          </cell>
          <cell r="AK75">
            <v>3348.5</v>
          </cell>
          <cell r="AL75">
            <v>905.5</v>
          </cell>
          <cell r="AM75">
            <v>2443</v>
          </cell>
          <cell r="AN75">
            <v>2367.5</v>
          </cell>
          <cell r="AO75">
            <v>77</v>
          </cell>
          <cell r="AP75">
            <v>178</v>
          </cell>
          <cell r="AQ75">
            <v>828.5</v>
          </cell>
          <cell r="AR75">
            <v>2265</v>
          </cell>
        </row>
        <row r="76">
          <cell r="F76">
            <v>105</v>
          </cell>
          <cell r="G76">
            <v>28</v>
          </cell>
          <cell r="H76">
            <v>77</v>
          </cell>
          <cell r="T76">
            <v>0</v>
          </cell>
          <cell r="U76">
            <v>0</v>
          </cell>
          <cell r="Y76">
            <v>0</v>
          </cell>
          <cell r="Z76">
            <v>0</v>
          </cell>
          <cell r="AE76">
            <v>0</v>
          </cell>
          <cell r="AH76">
            <v>0</v>
          </cell>
          <cell r="AK76">
            <v>105</v>
          </cell>
          <cell r="AL76">
            <v>28</v>
          </cell>
          <cell r="AM76">
            <v>77</v>
          </cell>
          <cell r="AN76">
            <v>77</v>
          </cell>
          <cell r="AO76">
            <v>0</v>
          </cell>
          <cell r="AP76">
            <v>0</v>
          </cell>
          <cell r="AQ76">
            <v>28</v>
          </cell>
          <cell r="AR76">
            <v>77</v>
          </cell>
        </row>
        <row r="77">
          <cell r="F77">
            <v>2094.4</v>
          </cell>
          <cell r="G77">
            <v>549</v>
          </cell>
          <cell r="H77">
            <v>1545.4</v>
          </cell>
          <cell r="P77">
            <v>92</v>
          </cell>
          <cell r="S77">
            <v>265.83333333333337</v>
          </cell>
          <cell r="T77">
            <v>100.54</v>
          </cell>
          <cell r="U77">
            <v>165.29333333333335</v>
          </cell>
          <cell r="X77">
            <v>79.666666666666671</v>
          </cell>
          <cell r="Y77">
            <v>37</v>
          </cell>
          <cell r="Z77">
            <v>42.666666666666671</v>
          </cell>
          <cell r="AC77">
            <v>85</v>
          </cell>
          <cell r="AD77">
            <v>40</v>
          </cell>
          <cell r="AE77">
            <v>45</v>
          </cell>
          <cell r="AF77">
            <v>226.33333333333331</v>
          </cell>
          <cell r="AG77">
            <v>172.6</v>
          </cell>
          <cell r="AH77">
            <v>53.73333333333332</v>
          </cell>
          <cell r="AI77">
            <v>59</v>
          </cell>
          <cell r="AK77">
            <v>3243.5</v>
          </cell>
          <cell r="AL77">
            <v>877.5</v>
          </cell>
          <cell r="AM77">
            <v>2366</v>
          </cell>
          <cell r="AN77">
            <v>2290.5</v>
          </cell>
          <cell r="AO77">
            <v>77</v>
          </cell>
          <cell r="AP77">
            <v>178</v>
          </cell>
          <cell r="AQ77">
            <v>800.5</v>
          </cell>
          <cell r="AR77">
            <v>2188</v>
          </cell>
        </row>
        <row r="78">
          <cell r="F78">
            <v>696</v>
          </cell>
          <cell r="G78">
            <v>182</v>
          </cell>
          <cell r="H78">
            <v>514</v>
          </cell>
          <cell r="P78">
            <v>66</v>
          </cell>
          <cell r="S78">
            <v>152.33333333333334</v>
          </cell>
          <cell r="T78">
            <v>100.54</v>
          </cell>
          <cell r="U78">
            <v>51.793333333333337</v>
          </cell>
          <cell r="X78">
            <v>36</v>
          </cell>
          <cell r="Y78">
            <v>17</v>
          </cell>
          <cell r="Z78">
            <v>19</v>
          </cell>
          <cell r="AC78">
            <v>40</v>
          </cell>
          <cell r="AD78">
            <v>40</v>
          </cell>
          <cell r="AE78">
            <v>0</v>
          </cell>
          <cell r="AF78">
            <v>141</v>
          </cell>
          <cell r="AG78">
            <v>119.2</v>
          </cell>
          <cell r="AH78">
            <v>21.799999999999997</v>
          </cell>
          <cell r="AK78">
            <v>1109.5333333333333</v>
          </cell>
          <cell r="AL78">
            <v>305</v>
          </cell>
          <cell r="AM78">
            <v>804.5333333333333</v>
          </cell>
          <cell r="AN78">
            <v>804.53333333333342</v>
          </cell>
          <cell r="AR78">
            <v>804.5333333333333</v>
          </cell>
        </row>
        <row r="79">
          <cell r="H79">
            <v>0</v>
          </cell>
          <cell r="P79">
            <v>0</v>
          </cell>
          <cell r="S79">
            <v>0</v>
          </cell>
          <cell r="AK79">
            <v>442</v>
          </cell>
          <cell r="AL79">
            <v>158</v>
          </cell>
          <cell r="AM79">
            <v>284</v>
          </cell>
          <cell r="AN79">
            <v>206</v>
          </cell>
          <cell r="AR79">
            <v>284</v>
          </cell>
        </row>
        <row r="80">
          <cell r="F80">
            <v>823</v>
          </cell>
          <cell r="G80">
            <v>216</v>
          </cell>
          <cell r="H80">
            <v>607</v>
          </cell>
          <cell r="P80">
            <v>9</v>
          </cell>
          <cell r="S80">
            <v>40.333333333333336</v>
          </cell>
          <cell r="X80">
            <v>18.666666666666668</v>
          </cell>
          <cell r="AC80">
            <v>13</v>
          </cell>
          <cell r="AF80">
            <v>45.666666666666664</v>
          </cell>
          <cell r="AG80">
            <v>27.4</v>
          </cell>
          <cell r="AH80">
            <v>18.266666666666666</v>
          </cell>
          <cell r="AI80">
            <v>18.600000000000001</v>
          </cell>
          <cell r="AK80">
            <v>934.4</v>
          </cell>
          <cell r="AL80">
            <v>226.5</v>
          </cell>
          <cell r="AM80">
            <v>707.9</v>
          </cell>
          <cell r="AN80">
            <v>676.73333333333335</v>
          </cell>
        </row>
        <row r="81">
          <cell r="F81">
            <v>537</v>
          </cell>
          <cell r="G81">
            <v>141</v>
          </cell>
          <cell r="H81">
            <v>396</v>
          </cell>
          <cell r="P81">
            <v>17</v>
          </cell>
          <cell r="S81">
            <v>73.166666666666657</v>
          </cell>
          <cell r="X81">
            <v>25</v>
          </cell>
          <cell r="AC81">
            <v>32</v>
          </cell>
          <cell r="AF81">
            <v>39.666666666666664</v>
          </cell>
          <cell r="AG81">
            <v>26</v>
          </cell>
          <cell r="AH81">
            <v>13.666666666666664</v>
          </cell>
          <cell r="AI81">
            <v>15.3</v>
          </cell>
          <cell r="AK81">
            <v>734.46666666666658</v>
          </cell>
          <cell r="AL81">
            <v>162.77843783084342</v>
          </cell>
          <cell r="AM81">
            <v>571.68822883582311</v>
          </cell>
          <cell r="AN81">
            <v>506.16666666666663</v>
          </cell>
        </row>
        <row r="82">
          <cell r="H82">
            <v>0</v>
          </cell>
          <cell r="AK82">
            <v>0</v>
          </cell>
          <cell r="AL82">
            <v>0</v>
          </cell>
          <cell r="AM82">
            <v>0</v>
          </cell>
          <cell r="AN82">
            <v>0</v>
          </cell>
        </row>
        <row r="83">
          <cell r="F83">
            <v>19.399999999999999</v>
          </cell>
          <cell r="G83">
            <v>0</v>
          </cell>
          <cell r="H83">
            <v>19.399999999999999</v>
          </cell>
          <cell r="P83">
            <v>18</v>
          </cell>
          <cell r="S83">
            <v>7.5</v>
          </cell>
          <cell r="X83">
            <v>5</v>
          </cell>
          <cell r="AC83">
            <v>1.7</v>
          </cell>
          <cell r="AF83">
            <v>85</v>
          </cell>
          <cell r="AG83">
            <v>85</v>
          </cell>
          <cell r="AH83">
            <v>0</v>
          </cell>
          <cell r="AK83">
            <v>137.6</v>
          </cell>
          <cell r="AL83">
            <v>19</v>
          </cell>
          <cell r="AM83">
            <v>118.6</v>
          </cell>
          <cell r="AN83">
            <v>111.9</v>
          </cell>
        </row>
        <row r="84">
          <cell r="F84">
            <v>3888.4</v>
          </cell>
          <cell r="G84">
            <v>1021</v>
          </cell>
          <cell r="H84">
            <v>2867.4</v>
          </cell>
          <cell r="P84">
            <v>2517.3000000000002</v>
          </cell>
          <cell r="Q84">
            <v>0</v>
          </cell>
          <cell r="R84">
            <v>0</v>
          </cell>
          <cell r="S84">
            <v>16252.633333333333</v>
          </cell>
          <cell r="T84">
            <v>12490.238666666668</v>
          </cell>
          <cell r="U84">
            <v>3762.394666666667</v>
          </cell>
          <cell r="X84">
            <v>17707.8</v>
          </cell>
          <cell r="Y84">
            <v>8250</v>
          </cell>
          <cell r="Z84">
            <v>9457.7999999999975</v>
          </cell>
          <cell r="AA84">
            <v>0</v>
          </cell>
          <cell r="AB84">
            <v>0</v>
          </cell>
          <cell r="AC84">
            <v>14962.003030303029</v>
          </cell>
          <cell r="AD84">
            <v>7040</v>
          </cell>
          <cell r="AE84">
            <v>7922.0030303030308</v>
          </cell>
          <cell r="AF84">
            <v>3758.5939393939398</v>
          </cell>
          <cell r="AG84">
            <v>3011.6</v>
          </cell>
          <cell r="AH84">
            <v>746.99393939393951</v>
          </cell>
          <cell r="AI84">
            <v>783.2</v>
          </cell>
          <cell r="AK84">
            <v>59293.736363636359</v>
          </cell>
          <cell r="AL84">
            <v>19221.8</v>
          </cell>
          <cell r="AM84">
            <v>40071.936363636363</v>
          </cell>
          <cell r="AN84">
            <v>39989.436363636356</v>
          </cell>
          <cell r="AO84">
            <v>15211</v>
          </cell>
          <cell r="AP84">
            <v>28839</v>
          </cell>
          <cell r="AQ84">
            <v>3693.8</v>
          </cell>
          <cell r="AR84">
            <v>10483.936363636363</v>
          </cell>
        </row>
        <row r="85">
          <cell r="F85">
            <v>400</v>
          </cell>
          <cell r="G85">
            <v>105</v>
          </cell>
          <cell r="H85">
            <v>295</v>
          </cell>
          <cell r="P85">
            <v>577.30000000000007</v>
          </cell>
          <cell r="Q85">
            <v>0</v>
          </cell>
          <cell r="R85">
            <v>0</v>
          </cell>
          <cell r="T85">
            <v>420.81199999999995</v>
          </cell>
          <cell r="U85">
            <v>437.988</v>
          </cell>
          <cell r="V85">
            <v>0</v>
          </cell>
          <cell r="W85">
            <v>0</v>
          </cell>
          <cell r="Y85">
            <v>231</v>
          </cell>
          <cell r="Z85">
            <v>264.8</v>
          </cell>
          <cell r="AA85">
            <v>0</v>
          </cell>
          <cell r="AB85">
            <v>0</v>
          </cell>
          <cell r="AD85">
            <v>190</v>
          </cell>
          <cell r="AE85">
            <v>212.7</v>
          </cell>
          <cell r="AH85">
            <v>59.927272727272793</v>
          </cell>
          <cell r="AI85">
            <v>274</v>
          </cell>
          <cell r="AK85">
            <v>4369.8727272727274</v>
          </cell>
          <cell r="AL85">
            <v>1228.3</v>
          </cell>
          <cell r="AM85">
            <v>3141.5727272727272</v>
          </cell>
          <cell r="AN85">
            <v>831.5</v>
          </cell>
        </row>
        <row r="86">
          <cell r="AL86">
            <v>19221.8</v>
          </cell>
          <cell r="AN86">
            <v>0</v>
          </cell>
        </row>
        <row r="87">
          <cell r="F87">
            <v>9777</v>
          </cell>
          <cell r="G87">
            <v>9777</v>
          </cell>
          <cell r="AK87">
            <v>9777</v>
          </cell>
          <cell r="AL87">
            <v>9777</v>
          </cell>
          <cell r="AM87">
            <v>0</v>
          </cell>
          <cell r="AN87">
            <v>0</v>
          </cell>
          <cell r="AO87">
            <v>0</v>
          </cell>
          <cell r="AP87">
            <v>0</v>
          </cell>
          <cell r="AQ87">
            <v>0</v>
          </cell>
          <cell r="AR87">
            <v>0</v>
          </cell>
        </row>
        <row r="88">
          <cell r="F88">
            <v>13665.4</v>
          </cell>
          <cell r="G88">
            <v>10798</v>
          </cell>
          <cell r="H88">
            <v>2867.4</v>
          </cell>
          <cell r="P88">
            <v>2517.3000000000002</v>
          </cell>
          <cell r="Q88">
            <v>0</v>
          </cell>
          <cell r="R88">
            <v>0</v>
          </cell>
          <cell r="S88">
            <v>16252.633333333333</v>
          </cell>
          <cell r="T88">
            <v>12490.238666666668</v>
          </cell>
          <cell r="U88">
            <v>3762.394666666667</v>
          </cell>
          <cell r="V88">
            <v>0</v>
          </cell>
          <cell r="W88">
            <v>0</v>
          </cell>
          <cell r="X88">
            <v>17707.8</v>
          </cell>
          <cell r="Y88">
            <v>8250</v>
          </cell>
          <cell r="Z88">
            <v>9457.7999999999975</v>
          </cell>
          <cell r="AA88">
            <v>0</v>
          </cell>
          <cell r="AB88">
            <v>0</v>
          </cell>
          <cell r="AC88">
            <v>14962.003030303029</v>
          </cell>
          <cell r="AD88">
            <v>7040</v>
          </cell>
          <cell r="AE88">
            <v>7922.0030303030308</v>
          </cell>
          <cell r="AF88">
            <v>3758.5939393939398</v>
          </cell>
          <cell r="AG88">
            <v>3011.6</v>
          </cell>
          <cell r="AH88">
            <v>746.99393939393951</v>
          </cell>
          <cell r="AI88">
            <v>783.2</v>
          </cell>
          <cell r="AK88">
            <v>69070.736363636359</v>
          </cell>
          <cell r="AL88">
            <v>28998.799999999999</v>
          </cell>
          <cell r="AM88">
            <v>40071.936363636363</v>
          </cell>
          <cell r="AN88">
            <v>39989.436363636356</v>
          </cell>
          <cell r="AO88">
            <v>15211</v>
          </cell>
          <cell r="AP88">
            <v>28839</v>
          </cell>
          <cell r="AQ88">
            <v>3693.8</v>
          </cell>
          <cell r="AR88">
            <v>10483.936363636363</v>
          </cell>
        </row>
        <row r="89">
          <cell r="F89">
            <v>0</v>
          </cell>
          <cell r="G89">
            <v>0</v>
          </cell>
          <cell r="H89">
            <v>0</v>
          </cell>
          <cell r="AH89">
            <v>0</v>
          </cell>
          <cell r="AM89">
            <v>0</v>
          </cell>
          <cell r="AN89">
            <v>0</v>
          </cell>
          <cell r="AO89">
            <v>0</v>
          </cell>
          <cell r="AP89">
            <v>0</v>
          </cell>
          <cell r="AQ89">
            <v>0</v>
          </cell>
          <cell r="AR89">
            <v>-1</v>
          </cell>
        </row>
        <row r="90">
          <cell r="F90">
            <v>653</v>
          </cell>
          <cell r="G90">
            <v>380</v>
          </cell>
          <cell r="H90">
            <v>273</v>
          </cell>
          <cell r="AH90">
            <v>0</v>
          </cell>
          <cell r="AK90">
            <v>653</v>
          </cell>
          <cell r="AL90">
            <v>380</v>
          </cell>
          <cell r="AM90">
            <v>273</v>
          </cell>
          <cell r="AN90">
            <v>273</v>
          </cell>
          <cell r="AO90">
            <v>0</v>
          </cell>
          <cell r="AP90">
            <v>0</v>
          </cell>
          <cell r="AQ90">
            <v>91.858099597126753</v>
          </cell>
          <cell r="AR90">
            <v>33.178671326544126</v>
          </cell>
        </row>
        <row r="91">
          <cell r="F91">
            <v>600</v>
          </cell>
          <cell r="G91">
            <v>210</v>
          </cell>
          <cell r="H91">
            <v>390</v>
          </cell>
          <cell r="S91">
            <v>0</v>
          </cell>
          <cell r="T91">
            <v>0</v>
          </cell>
          <cell r="U91">
            <v>0</v>
          </cell>
          <cell r="X91">
            <v>0</v>
          </cell>
          <cell r="Y91">
            <v>0</v>
          </cell>
          <cell r="Z91">
            <v>0</v>
          </cell>
          <cell r="AA91">
            <v>0</v>
          </cell>
          <cell r="AB91">
            <v>0</v>
          </cell>
          <cell r="AC91">
            <v>0</v>
          </cell>
          <cell r="AD91">
            <v>0</v>
          </cell>
          <cell r="AE91">
            <v>0</v>
          </cell>
          <cell r="AH91">
            <v>0</v>
          </cell>
          <cell r="AK91">
            <v>600</v>
          </cell>
          <cell r="AL91">
            <v>210</v>
          </cell>
          <cell r="AM91">
            <v>390</v>
          </cell>
          <cell r="AN91">
            <v>390</v>
          </cell>
          <cell r="AO91">
            <v>0</v>
          </cell>
          <cell r="AP91">
            <v>0</v>
          </cell>
          <cell r="AQ91">
            <v>0</v>
          </cell>
          <cell r="AR91">
            <v>0</v>
          </cell>
        </row>
        <row r="92">
          <cell r="F92">
            <v>19</v>
          </cell>
          <cell r="G92">
            <v>7</v>
          </cell>
          <cell r="H92">
            <v>12</v>
          </cell>
          <cell r="P92">
            <v>1.3333333333333286</v>
          </cell>
          <cell r="S92">
            <v>0</v>
          </cell>
          <cell r="X92">
            <v>28.333333333333332</v>
          </cell>
          <cell r="Y92">
            <v>13</v>
          </cell>
          <cell r="Z92">
            <v>15.333333333333332</v>
          </cell>
          <cell r="AC92">
            <v>27</v>
          </cell>
          <cell r="AD92">
            <v>13</v>
          </cell>
          <cell r="AE92">
            <v>14</v>
          </cell>
          <cell r="AF92">
            <v>12</v>
          </cell>
          <cell r="AG92">
            <v>12</v>
          </cell>
          <cell r="AH92">
            <v>0</v>
          </cell>
          <cell r="AK92">
            <v>87.666666666666657</v>
          </cell>
          <cell r="AL92">
            <v>34.333333333333329</v>
          </cell>
          <cell r="AM92">
            <v>53.333333333333329</v>
          </cell>
          <cell r="AN92">
            <v>53.333333333333329</v>
          </cell>
          <cell r="AO92">
            <v>26</v>
          </cell>
          <cell r="AP92">
            <v>29</v>
          </cell>
          <cell r="AQ92">
            <v>8.3333333333333286</v>
          </cell>
          <cell r="AR92">
            <v>24.333333333333329</v>
          </cell>
        </row>
        <row r="93">
          <cell r="AN93">
            <v>0</v>
          </cell>
        </row>
        <row r="94">
          <cell r="AN94">
            <v>0</v>
          </cell>
        </row>
        <row r="95">
          <cell r="F95">
            <v>14937.4</v>
          </cell>
          <cell r="G95">
            <v>11395</v>
          </cell>
          <cell r="H95">
            <v>3542.4</v>
          </cell>
          <cell r="P95">
            <v>2518.6333333333337</v>
          </cell>
          <cell r="Q95">
            <v>0</v>
          </cell>
          <cell r="R95">
            <v>0</v>
          </cell>
          <cell r="S95">
            <v>16252.633333333333</v>
          </cell>
          <cell r="T95">
            <v>12490.238666666668</v>
          </cell>
          <cell r="U95">
            <v>3762.394666666667</v>
          </cell>
          <cell r="V95">
            <v>0</v>
          </cell>
          <cell r="W95">
            <v>0</v>
          </cell>
          <cell r="X95">
            <v>17736.133333333331</v>
          </cell>
          <cell r="Y95">
            <v>8263</v>
          </cell>
          <cell r="Z95">
            <v>9473.1333333333314</v>
          </cell>
          <cell r="AA95">
            <v>0</v>
          </cell>
          <cell r="AB95">
            <v>0</v>
          </cell>
          <cell r="AC95">
            <v>14989.003030303029</v>
          </cell>
          <cell r="AD95">
            <v>7053</v>
          </cell>
          <cell r="AE95">
            <v>7936.0030303030308</v>
          </cell>
          <cell r="AF95">
            <v>3770.5939393939398</v>
          </cell>
          <cell r="AG95">
            <v>3023.6</v>
          </cell>
          <cell r="AH95">
            <v>746.99393939393951</v>
          </cell>
          <cell r="AI95">
            <v>783.2</v>
          </cell>
          <cell r="AJ95">
            <v>0</v>
          </cell>
          <cell r="AK95">
            <v>70411.40303030303</v>
          </cell>
          <cell r="AL95">
            <v>29623.133333333331</v>
          </cell>
          <cell r="AM95">
            <v>40788.269696969699</v>
          </cell>
          <cell r="AN95">
            <v>40705.769696969692</v>
          </cell>
          <cell r="AO95">
            <v>15237</v>
          </cell>
          <cell r="AP95">
            <v>28868</v>
          </cell>
          <cell r="AQ95">
            <v>3793.9914329304606</v>
          </cell>
          <cell r="AR95">
            <v>10540.448368296242</v>
          </cell>
        </row>
        <row r="96">
          <cell r="F96">
            <v>5160.3999999999996</v>
          </cell>
          <cell r="G96">
            <v>1618</v>
          </cell>
          <cell r="H96">
            <v>3542.4</v>
          </cell>
          <cell r="P96">
            <v>2518.6333333333337</v>
          </cell>
          <cell r="Q96">
            <v>0</v>
          </cell>
          <cell r="R96">
            <v>0</v>
          </cell>
          <cell r="S96">
            <v>6974.6333333333332</v>
          </cell>
          <cell r="T96">
            <v>3212.238666666668</v>
          </cell>
          <cell r="U96">
            <v>3762.394666666667</v>
          </cell>
          <cell r="V96">
            <v>0</v>
          </cell>
          <cell r="W96">
            <v>0</v>
          </cell>
          <cell r="X96">
            <v>3012.1333333333314</v>
          </cell>
          <cell r="Y96">
            <v>1402</v>
          </cell>
          <cell r="Z96">
            <v>1610.1333333333314</v>
          </cell>
          <cell r="AA96">
            <v>0</v>
          </cell>
          <cell r="AB96">
            <v>0</v>
          </cell>
          <cell r="AC96">
            <v>2035.0030303030289</v>
          </cell>
          <cell r="AD96">
            <v>958</v>
          </cell>
          <cell r="AE96">
            <v>1077.0030303030308</v>
          </cell>
          <cell r="AF96">
            <v>3770.5939393939398</v>
          </cell>
          <cell r="AG96">
            <v>3023.6</v>
          </cell>
          <cell r="AH96">
            <v>746.99393939393951</v>
          </cell>
          <cell r="AI96">
            <v>783.2</v>
          </cell>
          <cell r="AJ96">
            <v>0</v>
          </cell>
          <cell r="AK96">
            <v>23678.40303030303</v>
          </cell>
          <cell r="AL96">
            <v>6890.1333333333314</v>
          </cell>
          <cell r="AM96">
            <v>16788.269696969699</v>
          </cell>
          <cell r="AN96">
            <v>16705.769696969695</v>
          </cell>
          <cell r="AO96">
            <v>2281</v>
          </cell>
          <cell r="AP96">
            <v>4868</v>
          </cell>
          <cell r="AQ96">
            <v>3793.9914329304606</v>
          </cell>
          <cell r="AR96">
            <v>10540.448368296242</v>
          </cell>
        </row>
        <row r="97">
          <cell r="F97">
            <v>1439</v>
          </cell>
          <cell r="G97">
            <v>14937.4</v>
          </cell>
          <cell r="P97">
            <v>630</v>
          </cell>
          <cell r="S97">
            <v>1544</v>
          </cell>
          <cell r="X97">
            <v>100</v>
          </cell>
          <cell r="Y97">
            <v>17736.133333333331</v>
          </cell>
          <cell r="AC97">
            <v>130</v>
          </cell>
          <cell r="AD97">
            <v>14989.003030303031</v>
          </cell>
          <cell r="AF97">
            <v>508</v>
          </cell>
          <cell r="AG97">
            <v>350</v>
          </cell>
          <cell r="AH97">
            <v>158</v>
          </cell>
          <cell r="AI97">
            <v>54.400000000000006</v>
          </cell>
          <cell r="AJ97">
            <v>0</v>
          </cell>
          <cell r="AK97">
            <v>4347.3999999999996</v>
          </cell>
          <cell r="AL97">
            <v>71194.603030303027</v>
          </cell>
        </row>
        <row r="98">
          <cell r="F98">
            <v>84</v>
          </cell>
          <cell r="P98">
            <v>630</v>
          </cell>
          <cell r="S98">
            <v>1358</v>
          </cell>
          <cell r="X98">
            <v>100</v>
          </cell>
          <cell r="AC98">
            <v>130</v>
          </cell>
          <cell r="AF98">
            <v>508</v>
          </cell>
          <cell r="AG98">
            <v>350</v>
          </cell>
          <cell r="AH98">
            <v>0</v>
          </cell>
          <cell r="AI98">
            <v>54.400000000000006</v>
          </cell>
          <cell r="AK98">
            <v>2716.4</v>
          </cell>
          <cell r="AL98">
            <v>70411.40303030303</v>
          </cell>
          <cell r="AM98">
            <v>29623.133333333331</v>
          </cell>
        </row>
        <row r="99">
          <cell r="F99">
            <v>0</v>
          </cell>
          <cell r="P99">
            <v>0</v>
          </cell>
          <cell r="X99">
            <v>0</v>
          </cell>
          <cell r="AK99">
            <v>0</v>
          </cell>
        </row>
        <row r="100">
          <cell r="F100">
            <v>1355</v>
          </cell>
          <cell r="P100">
            <v>0</v>
          </cell>
          <cell r="S100">
            <v>186</v>
          </cell>
          <cell r="X100">
            <v>0</v>
          </cell>
          <cell r="AC100">
            <v>0</v>
          </cell>
          <cell r="AF100">
            <v>0</v>
          </cell>
          <cell r="AG100">
            <v>0</v>
          </cell>
          <cell r="AH100">
            <v>158</v>
          </cell>
          <cell r="AI100">
            <v>0</v>
          </cell>
          <cell r="AK100">
            <v>1631</v>
          </cell>
        </row>
        <row r="101">
          <cell r="P101">
            <v>0</v>
          </cell>
          <cell r="S101">
            <v>0</v>
          </cell>
        </row>
        <row r="102">
          <cell r="S102">
            <v>0</v>
          </cell>
          <cell r="X102">
            <v>0</v>
          </cell>
        </row>
        <row r="104">
          <cell r="AK104">
            <v>0</v>
          </cell>
        </row>
        <row r="105">
          <cell r="AK105">
            <v>0</v>
          </cell>
        </row>
        <row r="106">
          <cell r="F106">
            <v>1755</v>
          </cell>
          <cell r="P106">
            <v>0</v>
          </cell>
          <cell r="S106">
            <v>0</v>
          </cell>
          <cell r="X106">
            <v>0</v>
          </cell>
          <cell r="AC106">
            <v>0</v>
          </cell>
          <cell r="AF106">
            <v>0</v>
          </cell>
          <cell r="AG106">
            <v>0</v>
          </cell>
          <cell r="AH106">
            <v>0</v>
          </cell>
          <cell r="AI106">
            <v>0</v>
          </cell>
          <cell r="AK106">
            <v>1755</v>
          </cell>
        </row>
        <row r="107">
          <cell r="F107">
            <v>1355</v>
          </cell>
          <cell r="AC107">
            <v>0</v>
          </cell>
          <cell r="AF107">
            <v>0</v>
          </cell>
          <cell r="AG107">
            <v>0</v>
          </cell>
          <cell r="AH107">
            <v>0</v>
          </cell>
          <cell r="AI107">
            <v>0</v>
          </cell>
          <cell r="AK107">
            <v>1355</v>
          </cell>
        </row>
        <row r="108">
          <cell r="F108">
            <v>400</v>
          </cell>
          <cell r="P108">
            <v>0</v>
          </cell>
          <cell r="S108">
            <v>0</v>
          </cell>
          <cell r="AC108">
            <v>0</v>
          </cell>
          <cell r="AF108">
            <v>0</v>
          </cell>
          <cell r="AG108">
            <v>0</v>
          </cell>
          <cell r="AH108">
            <v>0</v>
          </cell>
          <cell r="AI108">
            <v>0</v>
          </cell>
          <cell r="AK108">
            <v>400</v>
          </cell>
        </row>
        <row r="109">
          <cell r="F109">
            <v>0</v>
          </cell>
          <cell r="P109">
            <v>0</v>
          </cell>
          <cell r="S109">
            <v>0</v>
          </cell>
          <cell r="X109">
            <v>0</v>
          </cell>
          <cell r="AC109">
            <v>0</v>
          </cell>
          <cell r="AF109">
            <v>0</v>
          </cell>
          <cell r="AG109">
            <v>0</v>
          </cell>
          <cell r="AH109">
            <v>0</v>
          </cell>
          <cell r="AK109">
            <v>0</v>
          </cell>
        </row>
        <row r="110">
          <cell r="F110">
            <v>0</v>
          </cell>
          <cell r="P110">
            <v>0</v>
          </cell>
          <cell r="S110">
            <v>40</v>
          </cell>
          <cell r="X110">
            <v>0</v>
          </cell>
          <cell r="AC110">
            <v>0</v>
          </cell>
          <cell r="AF110">
            <v>0</v>
          </cell>
          <cell r="AG110">
            <v>0</v>
          </cell>
          <cell r="AH110">
            <v>0</v>
          </cell>
          <cell r="AI110">
            <v>64</v>
          </cell>
          <cell r="AK110">
            <v>104</v>
          </cell>
        </row>
        <row r="111">
          <cell r="F111">
            <v>0</v>
          </cell>
          <cell r="P111">
            <v>0</v>
          </cell>
          <cell r="S111">
            <v>40</v>
          </cell>
          <cell r="AC111">
            <v>0</v>
          </cell>
          <cell r="AF111">
            <v>0</v>
          </cell>
          <cell r="AG111">
            <v>0</v>
          </cell>
          <cell r="AH111">
            <v>0</v>
          </cell>
          <cell r="AI111">
            <v>64</v>
          </cell>
          <cell r="AK111">
            <v>104</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AC113">
            <v>0</v>
          </cell>
          <cell r="AG113">
            <v>0</v>
          </cell>
          <cell r="AH113">
            <v>0</v>
          </cell>
          <cell r="AK113">
            <v>0</v>
          </cell>
          <cell r="AM113">
            <v>0</v>
          </cell>
        </row>
        <row r="114">
          <cell r="F114">
            <v>0</v>
          </cell>
          <cell r="P114">
            <v>0</v>
          </cell>
          <cell r="S114">
            <v>0</v>
          </cell>
          <cell r="AH114">
            <v>0</v>
          </cell>
          <cell r="AK114">
            <v>0</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S118">
            <v>0</v>
          </cell>
          <cell r="X118">
            <v>0</v>
          </cell>
          <cell r="AC118">
            <v>0</v>
          </cell>
          <cell r="AG118">
            <v>0</v>
          </cell>
          <cell r="AH118">
            <v>0</v>
          </cell>
          <cell r="AK118">
            <v>0</v>
          </cell>
        </row>
        <row r="119">
          <cell r="F119">
            <v>795</v>
          </cell>
          <cell r="AK119">
            <v>795</v>
          </cell>
        </row>
        <row r="120">
          <cell r="F120">
            <v>2982</v>
          </cell>
          <cell r="S120">
            <v>0</v>
          </cell>
          <cell r="X120">
            <v>0</v>
          </cell>
          <cell r="AF120">
            <v>0</v>
          </cell>
          <cell r="AK120">
            <v>2982</v>
          </cell>
        </row>
        <row r="121">
          <cell r="F121">
            <v>3800</v>
          </cell>
          <cell r="AK121">
            <v>3800</v>
          </cell>
        </row>
        <row r="122">
          <cell r="AK122">
            <v>0</v>
          </cell>
        </row>
        <row r="123">
          <cell r="AK123">
            <v>0</v>
          </cell>
          <cell r="AL123">
            <v>-12423.707121212121</v>
          </cell>
        </row>
        <row r="124">
          <cell r="F124">
            <v>0</v>
          </cell>
          <cell r="AK124">
            <v>0</v>
          </cell>
        </row>
        <row r="125">
          <cell r="F125">
            <v>9332</v>
          </cell>
          <cell r="G125">
            <v>0</v>
          </cell>
          <cell r="H125">
            <v>0</v>
          </cell>
          <cell r="P125">
            <v>0</v>
          </cell>
          <cell r="Q125">
            <v>0</v>
          </cell>
          <cell r="R125">
            <v>0</v>
          </cell>
          <cell r="S125">
            <v>40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9436</v>
          </cell>
          <cell r="AO125">
            <v>0</v>
          </cell>
          <cell r="AP125">
            <v>0</v>
          </cell>
          <cell r="AQ125">
            <v>0</v>
          </cell>
          <cell r="AR125">
            <v>0</v>
          </cell>
        </row>
        <row r="126">
          <cell r="F126">
            <v>9332</v>
          </cell>
          <cell r="G126">
            <v>0</v>
          </cell>
          <cell r="H126">
            <v>0</v>
          </cell>
          <cell r="P126">
            <v>0</v>
          </cell>
          <cell r="S126">
            <v>226</v>
          </cell>
          <cell r="X126">
            <v>0</v>
          </cell>
          <cell r="Y126">
            <v>0</v>
          </cell>
          <cell r="Z126">
            <v>0</v>
          </cell>
          <cell r="AC126">
            <v>0</v>
          </cell>
          <cell r="AD126">
            <v>0</v>
          </cell>
          <cell r="AE126">
            <v>0</v>
          </cell>
          <cell r="AF126">
            <v>0</v>
          </cell>
          <cell r="AG126">
            <v>0</v>
          </cell>
          <cell r="AH126">
            <v>158</v>
          </cell>
          <cell r="AI126">
            <v>64</v>
          </cell>
          <cell r="AJ126">
            <v>0</v>
          </cell>
          <cell r="AK126">
            <v>9436</v>
          </cell>
        </row>
        <row r="127">
          <cell r="AK127">
            <v>-2987.7071212121214</v>
          </cell>
          <cell r="AL127">
            <v>9526</v>
          </cell>
        </row>
        <row r="128">
          <cell r="AK128">
            <v>-2987.7071212121214</v>
          </cell>
        </row>
        <row r="129">
          <cell r="AK129">
            <v>-4268.1530303030304</v>
          </cell>
          <cell r="AL129">
            <v>8396.8666666666686</v>
          </cell>
          <cell r="AM129">
            <v>-13530.269696969699</v>
          </cell>
        </row>
        <row r="131">
          <cell r="AK131">
            <v>-1280.445909090909</v>
          </cell>
          <cell r="AO131">
            <v>0</v>
          </cell>
        </row>
        <row r="134">
          <cell r="AK134">
            <v>27258</v>
          </cell>
          <cell r="AM134">
            <v>27258</v>
          </cell>
          <cell r="AO134">
            <v>0</v>
          </cell>
          <cell r="AQ134">
            <v>0</v>
          </cell>
        </row>
        <row r="135">
          <cell r="AK135">
            <v>-13530.269696969699</v>
          </cell>
          <cell r="AO135">
            <v>0</v>
          </cell>
        </row>
        <row r="136">
          <cell r="AK136">
            <v>17.25</v>
          </cell>
          <cell r="AO136" t="e">
            <v>#DIV/0!</v>
          </cell>
        </row>
        <row r="137">
          <cell r="AK137">
            <v>25.82</v>
          </cell>
          <cell r="AO137" t="e">
            <v>#DIV/0!</v>
          </cell>
        </row>
        <row r="138">
          <cell r="AK138">
            <v>0</v>
          </cell>
          <cell r="AO138">
            <v>0</v>
          </cell>
        </row>
        <row r="140">
          <cell r="AK140">
            <v>9.61</v>
          </cell>
          <cell r="AO140" t="e">
            <v>#DIV/0!</v>
          </cell>
        </row>
        <row r="142">
          <cell r="AJ142">
            <v>0</v>
          </cell>
          <cell r="AK142">
            <v>7.49</v>
          </cell>
          <cell r="AO142" t="e">
            <v>#DIV/0!</v>
          </cell>
        </row>
        <row r="143">
          <cell r="AK143">
            <v>38020</v>
          </cell>
          <cell r="AL143">
            <v>38020</v>
          </cell>
        </row>
        <row r="145">
          <cell r="AJ145">
            <v>300</v>
          </cell>
        </row>
        <row r="146">
          <cell r="AK146">
            <v>13480</v>
          </cell>
          <cell r="AL146">
            <v>-29623.133333333331</v>
          </cell>
          <cell r="AM146">
            <v>-40788.269696969699</v>
          </cell>
        </row>
        <row r="147">
          <cell r="S147">
            <v>0</v>
          </cell>
          <cell r="AK147">
            <v>865.25</v>
          </cell>
        </row>
        <row r="149">
          <cell r="AJ149">
            <v>0</v>
          </cell>
          <cell r="AK149">
            <v>65278</v>
          </cell>
          <cell r="AL149">
            <v>38020</v>
          </cell>
          <cell r="AM149">
            <v>27258</v>
          </cell>
          <cell r="AO149">
            <v>0</v>
          </cell>
        </row>
        <row r="150">
          <cell r="AK150">
            <v>0</v>
          </cell>
        </row>
        <row r="151">
          <cell r="AK151">
            <v>65278</v>
          </cell>
          <cell r="AL151">
            <v>38020</v>
          </cell>
          <cell r="AM151">
            <v>27258</v>
          </cell>
        </row>
        <row r="152">
          <cell r="AK152">
            <v>0</v>
          </cell>
          <cell r="AO152">
            <v>2281</v>
          </cell>
          <cell r="AP152">
            <v>4868</v>
          </cell>
          <cell r="AQ152">
            <v>3793.9914329304606</v>
          </cell>
          <cell r="AR152">
            <v>10540.448368296242</v>
          </cell>
        </row>
        <row r="153">
          <cell r="AK153">
            <v>-6.1</v>
          </cell>
          <cell r="AL153">
            <v>28.3</v>
          </cell>
          <cell r="AM153">
            <v>-33.200000000000003</v>
          </cell>
        </row>
        <row r="154">
          <cell r="AK154">
            <v>19.144626324515361</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523.6</v>
          </cell>
          <cell r="P158">
            <v>650</v>
          </cell>
          <cell r="S158">
            <v>1609</v>
          </cell>
          <cell r="X158">
            <v>838</v>
          </cell>
          <cell r="AC158">
            <v>1283</v>
          </cell>
          <cell r="AF158">
            <v>652</v>
          </cell>
          <cell r="AG158">
            <v>652</v>
          </cell>
          <cell r="AH158">
            <v>0</v>
          </cell>
          <cell r="AK158">
            <v>5555.6</v>
          </cell>
        </row>
        <row r="159">
          <cell r="F159">
            <v>523.6</v>
          </cell>
          <cell r="P159">
            <v>505</v>
          </cell>
          <cell r="S159">
            <v>721</v>
          </cell>
          <cell r="X159">
            <v>468</v>
          </cell>
          <cell r="AC159">
            <v>1019</v>
          </cell>
          <cell r="AF159">
            <v>242</v>
          </cell>
          <cell r="AG159">
            <v>242</v>
          </cell>
          <cell r="AH159">
            <v>0</v>
          </cell>
          <cell r="AK159">
            <v>3236.6</v>
          </cell>
        </row>
        <row r="160">
          <cell r="F160">
            <v>523.6</v>
          </cell>
          <cell r="P160">
            <v>145</v>
          </cell>
          <cell r="S160">
            <v>145</v>
          </cell>
          <cell r="X160">
            <v>66</v>
          </cell>
          <cell r="AC160">
            <v>50</v>
          </cell>
          <cell r="AF160">
            <v>104</v>
          </cell>
          <cell r="AG160">
            <v>104</v>
          </cell>
          <cell r="AH160">
            <v>0</v>
          </cell>
          <cell r="AI160">
            <v>403</v>
          </cell>
          <cell r="AK160">
            <v>1436.6</v>
          </cell>
        </row>
        <row r="161">
          <cell r="AK161">
            <v>0</v>
          </cell>
        </row>
        <row r="162">
          <cell r="AK162">
            <v>0</v>
          </cell>
        </row>
        <row r="163">
          <cell r="F163">
            <v>14.170833333333334</v>
          </cell>
          <cell r="AK163">
            <v>14.170833333333334</v>
          </cell>
        </row>
        <row r="164">
          <cell r="P164">
            <v>89.333333333333329</v>
          </cell>
          <cell r="S164">
            <v>560</v>
          </cell>
          <cell r="X164">
            <v>300</v>
          </cell>
          <cell r="AC164">
            <v>204.36363636363637</v>
          </cell>
          <cell r="AF164">
            <v>274.27272727272725</v>
          </cell>
          <cell r="AG164">
            <v>274.27272727272725</v>
          </cell>
          <cell r="AK164">
            <v>1153.6969696969697</v>
          </cell>
        </row>
        <row r="165">
          <cell r="F165">
            <v>64.600000000000023</v>
          </cell>
          <cell r="S165">
            <v>1049</v>
          </cell>
          <cell r="X165">
            <v>538</v>
          </cell>
          <cell r="AC165">
            <v>1078.6363636363635</v>
          </cell>
          <cell r="AK165">
            <v>2730.2363636363634</v>
          </cell>
        </row>
        <row r="166">
          <cell r="S166">
            <v>1609</v>
          </cell>
          <cell r="X166">
            <v>838</v>
          </cell>
          <cell r="AC166">
            <v>1283</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1439</v>
          </cell>
          <cell r="G169">
            <v>14937.4</v>
          </cell>
          <cell r="H169">
            <v>0</v>
          </cell>
          <cell r="P169">
            <v>630</v>
          </cell>
          <cell r="Q169">
            <v>0</v>
          </cell>
          <cell r="R169">
            <v>0</v>
          </cell>
          <cell r="S169">
            <v>1584</v>
          </cell>
          <cell r="T169">
            <v>0</v>
          </cell>
          <cell r="U169">
            <v>0</v>
          </cell>
          <cell r="V169">
            <v>0</v>
          </cell>
          <cell r="W169">
            <v>0</v>
          </cell>
          <cell r="X169">
            <v>100</v>
          </cell>
          <cell r="Y169">
            <v>17736.133333333331</v>
          </cell>
          <cell r="Z169">
            <v>0</v>
          </cell>
          <cell r="AA169">
            <v>0</v>
          </cell>
          <cell r="AB169">
            <v>0</v>
          </cell>
          <cell r="AC169">
            <v>130</v>
          </cell>
          <cell r="AD169">
            <v>14989.003030303031</v>
          </cell>
          <cell r="AE169">
            <v>0</v>
          </cell>
          <cell r="AF169">
            <v>508</v>
          </cell>
          <cell r="AG169">
            <v>350</v>
          </cell>
          <cell r="AH169">
            <v>158</v>
          </cell>
          <cell r="AI169">
            <v>118.4</v>
          </cell>
          <cell r="AJ169">
            <v>0</v>
          </cell>
          <cell r="AK169">
            <v>4451.3999999999996</v>
          </cell>
        </row>
        <row r="170">
          <cell r="F170">
            <v>1439</v>
          </cell>
          <cell r="G170">
            <v>14937.4</v>
          </cell>
          <cell r="H170">
            <v>0</v>
          </cell>
          <cell r="P170">
            <v>630</v>
          </cell>
          <cell r="Q170">
            <v>0</v>
          </cell>
          <cell r="R170">
            <v>0</v>
          </cell>
          <cell r="S170">
            <v>1584</v>
          </cell>
          <cell r="T170">
            <v>0</v>
          </cell>
          <cell r="U170">
            <v>0</v>
          </cell>
          <cell r="V170">
            <v>0</v>
          </cell>
          <cell r="W170">
            <v>0</v>
          </cell>
          <cell r="X170">
            <v>100</v>
          </cell>
          <cell r="Y170">
            <v>17736.133333333331</v>
          </cell>
          <cell r="Z170">
            <v>0</v>
          </cell>
          <cell r="AA170">
            <v>0</v>
          </cell>
          <cell r="AB170">
            <v>0</v>
          </cell>
          <cell r="AC170">
            <v>130</v>
          </cell>
          <cell r="AD170">
            <v>14989.003030303031</v>
          </cell>
          <cell r="AE170">
            <v>0</v>
          </cell>
          <cell r="AF170">
            <v>508</v>
          </cell>
          <cell r="AG170">
            <v>350</v>
          </cell>
          <cell r="AH170">
            <v>158</v>
          </cell>
          <cell r="AI170">
            <v>118.4</v>
          </cell>
          <cell r="AJ170">
            <v>0</v>
          </cell>
          <cell r="AK170">
            <v>4451.3999999999996</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0</v>
          </cell>
          <cell r="AG172">
            <v>0</v>
          </cell>
          <cell r="AK172">
            <v>0</v>
          </cell>
        </row>
        <row r="173">
          <cell r="AK173">
            <v>0</v>
          </cell>
        </row>
        <row r="174">
          <cell r="F174">
            <v>3800</v>
          </cell>
          <cell r="AK174">
            <v>3800</v>
          </cell>
        </row>
        <row r="175">
          <cell r="F175">
            <v>550</v>
          </cell>
          <cell r="P175">
            <v>794.30000000000007</v>
          </cell>
          <cell r="Q175">
            <v>0</v>
          </cell>
          <cell r="R175">
            <v>0</v>
          </cell>
          <cell r="S175">
            <v>1740.8</v>
          </cell>
          <cell r="T175">
            <v>578.8119999999999</v>
          </cell>
          <cell r="U175">
            <v>601.98800000000006</v>
          </cell>
          <cell r="V175">
            <v>0</v>
          </cell>
          <cell r="W175">
            <v>0</v>
          </cell>
          <cell r="X175">
            <v>681.8</v>
          </cell>
          <cell r="AA175">
            <v>0</v>
          </cell>
          <cell r="AB175">
            <v>0</v>
          </cell>
          <cell r="AC175">
            <v>553.70000000000005</v>
          </cell>
          <cell r="AF175">
            <v>1517.2</v>
          </cell>
          <cell r="AG175">
            <v>1434.2727272727273</v>
          </cell>
          <cell r="AH175">
            <v>82.927272727272793</v>
          </cell>
          <cell r="AJ175">
            <v>0</v>
          </cell>
          <cell r="AK175">
            <v>6007.8727272727274</v>
          </cell>
          <cell r="AO175">
            <v>263</v>
          </cell>
          <cell r="AP175">
            <v>600</v>
          </cell>
          <cell r="AQ175">
            <v>783.9666666666667</v>
          </cell>
          <cell r="AR175">
            <v>1866.9363636363637</v>
          </cell>
        </row>
        <row r="176">
          <cell r="F176">
            <v>0</v>
          </cell>
          <cell r="G176">
            <v>0</v>
          </cell>
          <cell r="H176">
            <v>0</v>
          </cell>
          <cell r="P176">
            <v>89.333333333333329</v>
          </cell>
          <cell r="Q176">
            <v>0</v>
          </cell>
          <cell r="R176">
            <v>0</v>
          </cell>
          <cell r="S176">
            <v>560</v>
          </cell>
          <cell r="T176">
            <v>0</v>
          </cell>
          <cell r="U176">
            <v>0</v>
          </cell>
          <cell r="V176">
            <v>0</v>
          </cell>
          <cell r="W176">
            <v>0</v>
          </cell>
          <cell r="X176">
            <v>300</v>
          </cell>
          <cell r="Y176">
            <v>141</v>
          </cell>
          <cell r="Z176">
            <v>159</v>
          </cell>
          <cell r="AA176">
            <v>0</v>
          </cell>
          <cell r="AB176">
            <v>0</v>
          </cell>
          <cell r="AC176">
            <v>204.36363636363637</v>
          </cell>
          <cell r="AD176">
            <v>97</v>
          </cell>
          <cell r="AE176">
            <v>107.36363636363637</v>
          </cell>
          <cell r="AF176">
            <v>274.27272727272725</v>
          </cell>
          <cell r="AG176">
            <v>274.27272727272725</v>
          </cell>
          <cell r="AH176">
            <v>0</v>
          </cell>
        </row>
        <row r="177">
          <cell r="F177">
            <v>19</v>
          </cell>
          <cell r="P177">
            <v>1.3333333333333286</v>
          </cell>
          <cell r="Q177">
            <v>0</v>
          </cell>
          <cell r="R177">
            <v>0</v>
          </cell>
          <cell r="S177">
            <v>13.666666666666666</v>
          </cell>
          <cell r="T177">
            <v>13.666666666666666</v>
          </cell>
          <cell r="U177">
            <v>0</v>
          </cell>
          <cell r="V177">
            <v>0</v>
          </cell>
          <cell r="W177">
            <v>0</v>
          </cell>
          <cell r="X177">
            <v>785.33333333333337</v>
          </cell>
          <cell r="AA177">
            <v>0</v>
          </cell>
          <cell r="AB177">
            <v>0</v>
          </cell>
          <cell r="AC177">
            <v>40.333333333333336</v>
          </cell>
          <cell r="AF177">
            <v>12.333333333333334</v>
          </cell>
          <cell r="AG177">
            <v>12</v>
          </cell>
          <cell r="AH177">
            <v>0.33333333333333331</v>
          </cell>
          <cell r="AI177">
            <v>0</v>
          </cell>
          <cell r="AJ177">
            <v>0</v>
          </cell>
          <cell r="AK177">
            <v>-408.77924242424228</v>
          </cell>
          <cell r="AO177">
            <v>385</v>
          </cell>
          <cell r="AP177">
            <v>445</v>
          </cell>
          <cell r="AQ177">
            <v>8.3333333333333286</v>
          </cell>
          <cell r="AR177">
            <v>33.333333333333329</v>
          </cell>
        </row>
        <row r="180">
          <cell r="F180">
            <v>11960.8</v>
          </cell>
          <cell r="P180">
            <v>704.3333333333336</v>
          </cell>
          <cell r="S180">
            <v>2859.1666666666665</v>
          </cell>
          <cell r="X180">
            <v>477.33333333333155</v>
          </cell>
          <cell r="AC180">
            <v>-207.66666666666805</v>
          </cell>
          <cell r="AF180">
            <v>1396.3333333333337</v>
          </cell>
          <cell r="AG180">
            <v>890.59999999999991</v>
          </cell>
          <cell r="AH180">
            <v>505.73333333333341</v>
          </cell>
          <cell r="AP180">
            <v>1507.2</v>
          </cell>
        </row>
        <row r="181">
          <cell r="AO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СТАНЦІї ЕЛЕКТРО</v>
          </cell>
          <cell r="AP184" t="str">
            <v>СТАНЦІІ ТЕПЛОВІ</v>
          </cell>
          <cell r="AQ184" t="str">
            <v>МЕРЕЖІ ЕЛЕКТРО</v>
          </cell>
          <cell r="AR184" t="str">
            <v>МЕРЕЖІ ТЕПЛОВІ</v>
          </cell>
        </row>
        <row r="187">
          <cell r="S187">
            <v>47.7</v>
          </cell>
          <cell r="X187">
            <v>75.7</v>
          </cell>
          <cell r="AC187">
            <v>66.599999999999994</v>
          </cell>
          <cell r="AK187">
            <v>190</v>
          </cell>
          <cell r="AO187">
            <v>221.49122807017542</v>
          </cell>
        </row>
        <row r="188">
          <cell r="S188">
            <v>54.5</v>
          </cell>
          <cell r="X188">
            <v>86.7</v>
          </cell>
          <cell r="AC188">
            <v>76.3</v>
          </cell>
          <cell r="AK188">
            <v>217.5</v>
          </cell>
          <cell r="AO188">
            <v>252.49999999999997</v>
          </cell>
        </row>
        <row r="189">
          <cell r="P189">
            <v>0</v>
          </cell>
          <cell r="S189">
            <v>0</v>
          </cell>
          <cell r="X189">
            <v>0</v>
          </cell>
          <cell r="AC189">
            <v>0</v>
          </cell>
          <cell r="AO189">
            <v>66</v>
          </cell>
        </row>
        <row r="190">
          <cell r="P190">
            <v>0</v>
          </cell>
          <cell r="S190">
            <v>194.5</v>
          </cell>
          <cell r="X190">
            <v>194.5</v>
          </cell>
          <cell r="AC190">
            <v>194.5</v>
          </cell>
          <cell r="AK190">
            <v>194.5</v>
          </cell>
          <cell r="AO190">
            <v>0</v>
          </cell>
        </row>
        <row r="191">
          <cell r="S191">
            <v>9278</v>
          </cell>
          <cell r="X191">
            <v>14724</v>
          </cell>
          <cell r="AC191">
            <v>12954</v>
          </cell>
          <cell r="AK191">
            <v>36955</v>
          </cell>
          <cell r="AO191">
            <v>0</v>
          </cell>
        </row>
        <row r="192">
          <cell r="AK192">
            <v>36956</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0</v>
          </cell>
          <cell r="AC199">
            <v>0</v>
          </cell>
          <cell r="AK199">
            <v>0</v>
          </cell>
          <cell r="AO199">
            <v>75.839416058394164</v>
          </cell>
        </row>
        <row r="200">
          <cell r="X200">
            <v>0</v>
          </cell>
          <cell r="AC200">
            <v>0</v>
          </cell>
          <cell r="AK200">
            <v>0</v>
          </cell>
          <cell r="AO200">
            <v>103.9</v>
          </cell>
        </row>
        <row r="201">
          <cell r="F201">
            <v>75</v>
          </cell>
          <cell r="P201">
            <v>75</v>
          </cell>
          <cell r="AJ201">
            <v>0</v>
          </cell>
          <cell r="AO201" t="e">
            <v>#DIV/0!</v>
          </cell>
          <cell r="AR201">
            <v>75</v>
          </cell>
        </row>
        <row r="202">
          <cell r="S202">
            <v>385</v>
          </cell>
          <cell r="X202">
            <v>385</v>
          </cell>
          <cell r="AC202">
            <v>385</v>
          </cell>
          <cell r="AK202">
            <v>385</v>
          </cell>
          <cell r="AO202">
            <v>195.28</v>
          </cell>
        </row>
        <row r="203">
          <cell r="S203">
            <v>0</v>
          </cell>
          <cell r="X203">
            <v>0</v>
          </cell>
          <cell r="AC203">
            <v>0</v>
          </cell>
          <cell r="AK203">
            <v>0</v>
          </cell>
          <cell r="AO203">
            <v>14810</v>
          </cell>
        </row>
        <row r="204">
          <cell r="AK204">
            <v>0</v>
          </cell>
        </row>
        <row r="205">
          <cell r="S205">
            <v>54.5</v>
          </cell>
          <cell r="X205">
            <v>86.7</v>
          </cell>
          <cell r="Y205">
            <v>40.4</v>
          </cell>
          <cell r="Z205">
            <v>46.300000000000004</v>
          </cell>
          <cell r="AC205">
            <v>76.3</v>
          </cell>
          <cell r="AD205">
            <v>35.9</v>
          </cell>
          <cell r="AE205">
            <v>40.4</v>
          </cell>
          <cell r="AK205">
            <v>217.5</v>
          </cell>
          <cell r="AL205">
            <v>76.3</v>
          </cell>
          <cell r="AM205">
            <v>141.19999999999999</v>
          </cell>
          <cell r="AO205">
            <v>356.4</v>
          </cell>
          <cell r="AP205">
            <v>74.900000000000006</v>
          </cell>
          <cell r="AQ205">
            <v>281.5</v>
          </cell>
        </row>
        <row r="206">
          <cell r="S206">
            <v>9278</v>
          </cell>
          <cell r="X206">
            <v>14724</v>
          </cell>
          <cell r="Y206">
            <v>6861</v>
          </cell>
          <cell r="Z206">
            <v>7863</v>
          </cell>
          <cell r="AA206">
            <v>7863</v>
          </cell>
          <cell r="AC206">
            <v>12954</v>
          </cell>
          <cell r="AD206">
            <v>6095</v>
          </cell>
          <cell r="AE206">
            <v>6859</v>
          </cell>
          <cell r="AK206">
            <v>36955</v>
          </cell>
          <cell r="AL206">
            <v>12956</v>
          </cell>
          <cell r="AM206">
            <v>24000</v>
          </cell>
          <cell r="AO206">
            <v>14810</v>
          </cell>
          <cell r="AP206">
            <v>3112.427048260382</v>
          </cell>
          <cell r="AQ206">
            <v>11697.572951739618</v>
          </cell>
        </row>
        <row r="207">
          <cell r="S207">
            <v>170.24</v>
          </cell>
          <cell r="X207">
            <v>169.83</v>
          </cell>
          <cell r="Y207">
            <v>169.83</v>
          </cell>
          <cell r="Z207">
            <v>169.83</v>
          </cell>
          <cell r="AC207">
            <v>169.78</v>
          </cell>
          <cell r="AD207">
            <v>169.78</v>
          </cell>
          <cell r="AE207">
            <v>169.78</v>
          </cell>
          <cell r="AI207" t="str">
            <v/>
          </cell>
          <cell r="AJ207" t="str">
            <v/>
          </cell>
          <cell r="AK207">
            <v>169.91</v>
          </cell>
          <cell r="AL207">
            <v>169.8</v>
          </cell>
          <cell r="AM207">
            <v>169.97</v>
          </cell>
          <cell r="AO207">
            <v>41.55</v>
          </cell>
          <cell r="AP207">
            <v>41.55</v>
          </cell>
          <cell r="AQ207">
            <v>41.55</v>
          </cell>
          <cell r="AR207" t="str">
            <v/>
          </cell>
        </row>
        <row r="208">
          <cell r="AM208">
            <v>0</v>
          </cell>
          <cell r="AO208">
            <v>52</v>
          </cell>
          <cell r="AP208">
            <v>52</v>
          </cell>
        </row>
        <row r="209">
          <cell r="X209">
            <v>14724</v>
          </cell>
          <cell r="AC209">
            <v>12954</v>
          </cell>
          <cell r="AK209">
            <v>36955</v>
          </cell>
          <cell r="AL209">
            <v>12956</v>
          </cell>
          <cell r="AM209">
            <v>23999</v>
          </cell>
          <cell r="AO209">
            <v>14862</v>
          </cell>
          <cell r="AP209">
            <v>3164.427048260382</v>
          </cell>
          <cell r="AQ209">
            <v>11697.572951739618</v>
          </cell>
        </row>
        <row r="211">
          <cell r="AK211">
            <v>36956</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P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O256" t="str">
            <v>СТАНЦІї ЕЛЕКТРО</v>
          </cell>
          <cell r="AP256" t="str">
            <v>СТАНЦІІ ТЕПЛОВІ</v>
          </cell>
          <cell r="AQ256" t="str">
            <v>МЕРЕЖІ ЕЛЕКТРО</v>
          </cell>
          <cell r="AR256" t="str">
            <v>МЕРЕЖІ ТЕПЛОВІ</v>
          </cell>
        </row>
        <row r="257">
          <cell r="F257">
            <v>5557.4</v>
          </cell>
          <cell r="P257">
            <v>2690.6333333333337</v>
          </cell>
          <cell r="S257">
            <v>7246.6333333333332</v>
          </cell>
          <cell r="X257">
            <v>2582.4666666666649</v>
          </cell>
          <cell r="AC257">
            <v>1595.0030303030289</v>
          </cell>
          <cell r="AF257">
            <v>3811.5939393939398</v>
          </cell>
          <cell r="AG257">
            <v>3064.6</v>
          </cell>
          <cell r="AH257">
            <v>746.99393939393951</v>
          </cell>
          <cell r="AJ257">
            <v>7599</v>
          </cell>
          <cell r="AK257">
            <v>24529.730303030297</v>
          </cell>
        </row>
        <row r="259">
          <cell r="F259">
            <v>21632</v>
          </cell>
          <cell r="G259">
            <v>1618</v>
          </cell>
          <cell r="H259">
            <v>3555.4</v>
          </cell>
          <cell r="P259">
            <v>2690.6333333333337</v>
          </cell>
          <cell r="Q259">
            <v>0</v>
          </cell>
          <cell r="R259">
            <v>0</v>
          </cell>
          <cell r="S259">
            <v>7246.6333333333332</v>
          </cell>
          <cell r="T259">
            <v>3032.0786666666681</v>
          </cell>
          <cell r="U259">
            <v>2816.5546666666669</v>
          </cell>
          <cell r="V259">
            <v>0</v>
          </cell>
          <cell r="W259">
            <v>0</v>
          </cell>
          <cell r="X259">
            <v>2582.4666666666649</v>
          </cell>
          <cell r="Y259">
            <v>1155</v>
          </cell>
          <cell r="Z259">
            <v>1327.4666666666649</v>
          </cell>
          <cell r="AA259">
            <v>0</v>
          </cell>
          <cell r="AB259">
            <v>0</v>
          </cell>
          <cell r="AC259">
            <v>1595.0030303030289</v>
          </cell>
          <cell r="AD259">
            <v>690</v>
          </cell>
          <cell r="AE259">
            <v>775.00303030303076</v>
          </cell>
          <cell r="AF259">
            <v>3811.5939393939398</v>
          </cell>
          <cell r="AG259">
            <v>3064.6</v>
          </cell>
          <cell r="AH259">
            <v>746.99393939393951</v>
          </cell>
          <cell r="AI259">
            <v>847.2</v>
          </cell>
          <cell r="AJ259">
            <v>0</v>
          </cell>
          <cell r="AK259">
            <v>84360.203030303033</v>
          </cell>
          <cell r="AM259">
            <v>66143.25</v>
          </cell>
        </row>
        <row r="260">
          <cell r="F260">
            <v>14152.066666666669</v>
          </cell>
          <cell r="G260">
            <v>1473</v>
          </cell>
          <cell r="H260">
            <v>3150.4</v>
          </cell>
          <cell r="P260">
            <v>892.00000000000045</v>
          </cell>
          <cell r="S260">
            <v>2623</v>
          </cell>
          <cell r="T260">
            <v>2273.1066666666684</v>
          </cell>
          <cell r="U260">
            <v>1268.7266666666667</v>
          </cell>
          <cell r="X260">
            <v>1222.6666666666649</v>
          </cell>
          <cell r="Y260">
            <v>731</v>
          </cell>
          <cell r="Z260">
            <v>839.99999999999841</v>
          </cell>
          <cell r="AC260">
            <v>-224.33333333333462</v>
          </cell>
          <cell r="AD260">
            <v>257</v>
          </cell>
          <cell r="AE260">
            <v>288.66666666666714</v>
          </cell>
          <cell r="AF260">
            <v>934.06666666666706</v>
          </cell>
          <cell r="AG260">
            <v>736</v>
          </cell>
          <cell r="AH260">
            <v>198.06666666666672</v>
          </cell>
          <cell r="AI260">
            <v>229.20000000000005</v>
          </cell>
          <cell r="AJ260">
            <v>-2455</v>
          </cell>
          <cell r="AK260">
            <v>69656.672727272729</v>
          </cell>
          <cell r="AM260">
            <v>19211.600000000002</v>
          </cell>
        </row>
        <row r="261">
          <cell r="F261">
            <v>60595.933333333334</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60595.933333333334</v>
          </cell>
        </row>
        <row r="262">
          <cell r="F262">
            <v>36956</v>
          </cell>
          <cell r="AK262">
            <v>36956</v>
          </cell>
        </row>
        <row r="263">
          <cell r="F263">
            <v>9777</v>
          </cell>
          <cell r="AK263">
            <v>9777</v>
          </cell>
        </row>
        <row r="264">
          <cell r="F264">
            <v>9162.9333333333343</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9162.9333333333343</v>
          </cell>
        </row>
        <row r="265">
          <cell r="F265">
            <v>770.33333333333337</v>
          </cell>
          <cell r="AK265">
            <v>770.33333333333337</v>
          </cell>
        </row>
        <row r="266">
          <cell r="F266">
            <v>0</v>
          </cell>
          <cell r="AK266">
            <v>0</v>
          </cell>
        </row>
        <row r="267">
          <cell r="F267">
            <v>3639.6</v>
          </cell>
          <cell r="AK267">
            <v>3639.6</v>
          </cell>
        </row>
        <row r="268">
          <cell r="F268">
            <v>3500</v>
          </cell>
          <cell r="AK268">
            <v>3500</v>
          </cell>
        </row>
        <row r="269">
          <cell r="F269">
            <v>0</v>
          </cell>
          <cell r="AK269">
            <v>0</v>
          </cell>
        </row>
        <row r="270">
          <cell r="F270">
            <v>1253</v>
          </cell>
          <cell r="P270">
            <v>0</v>
          </cell>
          <cell r="S270">
            <v>0</v>
          </cell>
          <cell r="X270">
            <v>0</v>
          </cell>
          <cell r="AC270">
            <v>0</v>
          </cell>
          <cell r="AF270">
            <v>0</v>
          </cell>
          <cell r="AG270">
            <v>0</v>
          </cell>
          <cell r="AH270">
            <v>0</v>
          </cell>
          <cell r="AI270">
            <v>0</v>
          </cell>
          <cell r="AK270">
            <v>1253</v>
          </cell>
        </row>
        <row r="271">
          <cell r="F271">
            <v>4595</v>
          </cell>
          <cell r="AK271">
            <v>4595</v>
          </cell>
        </row>
        <row r="272">
          <cell r="F272">
            <v>105</v>
          </cell>
          <cell r="P272">
            <v>0</v>
          </cell>
          <cell r="S272">
            <v>0</v>
          </cell>
          <cell r="X272">
            <v>0</v>
          </cell>
          <cell r="AC272">
            <v>0</v>
          </cell>
          <cell r="AF272">
            <v>0</v>
          </cell>
          <cell r="AG272">
            <v>0</v>
          </cell>
          <cell r="AH272">
            <v>0</v>
          </cell>
          <cell r="AI272">
            <v>0</v>
          </cell>
          <cell r="AK272">
            <v>105</v>
          </cell>
        </row>
        <row r="273">
          <cell r="F273">
            <v>66153.333333333328</v>
          </cell>
          <cell r="P273">
            <v>2690.6333333333337</v>
          </cell>
          <cell r="Q273">
            <v>0</v>
          </cell>
          <cell r="R273">
            <v>0</v>
          </cell>
          <cell r="S273">
            <v>7246.6333333333332</v>
          </cell>
          <cell r="T273">
            <v>0</v>
          </cell>
          <cell r="U273">
            <v>0</v>
          </cell>
          <cell r="V273">
            <v>0</v>
          </cell>
          <cell r="W273">
            <v>0</v>
          </cell>
          <cell r="X273">
            <v>2582.4666666666649</v>
          </cell>
          <cell r="Y273">
            <v>0</v>
          </cell>
          <cell r="Z273">
            <v>0</v>
          </cell>
          <cell r="AA273">
            <v>0</v>
          </cell>
          <cell r="AB273">
            <v>0</v>
          </cell>
          <cell r="AC273">
            <v>1595.0030303030289</v>
          </cell>
          <cell r="AD273">
            <v>0</v>
          </cell>
          <cell r="AE273">
            <v>0</v>
          </cell>
          <cell r="AF273">
            <v>3811.5939393939398</v>
          </cell>
          <cell r="AG273">
            <v>3064.6</v>
          </cell>
          <cell r="AH273">
            <v>746.99393939393951</v>
          </cell>
          <cell r="AI273">
            <v>0</v>
          </cell>
          <cell r="AK273">
            <v>85125.663636363606</v>
          </cell>
        </row>
        <row r="274">
          <cell r="F274">
            <v>2114.6</v>
          </cell>
          <cell r="P274">
            <v>1527.9666666666669</v>
          </cell>
          <cell r="Q274">
            <v>0</v>
          </cell>
          <cell r="R274">
            <v>0</v>
          </cell>
          <cell r="S274">
            <v>4128.3</v>
          </cell>
          <cell r="T274">
            <v>592.47866666666653</v>
          </cell>
          <cell r="U274">
            <v>601.98800000000006</v>
          </cell>
          <cell r="V274">
            <v>0</v>
          </cell>
          <cell r="W274">
            <v>0</v>
          </cell>
          <cell r="X274">
            <v>1710.8</v>
          </cell>
          <cell r="Y274">
            <v>530</v>
          </cell>
          <cell r="Z274">
            <v>608.79999999999995</v>
          </cell>
          <cell r="AA274">
            <v>0</v>
          </cell>
          <cell r="AB274">
            <v>0</v>
          </cell>
          <cell r="AC274">
            <v>840.03333333333342</v>
          </cell>
          <cell r="AD274">
            <v>171</v>
          </cell>
          <cell r="AE274">
            <v>191.66969696969696</v>
          </cell>
          <cell r="AF274">
            <v>2708.1333333333332</v>
          </cell>
          <cell r="AG274">
            <v>2158.8727272727274</v>
          </cell>
          <cell r="AH274">
            <v>549.26060606060616</v>
          </cell>
          <cell r="AI274">
            <v>618</v>
          </cell>
          <cell r="AK274">
            <v>13758.833333333332</v>
          </cell>
        </row>
        <row r="275">
          <cell r="F275">
            <v>550</v>
          </cell>
          <cell r="G275">
            <v>145</v>
          </cell>
          <cell r="H275">
            <v>405</v>
          </cell>
          <cell r="P275">
            <v>794.30000000000007</v>
          </cell>
          <cell r="S275">
            <v>1740.8</v>
          </cell>
          <cell r="T275">
            <v>578.8119999999999</v>
          </cell>
          <cell r="U275">
            <v>601.98800000000006</v>
          </cell>
          <cell r="X275">
            <v>681.8</v>
          </cell>
          <cell r="Y275">
            <v>177</v>
          </cell>
          <cell r="Z275">
            <v>204.8</v>
          </cell>
          <cell r="AC275">
            <v>553.70000000000005</v>
          </cell>
          <cell r="AD275">
            <v>165</v>
          </cell>
          <cell r="AE275">
            <v>184.33636363636361</v>
          </cell>
          <cell r="AF275">
            <v>1517.2</v>
          </cell>
          <cell r="AG275">
            <v>1434.2727272727273</v>
          </cell>
          <cell r="AH275">
            <v>82.927272727272793</v>
          </cell>
          <cell r="AI275">
            <v>377</v>
          </cell>
          <cell r="AK275">
            <v>6090.8</v>
          </cell>
        </row>
        <row r="276">
          <cell r="F276">
            <v>0</v>
          </cell>
          <cell r="P276">
            <v>0</v>
          </cell>
          <cell r="Q276">
            <v>0</v>
          </cell>
          <cell r="R276">
            <v>0</v>
          </cell>
          <cell r="S276">
            <v>13.666666666666666</v>
          </cell>
          <cell r="T276">
            <v>13.666666666666666</v>
          </cell>
          <cell r="U276">
            <v>0</v>
          </cell>
          <cell r="V276">
            <v>0</v>
          </cell>
          <cell r="W276">
            <v>0</v>
          </cell>
          <cell r="X276">
            <v>757</v>
          </cell>
          <cell r="Y276">
            <v>353</v>
          </cell>
          <cell r="Z276">
            <v>404</v>
          </cell>
          <cell r="AA276">
            <v>0</v>
          </cell>
          <cell r="AB276">
            <v>0</v>
          </cell>
          <cell r="AC276">
            <v>-0.66666666666666607</v>
          </cell>
          <cell r="AD276">
            <v>6</v>
          </cell>
          <cell r="AE276">
            <v>7.3333333333333339</v>
          </cell>
          <cell r="AF276">
            <v>0.33333333333333331</v>
          </cell>
          <cell r="AG276">
            <v>0</v>
          </cell>
          <cell r="AH276">
            <v>0.33333333333333331</v>
          </cell>
          <cell r="AI276">
            <v>0</v>
          </cell>
          <cell r="AK276">
            <v>770.33333333333337</v>
          </cell>
        </row>
        <row r="277">
          <cell r="F277">
            <v>1556.6</v>
          </cell>
          <cell r="P277">
            <v>711</v>
          </cell>
          <cell r="Q277">
            <v>0</v>
          </cell>
          <cell r="R277">
            <v>0</v>
          </cell>
          <cell r="S277">
            <v>975.83333333333326</v>
          </cell>
          <cell r="T277">
            <v>0</v>
          </cell>
          <cell r="U277">
            <v>0</v>
          </cell>
          <cell r="V277">
            <v>0</v>
          </cell>
          <cell r="W277">
            <v>0</v>
          </cell>
          <cell r="X277">
            <v>256</v>
          </cell>
          <cell r="Y277">
            <v>0</v>
          </cell>
          <cell r="Z277">
            <v>0</v>
          </cell>
          <cell r="AA277">
            <v>0</v>
          </cell>
          <cell r="AB277">
            <v>0</v>
          </cell>
          <cell r="AC277">
            <v>240</v>
          </cell>
          <cell r="AD277">
            <v>0</v>
          </cell>
          <cell r="AE277">
            <v>0</v>
          </cell>
          <cell r="AF277">
            <v>515.6</v>
          </cell>
          <cell r="AG277">
            <v>483.6</v>
          </cell>
          <cell r="AH277">
            <v>32</v>
          </cell>
          <cell r="AI277">
            <v>0</v>
          </cell>
          <cell r="AK277">
            <v>4289.0333333333338</v>
          </cell>
        </row>
        <row r="278">
          <cell r="F278">
            <v>160</v>
          </cell>
          <cell r="P278">
            <v>56</v>
          </cell>
          <cell r="S278">
            <v>400.83333333333331</v>
          </cell>
          <cell r="X278">
            <v>60</v>
          </cell>
          <cell r="AC278">
            <v>40</v>
          </cell>
          <cell r="AF278">
            <v>236</v>
          </cell>
          <cell r="AG278">
            <v>204</v>
          </cell>
          <cell r="AH278">
            <v>32</v>
          </cell>
          <cell r="AI278">
            <v>0</v>
          </cell>
          <cell r="AK278">
            <v>986.83333333333326</v>
          </cell>
        </row>
        <row r="279">
          <cell r="F279">
            <v>813</v>
          </cell>
          <cell r="P279">
            <v>10</v>
          </cell>
          <cell r="S279">
            <v>0</v>
          </cell>
          <cell r="X279">
            <v>30</v>
          </cell>
          <cell r="AC279">
            <v>20</v>
          </cell>
          <cell r="AF279">
            <v>25.6</v>
          </cell>
          <cell r="AG279">
            <v>25.6</v>
          </cell>
          <cell r="AH279">
            <v>0</v>
          </cell>
          <cell r="AI279">
            <v>0</v>
          </cell>
          <cell r="AK279">
            <v>898.6</v>
          </cell>
        </row>
        <row r="280">
          <cell r="F280">
            <v>60</v>
          </cell>
          <cell r="P280">
            <v>500</v>
          </cell>
          <cell r="S280">
            <v>430</v>
          </cell>
          <cell r="X280">
            <v>100</v>
          </cell>
          <cell r="AC280">
            <v>130</v>
          </cell>
          <cell r="AF280">
            <v>150</v>
          </cell>
          <cell r="AG280">
            <v>150</v>
          </cell>
          <cell r="AK280">
            <v>1370</v>
          </cell>
        </row>
        <row r="281">
          <cell r="F281">
            <v>523.6</v>
          </cell>
          <cell r="P281">
            <v>145</v>
          </cell>
          <cell r="S281">
            <v>145</v>
          </cell>
          <cell r="X281">
            <v>66</v>
          </cell>
          <cell r="AC281">
            <v>50</v>
          </cell>
          <cell r="AF281">
            <v>104</v>
          </cell>
          <cell r="AG281">
            <v>104</v>
          </cell>
          <cell r="AH281">
            <v>0</v>
          </cell>
          <cell r="AK281">
            <v>1033.5999999999999</v>
          </cell>
        </row>
        <row r="282">
          <cell r="F282">
            <v>8</v>
          </cell>
          <cell r="P282">
            <v>22.666666666666668</v>
          </cell>
          <cell r="Q282">
            <v>0</v>
          </cell>
          <cell r="R282">
            <v>0</v>
          </cell>
          <cell r="S282">
            <v>1148</v>
          </cell>
          <cell r="T282">
            <v>0</v>
          </cell>
          <cell r="U282">
            <v>0</v>
          </cell>
          <cell r="V282">
            <v>0</v>
          </cell>
          <cell r="W282">
            <v>0</v>
          </cell>
          <cell r="X282">
            <v>16</v>
          </cell>
          <cell r="Y282">
            <v>0</v>
          </cell>
          <cell r="Z282">
            <v>0</v>
          </cell>
          <cell r="AA282">
            <v>0</v>
          </cell>
          <cell r="AB282">
            <v>0</v>
          </cell>
          <cell r="AC282">
            <v>47</v>
          </cell>
          <cell r="AD282">
            <v>0</v>
          </cell>
          <cell r="AE282">
            <v>0</v>
          </cell>
          <cell r="AF282">
            <v>675</v>
          </cell>
          <cell r="AG282">
            <v>241</v>
          </cell>
          <cell r="AH282">
            <v>434</v>
          </cell>
          <cell r="AI282">
            <v>241</v>
          </cell>
          <cell r="AK282">
            <v>2358.666666666667</v>
          </cell>
        </row>
        <row r="283">
          <cell r="F283">
            <v>0</v>
          </cell>
          <cell r="P283">
            <v>1</v>
          </cell>
          <cell r="S283">
            <v>0</v>
          </cell>
          <cell r="X283">
            <v>16</v>
          </cell>
          <cell r="AC283">
            <v>47</v>
          </cell>
          <cell r="AF283">
            <v>0</v>
          </cell>
          <cell r="AG283">
            <v>0</v>
          </cell>
          <cell r="AH283">
            <v>0</v>
          </cell>
          <cell r="AI283">
            <v>0</v>
          </cell>
          <cell r="AK283">
            <v>64</v>
          </cell>
        </row>
        <row r="284">
          <cell r="F284">
            <v>8</v>
          </cell>
          <cell r="P284">
            <v>21.666666666666668</v>
          </cell>
          <cell r="S284">
            <v>1148</v>
          </cell>
          <cell r="X284">
            <v>0</v>
          </cell>
          <cell r="AC284">
            <v>0</v>
          </cell>
          <cell r="AF284">
            <v>675</v>
          </cell>
          <cell r="AG284">
            <v>241</v>
          </cell>
          <cell r="AH284">
            <v>434</v>
          </cell>
          <cell r="AI284">
            <v>241</v>
          </cell>
          <cell r="AK284">
            <v>1852.6666666666667</v>
          </cell>
        </row>
        <row r="285">
          <cell r="AK285">
            <v>442</v>
          </cell>
        </row>
        <row r="286">
          <cell r="S286">
            <v>250</v>
          </cell>
          <cell r="AH286">
            <v>0</v>
          </cell>
          <cell r="AI286">
            <v>0</v>
          </cell>
          <cell r="AK286">
            <v>250</v>
          </cell>
        </row>
        <row r="287">
          <cell r="F287">
            <v>64038.73333333333</v>
          </cell>
          <cell r="P287">
            <v>1162.6666666666667</v>
          </cell>
          <cell r="Q287">
            <v>0</v>
          </cell>
          <cell r="R287">
            <v>0</v>
          </cell>
          <cell r="S287">
            <v>3118.333333333333</v>
          </cell>
          <cell r="T287">
            <v>-592.47866666666653</v>
          </cell>
          <cell r="U287">
            <v>-601.98800000000006</v>
          </cell>
          <cell r="V287">
            <v>0</v>
          </cell>
          <cell r="W287">
            <v>0</v>
          </cell>
          <cell r="X287">
            <v>871.66666666666492</v>
          </cell>
          <cell r="Y287">
            <v>-530</v>
          </cell>
          <cell r="Z287">
            <v>-608.79999999999995</v>
          </cell>
          <cell r="AA287">
            <v>0</v>
          </cell>
          <cell r="AB287">
            <v>0</v>
          </cell>
          <cell r="AC287">
            <v>754.96969696969552</v>
          </cell>
          <cell r="AD287">
            <v>-171</v>
          </cell>
          <cell r="AE287">
            <v>-191.66969696969696</v>
          </cell>
          <cell r="AF287">
            <v>1103.4606060606066</v>
          </cell>
          <cell r="AG287">
            <v>905.72727272727252</v>
          </cell>
          <cell r="AH287">
            <v>197.73333333333335</v>
          </cell>
          <cell r="AI287">
            <v>-618</v>
          </cell>
          <cell r="AK287">
            <v>71366.830303030292</v>
          </cell>
        </row>
        <row r="288">
          <cell r="AK288">
            <v>0</v>
          </cell>
        </row>
        <row r="289">
          <cell r="F289">
            <v>4117</v>
          </cell>
          <cell r="P289">
            <v>1085.6666666666667</v>
          </cell>
          <cell r="Q289">
            <v>0</v>
          </cell>
          <cell r="R289">
            <v>0</v>
          </cell>
          <cell r="S289">
            <v>2811.3333333333335</v>
          </cell>
          <cell r="T289">
            <v>0</v>
          </cell>
          <cell r="U289">
            <v>0</v>
          </cell>
          <cell r="V289">
            <v>0</v>
          </cell>
          <cell r="W289">
            <v>0</v>
          </cell>
          <cell r="X289">
            <v>871.66666666666663</v>
          </cell>
          <cell r="Y289">
            <v>0</v>
          </cell>
          <cell r="Z289">
            <v>0</v>
          </cell>
          <cell r="AA289">
            <v>0</v>
          </cell>
          <cell r="AB289">
            <v>0</v>
          </cell>
          <cell r="AC289">
            <v>1254.30303030303</v>
          </cell>
          <cell r="AD289">
            <v>0</v>
          </cell>
          <cell r="AE289">
            <v>0</v>
          </cell>
          <cell r="AF289">
            <v>1103.4606060606061</v>
          </cell>
          <cell r="AG289">
            <v>747.72727272727275</v>
          </cell>
          <cell r="AH289">
            <v>355.73333333333335</v>
          </cell>
          <cell r="AI289">
            <v>283.60000000000002</v>
          </cell>
          <cell r="AK289">
            <v>11551.430303030302</v>
          </cell>
        </row>
        <row r="290">
          <cell r="F290">
            <v>1439</v>
          </cell>
          <cell r="P290">
            <v>130</v>
          </cell>
          <cell r="S290">
            <v>904</v>
          </cell>
          <cell r="X290">
            <v>0</v>
          </cell>
          <cell r="AC290">
            <v>0</v>
          </cell>
          <cell r="AF290">
            <v>358</v>
          </cell>
          <cell r="AG290">
            <v>200</v>
          </cell>
          <cell r="AH290">
            <v>158</v>
          </cell>
          <cell r="AI290">
            <v>118.4</v>
          </cell>
          <cell r="AK290">
            <v>2931</v>
          </cell>
        </row>
        <row r="291">
          <cell r="F291">
            <v>523.6</v>
          </cell>
          <cell r="P291">
            <v>415.66666666666663</v>
          </cell>
          <cell r="Q291">
            <v>0</v>
          </cell>
          <cell r="R291">
            <v>0</v>
          </cell>
          <cell r="S291">
            <v>904</v>
          </cell>
          <cell r="T291">
            <v>0</v>
          </cell>
          <cell r="U291">
            <v>0</v>
          </cell>
          <cell r="V291">
            <v>0</v>
          </cell>
          <cell r="W291">
            <v>0</v>
          </cell>
          <cell r="X291">
            <v>472</v>
          </cell>
          <cell r="Y291">
            <v>0</v>
          </cell>
          <cell r="Z291">
            <v>0</v>
          </cell>
          <cell r="AA291">
            <v>0</v>
          </cell>
          <cell r="AB291">
            <v>0</v>
          </cell>
          <cell r="AC291">
            <v>1028.6363636363635</v>
          </cell>
          <cell r="AD291">
            <v>0</v>
          </cell>
          <cell r="AE291">
            <v>0</v>
          </cell>
          <cell r="AF291">
            <v>273.72727272727275</v>
          </cell>
          <cell r="AG291">
            <v>273.72727272727275</v>
          </cell>
          <cell r="AH291">
            <v>0</v>
          </cell>
          <cell r="AI291">
            <v>0</v>
          </cell>
          <cell r="AK291">
            <v>3617.6303030303025</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2135.4</v>
          </cell>
          <cell r="P294">
            <v>538.66666666666674</v>
          </cell>
          <cell r="Q294">
            <v>0</v>
          </cell>
          <cell r="R294">
            <v>0</v>
          </cell>
          <cell r="S294">
            <v>1003.3333333333334</v>
          </cell>
          <cell r="T294">
            <v>0</v>
          </cell>
          <cell r="U294">
            <v>0</v>
          </cell>
          <cell r="V294">
            <v>0</v>
          </cell>
          <cell r="W294">
            <v>0</v>
          </cell>
          <cell r="X294">
            <v>371.33333333333331</v>
          </cell>
          <cell r="Y294">
            <v>0</v>
          </cell>
          <cell r="Z294">
            <v>0</v>
          </cell>
          <cell r="AA294">
            <v>0</v>
          </cell>
          <cell r="AB294">
            <v>0</v>
          </cell>
          <cell r="AC294">
            <v>198.66666666666663</v>
          </cell>
          <cell r="AD294">
            <v>0</v>
          </cell>
          <cell r="AE294">
            <v>0</v>
          </cell>
          <cell r="AF294">
            <v>459.73333333333335</v>
          </cell>
          <cell r="AG294">
            <v>262</v>
          </cell>
          <cell r="AH294">
            <v>197.73333333333332</v>
          </cell>
          <cell r="AI294">
            <v>165.2</v>
          </cell>
          <cell r="AK294">
            <v>4915.1333333333341</v>
          </cell>
        </row>
        <row r="295">
          <cell r="F295">
            <v>39</v>
          </cell>
          <cell r="P295">
            <v>393</v>
          </cell>
          <cell r="S295">
            <v>382.50000000000006</v>
          </cell>
          <cell r="X295">
            <v>98</v>
          </cell>
          <cell r="AC295">
            <v>29.333333333333314</v>
          </cell>
          <cell r="AF295">
            <v>44.4</v>
          </cell>
          <cell r="AG295">
            <v>-20.6</v>
          </cell>
          <cell r="AH295">
            <v>65</v>
          </cell>
          <cell r="AI295">
            <v>70</v>
          </cell>
          <cell r="AK295">
            <v>1181.2333333333333</v>
          </cell>
        </row>
        <row r="296">
          <cell r="F296">
            <v>2</v>
          </cell>
          <cell r="P296">
            <v>53.666666666666664</v>
          </cell>
          <cell r="S296">
            <v>355</v>
          </cell>
          <cell r="X296">
            <v>193.66666666666663</v>
          </cell>
          <cell r="AC296">
            <v>84.333333333333329</v>
          </cell>
          <cell r="AF296">
            <v>189</v>
          </cell>
          <cell r="AG296">
            <v>110</v>
          </cell>
          <cell r="AH296">
            <v>79.000000000000014</v>
          </cell>
          <cell r="AI296">
            <v>36</v>
          </cell>
          <cell r="AK296">
            <v>878.66666666666663</v>
          </cell>
        </row>
        <row r="297">
          <cell r="F297">
            <v>2094.4</v>
          </cell>
          <cell r="P297">
            <v>92</v>
          </cell>
          <cell r="S297">
            <v>265.83333333333337</v>
          </cell>
          <cell r="X297">
            <v>79.666666666666671</v>
          </cell>
          <cell r="AC297">
            <v>85</v>
          </cell>
          <cell r="AF297">
            <v>226.33333333333331</v>
          </cell>
          <cell r="AG297">
            <v>172.6</v>
          </cell>
          <cell r="AH297">
            <v>53.73333333333332</v>
          </cell>
          <cell r="AI297">
            <v>59.2</v>
          </cell>
          <cell r="AK297">
            <v>2855.2333333333336</v>
          </cell>
        </row>
        <row r="298">
          <cell r="P298">
            <v>0</v>
          </cell>
          <cell r="AF298">
            <v>0</v>
          </cell>
          <cell r="AG298">
            <v>0</v>
          </cell>
          <cell r="AH298">
            <v>0</v>
          </cell>
          <cell r="AI298">
            <v>0</v>
          </cell>
          <cell r="AK298">
            <v>0</v>
          </cell>
        </row>
        <row r="299">
          <cell r="F299">
            <v>19</v>
          </cell>
          <cell r="P299">
            <v>1.3333333333333286</v>
          </cell>
          <cell r="S299">
            <v>0</v>
          </cell>
          <cell r="X299">
            <v>28.333333333333332</v>
          </cell>
          <cell r="AC299">
            <v>27</v>
          </cell>
          <cell r="AF299">
            <v>12</v>
          </cell>
          <cell r="AG299">
            <v>12</v>
          </cell>
          <cell r="AH299">
            <v>0</v>
          </cell>
          <cell r="AI299">
            <v>0</v>
          </cell>
          <cell r="AK299">
            <v>87.666666666666657</v>
          </cell>
        </row>
        <row r="300">
          <cell r="F300">
            <v>64038.73333333333</v>
          </cell>
          <cell r="P300">
            <v>1162.6666666666667</v>
          </cell>
          <cell r="Q300">
            <v>0</v>
          </cell>
          <cell r="R300">
            <v>0</v>
          </cell>
          <cell r="S300">
            <v>3118.333333333333</v>
          </cell>
          <cell r="T300">
            <v>-592.47866666666653</v>
          </cell>
          <cell r="U300">
            <v>-601.98800000000006</v>
          </cell>
          <cell r="V300">
            <v>0</v>
          </cell>
          <cell r="W300">
            <v>0</v>
          </cell>
          <cell r="X300">
            <v>871.66666666666492</v>
          </cell>
          <cell r="Y300">
            <v>-530</v>
          </cell>
          <cell r="Z300">
            <v>-608.79999999999995</v>
          </cell>
          <cell r="AA300">
            <v>0</v>
          </cell>
          <cell r="AB300">
            <v>0</v>
          </cell>
          <cell r="AC300">
            <v>754.96969696969552</v>
          </cell>
          <cell r="AD300">
            <v>-171</v>
          </cell>
          <cell r="AE300">
            <v>-191.66969696969696</v>
          </cell>
          <cell r="AF300">
            <v>1103.4606060606066</v>
          </cell>
          <cell r="AG300">
            <v>905.72727272727252</v>
          </cell>
          <cell r="AH300">
            <v>197.73333333333335</v>
          </cell>
          <cell r="AI300">
            <v>-618</v>
          </cell>
          <cell r="AK300">
            <v>71366.830303030292</v>
          </cell>
        </row>
        <row r="301">
          <cell r="AH301">
            <v>191</v>
          </cell>
          <cell r="AK301">
            <v>0</v>
          </cell>
        </row>
        <row r="303">
          <cell r="F303">
            <v>64038.73333333333</v>
          </cell>
          <cell r="G303">
            <v>0</v>
          </cell>
          <cell r="H303">
            <v>0</v>
          </cell>
          <cell r="P303">
            <v>1162.6666666666667</v>
          </cell>
          <cell r="Q303">
            <v>0</v>
          </cell>
          <cell r="R303">
            <v>0</v>
          </cell>
          <cell r="S303">
            <v>3118.333333333333</v>
          </cell>
          <cell r="T303">
            <v>-592.47866666666653</v>
          </cell>
          <cell r="U303">
            <v>-601.98800000000006</v>
          </cell>
          <cell r="V303">
            <v>0</v>
          </cell>
          <cell r="W303">
            <v>0</v>
          </cell>
          <cell r="X303">
            <v>871.66666666666492</v>
          </cell>
          <cell r="Y303">
            <v>-530</v>
          </cell>
          <cell r="Z303">
            <v>-608.79999999999995</v>
          </cell>
          <cell r="AA303">
            <v>0</v>
          </cell>
          <cell r="AB303">
            <v>0</v>
          </cell>
          <cell r="AC303">
            <v>754.96969696969552</v>
          </cell>
          <cell r="AF303">
            <v>1103.4606060606066</v>
          </cell>
          <cell r="AG303">
            <v>714.7272727272732</v>
          </cell>
          <cell r="AH303">
            <v>388.73333333333335</v>
          </cell>
          <cell r="AK303">
            <v>71366.830303030292</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64038.73333333333</v>
          </cell>
          <cell r="P308">
            <v>1162.6666666666667</v>
          </cell>
          <cell r="Q308">
            <v>0</v>
          </cell>
          <cell r="R308">
            <v>0</v>
          </cell>
          <cell r="S308">
            <v>3118.333333333333</v>
          </cell>
          <cell r="T308">
            <v>-592.47866666666653</v>
          </cell>
          <cell r="U308">
            <v>-601.98800000000006</v>
          </cell>
          <cell r="V308">
            <v>0</v>
          </cell>
          <cell r="W308">
            <v>0</v>
          </cell>
          <cell r="X308">
            <v>871.66666666666492</v>
          </cell>
          <cell r="Y308">
            <v>-530</v>
          </cell>
          <cell r="Z308">
            <v>-608.79999999999995</v>
          </cell>
          <cell r="AA308">
            <v>0</v>
          </cell>
          <cell r="AB308">
            <v>0</v>
          </cell>
          <cell r="AC308">
            <v>754.96969696969552</v>
          </cell>
          <cell r="AD308">
            <v>-171</v>
          </cell>
          <cell r="AE308">
            <v>-191.66969696969696</v>
          </cell>
          <cell r="AF308">
            <v>1103.4606060606066</v>
          </cell>
          <cell r="AG308">
            <v>714.7272727272732</v>
          </cell>
          <cell r="AH308">
            <v>388.73333333333335</v>
          </cell>
          <cell r="AI308">
            <v>-618</v>
          </cell>
          <cell r="AK308">
            <v>71366.830303030292</v>
          </cell>
        </row>
        <row r="309">
          <cell r="AK309">
            <v>0</v>
          </cell>
        </row>
        <row r="310">
          <cell r="P310">
            <v>0</v>
          </cell>
          <cell r="AK310">
            <v>0</v>
          </cell>
        </row>
        <row r="311">
          <cell r="S311">
            <v>0</v>
          </cell>
          <cell r="AK311">
            <v>0</v>
          </cell>
        </row>
        <row r="312">
          <cell r="F312">
            <v>3800</v>
          </cell>
          <cell r="AK312">
            <v>3800</v>
          </cell>
        </row>
        <row r="313">
          <cell r="S313">
            <v>0</v>
          </cell>
        </row>
        <row r="314">
          <cell r="F314">
            <v>0</v>
          </cell>
          <cell r="AK314">
            <v>0</v>
          </cell>
        </row>
        <row r="315">
          <cell r="AK315">
            <v>0</v>
          </cell>
        </row>
        <row r="317">
          <cell r="AK317">
            <v>0</v>
          </cell>
        </row>
        <row r="318">
          <cell r="S318">
            <v>0</v>
          </cell>
        </row>
        <row r="319">
          <cell r="F319">
            <v>64038.73333333333</v>
          </cell>
          <cell r="P319">
            <v>1162.6666666666667</v>
          </cell>
          <cell r="Q319">
            <v>0</v>
          </cell>
          <cell r="R319">
            <v>0</v>
          </cell>
          <cell r="S319">
            <v>3118.333333333333</v>
          </cell>
          <cell r="T319">
            <v>-592.47866666666653</v>
          </cell>
          <cell r="U319">
            <v>-601.98800000000006</v>
          </cell>
          <cell r="V319">
            <v>0</v>
          </cell>
          <cell r="W319">
            <v>0</v>
          </cell>
          <cell r="X319">
            <v>871.66666666666492</v>
          </cell>
          <cell r="Y319">
            <v>-530</v>
          </cell>
          <cell r="Z319">
            <v>-608.79999999999995</v>
          </cell>
          <cell r="AA319">
            <v>0</v>
          </cell>
          <cell r="AB319">
            <v>0</v>
          </cell>
          <cell r="AC319">
            <v>754.96969696969552</v>
          </cell>
          <cell r="AD319">
            <v>-171</v>
          </cell>
          <cell r="AE319">
            <v>-191.66969696969696</v>
          </cell>
          <cell r="AF319">
            <v>1103.4606060606066</v>
          </cell>
          <cell r="AG319">
            <v>714.7272727272732</v>
          </cell>
          <cell r="AH319">
            <v>388.73333333333335</v>
          </cell>
          <cell r="AI319">
            <v>-618</v>
          </cell>
          <cell r="AK319">
            <v>71366.830303030292</v>
          </cell>
        </row>
        <row r="328">
          <cell r="AJ328">
            <v>2455</v>
          </cell>
          <cell r="AK328">
            <v>6090.8</v>
          </cell>
          <cell r="AM328">
            <v>4950.6000000000004</v>
          </cell>
        </row>
        <row r="329">
          <cell r="F329">
            <v>150</v>
          </cell>
          <cell r="P329">
            <v>217</v>
          </cell>
          <cell r="S329">
            <v>474</v>
          </cell>
          <cell r="X329">
            <v>186</v>
          </cell>
          <cell r="AC329">
            <v>151</v>
          </cell>
          <cell r="AF329">
            <v>414</v>
          </cell>
          <cell r="AG329">
            <v>391</v>
          </cell>
          <cell r="AH329">
            <v>23</v>
          </cell>
          <cell r="AI329">
            <v>103</v>
          </cell>
          <cell r="AK329">
            <v>1661</v>
          </cell>
          <cell r="AM329">
            <v>1350</v>
          </cell>
        </row>
        <row r="330">
          <cell r="AJ330">
            <v>36</v>
          </cell>
          <cell r="AK330">
            <v>9162.9333333333343</v>
          </cell>
          <cell r="AM330">
            <v>9162.9333333333343</v>
          </cell>
        </row>
        <row r="331">
          <cell r="AK331">
            <v>770.33333333333337</v>
          </cell>
          <cell r="AM331">
            <v>770.33333333333337</v>
          </cell>
        </row>
        <row r="332">
          <cell r="AJ332">
            <v>36</v>
          </cell>
          <cell r="AK332">
            <v>87.666666666666657</v>
          </cell>
          <cell r="AM332">
            <v>75.666666666666657</v>
          </cell>
        </row>
        <row r="333">
          <cell r="AK333">
            <v>3639.6</v>
          </cell>
          <cell r="AM333">
            <v>3639.6</v>
          </cell>
        </row>
        <row r="334">
          <cell r="AK334">
            <v>3500</v>
          </cell>
          <cell r="AM334">
            <v>3500</v>
          </cell>
        </row>
        <row r="335">
          <cell r="AK335">
            <v>0</v>
          </cell>
        </row>
        <row r="336">
          <cell r="AK336">
            <v>1253</v>
          </cell>
          <cell r="AM336">
            <v>1253</v>
          </cell>
        </row>
        <row r="337">
          <cell r="AK337">
            <v>4595</v>
          </cell>
        </row>
        <row r="338">
          <cell r="AK338">
            <v>0</v>
          </cell>
          <cell r="AM338">
            <v>0</v>
          </cell>
        </row>
        <row r="339">
          <cell r="AK339">
            <v>2931</v>
          </cell>
          <cell r="AM339">
            <v>2691.4</v>
          </cell>
        </row>
        <row r="340">
          <cell r="AK340">
            <v>3617.6303030303025</v>
          </cell>
          <cell r="AM340">
            <v>3343.9030303030299</v>
          </cell>
        </row>
        <row r="341">
          <cell r="AK341">
            <v>0</v>
          </cell>
          <cell r="AM341">
            <v>0</v>
          </cell>
        </row>
        <row r="342">
          <cell r="AK342">
            <v>0</v>
          </cell>
          <cell r="AM342">
            <v>0</v>
          </cell>
        </row>
        <row r="343">
          <cell r="AK343">
            <v>0</v>
          </cell>
          <cell r="AM343">
            <v>0</v>
          </cell>
        </row>
        <row r="344">
          <cell r="AK344">
            <v>4289.0333333333338</v>
          </cell>
          <cell r="AM344">
            <v>3773.4333333333334</v>
          </cell>
        </row>
        <row r="345">
          <cell r="AK345">
            <v>986.83333333333326</v>
          </cell>
          <cell r="AM345">
            <v>750.83333333333326</v>
          </cell>
        </row>
        <row r="346">
          <cell r="AK346">
            <v>898.6</v>
          </cell>
          <cell r="AM346">
            <v>873</v>
          </cell>
        </row>
        <row r="347">
          <cell r="AK347">
            <v>1370</v>
          </cell>
        </row>
        <row r="348">
          <cell r="AK348">
            <v>1033.5999999999999</v>
          </cell>
        </row>
        <row r="349">
          <cell r="AK349">
            <v>0</v>
          </cell>
          <cell r="AM349">
            <v>0</v>
          </cell>
        </row>
        <row r="350">
          <cell r="AK350">
            <v>64</v>
          </cell>
          <cell r="AM350">
            <v>64</v>
          </cell>
        </row>
        <row r="351">
          <cell r="AK351">
            <v>1852.6666666666667</v>
          </cell>
          <cell r="AM351">
            <v>1418.6666666666667</v>
          </cell>
        </row>
        <row r="352">
          <cell r="P352">
            <v>225</v>
          </cell>
          <cell r="S352">
            <v>296</v>
          </cell>
          <cell r="X352">
            <v>56</v>
          </cell>
          <cell r="AC352">
            <v>59.636363636363626</v>
          </cell>
          <cell r="AF352">
            <v>135.72727272727272</v>
          </cell>
          <cell r="AG352">
            <v>135.72727272727272</v>
          </cell>
          <cell r="AH352">
            <v>0</v>
          </cell>
          <cell r="AK352">
            <v>772.36363636363637</v>
          </cell>
        </row>
        <row r="353">
          <cell r="AK353">
            <v>0</v>
          </cell>
        </row>
        <row r="354">
          <cell r="F354">
            <v>0</v>
          </cell>
          <cell r="P354">
            <v>0</v>
          </cell>
          <cell r="S354">
            <v>0</v>
          </cell>
          <cell r="X354">
            <v>0</v>
          </cell>
          <cell r="AC354">
            <v>0</v>
          </cell>
          <cell r="AF354">
            <v>0</v>
          </cell>
          <cell r="AG354">
            <v>0</v>
          </cell>
          <cell r="AH354">
            <v>0</v>
          </cell>
          <cell r="AI354">
            <v>0</v>
          </cell>
          <cell r="AK354">
            <v>442</v>
          </cell>
          <cell r="AM354">
            <v>442</v>
          </cell>
        </row>
        <row r="355">
          <cell r="AK355">
            <v>105</v>
          </cell>
          <cell r="AM355">
            <v>105</v>
          </cell>
        </row>
        <row r="356">
          <cell r="AK356">
            <v>0</v>
          </cell>
          <cell r="AM356">
            <v>0</v>
          </cell>
        </row>
        <row r="357">
          <cell r="AK357">
            <v>0</v>
          </cell>
          <cell r="AM357">
            <v>0</v>
          </cell>
        </row>
        <row r="358">
          <cell r="AJ358">
            <v>-2491</v>
          </cell>
          <cell r="AK358">
            <v>4915.1333333333341</v>
          </cell>
          <cell r="AM358" t="e">
            <v>#REF!</v>
          </cell>
        </row>
        <row r="359">
          <cell r="AK359">
            <v>1181.2333333333333</v>
          </cell>
        </row>
        <row r="360">
          <cell r="AK360">
            <v>878.66666666666663</v>
          </cell>
        </row>
        <row r="361">
          <cell r="AK361">
            <v>2855.2333333333336</v>
          </cell>
        </row>
        <row r="362">
          <cell r="F362">
            <v>0</v>
          </cell>
          <cell r="P362">
            <v>-172</v>
          </cell>
          <cell r="S362">
            <v>-232</v>
          </cell>
          <cell r="T362">
            <v>180.16</v>
          </cell>
          <cell r="U362">
            <v>945.84</v>
          </cell>
          <cell r="X362">
            <v>429.66666666666663</v>
          </cell>
          <cell r="Y362">
            <v>247</v>
          </cell>
          <cell r="Z362">
            <v>282.66666666666663</v>
          </cell>
          <cell r="AC362">
            <v>440</v>
          </cell>
          <cell r="AD362">
            <v>268</v>
          </cell>
          <cell r="AE362">
            <v>302</v>
          </cell>
          <cell r="AF362">
            <v>-41</v>
          </cell>
          <cell r="AG362">
            <v>-41</v>
          </cell>
          <cell r="AH362">
            <v>0</v>
          </cell>
          <cell r="AI362">
            <v>0</v>
          </cell>
          <cell r="AK362">
            <v>422.66666666666663</v>
          </cell>
          <cell r="AM362">
            <v>463.66666666666663</v>
          </cell>
        </row>
        <row r="371">
          <cell r="F371">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58</v>
          </cell>
          <cell r="H386">
            <v>57</v>
          </cell>
          <cell r="P386">
            <v>14.333333333333332</v>
          </cell>
          <cell r="S386">
            <v>14.333333333333332</v>
          </cell>
          <cell r="X386">
            <v>182</v>
          </cell>
          <cell r="Y386">
            <v>85</v>
          </cell>
          <cell r="Z386">
            <v>85</v>
          </cell>
          <cell r="AC386">
            <v>323.66666666666674</v>
          </cell>
          <cell r="AD386">
            <v>152</v>
          </cell>
          <cell r="AE386">
            <v>152</v>
          </cell>
          <cell r="AK386">
            <v>735.30000000000018</v>
          </cell>
          <cell r="AL386">
            <v>362.33333333333331</v>
          </cell>
          <cell r="AM386">
            <v>323.33333333333331</v>
          </cell>
        </row>
        <row r="387">
          <cell r="F387">
            <v>29</v>
          </cell>
          <cell r="G387">
            <v>10</v>
          </cell>
          <cell r="P387">
            <v>0</v>
          </cell>
          <cell r="X387">
            <v>0</v>
          </cell>
          <cell r="Y387">
            <v>0</v>
          </cell>
          <cell r="AC387">
            <v>3.6666666666666665</v>
          </cell>
          <cell r="AD387">
            <v>2</v>
          </cell>
          <cell r="AK387">
            <v>46</v>
          </cell>
          <cell r="AL387">
            <v>15</v>
          </cell>
        </row>
        <row r="388">
          <cell r="F388">
            <v>0</v>
          </cell>
          <cell r="G388">
            <v>0</v>
          </cell>
          <cell r="P388">
            <v>0.66666666666666663</v>
          </cell>
          <cell r="X388">
            <v>146.66666666666666</v>
          </cell>
          <cell r="Y388">
            <v>68</v>
          </cell>
          <cell r="AC388">
            <v>280.66666666666669</v>
          </cell>
          <cell r="AD388">
            <v>132</v>
          </cell>
          <cell r="AK388">
            <v>428</v>
          </cell>
          <cell r="AL388">
            <v>200.66666666666669</v>
          </cell>
        </row>
        <row r="389">
          <cell r="F389">
            <v>0</v>
          </cell>
          <cell r="G389">
            <v>0</v>
          </cell>
          <cell r="P389">
            <v>2</v>
          </cell>
          <cell r="X389">
            <v>0</v>
          </cell>
          <cell r="Y389">
            <v>0</v>
          </cell>
          <cell r="AC389">
            <v>25</v>
          </cell>
          <cell r="AD389">
            <v>12</v>
          </cell>
          <cell r="AK389">
            <v>33.666666666666671</v>
          </cell>
          <cell r="AL389">
            <v>17</v>
          </cell>
        </row>
        <row r="390">
          <cell r="F390">
            <v>0</v>
          </cell>
          <cell r="G390">
            <v>0</v>
          </cell>
          <cell r="P390">
            <v>0</v>
          </cell>
          <cell r="X390">
            <v>25.333333333333332</v>
          </cell>
          <cell r="Y390">
            <v>12</v>
          </cell>
          <cell r="AC390">
            <v>0.66666666666666663</v>
          </cell>
          <cell r="AD390">
            <v>0</v>
          </cell>
          <cell r="AK390">
            <v>26</v>
          </cell>
          <cell r="AL390">
            <v>12</v>
          </cell>
        </row>
        <row r="391">
          <cell r="F391">
            <v>120.63333333333333</v>
          </cell>
          <cell r="G391">
            <v>42</v>
          </cell>
          <cell r="P391">
            <v>0</v>
          </cell>
          <cell r="X391">
            <v>0</v>
          </cell>
          <cell r="Y391">
            <v>0</v>
          </cell>
          <cell r="AC391">
            <v>0</v>
          </cell>
          <cell r="AD391">
            <v>0</v>
          </cell>
          <cell r="AK391">
            <v>120.63333333333333</v>
          </cell>
          <cell r="AL391">
            <v>44</v>
          </cell>
        </row>
        <row r="392">
          <cell r="F392">
            <v>8.6666666666666661</v>
          </cell>
          <cell r="G392">
            <v>3</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2</v>
          </cell>
          <cell r="P394">
            <v>0</v>
          </cell>
          <cell r="X394">
            <v>0</v>
          </cell>
          <cell r="Y394">
            <v>0</v>
          </cell>
          <cell r="AC394">
            <v>0</v>
          </cell>
          <cell r="AD394">
            <v>0</v>
          </cell>
          <cell r="AK394">
            <v>5.333333333333333</v>
          </cell>
          <cell r="AL394">
            <v>2</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5</v>
          </cell>
          <cell r="AC396">
            <v>13.666666666666666</v>
          </cell>
          <cell r="AD396">
            <v>6</v>
          </cell>
          <cell r="AK396">
            <v>26</v>
          </cell>
          <cell r="AL396">
            <v>13</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243</v>
          </cell>
          <cell r="AC398">
            <v>43</v>
          </cell>
          <cell r="AD398">
            <v>20</v>
          </cell>
          <cell r="AK398">
            <v>587.33333333333337</v>
          </cell>
          <cell r="AL398">
            <v>283.5</v>
          </cell>
          <cell r="AM398">
            <v>283.83333333333331</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224</v>
          </cell>
          <cell r="AC400">
            <v>11</v>
          </cell>
          <cell r="AD400">
            <v>5</v>
          </cell>
          <cell r="AK400">
            <v>491.66666666666669</v>
          </cell>
          <cell r="AL400">
            <v>229</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19</v>
          </cell>
          <cell r="AC402">
            <v>32</v>
          </cell>
          <cell r="AD402">
            <v>15</v>
          </cell>
          <cell r="AK402">
            <v>91</v>
          </cell>
          <cell r="AL402">
            <v>54.833333333333336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4</v>
          </cell>
          <cell r="P405">
            <v>39</v>
          </cell>
          <cell r="X405">
            <v>0</v>
          </cell>
          <cell r="Y405">
            <v>0</v>
          </cell>
          <cell r="AC405">
            <v>0</v>
          </cell>
          <cell r="AD405">
            <v>0</v>
          </cell>
          <cell r="AK405">
            <v>49</v>
          </cell>
          <cell r="AL405">
            <v>43</v>
          </cell>
          <cell r="AM405">
            <v>43</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3</v>
          </cell>
          <cell r="P407">
            <v>35.666666666666664</v>
          </cell>
          <cell r="X407">
            <v>0</v>
          </cell>
          <cell r="Y407">
            <v>0</v>
          </cell>
          <cell r="AC407">
            <v>0</v>
          </cell>
          <cell r="AD407">
            <v>0</v>
          </cell>
          <cell r="AK407">
            <v>43</v>
          </cell>
          <cell r="AL407">
            <v>38.666666666666664</v>
          </cell>
        </row>
        <row r="408">
          <cell r="F408">
            <v>0</v>
          </cell>
          <cell r="G408">
            <v>0</v>
          </cell>
          <cell r="P408">
            <v>0</v>
          </cell>
          <cell r="X408">
            <v>0</v>
          </cell>
          <cell r="Y408">
            <v>0</v>
          </cell>
          <cell r="AC408">
            <v>0</v>
          </cell>
          <cell r="AD408">
            <v>0</v>
          </cell>
          <cell r="AK408">
            <v>0</v>
          </cell>
        </row>
        <row r="409">
          <cell r="F409">
            <v>206.33333333333329</v>
          </cell>
          <cell r="G409">
            <v>72</v>
          </cell>
          <cell r="H409">
            <v>72</v>
          </cell>
          <cell r="P409">
            <v>50.166666666666671</v>
          </cell>
          <cell r="S409">
            <v>50.166666666666671</v>
          </cell>
          <cell r="X409">
            <v>37.833333333333343</v>
          </cell>
          <cell r="Y409">
            <v>18</v>
          </cell>
          <cell r="AC409">
            <v>26.000000000000004</v>
          </cell>
          <cell r="AD409">
            <v>12</v>
          </cell>
          <cell r="AK409">
            <v>1965.0000000000002</v>
          </cell>
          <cell r="AL409">
            <v>411.16666666666663</v>
          </cell>
          <cell r="AM409">
            <v>411.16666666666663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1</v>
          </cell>
          <cell r="P415">
            <v>5</v>
          </cell>
          <cell r="X415">
            <v>3</v>
          </cell>
          <cell r="Y415">
            <v>1</v>
          </cell>
          <cell r="AC415">
            <v>3</v>
          </cell>
          <cell r="AD415">
            <v>1</v>
          </cell>
          <cell r="AK415">
            <v>57.666666666666664</v>
          </cell>
          <cell r="AL415">
            <v>48</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2</v>
          </cell>
          <cell r="AC418">
            <v>1.3333333333333333</v>
          </cell>
          <cell r="AD418">
            <v>1</v>
          </cell>
          <cell r="AK418">
            <v>28.5</v>
          </cell>
          <cell r="AL418">
            <v>25.5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62</v>
          </cell>
          <cell r="P420">
            <v>0</v>
          </cell>
          <cell r="X420">
            <v>0</v>
          </cell>
          <cell r="Y420">
            <v>0</v>
          </cell>
          <cell r="AC420">
            <v>0</v>
          </cell>
          <cell r="AD420">
            <v>0</v>
          </cell>
          <cell r="AK420">
            <v>177</v>
          </cell>
          <cell r="AL420">
            <v>62</v>
          </cell>
        </row>
        <row r="421">
          <cell r="F421">
            <v>0</v>
          </cell>
          <cell r="G421">
            <v>0</v>
          </cell>
          <cell r="P421">
            <v>0</v>
          </cell>
          <cell r="X421">
            <v>10</v>
          </cell>
          <cell r="Y421">
            <v>5</v>
          </cell>
          <cell r="AC421">
            <v>7.666666666666667</v>
          </cell>
          <cell r="AD421">
            <v>4</v>
          </cell>
          <cell r="AK421">
            <v>17.666666666666668</v>
          </cell>
          <cell r="AL421">
            <v>9</v>
          </cell>
        </row>
        <row r="422">
          <cell r="F422">
            <v>0.66666666666666663</v>
          </cell>
          <cell r="G422">
            <v>0</v>
          </cell>
          <cell r="P422">
            <v>2</v>
          </cell>
          <cell r="X422">
            <v>1.3333333333333333</v>
          </cell>
          <cell r="Y422">
            <v>1</v>
          </cell>
          <cell r="AC422">
            <v>1</v>
          </cell>
          <cell r="AD422">
            <v>0</v>
          </cell>
          <cell r="AK422">
            <v>6</v>
          </cell>
          <cell r="AL422">
            <v>3</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3</v>
          </cell>
          <cell r="AC424">
            <v>5</v>
          </cell>
          <cell r="AD424">
            <v>2</v>
          </cell>
          <cell r="AK424">
            <v>13.333333333333334</v>
          </cell>
          <cell r="AL424">
            <v>7.3333333333333339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3</v>
          </cell>
          <cell r="P427">
            <v>1</v>
          </cell>
          <cell r="X427">
            <v>0</v>
          </cell>
          <cell r="Y427">
            <v>0</v>
          </cell>
          <cell r="AC427">
            <v>0</v>
          </cell>
          <cell r="AD427">
            <v>0</v>
          </cell>
          <cell r="AK427">
            <v>12</v>
          </cell>
          <cell r="AL427">
            <v>5</v>
          </cell>
        </row>
        <row r="428">
          <cell r="F428">
            <v>0</v>
          </cell>
          <cell r="G428">
            <v>0</v>
          </cell>
          <cell r="P428">
            <v>0</v>
          </cell>
          <cell r="X428">
            <v>0</v>
          </cell>
          <cell r="Y428">
            <v>0</v>
          </cell>
          <cell r="AC428">
            <v>0</v>
          </cell>
          <cell r="AD428">
            <v>0</v>
          </cell>
          <cell r="AK428">
            <v>0</v>
          </cell>
          <cell r="AL428">
            <v>0</v>
          </cell>
        </row>
        <row r="429">
          <cell r="F429">
            <v>2.3333333333333335</v>
          </cell>
          <cell r="G429">
            <v>1</v>
          </cell>
          <cell r="P429">
            <v>0.66666666666666663</v>
          </cell>
          <cell r="X429">
            <v>0.66666666666666663</v>
          </cell>
          <cell r="Y429">
            <v>0</v>
          </cell>
          <cell r="AC429">
            <v>0.66666666666666663</v>
          </cell>
          <cell r="AD429">
            <v>0</v>
          </cell>
          <cell r="AK429">
            <v>4.333333333333333</v>
          </cell>
          <cell r="AL429">
            <v>1.6666666666666665</v>
          </cell>
        </row>
        <row r="430">
          <cell r="F430">
            <v>1.6666666666666667</v>
          </cell>
          <cell r="G430">
            <v>1</v>
          </cell>
          <cell r="P430">
            <v>0.66666666666666663</v>
          </cell>
          <cell r="X430">
            <v>0.66666666666666663</v>
          </cell>
          <cell r="Y430">
            <v>0</v>
          </cell>
          <cell r="AC430">
            <v>0.66666666666666663</v>
          </cell>
          <cell r="AD430">
            <v>0</v>
          </cell>
          <cell r="AK430">
            <v>3.6666666666666665</v>
          </cell>
          <cell r="AL430">
            <v>1.6666666666666665</v>
          </cell>
        </row>
        <row r="431">
          <cell r="F431">
            <v>6.666666666666667</v>
          </cell>
          <cell r="G431">
            <v>2</v>
          </cell>
          <cell r="P431">
            <v>4.666666666666667</v>
          </cell>
          <cell r="X431">
            <v>3</v>
          </cell>
          <cell r="Y431">
            <v>1</v>
          </cell>
          <cell r="AC431">
            <v>2</v>
          </cell>
          <cell r="AD431">
            <v>1</v>
          </cell>
          <cell r="AK431">
            <v>33</v>
          </cell>
          <cell r="AL431">
            <v>18.666666666666668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2</v>
          </cell>
          <cell r="AC437">
            <v>2</v>
          </cell>
          <cell r="AD437">
            <v>1</v>
          </cell>
          <cell r="AK437">
            <v>15.666666666666666</v>
          </cell>
          <cell r="AL437">
            <v>8</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2</v>
          </cell>
          <cell r="AC439">
            <v>0</v>
          </cell>
          <cell r="AD439">
            <v>0</v>
          </cell>
          <cell r="AK439">
            <v>3.3333333333333335</v>
          </cell>
          <cell r="AL439">
            <v>2</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0"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v>2476</v>
          </cell>
          <cell r="G25">
            <v>968</v>
          </cell>
          <cell r="H25">
            <v>1508</v>
          </cell>
          <cell r="P25">
            <v>636.99999999999989</v>
          </cell>
          <cell r="Q25">
            <v>0</v>
          </cell>
          <cell r="R25">
            <v>0</v>
          </cell>
          <cell r="S25">
            <v>2544.666666666667</v>
          </cell>
          <cell r="T25">
            <v>1696.2666666666664</v>
          </cell>
          <cell r="U25">
            <v>848.40000000000009</v>
          </cell>
          <cell r="V25">
            <v>0</v>
          </cell>
          <cell r="W25">
            <v>0</v>
          </cell>
          <cell r="X25">
            <v>1280.3333333333333</v>
          </cell>
          <cell r="Y25">
            <v>837</v>
          </cell>
          <cell r="Z25">
            <v>443.33333333333331</v>
          </cell>
          <cell r="AA25">
            <v>0</v>
          </cell>
          <cell r="AB25">
            <v>0</v>
          </cell>
          <cell r="AC25">
            <v>549</v>
          </cell>
          <cell r="AD25">
            <v>326</v>
          </cell>
          <cell r="AE25">
            <v>222.99999999999997</v>
          </cell>
          <cell r="AF25">
            <v>1455</v>
          </cell>
          <cell r="AG25">
            <v>733</v>
          </cell>
          <cell r="AH25">
            <v>722</v>
          </cell>
          <cell r="AI25">
            <v>406.2</v>
          </cell>
          <cell r="AJ25">
            <v>0</v>
          </cell>
          <cell r="AK25">
            <v>8784</v>
          </cell>
          <cell r="AL25">
            <v>3007</v>
          </cell>
          <cell r="AM25">
            <v>5777</v>
          </cell>
          <cell r="AN25">
            <v>5777</v>
          </cell>
          <cell r="AO25">
            <v>1163</v>
          </cell>
          <cell r="AP25">
            <v>1531</v>
          </cell>
          <cell r="AQ25">
            <v>1843.9999999999998</v>
          </cell>
          <cell r="AR25">
            <v>4246</v>
          </cell>
        </row>
        <row r="26">
          <cell r="AI26" t="str">
            <v xml:space="preserve">   "_____" ________2000 р.</v>
          </cell>
        </row>
        <row r="30">
          <cell r="P30" t="str">
            <v>4мес</v>
          </cell>
          <cell r="S30" t="str">
            <v>4 мес</v>
          </cell>
          <cell r="X30" t="str">
            <v>4 мес</v>
          </cell>
          <cell r="AC30" t="str">
            <v>4 мес</v>
          </cell>
        </row>
        <row r="31">
          <cell r="P31">
            <v>9611</v>
          </cell>
          <cell r="S31">
            <v>29500</v>
          </cell>
          <cell r="X31">
            <v>9129</v>
          </cell>
          <cell r="AC31">
            <v>5177</v>
          </cell>
          <cell r="AF31">
            <v>15250</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9995.1</v>
          </cell>
          <cell r="P46">
            <v>2694.62</v>
          </cell>
          <cell r="S46">
            <v>7710.7648484848487</v>
          </cell>
          <cell r="T46">
            <v>2690.8247757575755</v>
          </cell>
          <cell r="U46">
            <v>2611.9400727272728</v>
          </cell>
          <cell r="X46">
            <v>4714.5030303030289</v>
          </cell>
          <cell r="AC46">
            <v>2516.6951515151522</v>
          </cell>
          <cell r="AF46">
            <v>4357.5593939393939</v>
          </cell>
          <cell r="AG46">
            <v>3406</v>
          </cell>
          <cell r="AH46">
            <v>952.89272727272737</v>
          </cell>
        </row>
        <row r="47">
          <cell r="F47">
            <v>0.8</v>
          </cell>
        </row>
        <row r="49">
          <cell r="F49">
            <v>759</v>
          </cell>
          <cell r="G49">
            <v>297</v>
          </cell>
          <cell r="H49">
            <v>462</v>
          </cell>
          <cell r="P49">
            <v>470</v>
          </cell>
          <cell r="S49">
            <v>885</v>
          </cell>
          <cell r="T49">
            <v>442.5</v>
          </cell>
          <cell r="U49">
            <v>442.5</v>
          </cell>
          <cell r="X49">
            <v>204</v>
          </cell>
          <cell r="Y49">
            <v>133</v>
          </cell>
          <cell r="Z49">
            <v>71</v>
          </cell>
          <cell r="AC49">
            <v>379.33333333333331</v>
          </cell>
          <cell r="AD49">
            <v>225</v>
          </cell>
          <cell r="AE49">
            <v>154.33333333333331</v>
          </cell>
          <cell r="AF49">
            <v>500</v>
          </cell>
          <cell r="AG49">
            <v>209</v>
          </cell>
          <cell r="AH49">
            <v>291</v>
          </cell>
          <cell r="AI49">
            <v>70</v>
          </cell>
          <cell r="AK49">
            <v>3035.3333333333335</v>
          </cell>
          <cell r="AL49">
            <v>1155</v>
          </cell>
          <cell r="AM49">
            <v>1880.3333333333335</v>
          </cell>
          <cell r="AN49">
            <v>1880.3333333333333</v>
          </cell>
          <cell r="AO49">
            <v>358</v>
          </cell>
          <cell r="AP49">
            <v>526</v>
          </cell>
          <cell r="AQ49">
            <v>797</v>
          </cell>
          <cell r="AR49">
            <v>1354.3333333333335</v>
          </cell>
        </row>
        <row r="50">
          <cell r="F50">
            <v>294</v>
          </cell>
          <cell r="G50">
            <v>115</v>
          </cell>
          <cell r="H50">
            <v>179</v>
          </cell>
          <cell r="P50">
            <v>450</v>
          </cell>
          <cell r="S50">
            <v>750</v>
          </cell>
          <cell r="X50">
            <v>102</v>
          </cell>
          <cell r="Y50">
            <v>67</v>
          </cell>
          <cell r="Z50">
            <v>35</v>
          </cell>
          <cell r="AC50">
            <v>97</v>
          </cell>
          <cell r="AD50">
            <v>58</v>
          </cell>
          <cell r="AE50">
            <v>39</v>
          </cell>
          <cell r="AF50">
            <v>447</v>
          </cell>
          <cell r="AG50">
            <v>415</v>
          </cell>
          <cell r="AH50">
            <v>32</v>
          </cell>
          <cell r="AK50">
            <v>2142</v>
          </cell>
          <cell r="AL50">
            <v>721</v>
          </cell>
          <cell r="AM50">
            <v>1421</v>
          </cell>
          <cell r="AN50">
            <v>1421</v>
          </cell>
        </row>
        <row r="51">
          <cell r="G51">
            <v>0</v>
          </cell>
          <cell r="P51">
            <v>0</v>
          </cell>
          <cell r="X51">
            <v>0</v>
          </cell>
          <cell r="Y51">
            <v>0</v>
          </cell>
          <cell r="Z51">
            <v>0</v>
          </cell>
          <cell r="AC51">
            <v>0</v>
          </cell>
          <cell r="AD51">
            <v>0</v>
          </cell>
          <cell r="AE51">
            <v>0</v>
          </cell>
          <cell r="AH51">
            <v>0</v>
          </cell>
          <cell r="AK51">
            <v>0</v>
          </cell>
          <cell r="AL51">
            <v>0</v>
          </cell>
          <cell r="AM51">
            <v>0</v>
          </cell>
          <cell r="AN51">
            <v>0</v>
          </cell>
        </row>
        <row r="52">
          <cell r="F52">
            <v>465</v>
          </cell>
          <cell r="G52">
            <v>182</v>
          </cell>
          <cell r="H52">
            <v>283</v>
          </cell>
          <cell r="P52">
            <v>20</v>
          </cell>
          <cell r="S52">
            <v>88</v>
          </cell>
          <cell r="X52">
            <v>65</v>
          </cell>
          <cell r="Y52">
            <v>43</v>
          </cell>
          <cell r="Z52">
            <v>22</v>
          </cell>
          <cell r="AC52">
            <v>66</v>
          </cell>
          <cell r="AD52">
            <v>39</v>
          </cell>
          <cell r="AE52">
            <v>27</v>
          </cell>
          <cell r="AF52">
            <v>26</v>
          </cell>
          <cell r="AG52">
            <v>0</v>
          </cell>
          <cell r="AH52">
            <v>26</v>
          </cell>
          <cell r="AK52">
            <v>704</v>
          </cell>
          <cell r="AL52">
            <v>284</v>
          </cell>
          <cell r="AM52">
            <v>420</v>
          </cell>
          <cell r="AN52">
            <v>420</v>
          </cell>
        </row>
        <row r="53">
          <cell r="F53">
            <v>20</v>
          </cell>
          <cell r="G53">
            <v>8</v>
          </cell>
          <cell r="H53">
            <v>12</v>
          </cell>
          <cell r="P53">
            <v>53.666666666666664</v>
          </cell>
          <cell r="S53">
            <v>368.66666666666669</v>
          </cell>
          <cell r="T53">
            <v>287.56</v>
          </cell>
          <cell r="U53">
            <v>81.106666666666683</v>
          </cell>
          <cell r="X53">
            <v>978.66666666666663</v>
          </cell>
          <cell r="Y53">
            <v>640</v>
          </cell>
          <cell r="Z53">
            <v>338.66666666666663</v>
          </cell>
          <cell r="AC53">
            <v>84.333333333333329</v>
          </cell>
          <cell r="AD53">
            <v>50</v>
          </cell>
          <cell r="AE53">
            <v>34.333333333333329</v>
          </cell>
          <cell r="AF53">
            <v>189.33333333333334</v>
          </cell>
          <cell r="AG53">
            <v>110</v>
          </cell>
          <cell r="AH53">
            <v>79.333333333333343</v>
          </cell>
          <cell r="AI53">
            <v>36</v>
          </cell>
          <cell r="AK53">
            <v>1615.3333333333333</v>
          </cell>
          <cell r="AL53">
            <v>751.66666666666663</v>
          </cell>
          <cell r="AM53">
            <v>863.66666666666663</v>
          </cell>
          <cell r="AN53">
            <v>863.66666666666663</v>
          </cell>
          <cell r="AO53">
            <v>690</v>
          </cell>
          <cell r="AP53">
            <v>498</v>
          </cell>
          <cell r="AQ53">
            <v>61.666666666666629</v>
          </cell>
          <cell r="AR53">
            <v>365.66666666666663</v>
          </cell>
        </row>
        <row r="54">
          <cell r="F54">
            <v>0</v>
          </cell>
          <cell r="G54">
            <v>0</v>
          </cell>
          <cell r="H54">
            <v>0</v>
          </cell>
          <cell r="S54">
            <v>13.666666666666666</v>
          </cell>
          <cell r="T54">
            <v>13.666666666666666</v>
          </cell>
          <cell r="U54">
            <v>0</v>
          </cell>
          <cell r="X54">
            <v>757</v>
          </cell>
          <cell r="Y54">
            <v>495</v>
          </cell>
          <cell r="Z54">
            <v>262</v>
          </cell>
          <cell r="AC54">
            <v>13.333333333333334</v>
          </cell>
          <cell r="AD54">
            <v>8</v>
          </cell>
          <cell r="AE54">
            <v>5.3333333333333339</v>
          </cell>
          <cell r="AF54">
            <v>0.33333333333333331</v>
          </cell>
          <cell r="AH54">
            <v>0.33333333333333331</v>
          </cell>
          <cell r="AK54">
            <v>784</v>
          </cell>
          <cell r="AL54">
            <v>503</v>
          </cell>
          <cell r="AM54">
            <v>281</v>
          </cell>
          <cell r="AN54">
            <v>281</v>
          </cell>
          <cell r="AO54">
            <v>503</v>
          </cell>
          <cell r="AP54">
            <v>272</v>
          </cell>
          <cell r="AQ54">
            <v>0</v>
          </cell>
          <cell r="AR54">
            <v>9</v>
          </cell>
        </row>
        <row r="55">
          <cell r="F55">
            <v>0</v>
          </cell>
          <cell r="G55">
            <v>0</v>
          </cell>
          <cell r="H55">
            <v>0</v>
          </cell>
          <cell r="S55">
            <v>2830</v>
          </cell>
          <cell r="T55">
            <v>2830</v>
          </cell>
          <cell r="U55">
            <v>0</v>
          </cell>
          <cell r="X55">
            <v>12455</v>
          </cell>
          <cell r="Y55">
            <v>8146</v>
          </cell>
          <cell r="Z55">
            <v>4309</v>
          </cell>
          <cell r="AC55">
            <v>10588</v>
          </cell>
          <cell r="AD55">
            <v>6279</v>
          </cell>
          <cell r="AE55">
            <v>4309</v>
          </cell>
          <cell r="AH55">
            <v>0</v>
          </cell>
          <cell r="AK55">
            <v>25873</v>
          </cell>
          <cell r="AL55">
            <v>14425</v>
          </cell>
          <cell r="AM55">
            <v>11448</v>
          </cell>
          <cell r="AN55">
            <v>11448</v>
          </cell>
          <cell r="AO55">
            <v>14425</v>
          </cell>
          <cell r="AP55">
            <v>11448</v>
          </cell>
          <cell r="AQ55">
            <v>0</v>
          </cell>
          <cell r="AR55">
            <v>0</v>
          </cell>
        </row>
        <row r="56">
          <cell r="F56">
            <v>0</v>
          </cell>
          <cell r="G56">
            <v>0</v>
          </cell>
          <cell r="H56">
            <v>0</v>
          </cell>
          <cell r="P56">
            <v>0</v>
          </cell>
          <cell r="S56">
            <v>2830</v>
          </cell>
          <cell r="T56">
            <v>2830</v>
          </cell>
          <cell r="U56">
            <v>0</v>
          </cell>
          <cell r="X56">
            <v>12455</v>
          </cell>
          <cell r="Y56">
            <v>8146</v>
          </cell>
          <cell r="Z56">
            <v>4309</v>
          </cell>
          <cell r="AC56">
            <v>10588</v>
          </cell>
          <cell r="AD56">
            <v>6279</v>
          </cell>
          <cell r="AE56">
            <v>4309</v>
          </cell>
          <cell r="AF56">
            <v>0</v>
          </cell>
          <cell r="AG56">
            <v>0</v>
          </cell>
          <cell r="AH56">
            <v>0</v>
          </cell>
          <cell r="AI56">
            <v>0</v>
          </cell>
          <cell r="AK56">
            <v>25873</v>
          </cell>
          <cell r="AL56">
            <v>14425</v>
          </cell>
          <cell r="AM56">
            <v>11448</v>
          </cell>
          <cell r="AN56">
            <v>11448</v>
          </cell>
          <cell r="AO56">
            <v>14425</v>
          </cell>
          <cell r="AP56">
            <v>11448</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8</v>
          </cell>
          <cell r="G58">
            <v>3</v>
          </cell>
          <cell r="H58">
            <v>5</v>
          </cell>
          <cell r="P58">
            <v>21.666666666666668</v>
          </cell>
          <cell r="S58">
            <v>865.66666666666663</v>
          </cell>
          <cell r="T58">
            <v>865.66666666666663</v>
          </cell>
          <cell r="U58">
            <v>0</v>
          </cell>
          <cell r="X58">
            <v>0</v>
          </cell>
          <cell r="Y58">
            <v>0</v>
          </cell>
          <cell r="Z58">
            <v>0</v>
          </cell>
          <cell r="AC58">
            <v>0</v>
          </cell>
          <cell r="AD58">
            <v>0</v>
          </cell>
          <cell r="AE58">
            <v>0</v>
          </cell>
          <cell r="AF58">
            <v>539.33333333333337</v>
          </cell>
          <cell r="AG58">
            <v>241</v>
          </cell>
          <cell r="AH58">
            <v>298.33333333333337</v>
          </cell>
          <cell r="AI58">
            <v>241</v>
          </cell>
          <cell r="AK58">
            <v>1136.3333333333333</v>
          </cell>
          <cell r="AL58">
            <v>24.666666666666668</v>
          </cell>
          <cell r="AM58">
            <v>1111.6666666666665</v>
          </cell>
          <cell r="AN58">
            <v>1111.6666666666665</v>
          </cell>
          <cell r="AO58">
            <v>0</v>
          </cell>
          <cell r="AP58">
            <v>294</v>
          </cell>
          <cell r="AQ58">
            <v>24.666666666666668</v>
          </cell>
          <cell r="AR58">
            <v>817.66666666666652</v>
          </cell>
        </row>
        <row r="59">
          <cell r="F59">
            <v>367.1</v>
          </cell>
          <cell r="G59">
            <v>143</v>
          </cell>
          <cell r="H59">
            <v>224.10000000000002</v>
          </cell>
          <cell r="P59">
            <v>539.62000000000012</v>
          </cell>
          <cell r="S59">
            <v>924.09818181818162</v>
          </cell>
          <cell r="T59">
            <v>452.808109090909</v>
          </cell>
          <cell r="U59">
            <v>471.29007272727262</v>
          </cell>
          <cell r="X59">
            <v>315.83636363636361</v>
          </cell>
          <cell r="Y59">
            <v>207</v>
          </cell>
          <cell r="Z59">
            <v>108.83636363636361</v>
          </cell>
          <cell r="AC59">
            <v>277.36181818181819</v>
          </cell>
          <cell r="AD59">
            <v>164</v>
          </cell>
          <cell r="AE59">
            <v>113.36181818181819</v>
          </cell>
          <cell r="AF59">
            <v>957.89272727272737</v>
          </cell>
          <cell r="AG59">
            <v>844</v>
          </cell>
          <cell r="AH59">
            <v>113.89272727272737</v>
          </cell>
          <cell r="AI59">
            <v>274</v>
          </cell>
          <cell r="AK59">
            <v>3517.0163636363641</v>
          </cell>
          <cell r="AL59">
            <v>1221.6200000000001</v>
          </cell>
          <cell r="AM59">
            <v>2295.3963636363642</v>
          </cell>
          <cell r="AN59">
            <v>2295.3963636363633</v>
          </cell>
          <cell r="AO59">
            <v>371</v>
          </cell>
          <cell r="AP59">
            <v>536</v>
          </cell>
          <cell r="AQ59">
            <v>850.62000000000012</v>
          </cell>
          <cell r="AR59">
            <v>1759.3963636363642</v>
          </cell>
        </row>
        <row r="60">
          <cell r="F60">
            <v>20</v>
          </cell>
          <cell r="G60">
            <v>8</v>
          </cell>
          <cell r="H60">
            <v>12</v>
          </cell>
          <cell r="P60">
            <v>30</v>
          </cell>
          <cell r="S60">
            <v>51</v>
          </cell>
          <cell r="T60">
            <v>25</v>
          </cell>
          <cell r="U60">
            <v>26</v>
          </cell>
          <cell r="X60">
            <v>17</v>
          </cell>
          <cell r="Y60">
            <v>11</v>
          </cell>
          <cell r="Z60">
            <v>6</v>
          </cell>
          <cell r="AC60">
            <v>15</v>
          </cell>
          <cell r="AD60">
            <v>9</v>
          </cell>
          <cell r="AE60">
            <v>6</v>
          </cell>
          <cell r="AF60">
            <v>53</v>
          </cell>
          <cell r="AG60">
            <v>46</v>
          </cell>
          <cell r="AH60">
            <v>7</v>
          </cell>
          <cell r="AI60">
            <v>15</v>
          </cell>
          <cell r="AK60">
            <v>192</v>
          </cell>
          <cell r="AL60">
            <v>67</v>
          </cell>
          <cell r="AM60">
            <v>125</v>
          </cell>
          <cell r="AN60">
            <v>125</v>
          </cell>
          <cell r="AO60">
            <v>20</v>
          </cell>
          <cell r="AP60">
            <v>22</v>
          </cell>
          <cell r="AQ60">
            <v>47</v>
          </cell>
          <cell r="AR60">
            <v>103</v>
          </cell>
        </row>
        <row r="61">
          <cell r="F61">
            <v>117</v>
          </cell>
          <cell r="G61">
            <v>46</v>
          </cell>
          <cell r="H61">
            <v>71</v>
          </cell>
          <cell r="P61">
            <v>173</v>
          </cell>
          <cell r="S61">
            <v>296</v>
          </cell>
          <cell r="T61">
            <v>145</v>
          </cell>
          <cell r="U61">
            <v>151</v>
          </cell>
          <cell r="X61">
            <v>101</v>
          </cell>
          <cell r="Y61">
            <v>66</v>
          </cell>
          <cell r="Z61">
            <v>35</v>
          </cell>
          <cell r="AC61">
            <v>89</v>
          </cell>
          <cell r="AD61">
            <v>53</v>
          </cell>
          <cell r="AE61">
            <v>36</v>
          </cell>
          <cell r="AF61">
            <v>307</v>
          </cell>
          <cell r="AG61">
            <v>270</v>
          </cell>
          <cell r="AH61">
            <v>37</v>
          </cell>
          <cell r="AI61">
            <v>88</v>
          </cell>
          <cell r="AK61">
            <v>1126</v>
          </cell>
          <cell r="AL61">
            <v>391</v>
          </cell>
          <cell r="AM61">
            <v>735</v>
          </cell>
          <cell r="AN61">
            <v>734</v>
          </cell>
          <cell r="AO61">
            <v>0</v>
          </cell>
          <cell r="AP61">
            <v>0</v>
          </cell>
          <cell r="AQ61">
            <v>0</v>
          </cell>
          <cell r="AR61">
            <v>0</v>
          </cell>
        </row>
        <row r="62">
          <cell r="F62">
            <v>0</v>
          </cell>
          <cell r="G62">
            <v>0</v>
          </cell>
          <cell r="P62">
            <v>0</v>
          </cell>
          <cell r="X62">
            <v>0</v>
          </cell>
          <cell r="AH62">
            <v>0</v>
          </cell>
          <cell r="AK62">
            <v>0</v>
          </cell>
          <cell r="AN62">
            <v>0</v>
          </cell>
        </row>
        <row r="63">
          <cell r="F63">
            <v>79</v>
          </cell>
          <cell r="G63">
            <v>31</v>
          </cell>
          <cell r="H63">
            <v>48</v>
          </cell>
          <cell r="P63">
            <v>573</v>
          </cell>
          <cell r="S63">
            <v>1126</v>
          </cell>
          <cell r="T63">
            <v>180.16</v>
          </cell>
          <cell r="U63">
            <v>945.84</v>
          </cell>
          <cell r="X63">
            <v>563</v>
          </cell>
          <cell r="Y63">
            <v>368</v>
          </cell>
          <cell r="Z63">
            <v>195</v>
          </cell>
          <cell r="AC63">
            <v>713</v>
          </cell>
          <cell r="AD63">
            <v>423</v>
          </cell>
          <cell r="AE63">
            <v>290</v>
          </cell>
          <cell r="AF63">
            <v>526</v>
          </cell>
          <cell r="AG63">
            <v>526</v>
          </cell>
          <cell r="AH63">
            <v>0</v>
          </cell>
          <cell r="AK63">
            <v>3590</v>
          </cell>
          <cell r="AL63">
            <v>1402</v>
          </cell>
          <cell r="AM63">
            <v>2188</v>
          </cell>
          <cell r="AN63">
            <v>2188</v>
          </cell>
          <cell r="AO63">
            <v>791</v>
          </cell>
          <cell r="AP63">
            <v>868</v>
          </cell>
          <cell r="AQ63">
            <v>611</v>
          </cell>
          <cell r="AR63">
            <v>1320</v>
          </cell>
        </row>
        <row r="64">
          <cell r="G64">
            <v>0</v>
          </cell>
          <cell r="T64">
            <v>18</v>
          </cell>
          <cell r="U64">
            <v>95</v>
          </cell>
          <cell r="AH64">
            <v>0</v>
          </cell>
          <cell r="AI64">
            <v>0</v>
          </cell>
          <cell r="AJ64">
            <v>0</v>
          </cell>
          <cell r="AK64">
            <v>0</v>
          </cell>
          <cell r="AN64">
            <v>0</v>
          </cell>
          <cell r="AO64">
            <v>79</v>
          </cell>
          <cell r="AP64">
            <v>87</v>
          </cell>
          <cell r="AQ64">
            <v>61</v>
          </cell>
          <cell r="AR64">
            <v>132</v>
          </cell>
        </row>
        <row r="65">
          <cell r="F65">
            <v>0</v>
          </cell>
          <cell r="G65">
            <v>0</v>
          </cell>
          <cell r="H65">
            <v>0</v>
          </cell>
          <cell r="P65">
            <v>689</v>
          </cell>
          <cell r="S65">
            <v>2348</v>
          </cell>
          <cell r="X65">
            <v>218</v>
          </cell>
          <cell r="AC65">
            <v>195</v>
          </cell>
          <cell r="AF65">
            <v>400</v>
          </cell>
          <cell r="AG65">
            <v>400</v>
          </cell>
          <cell r="AH65">
            <v>0</v>
          </cell>
          <cell r="AK65">
            <v>3860</v>
          </cell>
          <cell r="AL65">
            <v>696</v>
          </cell>
          <cell r="AM65">
            <v>3164</v>
          </cell>
          <cell r="AN65">
            <v>2751</v>
          </cell>
          <cell r="AP65">
            <v>646</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F67">
            <v>79</v>
          </cell>
          <cell r="G67">
            <v>31</v>
          </cell>
          <cell r="H67">
            <v>48</v>
          </cell>
          <cell r="P67">
            <v>-116</v>
          </cell>
          <cell r="S67">
            <v>-1222</v>
          </cell>
          <cell r="T67">
            <v>162.16</v>
          </cell>
          <cell r="U67">
            <v>850.84</v>
          </cell>
          <cell r="X67">
            <v>345</v>
          </cell>
          <cell r="Y67">
            <v>368</v>
          </cell>
          <cell r="Z67">
            <v>195</v>
          </cell>
          <cell r="AC67">
            <v>518</v>
          </cell>
          <cell r="AD67">
            <v>423</v>
          </cell>
          <cell r="AE67">
            <v>290</v>
          </cell>
          <cell r="AF67">
            <v>126</v>
          </cell>
          <cell r="AG67">
            <v>126</v>
          </cell>
          <cell r="AH67">
            <v>0</v>
          </cell>
          <cell r="AI67">
            <v>0</v>
          </cell>
          <cell r="AJ67">
            <v>0</v>
          </cell>
          <cell r="AK67">
            <v>-270</v>
          </cell>
          <cell r="AN67">
            <v>-563</v>
          </cell>
          <cell r="AO67">
            <v>712</v>
          </cell>
          <cell r="AP67">
            <v>135</v>
          </cell>
          <cell r="AQ67">
            <v>550</v>
          </cell>
          <cell r="AR67">
            <v>1188</v>
          </cell>
        </row>
        <row r="68">
          <cell r="F68">
            <v>340</v>
          </cell>
          <cell r="G68">
            <v>133</v>
          </cell>
          <cell r="H68">
            <v>207</v>
          </cell>
          <cell r="P68">
            <v>560</v>
          </cell>
          <cell r="S68">
            <v>1487</v>
          </cell>
          <cell r="T68">
            <v>371.75</v>
          </cell>
          <cell r="U68">
            <v>1115.25</v>
          </cell>
          <cell r="X68">
            <v>2754</v>
          </cell>
          <cell r="Y68">
            <v>1801</v>
          </cell>
          <cell r="Z68">
            <v>953</v>
          </cell>
          <cell r="AC68">
            <v>1364</v>
          </cell>
          <cell r="AD68">
            <v>809</v>
          </cell>
          <cell r="AE68">
            <v>555</v>
          </cell>
          <cell r="AF68">
            <v>1173</v>
          </cell>
          <cell r="AG68">
            <v>1100</v>
          </cell>
          <cell r="AH68">
            <v>73</v>
          </cell>
          <cell r="AK68">
            <v>7614</v>
          </cell>
          <cell r="AL68">
            <v>3310</v>
          </cell>
          <cell r="AM68">
            <v>4304</v>
          </cell>
          <cell r="AN68">
            <v>4304</v>
          </cell>
          <cell r="AO68">
            <v>2610</v>
          </cell>
          <cell r="AP68">
            <v>2014</v>
          </cell>
          <cell r="AQ68">
            <v>700</v>
          </cell>
          <cell r="AR68">
            <v>2290</v>
          </cell>
        </row>
        <row r="69">
          <cell r="G69">
            <v>0</v>
          </cell>
          <cell r="H69">
            <v>0</v>
          </cell>
          <cell r="P69">
            <v>90</v>
          </cell>
          <cell r="S69">
            <v>450.18181818181819</v>
          </cell>
          <cell r="X69">
            <v>220.36363636363637</v>
          </cell>
          <cell r="Y69">
            <v>144</v>
          </cell>
          <cell r="Z69">
            <v>76.363636363636374</v>
          </cell>
          <cell r="AC69">
            <v>149.81818181818181</v>
          </cell>
          <cell r="AD69">
            <v>89</v>
          </cell>
          <cell r="AE69">
            <v>60.818181818181813</v>
          </cell>
          <cell r="AF69">
            <v>224.72727272727272</v>
          </cell>
          <cell r="AG69">
            <v>224.72727272727272</v>
          </cell>
          <cell r="AH69">
            <v>0</v>
          </cell>
          <cell r="AK69">
            <v>1135.0909090909092</v>
          </cell>
          <cell r="AL69">
            <v>323</v>
          </cell>
          <cell r="AM69">
            <v>812.09090909090924</v>
          </cell>
          <cell r="AN69">
            <v>812.09090909090901</v>
          </cell>
        </row>
        <row r="70">
          <cell r="F70">
            <v>0</v>
          </cell>
          <cell r="G70">
            <v>0</v>
          </cell>
          <cell r="H70">
            <v>0</v>
          </cell>
          <cell r="P70">
            <v>5</v>
          </cell>
          <cell r="S70">
            <v>25</v>
          </cell>
          <cell r="X70">
            <v>12</v>
          </cell>
          <cell r="Y70">
            <v>8</v>
          </cell>
          <cell r="Z70">
            <v>4</v>
          </cell>
          <cell r="AC70">
            <v>8</v>
          </cell>
          <cell r="AD70">
            <v>5</v>
          </cell>
          <cell r="AE70">
            <v>3</v>
          </cell>
          <cell r="AF70">
            <v>12</v>
          </cell>
          <cell r="AG70">
            <v>12</v>
          </cell>
          <cell r="AH70">
            <v>0</v>
          </cell>
          <cell r="AK70">
            <v>62</v>
          </cell>
          <cell r="AL70">
            <v>18</v>
          </cell>
          <cell r="AM70">
            <v>44</v>
          </cell>
          <cell r="AN70">
            <v>44</v>
          </cell>
        </row>
        <row r="71">
          <cell r="F71">
            <v>0</v>
          </cell>
          <cell r="G71">
            <v>0</v>
          </cell>
          <cell r="H71">
            <v>0</v>
          </cell>
          <cell r="P71">
            <v>29</v>
          </cell>
          <cell r="S71">
            <v>143</v>
          </cell>
          <cell r="X71">
            <v>71</v>
          </cell>
          <cell r="Y71">
            <v>46</v>
          </cell>
          <cell r="Z71">
            <v>25</v>
          </cell>
          <cell r="AC71">
            <v>49</v>
          </cell>
          <cell r="AD71">
            <v>29</v>
          </cell>
          <cell r="AE71">
            <v>20</v>
          </cell>
          <cell r="AF71">
            <v>72</v>
          </cell>
          <cell r="AG71">
            <v>72</v>
          </cell>
          <cell r="AH71">
            <v>0</v>
          </cell>
          <cell r="AK71">
            <v>364</v>
          </cell>
          <cell r="AL71">
            <v>104</v>
          </cell>
          <cell r="AM71">
            <v>260</v>
          </cell>
          <cell r="AN71">
            <v>260</v>
          </cell>
        </row>
        <row r="72">
          <cell r="F72">
            <v>0</v>
          </cell>
          <cell r="G72">
            <v>0</v>
          </cell>
          <cell r="X72">
            <v>0</v>
          </cell>
          <cell r="AC72">
            <v>0</v>
          </cell>
          <cell r="AF72">
            <v>0</v>
          </cell>
          <cell r="AG72">
            <v>0</v>
          </cell>
          <cell r="AH72">
            <v>0</v>
          </cell>
          <cell r="AK72">
            <v>0</v>
          </cell>
          <cell r="AL72">
            <v>0</v>
          </cell>
          <cell r="AM72">
            <v>0</v>
          </cell>
          <cell r="AN72">
            <v>0</v>
          </cell>
        </row>
        <row r="73">
          <cell r="G73">
            <v>0</v>
          </cell>
          <cell r="P73">
            <v>810</v>
          </cell>
          <cell r="S73">
            <v>1487</v>
          </cell>
          <cell r="X73">
            <v>2754</v>
          </cell>
          <cell r="Y73">
            <v>1801</v>
          </cell>
          <cell r="Z73">
            <v>953</v>
          </cell>
          <cell r="AC73">
            <v>1364</v>
          </cell>
          <cell r="AD73">
            <v>809</v>
          </cell>
          <cell r="AE73">
            <v>555</v>
          </cell>
          <cell r="AF73">
            <v>1173</v>
          </cell>
          <cell r="AG73">
            <v>1100</v>
          </cell>
          <cell r="AH73">
            <v>73</v>
          </cell>
          <cell r="AK73">
            <v>7515</v>
          </cell>
          <cell r="AL73">
            <v>3420</v>
          </cell>
          <cell r="AM73">
            <v>4095</v>
          </cell>
          <cell r="AN73">
            <v>4095</v>
          </cell>
        </row>
        <row r="74">
          <cell r="G74">
            <v>0</v>
          </cell>
          <cell r="P74">
            <v>0</v>
          </cell>
          <cell r="S74">
            <v>0</v>
          </cell>
          <cell r="X74">
            <v>0</v>
          </cell>
          <cell r="Z74">
            <v>0</v>
          </cell>
          <cell r="AC74">
            <v>0</v>
          </cell>
          <cell r="AD74">
            <v>0</v>
          </cell>
          <cell r="AE74">
            <v>0</v>
          </cell>
          <cell r="AH74">
            <v>0</v>
          </cell>
          <cell r="AK74">
            <v>0</v>
          </cell>
          <cell r="AL74">
            <v>0</v>
          </cell>
          <cell r="AM74">
            <v>0</v>
          </cell>
          <cell r="AN74">
            <v>0</v>
          </cell>
        </row>
        <row r="75">
          <cell r="F75">
            <v>1689</v>
          </cell>
          <cell r="G75">
            <v>660</v>
          </cell>
          <cell r="H75">
            <v>1029</v>
          </cell>
          <cell r="P75">
            <v>91.666666666666671</v>
          </cell>
          <cell r="S75">
            <v>425.33333333333337</v>
          </cell>
          <cell r="T75">
            <v>100.54</v>
          </cell>
          <cell r="U75">
            <v>324.79333333333335</v>
          </cell>
          <cell r="X75">
            <v>97.666666666666671</v>
          </cell>
          <cell r="Y75">
            <v>64</v>
          </cell>
          <cell r="Z75">
            <v>33.666666666666671</v>
          </cell>
          <cell r="AC75">
            <v>85.333333333333343</v>
          </cell>
          <cell r="AD75">
            <v>51</v>
          </cell>
          <cell r="AE75">
            <v>34.333333333333343</v>
          </cell>
          <cell r="AF75">
            <v>226.33333333333331</v>
          </cell>
          <cell r="AG75">
            <v>173</v>
          </cell>
          <cell r="AH75">
            <v>53.333333333333314</v>
          </cell>
          <cell r="AI75">
            <v>59.2</v>
          </cell>
          <cell r="AK75">
            <v>2997</v>
          </cell>
          <cell r="AL75">
            <v>1075.6666666666665</v>
          </cell>
          <cell r="AM75">
            <v>1921.3333333333335</v>
          </cell>
          <cell r="AN75">
            <v>1921.3333333333335</v>
          </cell>
          <cell r="AO75">
            <v>115</v>
          </cell>
          <cell r="AP75">
            <v>213</v>
          </cell>
          <cell r="AQ75">
            <v>960.66666666666652</v>
          </cell>
          <cell r="AR75">
            <v>1708.3333333333335</v>
          </cell>
        </row>
        <row r="76">
          <cell r="F76">
            <v>83</v>
          </cell>
          <cell r="G76">
            <v>32</v>
          </cell>
          <cell r="H76">
            <v>51</v>
          </cell>
          <cell r="T76">
            <v>0</v>
          </cell>
          <cell r="U76">
            <v>0</v>
          </cell>
          <cell r="Y76">
            <v>0</v>
          </cell>
          <cell r="Z76">
            <v>0</v>
          </cell>
          <cell r="AE76">
            <v>0</v>
          </cell>
          <cell r="AH76">
            <v>0</v>
          </cell>
          <cell r="AK76">
            <v>83</v>
          </cell>
          <cell r="AL76">
            <v>32</v>
          </cell>
          <cell r="AM76">
            <v>51</v>
          </cell>
          <cell r="AN76">
            <v>51</v>
          </cell>
          <cell r="AO76">
            <v>0</v>
          </cell>
          <cell r="AP76">
            <v>0</v>
          </cell>
          <cell r="AQ76">
            <v>32</v>
          </cell>
          <cell r="AR76">
            <v>51</v>
          </cell>
        </row>
        <row r="77">
          <cell r="F77">
            <v>1606</v>
          </cell>
          <cell r="G77">
            <v>628</v>
          </cell>
          <cell r="H77">
            <v>978</v>
          </cell>
          <cell r="P77">
            <v>91.666666666666671</v>
          </cell>
          <cell r="S77">
            <v>425.33333333333337</v>
          </cell>
          <cell r="T77">
            <v>100.54</v>
          </cell>
          <cell r="U77">
            <v>324.79333333333335</v>
          </cell>
          <cell r="X77">
            <v>97.666666666666671</v>
          </cell>
          <cell r="Y77">
            <v>64</v>
          </cell>
          <cell r="Z77">
            <v>33.666666666666671</v>
          </cell>
          <cell r="AC77">
            <v>85.333333333333343</v>
          </cell>
          <cell r="AD77">
            <v>51</v>
          </cell>
          <cell r="AE77">
            <v>34.333333333333343</v>
          </cell>
          <cell r="AF77">
            <v>226.33333333333331</v>
          </cell>
          <cell r="AG77">
            <v>172.4</v>
          </cell>
          <cell r="AH77">
            <v>53.933333333333309</v>
          </cell>
          <cell r="AI77">
            <v>59</v>
          </cell>
          <cell r="AK77">
            <v>2913.4</v>
          </cell>
          <cell r="AL77">
            <v>1043.6666666666665</v>
          </cell>
          <cell r="AM77">
            <v>1869.7333333333336</v>
          </cell>
          <cell r="AN77">
            <v>1869.7333333333336</v>
          </cell>
          <cell r="AO77">
            <v>115</v>
          </cell>
          <cell r="AP77">
            <v>213</v>
          </cell>
          <cell r="AQ77">
            <v>928.66666666666652</v>
          </cell>
          <cell r="AR77">
            <v>1656.7333333333336</v>
          </cell>
        </row>
        <row r="78">
          <cell r="F78">
            <v>550</v>
          </cell>
          <cell r="G78">
            <v>215</v>
          </cell>
          <cell r="H78">
            <v>335</v>
          </cell>
          <cell r="P78">
            <v>66</v>
          </cell>
          <cell r="S78">
            <v>152.33333333333334</v>
          </cell>
          <cell r="T78">
            <v>100.54</v>
          </cell>
          <cell r="U78">
            <v>51.793333333333337</v>
          </cell>
          <cell r="X78">
            <v>54</v>
          </cell>
          <cell r="Y78">
            <v>35</v>
          </cell>
          <cell r="Z78">
            <v>19</v>
          </cell>
          <cell r="AC78">
            <v>40</v>
          </cell>
          <cell r="AD78">
            <v>51</v>
          </cell>
          <cell r="AE78">
            <v>-11</v>
          </cell>
          <cell r="AF78">
            <v>141</v>
          </cell>
          <cell r="AG78">
            <v>119</v>
          </cell>
          <cell r="AH78">
            <v>22</v>
          </cell>
          <cell r="AK78">
            <v>981.33333333333337</v>
          </cell>
          <cell r="AL78">
            <v>367</v>
          </cell>
          <cell r="AM78">
            <v>614.33333333333337</v>
          </cell>
          <cell r="AN78">
            <v>614.33333333333337</v>
          </cell>
          <cell r="AR78">
            <v>614.33333333333337</v>
          </cell>
        </row>
        <row r="79">
          <cell r="G79">
            <v>0</v>
          </cell>
          <cell r="H79">
            <v>0</v>
          </cell>
          <cell r="P79">
            <v>0</v>
          </cell>
          <cell r="S79">
            <v>0</v>
          </cell>
          <cell r="AK79">
            <v>364</v>
          </cell>
          <cell r="AL79">
            <v>206</v>
          </cell>
          <cell r="AM79">
            <v>158</v>
          </cell>
          <cell r="AN79">
            <v>158</v>
          </cell>
          <cell r="AR79">
            <v>158</v>
          </cell>
        </row>
        <row r="80">
          <cell r="F80">
            <v>42</v>
          </cell>
          <cell r="G80">
            <v>16</v>
          </cell>
          <cell r="H80">
            <v>26</v>
          </cell>
          <cell r="P80">
            <v>8.6666666666666661</v>
          </cell>
          <cell r="S80">
            <v>222.33333333333334</v>
          </cell>
          <cell r="X80">
            <v>18.666666666666668</v>
          </cell>
          <cell r="AC80">
            <v>13.333333333333334</v>
          </cell>
          <cell r="AF80">
            <v>45.666666666666664</v>
          </cell>
          <cell r="AG80">
            <v>27.4</v>
          </cell>
          <cell r="AH80">
            <v>18.266666666666666</v>
          </cell>
          <cell r="AI80">
            <v>18.600000000000001</v>
          </cell>
          <cell r="AK80">
            <v>332.4</v>
          </cell>
          <cell r="AL80">
            <v>24.666666666666664</v>
          </cell>
          <cell r="AM80">
            <v>307.73333333333329</v>
          </cell>
          <cell r="AN80">
            <v>275.73333333333335</v>
          </cell>
        </row>
        <row r="81">
          <cell r="F81">
            <v>1014</v>
          </cell>
          <cell r="G81">
            <v>396</v>
          </cell>
          <cell r="H81">
            <v>618</v>
          </cell>
          <cell r="P81">
            <v>17</v>
          </cell>
          <cell r="S81">
            <v>50.666666666666664</v>
          </cell>
          <cell r="X81">
            <v>25</v>
          </cell>
          <cell r="AC81">
            <v>32</v>
          </cell>
          <cell r="AF81">
            <v>39.666666666666664</v>
          </cell>
          <cell r="AG81">
            <v>26</v>
          </cell>
          <cell r="AH81">
            <v>13.666666666666664</v>
          </cell>
          <cell r="AI81">
            <v>15.3</v>
          </cell>
          <cell r="AK81">
            <v>1179.9666666666667</v>
          </cell>
          <cell r="AL81">
            <v>418.82193059521194</v>
          </cell>
          <cell r="AM81">
            <v>761.14473607145476</v>
          </cell>
          <cell r="AN81">
            <v>694.66666666666663</v>
          </cell>
        </row>
        <row r="82">
          <cell r="G82">
            <v>0</v>
          </cell>
          <cell r="H82">
            <v>0</v>
          </cell>
          <cell r="AK82">
            <v>0</v>
          </cell>
          <cell r="AL82">
            <v>0</v>
          </cell>
          <cell r="AM82">
            <v>0</v>
          </cell>
          <cell r="AN82">
            <v>0</v>
          </cell>
        </row>
        <row r="83">
          <cell r="F83">
            <v>0</v>
          </cell>
          <cell r="G83">
            <v>0</v>
          </cell>
          <cell r="H83">
            <v>0</v>
          </cell>
          <cell r="P83">
            <v>8</v>
          </cell>
          <cell r="S83">
            <v>60</v>
          </cell>
          <cell r="X83">
            <v>0</v>
          </cell>
          <cell r="AC83">
            <v>2</v>
          </cell>
          <cell r="AF83">
            <v>47</v>
          </cell>
          <cell r="AG83">
            <v>47</v>
          </cell>
          <cell r="AH83">
            <v>0</v>
          </cell>
          <cell r="AK83">
            <v>117</v>
          </cell>
          <cell r="AL83">
            <v>8</v>
          </cell>
          <cell r="AM83">
            <v>109</v>
          </cell>
          <cell r="AN83">
            <v>107</v>
          </cell>
        </row>
        <row r="84">
          <cell r="F84">
            <v>3399.1</v>
          </cell>
          <cell r="G84">
            <v>1329</v>
          </cell>
          <cell r="H84">
            <v>2070.1</v>
          </cell>
          <cell r="P84">
            <v>2512.62</v>
          </cell>
          <cell r="Q84">
            <v>0</v>
          </cell>
          <cell r="R84">
            <v>0</v>
          </cell>
          <cell r="S84">
            <v>9258.7648484848487</v>
          </cell>
          <cell r="T84">
            <v>5700.9847757575753</v>
          </cell>
          <cell r="U84">
            <v>3557.7800727272729</v>
          </cell>
          <cell r="X84">
            <v>17486.169696969697</v>
          </cell>
          <cell r="Y84">
            <v>11436</v>
          </cell>
          <cell r="Z84">
            <v>6050.1696969696977</v>
          </cell>
          <cell r="AA84">
            <v>0</v>
          </cell>
          <cell r="AB84">
            <v>0</v>
          </cell>
          <cell r="AC84">
            <v>13595.361818181818</v>
          </cell>
          <cell r="AD84">
            <v>8063</v>
          </cell>
          <cell r="AE84">
            <v>5532.3618181818183</v>
          </cell>
          <cell r="AF84">
            <v>4470.8927272727269</v>
          </cell>
          <cell r="AG84">
            <v>3519</v>
          </cell>
          <cell r="AH84">
            <v>952.89272727272737</v>
          </cell>
          <cell r="AI84">
            <v>783.2</v>
          </cell>
          <cell r="AK84">
            <v>50696.016363636365</v>
          </cell>
          <cell r="AL84">
            <v>23823.62</v>
          </cell>
          <cell r="AM84">
            <v>26872.396363636362</v>
          </cell>
          <cell r="AN84">
            <v>26871.396363636362</v>
          </cell>
          <cell r="AO84">
            <v>19380</v>
          </cell>
          <cell r="AP84">
            <v>16419</v>
          </cell>
          <cell r="AQ84">
            <v>4052.62</v>
          </cell>
          <cell r="AR84">
            <v>9718.3963636363642</v>
          </cell>
        </row>
        <row r="85">
          <cell r="F85">
            <v>504.1</v>
          </cell>
          <cell r="G85">
            <v>143</v>
          </cell>
          <cell r="H85">
            <v>224.10000000000002</v>
          </cell>
          <cell r="P85">
            <v>629.62000000000012</v>
          </cell>
          <cell r="Q85">
            <v>0</v>
          </cell>
          <cell r="R85">
            <v>0</v>
          </cell>
          <cell r="T85">
            <v>452.808109090909</v>
          </cell>
          <cell r="U85">
            <v>471.29007272727262</v>
          </cell>
          <cell r="V85">
            <v>0</v>
          </cell>
          <cell r="W85">
            <v>0</v>
          </cell>
          <cell r="Y85">
            <v>351</v>
          </cell>
          <cell r="Z85">
            <v>185.2</v>
          </cell>
          <cell r="AA85">
            <v>0</v>
          </cell>
          <cell r="AB85">
            <v>0</v>
          </cell>
          <cell r="AD85">
            <v>253</v>
          </cell>
          <cell r="AE85">
            <v>174.18</v>
          </cell>
          <cell r="AH85">
            <v>113.89272727272737</v>
          </cell>
          <cell r="AI85">
            <v>274</v>
          </cell>
          <cell r="AK85">
            <v>4652.1072727272731</v>
          </cell>
          <cell r="AL85">
            <v>1544.6200000000001</v>
          </cell>
          <cell r="AM85">
            <v>3107.4872727272732</v>
          </cell>
          <cell r="AN85">
            <v>664.48</v>
          </cell>
        </row>
        <row r="86">
          <cell r="AL86">
            <v>23824.62</v>
          </cell>
          <cell r="AN86">
            <v>0</v>
          </cell>
        </row>
        <row r="87">
          <cell r="F87">
            <v>7538</v>
          </cell>
          <cell r="G87">
            <v>7538</v>
          </cell>
          <cell r="AK87">
            <v>7538</v>
          </cell>
          <cell r="AL87">
            <v>7538</v>
          </cell>
          <cell r="AM87">
            <v>0</v>
          </cell>
          <cell r="AN87">
            <v>0</v>
          </cell>
          <cell r="AO87">
            <v>0</v>
          </cell>
          <cell r="AP87">
            <v>0</v>
          </cell>
          <cell r="AQ87">
            <v>0</v>
          </cell>
          <cell r="AR87">
            <v>0</v>
          </cell>
        </row>
        <row r="88">
          <cell r="F88">
            <v>10937.1</v>
          </cell>
          <cell r="G88">
            <v>8867</v>
          </cell>
          <cell r="H88">
            <v>2070.1</v>
          </cell>
          <cell r="P88">
            <v>2512.62</v>
          </cell>
          <cell r="Q88">
            <v>0</v>
          </cell>
          <cell r="R88">
            <v>0</v>
          </cell>
          <cell r="S88">
            <v>9258.7648484848487</v>
          </cell>
          <cell r="T88">
            <v>5700.9847757575753</v>
          </cell>
          <cell r="U88">
            <v>3557.7800727272729</v>
          </cell>
          <cell r="V88">
            <v>0</v>
          </cell>
          <cell r="W88">
            <v>0</v>
          </cell>
          <cell r="X88">
            <v>17486.169696969697</v>
          </cell>
          <cell r="Y88">
            <v>11436</v>
          </cell>
          <cell r="Z88">
            <v>6050.1696969696977</v>
          </cell>
          <cell r="AA88">
            <v>0</v>
          </cell>
          <cell r="AB88">
            <v>0</v>
          </cell>
          <cell r="AC88">
            <v>13595.361818181818</v>
          </cell>
          <cell r="AD88">
            <v>8063</v>
          </cell>
          <cell r="AE88">
            <v>5532.3618181818183</v>
          </cell>
          <cell r="AF88">
            <v>4470.8927272727269</v>
          </cell>
          <cell r="AG88">
            <v>3519</v>
          </cell>
          <cell r="AH88">
            <v>952.89272727272737</v>
          </cell>
          <cell r="AI88">
            <v>783.2</v>
          </cell>
          <cell r="AK88">
            <v>58234.016363636365</v>
          </cell>
          <cell r="AL88">
            <v>31361.62</v>
          </cell>
          <cell r="AM88">
            <v>26872.396363636362</v>
          </cell>
          <cell r="AN88">
            <v>26871.396363636362</v>
          </cell>
          <cell r="AO88">
            <v>19380</v>
          </cell>
          <cell r="AP88">
            <v>16419</v>
          </cell>
          <cell r="AQ88">
            <v>4052.62</v>
          </cell>
          <cell r="AR88">
            <v>9718.3963636363642</v>
          </cell>
        </row>
        <row r="89">
          <cell r="F89">
            <v>0</v>
          </cell>
          <cell r="G89">
            <v>0</v>
          </cell>
          <cell r="H89">
            <v>0</v>
          </cell>
          <cell r="AH89">
            <v>0</v>
          </cell>
          <cell r="AM89">
            <v>0</v>
          </cell>
          <cell r="AN89">
            <v>0</v>
          </cell>
          <cell r="AO89">
            <v>0</v>
          </cell>
          <cell r="AP89">
            <v>0</v>
          </cell>
          <cell r="AQ89">
            <v>0</v>
          </cell>
          <cell r="AR89">
            <v>-1</v>
          </cell>
        </row>
        <row r="90">
          <cell r="F90">
            <v>479</v>
          </cell>
          <cell r="G90">
            <v>378</v>
          </cell>
          <cell r="H90">
            <v>101</v>
          </cell>
          <cell r="AH90">
            <v>0</v>
          </cell>
          <cell r="AK90">
            <v>479</v>
          </cell>
          <cell r="AL90">
            <v>378</v>
          </cell>
          <cell r="AM90">
            <v>101</v>
          </cell>
          <cell r="AN90">
            <v>101</v>
          </cell>
          <cell r="AO90">
            <v>0</v>
          </cell>
          <cell r="AP90">
            <v>0</v>
          </cell>
          <cell r="AQ90">
            <v>24.045096781680069</v>
          </cell>
          <cell r="AR90">
            <v>16.190126715398556</v>
          </cell>
        </row>
        <row r="91">
          <cell r="F91">
            <v>127</v>
          </cell>
          <cell r="G91">
            <v>70.766579973992179</v>
          </cell>
          <cell r="H91">
            <v>56.233420026007821</v>
          </cell>
          <cell r="S91">
            <v>0</v>
          </cell>
          <cell r="T91">
            <v>0</v>
          </cell>
          <cell r="U91">
            <v>0</v>
          </cell>
          <cell r="X91">
            <v>0</v>
          </cell>
          <cell r="Y91">
            <v>0</v>
          </cell>
          <cell r="Z91">
            <v>0</v>
          </cell>
          <cell r="AA91">
            <v>0</v>
          </cell>
          <cell r="AB91">
            <v>0</v>
          </cell>
          <cell r="AC91">
            <v>0</v>
          </cell>
          <cell r="AD91">
            <v>0</v>
          </cell>
          <cell r="AE91">
            <v>0</v>
          </cell>
          <cell r="AH91">
            <v>0</v>
          </cell>
          <cell r="AK91">
            <v>127</v>
          </cell>
          <cell r="AL91">
            <v>70.766579973992179</v>
          </cell>
          <cell r="AM91">
            <v>56.233420026007821</v>
          </cell>
          <cell r="AN91">
            <v>56.233420026007821</v>
          </cell>
          <cell r="AO91">
            <v>0</v>
          </cell>
          <cell r="AP91">
            <v>0</v>
          </cell>
          <cell r="AQ91">
            <v>0</v>
          </cell>
          <cell r="AR91">
            <v>0</v>
          </cell>
        </row>
        <row r="92">
          <cell r="F92">
            <v>19</v>
          </cell>
          <cell r="G92">
            <v>10.58712613784135</v>
          </cell>
          <cell r="H92">
            <v>8.4128738621586496</v>
          </cell>
          <cell r="P92">
            <v>66</v>
          </cell>
          <cell r="S92">
            <v>0</v>
          </cell>
          <cell r="X92">
            <v>28.333333333333332</v>
          </cell>
          <cell r="Y92">
            <v>19</v>
          </cell>
          <cell r="Z92">
            <v>9.3333333333333321</v>
          </cell>
          <cell r="AC92">
            <v>27.333333333333332</v>
          </cell>
          <cell r="AD92">
            <v>16</v>
          </cell>
          <cell r="AE92">
            <v>11.333333333333332</v>
          </cell>
          <cell r="AF92">
            <v>12.666666666666666</v>
          </cell>
          <cell r="AG92">
            <v>13</v>
          </cell>
          <cell r="AH92">
            <v>0</v>
          </cell>
          <cell r="AK92">
            <v>153.66666666666666</v>
          </cell>
          <cell r="AL92">
            <v>111.58712613784135</v>
          </cell>
          <cell r="AM92">
            <v>42.079540528825305</v>
          </cell>
          <cell r="AN92">
            <v>42.079540528825319</v>
          </cell>
          <cell r="AO92">
            <v>35</v>
          </cell>
          <cell r="AP92">
            <v>21</v>
          </cell>
          <cell r="AQ92">
            <v>76.587126137841352</v>
          </cell>
          <cell r="AR92">
            <v>21.079540528825305</v>
          </cell>
        </row>
        <row r="93">
          <cell r="AN93">
            <v>0</v>
          </cell>
        </row>
        <row r="94">
          <cell r="AN94">
            <v>0</v>
          </cell>
        </row>
        <row r="95">
          <cell r="F95">
            <v>11562.1</v>
          </cell>
          <cell r="G95">
            <v>9326.3537061118332</v>
          </cell>
          <cell r="H95">
            <v>2235.7462938881663</v>
          </cell>
          <cell r="P95">
            <v>2578.62</v>
          </cell>
          <cell r="Q95">
            <v>0</v>
          </cell>
          <cell r="R95">
            <v>0</v>
          </cell>
          <cell r="S95">
            <v>9258.7648484848487</v>
          </cell>
          <cell r="T95">
            <v>5700.9847757575753</v>
          </cell>
          <cell r="U95">
            <v>3557.7800727272729</v>
          </cell>
          <cell r="V95">
            <v>0</v>
          </cell>
          <cell r="W95">
            <v>0</v>
          </cell>
          <cell r="X95">
            <v>17514.503030303029</v>
          </cell>
          <cell r="Y95">
            <v>11455</v>
          </cell>
          <cell r="Z95">
            <v>6059.5030303030308</v>
          </cell>
          <cell r="AA95">
            <v>0</v>
          </cell>
          <cell r="AB95">
            <v>0</v>
          </cell>
          <cell r="AC95">
            <v>13622.695151515152</v>
          </cell>
          <cell r="AD95">
            <v>8079</v>
          </cell>
          <cell r="AE95">
            <v>5543.6951515151513</v>
          </cell>
          <cell r="AF95">
            <v>4483.5593939393939</v>
          </cell>
          <cell r="AG95">
            <v>3532</v>
          </cell>
          <cell r="AH95">
            <v>952.89272727272737</v>
          </cell>
          <cell r="AI95">
            <v>783.2</v>
          </cell>
          <cell r="AJ95">
            <v>0</v>
          </cell>
          <cell r="AK95">
            <v>58993.683030303029</v>
          </cell>
          <cell r="AL95">
            <v>31921.973706111832</v>
          </cell>
          <cell r="AM95">
            <v>27071.709324191197</v>
          </cell>
          <cell r="AN95">
            <v>27070.709324191201</v>
          </cell>
          <cell r="AO95">
            <v>19415</v>
          </cell>
          <cell r="AP95">
            <v>16440</v>
          </cell>
          <cell r="AQ95">
            <v>4153.252222919521</v>
          </cell>
          <cell r="AR95">
            <v>9754.6660308805876</v>
          </cell>
        </row>
        <row r="96">
          <cell r="F96">
            <v>4024.1000000000004</v>
          </cell>
          <cell r="G96">
            <v>1788.3537061118332</v>
          </cell>
          <cell r="H96">
            <v>2235.7462938881663</v>
          </cell>
          <cell r="P96">
            <v>2578.62</v>
          </cell>
          <cell r="Q96">
            <v>0</v>
          </cell>
          <cell r="R96">
            <v>0</v>
          </cell>
          <cell r="S96">
            <v>6428.7648484848487</v>
          </cell>
          <cell r="T96">
            <v>2870.9847757575753</v>
          </cell>
          <cell r="U96">
            <v>3557.7800727272729</v>
          </cell>
          <cell r="V96">
            <v>0</v>
          </cell>
          <cell r="W96">
            <v>0</v>
          </cell>
          <cell r="X96">
            <v>5059.5030303030289</v>
          </cell>
          <cell r="Y96">
            <v>3309</v>
          </cell>
          <cell r="Z96">
            <v>1750.5030303030308</v>
          </cell>
          <cell r="AA96">
            <v>0</v>
          </cell>
          <cell r="AB96">
            <v>0</v>
          </cell>
          <cell r="AC96">
            <v>3034.6951515151522</v>
          </cell>
          <cell r="AD96">
            <v>1800</v>
          </cell>
          <cell r="AE96">
            <v>1234.6951515151513</v>
          </cell>
          <cell r="AF96">
            <v>4483.5593939393939</v>
          </cell>
          <cell r="AG96">
            <v>3532</v>
          </cell>
          <cell r="AH96">
            <v>952.89272727272737</v>
          </cell>
          <cell r="AI96">
            <v>783.2</v>
          </cell>
          <cell r="AJ96">
            <v>0</v>
          </cell>
          <cell r="AK96">
            <v>25582.683030303029</v>
          </cell>
          <cell r="AL96">
            <v>9958.9737061118321</v>
          </cell>
          <cell r="AM96">
            <v>15623.709324191197</v>
          </cell>
          <cell r="AN96">
            <v>15622.709324191197</v>
          </cell>
          <cell r="AO96">
            <v>4990</v>
          </cell>
          <cell r="AP96">
            <v>4992</v>
          </cell>
          <cell r="AQ96">
            <v>4153.252222919521</v>
          </cell>
          <cell r="AR96">
            <v>9754.6660308805876</v>
          </cell>
        </row>
        <row r="97">
          <cell r="F97">
            <v>850</v>
          </cell>
          <cell r="G97">
            <v>11562.099999999999</v>
          </cell>
          <cell r="P97">
            <v>689</v>
          </cell>
          <cell r="S97">
            <v>2408</v>
          </cell>
          <cell r="X97">
            <v>218</v>
          </cell>
          <cell r="Y97">
            <v>17514.503030303029</v>
          </cell>
          <cell r="AC97">
            <v>195</v>
          </cell>
          <cell r="AD97">
            <v>13622.695151515152</v>
          </cell>
          <cell r="AF97">
            <v>400</v>
          </cell>
          <cell r="AG97">
            <v>400</v>
          </cell>
          <cell r="AH97">
            <v>0</v>
          </cell>
          <cell r="AI97">
            <v>54.400000000000006</v>
          </cell>
          <cell r="AJ97">
            <v>0</v>
          </cell>
          <cell r="AK97">
            <v>4914.3999999999996</v>
          </cell>
          <cell r="AL97">
            <v>59776.883030303026</v>
          </cell>
        </row>
        <row r="98">
          <cell r="F98">
            <v>0</v>
          </cell>
          <cell r="P98">
            <v>689</v>
          </cell>
          <cell r="S98">
            <v>2348</v>
          </cell>
          <cell r="X98">
            <v>218</v>
          </cell>
          <cell r="AC98">
            <v>195</v>
          </cell>
          <cell r="AF98">
            <v>400</v>
          </cell>
          <cell r="AG98">
            <v>400</v>
          </cell>
          <cell r="AH98">
            <v>0</v>
          </cell>
          <cell r="AI98">
            <v>54.400000000000006</v>
          </cell>
          <cell r="AK98">
            <v>3914.4</v>
          </cell>
          <cell r="AL98">
            <v>58993.683030303029</v>
          </cell>
          <cell r="AM98">
            <v>31922.973706111836</v>
          </cell>
        </row>
        <row r="99">
          <cell r="F99">
            <v>0</v>
          </cell>
          <cell r="P99">
            <v>0</v>
          </cell>
          <cell r="X99">
            <v>0</v>
          </cell>
          <cell r="AK99">
            <v>0</v>
          </cell>
        </row>
        <row r="100">
          <cell r="F100">
            <v>850</v>
          </cell>
          <cell r="P100">
            <v>0</v>
          </cell>
          <cell r="S100">
            <v>60</v>
          </cell>
          <cell r="X100">
            <v>0</v>
          </cell>
          <cell r="AC100">
            <v>0</v>
          </cell>
          <cell r="AF100">
            <v>0</v>
          </cell>
          <cell r="AG100">
            <v>0</v>
          </cell>
          <cell r="AH100">
            <v>0</v>
          </cell>
          <cell r="AI100">
            <v>0</v>
          </cell>
          <cell r="AK100">
            <v>1000</v>
          </cell>
        </row>
        <row r="101">
          <cell r="P101">
            <v>0</v>
          </cell>
          <cell r="S101">
            <v>0</v>
          </cell>
        </row>
        <row r="102">
          <cell r="F102">
            <v>0</v>
          </cell>
          <cell r="S102">
            <v>0</v>
          </cell>
          <cell r="X102">
            <v>0</v>
          </cell>
        </row>
        <row r="104">
          <cell r="AK104">
            <v>0</v>
          </cell>
        </row>
        <row r="105">
          <cell r="AK105">
            <v>0</v>
          </cell>
        </row>
        <row r="106">
          <cell r="F106">
            <v>850</v>
          </cell>
          <cell r="P106">
            <v>0</v>
          </cell>
          <cell r="S106">
            <v>0</v>
          </cell>
          <cell r="X106">
            <v>0</v>
          </cell>
          <cell r="AC106">
            <v>0</v>
          </cell>
          <cell r="AF106">
            <v>0</v>
          </cell>
          <cell r="AG106">
            <v>0</v>
          </cell>
          <cell r="AH106">
            <v>0</v>
          </cell>
          <cell r="AI106">
            <v>0</v>
          </cell>
          <cell r="AK106">
            <v>850</v>
          </cell>
        </row>
        <row r="107">
          <cell r="F107">
            <v>850</v>
          </cell>
          <cell r="S107">
            <v>0</v>
          </cell>
          <cell r="AC107">
            <v>0</v>
          </cell>
          <cell r="AF107">
            <v>0</v>
          </cell>
          <cell r="AG107">
            <v>0</v>
          </cell>
          <cell r="AH107">
            <v>0</v>
          </cell>
          <cell r="AI107">
            <v>0</v>
          </cell>
          <cell r="AK107">
            <v>850</v>
          </cell>
        </row>
        <row r="108">
          <cell r="F108">
            <v>0</v>
          </cell>
          <cell r="P108">
            <v>0</v>
          </cell>
          <cell r="S108">
            <v>0</v>
          </cell>
          <cell r="AC108">
            <v>0</v>
          </cell>
          <cell r="AF108">
            <v>0</v>
          </cell>
          <cell r="AG108">
            <v>0</v>
          </cell>
          <cell r="AH108">
            <v>0</v>
          </cell>
          <cell r="AI108">
            <v>0</v>
          </cell>
          <cell r="AK108">
            <v>0</v>
          </cell>
        </row>
        <row r="109">
          <cell r="F109">
            <v>0</v>
          </cell>
          <cell r="P109">
            <v>0</v>
          </cell>
          <cell r="S109">
            <v>0</v>
          </cell>
          <cell r="X109">
            <v>0</v>
          </cell>
          <cell r="AC109">
            <v>0</v>
          </cell>
          <cell r="AF109">
            <v>0</v>
          </cell>
          <cell r="AG109">
            <v>0</v>
          </cell>
          <cell r="AH109">
            <v>0</v>
          </cell>
          <cell r="AK109">
            <v>0</v>
          </cell>
        </row>
        <row r="110">
          <cell r="F110">
            <v>0</v>
          </cell>
          <cell r="P110">
            <v>0</v>
          </cell>
          <cell r="S110">
            <v>60</v>
          </cell>
          <cell r="X110">
            <v>0</v>
          </cell>
          <cell r="AC110">
            <v>0</v>
          </cell>
          <cell r="AF110">
            <v>0</v>
          </cell>
          <cell r="AG110">
            <v>0</v>
          </cell>
          <cell r="AH110">
            <v>0</v>
          </cell>
          <cell r="AI110">
            <v>64</v>
          </cell>
          <cell r="AK110">
            <v>124</v>
          </cell>
        </row>
        <row r="111">
          <cell r="F111">
            <v>0</v>
          </cell>
          <cell r="P111">
            <v>0</v>
          </cell>
          <cell r="S111">
            <v>60</v>
          </cell>
          <cell r="AC111">
            <v>0</v>
          </cell>
          <cell r="AF111">
            <v>0</v>
          </cell>
          <cell r="AG111">
            <v>0</v>
          </cell>
          <cell r="AH111">
            <v>0</v>
          </cell>
          <cell r="AI111">
            <v>64</v>
          </cell>
          <cell r="AK111">
            <v>124</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AC113">
            <v>0</v>
          </cell>
          <cell r="AG113">
            <v>0</v>
          </cell>
          <cell r="AH113">
            <v>0</v>
          </cell>
          <cell r="AK113">
            <v>0</v>
          </cell>
          <cell r="AM113">
            <v>0</v>
          </cell>
        </row>
        <row r="114">
          <cell r="F114">
            <v>0</v>
          </cell>
          <cell r="P114">
            <v>0</v>
          </cell>
          <cell r="S114">
            <v>0</v>
          </cell>
          <cell r="AH114">
            <v>0</v>
          </cell>
          <cell r="AK114">
            <v>0</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S118">
            <v>0</v>
          </cell>
          <cell r="X118">
            <v>0</v>
          </cell>
          <cell r="AC118">
            <v>0</v>
          </cell>
          <cell r="AG118">
            <v>0</v>
          </cell>
          <cell r="AH118">
            <v>0</v>
          </cell>
          <cell r="AK118">
            <v>0</v>
          </cell>
        </row>
        <row r="119">
          <cell r="F119">
            <v>700</v>
          </cell>
          <cell r="AK119">
            <v>700</v>
          </cell>
        </row>
        <row r="120">
          <cell r="F120">
            <v>1000</v>
          </cell>
          <cell r="S120">
            <v>0</v>
          </cell>
          <cell r="X120">
            <v>0</v>
          </cell>
          <cell r="AF120">
            <v>0</v>
          </cell>
          <cell r="AK120">
            <v>1000</v>
          </cell>
        </row>
        <row r="121">
          <cell r="F121">
            <v>3500</v>
          </cell>
          <cell r="AK121">
            <v>3500</v>
          </cell>
        </row>
        <row r="122">
          <cell r="AK122">
            <v>0</v>
          </cell>
        </row>
        <row r="123">
          <cell r="AK123">
            <v>0</v>
          </cell>
          <cell r="AL123">
            <v>-13345.80312121212</v>
          </cell>
        </row>
        <row r="124">
          <cell r="F124">
            <v>0</v>
          </cell>
          <cell r="AK124">
            <v>0</v>
          </cell>
        </row>
        <row r="125">
          <cell r="F125">
            <v>6050</v>
          </cell>
          <cell r="G125">
            <v>0</v>
          </cell>
          <cell r="H125">
            <v>0</v>
          </cell>
          <cell r="P125">
            <v>0</v>
          </cell>
          <cell r="Q125">
            <v>0</v>
          </cell>
          <cell r="R125">
            <v>0</v>
          </cell>
          <cell r="S125">
            <v>60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6174</v>
          </cell>
          <cell r="AO125">
            <v>0</v>
          </cell>
          <cell r="AP125">
            <v>0</v>
          </cell>
          <cell r="AQ125">
            <v>0</v>
          </cell>
          <cell r="AR125">
            <v>0</v>
          </cell>
        </row>
        <row r="126">
          <cell r="F126">
            <v>6050</v>
          </cell>
          <cell r="G126">
            <v>0</v>
          </cell>
          <cell r="H126">
            <v>0</v>
          </cell>
          <cell r="P126">
            <v>0</v>
          </cell>
          <cell r="S126">
            <v>120</v>
          </cell>
          <cell r="X126">
            <v>0</v>
          </cell>
          <cell r="Y126">
            <v>0</v>
          </cell>
          <cell r="Z126">
            <v>0</v>
          </cell>
          <cell r="AC126">
            <v>0</v>
          </cell>
          <cell r="AD126">
            <v>0</v>
          </cell>
          <cell r="AE126">
            <v>0</v>
          </cell>
          <cell r="AF126">
            <v>0</v>
          </cell>
          <cell r="AG126">
            <v>0</v>
          </cell>
          <cell r="AH126">
            <v>0</v>
          </cell>
          <cell r="AI126">
            <v>64</v>
          </cell>
          <cell r="AJ126">
            <v>0</v>
          </cell>
          <cell r="AK126">
            <v>6174</v>
          </cell>
        </row>
        <row r="127">
          <cell r="AK127">
            <v>-7171.8031212121205</v>
          </cell>
          <cell r="AL127">
            <v>6264</v>
          </cell>
        </row>
        <row r="128">
          <cell r="AK128">
            <v>-7171.8031212121205</v>
          </cell>
        </row>
        <row r="129">
          <cell r="AK129">
            <v>-10245.433030303029</v>
          </cell>
          <cell r="AL129">
            <v>5888.0262938881679</v>
          </cell>
          <cell r="AM129">
            <v>-16998.709324191197</v>
          </cell>
        </row>
        <row r="131">
          <cell r="AK131">
            <v>-3073.6299090909088</v>
          </cell>
          <cell r="AO131">
            <v>0</v>
          </cell>
        </row>
        <row r="134">
          <cell r="AK134">
            <v>10073</v>
          </cell>
          <cell r="AM134">
            <v>10073</v>
          </cell>
          <cell r="AO134">
            <v>0</v>
          </cell>
          <cell r="AQ134">
            <v>0</v>
          </cell>
        </row>
        <row r="135">
          <cell r="AK135">
            <v>-16998.709324191197</v>
          </cell>
          <cell r="AO135">
            <v>0</v>
          </cell>
        </row>
        <row r="136">
          <cell r="AK136">
            <v>6.38</v>
          </cell>
          <cell r="AO136" t="e">
            <v>#DIV/0!</v>
          </cell>
        </row>
        <row r="137">
          <cell r="AK137">
            <v>17.13</v>
          </cell>
          <cell r="AO137" t="e">
            <v>#DIV/0!</v>
          </cell>
        </row>
        <row r="138">
          <cell r="AK138">
            <v>0</v>
          </cell>
          <cell r="AO138">
            <v>0</v>
          </cell>
        </row>
        <row r="140">
          <cell r="AK140">
            <v>9.56</v>
          </cell>
          <cell r="AO140" t="e">
            <v>#DIV/0!</v>
          </cell>
        </row>
        <row r="142">
          <cell r="AJ142">
            <v>0</v>
          </cell>
          <cell r="AK142">
            <v>8.07</v>
          </cell>
          <cell r="AO142" t="e">
            <v>#DIV/0!</v>
          </cell>
        </row>
        <row r="143">
          <cell r="AK143">
            <v>37810</v>
          </cell>
          <cell r="AL143">
            <v>37810</v>
          </cell>
        </row>
        <row r="145">
          <cell r="AJ145">
            <v>300</v>
          </cell>
        </row>
        <row r="146">
          <cell r="AK146">
            <v>8820</v>
          </cell>
          <cell r="AL146">
            <v>-31921.973706111832</v>
          </cell>
          <cell r="AM146">
            <v>-27071.709324191197</v>
          </cell>
        </row>
        <row r="147">
          <cell r="S147">
            <v>0</v>
          </cell>
          <cell r="AK147">
            <v>865.25</v>
          </cell>
        </row>
        <row r="149">
          <cell r="AJ149">
            <v>0</v>
          </cell>
          <cell r="AK149">
            <v>47883</v>
          </cell>
          <cell r="AL149">
            <v>37810</v>
          </cell>
          <cell r="AM149">
            <v>10073</v>
          </cell>
          <cell r="AO149">
            <v>0</v>
          </cell>
        </row>
        <row r="150">
          <cell r="AK150">
            <v>0</v>
          </cell>
        </row>
        <row r="151">
          <cell r="AK151">
            <v>47883</v>
          </cell>
          <cell r="AL151">
            <v>37810</v>
          </cell>
          <cell r="AM151">
            <v>10073</v>
          </cell>
        </row>
        <row r="152">
          <cell r="AK152">
            <v>0</v>
          </cell>
          <cell r="AO152">
            <v>4990</v>
          </cell>
          <cell r="AP152">
            <v>4992</v>
          </cell>
          <cell r="AQ152">
            <v>4153.252222919521</v>
          </cell>
          <cell r="AR152">
            <v>9754.6660308805876</v>
          </cell>
        </row>
        <row r="153">
          <cell r="AK153">
            <v>-17.399999999999999</v>
          </cell>
          <cell r="AL153">
            <v>18.399999999999999</v>
          </cell>
          <cell r="AM153">
            <v>-62.8</v>
          </cell>
        </row>
        <row r="154">
          <cell r="AK154">
            <v>14.95075327890525</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320</v>
          </cell>
          <cell r="P158">
            <v>810</v>
          </cell>
          <cell r="S158">
            <v>1487</v>
          </cell>
          <cell r="X158">
            <v>2754</v>
          </cell>
          <cell r="AC158">
            <v>1364</v>
          </cell>
          <cell r="AF158">
            <v>1173</v>
          </cell>
          <cell r="AG158">
            <v>1100</v>
          </cell>
          <cell r="AH158">
            <v>73</v>
          </cell>
          <cell r="AK158">
            <v>7908</v>
          </cell>
        </row>
        <row r="159">
          <cell r="F159">
            <v>320</v>
          </cell>
          <cell r="P159">
            <v>390</v>
          </cell>
          <cell r="S159">
            <v>512</v>
          </cell>
          <cell r="X159">
            <v>2374</v>
          </cell>
          <cell r="AC159">
            <v>1081</v>
          </cell>
          <cell r="AF159">
            <v>560</v>
          </cell>
          <cell r="AG159">
            <v>500</v>
          </cell>
          <cell r="AH159">
            <v>60</v>
          </cell>
          <cell r="AK159">
            <v>4677</v>
          </cell>
        </row>
        <row r="160">
          <cell r="F160">
            <v>320</v>
          </cell>
          <cell r="P160">
            <v>160</v>
          </cell>
          <cell r="S160">
            <v>239</v>
          </cell>
          <cell r="X160">
            <v>107</v>
          </cell>
          <cell r="AC160">
            <v>72</v>
          </cell>
          <cell r="AF160">
            <v>125</v>
          </cell>
          <cell r="AG160">
            <v>125</v>
          </cell>
          <cell r="AH160">
            <v>0</v>
          </cell>
          <cell r="AI160">
            <v>210</v>
          </cell>
          <cell r="AK160">
            <v>1233</v>
          </cell>
        </row>
        <row r="161">
          <cell r="P161">
            <v>110</v>
          </cell>
          <cell r="S161">
            <v>59</v>
          </cell>
          <cell r="X161">
            <v>74</v>
          </cell>
          <cell r="AB161">
            <v>9</v>
          </cell>
          <cell r="AC161">
            <v>34</v>
          </cell>
          <cell r="AF161">
            <v>115</v>
          </cell>
          <cell r="AG161">
            <v>115</v>
          </cell>
          <cell r="AK161">
            <v>277</v>
          </cell>
        </row>
        <row r="162">
          <cell r="AK162">
            <v>0</v>
          </cell>
        </row>
        <row r="163">
          <cell r="F163">
            <v>14.170833333333334</v>
          </cell>
          <cell r="AK163">
            <v>14.170833333333334</v>
          </cell>
        </row>
        <row r="164">
          <cell r="P164">
            <v>124</v>
          </cell>
          <cell r="S164">
            <v>618.18181818181824</v>
          </cell>
          <cell r="X164">
            <v>303.36363636363637</v>
          </cell>
          <cell r="AC164">
            <v>206.81818181818181</v>
          </cell>
          <cell r="AF164">
            <v>308.72727272727275</v>
          </cell>
          <cell r="AG164">
            <v>308.72727272727275</v>
          </cell>
          <cell r="AK164">
            <v>1252.3636363636363</v>
          </cell>
        </row>
        <row r="165">
          <cell r="F165">
            <v>260</v>
          </cell>
          <cell r="S165">
            <v>868.81818181818176</v>
          </cell>
          <cell r="X165">
            <v>2450.6363636363635</v>
          </cell>
          <cell r="AC165">
            <v>1157.1818181818182</v>
          </cell>
          <cell r="AK165">
            <v>4736.6363636363631</v>
          </cell>
        </row>
        <row r="166">
          <cell r="S166">
            <v>1487</v>
          </cell>
          <cell r="X166">
            <v>2754</v>
          </cell>
          <cell r="AC166">
            <v>1364</v>
          </cell>
        </row>
        <row r="167">
          <cell r="F167">
            <v>60</v>
          </cell>
          <cell r="P167">
            <v>0</v>
          </cell>
          <cell r="S167">
            <v>0</v>
          </cell>
          <cell r="X167">
            <v>0</v>
          </cell>
          <cell r="AC167">
            <v>0</v>
          </cell>
          <cell r="AK167">
            <v>60</v>
          </cell>
        </row>
        <row r="168">
          <cell r="S168">
            <v>0</v>
          </cell>
          <cell r="X168">
            <v>0</v>
          </cell>
          <cell r="AC168">
            <v>0</v>
          </cell>
          <cell r="AF168">
            <v>0</v>
          </cell>
          <cell r="AG168">
            <v>0</v>
          </cell>
          <cell r="AH168">
            <v>0</v>
          </cell>
          <cell r="AK168">
            <v>0</v>
          </cell>
        </row>
        <row r="169">
          <cell r="F169">
            <v>850</v>
          </cell>
          <cell r="G169">
            <v>11562.099999999999</v>
          </cell>
          <cell r="H169">
            <v>0</v>
          </cell>
          <cell r="P169">
            <v>689</v>
          </cell>
          <cell r="Q169">
            <v>0</v>
          </cell>
          <cell r="R169">
            <v>0</v>
          </cell>
          <cell r="S169">
            <v>2468</v>
          </cell>
          <cell r="T169">
            <v>0</v>
          </cell>
          <cell r="U169">
            <v>0</v>
          </cell>
          <cell r="V169">
            <v>0</v>
          </cell>
          <cell r="W169">
            <v>0</v>
          </cell>
          <cell r="X169">
            <v>218</v>
          </cell>
          <cell r="Y169">
            <v>17514.503030303029</v>
          </cell>
          <cell r="Z169">
            <v>0</v>
          </cell>
          <cell r="AA169">
            <v>0</v>
          </cell>
          <cell r="AB169">
            <v>0</v>
          </cell>
          <cell r="AC169">
            <v>195</v>
          </cell>
          <cell r="AD169">
            <v>13622.695151515152</v>
          </cell>
          <cell r="AE169">
            <v>0</v>
          </cell>
          <cell r="AF169">
            <v>400</v>
          </cell>
          <cell r="AG169">
            <v>400</v>
          </cell>
          <cell r="AH169">
            <v>0</v>
          </cell>
          <cell r="AI169">
            <v>118.4</v>
          </cell>
          <cell r="AJ169">
            <v>0</v>
          </cell>
          <cell r="AK169">
            <v>5038.3999999999996</v>
          </cell>
        </row>
        <row r="170">
          <cell r="F170">
            <v>850</v>
          </cell>
          <cell r="G170">
            <v>11562.099999999999</v>
          </cell>
          <cell r="H170">
            <v>0</v>
          </cell>
          <cell r="P170">
            <v>689</v>
          </cell>
          <cell r="Q170">
            <v>0</v>
          </cell>
          <cell r="R170">
            <v>0</v>
          </cell>
          <cell r="S170">
            <v>2468</v>
          </cell>
          <cell r="T170">
            <v>0</v>
          </cell>
          <cell r="U170">
            <v>0</v>
          </cell>
          <cell r="V170">
            <v>0</v>
          </cell>
          <cell r="W170">
            <v>0</v>
          </cell>
          <cell r="X170">
            <v>218</v>
          </cell>
          <cell r="Y170">
            <v>17514.503030303029</v>
          </cell>
          <cell r="Z170">
            <v>0</v>
          </cell>
          <cell r="AA170">
            <v>0</v>
          </cell>
          <cell r="AB170">
            <v>0</v>
          </cell>
          <cell r="AC170">
            <v>195</v>
          </cell>
          <cell r="AD170">
            <v>13622.695151515152</v>
          </cell>
          <cell r="AE170">
            <v>0</v>
          </cell>
          <cell r="AF170">
            <v>400</v>
          </cell>
          <cell r="AG170">
            <v>400</v>
          </cell>
          <cell r="AH170">
            <v>0</v>
          </cell>
          <cell r="AI170">
            <v>118.4</v>
          </cell>
          <cell r="AJ170">
            <v>0</v>
          </cell>
          <cell r="AK170">
            <v>5038.3999999999996</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0</v>
          </cell>
          <cell r="AG172">
            <v>0</v>
          </cell>
          <cell r="AK172">
            <v>0</v>
          </cell>
        </row>
        <row r="173">
          <cell r="AK173">
            <v>0</v>
          </cell>
        </row>
        <row r="174">
          <cell r="F174">
            <v>3500</v>
          </cell>
          <cell r="AK174">
            <v>3500</v>
          </cell>
        </row>
        <row r="175">
          <cell r="F175">
            <v>504.1</v>
          </cell>
          <cell r="P175">
            <v>866.62000000000012</v>
          </cell>
          <cell r="Q175">
            <v>0</v>
          </cell>
          <cell r="R175">
            <v>0</v>
          </cell>
          <cell r="S175">
            <v>1889.28</v>
          </cell>
          <cell r="T175">
            <v>622.80810909090906</v>
          </cell>
          <cell r="U175">
            <v>648.29007272727267</v>
          </cell>
          <cell r="V175">
            <v>0</v>
          </cell>
          <cell r="W175">
            <v>0</v>
          </cell>
          <cell r="X175">
            <v>737.2</v>
          </cell>
          <cell r="AA175">
            <v>0</v>
          </cell>
          <cell r="AB175">
            <v>0</v>
          </cell>
          <cell r="AC175">
            <v>588.18000000000006</v>
          </cell>
          <cell r="AF175">
            <v>1626.6200000000001</v>
          </cell>
          <cell r="AG175">
            <v>1468.7272727272727</v>
          </cell>
          <cell r="AH175">
            <v>157.89272727272737</v>
          </cell>
          <cell r="AJ175">
            <v>0</v>
          </cell>
          <cell r="AK175">
            <v>6396.1072727272731</v>
          </cell>
          <cell r="AO175">
            <v>391</v>
          </cell>
          <cell r="AP175">
            <v>558</v>
          </cell>
          <cell r="AQ175">
            <v>897.62000000000012</v>
          </cell>
          <cell r="AR175">
            <v>1862.3963636363642</v>
          </cell>
        </row>
        <row r="176">
          <cell r="F176">
            <v>0</v>
          </cell>
          <cell r="G176">
            <v>0</v>
          </cell>
          <cell r="H176">
            <v>0</v>
          </cell>
          <cell r="P176">
            <v>124</v>
          </cell>
          <cell r="Q176">
            <v>0</v>
          </cell>
          <cell r="R176">
            <v>0</v>
          </cell>
          <cell r="S176">
            <v>618.18181818181824</v>
          </cell>
          <cell r="T176">
            <v>0</v>
          </cell>
          <cell r="U176">
            <v>0</v>
          </cell>
          <cell r="V176">
            <v>0</v>
          </cell>
          <cell r="W176">
            <v>0</v>
          </cell>
          <cell r="X176">
            <v>303.36363636363637</v>
          </cell>
          <cell r="Y176">
            <v>198</v>
          </cell>
          <cell r="Z176">
            <v>105.36363636363637</v>
          </cell>
          <cell r="AA176">
            <v>0</v>
          </cell>
          <cell r="AB176">
            <v>0</v>
          </cell>
          <cell r="AC176">
            <v>206.81818181818181</v>
          </cell>
          <cell r="AD176">
            <v>123</v>
          </cell>
          <cell r="AE176">
            <v>83.818181818181813</v>
          </cell>
          <cell r="AF176">
            <v>308.72727272727275</v>
          </cell>
          <cell r="AG176">
            <v>308.72727272727275</v>
          </cell>
          <cell r="AH176">
            <v>0</v>
          </cell>
        </row>
        <row r="177">
          <cell r="F177">
            <v>19</v>
          </cell>
          <cell r="P177">
            <v>66</v>
          </cell>
          <cell r="Q177">
            <v>0</v>
          </cell>
          <cell r="R177">
            <v>0</v>
          </cell>
          <cell r="S177">
            <v>13.666666666666666</v>
          </cell>
          <cell r="T177">
            <v>13.666666666666666</v>
          </cell>
          <cell r="U177">
            <v>0</v>
          </cell>
          <cell r="V177">
            <v>0</v>
          </cell>
          <cell r="W177">
            <v>0</v>
          </cell>
          <cell r="X177">
            <v>785.33333333333337</v>
          </cell>
          <cell r="AA177">
            <v>0</v>
          </cell>
          <cell r="AB177">
            <v>0</v>
          </cell>
          <cell r="AC177">
            <v>40.666666666666664</v>
          </cell>
          <cell r="AF177">
            <v>13</v>
          </cell>
          <cell r="AG177">
            <v>13</v>
          </cell>
          <cell r="AH177">
            <v>0.33333333333333331</v>
          </cell>
          <cell r="AI177">
            <v>0</v>
          </cell>
          <cell r="AJ177">
            <v>0</v>
          </cell>
          <cell r="AK177">
            <v>-2135.9632424242423</v>
          </cell>
          <cell r="AO177">
            <v>538</v>
          </cell>
          <cell r="AP177">
            <v>293</v>
          </cell>
          <cell r="AQ177">
            <v>76.587126137841352</v>
          </cell>
          <cell r="AR177">
            <v>30.079540528825305</v>
          </cell>
        </row>
        <row r="180">
          <cell r="F180">
            <v>8302</v>
          </cell>
          <cell r="P180">
            <v>386.99999999999977</v>
          </cell>
          <cell r="S180">
            <v>2471</v>
          </cell>
          <cell r="X180">
            <v>523.33333333333189</v>
          </cell>
          <cell r="AC180">
            <v>535.66666666666731</v>
          </cell>
          <cell r="AF180">
            <v>1453.6666666666665</v>
          </cell>
          <cell r="AG180">
            <v>733</v>
          </cell>
          <cell r="AH180">
            <v>721.66666666666663</v>
          </cell>
          <cell r="AP180">
            <v>1507.2</v>
          </cell>
        </row>
        <row r="181">
          <cell r="AO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СТАНЦІї ЕЛЕКТРО</v>
          </cell>
          <cell r="AP184" t="str">
            <v>СТАНЦІІ ТЕПЛОВІ</v>
          </cell>
          <cell r="AQ184" t="str">
            <v>МЕРЕЖІ ЕЛЕКТРО</v>
          </cell>
          <cell r="AR184" t="str">
            <v>МЕРЕЖІ ТЕПЛОВІ</v>
          </cell>
        </row>
        <row r="187">
          <cell r="S187">
            <v>14.7</v>
          </cell>
          <cell r="X187">
            <v>64.7</v>
          </cell>
          <cell r="AC187">
            <v>55</v>
          </cell>
          <cell r="AK187">
            <v>134.4</v>
          </cell>
          <cell r="AO187">
            <v>221.49122807017542</v>
          </cell>
        </row>
        <row r="188">
          <cell r="S188">
            <v>16.899999999999999</v>
          </cell>
          <cell r="X188">
            <v>74</v>
          </cell>
          <cell r="AC188">
            <v>62.9</v>
          </cell>
          <cell r="AK188">
            <v>153.80000000000001</v>
          </cell>
          <cell r="AO188">
            <v>252.49999999999997</v>
          </cell>
        </row>
        <row r="189">
          <cell r="P189">
            <v>0</v>
          </cell>
          <cell r="S189">
            <v>0</v>
          </cell>
          <cell r="X189">
            <v>0</v>
          </cell>
          <cell r="AC189">
            <v>0</v>
          </cell>
          <cell r="AO189">
            <v>66</v>
          </cell>
        </row>
        <row r="190">
          <cell r="P190">
            <v>0</v>
          </cell>
          <cell r="S190">
            <v>192.5</v>
          </cell>
          <cell r="X190">
            <v>192.5</v>
          </cell>
          <cell r="AC190">
            <v>192.5</v>
          </cell>
          <cell r="AK190">
            <v>192.5</v>
          </cell>
          <cell r="AO190">
            <v>0</v>
          </cell>
        </row>
        <row r="191">
          <cell r="S191">
            <v>2830</v>
          </cell>
          <cell r="X191">
            <v>12455</v>
          </cell>
          <cell r="AC191">
            <v>10588</v>
          </cell>
          <cell r="AK191">
            <v>25872</v>
          </cell>
          <cell r="AO191">
            <v>0</v>
          </cell>
        </row>
        <row r="192">
          <cell r="AK192">
            <v>25873</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0</v>
          </cell>
          <cell r="AC199">
            <v>0</v>
          </cell>
          <cell r="AK199">
            <v>0</v>
          </cell>
          <cell r="AO199">
            <v>75.839416058394164</v>
          </cell>
        </row>
        <row r="200">
          <cell r="X200">
            <v>0</v>
          </cell>
          <cell r="AC200">
            <v>0</v>
          </cell>
          <cell r="AK200">
            <v>0</v>
          </cell>
          <cell r="AO200">
            <v>103.9</v>
          </cell>
        </row>
        <row r="201">
          <cell r="F201">
            <v>75</v>
          </cell>
          <cell r="P201">
            <v>75</v>
          </cell>
          <cell r="AJ201">
            <v>0</v>
          </cell>
          <cell r="AO201" t="e">
            <v>#DIV/0!</v>
          </cell>
          <cell r="AR201">
            <v>75</v>
          </cell>
        </row>
        <row r="202">
          <cell r="S202">
            <v>385</v>
          </cell>
          <cell r="X202">
            <v>385</v>
          </cell>
          <cell r="AC202">
            <v>385</v>
          </cell>
          <cell r="AK202">
            <v>385</v>
          </cell>
          <cell r="AO202">
            <v>195.28</v>
          </cell>
        </row>
        <row r="203">
          <cell r="S203">
            <v>0</v>
          </cell>
          <cell r="X203">
            <v>0</v>
          </cell>
          <cell r="AC203">
            <v>0</v>
          </cell>
          <cell r="AK203">
            <v>0</v>
          </cell>
          <cell r="AO203">
            <v>14810</v>
          </cell>
        </row>
        <row r="204">
          <cell r="AK204">
            <v>0</v>
          </cell>
        </row>
        <row r="205">
          <cell r="S205">
            <v>16.899999999999999</v>
          </cell>
          <cell r="X205">
            <v>74</v>
          </cell>
          <cell r="Y205">
            <v>48.4</v>
          </cell>
          <cell r="Z205">
            <v>25.6</v>
          </cell>
          <cell r="AC205">
            <v>62.9</v>
          </cell>
          <cell r="AD205">
            <v>37.299999999999997</v>
          </cell>
          <cell r="AE205">
            <v>25.6</v>
          </cell>
          <cell r="AK205">
            <v>153.80000000000001</v>
          </cell>
          <cell r="AL205">
            <v>85.699999999999989</v>
          </cell>
          <cell r="AM205">
            <v>68.099999999999994</v>
          </cell>
          <cell r="AO205">
            <v>356.4</v>
          </cell>
          <cell r="AP205">
            <v>74.900000000000006</v>
          </cell>
          <cell r="AQ205">
            <v>281.5</v>
          </cell>
        </row>
        <row r="206">
          <cell r="S206">
            <v>2830</v>
          </cell>
          <cell r="X206">
            <v>12455</v>
          </cell>
          <cell r="Y206">
            <v>8146</v>
          </cell>
          <cell r="Z206">
            <v>4309</v>
          </cell>
          <cell r="AA206">
            <v>4309</v>
          </cell>
          <cell r="AC206">
            <v>10588</v>
          </cell>
          <cell r="AD206">
            <v>6279</v>
          </cell>
          <cell r="AE206">
            <v>4309</v>
          </cell>
          <cell r="AK206">
            <v>25872</v>
          </cell>
          <cell r="AL206">
            <v>14425</v>
          </cell>
          <cell r="AM206">
            <v>11448</v>
          </cell>
          <cell r="AO206">
            <v>14810</v>
          </cell>
          <cell r="AP206">
            <v>3112.427048260382</v>
          </cell>
          <cell r="AQ206">
            <v>11697.572951739618</v>
          </cell>
        </row>
        <row r="207">
          <cell r="S207">
            <v>167.46</v>
          </cell>
          <cell r="X207">
            <v>168.31</v>
          </cell>
          <cell r="Y207">
            <v>168.31</v>
          </cell>
          <cell r="Z207">
            <v>168.32</v>
          </cell>
          <cell r="AC207">
            <v>168.33</v>
          </cell>
          <cell r="AD207">
            <v>168.34</v>
          </cell>
          <cell r="AE207">
            <v>168.32</v>
          </cell>
          <cell r="AI207" t="str">
            <v/>
          </cell>
          <cell r="AJ207" t="str">
            <v/>
          </cell>
          <cell r="AK207">
            <v>168.22</v>
          </cell>
          <cell r="AL207">
            <v>168.32</v>
          </cell>
          <cell r="AM207">
            <v>168.11</v>
          </cell>
          <cell r="AO207">
            <v>41.55</v>
          </cell>
          <cell r="AP207">
            <v>41.55</v>
          </cell>
          <cell r="AQ207">
            <v>41.55</v>
          </cell>
          <cell r="AR207" t="str">
            <v/>
          </cell>
        </row>
        <row r="208">
          <cell r="AM208">
            <v>0</v>
          </cell>
          <cell r="AO208">
            <v>52</v>
          </cell>
          <cell r="AP208">
            <v>52</v>
          </cell>
        </row>
        <row r="209">
          <cell r="X209">
            <v>12455</v>
          </cell>
          <cell r="AC209">
            <v>10588</v>
          </cell>
          <cell r="AK209">
            <v>25872</v>
          </cell>
          <cell r="AL209">
            <v>14425</v>
          </cell>
          <cell r="AM209">
            <v>11447</v>
          </cell>
          <cell r="AO209">
            <v>14862</v>
          </cell>
          <cell r="AP209">
            <v>3164.427048260382</v>
          </cell>
          <cell r="AQ209">
            <v>11697.572951739618</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P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O256" t="str">
            <v>СТАНЦІї ЕЛЕКТРО</v>
          </cell>
          <cell r="AP256" t="str">
            <v>СТАНЦІІ ТЕПЛОВІ</v>
          </cell>
          <cell r="AQ256" t="str">
            <v>МЕРЕЖІ ЕЛЕКТРО</v>
          </cell>
          <cell r="AR256" t="str">
            <v>МЕРЕЖІ ТЕПЛОВІ</v>
          </cell>
        </row>
        <row r="257">
          <cell r="F257">
            <v>4106.1000000000004</v>
          </cell>
          <cell r="P257">
            <v>2694.62</v>
          </cell>
          <cell r="S257">
            <v>7710.7648484848487</v>
          </cell>
          <cell r="X257">
            <v>4714.5030303030289</v>
          </cell>
          <cell r="AC257">
            <v>2516.6951515151522</v>
          </cell>
          <cell r="AF257">
            <v>4357.5593939393939</v>
          </cell>
          <cell r="AG257">
            <v>3406</v>
          </cell>
          <cell r="AH257">
            <v>952.89272727272737</v>
          </cell>
          <cell r="AJ257">
            <v>7599</v>
          </cell>
          <cell r="AK257">
            <v>27115.242424242424</v>
          </cell>
        </row>
        <row r="259">
          <cell r="F259">
            <v>15876.5</v>
          </cell>
          <cell r="G259">
            <v>1757.3537061118332</v>
          </cell>
          <cell r="H259">
            <v>2187.7462938881663</v>
          </cell>
          <cell r="P259">
            <v>2694.62</v>
          </cell>
          <cell r="Q259">
            <v>0</v>
          </cell>
          <cell r="R259">
            <v>0</v>
          </cell>
          <cell r="S259">
            <v>7710.7648484848487</v>
          </cell>
          <cell r="T259">
            <v>2690.8247757575755</v>
          </cell>
          <cell r="U259">
            <v>2611.9400727272728</v>
          </cell>
          <cell r="V259">
            <v>0</v>
          </cell>
          <cell r="W259">
            <v>0</v>
          </cell>
          <cell r="X259">
            <v>4714.5030303030289</v>
          </cell>
          <cell r="Y259">
            <v>2941</v>
          </cell>
          <cell r="Z259">
            <v>1555.5030303030308</v>
          </cell>
          <cell r="AA259">
            <v>0</v>
          </cell>
          <cell r="AB259">
            <v>0</v>
          </cell>
          <cell r="AC259">
            <v>2516.6951515151522</v>
          </cell>
          <cell r="AD259">
            <v>1377</v>
          </cell>
          <cell r="AE259">
            <v>944.69515151515134</v>
          </cell>
          <cell r="AF259">
            <v>4357.5593939393939</v>
          </cell>
          <cell r="AG259">
            <v>3406</v>
          </cell>
          <cell r="AH259">
            <v>952.89272727272737</v>
          </cell>
          <cell r="AI259">
            <v>847.2</v>
          </cell>
          <cell r="AJ259">
            <v>0</v>
          </cell>
          <cell r="AK259">
            <v>68422.28303030302</v>
          </cell>
          <cell r="AM259">
            <v>48748.25</v>
          </cell>
        </row>
        <row r="260">
          <cell r="F260">
            <v>9055.0666666666657</v>
          </cell>
          <cell r="G260">
            <v>1560.3537061118332</v>
          </cell>
          <cell r="H260">
            <v>1880.6462938881664</v>
          </cell>
          <cell r="P260">
            <v>390.33333333333326</v>
          </cell>
          <cell r="S260">
            <v>2828</v>
          </cell>
          <cell r="T260">
            <v>1887.8566666666666</v>
          </cell>
          <cell r="U260">
            <v>1017.81</v>
          </cell>
          <cell r="X260">
            <v>1333.6666666666656</v>
          </cell>
          <cell r="Y260">
            <v>2289</v>
          </cell>
          <cell r="Z260">
            <v>1210.6666666666672</v>
          </cell>
          <cell r="AC260">
            <v>542.33333333333394</v>
          </cell>
          <cell r="AD260">
            <v>728</v>
          </cell>
          <cell r="AE260">
            <v>499.33333333333314</v>
          </cell>
          <cell r="AF260">
            <v>969.33333333333303</v>
          </cell>
          <cell r="AG260">
            <v>605</v>
          </cell>
          <cell r="AH260">
            <v>365.66666666666663</v>
          </cell>
          <cell r="AI260">
            <v>229.20000000000005</v>
          </cell>
          <cell r="AJ260">
            <v>-2455</v>
          </cell>
          <cell r="AK260">
            <v>50874.373939393932</v>
          </cell>
          <cell r="AM260">
            <v>14653.6</v>
          </cell>
        </row>
        <row r="261">
          <cell r="F261">
            <v>44951.733333333337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44951.733333333337</v>
          </cell>
        </row>
        <row r="262">
          <cell r="F262">
            <v>25873</v>
          </cell>
          <cell r="AK262">
            <v>25873</v>
          </cell>
        </row>
        <row r="263">
          <cell r="F263">
            <v>7538</v>
          </cell>
          <cell r="AK263">
            <v>7538</v>
          </cell>
        </row>
        <row r="264">
          <cell r="F264">
            <v>7257.7333333333336</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7257.7333333333336</v>
          </cell>
        </row>
        <row r="265">
          <cell r="F265">
            <v>770.33333333333337</v>
          </cell>
          <cell r="AK265">
            <v>770.33333333333337</v>
          </cell>
        </row>
        <row r="266">
          <cell r="F266">
            <v>0</v>
          </cell>
          <cell r="AK266">
            <v>0</v>
          </cell>
        </row>
        <row r="267">
          <cell r="F267">
            <v>2381.4</v>
          </cell>
          <cell r="AK267">
            <v>2381.4</v>
          </cell>
        </row>
        <row r="268">
          <cell r="F268">
            <v>3500</v>
          </cell>
          <cell r="AK268">
            <v>3500</v>
          </cell>
        </row>
        <row r="269">
          <cell r="F269">
            <v>0</v>
          </cell>
          <cell r="AK269">
            <v>0</v>
          </cell>
        </row>
        <row r="270">
          <cell r="F270">
            <v>606</v>
          </cell>
          <cell r="P270">
            <v>0</v>
          </cell>
          <cell r="S270">
            <v>0</v>
          </cell>
          <cell r="X270">
            <v>0</v>
          </cell>
          <cell r="AC270">
            <v>0</v>
          </cell>
          <cell r="AF270">
            <v>0</v>
          </cell>
          <cell r="AG270">
            <v>0</v>
          </cell>
          <cell r="AH270">
            <v>0</v>
          </cell>
          <cell r="AI270">
            <v>0</v>
          </cell>
          <cell r="AK270">
            <v>606</v>
          </cell>
        </row>
        <row r="271">
          <cell r="F271">
            <v>4200</v>
          </cell>
          <cell r="AK271">
            <v>4200</v>
          </cell>
        </row>
        <row r="272">
          <cell r="F272">
            <v>83</v>
          </cell>
          <cell r="P272">
            <v>0</v>
          </cell>
          <cell r="S272">
            <v>0</v>
          </cell>
          <cell r="X272">
            <v>0</v>
          </cell>
          <cell r="AC272">
            <v>0</v>
          </cell>
          <cell r="AF272">
            <v>0</v>
          </cell>
          <cell r="AG272">
            <v>0</v>
          </cell>
          <cell r="AH272">
            <v>0</v>
          </cell>
          <cell r="AI272">
            <v>0</v>
          </cell>
          <cell r="AK272">
            <v>83</v>
          </cell>
        </row>
        <row r="273">
          <cell r="F273">
            <v>49057.833333333336</v>
          </cell>
          <cell r="P273">
            <v>2694.62</v>
          </cell>
          <cell r="Q273">
            <v>0</v>
          </cell>
          <cell r="R273">
            <v>0</v>
          </cell>
          <cell r="S273">
            <v>7710.7648484848487</v>
          </cell>
          <cell r="T273">
            <v>0</v>
          </cell>
          <cell r="U273">
            <v>0</v>
          </cell>
          <cell r="V273">
            <v>0</v>
          </cell>
          <cell r="W273">
            <v>0</v>
          </cell>
          <cell r="X273">
            <v>4714.5030303030289</v>
          </cell>
          <cell r="Y273">
            <v>0</v>
          </cell>
          <cell r="Z273">
            <v>0</v>
          </cell>
          <cell r="AA273">
            <v>0</v>
          </cell>
          <cell r="AB273">
            <v>0</v>
          </cell>
          <cell r="AC273">
            <v>2516.6951515151522</v>
          </cell>
          <cell r="AD273">
            <v>0</v>
          </cell>
          <cell r="AE273">
            <v>0</v>
          </cell>
          <cell r="AF273">
            <v>4357.5593939393939</v>
          </cell>
          <cell r="AG273">
            <v>3406</v>
          </cell>
          <cell r="AH273">
            <v>952.89272727272737</v>
          </cell>
          <cell r="AI273">
            <v>0</v>
          </cell>
          <cell r="AK273">
            <v>72066.975757575754</v>
          </cell>
        </row>
        <row r="274">
          <cell r="F274">
            <v>1851.1</v>
          </cell>
          <cell r="P274">
            <v>1838.2866666666669</v>
          </cell>
          <cell r="Q274">
            <v>0</v>
          </cell>
          <cell r="R274">
            <v>0</v>
          </cell>
          <cell r="S274">
            <v>4395.6133333333337</v>
          </cell>
          <cell r="T274">
            <v>636.47477575757569</v>
          </cell>
          <cell r="U274">
            <v>648.29007272727267</v>
          </cell>
          <cell r="V274">
            <v>0</v>
          </cell>
          <cell r="W274">
            <v>0</v>
          </cell>
          <cell r="X274">
            <v>1835.2</v>
          </cell>
          <cell r="Y274">
            <v>779</v>
          </cell>
          <cell r="Z274">
            <v>411.83636363636361</v>
          </cell>
          <cell r="AA274">
            <v>0</v>
          </cell>
          <cell r="AB274">
            <v>9</v>
          </cell>
          <cell r="AC274">
            <v>884.51333333333343</v>
          </cell>
          <cell r="AD274">
            <v>234</v>
          </cell>
          <cell r="AE274">
            <v>160.69515151515154</v>
          </cell>
          <cell r="AF274">
            <v>2754.2866666666669</v>
          </cell>
          <cell r="AG274">
            <v>2239.727272727273</v>
          </cell>
          <cell r="AH274">
            <v>514.55939393939411</v>
          </cell>
          <cell r="AI274">
            <v>618</v>
          </cell>
          <cell r="AK274">
            <v>14299.000000000002</v>
          </cell>
        </row>
        <row r="275">
          <cell r="F275">
            <v>504.1</v>
          </cell>
          <cell r="G275">
            <v>197</v>
          </cell>
          <cell r="H275">
            <v>307.10000000000002</v>
          </cell>
          <cell r="P275">
            <v>866.62000000000012</v>
          </cell>
          <cell r="S275">
            <v>1889.28</v>
          </cell>
          <cell r="T275">
            <v>622.80810909090906</v>
          </cell>
          <cell r="U275">
            <v>648.29007272727267</v>
          </cell>
          <cell r="X275">
            <v>737.2</v>
          </cell>
          <cell r="Y275">
            <v>284</v>
          </cell>
          <cell r="Z275">
            <v>149.83636363636361</v>
          </cell>
          <cell r="AC275">
            <v>588.18000000000006</v>
          </cell>
          <cell r="AD275">
            <v>226</v>
          </cell>
          <cell r="AE275">
            <v>155.36181818181819</v>
          </cell>
          <cell r="AF275">
            <v>1626.6200000000001</v>
          </cell>
          <cell r="AG275">
            <v>1468.7272727272727</v>
          </cell>
          <cell r="AH275">
            <v>157.89272727272737</v>
          </cell>
          <cell r="AI275">
            <v>377</v>
          </cell>
          <cell r="AK275">
            <v>6554</v>
          </cell>
        </row>
        <row r="276">
          <cell r="F276">
            <v>0</v>
          </cell>
          <cell r="P276">
            <v>0</v>
          </cell>
          <cell r="Q276">
            <v>0</v>
          </cell>
          <cell r="R276">
            <v>0</v>
          </cell>
          <cell r="S276">
            <v>13.666666666666666</v>
          </cell>
          <cell r="T276">
            <v>13.666666666666666</v>
          </cell>
          <cell r="U276">
            <v>0</v>
          </cell>
          <cell r="V276">
            <v>0</v>
          </cell>
          <cell r="W276">
            <v>0</v>
          </cell>
          <cell r="X276">
            <v>757</v>
          </cell>
          <cell r="Y276">
            <v>495</v>
          </cell>
          <cell r="Z276">
            <v>262</v>
          </cell>
          <cell r="AA276">
            <v>0</v>
          </cell>
          <cell r="AB276">
            <v>0</v>
          </cell>
          <cell r="AC276">
            <v>-0.66666666666666607</v>
          </cell>
          <cell r="AD276">
            <v>8</v>
          </cell>
          <cell r="AE276">
            <v>5.3333333333333339</v>
          </cell>
          <cell r="AF276">
            <v>0.33333333333333331</v>
          </cell>
          <cell r="AG276">
            <v>0</v>
          </cell>
          <cell r="AH276">
            <v>0.33333333333333331</v>
          </cell>
          <cell r="AI276">
            <v>0</v>
          </cell>
          <cell r="AK276">
            <v>770.33333333333337</v>
          </cell>
        </row>
        <row r="277">
          <cell r="F277">
            <v>1339</v>
          </cell>
          <cell r="P277">
            <v>950</v>
          </cell>
          <cell r="Q277">
            <v>0</v>
          </cell>
          <cell r="R277">
            <v>0</v>
          </cell>
          <cell r="S277">
            <v>1377</v>
          </cell>
          <cell r="T277">
            <v>0</v>
          </cell>
          <cell r="U277">
            <v>0</v>
          </cell>
          <cell r="V277">
            <v>0</v>
          </cell>
          <cell r="W277">
            <v>0</v>
          </cell>
          <cell r="X277">
            <v>341</v>
          </cell>
          <cell r="Y277">
            <v>0</v>
          </cell>
          <cell r="Z277">
            <v>0</v>
          </cell>
          <cell r="AA277">
            <v>0</v>
          </cell>
          <cell r="AB277">
            <v>9</v>
          </cell>
          <cell r="AC277">
            <v>297</v>
          </cell>
          <cell r="AD277">
            <v>0</v>
          </cell>
          <cell r="AE277">
            <v>0</v>
          </cell>
          <cell r="AF277">
            <v>588</v>
          </cell>
          <cell r="AG277">
            <v>530</v>
          </cell>
          <cell r="AH277">
            <v>58</v>
          </cell>
          <cell r="AI277">
            <v>0</v>
          </cell>
          <cell r="AK277">
            <v>4926</v>
          </cell>
        </row>
        <row r="278">
          <cell r="F278">
            <v>294</v>
          </cell>
          <cell r="P278">
            <v>450</v>
          </cell>
          <cell r="S278">
            <v>750</v>
          </cell>
          <cell r="X278">
            <v>102</v>
          </cell>
          <cell r="AC278">
            <v>97</v>
          </cell>
          <cell r="AF278">
            <v>447</v>
          </cell>
          <cell r="AG278">
            <v>415</v>
          </cell>
          <cell r="AH278">
            <v>32</v>
          </cell>
          <cell r="AI278">
            <v>0</v>
          </cell>
          <cell r="AK278">
            <v>2174</v>
          </cell>
        </row>
        <row r="279">
          <cell r="F279">
            <v>665</v>
          </cell>
          <cell r="P279">
            <v>20</v>
          </cell>
          <cell r="S279">
            <v>88</v>
          </cell>
          <cell r="X279">
            <v>65</v>
          </cell>
          <cell r="AC279">
            <v>66</v>
          </cell>
          <cell r="AF279">
            <v>26</v>
          </cell>
          <cell r="AG279">
            <v>0</v>
          </cell>
          <cell r="AH279">
            <v>26</v>
          </cell>
          <cell r="AI279">
            <v>0</v>
          </cell>
          <cell r="AK279">
            <v>930</v>
          </cell>
        </row>
        <row r="280">
          <cell r="F280">
            <v>60</v>
          </cell>
          <cell r="P280">
            <v>370</v>
          </cell>
          <cell r="S280">
            <v>480</v>
          </cell>
          <cell r="X280">
            <v>100</v>
          </cell>
          <cell r="AC280">
            <v>100</v>
          </cell>
          <cell r="AF280">
            <v>0</v>
          </cell>
          <cell r="AG280">
            <v>0</v>
          </cell>
          <cell r="AK280">
            <v>1110</v>
          </cell>
        </row>
        <row r="281">
          <cell r="F281">
            <v>320</v>
          </cell>
          <cell r="P281">
            <v>110</v>
          </cell>
          <cell r="Q281">
            <v>0</v>
          </cell>
          <cell r="R281">
            <v>0</v>
          </cell>
          <cell r="S281">
            <v>59</v>
          </cell>
          <cell r="T281">
            <v>0</v>
          </cell>
          <cell r="U281">
            <v>0</v>
          </cell>
          <cell r="V281">
            <v>0</v>
          </cell>
          <cell r="W281">
            <v>0</v>
          </cell>
          <cell r="X281">
            <v>74</v>
          </cell>
          <cell r="Y281">
            <v>0</v>
          </cell>
          <cell r="Z281">
            <v>0</v>
          </cell>
          <cell r="AA281">
            <v>0</v>
          </cell>
          <cell r="AB281">
            <v>9</v>
          </cell>
          <cell r="AC281">
            <v>34</v>
          </cell>
          <cell r="AD281">
            <v>0</v>
          </cell>
          <cell r="AE281">
            <v>0</v>
          </cell>
          <cell r="AF281">
            <v>115</v>
          </cell>
          <cell r="AG281">
            <v>115</v>
          </cell>
          <cell r="AH281">
            <v>0</v>
          </cell>
          <cell r="AI281">
            <v>0</v>
          </cell>
          <cell r="AJ281">
            <v>0</v>
          </cell>
          <cell r="AK281">
            <v>712</v>
          </cell>
        </row>
        <row r="282">
          <cell r="F282">
            <v>8</v>
          </cell>
          <cell r="P282">
            <v>21.666666666666668</v>
          </cell>
          <cell r="Q282">
            <v>0</v>
          </cell>
          <cell r="R282">
            <v>0</v>
          </cell>
          <cell r="S282">
            <v>865.66666666666663</v>
          </cell>
          <cell r="T282">
            <v>0</v>
          </cell>
          <cell r="U282">
            <v>0</v>
          </cell>
          <cell r="V282">
            <v>0</v>
          </cell>
          <cell r="W282">
            <v>0</v>
          </cell>
          <cell r="X282">
            <v>0</v>
          </cell>
          <cell r="Y282">
            <v>0</v>
          </cell>
          <cell r="Z282">
            <v>0</v>
          </cell>
          <cell r="AA282">
            <v>0</v>
          </cell>
          <cell r="AB282">
            <v>0</v>
          </cell>
          <cell r="AC282">
            <v>0</v>
          </cell>
          <cell r="AD282">
            <v>0</v>
          </cell>
          <cell r="AE282">
            <v>0</v>
          </cell>
          <cell r="AF282">
            <v>539.33333333333337</v>
          </cell>
          <cell r="AG282">
            <v>241</v>
          </cell>
          <cell r="AH282">
            <v>298.33333333333337</v>
          </cell>
          <cell r="AI282">
            <v>241</v>
          </cell>
          <cell r="AK282">
            <v>1798.6666666666665</v>
          </cell>
        </row>
        <row r="283">
          <cell r="F283">
            <v>0</v>
          </cell>
          <cell r="P283">
            <v>0</v>
          </cell>
          <cell r="S283">
            <v>0</v>
          </cell>
          <cell r="X283">
            <v>0</v>
          </cell>
          <cell r="AC283">
            <v>0</v>
          </cell>
          <cell r="AF283">
            <v>0</v>
          </cell>
          <cell r="AG283">
            <v>0</v>
          </cell>
          <cell r="AH283">
            <v>0</v>
          </cell>
          <cell r="AI283">
            <v>0</v>
          </cell>
          <cell r="AK283">
            <v>0</v>
          </cell>
        </row>
        <row r="284">
          <cell r="F284">
            <v>8</v>
          </cell>
          <cell r="P284">
            <v>21.666666666666668</v>
          </cell>
          <cell r="S284">
            <v>865.66666666666663</v>
          </cell>
          <cell r="X284">
            <v>0</v>
          </cell>
          <cell r="AC284">
            <v>0</v>
          </cell>
          <cell r="AF284">
            <v>539.33333333333337</v>
          </cell>
          <cell r="AG284">
            <v>241</v>
          </cell>
          <cell r="AH284">
            <v>298.33333333333337</v>
          </cell>
          <cell r="AI284">
            <v>241</v>
          </cell>
          <cell r="AK284">
            <v>1434.6666666666665</v>
          </cell>
        </row>
        <row r="285">
          <cell r="AK285">
            <v>364</v>
          </cell>
        </row>
        <row r="286">
          <cell r="S286">
            <v>250</v>
          </cell>
          <cell r="AH286">
            <v>0</v>
          </cell>
          <cell r="AI286">
            <v>0</v>
          </cell>
          <cell r="AK286">
            <v>250</v>
          </cell>
        </row>
        <row r="287">
          <cell r="F287">
            <v>47206.733333333337</v>
          </cell>
          <cell r="P287">
            <v>856.33333333333303</v>
          </cell>
          <cell r="Q287">
            <v>0</v>
          </cell>
          <cell r="R287">
            <v>0</v>
          </cell>
          <cell r="S287">
            <v>3315.151515151515</v>
          </cell>
          <cell r="T287">
            <v>-636.47477575757569</v>
          </cell>
          <cell r="U287">
            <v>-648.29007272727267</v>
          </cell>
          <cell r="V287">
            <v>0</v>
          </cell>
          <cell r="W287">
            <v>0</v>
          </cell>
          <cell r="X287">
            <v>2879.3030303030291</v>
          </cell>
          <cell r="Y287">
            <v>-779</v>
          </cell>
          <cell r="Z287">
            <v>-411.83636363636361</v>
          </cell>
          <cell r="AA287">
            <v>0</v>
          </cell>
          <cell r="AB287">
            <v>-9</v>
          </cell>
          <cell r="AC287">
            <v>1632.1818181818189</v>
          </cell>
          <cell r="AD287">
            <v>-234</v>
          </cell>
          <cell r="AE287">
            <v>-160.69515151515154</v>
          </cell>
          <cell r="AF287">
            <v>1603.272727272727</v>
          </cell>
          <cell r="AG287">
            <v>1166.272727272727</v>
          </cell>
          <cell r="AH287">
            <v>438.33333333333326</v>
          </cell>
          <cell r="AI287">
            <v>-618</v>
          </cell>
          <cell r="AK287">
            <v>57767.975757575761</v>
          </cell>
        </row>
        <row r="288">
          <cell r="AK288">
            <v>0</v>
          </cell>
        </row>
        <row r="289">
          <cell r="F289">
            <v>2815</v>
          </cell>
          <cell r="P289">
            <v>1106.3333333333333</v>
          </cell>
          <cell r="Q289">
            <v>0</v>
          </cell>
          <cell r="R289">
            <v>0</v>
          </cell>
          <cell r="S289">
            <v>3375.1515151515155</v>
          </cell>
          <cell r="T289">
            <v>0</v>
          </cell>
          <cell r="U289">
            <v>0</v>
          </cell>
          <cell r="V289">
            <v>0</v>
          </cell>
          <cell r="W289">
            <v>0</v>
          </cell>
          <cell r="X289">
            <v>2879.3030303030305</v>
          </cell>
          <cell r="Y289">
            <v>0</v>
          </cell>
          <cell r="Z289">
            <v>0</v>
          </cell>
          <cell r="AA289">
            <v>0</v>
          </cell>
          <cell r="AB289">
            <v>0</v>
          </cell>
          <cell r="AC289">
            <v>1631.5151515151515</v>
          </cell>
          <cell r="AD289">
            <v>0</v>
          </cell>
          <cell r="AE289">
            <v>0</v>
          </cell>
          <cell r="AF289">
            <v>1604.2727272727273</v>
          </cell>
          <cell r="AG289">
            <v>1166.2727272727273</v>
          </cell>
          <cell r="AH289">
            <v>438.33333333333331</v>
          </cell>
          <cell r="AI289">
            <v>283.60000000000002</v>
          </cell>
          <cell r="AK289">
            <v>13677.575757575758</v>
          </cell>
        </row>
        <row r="290">
          <cell r="F290">
            <v>850</v>
          </cell>
          <cell r="P290">
            <v>319</v>
          </cell>
          <cell r="S290">
            <v>1738</v>
          </cell>
          <cell r="X290">
            <v>118</v>
          </cell>
          <cell r="AC290">
            <v>95</v>
          </cell>
          <cell r="AF290">
            <v>400</v>
          </cell>
          <cell r="AG290">
            <v>400</v>
          </cell>
          <cell r="AH290">
            <v>0</v>
          </cell>
          <cell r="AI290">
            <v>118.4</v>
          </cell>
          <cell r="AK290">
            <v>3620</v>
          </cell>
        </row>
        <row r="291">
          <cell r="F291">
            <v>320</v>
          </cell>
          <cell r="P291">
            <v>576</v>
          </cell>
          <cell r="Q291">
            <v>0</v>
          </cell>
          <cell r="R291">
            <v>0</v>
          </cell>
          <cell r="S291">
            <v>809.81818181818176</v>
          </cell>
          <cell r="T291">
            <v>0</v>
          </cell>
          <cell r="U291">
            <v>0</v>
          </cell>
          <cell r="V291">
            <v>0</v>
          </cell>
          <cell r="W291">
            <v>0</v>
          </cell>
          <cell r="X291">
            <v>2376.6363636363635</v>
          </cell>
          <cell r="Y291">
            <v>0</v>
          </cell>
          <cell r="Z291">
            <v>0</v>
          </cell>
          <cell r="AA291">
            <v>0</v>
          </cell>
          <cell r="AB291">
            <v>0</v>
          </cell>
          <cell r="AC291">
            <v>1123.1818181818182</v>
          </cell>
          <cell r="AD291">
            <v>0</v>
          </cell>
          <cell r="AE291">
            <v>0</v>
          </cell>
          <cell r="AF291">
            <v>749.27272727272725</v>
          </cell>
          <cell r="AG291">
            <v>676.27272727272725</v>
          </cell>
          <cell r="AH291">
            <v>73</v>
          </cell>
          <cell r="AI291">
            <v>0</v>
          </cell>
          <cell r="AK291">
            <v>5954.9090909090901</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1626</v>
          </cell>
          <cell r="P294">
            <v>145.33333333333334</v>
          </cell>
          <cell r="Q294">
            <v>0</v>
          </cell>
          <cell r="R294">
            <v>0</v>
          </cell>
          <cell r="S294">
            <v>827.33333333333337</v>
          </cell>
          <cell r="T294">
            <v>0</v>
          </cell>
          <cell r="U294">
            <v>0</v>
          </cell>
          <cell r="V294">
            <v>0</v>
          </cell>
          <cell r="W294">
            <v>0</v>
          </cell>
          <cell r="X294">
            <v>356.33333333333331</v>
          </cell>
          <cell r="Y294">
            <v>0</v>
          </cell>
          <cell r="Z294">
            <v>0</v>
          </cell>
          <cell r="AA294">
            <v>0</v>
          </cell>
          <cell r="AB294">
            <v>0</v>
          </cell>
          <cell r="AC294">
            <v>386</v>
          </cell>
          <cell r="AD294">
            <v>0</v>
          </cell>
          <cell r="AE294">
            <v>0</v>
          </cell>
          <cell r="AF294">
            <v>442.33333333333331</v>
          </cell>
          <cell r="AG294">
            <v>77</v>
          </cell>
          <cell r="AH294">
            <v>365.33333333333331</v>
          </cell>
          <cell r="AI294">
            <v>165.2</v>
          </cell>
          <cell r="AK294">
            <v>3949.3333333333335</v>
          </cell>
        </row>
        <row r="295">
          <cell r="F295">
            <v>0</v>
          </cell>
          <cell r="P295">
            <v>0</v>
          </cell>
          <cell r="S295">
            <v>47</v>
          </cell>
          <cell r="X295">
            <v>37</v>
          </cell>
          <cell r="AC295">
            <v>216.33333333333331</v>
          </cell>
          <cell r="AF295">
            <v>27</v>
          </cell>
          <cell r="AG295">
            <v>-206</v>
          </cell>
          <cell r="AH295">
            <v>233</v>
          </cell>
          <cell r="AI295">
            <v>70</v>
          </cell>
          <cell r="AK295">
            <v>422.33333333333331</v>
          </cell>
        </row>
        <row r="296">
          <cell r="F296">
            <v>20</v>
          </cell>
          <cell r="P296">
            <v>53.666666666666664</v>
          </cell>
          <cell r="S296">
            <v>355</v>
          </cell>
          <cell r="X296">
            <v>221.66666666666663</v>
          </cell>
          <cell r="AC296">
            <v>84.333333333333329</v>
          </cell>
          <cell r="AF296">
            <v>189</v>
          </cell>
          <cell r="AG296">
            <v>110</v>
          </cell>
          <cell r="AH296">
            <v>79.000000000000014</v>
          </cell>
          <cell r="AI296">
            <v>36</v>
          </cell>
          <cell r="AK296">
            <v>923.66666666666663</v>
          </cell>
        </row>
        <row r="297">
          <cell r="F297">
            <v>1606</v>
          </cell>
          <cell r="P297">
            <v>91.666666666666671</v>
          </cell>
          <cell r="S297">
            <v>425.33333333333337</v>
          </cell>
          <cell r="X297">
            <v>97.666666666666671</v>
          </cell>
          <cell r="AC297">
            <v>85.333333333333343</v>
          </cell>
          <cell r="AF297">
            <v>226.33333333333331</v>
          </cell>
          <cell r="AG297">
            <v>173</v>
          </cell>
          <cell r="AH297">
            <v>53.333333333333314</v>
          </cell>
          <cell r="AI297">
            <v>59.2</v>
          </cell>
          <cell r="AK297">
            <v>2603.3333333333335</v>
          </cell>
        </row>
        <row r="298">
          <cell r="P298">
            <v>0</v>
          </cell>
          <cell r="AF298">
            <v>0</v>
          </cell>
          <cell r="AG298">
            <v>0</v>
          </cell>
          <cell r="AH298">
            <v>0</v>
          </cell>
          <cell r="AI298">
            <v>0</v>
          </cell>
          <cell r="AK298">
            <v>0</v>
          </cell>
        </row>
        <row r="299">
          <cell r="F299">
            <v>19</v>
          </cell>
          <cell r="P299">
            <v>66</v>
          </cell>
          <cell r="S299">
            <v>0</v>
          </cell>
          <cell r="X299">
            <v>28.333333333333332</v>
          </cell>
          <cell r="AC299">
            <v>27.333333333333332</v>
          </cell>
          <cell r="AF299">
            <v>12.666666666666666</v>
          </cell>
          <cell r="AG299">
            <v>13</v>
          </cell>
          <cell r="AH299">
            <v>0</v>
          </cell>
          <cell r="AI299">
            <v>0</v>
          </cell>
          <cell r="AK299">
            <v>153.33333333333331</v>
          </cell>
        </row>
        <row r="300">
          <cell r="F300">
            <v>47206.733333333337</v>
          </cell>
          <cell r="P300">
            <v>856.33333333333303</v>
          </cell>
          <cell r="Q300">
            <v>0</v>
          </cell>
          <cell r="R300">
            <v>0</v>
          </cell>
          <cell r="S300">
            <v>3315.151515151515</v>
          </cell>
          <cell r="T300">
            <v>-636.47477575757569</v>
          </cell>
          <cell r="U300">
            <v>-648.29007272727267</v>
          </cell>
          <cell r="V300">
            <v>0</v>
          </cell>
          <cell r="W300">
            <v>0</v>
          </cell>
          <cell r="X300">
            <v>2879.3030303030291</v>
          </cell>
          <cell r="Y300">
            <v>-779</v>
          </cell>
          <cell r="Z300">
            <v>-411.83636363636361</v>
          </cell>
          <cell r="AA300">
            <v>0</v>
          </cell>
          <cell r="AB300">
            <v>-9</v>
          </cell>
          <cell r="AC300">
            <v>1632.1818181818189</v>
          </cell>
          <cell r="AD300">
            <v>-234</v>
          </cell>
          <cell r="AE300">
            <v>-160.69515151515154</v>
          </cell>
          <cell r="AF300">
            <v>1603.272727272727</v>
          </cell>
          <cell r="AG300">
            <v>1166.272727272727</v>
          </cell>
          <cell r="AH300">
            <v>438.33333333333326</v>
          </cell>
          <cell r="AI300">
            <v>-618</v>
          </cell>
          <cell r="AK300">
            <v>57767.975757575761</v>
          </cell>
        </row>
        <row r="301">
          <cell r="AH301">
            <v>191</v>
          </cell>
          <cell r="AK301">
            <v>0</v>
          </cell>
        </row>
        <row r="303">
          <cell r="F303">
            <v>47206.733333333337</v>
          </cell>
          <cell r="G303">
            <v>0</v>
          </cell>
          <cell r="H303">
            <v>0</v>
          </cell>
          <cell r="P303">
            <v>856.33333333333303</v>
          </cell>
          <cell r="Q303">
            <v>0</v>
          </cell>
          <cell r="R303">
            <v>0</v>
          </cell>
          <cell r="S303">
            <v>3315.151515151515</v>
          </cell>
          <cell r="T303">
            <v>-636.47477575757569</v>
          </cell>
          <cell r="U303">
            <v>-648.29007272727267</v>
          </cell>
          <cell r="V303">
            <v>0</v>
          </cell>
          <cell r="W303">
            <v>0</v>
          </cell>
          <cell r="X303">
            <v>2879.3030303030291</v>
          </cell>
          <cell r="Y303">
            <v>-779</v>
          </cell>
          <cell r="Z303">
            <v>-411.83636363636361</v>
          </cell>
          <cell r="AA303">
            <v>0</v>
          </cell>
          <cell r="AB303">
            <v>-9</v>
          </cell>
          <cell r="AC303">
            <v>1632.1818181818189</v>
          </cell>
          <cell r="AF303">
            <v>1603.272727272727</v>
          </cell>
          <cell r="AG303">
            <v>973.93939393939377</v>
          </cell>
          <cell r="AH303">
            <v>629.33333333333326</v>
          </cell>
          <cell r="AK303">
            <v>57767.975757575761</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47206.733333333337</v>
          </cell>
          <cell r="P308">
            <v>856.33333333333303</v>
          </cell>
          <cell r="Q308">
            <v>0</v>
          </cell>
          <cell r="R308">
            <v>0</v>
          </cell>
          <cell r="S308">
            <v>3315.151515151515</v>
          </cell>
          <cell r="T308">
            <v>-636.47477575757569</v>
          </cell>
          <cell r="U308">
            <v>-648.29007272727267</v>
          </cell>
          <cell r="V308">
            <v>0</v>
          </cell>
          <cell r="W308">
            <v>0</v>
          </cell>
          <cell r="X308">
            <v>2879.3030303030291</v>
          </cell>
          <cell r="Y308">
            <v>-779</v>
          </cell>
          <cell r="Z308">
            <v>-411.83636363636361</v>
          </cell>
          <cell r="AA308">
            <v>0</v>
          </cell>
          <cell r="AB308">
            <v>-9</v>
          </cell>
          <cell r="AC308">
            <v>1632.1818181818189</v>
          </cell>
          <cell r="AD308">
            <v>-234</v>
          </cell>
          <cell r="AE308">
            <v>-160.69515151515154</v>
          </cell>
          <cell r="AF308">
            <v>1603.272727272727</v>
          </cell>
          <cell r="AG308">
            <v>973.93939393939377</v>
          </cell>
          <cell r="AH308">
            <v>629.33333333333326</v>
          </cell>
          <cell r="AI308">
            <v>-618</v>
          </cell>
          <cell r="AK308">
            <v>57767.975757575761</v>
          </cell>
        </row>
        <row r="309">
          <cell r="AK309">
            <v>0</v>
          </cell>
        </row>
        <row r="310">
          <cell r="P310">
            <v>0</v>
          </cell>
          <cell r="AK310">
            <v>0</v>
          </cell>
        </row>
        <row r="311">
          <cell r="S311">
            <v>0</v>
          </cell>
          <cell r="AK311">
            <v>0</v>
          </cell>
        </row>
        <row r="312">
          <cell r="F312">
            <v>3500</v>
          </cell>
          <cell r="AK312">
            <v>3500</v>
          </cell>
        </row>
        <row r="313">
          <cell r="S313">
            <v>0</v>
          </cell>
        </row>
        <row r="314">
          <cell r="F314">
            <v>0</v>
          </cell>
          <cell r="AK314">
            <v>0</v>
          </cell>
        </row>
        <row r="315">
          <cell r="AK315">
            <v>0</v>
          </cell>
        </row>
        <row r="317">
          <cell r="AK317">
            <v>0</v>
          </cell>
        </row>
        <row r="318">
          <cell r="S318">
            <v>0</v>
          </cell>
        </row>
        <row r="319">
          <cell r="F319">
            <v>47206.733333333337</v>
          </cell>
          <cell r="P319">
            <v>856.33333333333303</v>
          </cell>
          <cell r="Q319">
            <v>0</v>
          </cell>
          <cell r="R319">
            <v>0</v>
          </cell>
          <cell r="S319">
            <v>3315.151515151515</v>
          </cell>
          <cell r="T319">
            <v>-636.47477575757569</v>
          </cell>
          <cell r="U319">
            <v>-648.29007272727267</v>
          </cell>
          <cell r="V319">
            <v>0</v>
          </cell>
          <cell r="W319">
            <v>0</v>
          </cell>
          <cell r="X319">
            <v>2879.3030303030291</v>
          </cell>
          <cell r="Y319">
            <v>-779</v>
          </cell>
          <cell r="Z319">
            <v>-411.83636363636361</v>
          </cell>
          <cell r="AA319">
            <v>0</v>
          </cell>
          <cell r="AB319">
            <v>-9</v>
          </cell>
          <cell r="AC319">
            <v>1632.1818181818189</v>
          </cell>
          <cell r="AD319">
            <v>-234</v>
          </cell>
          <cell r="AE319">
            <v>-160.69515151515154</v>
          </cell>
          <cell r="AF319">
            <v>1603.272727272727</v>
          </cell>
          <cell r="AG319">
            <v>973.93939393939377</v>
          </cell>
          <cell r="AH319">
            <v>629.33333333333326</v>
          </cell>
          <cell r="AI319">
            <v>-618</v>
          </cell>
          <cell r="AK319">
            <v>57767.975757575761</v>
          </cell>
        </row>
        <row r="328">
          <cell r="AJ328">
            <v>2455</v>
          </cell>
          <cell r="AK328">
            <v>6554</v>
          </cell>
          <cell r="AM328">
            <v>5304.38</v>
          </cell>
        </row>
        <row r="329">
          <cell r="F329">
            <v>137</v>
          </cell>
          <cell r="P329">
            <v>237</v>
          </cell>
          <cell r="S329">
            <v>515</v>
          </cell>
          <cell r="X329">
            <v>201</v>
          </cell>
          <cell r="AC329">
            <v>161</v>
          </cell>
          <cell r="AF329">
            <v>444</v>
          </cell>
          <cell r="AG329">
            <v>400</v>
          </cell>
          <cell r="AH329">
            <v>44</v>
          </cell>
          <cell r="AI329">
            <v>103</v>
          </cell>
          <cell r="AK329">
            <v>1788</v>
          </cell>
          <cell r="AM329">
            <v>1447</v>
          </cell>
        </row>
        <row r="330">
          <cell r="AJ330">
            <v>36</v>
          </cell>
          <cell r="AK330">
            <v>7257.7333333333336</v>
          </cell>
          <cell r="AM330">
            <v>7257.7333333333336</v>
          </cell>
        </row>
        <row r="331">
          <cell r="AK331">
            <v>770.33333333333337</v>
          </cell>
          <cell r="AM331">
            <v>770.33333333333337</v>
          </cell>
        </row>
        <row r="332">
          <cell r="AJ332">
            <v>36</v>
          </cell>
          <cell r="AK332">
            <v>153.33333333333331</v>
          </cell>
          <cell r="AM332">
            <v>140.66666666666666</v>
          </cell>
        </row>
        <row r="333">
          <cell r="AK333">
            <v>2381.4</v>
          </cell>
          <cell r="AM333">
            <v>2381.4</v>
          </cell>
        </row>
        <row r="334">
          <cell r="AK334">
            <v>3500</v>
          </cell>
          <cell r="AM334">
            <v>3500</v>
          </cell>
        </row>
        <row r="335">
          <cell r="AK335">
            <v>0</v>
          </cell>
        </row>
        <row r="336">
          <cell r="AK336">
            <v>606</v>
          </cell>
          <cell r="AM336">
            <v>606</v>
          </cell>
        </row>
        <row r="337">
          <cell r="AK337">
            <v>4200</v>
          </cell>
        </row>
        <row r="338">
          <cell r="AK338">
            <v>0</v>
          </cell>
          <cell r="AM338">
            <v>0</v>
          </cell>
        </row>
        <row r="339">
          <cell r="AK339">
            <v>3620</v>
          </cell>
          <cell r="AM339">
            <v>3338.4</v>
          </cell>
        </row>
        <row r="340">
          <cell r="AK340">
            <v>5954.9090909090901</v>
          </cell>
          <cell r="AM340">
            <v>5205.636363636364</v>
          </cell>
        </row>
        <row r="341">
          <cell r="AK341">
            <v>0</v>
          </cell>
          <cell r="AM341">
            <v>0</v>
          </cell>
        </row>
        <row r="342">
          <cell r="AK342">
            <v>0</v>
          </cell>
          <cell r="AM342">
            <v>0</v>
          </cell>
        </row>
        <row r="343">
          <cell r="AK343">
            <v>0</v>
          </cell>
          <cell r="AM343">
            <v>0</v>
          </cell>
        </row>
        <row r="344">
          <cell r="AK344">
            <v>4926</v>
          </cell>
          <cell r="AM344">
            <v>4338</v>
          </cell>
        </row>
        <row r="345">
          <cell r="AK345">
            <v>2174</v>
          </cell>
          <cell r="AM345">
            <v>1727</v>
          </cell>
        </row>
        <row r="346">
          <cell r="AK346">
            <v>930</v>
          </cell>
          <cell r="AM346">
            <v>904</v>
          </cell>
        </row>
        <row r="347">
          <cell r="AK347">
            <v>1110</v>
          </cell>
        </row>
        <row r="348">
          <cell r="AK348">
            <v>712</v>
          </cell>
        </row>
        <row r="349">
          <cell r="AK349">
            <v>0</v>
          </cell>
          <cell r="AM349">
            <v>0</v>
          </cell>
        </row>
        <row r="350">
          <cell r="AK350">
            <v>0</v>
          </cell>
          <cell r="AM350">
            <v>0</v>
          </cell>
        </row>
        <row r="351">
          <cell r="AK351">
            <v>1434.6666666666665</v>
          </cell>
          <cell r="AM351">
            <v>1136.3333333333333</v>
          </cell>
        </row>
        <row r="352">
          <cell r="P352">
            <v>225</v>
          </cell>
          <cell r="S352">
            <v>296</v>
          </cell>
          <cell r="X352">
            <v>56</v>
          </cell>
          <cell r="AC352">
            <v>76.181818181818187</v>
          </cell>
          <cell r="AF352">
            <v>304.27272727272725</v>
          </cell>
          <cell r="AG352">
            <v>291.27272727272725</v>
          </cell>
          <cell r="AH352">
            <v>13</v>
          </cell>
          <cell r="AK352">
            <v>957.4545454545455</v>
          </cell>
        </row>
        <row r="353">
          <cell r="AK353">
            <v>0</v>
          </cell>
        </row>
        <row r="354">
          <cell r="F354">
            <v>0</v>
          </cell>
          <cell r="P354">
            <v>0</v>
          </cell>
          <cell r="S354">
            <v>0</v>
          </cell>
          <cell r="X354">
            <v>0</v>
          </cell>
          <cell r="AC354">
            <v>0</v>
          </cell>
          <cell r="AF354">
            <v>0</v>
          </cell>
          <cell r="AG354">
            <v>0</v>
          </cell>
          <cell r="AH354">
            <v>0</v>
          </cell>
          <cell r="AI354">
            <v>0</v>
          </cell>
          <cell r="AK354">
            <v>364</v>
          </cell>
          <cell r="AM354">
            <v>364</v>
          </cell>
        </row>
        <row r="355">
          <cell r="AK355">
            <v>83</v>
          </cell>
          <cell r="AM355">
            <v>83</v>
          </cell>
        </row>
        <row r="356">
          <cell r="AK356">
            <v>0</v>
          </cell>
          <cell r="AM356">
            <v>0</v>
          </cell>
        </row>
        <row r="357">
          <cell r="AK357">
            <v>0</v>
          </cell>
          <cell r="AM357">
            <v>0</v>
          </cell>
        </row>
        <row r="358">
          <cell r="AJ358">
            <v>-2491</v>
          </cell>
          <cell r="AK358">
            <v>3949.3333333333335</v>
          </cell>
          <cell r="AM358" t="e">
            <v>#REF!</v>
          </cell>
        </row>
        <row r="359">
          <cell r="AK359">
            <v>422.33333333333331</v>
          </cell>
        </row>
        <row r="360">
          <cell r="AK360">
            <v>923.66666666666663</v>
          </cell>
        </row>
        <row r="361">
          <cell r="AK361">
            <v>2603.3333333333335</v>
          </cell>
        </row>
        <row r="362">
          <cell r="F362">
            <v>79</v>
          </cell>
          <cell r="P362">
            <v>-116</v>
          </cell>
          <cell r="S362">
            <v>-1222</v>
          </cell>
          <cell r="T362">
            <v>180.16</v>
          </cell>
          <cell r="U362">
            <v>945.84</v>
          </cell>
          <cell r="X362">
            <v>345</v>
          </cell>
          <cell r="Y362">
            <v>368</v>
          </cell>
          <cell r="Z362">
            <v>195</v>
          </cell>
          <cell r="AC362">
            <v>518</v>
          </cell>
          <cell r="AD362">
            <v>423</v>
          </cell>
          <cell r="AE362">
            <v>290</v>
          </cell>
          <cell r="AF362">
            <v>126</v>
          </cell>
          <cell r="AG362">
            <v>126</v>
          </cell>
          <cell r="AH362">
            <v>0</v>
          </cell>
          <cell r="AI362">
            <v>0</v>
          </cell>
          <cell r="AK362">
            <v>-270</v>
          </cell>
          <cell r="AM362">
            <v>-396</v>
          </cell>
        </row>
        <row r="371">
          <cell r="F371">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92</v>
          </cell>
          <cell r="H386">
            <v>91</v>
          </cell>
          <cell r="P386">
            <v>14.333333333333332</v>
          </cell>
          <cell r="S386">
            <v>14.333333333333332</v>
          </cell>
          <cell r="X386">
            <v>182</v>
          </cell>
          <cell r="Y386">
            <v>119</v>
          </cell>
          <cell r="Z386">
            <v>120</v>
          </cell>
          <cell r="AC386">
            <v>323.66666666666674</v>
          </cell>
          <cell r="AD386">
            <v>192</v>
          </cell>
          <cell r="AE386">
            <v>191</v>
          </cell>
          <cell r="AK386">
            <v>735.30000000000018</v>
          </cell>
          <cell r="AL386">
            <v>447.33333333333337</v>
          </cell>
          <cell r="AM386">
            <v>429.33333333333331</v>
          </cell>
        </row>
        <row r="387">
          <cell r="F387">
            <v>29</v>
          </cell>
          <cell r="G387">
            <v>16</v>
          </cell>
          <cell r="P387">
            <v>0</v>
          </cell>
          <cell r="X387">
            <v>0</v>
          </cell>
          <cell r="Y387">
            <v>0</v>
          </cell>
          <cell r="AC387">
            <v>3.6666666666666665</v>
          </cell>
          <cell r="AD387">
            <v>2</v>
          </cell>
          <cell r="AK387">
            <v>46</v>
          </cell>
          <cell r="AL387">
            <v>21</v>
          </cell>
        </row>
        <row r="388">
          <cell r="F388">
            <v>0</v>
          </cell>
          <cell r="G388">
            <v>0</v>
          </cell>
          <cell r="P388">
            <v>0.66666666666666663</v>
          </cell>
          <cell r="X388">
            <v>146.66666666666666</v>
          </cell>
          <cell r="Y388">
            <v>96</v>
          </cell>
          <cell r="AC388">
            <v>280.66666666666669</v>
          </cell>
          <cell r="AD388">
            <v>166</v>
          </cell>
          <cell r="AK388">
            <v>428</v>
          </cell>
          <cell r="AL388">
            <v>262.66666666666669</v>
          </cell>
        </row>
        <row r="389">
          <cell r="F389">
            <v>0</v>
          </cell>
          <cell r="G389">
            <v>0</v>
          </cell>
          <cell r="P389">
            <v>2</v>
          </cell>
          <cell r="X389">
            <v>0</v>
          </cell>
          <cell r="Y389">
            <v>0</v>
          </cell>
          <cell r="AC389">
            <v>25</v>
          </cell>
          <cell r="AD389">
            <v>15</v>
          </cell>
          <cell r="AK389">
            <v>33.666666666666671</v>
          </cell>
          <cell r="AL389">
            <v>20</v>
          </cell>
        </row>
        <row r="390">
          <cell r="F390">
            <v>0</v>
          </cell>
          <cell r="G390">
            <v>0</v>
          </cell>
          <cell r="P390">
            <v>0</v>
          </cell>
          <cell r="X390">
            <v>25.333333333333332</v>
          </cell>
          <cell r="Y390">
            <v>17</v>
          </cell>
          <cell r="AC390">
            <v>0.66666666666666663</v>
          </cell>
          <cell r="AD390">
            <v>0</v>
          </cell>
          <cell r="AK390">
            <v>26</v>
          </cell>
          <cell r="AL390">
            <v>17</v>
          </cell>
        </row>
        <row r="391">
          <cell r="F391">
            <v>120.63333333333333</v>
          </cell>
          <cell r="G391">
            <v>67</v>
          </cell>
          <cell r="P391">
            <v>0</v>
          </cell>
          <cell r="X391">
            <v>0</v>
          </cell>
          <cell r="Y391">
            <v>0</v>
          </cell>
          <cell r="AC391">
            <v>0</v>
          </cell>
          <cell r="AD391">
            <v>0</v>
          </cell>
          <cell r="AK391">
            <v>120.63333333333333</v>
          </cell>
          <cell r="AL391">
            <v>69</v>
          </cell>
        </row>
        <row r="392">
          <cell r="F392">
            <v>8.6666666666666661</v>
          </cell>
          <cell r="G392">
            <v>5</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3</v>
          </cell>
          <cell r="P394">
            <v>0</v>
          </cell>
          <cell r="X394">
            <v>0</v>
          </cell>
          <cell r="Y394">
            <v>0</v>
          </cell>
          <cell r="AC394">
            <v>0</v>
          </cell>
          <cell r="AD394">
            <v>0</v>
          </cell>
          <cell r="AK394">
            <v>5.333333333333333</v>
          </cell>
          <cell r="AL394">
            <v>3</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7</v>
          </cell>
          <cell r="AC396">
            <v>13.666666666666666</v>
          </cell>
          <cell r="AD396">
            <v>8</v>
          </cell>
          <cell r="AK396">
            <v>26</v>
          </cell>
          <cell r="AL396">
            <v>17</v>
          </cell>
        </row>
        <row r="397">
          <cell r="F397">
            <v>0</v>
          </cell>
          <cell r="G397">
            <v>0</v>
          </cell>
          <cell r="P397">
            <v>0</v>
          </cell>
          <cell r="X397">
            <v>0</v>
          </cell>
          <cell r="Y397">
            <v>0</v>
          </cell>
          <cell r="AC397">
            <v>0</v>
          </cell>
          <cell r="AD397">
            <v>0</v>
          </cell>
          <cell r="AK397">
            <v>0</v>
          </cell>
        </row>
        <row r="398">
          <cell r="F398">
            <v>1.1666666666666667</v>
          </cell>
          <cell r="G398">
            <v>1</v>
          </cell>
          <cell r="P398">
            <v>20.5</v>
          </cell>
          <cell r="X398">
            <v>522.33333333333337</v>
          </cell>
          <cell r="Y398">
            <v>342</v>
          </cell>
          <cell r="AC398">
            <v>43</v>
          </cell>
          <cell r="AD398">
            <v>25</v>
          </cell>
          <cell r="AK398">
            <v>587.33333333333337</v>
          </cell>
          <cell r="AL398">
            <v>388.5</v>
          </cell>
          <cell r="AM398">
            <v>388.83333333333337</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314</v>
          </cell>
          <cell r="AC400">
            <v>11</v>
          </cell>
          <cell r="AD400">
            <v>7</v>
          </cell>
          <cell r="AK400">
            <v>491.66666666666669</v>
          </cell>
          <cell r="AL400">
            <v>321</v>
          </cell>
        </row>
        <row r="401">
          <cell r="F401">
            <v>0</v>
          </cell>
          <cell r="G401">
            <v>0</v>
          </cell>
          <cell r="P401">
            <v>0</v>
          </cell>
          <cell r="X401">
            <v>0</v>
          </cell>
          <cell r="Y401">
            <v>0</v>
          </cell>
          <cell r="AC401">
            <v>0</v>
          </cell>
          <cell r="AD401">
            <v>0</v>
          </cell>
          <cell r="AK401">
            <v>0</v>
          </cell>
          <cell r="AL401">
            <v>0</v>
          </cell>
        </row>
        <row r="402">
          <cell r="F402">
            <v>1.1666666666666667</v>
          </cell>
          <cell r="G402">
            <v>1</v>
          </cell>
          <cell r="P402">
            <v>15.833333333333334</v>
          </cell>
          <cell r="X402">
            <v>41.666666666666664</v>
          </cell>
          <cell r="Y402">
            <v>27</v>
          </cell>
          <cell r="AC402">
            <v>32</v>
          </cell>
          <cell r="AD402">
            <v>19</v>
          </cell>
          <cell r="AK402">
            <v>91</v>
          </cell>
          <cell r="AL402">
            <v>67.833333333333343</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6</v>
          </cell>
          <cell r="P405">
            <v>39</v>
          </cell>
          <cell r="X405">
            <v>0</v>
          </cell>
          <cell r="Y405">
            <v>0</v>
          </cell>
          <cell r="AC405">
            <v>0</v>
          </cell>
          <cell r="AD405">
            <v>0</v>
          </cell>
          <cell r="AK405">
            <v>49</v>
          </cell>
          <cell r="AL405">
            <v>45</v>
          </cell>
          <cell r="AM405">
            <v>44</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4</v>
          </cell>
          <cell r="P407">
            <v>35.666666666666664</v>
          </cell>
          <cell r="X407">
            <v>0</v>
          </cell>
          <cell r="Y407">
            <v>0</v>
          </cell>
          <cell r="AC407">
            <v>0</v>
          </cell>
          <cell r="AD407">
            <v>0</v>
          </cell>
          <cell r="AK407">
            <v>43</v>
          </cell>
          <cell r="AL407">
            <v>39.666666666666664</v>
          </cell>
        </row>
        <row r="408">
          <cell r="F408">
            <v>0</v>
          </cell>
          <cell r="G408">
            <v>0</v>
          </cell>
          <cell r="P408">
            <v>0</v>
          </cell>
          <cell r="X408">
            <v>0</v>
          </cell>
          <cell r="Y408">
            <v>0</v>
          </cell>
          <cell r="AC408">
            <v>0</v>
          </cell>
          <cell r="AD408">
            <v>0</v>
          </cell>
          <cell r="AK408">
            <v>0</v>
          </cell>
        </row>
        <row r="409">
          <cell r="F409">
            <v>206.33333333333329</v>
          </cell>
          <cell r="G409">
            <v>115</v>
          </cell>
          <cell r="H409">
            <v>114</v>
          </cell>
          <cell r="P409">
            <v>50.166666666666671</v>
          </cell>
          <cell r="S409">
            <v>50.166666666666671</v>
          </cell>
          <cell r="X409">
            <v>37.833333333333343</v>
          </cell>
          <cell r="Y409">
            <v>25</v>
          </cell>
          <cell r="AC409">
            <v>26.000000000000004</v>
          </cell>
          <cell r="AD409">
            <v>15</v>
          </cell>
          <cell r="AK409">
            <v>1965.0000000000002</v>
          </cell>
          <cell r="AL409">
            <v>464.16666666666663</v>
          </cell>
          <cell r="AM409">
            <v>464.16666666666663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1</v>
          </cell>
          <cell r="P415">
            <v>5</v>
          </cell>
          <cell r="X415">
            <v>3</v>
          </cell>
          <cell r="Y415">
            <v>2</v>
          </cell>
          <cell r="AC415">
            <v>3</v>
          </cell>
          <cell r="AD415">
            <v>2</v>
          </cell>
          <cell r="AK415">
            <v>57.666666666666664</v>
          </cell>
          <cell r="AL415">
            <v>50</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3</v>
          </cell>
          <cell r="AC418">
            <v>1.3333333333333333</v>
          </cell>
          <cell r="AD418">
            <v>1</v>
          </cell>
          <cell r="AK418">
            <v>28.5</v>
          </cell>
          <cell r="AL418">
            <v>26.5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99</v>
          </cell>
          <cell r="P420">
            <v>0</v>
          </cell>
          <cell r="X420">
            <v>0</v>
          </cell>
          <cell r="Y420">
            <v>0</v>
          </cell>
          <cell r="AC420">
            <v>0</v>
          </cell>
          <cell r="AD420">
            <v>0</v>
          </cell>
          <cell r="AK420">
            <v>177</v>
          </cell>
          <cell r="AL420">
            <v>99</v>
          </cell>
        </row>
        <row r="421">
          <cell r="F421">
            <v>0</v>
          </cell>
          <cell r="G421">
            <v>0</v>
          </cell>
          <cell r="P421">
            <v>0</v>
          </cell>
          <cell r="X421">
            <v>10</v>
          </cell>
          <cell r="Y421">
            <v>7</v>
          </cell>
          <cell r="AC421">
            <v>7.666666666666667</v>
          </cell>
          <cell r="AD421">
            <v>5</v>
          </cell>
          <cell r="AK421">
            <v>17.666666666666668</v>
          </cell>
          <cell r="AL421">
            <v>12</v>
          </cell>
        </row>
        <row r="422">
          <cell r="F422">
            <v>0.66666666666666663</v>
          </cell>
          <cell r="G422">
            <v>0</v>
          </cell>
          <cell r="P422">
            <v>2</v>
          </cell>
          <cell r="X422">
            <v>1.3333333333333333</v>
          </cell>
          <cell r="Y422">
            <v>1</v>
          </cell>
          <cell r="AC422">
            <v>1</v>
          </cell>
          <cell r="AD422">
            <v>1</v>
          </cell>
          <cell r="AK422">
            <v>6</v>
          </cell>
          <cell r="AL422">
            <v>4</v>
          </cell>
        </row>
        <row r="423">
          <cell r="F423">
            <v>2.6666666666666665</v>
          </cell>
          <cell r="G423">
            <v>1</v>
          </cell>
          <cell r="P423">
            <v>0.33333333333333331</v>
          </cell>
          <cell r="X423">
            <v>1</v>
          </cell>
          <cell r="Y423">
            <v>1</v>
          </cell>
          <cell r="AC423">
            <v>0.66666666666666663</v>
          </cell>
          <cell r="AD423">
            <v>0</v>
          </cell>
          <cell r="AK423">
            <v>9.3333333333333339</v>
          </cell>
          <cell r="AL423">
            <v>4.3333333333333339</v>
          </cell>
        </row>
        <row r="424">
          <cell r="F424">
            <v>0</v>
          </cell>
          <cell r="G424">
            <v>0</v>
          </cell>
          <cell r="P424">
            <v>2.3333333333333335</v>
          </cell>
          <cell r="X424">
            <v>6</v>
          </cell>
          <cell r="Y424">
            <v>4</v>
          </cell>
          <cell r="AC424">
            <v>5</v>
          </cell>
          <cell r="AD424">
            <v>3</v>
          </cell>
          <cell r="AK424">
            <v>13.333333333333334</v>
          </cell>
          <cell r="AL424">
            <v>9.3333333333333339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5</v>
          </cell>
          <cell r="P427">
            <v>1</v>
          </cell>
          <cell r="X427">
            <v>0</v>
          </cell>
          <cell r="Y427">
            <v>0</v>
          </cell>
          <cell r="AC427">
            <v>0</v>
          </cell>
          <cell r="AD427">
            <v>0</v>
          </cell>
          <cell r="AK427">
            <v>12</v>
          </cell>
          <cell r="AL427">
            <v>7</v>
          </cell>
        </row>
        <row r="428">
          <cell r="F428">
            <v>0</v>
          </cell>
          <cell r="G428">
            <v>0</v>
          </cell>
          <cell r="P428">
            <v>0</v>
          </cell>
          <cell r="X428">
            <v>0</v>
          </cell>
          <cell r="Y428">
            <v>0</v>
          </cell>
          <cell r="AC428">
            <v>0</v>
          </cell>
          <cell r="AD428">
            <v>0</v>
          </cell>
          <cell r="AK428">
            <v>0</v>
          </cell>
          <cell r="AL428">
            <v>0</v>
          </cell>
        </row>
        <row r="429">
          <cell r="F429">
            <v>2.3333333333333335</v>
          </cell>
          <cell r="G429">
            <v>1</v>
          </cell>
          <cell r="P429">
            <v>0.66666666666666663</v>
          </cell>
          <cell r="X429">
            <v>0.66666666666666663</v>
          </cell>
          <cell r="Y429">
            <v>0</v>
          </cell>
          <cell r="AC429">
            <v>0.66666666666666663</v>
          </cell>
          <cell r="AD429">
            <v>0</v>
          </cell>
          <cell r="AK429">
            <v>4.333333333333333</v>
          </cell>
          <cell r="AL429">
            <v>1.6666666666666665</v>
          </cell>
        </row>
        <row r="430">
          <cell r="F430">
            <v>1.6666666666666667</v>
          </cell>
          <cell r="G430">
            <v>1</v>
          </cell>
          <cell r="P430">
            <v>0.66666666666666663</v>
          </cell>
          <cell r="X430">
            <v>0.66666666666666663</v>
          </cell>
          <cell r="Y430">
            <v>0</v>
          </cell>
          <cell r="AC430">
            <v>0.66666666666666663</v>
          </cell>
          <cell r="AD430">
            <v>0</v>
          </cell>
          <cell r="AK430">
            <v>3.6666666666666665</v>
          </cell>
          <cell r="AL430">
            <v>1.6666666666666665</v>
          </cell>
        </row>
        <row r="431">
          <cell r="F431">
            <v>6.666666666666667</v>
          </cell>
          <cell r="G431">
            <v>4</v>
          </cell>
          <cell r="P431">
            <v>4.666666666666667</v>
          </cell>
          <cell r="X431">
            <v>3</v>
          </cell>
          <cell r="Y431">
            <v>2</v>
          </cell>
          <cell r="AC431">
            <v>2</v>
          </cell>
          <cell r="AD431">
            <v>1</v>
          </cell>
          <cell r="AK431">
            <v>33</v>
          </cell>
          <cell r="AL431">
            <v>21.666666666666668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1</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3</v>
          </cell>
          <cell r="AC437">
            <v>2</v>
          </cell>
          <cell r="AD437">
            <v>1</v>
          </cell>
          <cell r="AK437">
            <v>15.666666666666666</v>
          </cell>
          <cell r="AL437">
            <v>9</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2</v>
          </cell>
          <cell r="AC439">
            <v>0</v>
          </cell>
          <cell r="AD439">
            <v>0</v>
          </cell>
          <cell r="AK439">
            <v>3.3333333333333335</v>
          </cell>
          <cell r="AL439">
            <v>2</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1" refreshError="1">
        <row r="33">
          <cell r="P33">
            <v>12306</v>
          </cell>
          <cell r="S33">
            <v>37211</v>
          </cell>
          <cell r="X33">
            <v>13845</v>
          </cell>
          <cell r="AC33">
            <v>7693</v>
          </cell>
          <cell r="AF33">
            <v>19609</v>
          </cell>
        </row>
        <row r="34">
          <cell r="Q34" t="str">
            <v>КТМ</v>
          </cell>
          <cell r="V34" t="str">
            <v xml:space="preserve">ТЕЦ-5 </v>
          </cell>
          <cell r="AA34" t="str">
            <v xml:space="preserve">ТЕЦ-6 </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1">
          <cell r="AL41">
            <v>0</v>
          </cell>
        </row>
        <row r="42">
          <cell r="AL42">
            <v>0</v>
          </cell>
        </row>
        <row r="43">
          <cell r="AL43">
            <v>395.6</v>
          </cell>
        </row>
        <row r="44">
          <cell r="P44">
            <v>0</v>
          </cell>
          <cell r="AL44">
            <v>395.6</v>
          </cell>
        </row>
        <row r="45">
          <cell r="AM45">
            <v>1580</v>
          </cell>
        </row>
        <row r="46">
          <cell r="AM46">
            <v>0</v>
          </cell>
        </row>
        <row r="47">
          <cell r="AM47">
            <v>1580</v>
          </cell>
        </row>
        <row r="48">
          <cell r="F48">
            <v>13122</v>
          </cell>
          <cell r="P48">
            <v>2489.2866666666664</v>
          </cell>
          <cell r="S48">
            <v>6569.1989393939384</v>
          </cell>
          <cell r="T48">
            <v>2125.1968969696973</v>
          </cell>
          <cell r="U48">
            <v>2413.8020424242422</v>
          </cell>
          <cell r="X48">
            <v>3133.4075757575761</v>
          </cell>
          <cell r="AC48">
            <v>2333.3751515151525</v>
          </cell>
          <cell r="AF48">
            <v>4511.4533333333329</v>
          </cell>
          <cell r="AG48">
            <v>3609.54</v>
          </cell>
          <cell r="AH48">
            <v>856.9133333333333</v>
          </cell>
        </row>
        <row r="49">
          <cell r="F49">
            <v>0.85</v>
          </cell>
          <cell r="P49">
            <v>0.85</v>
          </cell>
          <cell r="S49">
            <v>0.85</v>
          </cell>
          <cell r="X49">
            <v>0.85</v>
          </cell>
          <cell r="AC49">
            <v>0.85</v>
          </cell>
          <cell r="AF49">
            <v>0.85</v>
          </cell>
          <cell r="AG49">
            <v>0.85</v>
          </cell>
          <cell r="AH49">
            <v>0.85</v>
          </cell>
        </row>
        <row r="51">
          <cell r="F51">
            <v>735</v>
          </cell>
          <cell r="G51">
            <v>327</v>
          </cell>
          <cell r="H51">
            <v>408</v>
          </cell>
          <cell r="P51">
            <v>145.6</v>
          </cell>
          <cell r="S51">
            <v>1069.6666666666665</v>
          </cell>
          <cell r="T51">
            <v>534.83333333333326</v>
          </cell>
          <cell r="U51">
            <v>534.83333333333326</v>
          </cell>
          <cell r="X51">
            <v>223.4</v>
          </cell>
          <cell r="Y51">
            <v>160</v>
          </cell>
          <cell r="Z51">
            <v>63.400000000000006</v>
          </cell>
          <cell r="AC51">
            <v>538.98333333333346</v>
          </cell>
          <cell r="AD51">
            <v>383</v>
          </cell>
          <cell r="AE51">
            <v>155.98333333333346</v>
          </cell>
          <cell r="AF51">
            <v>635.25</v>
          </cell>
          <cell r="AG51">
            <v>456.25</v>
          </cell>
          <cell r="AH51">
            <v>179</v>
          </cell>
          <cell r="AK51">
            <v>3373.9</v>
          </cell>
          <cell r="AL51">
            <v>1062.5999999999999</v>
          </cell>
          <cell r="AM51">
            <v>2311.3000000000002</v>
          </cell>
          <cell r="AN51">
            <v>2311.3000000000002</v>
          </cell>
          <cell r="AO51">
            <v>543</v>
          </cell>
          <cell r="AP51">
            <v>583</v>
          </cell>
          <cell r="AQ51">
            <v>519.59999999999991</v>
          </cell>
          <cell r="AR51">
            <v>1728.3000000000002</v>
          </cell>
        </row>
        <row r="52">
          <cell r="F52">
            <v>163</v>
          </cell>
          <cell r="G52">
            <v>72</v>
          </cell>
          <cell r="H52">
            <v>91</v>
          </cell>
          <cell r="P52">
            <v>118</v>
          </cell>
          <cell r="S52">
            <v>703</v>
          </cell>
          <cell r="X52">
            <v>128</v>
          </cell>
          <cell r="Y52">
            <v>92</v>
          </cell>
          <cell r="Z52">
            <v>36</v>
          </cell>
          <cell r="AC52">
            <v>89</v>
          </cell>
          <cell r="AD52">
            <v>63</v>
          </cell>
          <cell r="AE52">
            <v>26</v>
          </cell>
          <cell r="AF52">
            <v>616</v>
          </cell>
          <cell r="AG52">
            <v>616</v>
          </cell>
          <cell r="AH52">
            <v>0</v>
          </cell>
          <cell r="AK52">
            <v>1849</v>
          </cell>
          <cell r="AL52">
            <v>375</v>
          </cell>
          <cell r="AM52">
            <v>1474</v>
          </cell>
          <cell r="AN52">
            <v>1474</v>
          </cell>
        </row>
        <row r="53">
          <cell r="G53">
            <v>0</v>
          </cell>
          <cell r="P53">
            <v>0</v>
          </cell>
          <cell r="X53">
            <v>2.5499999999999998</v>
          </cell>
          <cell r="Y53">
            <v>2</v>
          </cell>
          <cell r="Z53">
            <v>0.54999999999999982</v>
          </cell>
          <cell r="AC53">
            <v>0</v>
          </cell>
          <cell r="AD53">
            <v>0</v>
          </cell>
          <cell r="AE53">
            <v>0</v>
          </cell>
          <cell r="AH53">
            <v>0</v>
          </cell>
          <cell r="AK53">
            <v>2.5499999999999998</v>
          </cell>
          <cell r="AL53">
            <v>2</v>
          </cell>
          <cell r="AM53">
            <v>0.54999999999999982</v>
          </cell>
          <cell r="AN53">
            <v>0.54999999999999982</v>
          </cell>
        </row>
        <row r="54">
          <cell r="F54">
            <v>561</v>
          </cell>
          <cell r="G54">
            <v>249</v>
          </cell>
          <cell r="H54">
            <v>312</v>
          </cell>
          <cell r="P54">
            <v>30</v>
          </cell>
          <cell r="S54">
            <v>79</v>
          </cell>
          <cell r="X54">
            <v>69</v>
          </cell>
          <cell r="Y54">
            <v>50</v>
          </cell>
          <cell r="Z54">
            <v>19</v>
          </cell>
          <cell r="AC54">
            <v>55</v>
          </cell>
          <cell r="AD54">
            <v>39</v>
          </cell>
          <cell r="AE54">
            <v>16</v>
          </cell>
          <cell r="AF54">
            <v>4</v>
          </cell>
          <cell r="AG54">
            <v>3</v>
          </cell>
          <cell r="AH54">
            <v>0</v>
          </cell>
          <cell r="AK54">
            <v>954</v>
          </cell>
          <cell r="AL54">
            <v>404</v>
          </cell>
          <cell r="AM54">
            <v>550</v>
          </cell>
          <cell r="AN54">
            <v>550</v>
          </cell>
        </row>
        <row r="55">
          <cell r="F55">
            <v>1</v>
          </cell>
          <cell r="G55">
            <v>0</v>
          </cell>
          <cell r="H55">
            <v>1</v>
          </cell>
          <cell r="P55">
            <v>27.766666666666676</v>
          </cell>
          <cell r="S55">
            <v>613</v>
          </cell>
          <cell r="T55">
            <v>478.14000000000004</v>
          </cell>
          <cell r="U55">
            <v>134.85999999999996</v>
          </cell>
          <cell r="X55">
            <v>453</v>
          </cell>
          <cell r="Y55">
            <v>325</v>
          </cell>
          <cell r="Z55">
            <v>128</v>
          </cell>
          <cell r="AC55">
            <v>71.683333333333351</v>
          </cell>
          <cell r="AD55">
            <v>51</v>
          </cell>
          <cell r="AE55">
            <v>20.683333333333351</v>
          </cell>
          <cell r="AF55">
            <v>160.93333333333328</v>
          </cell>
          <cell r="AG55">
            <v>150</v>
          </cell>
          <cell r="AH55">
            <v>10.93333333333328</v>
          </cell>
          <cell r="AK55">
            <v>1316.45</v>
          </cell>
          <cell r="AL55">
            <v>403.76666666666665</v>
          </cell>
          <cell r="AM55">
            <v>912.68333333333339</v>
          </cell>
          <cell r="AN55">
            <v>912.68333333333339</v>
          </cell>
          <cell r="AO55">
            <v>376</v>
          </cell>
          <cell r="AP55">
            <v>357</v>
          </cell>
          <cell r="AQ55">
            <v>27.766666666666652</v>
          </cell>
          <cell r="AR55">
            <v>555.68333333333339</v>
          </cell>
        </row>
        <row r="56">
          <cell r="F56">
            <v>0</v>
          </cell>
          <cell r="G56">
            <v>0</v>
          </cell>
          <cell r="H56">
            <v>0</v>
          </cell>
          <cell r="S56">
            <v>13.666666666666666</v>
          </cell>
          <cell r="T56">
            <v>13.666666666666666</v>
          </cell>
          <cell r="U56">
            <v>0</v>
          </cell>
          <cell r="X56">
            <v>277</v>
          </cell>
          <cell r="Y56">
            <v>199</v>
          </cell>
          <cell r="Z56">
            <v>78</v>
          </cell>
          <cell r="AC56">
            <v>13.333333333333334</v>
          </cell>
          <cell r="AD56">
            <v>9</v>
          </cell>
          <cell r="AE56">
            <v>4.3333333333333339</v>
          </cell>
          <cell r="AF56">
            <v>0.33333333333333331</v>
          </cell>
          <cell r="AH56">
            <v>0.33333333333333331</v>
          </cell>
          <cell r="AK56">
            <v>304</v>
          </cell>
          <cell r="AL56">
            <v>208</v>
          </cell>
          <cell r="AM56">
            <v>96</v>
          </cell>
          <cell r="AN56">
            <v>96</v>
          </cell>
          <cell r="AO56">
            <v>208</v>
          </cell>
          <cell r="AP56">
            <v>87</v>
          </cell>
          <cell r="AQ56">
            <v>0</v>
          </cell>
          <cell r="AR56">
            <v>9</v>
          </cell>
        </row>
        <row r="57">
          <cell r="F57">
            <v>0</v>
          </cell>
          <cell r="G57">
            <v>0</v>
          </cell>
          <cell r="H57">
            <v>0</v>
          </cell>
          <cell r="S57">
            <v>2945</v>
          </cell>
          <cell r="T57">
            <v>2945</v>
          </cell>
          <cell r="U57">
            <v>0</v>
          </cell>
          <cell r="X57">
            <v>12359</v>
          </cell>
          <cell r="Y57">
            <v>8878</v>
          </cell>
          <cell r="Z57">
            <v>3481</v>
          </cell>
          <cell r="AC57">
            <v>10357</v>
          </cell>
          <cell r="AD57">
            <v>7369</v>
          </cell>
          <cell r="AE57">
            <v>2988</v>
          </cell>
          <cell r="AH57">
            <v>0</v>
          </cell>
          <cell r="AK57">
            <v>25661</v>
          </cell>
          <cell r="AL57">
            <v>16247</v>
          </cell>
          <cell r="AM57">
            <v>9414</v>
          </cell>
          <cell r="AN57">
            <v>9414</v>
          </cell>
          <cell r="AO57">
            <v>16247</v>
          </cell>
          <cell r="AP57">
            <v>9414</v>
          </cell>
          <cell r="AQ57">
            <v>0</v>
          </cell>
          <cell r="AR57">
            <v>0</v>
          </cell>
        </row>
        <row r="58">
          <cell r="F58">
            <v>0</v>
          </cell>
          <cell r="G58">
            <v>0</v>
          </cell>
          <cell r="H58">
            <v>0</v>
          </cell>
          <cell r="P58">
            <v>0</v>
          </cell>
          <cell r="S58">
            <v>2945</v>
          </cell>
          <cell r="T58">
            <v>2945</v>
          </cell>
          <cell r="U58">
            <v>0</v>
          </cell>
          <cell r="X58">
            <v>12359</v>
          </cell>
          <cell r="Y58">
            <v>8878</v>
          </cell>
          <cell r="Z58">
            <v>3481</v>
          </cell>
          <cell r="AC58">
            <v>10357</v>
          </cell>
          <cell r="AD58">
            <v>7369</v>
          </cell>
          <cell r="AE58">
            <v>2988</v>
          </cell>
          <cell r="AF58">
            <v>0</v>
          </cell>
          <cell r="AG58">
            <v>0</v>
          </cell>
          <cell r="AH58">
            <v>0</v>
          </cell>
          <cell r="AK58">
            <v>25661</v>
          </cell>
          <cell r="AL58">
            <v>16247</v>
          </cell>
          <cell r="AM58">
            <v>9414</v>
          </cell>
          <cell r="AN58">
            <v>9414</v>
          </cell>
          <cell r="AO58">
            <v>16247</v>
          </cell>
          <cell r="AP58">
            <v>9414</v>
          </cell>
          <cell r="AQ58">
            <v>0</v>
          </cell>
          <cell r="AR58">
            <v>0</v>
          </cell>
        </row>
        <row r="59">
          <cell r="F59">
            <v>0</v>
          </cell>
          <cell r="G59">
            <v>0</v>
          </cell>
          <cell r="H59">
            <v>0</v>
          </cell>
          <cell r="T59">
            <v>0</v>
          </cell>
          <cell r="U59">
            <v>0</v>
          </cell>
          <cell r="AF59">
            <v>0</v>
          </cell>
          <cell r="AH59">
            <v>0</v>
          </cell>
          <cell r="AK59">
            <v>0</v>
          </cell>
          <cell r="AL59">
            <v>0</v>
          </cell>
          <cell r="AM59">
            <v>0</v>
          </cell>
          <cell r="AN59">
            <v>0</v>
          </cell>
          <cell r="AP59">
            <v>0</v>
          </cell>
        </row>
        <row r="60">
          <cell r="F60">
            <v>6</v>
          </cell>
          <cell r="G60">
            <v>3</v>
          </cell>
          <cell r="H60">
            <v>3</v>
          </cell>
          <cell r="P60">
            <v>18.416666666666661</v>
          </cell>
          <cell r="S60">
            <v>65</v>
          </cell>
          <cell r="T60">
            <v>65</v>
          </cell>
          <cell r="U60">
            <v>0</v>
          </cell>
          <cell r="X60">
            <v>0</v>
          </cell>
          <cell r="Y60">
            <v>0</v>
          </cell>
          <cell r="Z60">
            <v>0</v>
          </cell>
          <cell r="AC60">
            <v>0</v>
          </cell>
          <cell r="AD60">
            <v>0</v>
          </cell>
          <cell r="AE60">
            <v>0</v>
          </cell>
          <cell r="AF60">
            <v>837.81666666666649</v>
          </cell>
          <cell r="AG60">
            <v>338</v>
          </cell>
          <cell r="AH60">
            <v>499.81666666666649</v>
          </cell>
          <cell r="AK60">
            <v>427.41666666666663</v>
          </cell>
          <cell r="AL60">
            <v>21.416666666666661</v>
          </cell>
          <cell r="AM60">
            <v>405.99999999999994</v>
          </cell>
          <cell r="AN60">
            <v>406</v>
          </cell>
          <cell r="AO60">
            <v>0</v>
          </cell>
          <cell r="AP60">
            <v>22</v>
          </cell>
          <cell r="AQ60">
            <v>21.416666666666661</v>
          </cell>
          <cell r="AR60">
            <v>383.99999999999994</v>
          </cell>
        </row>
        <row r="61">
          <cell r="F61">
            <v>402</v>
          </cell>
          <cell r="G61">
            <v>179</v>
          </cell>
          <cell r="H61">
            <v>223</v>
          </cell>
          <cell r="P61">
            <v>543.5200000000001</v>
          </cell>
          <cell r="S61">
            <v>975.15727272727281</v>
          </cell>
          <cell r="T61">
            <v>477.82706363636368</v>
          </cell>
          <cell r="U61">
            <v>497.33020909090914</v>
          </cell>
          <cell r="X61">
            <v>299.2409090909091</v>
          </cell>
          <cell r="Y61">
            <v>215</v>
          </cell>
          <cell r="Z61">
            <v>84.240909090909099</v>
          </cell>
          <cell r="AC61">
            <v>291.0418181818182</v>
          </cell>
          <cell r="AD61">
            <v>207</v>
          </cell>
          <cell r="AE61">
            <v>84.041818181818201</v>
          </cell>
          <cell r="AF61">
            <v>1109.0700000000002</v>
          </cell>
          <cell r="AG61">
            <v>1000</v>
          </cell>
          <cell r="AH61">
            <v>109.07000000000016</v>
          </cell>
          <cell r="AK61">
            <v>3807.96</v>
          </cell>
          <cell r="AL61">
            <v>1344.52</v>
          </cell>
          <cell r="AM61">
            <v>2463.44</v>
          </cell>
          <cell r="AN61">
            <v>2463.44</v>
          </cell>
          <cell r="AO61">
            <v>422</v>
          </cell>
          <cell r="AP61">
            <v>500</v>
          </cell>
          <cell r="AQ61">
            <v>922.52</v>
          </cell>
          <cell r="AR61">
            <v>1963.44</v>
          </cell>
        </row>
        <row r="62">
          <cell r="F62">
            <v>22</v>
          </cell>
          <cell r="G62">
            <v>10</v>
          </cell>
          <cell r="H62">
            <v>12</v>
          </cell>
          <cell r="P62">
            <v>30</v>
          </cell>
          <cell r="S62">
            <v>54</v>
          </cell>
          <cell r="T62">
            <v>26</v>
          </cell>
          <cell r="U62">
            <v>27</v>
          </cell>
          <cell r="X62">
            <v>16</v>
          </cell>
          <cell r="Y62">
            <v>11</v>
          </cell>
          <cell r="Z62">
            <v>5</v>
          </cell>
          <cell r="AC62">
            <v>16</v>
          </cell>
          <cell r="AD62">
            <v>11</v>
          </cell>
          <cell r="AE62">
            <v>5</v>
          </cell>
          <cell r="AF62">
            <v>61</v>
          </cell>
          <cell r="AG62">
            <v>55</v>
          </cell>
          <cell r="AH62">
            <v>6</v>
          </cell>
          <cell r="AK62">
            <v>209</v>
          </cell>
          <cell r="AL62">
            <v>74</v>
          </cell>
          <cell r="AM62">
            <v>135</v>
          </cell>
          <cell r="AN62">
            <v>136</v>
          </cell>
          <cell r="AO62">
            <v>22</v>
          </cell>
          <cell r="AP62">
            <v>20</v>
          </cell>
          <cell r="AQ62">
            <v>52</v>
          </cell>
          <cell r="AR62">
            <v>115</v>
          </cell>
        </row>
        <row r="63">
          <cell r="F63">
            <v>129</v>
          </cell>
          <cell r="G63">
            <v>57</v>
          </cell>
          <cell r="H63">
            <v>72</v>
          </cell>
          <cell r="P63">
            <v>174</v>
          </cell>
          <cell r="S63">
            <v>312</v>
          </cell>
          <cell r="T63">
            <v>153</v>
          </cell>
          <cell r="U63">
            <v>159</v>
          </cell>
          <cell r="X63">
            <v>96</v>
          </cell>
          <cell r="Y63">
            <v>69</v>
          </cell>
          <cell r="Z63">
            <v>27</v>
          </cell>
          <cell r="AC63">
            <v>93</v>
          </cell>
          <cell r="AD63">
            <v>66</v>
          </cell>
          <cell r="AE63">
            <v>27</v>
          </cell>
          <cell r="AF63">
            <v>355</v>
          </cell>
          <cell r="AG63">
            <v>320</v>
          </cell>
          <cell r="AH63">
            <v>35</v>
          </cell>
          <cell r="AK63">
            <v>1219</v>
          </cell>
          <cell r="AL63">
            <v>430</v>
          </cell>
          <cell r="AM63">
            <v>789</v>
          </cell>
          <cell r="AN63">
            <v>789</v>
          </cell>
          <cell r="AO63">
            <v>0</v>
          </cell>
          <cell r="AP63">
            <v>0</v>
          </cell>
          <cell r="AQ63">
            <v>0</v>
          </cell>
          <cell r="AR63">
            <v>0</v>
          </cell>
        </row>
        <row r="64">
          <cell r="F64">
            <v>0</v>
          </cell>
          <cell r="G64">
            <v>0</v>
          </cell>
          <cell r="P64">
            <v>0</v>
          </cell>
          <cell r="X64">
            <v>0</v>
          </cell>
          <cell r="AH64">
            <v>0</v>
          </cell>
          <cell r="AK64">
            <v>0</v>
          </cell>
          <cell r="AN64">
            <v>0</v>
          </cell>
        </row>
        <row r="65">
          <cell r="F65">
            <v>92</v>
          </cell>
          <cell r="G65">
            <v>41</v>
          </cell>
          <cell r="H65">
            <v>51</v>
          </cell>
          <cell r="P65">
            <v>361</v>
          </cell>
          <cell r="S65">
            <v>549</v>
          </cell>
          <cell r="T65">
            <v>87.84</v>
          </cell>
          <cell r="U65">
            <v>461.15999999999997</v>
          </cell>
          <cell r="X65">
            <v>500.33333333333337</v>
          </cell>
          <cell r="Y65">
            <v>359</v>
          </cell>
          <cell r="Z65">
            <v>141.33333333333337</v>
          </cell>
          <cell r="AC65">
            <v>406</v>
          </cell>
          <cell r="AD65">
            <v>289</v>
          </cell>
          <cell r="AE65">
            <v>117</v>
          </cell>
          <cell r="AF65">
            <v>585</v>
          </cell>
          <cell r="AG65">
            <v>585</v>
          </cell>
          <cell r="AH65">
            <v>0</v>
          </cell>
          <cell r="AK65">
            <v>2493.3333333333335</v>
          </cell>
          <cell r="AL65">
            <v>1050</v>
          </cell>
          <cell r="AM65">
            <v>1443.3333333333335</v>
          </cell>
          <cell r="AN65">
            <v>1443.3333333333335</v>
          </cell>
          <cell r="AO65">
            <v>648</v>
          </cell>
          <cell r="AP65">
            <v>445</v>
          </cell>
          <cell r="AQ65">
            <v>402</v>
          </cell>
          <cell r="AR65">
            <v>998.33333333333348</v>
          </cell>
        </row>
        <row r="66">
          <cell r="G66">
            <v>0</v>
          </cell>
          <cell r="T66">
            <v>9</v>
          </cell>
          <cell r="U66">
            <v>46</v>
          </cell>
          <cell r="AH66">
            <v>0</v>
          </cell>
          <cell r="AK66">
            <v>0</v>
          </cell>
          <cell r="AN66">
            <v>0</v>
          </cell>
          <cell r="AO66">
            <v>65</v>
          </cell>
          <cell r="AP66">
            <v>45</v>
          </cell>
          <cell r="AQ66">
            <v>40</v>
          </cell>
          <cell r="AR66">
            <v>100</v>
          </cell>
        </row>
        <row r="67">
          <cell r="F67">
            <v>84</v>
          </cell>
          <cell r="G67">
            <v>37</v>
          </cell>
          <cell r="H67">
            <v>47</v>
          </cell>
          <cell r="P67">
            <v>361</v>
          </cell>
          <cell r="S67">
            <v>549</v>
          </cell>
          <cell r="X67">
            <v>8.5</v>
          </cell>
          <cell r="AC67">
            <v>229.5</v>
          </cell>
          <cell r="AF67">
            <v>202</v>
          </cell>
          <cell r="AG67">
            <v>119</v>
          </cell>
          <cell r="AH67">
            <v>83</v>
          </cell>
          <cell r="AK67">
            <v>1351</v>
          </cell>
          <cell r="AL67">
            <v>398</v>
          </cell>
          <cell r="AM67">
            <v>953</v>
          </cell>
          <cell r="AN67">
            <v>715</v>
          </cell>
          <cell r="AP67">
            <v>151</v>
          </cell>
        </row>
        <row r="68">
          <cell r="F68">
            <v>0</v>
          </cell>
          <cell r="G68">
            <v>0</v>
          </cell>
          <cell r="P68">
            <v>0</v>
          </cell>
          <cell r="S68">
            <v>0</v>
          </cell>
          <cell r="X68">
            <v>0</v>
          </cell>
          <cell r="AC68">
            <v>0</v>
          </cell>
          <cell r="AD68">
            <v>0</v>
          </cell>
          <cell r="AH68">
            <v>0</v>
          </cell>
          <cell r="AK68">
            <v>0</v>
          </cell>
          <cell r="AL68">
            <v>0</v>
          </cell>
          <cell r="AM68">
            <v>0</v>
          </cell>
          <cell r="AN68">
            <v>0</v>
          </cell>
          <cell r="AP68">
            <v>0</v>
          </cell>
        </row>
        <row r="69">
          <cell r="G69">
            <v>0</v>
          </cell>
          <cell r="H69">
            <v>4</v>
          </cell>
          <cell r="P69">
            <v>0</v>
          </cell>
          <cell r="S69">
            <v>0</v>
          </cell>
          <cell r="T69">
            <v>78.84</v>
          </cell>
          <cell r="U69">
            <v>415.15999999999997</v>
          </cell>
          <cell r="X69">
            <v>491.83333333333337</v>
          </cell>
          <cell r="Y69">
            <v>359</v>
          </cell>
          <cell r="Z69">
            <v>141.33333333333337</v>
          </cell>
          <cell r="AC69">
            <v>176.5</v>
          </cell>
          <cell r="AD69">
            <v>289</v>
          </cell>
          <cell r="AE69">
            <v>117</v>
          </cell>
          <cell r="AF69">
            <v>383</v>
          </cell>
          <cell r="AG69">
            <v>383</v>
          </cell>
          <cell r="AH69">
            <v>0</v>
          </cell>
          <cell r="AK69">
            <v>1051.3333333333335</v>
          </cell>
          <cell r="AN69">
            <v>645.33333333333337</v>
          </cell>
          <cell r="AO69">
            <v>583</v>
          </cell>
          <cell r="AP69">
            <v>249</v>
          </cell>
          <cell r="AQ69">
            <v>362</v>
          </cell>
          <cell r="AR69">
            <v>898.33333333333348</v>
          </cell>
        </row>
        <row r="70">
          <cell r="F70">
            <v>204</v>
          </cell>
          <cell r="G70">
            <v>91</v>
          </cell>
          <cell r="H70">
            <v>113</v>
          </cell>
          <cell r="P70">
            <v>744.6</v>
          </cell>
          <cell r="S70">
            <v>1219.75</v>
          </cell>
          <cell r="T70">
            <v>304.9375</v>
          </cell>
          <cell r="U70">
            <v>914.8125</v>
          </cell>
          <cell r="X70">
            <v>1767.1499999999999</v>
          </cell>
          <cell r="Y70">
            <v>1269</v>
          </cell>
          <cell r="Z70">
            <v>498.14999999999986</v>
          </cell>
          <cell r="AC70">
            <v>768.7</v>
          </cell>
          <cell r="AD70">
            <v>547</v>
          </cell>
          <cell r="AE70">
            <v>221.70000000000005</v>
          </cell>
          <cell r="AF70">
            <v>899</v>
          </cell>
          <cell r="AG70">
            <v>899</v>
          </cell>
          <cell r="AH70">
            <v>0</v>
          </cell>
          <cell r="AK70">
            <v>5603.2</v>
          </cell>
          <cell r="AL70">
            <v>2651.6</v>
          </cell>
          <cell r="AM70">
            <v>2951.6</v>
          </cell>
          <cell r="AN70">
            <v>2951.6</v>
          </cell>
          <cell r="AO70">
            <v>1816</v>
          </cell>
          <cell r="AP70">
            <v>1135</v>
          </cell>
          <cell r="AQ70">
            <v>835.59999999999991</v>
          </cell>
          <cell r="AR70">
            <v>1816.6</v>
          </cell>
        </row>
        <row r="71">
          <cell r="G71">
            <v>0</v>
          </cell>
          <cell r="H71">
            <v>0</v>
          </cell>
          <cell r="P71">
            <v>90</v>
          </cell>
          <cell r="S71">
            <v>419.63636363636363</v>
          </cell>
          <cell r="X71">
            <v>242.90909090909091</v>
          </cell>
          <cell r="Y71">
            <v>174</v>
          </cell>
          <cell r="Z71">
            <v>68.909090909090907</v>
          </cell>
          <cell r="AC71">
            <v>149.81818181818181</v>
          </cell>
          <cell r="AD71">
            <v>107</v>
          </cell>
          <cell r="AE71">
            <v>42.818181818181813</v>
          </cell>
          <cell r="AF71">
            <v>136</v>
          </cell>
          <cell r="AG71">
            <v>136</v>
          </cell>
          <cell r="AH71">
            <v>0</v>
          </cell>
          <cell r="AK71">
            <v>1038.3636363636363</v>
          </cell>
          <cell r="AL71">
            <v>371</v>
          </cell>
          <cell r="AM71">
            <v>667.36363636363626</v>
          </cell>
          <cell r="AN71">
            <v>667.36363636363626</v>
          </cell>
        </row>
        <row r="72">
          <cell r="F72">
            <v>0</v>
          </cell>
          <cell r="G72">
            <v>0</v>
          </cell>
          <cell r="H72">
            <v>0</v>
          </cell>
          <cell r="P72">
            <v>5</v>
          </cell>
          <cell r="S72">
            <v>23</v>
          </cell>
          <cell r="X72">
            <v>13</v>
          </cell>
          <cell r="Y72">
            <v>9</v>
          </cell>
          <cell r="Z72">
            <v>4</v>
          </cell>
          <cell r="AC72">
            <v>8</v>
          </cell>
          <cell r="AD72">
            <v>6</v>
          </cell>
          <cell r="AE72">
            <v>2</v>
          </cell>
          <cell r="AF72">
            <v>7</v>
          </cell>
          <cell r="AG72">
            <v>7</v>
          </cell>
          <cell r="AH72">
            <v>0</v>
          </cell>
          <cell r="AK72">
            <v>56</v>
          </cell>
          <cell r="AL72">
            <v>20</v>
          </cell>
          <cell r="AM72">
            <v>36</v>
          </cell>
          <cell r="AN72">
            <v>36</v>
          </cell>
        </row>
        <row r="73">
          <cell r="F73">
            <v>0</v>
          </cell>
          <cell r="G73">
            <v>0</v>
          </cell>
          <cell r="H73">
            <v>0</v>
          </cell>
          <cell r="P73">
            <v>29</v>
          </cell>
          <cell r="S73">
            <v>134</v>
          </cell>
          <cell r="X73">
            <v>78</v>
          </cell>
          <cell r="Y73">
            <v>56</v>
          </cell>
          <cell r="Z73">
            <v>22</v>
          </cell>
          <cell r="AC73">
            <v>49</v>
          </cell>
          <cell r="AD73">
            <v>35</v>
          </cell>
          <cell r="AE73">
            <v>14</v>
          </cell>
          <cell r="AF73">
            <v>44</v>
          </cell>
          <cell r="AG73">
            <v>44</v>
          </cell>
          <cell r="AH73">
            <v>0</v>
          </cell>
          <cell r="AK73">
            <v>334</v>
          </cell>
          <cell r="AL73">
            <v>120</v>
          </cell>
          <cell r="AM73">
            <v>214</v>
          </cell>
          <cell r="AN73">
            <v>214</v>
          </cell>
        </row>
        <row r="74">
          <cell r="F74">
            <v>0</v>
          </cell>
          <cell r="G74">
            <v>0</v>
          </cell>
          <cell r="X74">
            <v>0</v>
          </cell>
          <cell r="AC74">
            <v>0</v>
          </cell>
          <cell r="AF74">
            <v>0</v>
          </cell>
          <cell r="AG74">
            <v>0</v>
          </cell>
          <cell r="AH74">
            <v>0</v>
          </cell>
          <cell r="AK74">
            <v>0</v>
          </cell>
          <cell r="AL74">
            <v>0</v>
          </cell>
          <cell r="AM74">
            <v>0</v>
          </cell>
          <cell r="AN74">
            <v>0</v>
          </cell>
        </row>
        <row r="75">
          <cell r="G75">
            <v>0</v>
          </cell>
          <cell r="P75">
            <v>744.6</v>
          </cell>
          <cell r="S75">
            <v>0</v>
          </cell>
          <cell r="X75">
            <v>0</v>
          </cell>
          <cell r="Y75">
            <v>0</v>
          </cell>
          <cell r="Z75">
            <v>0</v>
          </cell>
          <cell r="AC75">
            <v>0</v>
          </cell>
          <cell r="AD75">
            <v>0</v>
          </cell>
          <cell r="AE75">
            <v>0</v>
          </cell>
          <cell r="AF75">
            <v>0</v>
          </cell>
          <cell r="AG75">
            <v>0</v>
          </cell>
          <cell r="AH75">
            <v>0</v>
          </cell>
          <cell r="AK75">
            <v>744.6</v>
          </cell>
          <cell r="AL75">
            <v>744.6</v>
          </cell>
          <cell r="AM75">
            <v>0</v>
          </cell>
          <cell r="AN75">
            <v>0</v>
          </cell>
        </row>
        <row r="76">
          <cell r="G76">
            <v>0</v>
          </cell>
          <cell r="P76">
            <v>289</v>
          </cell>
          <cell r="S76">
            <v>1765.45</v>
          </cell>
          <cell r="X76">
            <v>0</v>
          </cell>
          <cell r="Z76">
            <v>0</v>
          </cell>
          <cell r="AC76">
            <v>0</v>
          </cell>
          <cell r="AD76">
            <v>0</v>
          </cell>
          <cell r="AE76">
            <v>0</v>
          </cell>
          <cell r="AH76">
            <v>0</v>
          </cell>
          <cell r="AK76">
            <v>2054.4499999999998</v>
          </cell>
          <cell r="AL76">
            <v>289</v>
          </cell>
          <cell r="AM76">
            <v>1765.4499999999998</v>
          </cell>
          <cell r="AN76">
            <v>1765.45</v>
          </cell>
        </row>
        <row r="77">
          <cell r="F77">
            <v>2982</v>
          </cell>
          <cell r="G77">
            <v>1718</v>
          </cell>
          <cell r="H77">
            <v>1264</v>
          </cell>
          <cell r="P77">
            <v>98.883333333333326</v>
          </cell>
          <cell r="S77">
            <v>231.42499999999998</v>
          </cell>
          <cell r="T77">
            <v>85.458999999999975</v>
          </cell>
          <cell r="U77">
            <v>145.96600000000001</v>
          </cell>
          <cell r="X77">
            <v>98.11666666666666</v>
          </cell>
          <cell r="Y77">
            <v>70</v>
          </cell>
          <cell r="Z77">
            <v>28.11666666666666</v>
          </cell>
          <cell r="AC77">
            <v>63.466666666666669</v>
          </cell>
          <cell r="AD77">
            <v>45</v>
          </cell>
          <cell r="AE77">
            <v>18.466666666666669</v>
          </cell>
          <cell r="AF77">
            <v>193.38333333333335</v>
          </cell>
          <cell r="AG77">
            <v>176.29000000000002</v>
          </cell>
          <cell r="AH77">
            <v>17.093333333333334</v>
          </cell>
          <cell r="AK77">
            <v>4155.1816666666673</v>
          </cell>
          <cell r="AL77">
            <v>2234.8833333333332</v>
          </cell>
          <cell r="AM77">
            <v>1920.2983333333341</v>
          </cell>
          <cell r="AN77">
            <v>1920.2983333333332</v>
          </cell>
          <cell r="AO77">
            <v>115</v>
          </cell>
          <cell r="AP77">
            <v>125</v>
          </cell>
          <cell r="AQ77">
            <v>1727.8833333333332</v>
          </cell>
          <cell r="AR77">
            <v>1795.2983333333341</v>
          </cell>
        </row>
        <row r="78">
          <cell r="F78">
            <v>160</v>
          </cell>
          <cell r="G78">
            <v>71</v>
          </cell>
          <cell r="H78">
            <v>89</v>
          </cell>
          <cell r="T78">
            <v>0</v>
          </cell>
          <cell r="U78">
            <v>0</v>
          </cell>
          <cell r="Y78">
            <v>0</v>
          </cell>
          <cell r="Z78">
            <v>0</v>
          </cell>
          <cell r="AE78">
            <v>0</v>
          </cell>
          <cell r="AH78">
            <v>0</v>
          </cell>
          <cell r="AK78">
            <v>160</v>
          </cell>
          <cell r="AL78">
            <v>71</v>
          </cell>
          <cell r="AM78">
            <v>89</v>
          </cell>
          <cell r="AN78">
            <v>89</v>
          </cell>
          <cell r="AO78">
            <v>0</v>
          </cell>
          <cell r="AP78">
            <v>0</v>
          </cell>
          <cell r="AQ78">
            <v>71</v>
          </cell>
          <cell r="AR78">
            <v>89</v>
          </cell>
        </row>
        <row r="79">
          <cell r="F79">
            <v>2822</v>
          </cell>
          <cell r="G79">
            <v>1255</v>
          </cell>
          <cell r="H79">
            <v>1567</v>
          </cell>
          <cell r="P79">
            <v>98.883333333333326</v>
          </cell>
          <cell r="S79">
            <v>231.42499999999998</v>
          </cell>
          <cell r="T79">
            <v>85.458999999999975</v>
          </cell>
          <cell r="U79">
            <v>145.96600000000001</v>
          </cell>
          <cell r="X79">
            <v>98.11666666666666</v>
          </cell>
          <cell r="Y79">
            <v>70</v>
          </cell>
          <cell r="Z79">
            <v>28.11666666666666</v>
          </cell>
          <cell r="AC79">
            <v>63.466666666666669</v>
          </cell>
          <cell r="AD79">
            <v>45</v>
          </cell>
          <cell r="AE79">
            <v>18.466666666666669</v>
          </cell>
          <cell r="AF79">
            <v>193.38333333333335</v>
          </cell>
          <cell r="AG79">
            <v>176.29000000000002</v>
          </cell>
          <cell r="AH79">
            <v>17.093333333333334</v>
          </cell>
          <cell r="AK79">
            <v>3995.1816666666668</v>
          </cell>
          <cell r="AL79">
            <v>1771.8833333333332</v>
          </cell>
          <cell r="AM79">
            <v>2223.2983333333336</v>
          </cell>
          <cell r="AN79">
            <v>2223.2983333333332</v>
          </cell>
          <cell r="AO79">
            <v>115</v>
          </cell>
          <cell r="AP79">
            <v>125</v>
          </cell>
          <cell r="AQ79">
            <v>1656.8833333333332</v>
          </cell>
          <cell r="AR79">
            <v>2098.2983333333336</v>
          </cell>
        </row>
        <row r="80">
          <cell r="F80">
            <v>627</v>
          </cell>
          <cell r="G80">
            <v>279</v>
          </cell>
          <cell r="H80">
            <v>348</v>
          </cell>
          <cell r="P80">
            <v>63.75</v>
          </cell>
          <cell r="S80">
            <v>129.48333333333329</v>
          </cell>
          <cell r="T80">
            <v>85.458999999999975</v>
          </cell>
          <cell r="U80">
            <v>44.024333333333317</v>
          </cell>
          <cell r="X80">
            <v>61</v>
          </cell>
          <cell r="Y80">
            <v>44</v>
          </cell>
          <cell r="Z80">
            <v>17</v>
          </cell>
          <cell r="AC80">
            <v>24.65</v>
          </cell>
          <cell r="AD80">
            <v>14</v>
          </cell>
          <cell r="AE80">
            <v>10.649999999999999</v>
          </cell>
          <cell r="AF80">
            <v>119.85</v>
          </cell>
          <cell r="AG80">
            <v>127</v>
          </cell>
          <cell r="AH80">
            <v>-7.1500000000000057</v>
          </cell>
          <cell r="AK80">
            <v>1217.8833333333334</v>
          </cell>
          <cell r="AL80">
            <v>564.75</v>
          </cell>
          <cell r="AM80">
            <v>653.13333333333344</v>
          </cell>
          <cell r="AN80">
            <v>653.13333333333333</v>
          </cell>
          <cell r="AR80">
            <v>653.13333333333344</v>
          </cell>
        </row>
        <row r="81">
          <cell r="F81">
            <v>33</v>
          </cell>
          <cell r="G81">
            <v>15</v>
          </cell>
          <cell r="H81">
            <v>18</v>
          </cell>
          <cell r="P81">
            <v>0</v>
          </cell>
          <cell r="S81">
            <v>0</v>
          </cell>
          <cell r="AK81">
            <v>342</v>
          </cell>
          <cell r="AL81">
            <v>148</v>
          </cell>
          <cell r="AM81">
            <v>194</v>
          </cell>
          <cell r="AN81">
            <v>194</v>
          </cell>
          <cell r="AR81">
            <v>194</v>
          </cell>
        </row>
        <row r="82">
          <cell r="F82">
            <v>265</v>
          </cell>
          <cell r="G82">
            <v>118</v>
          </cell>
          <cell r="H82">
            <v>147</v>
          </cell>
          <cell r="P82">
            <v>7.0833333333333348</v>
          </cell>
          <cell r="S82">
            <v>72</v>
          </cell>
          <cell r="X82">
            <v>15.866666666666662</v>
          </cell>
          <cell r="AC82">
            <v>11.616666666666664</v>
          </cell>
          <cell r="AF82">
            <v>38.816666666666677</v>
          </cell>
          <cell r="AG82">
            <v>23.290000000000006</v>
          </cell>
          <cell r="AH82">
            <v>15.526666666666671</v>
          </cell>
          <cell r="AK82">
            <v>397.85666666666668</v>
          </cell>
          <cell r="AL82">
            <v>127.08333333333333</v>
          </cell>
          <cell r="AM82">
            <v>270.77333333333337</v>
          </cell>
          <cell r="AN82">
            <v>243.29000000000002</v>
          </cell>
        </row>
        <row r="83">
          <cell r="F83">
            <v>535</v>
          </cell>
          <cell r="G83">
            <v>238</v>
          </cell>
          <cell r="H83">
            <v>297</v>
          </cell>
          <cell r="P83">
            <v>28.05</v>
          </cell>
          <cell r="S83">
            <v>29.941666666666681</v>
          </cell>
          <cell r="X83">
            <v>21.25</v>
          </cell>
          <cell r="AC83">
            <v>27.2</v>
          </cell>
          <cell r="AF83">
            <v>33.716666666666676</v>
          </cell>
          <cell r="AG83">
            <v>26</v>
          </cell>
          <cell r="AH83">
            <v>7.7166666666666757</v>
          </cell>
          <cell r="AK83">
            <v>675.44166666666672</v>
          </cell>
          <cell r="AL83">
            <v>270.05</v>
          </cell>
          <cell r="AM83">
            <v>405.39166666666671</v>
          </cell>
          <cell r="AN83">
            <v>356.94166666666666</v>
          </cell>
        </row>
        <row r="84">
          <cell r="F84">
            <v>881</v>
          </cell>
          <cell r="G84">
            <v>392</v>
          </cell>
          <cell r="H84">
            <v>489</v>
          </cell>
          <cell r="AK84">
            <v>881</v>
          </cell>
          <cell r="AL84">
            <v>392</v>
          </cell>
          <cell r="AM84">
            <v>489</v>
          </cell>
          <cell r="AN84">
            <v>489</v>
          </cell>
        </row>
        <row r="85">
          <cell r="G85">
            <v>0</v>
          </cell>
          <cell r="H85">
            <v>0</v>
          </cell>
          <cell r="P85">
            <v>18</v>
          </cell>
          <cell r="S85">
            <v>7.5</v>
          </cell>
          <cell r="X85">
            <v>5</v>
          </cell>
          <cell r="AC85">
            <v>1.7</v>
          </cell>
          <cell r="AF85">
            <v>85</v>
          </cell>
          <cell r="AG85">
            <v>85</v>
          </cell>
          <cell r="AH85">
            <v>0</v>
          </cell>
          <cell r="AK85">
            <v>118.2</v>
          </cell>
          <cell r="AL85">
            <v>19</v>
          </cell>
          <cell r="AM85">
            <v>99.2</v>
          </cell>
          <cell r="AN85">
            <v>92.5</v>
          </cell>
        </row>
        <row r="86">
          <cell r="F86">
            <v>4573</v>
          </cell>
          <cell r="G86">
            <v>2426</v>
          </cell>
          <cell r="H86">
            <v>2147</v>
          </cell>
          <cell r="P86">
            <v>2143.7866666666664</v>
          </cell>
          <cell r="Q86">
            <v>0</v>
          </cell>
          <cell r="R86">
            <v>0</v>
          </cell>
          <cell r="S86">
            <v>8033.9989393939386</v>
          </cell>
          <cell r="T86">
            <v>5158.0368969696974</v>
          </cell>
          <cell r="U86">
            <v>2874.9620424242421</v>
          </cell>
          <cell r="X86">
            <v>15812.24090909091</v>
          </cell>
          <cell r="Y86">
            <v>11356</v>
          </cell>
          <cell r="Z86">
            <v>4456.2409090909096</v>
          </cell>
          <cell r="AA86">
            <v>0</v>
          </cell>
          <cell r="AB86">
            <v>0</v>
          </cell>
          <cell r="AC86">
            <v>12605.875151515153</v>
          </cell>
          <cell r="AD86">
            <v>8968</v>
          </cell>
          <cell r="AE86">
            <v>3637.8751515151521</v>
          </cell>
          <cell r="AF86">
            <v>4836.4533333333329</v>
          </cell>
          <cell r="AG86">
            <v>3979.54</v>
          </cell>
          <cell r="AH86">
            <v>856.9133333333333</v>
          </cell>
          <cell r="AK86">
            <v>48266.441666666666</v>
          </cell>
          <cell r="AL86">
            <v>25519.786666666667</v>
          </cell>
          <cell r="AM86">
            <v>22746.654999999999</v>
          </cell>
          <cell r="AN86">
            <v>22747.655000000002</v>
          </cell>
          <cell r="AO86">
            <v>20189</v>
          </cell>
          <cell r="AP86">
            <v>12601</v>
          </cell>
          <cell r="AQ86">
            <v>4508.7866666666669</v>
          </cell>
          <cell r="AR86">
            <v>9356.6550000000025</v>
          </cell>
        </row>
        <row r="87">
          <cell r="F87">
            <v>402</v>
          </cell>
          <cell r="G87">
            <v>179</v>
          </cell>
          <cell r="H87">
            <v>223</v>
          </cell>
          <cell r="P87">
            <v>633.5200000000001</v>
          </cell>
          <cell r="Q87">
            <v>0</v>
          </cell>
          <cell r="R87">
            <v>0</v>
          </cell>
          <cell r="T87">
            <v>477.82706363636368</v>
          </cell>
          <cell r="U87">
            <v>497.33020909090914</v>
          </cell>
          <cell r="V87">
            <v>0</v>
          </cell>
          <cell r="W87">
            <v>0</v>
          </cell>
          <cell r="Y87">
            <v>389</v>
          </cell>
          <cell r="Z87">
            <v>153.15</v>
          </cell>
          <cell r="AA87">
            <v>0</v>
          </cell>
          <cell r="AB87">
            <v>0</v>
          </cell>
          <cell r="AD87">
            <v>314</v>
          </cell>
          <cell r="AE87">
            <v>126.86000000000001</v>
          </cell>
          <cell r="AH87">
            <v>109.07000000000016</v>
          </cell>
          <cell r="AK87">
            <v>4846.3236363636361</v>
          </cell>
          <cell r="AL87">
            <v>1715.52</v>
          </cell>
          <cell r="AM87">
            <v>3130.8036363636365</v>
          </cell>
          <cell r="AN87">
            <v>600.01</v>
          </cell>
        </row>
        <row r="88">
          <cell r="G88">
            <v>0</v>
          </cell>
          <cell r="AL88">
            <v>25518.786666666667</v>
          </cell>
          <cell r="AN88">
            <v>0</v>
          </cell>
        </row>
        <row r="89">
          <cell r="F89">
            <v>4189</v>
          </cell>
          <cell r="G89">
            <v>4189</v>
          </cell>
          <cell r="AK89">
            <v>4189</v>
          </cell>
          <cell r="AL89">
            <v>4189</v>
          </cell>
          <cell r="AM89">
            <v>0</v>
          </cell>
          <cell r="AN89">
            <v>0</v>
          </cell>
          <cell r="AO89">
            <v>0</v>
          </cell>
          <cell r="AP89">
            <v>0</v>
          </cell>
          <cell r="AQ89">
            <v>0</v>
          </cell>
          <cell r="AR89">
            <v>0</v>
          </cell>
        </row>
        <row r="90">
          <cell r="F90">
            <v>8762</v>
          </cell>
          <cell r="G90">
            <v>6615</v>
          </cell>
          <cell r="H90">
            <v>2147</v>
          </cell>
          <cell r="P90">
            <v>2143.7866666666664</v>
          </cell>
          <cell r="Q90">
            <v>0</v>
          </cell>
          <cell r="R90">
            <v>0</v>
          </cell>
          <cell r="S90">
            <v>8033.9989393939386</v>
          </cell>
          <cell r="T90">
            <v>5158.0368969696974</v>
          </cell>
          <cell r="U90">
            <v>2874.9620424242421</v>
          </cell>
          <cell r="V90">
            <v>0</v>
          </cell>
          <cell r="W90">
            <v>0</v>
          </cell>
          <cell r="X90">
            <v>15812.24090909091</v>
          </cell>
          <cell r="Y90">
            <v>11356</v>
          </cell>
          <cell r="Z90">
            <v>4456.2409090909096</v>
          </cell>
          <cell r="AA90">
            <v>0</v>
          </cell>
          <cell r="AB90">
            <v>0</v>
          </cell>
          <cell r="AC90">
            <v>12605.875151515153</v>
          </cell>
          <cell r="AD90">
            <v>8968</v>
          </cell>
          <cell r="AE90">
            <v>3637.8751515151521</v>
          </cell>
          <cell r="AF90">
            <v>4836.4533333333329</v>
          </cell>
          <cell r="AG90">
            <v>3979.54</v>
          </cell>
          <cell r="AH90">
            <v>856.9133333333333</v>
          </cell>
          <cell r="AK90">
            <v>52455.441666666666</v>
          </cell>
          <cell r="AL90">
            <v>29708.786666666667</v>
          </cell>
          <cell r="AM90">
            <v>22746.654999999999</v>
          </cell>
          <cell r="AN90">
            <v>22747.655000000002</v>
          </cell>
          <cell r="AO90">
            <v>20189</v>
          </cell>
          <cell r="AP90">
            <v>12601</v>
          </cell>
          <cell r="AQ90">
            <v>4508.7866666666669</v>
          </cell>
          <cell r="AR90">
            <v>9356.6550000000025</v>
          </cell>
        </row>
        <row r="91">
          <cell r="F91">
            <v>0</v>
          </cell>
          <cell r="G91">
            <v>0</v>
          </cell>
          <cell r="H91">
            <v>0</v>
          </cell>
          <cell r="AH91">
            <v>0</v>
          </cell>
          <cell r="AM91">
            <v>0</v>
          </cell>
          <cell r="AN91">
            <v>0</v>
          </cell>
          <cell r="AO91">
            <v>0</v>
          </cell>
          <cell r="AP91">
            <v>0</v>
          </cell>
          <cell r="AQ91">
            <v>0</v>
          </cell>
          <cell r="AR91">
            <v>-1</v>
          </cell>
        </row>
        <row r="92">
          <cell r="F92">
            <v>419</v>
          </cell>
          <cell r="G92">
            <v>331</v>
          </cell>
          <cell r="H92">
            <v>88</v>
          </cell>
          <cell r="AH92">
            <v>0</v>
          </cell>
          <cell r="AK92">
            <v>419</v>
          </cell>
          <cell r="AL92">
            <v>331</v>
          </cell>
          <cell r="AM92">
            <v>88</v>
          </cell>
          <cell r="AN92">
            <v>88</v>
          </cell>
          <cell r="AO92">
            <v>0</v>
          </cell>
          <cell r="AP92">
            <v>0</v>
          </cell>
          <cell r="AQ92">
            <v>22.41900898044376</v>
          </cell>
          <cell r="AR92">
            <v>14.93842880876316</v>
          </cell>
        </row>
        <row r="93">
          <cell r="F93">
            <v>67</v>
          </cell>
          <cell r="G93">
            <v>42.401178010471199</v>
          </cell>
          <cell r="H93">
            <v>24.598821989528801</v>
          </cell>
          <cell r="S93">
            <v>0</v>
          </cell>
          <cell r="T93">
            <v>0</v>
          </cell>
          <cell r="U93">
            <v>0</v>
          </cell>
          <cell r="X93">
            <v>0</v>
          </cell>
          <cell r="Y93">
            <v>0</v>
          </cell>
          <cell r="Z93">
            <v>0</v>
          </cell>
          <cell r="AA93">
            <v>0</v>
          </cell>
          <cell r="AB93">
            <v>0</v>
          </cell>
          <cell r="AC93">
            <v>0</v>
          </cell>
          <cell r="AD93">
            <v>0</v>
          </cell>
          <cell r="AE93">
            <v>0</v>
          </cell>
          <cell r="AH93">
            <v>0</v>
          </cell>
          <cell r="AK93">
            <v>67</v>
          </cell>
          <cell r="AL93">
            <v>42.401178010471199</v>
          </cell>
          <cell r="AM93">
            <v>24.598821989528801</v>
          </cell>
          <cell r="AN93">
            <v>24.598821989528801</v>
          </cell>
          <cell r="AO93">
            <v>0</v>
          </cell>
          <cell r="AP93">
            <v>0</v>
          </cell>
          <cell r="AQ93">
            <v>0</v>
          </cell>
          <cell r="AR93">
            <v>0</v>
          </cell>
        </row>
        <row r="94">
          <cell r="F94">
            <v>11</v>
          </cell>
          <cell r="G94">
            <v>6.9613874345549736</v>
          </cell>
          <cell r="H94">
            <v>4.0386125654450264</v>
          </cell>
          <cell r="P94">
            <v>1</v>
          </cell>
          <cell r="S94">
            <v>81</v>
          </cell>
          <cell r="X94">
            <v>172</v>
          </cell>
          <cell r="Y94">
            <v>124</v>
          </cell>
          <cell r="Z94">
            <v>48</v>
          </cell>
          <cell r="AC94">
            <v>261</v>
          </cell>
          <cell r="AD94">
            <v>186</v>
          </cell>
          <cell r="AE94">
            <v>75</v>
          </cell>
          <cell r="AF94">
            <v>58</v>
          </cell>
          <cell r="AG94">
            <v>13</v>
          </cell>
          <cell r="AH94">
            <v>0</v>
          </cell>
          <cell r="AK94">
            <v>539</v>
          </cell>
          <cell r="AL94">
            <v>317.96138743455498</v>
          </cell>
          <cell r="AM94">
            <v>221.03861256544502</v>
          </cell>
          <cell r="AN94">
            <v>221.03861256544502</v>
          </cell>
          <cell r="AO94">
            <v>310</v>
          </cell>
          <cell r="AP94">
            <v>145</v>
          </cell>
          <cell r="AQ94">
            <v>7.9613874345549789</v>
          </cell>
          <cell r="AR94">
            <v>76.038612565445021</v>
          </cell>
        </row>
        <row r="95">
          <cell r="AN95">
            <v>0</v>
          </cell>
        </row>
        <row r="96">
          <cell r="AN96">
            <v>0</v>
          </cell>
        </row>
        <row r="97">
          <cell r="F97">
            <v>9259</v>
          </cell>
          <cell r="G97">
            <v>6995.3625654450261</v>
          </cell>
          <cell r="H97">
            <v>2263.6374345549739</v>
          </cell>
          <cell r="P97">
            <v>2144.7866666666664</v>
          </cell>
          <cell r="Q97">
            <v>0</v>
          </cell>
          <cell r="R97">
            <v>0</v>
          </cell>
          <cell r="S97">
            <v>8114.9989393939386</v>
          </cell>
          <cell r="T97">
            <v>5158.0368969696974</v>
          </cell>
          <cell r="U97">
            <v>2874.9620424242421</v>
          </cell>
          <cell r="V97">
            <v>0</v>
          </cell>
          <cell r="W97">
            <v>0</v>
          </cell>
          <cell r="X97">
            <v>15984.24090909091</v>
          </cell>
          <cell r="Y97">
            <v>11480</v>
          </cell>
          <cell r="Z97">
            <v>4504.2409090909096</v>
          </cell>
          <cell r="AA97">
            <v>0</v>
          </cell>
          <cell r="AB97">
            <v>0</v>
          </cell>
          <cell r="AC97">
            <v>12866.875151515153</v>
          </cell>
          <cell r="AD97">
            <v>9154</v>
          </cell>
          <cell r="AE97">
            <v>3712.8751515151521</v>
          </cell>
          <cell r="AF97">
            <v>4894.4533333333329</v>
          </cell>
          <cell r="AG97">
            <v>3992.54</v>
          </cell>
          <cell r="AH97">
            <v>856.9133333333333</v>
          </cell>
          <cell r="AK97">
            <v>53480.441666666666</v>
          </cell>
          <cell r="AL97">
            <v>30400.149232111693</v>
          </cell>
          <cell r="AM97">
            <v>23080.292434554973</v>
          </cell>
          <cell r="AN97">
            <v>23081.292434554976</v>
          </cell>
          <cell r="AO97">
            <v>20499</v>
          </cell>
          <cell r="AP97">
            <v>12746</v>
          </cell>
          <cell r="AQ97">
            <v>4539.1670630816652</v>
          </cell>
          <cell r="AR97">
            <v>9446.6320413742123</v>
          </cell>
        </row>
        <row r="98">
          <cell r="F98">
            <v>5070</v>
          </cell>
          <cell r="G98">
            <v>2806.3625654450261</v>
          </cell>
          <cell r="H98">
            <v>2263.6374345549739</v>
          </cell>
          <cell r="P98">
            <v>2144.7866666666664</v>
          </cell>
          <cell r="Q98">
            <v>0</v>
          </cell>
          <cell r="R98">
            <v>0</v>
          </cell>
          <cell r="S98">
            <v>5169.9989393939386</v>
          </cell>
          <cell r="T98">
            <v>2213.0368969696974</v>
          </cell>
          <cell r="U98">
            <v>2874.9620424242421</v>
          </cell>
          <cell r="V98">
            <v>0</v>
          </cell>
          <cell r="W98">
            <v>0</v>
          </cell>
          <cell r="X98">
            <v>3625.2409090909096</v>
          </cell>
          <cell r="Y98">
            <v>2602</v>
          </cell>
          <cell r="Z98">
            <v>1023.2409090909096</v>
          </cell>
          <cell r="AA98">
            <v>0</v>
          </cell>
          <cell r="AB98">
            <v>0</v>
          </cell>
          <cell r="AC98">
            <v>2509.8751515151525</v>
          </cell>
          <cell r="AD98">
            <v>1785</v>
          </cell>
          <cell r="AE98">
            <v>724.87515151515208</v>
          </cell>
          <cell r="AF98">
            <v>4894.4533333333329</v>
          </cell>
          <cell r="AG98">
            <v>3992.54</v>
          </cell>
          <cell r="AH98">
            <v>856.9133333333333</v>
          </cell>
          <cell r="AK98">
            <v>23630.441666666666</v>
          </cell>
          <cell r="AL98">
            <v>9964.149232111693</v>
          </cell>
          <cell r="AM98">
            <v>13666.292434554973</v>
          </cell>
          <cell r="AN98">
            <v>13667.292434554976</v>
          </cell>
          <cell r="AO98">
            <v>4252</v>
          </cell>
          <cell r="AP98">
            <v>3332</v>
          </cell>
          <cell r="AQ98">
            <v>4539.1670630816652</v>
          </cell>
          <cell r="AR98">
            <v>9446.6320413742123</v>
          </cell>
        </row>
        <row r="99">
          <cell r="F99">
            <v>555</v>
          </cell>
          <cell r="P99">
            <v>705.5</v>
          </cell>
          <cell r="S99">
            <v>1948.2</v>
          </cell>
          <cell r="X99">
            <v>8.5</v>
          </cell>
          <cell r="Y99">
            <v>15984.24090909091</v>
          </cell>
          <cell r="AC99">
            <v>229.5</v>
          </cell>
          <cell r="AD99">
            <v>12866.875151515153</v>
          </cell>
          <cell r="AF99">
            <v>202.29999999999998</v>
          </cell>
          <cell r="AG99">
            <v>119</v>
          </cell>
          <cell r="AH99">
            <v>83.299999999999983</v>
          </cell>
          <cell r="AK99">
            <v>3675.7</v>
          </cell>
          <cell r="AL99">
            <v>53480.441666666673</v>
          </cell>
        </row>
        <row r="100">
          <cell r="F100">
            <v>92</v>
          </cell>
          <cell r="P100">
            <v>361</v>
          </cell>
          <cell r="S100">
            <v>549</v>
          </cell>
          <cell r="X100">
            <v>9</v>
          </cell>
          <cell r="AC100">
            <v>230</v>
          </cell>
          <cell r="AF100">
            <v>202</v>
          </cell>
          <cell r="AG100">
            <v>119</v>
          </cell>
          <cell r="AH100">
            <v>0</v>
          </cell>
          <cell r="AK100">
            <v>1360</v>
          </cell>
          <cell r="AL100">
            <v>53480.441666666666</v>
          </cell>
          <cell r="AM100">
            <v>30399.149232111693</v>
          </cell>
        </row>
        <row r="101">
          <cell r="F101">
            <v>0</v>
          </cell>
          <cell r="S101">
            <v>278</v>
          </cell>
          <cell r="X101">
            <v>9</v>
          </cell>
          <cell r="AK101">
            <v>287</v>
          </cell>
        </row>
        <row r="102">
          <cell r="F102">
            <v>463</v>
          </cell>
          <cell r="P102">
            <v>344.5</v>
          </cell>
          <cell r="S102">
            <v>1399.2</v>
          </cell>
          <cell r="X102">
            <v>0</v>
          </cell>
          <cell r="AC102">
            <v>0</v>
          </cell>
          <cell r="AF102">
            <v>0.29999999999998295</v>
          </cell>
          <cell r="AG102">
            <v>0</v>
          </cell>
          <cell r="AH102">
            <v>83.299999999999983</v>
          </cell>
          <cell r="AK102">
            <v>2316.6999999999998</v>
          </cell>
        </row>
        <row r="103">
          <cell r="S103">
            <v>30</v>
          </cell>
        </row>
        <row r="104">
          <cell r="P104">
            <v>289</v>
          </cell>
          <cell r="S104">
            <v>1765.45</v>
          </cell>
        </row>
        <row r="105">
          <cell r="S105">
            <v>0</v>
          </cell>
          <cell r="X105">
            <v>0</v>
          </cell>
        </row>
        <row r="107">
          <cell r="AK107">
            <v>0</v>
          </cell>
        </row>
        <row r="108">
          <cell r="AK108">
            <v>0</v>
          </cell>
        </row>
        <row r="109">
          <cell r="F109">
            <v>463</v>
          </cell>
          <cell r="P109">
            <v>344.5</v>
          </cell>
          <cell r="S109">
            <v>1369.2</v>
          </cell>
          <cell r="X109">
            <v>0</v>
          </cell>
          <cell r="AC109">
            <v>0</v>
          </cell>
          <cell r="AF109">
            <v>0</v>
          </cell>
          <cell r="AG109">
            <v>0</v>
          </cell>
          <cell r="AH109">
            <v>0</v>
          </cell>
          <cell r="AK109">
            <v>2176.6999999999998</v>
          </cell>
        </row>
        <row r="110">
          <cell r="F110">
            <v>463</v>
          </cell>
          <cell r="P110">
            <v>344.5</v>
          </cell>
          <cell r="S110">
            <v>1369.2</v>
          </cell>
          <cell r="AC110">
            <v>0</v>
          </cell>
          <cell r="AF110">
            <v>0</v>
          </cell>
          <cell r="AG110">
            <v>0</v>
          </cell>
          <cell r="AH110">
            <v>0</v>
          </cell>
          <cell r="AK110">
            <v>2176.6999999999998</v>
          </cell>
        </row>
        <row r="111">
          <cell r="F111">
            <v>0</v>
          </cell>
          <cell r="P111">
            <v>0</v>
          </cell>
          <cell r="S111">
            <v>0</v>
          </cell>
          <cell r="AC111">
            <v>0</v>
          </cell>
          <cell r="AF111">
            <v>0</v>
          </cell>
          <cell r="AG111">
            <v>0</v>
          </cell>
          <cell r="AH111">
            <v>0</v>
          </cell>
          <cell r="AK111">
            <v>0</v>
          </cell>
        </row>
        <row r="112">
          <cell r="F112">
            <v>0</v>
          </cell>
          <cell r="P112">
            <v>0</v>
          </cell>
          <cell r="S112">
            <v>0</v>
          </cell>
          <cell r="X112">
            <v>0</v>
          </cell>
          <cell r="AC112">
            <v>0</v>
          </cell>
          <cell r="AF112">
            <v>0</v>
          </cell>
          <cell r="AG112">
            <v>0</v>
          </cell>
          <cell r="AH112">
            <v>0</v>
          </cell>
          <cell r="AK112">
            <v>0</v>
          </cell>
        </row>
        <row r="113">
          <cell r="F113">
            <v>0</v>
          </cell>
          <cell r="P113">
            <v>0</v>
          </cell>
          <cell r="S113">
            <v>30</v>
          </cell>
          <cell r="X113">
            <v>0</v>
          </cell>
          <cell r="AC113">
            <v>0</v>
          </cell>
          <cell r="AF113">
            <v>0</v>
          </cell>
          <cell r="AG113">
            <v>0</v>
          </cell>
          <cell r="AH113">
            <v>0</v>
          </cell>
          <cell r="AK113">
            <v>30</v>
          </cell>
        </row>
        <row r="114">
          <cell r="F114">
            <v>0</v>
          </cell>
          <cell r="P114">
            <v>0</v>
          </cell>
          <cell r="S114">
            <v>30</v>
          </cell>
          <cell r="AC114">
            <v>0</v>
          </cell>
          <cell r="AF114">
            <v>0</v>
          </cell>
          <cell r="AG114">
            <v>0</v>
          </cell>
          <cell r="AH114">
            <v>0</v>
          </cell>
          <cell r="AK114">
            <v>30</v>
          </cell>
        </row>
        <row r="115">
          <cell r="F115">
            <v>0</v>
          </cell>
          <cell r="P115">
            <v>0</v>
          </cell>
          <cell r="S115">
            <v>0</v>
          </cell>
          <cell r="X115">
            <v>0</v>
          </cell>
          <cell r="AC115">
            <v>0</v>
          </cell>
          <cell r="AF115">
            <v>0</v>
          </cell>
          <cell r="AG115">
            <v>0</v>
          </cell>
          <cell r="AH115">
            <v>0</v>
          </cell>
          <cell r="AK115">
            <v>0</v>
          </cell>
        </row>
        <row r="116">
          <cell r="F116">
            <v>0</v>
          </cell>
          <cell r="P116">
            <v>0</v>
          </cell>
          <cell r="S116">
            <v>0</v>
          </cell>
          <cell r="AC116">
            <v>0</v>
          </cell>
          <cell r="AG116">
            <v>0</v>
          </cell>
          <cell r="AH116">
            <v>0</v>
          </cell>
          <cell r="AK116">
            <v>0</v>
          </cell>
          <cell r="AM116">
            <v>0</v>
          </cell>
        </row>
        <row r="117">
          <cell r="F117">
            <v>0</v>
          </cell>
          <cell r="P117">
            <v>0</v>
          </cell>
          <cell r="S117">
            <v>0</v>
          </cell>
          <cell r="AH117">
            <v>0</v>
          </cell>
          <cell r="AK117">
            <v>0</v>
          </cell>
        </row>
        <row r="118">
          <cell r="F118">
            <v>0</v>
          </cell>
          <cell r="P118">
            <v>0</v>
          </cell>
          <cell r="S118">
            <v>0</v>
          </cell>
          <cell r="AC118">
            <v>0</v>
          </cell>
          <cell r="AG118">
            <v>0</v>
          </cell>
          <cell r="AH118">
            <v>0</v>
          </cell>
          <cell r="AK118">
            <v>0</v>
          </cell>
          <cell r="AL118">
            <v>0</v>
          </cell>
          <cell r="AM118">
            <v>0</v>
          </cell>
        </row>
        <row r="119">
          <cell r="P119">
            <v>0</v>
          </cell>
          <cell r="S119">
            <v>0</v>
          </cell>
          <cell r="AC119">
            <v>0</v>
          </cell>
          <cell r="AG119">
            <v>0</v>
          </cell>
          <cell r="AH119">
            <v>0</v>
          </cell>
          <cell r="AK119">
            <v>0</v>
          </cell>
        </row>
        <row r="120">
          <cell r="F120">
            <v>0</v>
          </cell>
          <cell r="P120">
            <v>0</v>
          </cell>
          <cell r="S120">
            <v>0</v>
          </cell>
          <cell r="AC120">
            <v>0</v>
          </cell>
          <cell r="AF120">
            <v>0</v>
          </cell>
          <cell r="AG120">
            <v>0</v>
          </cell>
          <cell r="AH120">
            <v>0</v>
          </cell>
          <cell r="AK120">
            <v>0</v>
          </cell>
        </row>
        <row r="121">
          <cell r="P121">
            <v>0</v>
          </cell>
          <cell r="S121">
            <v>0</v>
          </cell>
          <cell r="X121">
            <v>0</v>
          </cell>
          <cell r="AC121">
            <v>0</v>
          </cell>
          <cell r="AG121">
            <v>0</v>
          </cell>
          <cell r="AH121">
            <v>0</v>
          </cell>
          <cell r="AK121">
            <v>0</v>
          </cell>
        </row>
        <row r="122">
          <cell r="F122">
            <v>595</v>
          </cell>
          <cell r="AK122">
            <v>595</v>
          </cell>
        </row>
        <row r="123">
          <cell r="S123">
            <v>0</v>
          </cell>
          <cell r="X123">
            <v>0</v>
          </cell>
          <cell r="AF123">
            <v>0</v>
          </cell>
          <cell r="AK123">
            <v>0</v>
          </cell>
        </row>
        <row r="124">
          <cell r="F124">
            <v>2805</v>
          </cell>
          <cell r="AK124">
            <v>2805</v>
          </cell>
        </row>
        <row r="125">
          <cell r="AK125">
            <v>0</v>
          </cell>
        </row>
        <row r="126">
          <cell r="AK126">
            <v>0</v>
          </cell>
          <cell r="AL126">
            <v>-13112.934166666666</v>
          </cell>
        </row>
        <row r="127">
          <cell r="F127">
            <v>0</v>
          </cell>
          <cell r="AK127">
            <v>0</v>
          </cell>
        </row>
        <row r="128">
          <cell r="F128">
            <v>3863</v>
          </cell>
          <cell r="G128">
            <v>0</v>
          </cell>
          <cell r="H128">
            <v>0</v>
          </cell>
          <cell r="P128">
            <v>344.5</v>
          </cell>
          <cell r="Q128">
            <v>0</v>
          </cell>
          <cell r="R128">
            <v>0</v>
          </cell>
          <cell r="S128">
            <v>1399.2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K128">
            <v>5606.7</v>
          </cell>
          <cell r="AO128">
            <v>0</v>
          </cell>
          <cell r="AP128">
            <v>0</v>
          </cell>
          <cell r="AQ128">
            <v>0</v>
          </cell>
          <cell r="AR128">
            <v>0</v>
          </cell>
        </row>
        <row r="129">
          <cell r="F129">
            <v>3863</v>
          </cell>
          <cell r="G129">
            <v>0</v>
          </cell>
          <cell r="H129">
            <v>0</v>
          </cell>
          <cell r="P129">
            <v>689</v>
          </cell>
          <cell r="S129">
            <v>2798.4</v>
          </cell>
          <cell r="X129">
            <v>0</v>
          </cell>
          <cell r="Y129">
            <v>0</v>
          </cell>
          <cell r="Z129">
            <v>0</v>
          </cell>
          <cell r="AC129">
            <v>0</v>
          </cell>
          <cell r="AD129">
            <v>0</v>
          </cell>
          <cell r="AE129">
            <v>0</v>
          </cell>
          <cell r="AF129">
            <v>0.29999999999998295</v>
          </cell>
          <cell r="AG129">
            <v>0</v>
          </cell>
          <cell r="AH129">
            <v>83.299999999999983</v>
          </cell>
          <cell r="AK129">
            <v>5606.7</v>
          </cell>
        </row>
        <row r="130">
          <cell r="AK130">
            <v>-7506.2341666666662</v>
          </cell>
          <cell r="AL130">
            <v>5716.7</v>
          </cell>
        </row>
        <row r="131">
          <cell r="AK131">
            <v>-7506.2341666666662</v>
          </cell>
        </row>
        <row r="132">
          <cell r="AK132">
            <v>-10723.191666666666</v>
          </cell>
          <cell r="AL132">
            <v>2697.850767888307</v>
          </cell>
          <cell r="AM132">
            <v>-14286.292434554973</v>
          </cell>
        </row>
        <row r="134">
          <cell r="AK134">
            <v>-3216.9574999999995</v>
          </cell>
          <cell r="AO134">
            <v>0</v>
          </cell>
        </row>
        <row r="137">
          <cell r="AK137">
            <v>8794</v>
          </cell>
          <cell r="AM137">
            <v>8794</v>
          </cell>
          <cell r="AO137">
            <v>0</v>
          </cell>
          <cell r="AQ137">
            <v>0</v>
          </cell>
        </row>
        <row r="138">
          <cell r="AK138">
            <v>-14286.292434554973</v>
          </cell>
          <cell r="AO138">
            <v>0</v>
          </cell>
        </row>
        <row r="139">
          <cell r="AK139">
            <v>5.57</v>
          </cell>
          <cell r="AO139" t="e">
            <v>#DIV/0!</v>
          </cell>
        </row>
        <row r="140">
          <cell r="AK140">
            <v>14.61</v>
          </cell>
          <cell r="AO140" t="e">
            <v>#DIV/0!</v>
          </cell>
        </row>
        <row r="141">
          <cell r="AK141">
            <v>0</v>
          </cell>
          <cell r="AO141">
            <v>0</v>
          </cell>
        </row>
        <row r="143">
          <cell r="AK143">
            <v>8.3699999999999992</v>
          </cell>
          <cell r="AO143" t="e">
            <v>#DIV/0!</v>
          </cell>
        </row>
        <row r="145">
          <cell r="AK145">
            <v>7.68</v>
          </cell>
          <cell r="AO145" t="e">
            <v>#DIV/0!</v>
          </cell>
        </row>
        <row r="146">
          <cell r="AK146">
            <v>33098</v>
          </cell>
          <cell r="AL146">
            <v>33098</v>
          </cell>
        </row>
        <row r="149">
          <cell r="AK149">
            <v>8009.5714285714284</v>
          </cell>
          <cell r="AL149">
            <v>-30400.149232111693</v>
          </cell>
          <cell r="AM149">
            <v>-23080.292434554973</v>
          </cell>
        </row>
        <row r="150">
          <cell r="S150">
            <v>0</v>
          </cell>
          <cell r="AK150">
            <v>865.25</v>
          </cell>
        </row>
        <row r="152">
          <cell r="AK152">
            <v>41892</v>
          </cell>
          <cell r="AL152">
            <v>33098</v>
          </cell>
          <cell r="AM152">
            <v>8794</v>
          </cell>
          <cell r="AO152">
            <v>0</v>
          </cell>
        </row>
        <row r="153">
          <cell r="AK153">
            <v>0</v>
          </cell>
        </row>
        <row r="154">
          <cell r="AK154">
            <v>41892</v>
          </cell>
          <cell r="AL154">
            <v>33098</v>
          </cell>
          <cell r="AM154">
            <v>8794</v>
          </cell>
        </row>
        <row r="155">
          <cell r="AK155">
            <v>0</v>
          </cell>
          <cell r="AO155">
            <v>4252</v>
          </cell>
          <cell r="AP155">
            <v>3332</v>
          </cell>
          <cell r="AQ155">
            <v>4539.1670630816652</v>
          </cell>
          <cell r="AR155">
            <v>9446.6320413742123</v>
          </cell>
        </row>
        <row r="156">
          <cell r="AK156">
            <v>-20.100000000000001</v>
          </cell>
          <cell r="AL156">
            <v>8.9</v>
          </cell>
          <cell r="AM156">
            <v>-61.9</v>
          </cell>
        </row>
        <row r="157">
          <cell r="AK157">
            <v>14.976636652504762</v>
          </cell>
          <cell r="AL157">
            <v>-100</v>
          </cell>
          <cell r="AM157">
            <v>-100</v>
          </cell>
        </row>
        <row r="158">
          <cell r="AL158">
            <v>0</v>
          </cell>
          <cell r="AM158">
            <v>0</v>
          </cell>
        </row>
        <row r="160">
          <cell r="F160">
            <v>0</v>
          </cell>
          <cell r="P160">
            <v>0</v>
          </cell>
          <cell r="S160">
            <v>0</v>
          </cell>
          <cell r="X160">
            <v>0</v>
          </cell>
          <cell r="AC160">
            <v>0</v>
          </cell>
          <cell r="AK160">
            <v>0</v>
          </cell>
        </row>
        <row r="161">
          <cell r="F161">
            <v>204</v>
          </cell>
          <cell r="P161">
            <v>744.6</v>
          </cell>
          <cell r="S161">
            <v>1219.75</v>
          </cell>
          <cell r="X161">
            <v>1767.1499999999999</v>
          </cell>
          <cell r="AC161">
            <v>768.7</v>
          </cell>
          <cell r="AF161">
            <v>899</v>
          </cell>
          <cell r="AG161">
            <v>899</v>
          </cell>
          <cell r="AH161">
            <v>0</v>
          </cell>
          <cell r="AK161">
            <v>5603.2</v>
          </cell>
        </row>
        <row r="162">
          <cell r="F162">
            <v>204</v>
          </cell>
          <cell r="P162">
            <v>497.6</v>
          </cell>
          <cell r="S162">
            <v>916.75</v>
          </cell>
          <cell r="X162">
            <v>1694.1499999999999</v>
          </cell>
          <cell r="AF162">
            <v>242</v>
          </cell>
          <cell r="AG162">
            <v>242</v>
          </cell>
          <cell r="AH162">
            <v>0</v>
          </cell>
          <cell r="AK162">
            <v>3312.5</v>
          </cell>
        </row>
        <row r="163">
          <cell r="F163">
            <v>204</v>
          </cell>
          <cell r="P163">
            <v>247</v>
          </cell>
          <cell r="S163">
            <v>303</v>
          </cell>
          <cell r="X163">
            <v>73</v>
          </cell>
          <cell r="AC163">
            <v>87</v>
          </cell>
          <cell r="AF163">
            <v>99</v>
          </cell>
          <cell r="AG163">
            <v>99</v>
          </cell>
          <cell r="AH163">
            <v>0</v>
          </cell>
          <cell r="AK163">
            <v>1013</v>
          </cell>
        </row>
        <row r="164">
          <cell r="S164">
            <v>107</v>
          </cell>
          <cell r="X164">
            <v>54</v>
          </cell>
          <cell r="AF164">
            <v>92</v>
          </cell>
          <cell r="AK164">
            <v>161</v>
          </cell>
        </row>
        <row r="165">
          <cell r="AK165">
            <v>0</v>
          </cell>
        </row>
        <row r="166">
          <cell r="F166">
            <v>14.170833333333334</v>
          </cell>
          <cell r="AK166">
            <v>14.170833333333334</v>
          </cell>
        </row>
        <row r="167">
          <cell r="P167">
            <v>124</v>
          </cell>
          <cell r="S167">
            <v>576.63636363636363</v>
          </cell>
          <cell r="X167">
            <v>333.90909090909088</v>
          </cell>
          <cell r="AC167">
            <v>206.81818181818181</v>
          </cell>
          <cell r="AF167">
            <v>187</v>
          </cell>
          <cell r="AG167">
            <v>187</v>
          </cell>
          <cell r="AK167">
            <v>1241.3636363636363</v>
          </cell>
        </row>
        <row r="168">
          <cell r="F168">
            <v>-255</v>
          </cell>
          <cell r="S168">
            <v>643.11363636363637</v>
          </cell>
          <cell r="X168">
            <v>1433.2409090909091</v>
          </cell>
          <cell r="AC168">
            <v>561.88181818181829</v>
          </cell>
          <cell r="AK168">
            <v>2383.2363636363639</v>
          </cell>
        </row>
        <row r="169">
          <cell r="S169">
            <v>1219.75</v>
          </cell>
          <cell r="X169">
            <v>1767.15</v>
          </cell>
          <cell r="AC169">
            <v>768.7</v>
          </cell>
        </row>
        <row r="170">
          <cell r="F170">
            <v>459</v>
          </cell>
          <cell r="P170">
            <v>0</v>
          </cell>
          <cell r="S170">
            <v>0</v>
          </cell>
          <cell r="X170">
            <v>0</v>
          </cell>
          <cell r="AC170">
            <v>0</v>
          </cell>
          <cell r="AK170">
            <v>459</v>
          </cell>
        </row>
        <row r="171">
          <cell r="S171">
            <v>0</v>
          </cell>
          <cell r="X171">
            <v>0</v>
          </cell>
          <cell r="AC171">
            <v>0</v>
          </cell>
          <cell r="AF171">
            <v>0</v>
          </cell>
          <cell r="AG171">
            <v>0</v>
          </cell>
          <cell r="AH171">
            <v>0</v>
          </cell>
          <cell r="AK171">
            <v>0</v>
          </cell>
        </row>
        <row r="172">
          <cell r="F172">
            <v>555</v>
          </cell>
          <cell r="G172">
            <v>0</v>
          </cell>
          <cell r="H172">
            <v>0</v>
          </cell>
          <cell r="P172">
            <v>705.5</v>
          </cell>
          <cell r="Q172">
            <v>0</v>
          </cell>
          <cell r="R172">
            <v>0</v>
          </cell>
          <cell r="S172">
            <v>1978.2</v>
          </cell>
          <cell r="T172">
            <v>0</v>
          </cell>
          <cell r="U172">
            <v>0</v>
          </cell>
          <cell r="V172">
            <v>0</v>
          </cell>
          <cell r="W172">
            <v>0</v>
          </cell>
          <cell r="X172">
            <v>8.5</v>
          </cell>
          <cell r="Y172">
            <v>15984.24090909091</v>
          </cell>
          <cell r="Z172">
            <v>0</v>
          </cell>
          <cell r="AA172">
            <v>0</v>
          </cell>
          <cell r="AB172">
            <v>0</v>
          </cell>
          <cell r="AC172">
            <v>229.5</v>
          </cell>
          <cell r="AD172">
            <v>12866.875151515153</v>
          </cell>
          <cell r="AE172">
            <v>0</v>
          </cell>
          <cell r="AF172">
            <v>202.29999999999998</v>
          </cell>
          <cell r="AG172">
            <v>119</v>
          </cell>
          <cell r="AH172">
            <v>83.299999999999983</v>
          </cell>
          <cell r="AK172">
            <v>3705.7</v>
          </cell>
        </row>
        <row r="173">
          <cell r="F173">
            <v>555</v>
          </cell>
          <cell r="G173">
            <v>0</v>
          </cell>
          <cell r="H173">
            <v>0</v>
          </cell>
          <cell r="P173">
            <v>705.5</v>
          </cell>
          <cell r="Q173">
            <v>0</v>
          </cell>
          <cell r="R173">
            <v>0</v>
          </cell>
          <cell r="S173">
            <v>1978.2</v>
          </cell>
          <cell r="T173">
            <v>0</v>
          </cell>
          <cell r="U173">
            <v>0</v>
          </cell>
          <cell r="V173">
            <v>0</v>
          </cell>
          <cell r="W173">
            <v>0</v>
          </cell>
          <cell r="X173">
            <v>8.5</v>
          </cell>
          <cell r="Y173">
            <v>15984.24090909091</v>
          </cell>
          <cell r="Z173">
            <v>0</v>
          </cell>
          <cell r="AA173">
            <v>0</v>
          </cell>
          <cell r="AB173">
            <v>0</v>
          </cell>
          <cell r="AC173">
            <v>229.5</v>
          </cell>
          <cell r="AD173">
            <v>12866.875151515153</v>
          </cell>
          <cell r="AE173">
            <v>0</v>
          </cell>
          <cell r="AF173">
            <v>202.29999999999998</v>
          </cell>
          <cell r="AG173">
            <v>119</v>
          </cell>
          <cell r="AH173">
            <v>83.299999999999983</v>
          </cell>
          <cell r="AK173">
            <v>3705.7</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K174">
            <v>0</v>
          </cell>
        </row>
        <row r="175">
          <cell r="F175">
            <v>0</v>
          </cell>
          <cell r="AG175">
            <v>0</v>
          </cell>
          <cell r="AK175">
            <v>0</v>
          </cell>
        </row>
        <row r="176">
          <cell r="AK176">
            <v>0</v>
          </cell>
        </row>
        <row r="177">
          <cell r="F177">
            <v>2805</v>
          </cell>
          <cell r="AK177">
            <v>2805</v>
          </cell>
        </row>
        <row r="178">
          <cell r="F178">
            <v>553</v>
          </cell>
          <cell r="P178">
            <v>871.5200000000001</v>
          </cell>
          <cell r="Q178">
            <v>0</v>
          </cell>
          <cell r="R178">
            <v>0</v>
          </cell>
          <cell r="S178">
            <v>1917.7936363636363</v>
          </cell>
          <cell r="T178">
            <v>656.82706363636362</v>
          </cell>
          <cell r="U178">
            <v>683.33020909090919</v>
          </cell>
          <cell r="V178">
            <v>0</v>
          </cell>
          <cell r="W178">
            <v>0</v>
          </cell>
          <cell r="X178">
            <v>745.15</v>
          </cell>
          <cell r="AA178">
            <v>0</v>
          </cell>
          <cell r="AB178">
            <v>0</v>
          </cell>
          <cell r="AC178">
            <v>606.86</v>
          </cell>
          <cell r="AF178">
            <v>1712.0700000000002</v>
          </cell>
          <cell r="AG178">
            <v>1562</v>
          </cell>
          <cell r="AH178">
            <v>150.07000000000016</v>
          </cell>
          <cell r="AK178">
            <v>6664.3236363636361</v>
          </cell>
          <cell r="AO178">
            <v>444</v>
          </cell>
          <cell r="AP178">
            <v>520</v>
          </cell>
          <cell r="AQ178">
            <v>974.52</v>
          </cell>
          <cell r="AR178">
            <v>2078.44</v>
          </cell>
        </row>
        <row r="179">
          <cell r="F179">
            <v>0</v>
          </cell>
          <cell r="G179">
            <v>0</v>
          </cell>
          <cell r="H179">
            <v>0</v>
          </cell>
          <cell r="P179">
            <v>124</v>
          </cell>
          <cell r="Q179">
            <v>0</v>
          </cell>
          <cell r="R179">
            <v>0</v>
          </cell>
          <cell r="S179">
            <v>576.63636363636363</v>
          </cell>
          <cell r="T179">
            <v>0</v>
          </cell>
          <cell r="U179">
            <v>0</v>
          </cell>
          <cell r="V179">
            <v>0</v>
          </cell>
          <cell r="W179">
            <v>0</v>
          </cell>
          <cell r="X179">
            <v>333.90909090909088</v>
          </cell>
          <cell r="Y179">
            <v>239</v>
          </cell>
          <cell r="Z179">
            <v>94.909090909090907</v>
          </cell>
          <cell r="AA179">
            <v>0</v>
          </cell>
          <cell r="AB179">
            <v>0</v>
          </cell>
          <cell r="AC179">
            <v>206.81818181818181</v>
          </cell>
          <cell r="AD179">
            <v>148</v>
          </cell>
          <cell r="AE179">
            <v>58.818181818181813</v>
          </cell>
          <cell r="AF179">
            <v>187</v>
          </cell>
          <cell r="AG179">
            <v>187</v>
          </cell>
          <cell r="AH179">
            <v>0</v>
          </cell>
        </row>
        <row r="180">
          <cell r="F180">
            <v>11</v>
          </cell>
          <cell r="P180">
            <v>1</v>
          </cell>
          <cell r="Q180">
            <v>0</v>
          </cell>
          <cell r="R180">
            <v>0</v>
          </cell>
          <cell r="S180">
            <v>93.666666666666671</v>
          </cell>
          <cell r="T180">
            <v>13.666666666666666</v>
          </cell>
          <cell r="U180">
            <v>0</v>
          </cell>
          <cell r="V180">
            <v>0</v>
          </cell>
          <cell r="W180">
            <v>0</v>
          </cell>
          <cell r="X180">
            <v>449</v>
          </cell>
          <cell r="AA180">
            <v>0</v>
          </cell>
          <cell r="AB180">
            <v>0</v>
          </cell>
          <cell r="AC180">
            <v>274.33333333333331</v>
          </cell>
          <cell r="AF180">
            <v>58.333333333333336</v>
          </cell>
          <cell r="AG180">
            <v>13</v>
          </cell>
          <cell r="AH180">
            <v>0.33333333333333331</v>
          </cell>
          <cell r="AK180">
            <v>-2374.9574999999995</v>
          </cell>
          <cell r="AO180">
            <v>518</v>
          </cell>
          <cell r="AP180">
            <v>232</v>
          </cell>
          <cell r="AQ180">
            <v>7.9613874345549789</v>
          </cell>
          <cell r="AR180">
            <v>85.038612565445021</v>
          </cell>
        </row>
        <row r="183">
          <cell r="F183">
            <v>11799</v>
          </cell>
          <cell r="P183">
            <v>290.6666666666664</v>
          </cell>
          <cell r="S183">
            <v>1936.4249999999993</v>
          </cell>
          <cell r="X183">
            <v>497.51666666666711</v>
          </cell>
          <cell r="AC183">
            <v>660.80000000000098</v>
          </cell>
          <cell r="AF183">
            <v>1826.7499999999993</v>
          </cell>
          <cell r="AG183">
            <v>1203.54</v>
          </cell>
          <cell r="AH183">
            <v>623.20999999999981</v>
          </cell>
          <cell r="AP183">
            <v>1507.2</v>
          </cell>
        </row>
        <row r="184">
          <cell r="AO184" t="str">
            <v>ОЧИК.18.02.</v>
          </cell>
        </row>
        <row r="187">
          <cell r="F187" t="str">
            <v>АПАРАТ ВСЬОГО</v>
          </cell>
          <cell r="G187" t="str">
            <v>АПАРАТ ЕЛЕКТРО</v>
          </cell>
          <cell r="H187" t="str">
            <v>АПАРАТ ТЕПЛО</v>
          </cell>
          <cell r="P187" t="str">
            <v>ККМ</v>
          </cell>
          <cell r="S187" t="str">
            <v>КТМ</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90">
          <cell r="S190">
            <v>15.3</v>
          </cell>
          <cell r="X190">
            <v>64.2</v>
          </cell>
          <cell r="AC190">
            <v>53.8</v>
          </cell>
          <cell r="AK190">
            <v>133.30000000000001</v>
          </cell>
          <cell r="AO190">
            <v>221.49122807017542</v>
          </cell>
        </row>
        <row r="191">
          <cell r="S191">
            <v>17.600000000000001</v>
          </cell>
          <cell r="X191">
            <v>73.5</v>
          </cell>
          <cell r="AC191">
            <v>61.7</v>
          </cell>
          <cell r="AK191">
            <v>152.79999999999998</v>
          </cell>
          <cell r="AO191">
            <v>252.49999999999997</v>
          </cell>
        </row>
        <row r="192">
          <cell r="P192">
            <v>0</v>
          </cell>
          <cell r="S192">
            <v>0</v>
          </cell>
          <cell r="X192">
            <v>0</v>
          </cell>
          <cell r="AC192">
            <v>0</v>
          </cell>
          <cell r="AO192">
            <v>66</v>
          </cell>
        </row>
        <row r="193">
          <cell r="P193">
            <v>0</v>
          </cell>
          <cell r="S193">
            <v>192.5</v>
          </cell>
          <cell r="X193">
            <v>192.5</v>
          </cell>
          <cell r="AC193">
            <v>192.5</v>
          </cell>
          <cell r="AK193">
            <v>192.5</v>
          </cell>
          <cell r="AO193">
            <v>0</v>
          </cell>
        </row>
        <row r="194">
          <cell r="S194">
            <v>2945</v>
          </cell>
          <cell r="X194">
            <v>12359</v>
          </cell>
          <cell r="AC194">
            <v>10357</v>
          </cell>
          <cell r="AK194">
            <v>25661</v>
          </cell>
          <cell r="AO194">
            <v>0</v>
          </cell>
        </row>
        <row r="195">
          <cell r="AK195">
            <v>25661</v>
          </cell>
        </row>
        <row r="196">
          <cell r="X196">
            <v>0</v>
          </cell>
          <cell r="AC196">
            <v>0</v>
          </cell>
          <cell r="AK196">
            <v>0</v>
          </cell>
        </row>
        <row r="197">
          <cell r="X197">
            <v>0</v>
          </cell>
          <cell r="AC197">
            <v>0</v>
          </cell>
          <cell r="AK197">
            <v>0</v>
          </cell>
        </row>
        <row r="198">
          <cell r="X198">
            <v>82.5</v>
          </cell>
          <cell r="AC198">
            <v>82.5</v>
          </cell>
        </row>
        <row r="199">
          <cell r="X199">
            <v>0</v>
          </cell>
          <cell r="AC199">
            <v>0</v>
          </cell>
          <cell r="AK199">
            <v>0</v>
          </cell>
        </row>
        <row r="200">
          <cell r="S200">
            <v>0</v>
          </cell>
          <cell r="X200">
            <v>0</v>
          </cell>
          <cell r="AC200">
            <v>0</v>
          </cell>
          <cell r="AK200">
            <v>0</v>
          </cell>
        </row>
        <row r="202">
          <cell r="X202">
            <v>0</v>
          </cell>
          <cell r="AC202">
            <v>0</v>
          </cell>
          <cell r="AK202">
            <v>0</v>
          </cell>
          <cell r="AO202">
            <v>75.839416058394164</v>
          </cell>
        </row>
        <row r="203">
          <cell r="X203">
            <v>0</v>
          </cell>
          <cell r="AC203">
            <v>0</v>
          </cell>
          <cell r="AK203">
            <v>0</v>
          </cell>
          <cell r="AO203">
            <v>103.9</v>
          </cell>
        </row>
        <row r="204">
          <cell r="F204">
            <v>75</v>
          </cell>
          <cell r="P204">
            <v>75</v>
          </cell>
          <cell r="AO204" t="e">
            <v>#DIV/0!</v>
          </cell>
          <cell r="AR204">
            <v>75</v>
          </cell>
        </row>
        <row r="205">
          <cell r="S205">
            <v>385</v>
          </cell>
          <cell r="X205">
            <v>385</v>
          </cell>
          <cell r="AC205">
            <v>385</v>
          </cell>
          <cell r="AK205">
            <v>385</v>
          </cell>
          <cell r="AO205">
            <v>195.28</v>
          </cell>
        </row>
        <row r="206">
          <cell r="S206">
            <v>0</v>
          </cell>
          <cell r="X206">
            <v>0</v>
          </cell>
          <cell r="AC206">
            <v>0</v>
          </cell>
          <cell r="AK206">
            <v>0</v>
          </cell>
          <cell r="AO206">
            <v>14810</v>
          </cell>
        </row>
        <row r="207">
          <cell r="AK207">
            <v>0</v>
          </cell>
        </row>
        <row r="208">
          <cell r="S208">
            <v>17.600000000000001</v>
          </cell>
          <cell r="X208">
            <v>73.5</v>
          </cell>
          <cell r="Y208">
            <v>52.8</v>
          </cell>
          <cell r="Z208">
            <v>20.700000000000003</v>
          </cell>
          <cell r="AC208">
            <v>61.7</v>
          </cell>
          <cell r="AD208">
            <v>43.9</v>
          </cell>
          <cell r="AE208">
            <v>17.8</v>
          </cell>
          <cell r="AK208">
            <v>152.79999999999998</v>
          </cell>
          <cell r="AL208">
            <v>96.699999999999989</v>
          </cell>
          <cell r="AM208">
            <v>56.1</v>
          </cell>
          <cell r="AO208">
            <v>356.4</v>
          </cell>
          <cell r="AP208">
            <v>74.900000000000006</v>
          </cell>
          <cell r="AQ208">
            <v>281.5</v>
          </cell>
        </row>
        <row r="209">
          <cell r="S209">
            <v>2945</v>
          </cell>
          <cell r="X209">
            <v>12359</v>
          </cell>
          <cell r="Y209">
            <v>8878</v>
          </cell>
          <cell r="Z209">
            <v>3481</v>
          </cell>
          <cell r="AA209">
            <v>3481</v>
          </cell>
          <cell r="AC209">
            <v>10357</v>
          </cell>
          <cell r="AD209">
            <v>7369</v>
          </cell>
          <cell r="AE209">
            <v>2988</v>
          </cell>
          <cell r="AK209">
            <v>25661</v>
          </cell>
          <cell r="AL209">
            <v>16247</v>
          </cell>
          <cell r="AM209">
            <v>9414</v>
          </cell>
          <cell r="AO209">
            <v>14810</v>
          </cell>
          <cell r="AP209">
            <v>3112.427048260382</v>
          </cell>
          <cell r="AQ209">
            <v>11697.572951739618</v>
          </cell>
        </row>
        <row r="210">
          <cell r="S210">
            <v>167.33</v>
          </cell>
          <cell r="X210">
            <v>168.15</v>
          </cell>
          <cell r="Y210">
            <v>168.14</v>
          </cell>
          <cell r="Z210">
            <v>168.16</v>
          </cell>
          <cell r="AC210">
            <v>167.86</v>
          </cell>
          <cell r="AD210">
            <v>167.86</v>
          </cell>
          <cell r="AE210">
            <v>167.87</v>
          </cell>
          <cell r="AK210">
            <v>167.94</v>
          </cell>
          <cell r="AL210">
            <v>168.01</v>
          </cell>
          <cell r="AM210">
            <v>167.81</v>
          </cell>
          <cell r="AO210">
            <v>41.55</v>
          </cell>
          <cell r="AP210">
            <v>41.55</v>
          </cell>
          <cell r="AQ210">
            <v>41.55</v>
          </cell>
          <cell r="AR210" t="str">
            <v/>
          </cell>
        </row>
        <row r="211">
          <cell r="AM211">
            <v>0</v>
          </cell>
          <cell r="AO211">
            <v>52</v>
          </cell>
          <cell r="AP211">
            <v>52</v>
          </cell>
        </row>
        <row r="212">
          <cell r="X212">
            <v>12359</v>
          </cell>
          <cell r="AC212">
            <v>10357</v>
          </cell>
          <cell r="AK212">
            <v>25661</v>
          </cell>
          <cell r="AL212">
            <v>16247</v>
          </cell>
          <cell r="AM212">
            <v>9414</v>
          </cell>
          <cell r="AO212">
            <v>14862</v>
          </cell>
          <cell r="AP212">
            <v>3164.427048260382</v>
          </cell>
          <cell r="AQ212">
            <v>11697.572951739618</v>
          </cell>
        </row>
        <row r="223">
          <cell r="AP223">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5">
          <cell r="F245" t="str">
            <v>РОЗРАХУНОК ФІНАНСОВИХ ПОТОКІВ НА   березень  2000 року</v>
          </cell>
        </row>
        <row r="246">
          <cell r="F246"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4887</v>
          </cell>
          <cell r="P253">
            <v>2489.2866666666664</v>
          </cell>
          <cell r="S253">
            <v>6569.1989393939384</v>
          </cell>
          <cell r="X253">
            <v>3133.4075757575761</v>
          </cell>
          <cell r="AC253">
            <v>2333.3751515151525</v>
          </cell>
          <cell r="AF253">
            <v>4511.4533333333329</v>
          </cell>
          <cell r="AG253">
            <v>3609.54</v>
          </cell>
          <cell r="AH253">
            <v>856.9133333333333</v>
          </cell>
          <cell r="AK253">
            <v>25151.721666666665</v>
          </cell>
        </row>
        <row r="255">
          <cell r="F255">
            <v>14595.584285714285</v>
          </cell>
          <cell r="G255">
            <v>2806.3625654450261</v>
          </cell>
          <cell r="H255">
            <v>2259.6374345549739</v>
          </cell>
          <cell r="P255">
            <v>2489.2866666666664</v>
          </cell>
          <cell r="Q255">
            <v>0</v>
          </cell>
          <cell r="R255">
            <v>0</v>
          </cell>
          <cell r="S255">
            <v>6569.1989393939384</v>
          </cell>
          <cell r="T255">
            <v>2125.1968969696973</v>
          </cell>
          <cell r="U255">
            <v>2413.8020424242422</v>
          </cell>
          <cell r="V255">
            <v>0</v>
          </cell>
          <cell r="W255">
            <v>0</v>
          </cell>
          <cell r="X255">
            <v>3133.4075757575761</v>
          </cell>
          <cell r="Y255">
            <v>2243</v>
          </cell>
          <cell r="Z255">
            <v>881.90757575757618</v>
          </cell>
          <cell r="AA255">
            <v>0</v>
          </cell>
          <cell r="AB255">
            <v>0</v>
          </cell>
          <cell r="AC255">
            <v>2333.3751515151525</v>
          </cell>
          <cell r="AD255">
            <v>1496</v>
          </cell>
          <cell r="AE255">
            <v>607.87515151515208</v>
          </cell>
          <cell r="AF255">
            <v>4511.4533333333329</v>
          </cell>
          <cell r="AG255">
            <v>3609.54</v>
          </cell>
          <cell r="AH255">
            <v>856.9133333333333</v>
          </cell>
          <cell r="AK255">
            <v>61359.725952380955</v>
          </cell>
          <cell r="AM255">
            <v>42757.25</v>
          </cell>
        </row>
        <row r="256">
          <cell r="F256">
            <v>9158.2509523809513</v>
          </cell>
          <cell r="G256">
            <v>2560.3625654450261</v>
          </cell>
          <cell r="H256">
            <v>1952.6374345549739</v>
          </cell>
          <cell r="P256">
            <v>475.74999999999989</v>
          </cell>
          <cell r="S256">
            <v>2876.2916666666656</v>
          </cell>
          <cell r="T256">
            <v>1380.5298333333337</v>
          </cell>
          <cell r="U256">
            <v>1269.3118333333332</v>
          </cell>
          <cell r="X256">
            <v>721.46666666666692</v>
          </cell>
          <cell r="Y256">
            <v>1589</v>
          </cell>
          <cell r="Z256">
            <v>624.33333333333371</v>
          </cell>
          <cell r="AC256">
            <v>940.63333333333412</v>
          </cell>
          <cell r="AD256">
            <v>923</v>
          </cell>
          <cell r="AE256">
            <v>374.83333333333388</v>
          </cell>
          <cell r="AF256">
            <v>578.56666666666615</v>
          </cell>
          <cell r="AG256">
            <v>327.53999999999996</v>
          </cell>
          <cell r="AH256">
            <v>207.02666666666664</v>
          </cell>
          <cell r="AK256">
            <v>45600.045952380948</v>
          </cell>
          <cell r="AM256">
            <v>14494.392619047618</v>
          </cell>
        </row>
        <row r="257">
          <cell r="F257">
            <v>39848.917619047621</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K257">
            <v>39848.917619047621</v>
          </cell>
        </row>
        <row r="258">
          <cell r="F258">
            <v>25661</v>
          </cell>
          <cell r="AK258">
            <v>25661</v>
          </cell>
        </row>
        <row r="259">
          <cell r="F259">
            <v>4189</v>
          </cell>
          <cell r="AK259">
            <v>4189</v>
          </cell>
        </row>
        <row r="260">
          <cell r="F260">
            <v>6438.9176190476192</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K260">
            <v>6438.9176190476192</v>
          </cell>
        </row>
        <row r="261">
          <cell r="F261">
            <v>290.33333333333331</v>
          </cell>
          <cell r="AK261">
            <v>290.33333333333331</v>
          </cell>
        </row>
        <row r="262">
          <cell r="F262">
            <v>0</v>
          </cell>
          <cell r="AK262">
            <v>0</v>
          </cell>
        </row>
        <row r="263">
          <cell r="F263">
            <v>2162.5842857142857</v>
          </cell>
          <cell r="AK263">
            <v>2162.5842857142857</v>
          </cell>
        </row>
        <row r="264">
          <cell r="F264">
            <v>3500</v>
          </cell>
          <cell r="AK264">
            <v>3500</v>
          </cell>
        </row>
        <row r="265">
          <cell r="F265">
            <v>0</v>
          </cell>
          <cell r="AK265">
            <v>0</v>
          </cell>
        </row>
        <row r="266">
          <cell r="F266">
            <v>486</v>
          </cell>
          <cell r="P266">
            <v>0</v>
          </cell>
          <cell r="S266">
            <v>0</v>
          </cell>
          <cell r="X266">
            <v>0</v>
          </cell>
          <cell r="AC266">
            <v>0</v>
          </cell>
          <cell r="AF266">
            <v>0</v>
          </cell>
          <cell r="AG266">
            <v>0</v>
          </cell>
          <cell r="AH266">
            <v>0</v>
          </cell>
          <cell r="AK266">
            <v>486</v>
          </cell>
        </row>
        <row r="267">
          <cell r="F267">
            <v>3400</v>
          </cell>
          <cell r="AK267">
            <v>3400</v>
          </cell>
        </row>
        <row r="268">
          <cell r="F268">
            <v>160</v>
          </cell>
          <cell r="P268">
            <v>0</v>
          </cell>
          <cell r="S268">
            <v>0</v>
          </cell>
          <cell r="X268">
            <v>0</v>
          </cell>
          <cell r="AC268">
            <v>0</v>
          </cell>
          <cell r="AF268">
            <v>0</v>
          </cell>
          <cell r="AG268">
            <v>0</v>
          </cell>
          <cell r="AH268">
            <v>0</v>
          </cell>
          <cell r="AK268">
            <v>160</v>
          </cell>
        </row>
        <row r="269">
          <cell r="F269">
            <v>44735.917619047621</v>
          </cell>
          <cell r="P269">
            <v>2489.2866666666664</v>
          </cell>
          <cell r="Q269">
            <v>0</v>
          </cell>
          <cell r="R269">
            <v>0</v>
          </cell>
          <cell r="S269">
            <v>6569.1989393939384</v>
          </cell>
          <cell r="T269">
            <v>0</v>
          </cell>
          <cell r="U269">
            <v>0</v>
          </cell>
          <cell r="V269">
            <v>0</v>
          </cell>
          <cell r="W269">
            <v>0</v>
          </cell>
          <cell r="X269">
            <v>3133.4075757575761</v>
          </cell>
          <cell r="Y269">
            <v>0</v>
          </cell>
          <cell r="Z269">
            <v>0</v>
          </cell>
          <cell r="AA269">
            <v>0</v>
          </cell>
          <cell r="AB269">
            <v>0</v>
          </cell>
          <cell r="AC269">
            <v>2333.3751515151525</v>
          </cell>
          <cell r="AD269">
            <v>0</v>
          </cell>
          <cell r="AE269">
            <v>0</v>
          </cell>
          <cell r="AF269">
            <v>4511.4533333333329</v>
          </cell>
          <cell r="AG269">
            <v>3609.54</v>
          </cell>
          <cell r="AH269">
            <v>856.9133333333333</v>
          </cell>
          <cell r="AK269">
            <v>65000.639285714286</v>
          </cell>
        </row>
        <row r="270">
          <cell r="F270">
            <v>1747</v>
          </cell>
          <cell r="P270">
            <v>1682.9366666666667</v>
          </cell>
          <cell r="Q270">
            <v>0</v>
          </cell>
          <cell r="R270">
            <v>0</v>
          </cell>
          <cell r="S270">
            <v>3603.4603030303033</v>
          </cell>
          <cell r="T270">
            <v>670.49373030303025</v>
          </cell>
          <cell r="U270">
            <v>683.33020909090919</v>
          </cell>
          <cell r="V270">
            <v>0</v>
          </cell>
          <cell r="W270">
            <v>0</v>
          </cell>
          <cell r="X270">
            <v>1387.7</v>
          </cell>
          <cell r="Y270">
            <v>494</v>
          </cell>
          <cell r="Z270">
            <v>194.2409090909091</v>
          </cell>
          <cell r="AA270">
            <v>0</v>
          </cell>
          <cell r="AB270">
            <v>0</v>
          </cell>
          <cell r="AC270">
            <v>930.19333333333338</v>
          </cell>
          <cell r="AD270">
            <v>293</v>
          </cell>
          <cell r="AE270">
            <v>120.37515151515153</v>
          </cell>
          <cell r="AF270">
            <v>3419.2200000000003</v>
          </cell>
          <cell r="AG270">
            <v>2768</v>
          </cell>
          <cell r="AH270">
            <v>650.22</v>
          </cell>
          <cell r="AK270">
            <v>13676.510303030303</v>
          </cell>
        </row>
        <row r="271">
          <cell r="F271">
            <v>553</v>
          </cell>
          <cell r="G271">
            <v>246</v>
          </cell>
          <cell r="H271">
            <v>307</v>
          </cell>
          <cell r="P271">
            <v>871.5200000000001</v>
          </cell>
          <cell r="S271">
            <v>1917.7936363636363</v>
          </cell>
          <cell r="T271">
            <v>656.82706363636362</v>
          </cell>
          <cell r="U271">
            <v>683.33020909090919</v>
          </cell>
          <cell r="X271">
            <v>745.15</v>
          </cell>
          <cell r="Y271">
            <v>295</v>
          </cell>
          <cell r="Z271">
            <v>116.2409090909091</v>
          </cell>
          <cell r="AC271">
            <v>606.86</v>
          </cell>
          <cell r="AD271">
            <v>284</v>
          </cell>
          <cell r="AE271">
            <v>116.0418181818182</v>
          </cell>
          <cell r="AF271">
            <v>1712.0700000000002</v>
          </cell>
          <cell r="AG271">
            <v>1562</v>
          </cell>
          <cell r="AH271">
            <v>150.07000000000016</v>
          </cell>
          <cell r="AK271">
            <v>6814.3936363636367</v>
          </cell>
        </row>
        <row r="272">
          <cell r="F272">
            <v>0</v>
          </cell>
          <cell r="P272">
            <v>0</v>
          </cell>
          <cell r="Q272">
            <v>0</v>
          </cell>
          <cell r="R272">
            <v>0</v>
          </cell>
          <cell r="S272">
            <v>13.666666666666666</v>
          </cell>
          <cell r="T272">
            <v>13.666666666666666</v>
          </cell>
          <cell r="U272">
            <v>0</v>
          </cell>
          <cell r="V272">
            <v>0</v>
          </cell>
          <cell r="W272">
            <v>0</v>
          </cell>
          <cell r="X272">
            <v>277</v>
          </cell>
          <cell r="Y272">
            <v>199</v>
          </cell>
          <cell r="Z272">
            <v>78</v>
          </cell>
          <cell r="AA272">
            <v>0</v>
          </cell>
          <cell r="AB272">
            <v>0</v>
          </cell>
          <cell r="AC272">
            <v>-0.66666666666666607</v>
          </cell>
          <cell r="AD272">
            <v>9</v>
          </cell>
          <cell r="AE272">
            <v>4.3333333333333339</v>
          </cell>
          <cell r="AF272">
            <v>0.33333333333333331</v>
          </cell>
          <cell r="AG272">
            <v>0</v>
          </cell>
          <cell r="AH272">
            <v>0.33333333333333331</v>
          </cell>
          <cell r="AK272">
            <v>290.33333333333331</v>
          </cell>
        </row>
        <row r="273">
          <cell r="F273">
            <v>1188</v>
          </cell>
          <cell r="P273">
            <v>793</v>
          </cell>
          <cell r="Q273">
            <v>0</v>
          </cell>
          <cell r="R273">
            <v>0</v>
          </cell>
          <cell r="S273">
            <v>1357</v>
          </cell>
          <cell r="T273">
            <v>0</v>
          </cell>
          <cell r="U273">
            <v>0</v>
          </cell>
          <cell r="V273">
            <v>0</v>
          </cell>
          <cell r="W273">
            <v>0</v>
          </cell>
          <cell r="X273">
            <v>363</v>
          </cell>
          <cell r="Y273">
            <v>0</v>
          </cell>
          <cell r="Z273">
            <v>0</v>
          </cell>
          <cell r="AA273">
            <v>0</v>
          </cell>
          <cell r="AB273">
            <v>0</v>
          </cell>
          <cell r="AC273">
            <v>324</v>
          </cell>
          <cell r="AD273">
            <v>0</v>
          </cell>
          <cell r="AE273">
            <v>0</v>
          </cell>
          <cell r="AF273">
            <v>869</v>
          </cell>
          <cell r="AG273">
            <v>868</v>
          </cell>
          <cell r="AH273">
            <v>0</v>
          </cell>
          <cell r="AK273">
            <v>5083</v>
          </cell>
        </row>
        <row r="274">
          <cell r="F274">
            <v>163</v>
          </cell>
          <cell r="P274">
            <v>118</v>
          </cell>
          <cell r="S274">
            <v>703</v>
          </cell>
          <cell r="X274">
            <v>128</v>
          </cell>
          <cell r="AC274">
            <v>89</v>
          </cell>
          <cell r="AF274">
            <v>616</v>
          </cell>
          <cell r="AG274">
            <v>616</v>
          </cell>
          <cell r="AH274">
            <v>0</v>
          </cell>
          <cell r="AK274">
            <v>1849</v>
          </cell>
        </row>
        <row r="275">
          <cell r="F275">
            <v>761</v>
          </cell>
          <cell r="P275">
            <v>30</v>
          </cell>
          <cell r="S275">
            <v>79</v>
          </cell>
          <cell r="X275">
            <v>69</v>
          </cell>
          <cell r="AC275">
            <v>55</v>
          </cell>
          <cell r="AF275">
            <v>4</v>
          </cell>
          <cell r="AG275">
            <v>3</v>
          </cell>
          <cell r="AH275">
            <v>0</v>
          </cell>
          <cell r="AK275">
            <v>1155</v>
          </cell>
        </row>
        <row r="276">
          <cell r="F276">
            <v>60</v>
          </cell>
          <cell r="P276">
            <v>500</v>
          </cell>
          <cell r="S276">
            <v>430</v>
          </cell>
          <cell r="X276">
            <v>100</v>
          </cell>
          <cell r="AC276">
            <v>130</v>
          </cell>
          <cell r="AF276">
            <v>150</v>
          </cell>
          <cell r="AG276">
            <v>150</v>
          </cell>
          <cell r="AK276">
            <v>1370</v>
          </cell>
        </row>
        <row r="277">
          <cell r="F277">
            <v>204</v>
          </cell>
          <cell r="P277">
            <v>145</v>
          </cell>
          <cell r="S277">
            <v>145</v>
          </cell>
          <cell r="X277">
            <v>66</v>
          </cell>
          <cell r="AC277">
            <v>50</v>
          </cell>
          <cell r="AF277">
            <v>99</v>
          </cell>
          <cell r="AG277">
            <v>99</v>
          </cell>
          <cell r="AH277">
            <v>0</v>
          </cell>
          <cell r="AK277">
            <v>709</v>
          </cell>
        </row>
        <row r="278">
          <cell r="F278">
            <v>6</v>
          </cell>
          <cell r="P278">
            <v>18.416666666666661</v>
          </cell>
          <cell r="Q278">
            <v>0</v>
          </cell>
          <cell r="R278">
            <v>0</v>
          </cell>
          <cell r="S278">
            <v>65</v>
          </cell>
          <cell r="T278">
            <v>0</v>
          </cell>
          <cell r="U278">
            <v>0</v>
          </cell>
          <cell r="V278">
            <v>0</v>
          </cell>
          <cell r="W278">
            <v>0</v>
          </cell>
          <cell r="X278">
            <v>2.5499999999999998</v>
          </cell>
          <cell r="Y278">
            <v>0</v>
          </cell>
          <cell r="Z278">
            <v>0</v>
          </cell>
          <cell r="AA278">
            <v>0</v>
          </cell>
          <cell r="AB278">
            <v>0</v>
          </cell>
          <cell r="AC278">
            <v>0</v>
          </cell>
          <cell r="AD278">
            <v>0</v>
          </cell>
          <cell r="AE278">
            <v>0</v>
          </cell>
          <cell r="AF278">
            <v>837.81666666666649</v>
          </cell>
          <cell r="AG278">
            <v>338</v>
          </cell>
          <cell r="AH278">
            <v>499.81666666666649</v>
          </cell>
          <cell r="AK278">
            <v>1238.7833333333333</v>
          </cell>
        </row>
        <row r="279">
          <cell r="F279">
            <v>0</v>
          </cell>
          <cell r="P279">
            <v>0</v>
          </cell>
          <cell r="S279">
            <v>0</v>
          </cell>
          <cell r="X279">
            <v>2.5499999999999998</v>
          </cell>
          <cell r="AC279">
            <v>0</v>
          </cell>
          <cell r="AF279">
            <v>0</v>
          </cell>
          <cell r="AG279">
            <v>0</v>
          </cell>
          <cell r="AH279">
            <v>0</v>
          </cell>
          <cell r="AK279">
            <v>2.5499999999999998</v>
          </cell>
        </row>
        <row r="280">
          <cell r="F280">
            <v>6</v>
          </cell>
          <cell r="P280">
            <v>18.416666666666661</v>
          </cell>
          <cell r="S280">
            <v>65</v>
          </cell>
          <cell r="X280">
            <v>0</v>
          </cell>
          <cell r="AC280">
            <v>0</v>
          </cell>
          <cell r="AF280">
            <v>837.81666666666649</v>
          </cell>
          <cell r="AG280">
            <v>338</v>
          </cell>
          <cell r="AH280">
            <v>499.81666666666649</v>
          </cell>
          <cell r="AK280">
            <v>927.23333333333312</v>
          </cell>
        </row>
        <row r="281">
          <cell r="AK281">
            <v>309</v>
          </cell>
        </row>
        <row r="282">
          <cell r="S282">
            <v>250</v>
          </cell>
          <cell r="AH282">
            <v>0</v>
          </cell>
          <cell r="AK282">
            <v>250</v>
          </cell>
        </row>
        <row r="283">
          <cell r="F283">
            <v>42988.917619047621</v>
          </cell>
          <cell r="P283">
            <v>806.34999999999968</v>
          </cell>
          <cell r="Q283">
            <v>0</v>
          </cell>
          <cell r="R283">
            <v>0</v>
          </cell>
          <cell r="S283">
            <v>2965.7386363636351</v>
          </cell>
          <cell r="T283">
            <v>-670.49373030303025</v>
          </cell>
          <cell r="U283">
            <v>-683.33020909090919</v>
          </cell>
          <cell r="V283">
            <v>0</v>
          </cell>
          <cell r="W283">
            <v>0</v>
          </cell>
          <cell r="X283">
            <v>1745.707575757576</v>
          </cell>
          <cell r="Y283">
            <v>-494</v>
          </cell>
          <cell r="Z283">
            <v>-194.2409090909091</v>
          </cell>
          <cell r="AA283">
            <v>0</v>
          </cell>
          <cell r="AB283">
            <v>0</v>
          </cell>
          <cell r="AC283">
            <v>1403.1818181818192</v>
          </cell>
          <cell r="AD283">
            <v>-293</v>
          </cell>
          <cell r="AE283">
            <v>-120.37515151515153</v>
          </cell>
          <cell r="AF283">
            <v>1092.2333333333327</v>
          </cell>
          <cell r="AG283">
            <v>841.54</v>
          </cell>
          <cell r="AH283">
            <v>206.69333333333327</v>
          </cell>
          <cell r="AK283">
            <v>51324.128982683971</v>
          </cell>
        </row>
        <row r="284">
          <cell r="AK284">
            <v>0</v>
          </cell>
        </row>
        <row r="285">
          <cell r="F285">
            <v>3571</v>
          </cell>
          <cell r="P285">
            <v>806.35</v>
          </cell>
          <cell r="Q285">
            <v>0</v>
          </cell>
          <cell r="R285">
            <v>0</v>
          </cell>
          <cell r="S285">
            <v>2995.738636363636</v>
          </cell>
          <cell r="T285">
            <v>0</v>
          </cell>
          <cell r="U285">
            <v>0</v>
          </cell>
          <cell r="V285">
            <v>0</v>
          </cell>
          <cell r="W285">
            <v>0</v>
          </cell>
          <cell r="X285">
            <v>1745.7075757575756</v>
          </cell>
          <cell r="Y285">
            <v>0</v>
          </cell>
          <cell r="Z285">
            <v>0</v>
          </cell>
          <cell r="AA285">
            <v>0</v>
          </cell>
          <cell r="AB285">
            <v>0</v>
          </cell>
          <cell r="AC285">
            <v>1402.5151515151517</v>
          </cell>
          <cell r="AD285">
            <v>0</v>
          </cell>
          <cell r="AE285">
            <v>0</v>
          </cell>
          <cell r="AF285">
            <v>1092.5333333333333</v>
          </cell>
          <cell r="AG285">
            <v>758.54</v>
          </cell>
          <cell r="AH285">
            <v>289.99333333333323</v>
          </cell>
          <cell r="AK285">
            <v>11935.844696969696</v>
          </cell>
        </row>
        <row r="286">
          <cell r="F286">
            <v>555</v>
          </cell>
          <cell r="P286">
            <v>205.5</v>
          </cell>
          <cell r="S286">
            <v>1298.2</v>
          </cell>
          <cell r="X286">
            <v>-91.5</v>
          </cell>
          <cell r="AC286">
            <v>99.5</v>
          </cell>
          <cell r="AF286">
            <v>52.299999999999983</v>
          </cell>
          <cell r="AG286">
            <v>-31</v>
          </cell>
          <cell r="AH286">
            <v>83.299999999999983</v>
          </cell>
          <cell r="AK286">
            <v>2229</v>
          </cell>
        </row>
        <row r="287">
          <cell r="F287">
            <v>204</v>
          </cell>
          <cell r="P287">
            <v>475.6</v>
          </cell>
          <cell r="Q287">
            <v>0</v>
          </cell>
          <cell r="R287">
            <v>0</v>
          </cell>
          <cell r="S287">
            <v>498.11363636363637</v>
          </cell>
          <cell r="T287">
            <v>0</v>
          </cell>
          <cell r="U287">
            <v>0</v>
          </cell>
          <cell r="V287">
            <v>0</v>
          </cell>
          <cell r="W287">
            <v>0</v>
          </cell>
          <cell r="X287">
            <v>1367.2409090909089</v>
          </cell>
          <cell r="Y287">
            <v>0</v>
          </cell>
          <cell r="Z287">
            <v>0</v>
          </cell>
          <cell r="AA287">
            <v>0</v>
          </cell>
          <cell r="AB287">
            <v>0</v>
          </cell>
          <cell r="AC287">
            <v>511.88181818181829</v>
          </cell>
          <cell r="AD287">
            <v>0</v>
          </cell>
          <cell r="AE287">
            <v>0</v>
          </cell>
          <cell r="AF287">
            <v>613</v>
          </cell>
          <cell r="AG287">
            <v>613</v>
          </cell>
          <cell r="AH287">
            <v>0</v>
          </cell>
          <cell r="AK287">
            <v>3669.8363636363633</v>
          </cell>
        </row>
        <row r="288">
          <cell r="F288">
            <v>0</v>
          </cell>
          <cell r="P288">
            <v>0</v>
          </cell>
          <cell r="S288">
            <v>0</v>
          </cell>
          <cell r="X288">
            <v>0</v>
          </cell>
          <cell r="AC288">
            <v>0</v>
          </cell>
          <cell r="AF288">
            <v>0</v>
          </cell>
          <cell r="AG288">
            <v>0</v>
          </cell>
          <cell r="AH288">
            <v>0</v>
          </cell>
          <cell r="AK288">
            <v>0</v>
          </cell>
        </row>
        <row r="289">
          <cell r="F289">
            <v>0</v>
          </cell>
          <cell r="P289">
            <v>0</v>
          </cell>
          <cell r="S289">
            <v>0</v>
          </cell>
          <cell r="X289">
            <v>0</v>
          </cell>
          <cell r="AC289">
            <v>0</v>
          </cell>
          <cell r="AF289">
            <v>0</v>
          </cell>
          <cell r="AG289">
            <v>0</v>
          </cell>
          <cell r="AH289">
            <v>0</v>
          </cell>
          <cell r="AK289">
            <v>0</v>
          </cell>
        </row>
        <row r="290">
          <cell r="F290">
            <v>2801</v>
          </cell>
          <cell r="P290">
            <v>124.25</v>
          </cell>
          <cell r="Q290">
            <v>0</v>
          </cell>
          <cell r="R290">
            <v>0</v>
          </cell>
          <cell r="S290">
            <v>1118.425</v>
          </cell>
          <cell r="T290">
            <v>0</v>
          </cell>
          <cell r="U290">
            <v>0</v>
          </cell>
          <cell r="V290">
            <v>0</v>
          </cell>
          <cell r="W290">
            <v>0</v>
          </cell>
          <cell r="X290">
            <v>297.96666666666664</v>
          </cell>
          <cell r="Y290">
            <v>0</v>
          </cell>
          <cell r="Z290">
            <v>0</v>
          </cell>
          <cell r="AA290">
            <v>0</v>
          </cell>
          <cell r="AB290">
            <v>0</v>
          </cell>
          <cell r="AC290">
            <v>530.13333333333344</v>
          </cell>
          <cell r="AD290">
            <v>0</v>
          </cell>
          <cell r="AE290">
            <v>0</v>
          </cell>
          <cell r="AF290">
            <v>369.23333333333329</v>
          </cell>
          <cell r="AG290">
            <v>163.54000000000002</v>
          </cell>
          <cell r="AH290">
            <v>206.69333333333327</v>
          </cell>
          <cell r="AK290">
            <v>5453.0083333333332</v>
          </cell>
        </row>
        <row r="291">
          <cell r="F291">
            <v>11</v>
          </cell>
          <cell r="P291">
            <v>-2.4000000000000057</v>
          </cell>
          <cell r="S291">
            <v>287.66666666666652</v>
          </cell>
          <cell r="X291">
            <v>23.850000000000005</v>
          </cell>
          <cell r="AC291">
            <v>394.98333333333346</v>
          </cell>
          <cell r="AF291">
            <v>15.25</v>
          </cell>
          <cell r="AG291">
            <v>-162.75</v>
          </cell>
          <cell r="AH291">
            <v>179</v>
          </cell>
          <cell r="AK291">
            <v>746.35</v>
          </cell>
        </row>
        <row r="292">
          <cell r="F292">
            <v>1</v>
          </cell>
          <cell r="P292">
            <v>27.766666666666676</v>
          </cell>
          <cell r="S292">
            <v>599.33333333333337</v>
          </cell>
          <cell r="X292">
            <v>176</v>
          </cell>
          <cell r="AC292">
            <v>71.683333333333351</v>
          </cell>
          <cell r="AF292">
            <v>160.59999999999994</v>
          </cell>
          <cell r="AG292">
            <v>150</v>
          </cell>
          <cell r="AH292">
            <v>10.599999999999946</v>
          </cell>
          <cell r="AK292">
            <v>1036.3833333333334</v>
          </cell>
        </row>
        <row r="293">
          <cell r="F293">
            <v>2789</v>
          </cell>
          <cell r="P293">
            <v>98.883333333333326</v>
          </cell>
          <cell r="S293">
            <v>231.42499999999998</v>
          </cell>
          <cell r="X293">
            <v>98.11666666666666</v>
          </cell>
          <cell r="AC293">
            <v>63.466666666666669</v>
          </cell>
          <cell r="AF293">
            <v>193.38333333333335</v>
          </cell>
          <cell r="AG293">
            <v>176.29000000000002</v>
          </cell>
          <cell r="AH293">
            <v>17.093333333333334</v>
          </cell>
          <cell r="AK293">
            <v>3670.2750000000001</v>
          </cell>
        </row>
        <row r="294">
          <cell r="P294">
            <v>0</v>
          </cell>
          <cell r="AF294">
            <v>0</v>
          </cell>
          <cell r="AG294">
            <v>0</v>
          </cell>
          <cell r="AH294">
            <v>0</v>
          </cell>
          <cell r="AK294">
            <v>0</v>
          </cell>
        </row>
        <row r="295">
          <cell r="F295">
            <v>11</v>
          </cell>
          <cell r="P295">
            <v>1</v>
          </cell>
          <cell r="S295">
            <v>81</v>
          </cell>
          <cell r="X295">
            <v>172</v>
          </cell>
          <cell r="AC295">
            <v>261</v>
          </cell>
          <cell r="AF295">
            <v>58</v>
          </cell>
          <cell r="AG295">
            <v>13</v>
          </cell>
          <cell r="AH295">
            <v>0</v>
          </cell>
          <cell r="AK295">
            <v>584</v>
          </cell>
        </row>
        <row r="296">
          <cell r="F296">
            <v>42988.917619047621</v>
          </cell>
          <cell r="P296">
            <v>806.34999999999968</v>
          </cell>
          <cell r="Q296">
            <v>0</v>
          </cell>
          <cell r="R296">
            <v>0</v>
          </cell>
          <cell r="S296">
            <v>2965.7386363636351</v>
          </cell>
          <cell r="T296">
            <v>-670.49373030303025</v>
          </cell>
          <cell r="U296">
            <v>-683.33020909090919</v>
          </cell>
          <cell r="V296">
            <v>0</v>
          </cell>
          <cell r="W296">
            <v>0</v>
          </cell>
          <cell r="X296">
            <v>1745.707575757576</v>
          </cell>
          <cell r="Y296">
            <v>-494</v>
          </cell>
          <cell r="Z296">
            <v>-194.2409090909091</v>
          </cell>
          <cell r="AA296">
            <v>0</v>
          </cell>
          <cell r="AB296">
            <v>0</v>
          </cell>
          <cell r="AC296">
            <v>1403.1818181818192</v>
          </cell>
          <cell r="AD296">
            <v>-293</v>
          </cell>
          <cell r="AE296">
            <v>-120.37515151515153</v>
          </cell>
          <cell r="AF296">
            <v>1092.2333333333327</v>
          </cell>
          <cell r="AG296">
            <v>841.54</v>
          </cell>
          <cell r="AH296">
            <v>206.69333333333327</v>
          </cell>
          <cell r="AK296">
            <v>51324.128982683971</v>
          </cell>
        </row>
        <row r="297">
          <cell r="AH297">
            <v>191</v>
          </cell>
          <cell r="AK297">
            <v>0</v>
          </cell>
        </row>
        <row r="299">
          <cell r="F299">
            <v>42988.917619047621</v>
          </cell>
          <cell r="G299">
            <v>0</v>
          </cell>
          <cell r="H299">
            <v>0</v>
          </cell>
          <cell r="P299">
            <v>806.34999999999968</v>
          </cell>
          <cell r="Q299">
            <v>0</v>
          </cell>
          <cell r="R299">
            <v>0</v>
          </cell>
          <cell r="S299">
            <v>2965.7386363636351</v>
          </cell>
          <cell r="T299">
            <v>-670.49373030303025</v>
          </cell>
          <cell r="U299">
            <v>-683.33020909090919</v>
          </cell>
          <cell r="V299">
            <v>0</v>
          </cell>
          <cell r="W299">
            <v>0</v>
          </cell>
          <cell r="X299">
            <v>1745.707575757576</v>
          </cell>
          <cell r="Y299">
            <v>-494</v>
          </cell>
          <cell r="Z299">
            <v>-194.2409090909091</v>
          </cell>
          <cell r="AA299">
            <v>0</v>
          </cell>
          <cell r="AB299">
            <v>0</v>
          </cell>
          <cell r="AC299">
            <v>1403.1818181818192</v>
          </cell>
          <cell r="AF299">
            <v>1092.2333333333327</v>
          </cell>
          <cell r="AG299">
            <v>694.5399999999994</v>
          </cell>
          <cell r="AH299">
            <v>397.69333333333327</v>
          </cell>
          <cell r="AK299">
            <v>51324.128982683971</v>
          </cell>
        </row>
        <row r="300">
          <cell r="F300">
            <v>0</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AK303">
            <v>0</v>
          </cell>
        </row>
        <row r="304">
          <cell r="F304">
            <v>42988.917619047621</v>
          </cell>
          <cell r="P304">
            <v>806.34999999999968</v>
          </cell>
          <cell r="Q304">
            <v>0</v>
          </cell>
          <cell r="R304">
            <v>0</v>
          </cell>
          <cell r="S304">
            <v>2965.7386363636351</v>
          </cell>
          <cell r="T304">
            <v>-670.49373030303025</v>
          </cell>
          <cell r="U304">
            <v>-683.33020909090919</v>
          </cell>
          <cell r="V304">
            <v>0</v>
          </cell>
          <cell r="W304">
            <v>0</v>
          </cell>
          <cell r="X304">
            <v>1745.707575757576</v>
          </cell>
          <cell r="Y304">
            <v>-494</v>
          </cell>
          <cell r="Z304">
            <v>-194.2409090909091</v>
          </cell>
          <cell r="AA304">
            <v>0</v>
          </cell>
          <cell r="AB304">
            <v>0</v>
          </cell>
          <cell r="AC304">
            <v>1403.1818181818192</v>
          </cell>
          <cell r="AD304">
            <v>-293</v>
          </cell>
          <cell r="AE304">
            <v>-120.37515151515153</v>
          </cell>
          <cell r="AF304">
            <v>1092.2333333333327</v>
          </cell>
          <cell r="AG304">
            <v>694.5399999999994</v>
          </cell>
          <cell r="AH304">
            <v>397.69333333333327</v>
          </cell>
          <cell r="AK304">
            <v>51324.128982683971</v>
          </cell>
        </row>
        <row r="305">
          <cell r="AK305">
            <v>0</v>
          </cell>
        </row>
        <row r="306">
          <cell r="P306">
            <v>0</v>
          </cell>
          <cell r="AK306">
            <v>0</v>
          </cell>
        </row>
        <row r="307">
          <cell r="S307">
            <v>0</v>
          </cell>
          <cell r="AK307">
            <v>0</v>
          </cell>
        </row>
        <row r="308">
          <cell r="F308">
            <v>2805</v>
          </cell>
          <cell r="AK308">
            <v>2805</v>
          </cell>
        </row>
        <row r="309">
          <cell r="S309">
            <v>0</v>
          </cell>
        </row>
        <row r="310">
          <cell r="F310">
            <v>0</v>
          </cell>
          <cell r="AK310">
            <v>0</v>
          </cell>
        </row>
        <row r="311">
          <cell r="AK311">
            <v>0</v>
          </cell>
        </row>
        <row r="313">
          <cell r="AK313">
            <v>0</v>
          </cell>
        </row>
        <row r="314">
          <cell r="S314">
            <v>0</v>
          </cell>
        </row>
        <row r="315">
          <cell r="F315">
            <v>42988.917619047621</v>
          </cell>
          <cell r="P315">
            <v>806.34999999999968</v>
          </cell>
          <cell r="Q315">
            <v>0</v>
          </cell>
          <cell r="R315">
            <v>0</v>
          </cell>
          <cell r="S315">
            <v>2965.7386363636351</v>
          </cell>
          <cell r="T315">
            <v>-670.49373030303025</v>
          </cell>
          <cell r="U315">
            <v>-683.33020909090919</v>
          </cell>
          <cell r="V315">
            <v>0</v>
          </cell>
          <cell r="W315">
            <v>0</v>
          </cell>
          <cell r="X315">
            <v>1745.707575757576</v>
          </cell>
          <cell r="Y315">
            <v>-494</v>
          </cell>
          <cell r="Z315">
            <v>-194.2409090909091</v>
          </cell>
          <cell r="AA315">
            <v>0</v>
          </cell>
          <cell r="AB315">
            <v>0</v>
          </cell>
          <cell r="AC315">
            <v>1403.1818181818192</v>
          </cell>
          <cell r="AD315">
            <v>-293</v>
          </cell>
          <cell r="AE315">
            <v>-120.37515151515153</v>
          </cell>
          <cell r="AF315">
            <v>1092.2333333333327</v>
          </cell>
          <cell r="AG315">
            <v>694.5399999999994</v>
          </cell>
          <cell r="AH315">
            <v>397.69333333333327</v>
          </cell>
          <cell r="AK315">
            <v>51324.128982683971</v>
          </cell>
        </row>
        <row r="324">
          <cell r="AK324">
            <v>6814.3936363636367</v>
          </cell>
          <cell r="AM324">
            <v>5102.323636363637</v>
          </cell>
        </row>
        <row r="325">
          <cell r="F325">
            <v>151</v>
          </cell>
          <cell r="P325">
            <v>238</v>
          </cell>
          <cell r="S325">
            <v>523</v>
          </cell>
          <cell r="X325">
            <v>203</v>
          </cell>
          <cell r="AC325">
            <v>166</v>
          </cell>
          <cell r="AF325">
            <v>467</v>
          </cell>
          <cell r="AG325">
            <v>426</v>
          </cell>
          <cell r="AH325">
            <v>41</v>
          </cell>
          <cell r="AK325">
            <v>1859</v>
          </cell>
          <cell r="AM325">
            <v>1392</v>
          </cell>
        </row>
        <row r="326">
          <cell r="AK326">
            <v>6438.9176190476192</v>
          </cell>
          <cell r="AM326">
            <v>6438.9176190476192</v>
          </cell>
        </row>
        <row r="327">
          <cell r="AK327">
            <v>290.33333333333331</v>
          </cell>
          <cell r="AM327">
            <v>290.33333333333331</v>
          </cell>
        </row>
        <row r="328">
          <cell r="AK328">
            <v>584</v>
          </cell>
          <cell r="AM328">
            <v>526</v>
          </cell>
        </row>
        <row r="329">
          <cell r="AK329">
            <v>2162.5842857142857</v>
          </cell>
          <cell r="AM329">
            <v>2162.5842857142857</v>
          </cell>
        </row>
        <row r="330">
          <cell r="AK330">
            <v>3500</v>
          </cell>
          <cell r="AM330">
            <v>3500</v>
          </cell>
        </row>
        <row r="331">
          <cell r="AK331">
            <v>0</v>
          </cell>
        </row>
        <row r="332">
          <cell r="AK332">
            <v>486</v>
          </cell>
          <cell r="AM332">
            <v>486</v>
          </cell>
        </row>
        <row r="333">
          <cell r="AK333">
            <v>3400</v>
          </cell>
        </row>
        <row r="334">
          <cell r="AK334">
            <v>0</v>
          </cell>
          <cell r="AM334">
            <v>0</v>
          </cell>
        </row>
        <row r="335">
          <cell r="AK335">
            <v>2229</v>
          </cell>
          <cell r="AM335">
            <v>2176.6999999999998</v>
          </cell>
        </row>
        <row r="336">
          <cell r="AK336">
            <v>3669.8363636363633</v>
          </cell>
          <cell r="AM336">
            <v>3056.8363636363638</v>
          </cell>
        </row>
        <row r="337">
          <cell r="AK337">
            <v>0</v>
          </cell>
          <cell r="AM337">
            <v>0</v>
          </cell>
        </row>
        <row r="338">
          <cell r="AK338">
            <v>0</v>
          </cell>
          <cell r="AM338">
            <v>0</v>
          </cell>
        </row>
        <row r="339">
          <cell r="AK339">
            <v>0</v>
          </cell>
          <cell r="AM339">
            <v>0</v>
          </cell>
        </row>
        <row r="340">
          <cell r="AK340">
            <v>5083</v>
          </cell>
          <cell r="AM340">
            <v>4214</v>
          </cell>
        </row>
        <row r="341">
          <cell r="AK341">
            <v>1849</v>
          </cell>
          <cell r="AM341">
            <v>1233</v>
          </cell>
        </row>
        <row r="342">
          <cell r="AK342">
            <v>1155</v>
          </cell>
          <cell r="AM342">
            <v>1151</v>
          </cell>
        </row>
        <row r="343">
          <cell r="AK343">
            <v>1370</v>
          </cell>
        </row>
        <row r="344">
          <cell r="AK344">
            <v>709</v>
          </cell>
        </row>
        <row r="345">
          <cell r="AK345">
            <v>0</v>
          </cell>
          <cell r="AM345">
            <v>0</v>
          </cell>
        </row>
        <row r="346">
          <cell r="AK346">
            <v>2.5499999999999998</v>
          </cell>
          <cell r="AM346">
            <v>2.5499999999999998</v>
          </cell>
        </row>
        <row r="347">
          <cell r="AK347">
            <v>927.23333333333312</v>
          </cell>
          <cell r="AM347">
            <v>89.416666666666657</v>
          </cell>
        </row>
        <row r="348">
          <cell r="P348">
            <v>225</v>
          </cell>
          <cell r="S348">
            <v>296</v>
          </cell>
          <cell r="X348">
            <v>56</v>
          </cell>
          <cell r="AC348">
            <v>561.88181818181829</v>
          </cell>
          <cell r="AF348">
            <v>470</v>
          </cell>
          <cell r="AG348">
            <v>470</v>
          </cell>
          <cell r="AH348">
            <v>0</v>
          </cell>
          <cell r="AK348">
            <v>1608.8818181818183</v>
          </cell>
        </row>
        <row r="349">
          <cell r="AK349">
            <v>0</v>
          </cell>
        </row>
        <row r="350">
          <cell r="F350">
            <v>33</v>
          </cell>
          <cell r="P350">
            <v>0</v>
          </cell>
          <cell r="S350">
            <v>0</v>
          </cell>
          <cell r="X350">
            <v>0</v>
          </cell>
          <cell r="AC350">
            <v>0</v>
          </cell>
          <cell r="AF350">
            <v>0</v>
          </cell>
          <cell r="AG350">
            <v>0</v>
          </cell>
          <cell r="AH350">
            <v>0</v>
          </cell>
          <cell r="AK350">
            <v>342</v>
          </cell>
          <cell r="AM350">
            <v>342</v>
          </cell>
        </row>
        <row r="351">
          <cell r="AK351">
            <v>160</v>
          </cell>
          <cell r="AM351">
            <v>160</v>
          </cell>
        </row>
        <row r="352">
          <cell r="AK352">
            <v>0</v>
          </cell>
          <cell r="AM352">
            <v>0</v>
          </cell>
        </row>
        <row r="353">
          <cell r="AK353">
            <v>0</v>
          </cell>
          <cell r="AM353">
            <v>0</v>
          </cell>
        </row>
        <row r="354">
          <cell r="AK354">
            <v>5453.0083333333332</v>
          </cell>
          <cell r="AM354" t="e">
            <v>#REF!</v>
          </cell>
        </row>
        <row r="355">
          <cell r="AK355">
            <v>746.35</v>
          </cell>
        </row>
        <row r="356">
          <cell r="AK356">
            <v>1036.3833333333334</v>
          </cell>
        </row>
        <row r="357">
          <cell r="AK357">
            <v>3670.2750000000001</v>
          </cell>
        </row>
        <row r="358">
          <cell r="F358">
            <v>0</v>
          </cell>
          <cell r="P358">
            <v>0</v>
          </cell>
          <cell r="S358">
            <v>0</v>
          </cell>
          <cell r="T358">
            <v>87.84</v>
          </cell>
          <cell r="U358">
            <v>461.15999999999997</v>
          </cell>
          <cell r="X358">
            <v>491.83333333333337</v>
          </cell>
          <cell r="Y358">
            <v>359</v>
          </cell>
          <cell r="Z358">
            <v>141.33333333333337</v>
          </cell>
          <cell r="AC358">
            <v>176.5</v>
          </cell>
          <cell r="AD358">
            <v>289</v>
          </cell>
          <cell r="AE358">
            <v>117</v>
          </cell>
          <cell r="AF358">
            <v>383</v>
          </cell>
          <cell r="AG358">
            <v>383</v>
          </cell>
          <cell r="AH358">
            <v>0</v>
          </cell>
          <cell r="AK358">
            <v>1051.3333333333335</v>
          </cell>
          <cell r="AM358">
            <v>668.33333333333337</v>
          </cell>
        </row>
        <row r="367">
          <cell r="F367">
            <v>0</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K382" t="str">
            <v>АК "КЕ"</v>
          </cell>
          <cell r="AL382" t="str">
            <v>Е/Е</v>
          </cell>
        </row>
        <row r="383">
          <cell r="F383" t="str">
            <v>ПЛАН</v>
          </cell>
          <cell r="P383" t="str">
            <v>ПЛАН</v>
          </cell>
          <cell r="X383" t="str">
            <v>ПЛАН</v>
          </cell>
          <cell r="AC383" t="str">
            <v>ПЛАН</v>
          </cell>
          <cell r="AK383" t="str">
            <v>ПЛАН</v>
          </cell>
          <cell r="AL383" t="str">
            <v>ПЛАН</v>
          </cell>
        </row>
        <row r="384">
          <cell r="F384">
            <v>164.3</v>
          </cell>
          <cell r="G384">
            <v>104</v>
          </cell>
          <cell r="H384">
            <v>102</v>
          </cell>
          <cell r="P384">
            <v>14.333333333333332</v>
          </cell>
          <cell r="S384">
            <v>14.333333333333332</v>
          </cell>
          <cell r="X384">
            <v>182</v>
          </cell>
          <cell r="Y384">
            <v>131</v>
          </cell>
          <cell r="Z384">
            <v>130</v>
          </cell>
          <cell r="AC384">
            <v>323.66666666666674</v>
          </cell>
          <cell r="AD384">
            <v>230</v>
          </cell>
          <cell r="AE384">
            <v>231</v>
          </cell>
          <cell r="AK384">
            <v>735.30000000000018</v>
          </cell>
          <cell r="AL384">
            <v>526.33333333333337</v>
          </cell>
          <cell r="AM384">
            <v>490.33333333333331</v>
          </cell>
        </row>
        <row r="385">
          <cell r="F385">
            <v>29</v>
          </cell>
          <cell r="G385">
            <v>18</v>
          </cell>
          <cell r="P385">
            <v>0</v>
          </cell>
          <cell r="X385">
            <v>0</v>
          </cell>
          <cell r="Y385">
            <v>0</v>
          </cell>
          <cell r="AC385">
            <v>3.6666666666666665</v>
          </cell>
          <cell r="AD385">
            <v>3</v>
          </cell>
          <cell r="AK385">
            <v>46</v>
          </cell>
          <cell r="AL385">
            <v>24</v>
          </cell>
        </row>
        <row r="386">
          <cell r="F386">
            <v>0</v>
          </cell>
          <cell r="G386">
            <v>0</v>
          </cell>
          <cell r="P386">
            <v>0.66666666666666663</v>
          </cell>
          <cell r="X386">
            <v>146.66666666666666</v>
          </cell>
          <cell r="Y386">
            <v>105</v>
          </cell>
          <cell r="AC386">
            <v>280.66666666666669</v>
          </cell>
          <cell r="AD386">
            <v>200</v>
          </cell>
          <cell r="AK386">
            <v>428</v>
          </cell>
          <cell r="AL386">
            <v>305.66666666666669</v>
          </cell>
        </row>
        <row r="387">
          <cell r="F387">
            <v>0</v>
          </cell>
          <cell r="G387">
            <v>0</v>
          </cell>
          <cell r="P387">
            <v>2</v>
          </cell>
          <cell r="X387">
            <v>0</v>
          </cell>
          <cell r="Y387">
            <v>0</v>
          </cell>
          <cell r="AC387">
            <v>25</v>
          </cell>
          <cell r="AD387">
            <v>18</v>
          </cell>
          <cell r="AK387">
            <v>33.666666666666671</v>
          </cell>
          <cell r="AL387">
            <v>23</v>
          </cell>
        </row>
        <row r="388">
          <cell r="F388">
            <v>0</v>
          </cell>
          <cell r="G388">
            <v>0</v>
          </cell>
          <cell r="P388">
            <v>0</v>
          </cell>
          <cell r="X388">
            <v>25.333333333333332</v>
          </cell>
          <cell r="Y388">
            <v>18</v>
          </cell>
          <cell r="AC388">
            <v>0.66666666666666663</v>
          </cell>
          <cell r="AD388">
            <v>0</v>
          </cell>
          <cell r="AK388">
            <v>26</v>
          </cell>
          <cell r="AL388">
            <v>18</v>
          </cell>
        </row>
        <row r="389">
          <cell r="F389">
            <v>120.63333333333333</v>
          </cell>
          <cell r="G389">
            <v>76</v>
          </cell>
          <cell r="P389">
            <v>0</v>
          </cell>
          <cell r="X389">
            <v>0</v>
          </cell>
          <cell r="Y389">
            <v>0</v>
          </cell>
          <cell r="AC389">
            <v>0</v>
          </cell>
          <cell r="AD389">
            <v>0</v>
          </cell>
          <cell r="AK389">
            <v>120.63333333333333</v>
          </cell>
          <cell r="AL389">
            <v>78</v>
          </cell>
        </row>
        <row r="390">
          <cell r="F390">
            <v>8.6666666666666661</v>
          </cell>
          <cell r="G390">
            <v>5</v>
          </cell>
          <cell r="P390">
            <v>0</v>
          </cell>
          <cell r="X390">
            <v>0</v>
          </cell>
          <cell r="Y390">
            <v>0</v>
          </cell>
          <cell r="AC390">
            <v>0</v>
          </cell>
          <cell r="AD390">
            <v>0</v>
          </cell>
          <cell r="AK390">
            <v>8.6666666666666661</v>
          </cell>
          <cell r="AL390">
            <v>0</v>
          </cell>
        </row>
        <row r="391">
          <cell r="F391">
            <v>0</v>
          </cell>
          <cell r="G391">
            <v>0</v>
          </cell>
          <cell r="P391">
            <v>5.333333333333333</v>
          </cell>
          <cell r="X391">
            <v>0</v>
          </cell>
          <cell r="Y391">
            <v>0</v>
          </cell>
          <cell r="AC391">
            <v>0</v>
          </cell>
          <cell r="AD391">
            <v>0</v>
          </cell>
          <cell r="AK391">
            <v>22</v>
          </cell>
          <cell r="AL391">
            <v>15.333333333333332</v>
          </cell>
        </row>
        <row r="392">
          <cell r="F392">
            <v>5.333333333333333</v>
          </cell>
          <cell r="G392">
            <v>3</v>
          </cell>
          <cell r="P392">
            <v>0</v>
          </cell>
          <cell r="X392">
            <v>0</v>
          </cell>
          <cell r="Y392">
            <v>0</v>
          </cell>
          <cell r="AC392">
            <v>0</v>
          </cell>
          <cell r="AD392">
            <v>0</v>
          </cell>
          <cell r="AK392">
            <v>5.333333333333333</v>
          </cell>
          <cell r="AL392">
            <v>3</v>
          </cell>
        </row>
        <row r="393">
          <cell r="F393">
            <v>0.33333333333333331</v>
          </cell>
          <cell r="G393">
            <v>0</v>
          </cell>
          <cell r="P393">
            <v>4.333333333333333</v>
          </cell>
          <cell r="X393">
            <v>0</v>
          </cell>
          <cell r="Y393">
            <v>0</v>
          </cell>
          <cell r="AC393">
            <v>0</v>
          </cell>
          <cell r="AD393">
            <v>0</v>
          </cell>
          <cell r="AK393">
            <v>4.6666666666666661</v>
          </cell>
          <cell r="AL393">
            <v>4.333333333333333</v>
          </cell>
        </row>
        <row r="394">
          <cell r="F394">
            <v>0.33333333333333331</v>
          </cell>
          <cell r="G394">
            <v>0</v>
          </cell>
          <cell r="P394">
            <v>2</v>
          </cell>
          <cell r="X394">
            <v>10</v>
          </cell>
          <cell r="Y394">
            <v>7</v>
          </cell>
          <cell r="AC394">
            <v>13.666666666666666</v>
          </cell>
          <cell r="AD394">
            <v>10</v>
          </cell>
          <cell r="AK394">
            <v>26</v>
          </cell>
          <cell r="AL394">
            <v>19</v>
          </cell>
        </row>
        <row r="395">
          <cell r="F395">
            <v>0</v>
          </cell>
          <cell r="G395">
            <v>0</v>
          </cell>
          <cell r="P395">
            <v>0</v>
          </cell>
          <cell r="X395">
            <v>0</v>
          </cell>
          <cell r="Y395">
            <v>0</v>
          </cell>
          <cell r="AC395">
            <v>0</v>
          </cell>
          <cell r="AD395">
            <v>0</v>
          </cell>
          <cell r="AK395">
            <v>0</v>
          </cell>
        </row>
        <row r="396">
          <cell r="F396">
            <v>1.1666666666666667</v>
          </cell>
          <cell r="G396">
            <v>1</v>
          </cell>
          <cell r="P396">
            <v>20.5</v>
          </cell>
          <cell r="X396">
            <v>522.33333333333337</v>
          </cell>
          <cell r="Y396">
            <v>375</v>
          </cell>
          <cell r="AC396">
            <v>43</v>
          </cell>
          <cell r="AD396">
            <v>31</v>
          </cell>
          <cell r="AK396">
            <v>587.33333333333337</v>
          </cell>
          <cell r="AL396">
            <v>427.5</v>
          </cell>
          <cell r="AM396">
            <v>427.83333333333337</v>
          </cell>
        </row>
        <row r="397">
          <cell r="F397">
            <v>0</v>
          </cell>
          <cell r="G397">
            <v>0</v>
          </cell>
          <cell r="P397">
            <v>0</v>
          </cell>
          <cell r="X397">
            <v>0</v>
          </cell>
          <cell r="Y397">
            <v>0</v>
          </cell>
          <cell r="AC397">
            <v>0</v>
          </cell>
          <cell r="AD397">
            <v>0</v>
          </cell>
          <cell r="AK397">
            <v>0</v>
          </cell>
          <cell r="AL397">
            <v>0</v>
          </cell>
        </row>
        <row r="398">
          <cell r="F398">
            <v>0</v>
          </cell>
          <cell r="G398">
            <v>0</v>
          </cell>
          <cell r="P398">
            <v>0</v>
          </cell>
          <cell r="X398">
            <v>480.66666666666669</v>
          </cell>
          <cell r="Y398">
            <v>345</v>
          </cell>
          <cell r="AC398">
            <v>11</v>
          </cell>
          <cell r="AD398">
            <v>8</v>
          </cell>
          <cell r="AK398">
            <v>491.66666666666669</v>
          </cell>
          <cell r="AL398">
            <v>353</v>
          </cell>
        </row>
        <row r="399">
          <cell r="F399">
            <v>0</v>
          </cell>
          <cell r="G399">
            <v>0</v>
          </cell>
          <cell r="P399">
            <v>0</v>
          </cell>
          <cell r="X399">
            <v>0</v>
          </cell>
          <cell r="Y399">
            <v>0</v>
          </cell>
          <cell r="AC399">
            <v>0</v>
          </cell>
          <cell r="AD399">
            <v>0</v>
          </cell>
          <cell r="AK399">
            <v>0</v>
          </cell>
          <cell r="AL399">
            <v>0</v>
          </cell>
        </row>
        <row r="400">
          <cell r="F400">
            <v>1.1666666666666667</v>
          </cell>
          <cell r="G400">
            <v>1</v>
          </cell>
          <cell r="P400">
            <v>15.833333333333334</v>
          </cell>
          <cell r="X400">
            <v>41.666666666666664</v>
          </cell>
          <cell r="Y400">
            <v>30</v>
          </cell>
          <cell r="AC400">
            <v>32</v>
          </cell>
          <cell r="AD400">
            <v>23</v>
          </cell>
          <cell r="AK400">
            <v>91</v>
          </cell>
          <cell r="AL400">
            <v>74.833333333333343</v>
          </cell>
        </row>
        <row r="401">
          <cell r="F401">
            <v>0</v>
          </cell>
          <cell r="G401">
            <v>0</v>
          </cell>
          <cell r="P401">
            <v>4.666666666666667</v>
          </cell>
          <cell r="X401">
            <v>0</v>
          </cell>
          <cell r="Y401">
            <v>0</v>
          </cell>
          <cell r="AC401">
            <v>0</v>
          </cell>
          <cell r="AD401">
            <v>0</v>
          </cell>
          <cell r="AK401">
            <v>4.666666666666667</v>
          </cell>
          <cell r="AL401">
            <v>0</v>
          </cell>
        </row>
        <row r="402">
          <cell r="F402">
            <v>0</v>
          </cell>
          <cell r="G402">
            <v>0</v>
          </cell>
          <cell r="P402">
            <v>0</v>
          </cell>
          <cell r="X402">
            <v>0</v>
          </cell>
          <cell r="Y402">
            <v>0</v>
          </cell>
          <cell r="AC402">
            <v>0</v>
          </cell>
          <cell r="AD402">
            <v>0</v>
          </cell>
          <cell r="AK402">
            <v>0</v>
          </cell>
        </row>
        <row r="403">
          <cell r="F403">
            <v>10</v>
          </cell>
          <cell r="G403">
            <v>6</v>
          </cell>
          <cell r="P403">
            <v>39</v>
          </cell>
          <cell r="X403">
            <v>0</v>
          </cell>
          <cell r="Y403">
            <v>0</v>
          </cell>
          <cell r="AC403">
            <v>0</v>
          </cell>
          <cell r="AD403">
            <v>0</v>
          </cell>
          <cell r="AK403">
            <v>49</v>
          </cell>
          <cell r="AL403">
            <v>45</v>
          </cell>
          <cell r="AM403">
            <v>46</v>
          </cell>
        </row>
        <row r="404">
          <cell r="F404">
            <v>2.6666666666666665</v>
          </cell>
          <cell r="G404">
            <v>2</v>
          </cell>
          <cell r="P404">
            <v>3.3333333333333335</v>
          </cell>
          <cell r="X404">
            <v>0</v>
          </cell>
          <cell r="Y404">
            <v>0</v>
          </cell>
          <cell r="AC404">
            <v>0</v>
          </cell>
          <cell r="AD404">
            <v>0</v>
          </cell>
          <cell r="AK404">
            <v>6</v>
          </cell>
          <cell r="AL404">
            <v>5.3333333333333339</v>
          </cell>
        </row>
        <row r="405">
          <cell r="F405">
            <v>7.333333333333333</v>
          </cell>
          <cell r="G405">
            <v>5</v>
          </cell>
          <cell r="P405">
            <v>35.666666666666664</v>
          </cell>
          <cell r="X405">
            <v>0</v>
          </cell>
          <cell r="Y405">
            <v>0</v>
          </cell>
          <cell r="AC405">
            <v>0</v>
          </cell>
          <cell r="AD405">
            <v>0</v>
          </cell>
          <cell r="AK405">
            <v>43</v>
          </cell>
          <cell r="AL405">
            <v>40.666666666666664</v>
          </cell>
        </row>
        <row r="406">
          <cell r="F406">
            <v>0</v>
          </cell>
          <cell r="G406">
            <v>0</v>
          </cell>
          <cell r="P406">
            <v>0</v>
          </cell>
          <cell r="X406">
            <v>0</v>
          </cell>
          <cell r="Y406">
            <v>0</v>
          </cell>
          <cell r="AC406">
            <v>0</v>
          </cell>
          <cell r="AD406">
            <v>0</v>
          </cell>
          <cell r="AK406">
            <v>0</v>
          </cell>
        </row>
        <row r="407">
          <cell r="F407">
            <v>206.33333333333329</v>
          </cell>
          <cell r="G407">
            <v>131</v>
          </cell>
          <cell r="H407">
            <v>130</v>
          </cell>
          <cell r="P407">
            <v>50.166666666666671</v>
          </cell>
          <cell r="S407">
            <v>50.166666666666671</v>
          </cell>
          <cell r="X407">
            <v>37.833333333333343</v>
          </cell>
          <cell r="Y407">
            <v>27</v>
          </cell>
          <cell r="AC407">
            <v>26.000000000000004</v>
          </cell>
          <cell r="AD407">
            <v>18</v>
          </cell>
          <cell r="AK407">
            <v>1965.0000000000002</v>
          </cell>
          <cell r="AL407">
            <v>481.16666666666663</v>
          </cell>
          <cell r="AM407">
            <v>481.16666666666663</v>
          </cell>
        </row>
        <row r="408">
          <cell r="F408">
            <v>0</v>
          </cell>
          <cell r="G408">
            <v>0</v>
          </cell>
          <cell r="P408">
            <v>0</v>
          </cell>
          <cell r="X408">
            <v>0</v>
          </cell>
          <cell r="Y408">
            <v>0</v>
          </cell>
          <cell r="AC408">
            <v>0</v>
          </cell>
          <cell r="AD408">
            <v>0</v>
          </cell>
          <cell r="AK408">
            <v>1350</v>
          </cell>
          <cell r="AL408">
            <v>0</v>
          </cell>
        </row>
        <row r="409">
          <cell r="F409">
            <v>0</v>
          </cell>
          <cell r="G409">
            <v>0</v>
          </cell>
          <cell r="P409">
            <v>0</v>
          </cell>
          <cell r="X409">
            <v>0</v>
          </cell>
          <cell r="Y409">
            <v>0</v>
          </cell>
          <cell r="AC409">
            <v>0</v>
          </cell>
          <cell r="AD409">
            <v>0</v>
          </cell>
          <cell r="AK409">
            <v>95</v>
          </cell>
          <cell r="AL409">
            <v>95</v>
          </cell>
        </row>
        <row r="410">
          <cell r="F410">
            <v>0</v>
          </cell>
          <cell r="G410">
            <v>0</v>
          </cell>
          <cell r="P410">
            <v>0</v>
          </cell>
          <cell r="X410">
            <v>0</v>
          </cell>
          <cell r="Y410">
            <v>0</v>
          </cell>
          <cell r="AC410">
            <v>0</v>
          </cell>
          <cell r="AD410">
            <v>0</v>
          </cell>
          <cell r="AK410">
            <v>0</v>
          </cell>
          <cell r="AL410">
            <v>0</v>
          </cell>
        </row>
        <row r="411">
          <cell r="F411">
            <v>0</v>
          </cell>
          <cell r="G411">
            <v>0</v>
          </cell>
          <cell r="P411">
            <v>12.333333333333334</v>
          </cell>
          <cell r="X411">
            <v>0</v>
          </cell>
          <cell r="Y411">
            <v>0</v>
          </cell>
          <cell r="AC411">
            <v>0</v>
          </cell>
          <cell r="AD411">
            <v>0</v>
          </cell>
          <cell r="AK411">
            <v>12.333333333333334</v>
          </cell>
          <cell r="AL411">
            <v>12.333333333333334</v>
          </cell>
        </row>
        <row r="412">
          <cell r="F412">
            <v>0</v>
          </cell>
          <cell r="G412">
            <v>0</v>
          </cell>
          <cell r="P412">
            <v>0</v>
          </cell>
          <cell r="X412">
            <v>0</v>
          </cell>
          <cell r="Y412">
            <v>0</v>
          </cell>
          <cell r="AC412">
            <v>0</v>
          </cell>
          <cell r="AD412">
            <v>0</v>
          </cell>
          <cell r="AK412">
            <v>0</v>
          </cell>
          <cell r="AL412">
            <v>0</v>
          </cell>
        </row>
        <row r="413">
          <cell r="F413">
            <v>1.6666666666666667</v>
          </cell>
          <cell r="G413">
            <v>1</v>
          </cell>
          <cell r="P413">
            <v>5</v>
          </cell>
          <cell r="X413">
            <v>3</v>
          </cell>
          <cell r="Y413">
            <v>2</v>
          </cell>
          <cell r="AC413">
            <v>3</v>
          </cell>
          <cell r="AD413">
            <v>2</v>
          </cell>
          <cell r="AK413">
            <v>57.666666666666664</v>
          </cell>
          <cell r="AL413">
            <v>50</v>
          </cell>
        </row>
        <row r="414">
          <cell r="F414">
            <v>0</v>
          </cell>
          <cell r="G414">
            <v>0</v>
          </cell>
          <cell r="P414">
            <v>0</v>
          </cell>
          <cell r="X414">
            <v>0</v>
          </cell>
          <cell r="Y414">
            <v>0</v>
          </cell>
          <cell r="AC414">
            <v>0</v>
          </cell>
          <cell r="AD414">
            <v>0</v>
          </cell>
          <cell r="AK414">
            <v>4</v>
          </cell>
          <cell r="AL414">
            <v>0</v>
          </cell>
        </row>
        <row r="415">
          <cell r="F415">
            <v>0</v>
          </cell>
          <cell r="G415">
            <v>0</v>
          </cell>
          <cell r="P415">
            <v>0</v>
          </cell>
          <cell r="X415">
            <v>0</v>
          </cell>
          <cell r="Y415">
            <v>0</v>
          </cell>
          <cell r="AC415">
            <v>0</v>
          </cell>
          <cell r="AD415">
            <v>0</v>
          </cell>
          <cell r="AK415">
            <v>0</v>
          </cell>
          <cell r="AL415">
            <v>0</v>
          </cell>
        </row>
        <row r="416">
          <cell r="F416">
            <v>0</v>
          </cell>
          <cell r="G416">
            <v>0</v>
          </cell>
          <cell r="P416">
            <v>18.5</v>
          </cell>
          <cell r="X416">
            <v>4.5</v>
          </cell>
          <cell r="Y416">
            <v>3</v>
          </cell>
          <cell r="AC416">
            <v>1.3333333333333333</v>
          </cell>
          <cell r="AD416">
            <v>1</v>
          </cell>
          <cell r="AK416">
            <v>28.5</v>
          </cell>
          <cell r="AL416">
            <v>26.5</v>
          </cell>
        </row>
        <row r="417">
          <cell r="F417">
            <v>0</v>
          </cell>
          <cell r="G417">
            <v>0</v>
          </cell>
          <cell r="P417">
            <v>1.3333333333333333</v>
          </cell>
          <cell r="X417">
            <v>0</v>
          </cell>
          <cell r="Y417">
            <v>0</v>
          </cell>
          <cell r="AC417">
            <v>1.6666666666666667</v>
          </cell>
          <cell r="AD417">
            <v>1</v>
          </cell>
          <cell r="AK417">
            <v>69</v>
          </cell>
          <cell r="AL417">
            <v>52.333333333333336</v>
          </cell>
        </row>
        <row r="418">
          <cell r="F418">
            <v>177</v>
          </cell>
          <cell r="G418">
            <v>112</v>
          </cell>
          <cell r="P418">
            <v>0</v>
          </cell>
          <cell r="X418">
            <v>0</v>
          </cell>
          <cell r="Y418">
            <v>0</v>
          </cell>
          <cell r="AC418">
            <v>0</v>
          </cell>
          <cell r="AD418">
            <v>0</v>
          </cell>
          <cell r="AK418">
            <v>177</v>
          </cell>
          <cell r="AL418">
            <v>112</v>
          </cell>
        </row>
        <row r="419">
          <cell r="F419">
            <v>0</v>
          </cell>
          <cell r="G419">
            <v>0</v>
          </cell>
          <cell r="P419">
            <v>0</v>
          </cell>
          <cell r="X419">
            <v>10</v>
          </cell>
          <cell r="Y419">
            <v>7</v>
          </cell>
          <cell r="AC419">
            <v>7.666666666666667</v>
          </cell>
          <cell r="AD419">
            <v>5</v>
          </cell>
          <cell r="AK419">
            <v>17.666666666666668</v>
          </cell>
          <cell r="AL419">
            <v>12</v>
          </cell>
        </row>
        <row r="420">
          <cell r="F420">
            <v>0.66666666666666663</v>
          </cell>
          <cell r="G420">
            <v>0</v>
          </cell>
          <cell r="P420">
            <v>2</v>
          </cell>
          <cell r="X420">
            <v>1.3333333333333333</v>
          </cell>
          <cell r="Y420">
            <v>1</v>
          </cell>
          <cell r="AC420">
            <v>1</v>
          </cell>
          <cell r="AD420">
            <v>1</v>
          </cell>
          <cell r="AK420">
            <v>6</v>
          </cell>
          <cell r="AL420">
            <v>4</v>
          </cell>
        </row>
        <row r="421">
          <cell r="F421">
            <v>2.6666666666666665</v>
          </cell>
          <cell r="G421">
            <v>2</v>
          </cell>
          <cell r="P421">
            <v>0.33333333333333331</v>
          </cell>
          <cell r="X421">
            <v>1</v>
          </cell>
          <cell r="Y421">
            <v>1</v>
          </cell>
          <cell r="AC421">
            <v>0.66666666666666663</v>
          </cell>
          <cell r="AD421">
            <v>0</v>
          </cell>
          <cell r="AK421">
            <v>9.3333333333333339</v>
          </cell>
          <cell r="AL421">
            <v>5.333333333333333</v>
          </cell>
        </row>
        <row r="422">
          <cell r="F422">
            <v>0</v>
          </cell>
          <cell r="G422">
            <v>0</v>
          </cell>
          <cell r="P422">
            <v>2.3333333333333335</v>
          </cell>
          <cell r="X422">
            <v>6</v>
          </cell>
          <cell r="Y422">
            <v>4</v>
          </cell>
          <cell r="AC422">
            <v>5</v>
          </cell>
          <cell r="AD422">
            <v>4</v>
          </cell>
          <cell r="AK422">
            <v>13.333333333333334</v>
          </cell>
          <cell r="AL422">
            <v>10.333333333333334</v>
          </cell>
        </row>
        <row r="423">
          <cell r="F423">
            <v>0</v>
          </cell>
          <cell r="G423">
            <v>0</v>
          </cell>
          <cell r="P423">
            <v>0</v>
          </cell>
          <cell r="X423">
            <v>0</v>
          </cell>
          <cell r="Y423">
            <v>0</v>
          </cell>
          <cell r="AC423">
            <v>0</v>
          </cell>
          <cell r="AD423">
            <v>0</v>
          </cell>
          <cell r="AK423">
            <v>0</v>
          </cell>
          <cell r="AL423">
            <v>0</v>
          </cell>
        </row>
        <row r="424">
          <cell r="F424">
            <v>0</v>
          </cell>
          <cell r="G424">
            <v>0</v>
          </cell>
          <cell r="P424">
            <v>0</v>
          </cell>
          <cell r="X424">
            <v>0</v>
          </cell>
          <cell r="Y424">
            <v>0</v>
          </cell>
          <cell r="AC424">
            <v>0</v>
          </cell>
          <cell r="AD424">
            <v>0</v>
          </cell>
          <cell r="AK424">
            <v>0</v>
          </cell>
          <cell r="AL424">
            <v>0</v>
          </cell>
        </row>
        <row r="425">
          <cell r="F425">
            <v>9.6666666666666661</v>
          </cell>
          <cell r="G425">
            <v>6</v>
          </cell>
          <cell r="P425">
            <v>1</v>
          </cell>
          <cell r="X425">
            <v>0</v>
          </cell>
          <cell r="Y425">
            <v>0</v>
          </cell>
          <cell r="AC425">
            <v>0</v>
          </cell>
          <cell r="AD425">
            <v>0</v>
          </cell>
          <cell r="AK425">
            <v>12</v>
          </cell>
          <cell r="AL425">
            <v>8</v>
          </cell>
        </row>
        <row r="426">
          <cell r="F426">
            <v>0</v>
          </cell>
          <cell r="G426">
            <v>0</v>
          </cell>
          <cell r="P426">
            <v>0</v>
          </cell>
          <cell r="X426">
            <v>0</v>
          </cell>
          <cell r="Y426">
            <v>0</v>
          </cell>
          <cell r="AC426">
            <v>0</v>
          </cell>
          <cell r="AD426">
            <v>0</v>
          </cell>
          <cell r="AK426">
            <v>0</v>
          </cell>
          <cell r="AL426">
            <v>0</v>
          </cell>
        </row>
        <row r="427">
          <cell r="F427">
            <v>2.3333333333333335</v>
          </cell>
          <cell r="G427">
            <v>1</v>
          </cell>
          <cell r="P427">
            <v>0.66666666666666663</v>
          </cell>
          <cell r="X427">
            <v>0.66666666666666663</v>
          </cell>
          <cell r="Y427">
            <v>0</v>
          </cell>
          <cell r="AC427">
            <v>0.66666666666666663</v>
          </cell>
          <cell r="AD427">
            <v>0</v>
          </cell>
          <cell r="AK427">
            <v>4.333333333333333</v>
          </cell>
          <cell r="AL427">
            <v>1.6666666666666665</v>
          </cell>
        </row>
        <row r="428">
          <cell r="F428">
            <v>1.6666666666666667</v>
          </cell>
          <cell r="G428">
            <v>1</v>
          </cell>
          <cell r="P428">
            <v>0.66666666666666663</v>
          </cell>
          <cell r="X428">
            <v>0.66666666666666663</v>
          </cell>
          <cell r="Y428">
            <v>0</v>
          </cell>
          <cell r="AC428">
            <v>0.66666666666666663</v>
          </cell>
          <cell r="AD428">
            <v>0</v>
          </cell>
          <cell r="AK428">
            <v>3.6666666666666665</v>
          </cell>
          <cell r="AL428">
            <v>1.6666666666666665</v>
          </cell>
        </row>
        <row r="429">
          <cell r="F429">
            <v>6.666666666666667</v>
          </cell>
          <cell r="G429">
            <v>4</v>
          </cell>
          <cell r="P429">
            <v>4.666666666666667</v>
          </cell>
          <cell r="X429">
            <v>3</v>
          </cell>
          <cell r="Y429">
            <v>2</v>
          </cell>
          <cell r="AC429">
            <v>2</v>
          </cell>
          <cell r="AD429">
            <v>1</v>
          </cell>
          <cell r="AK429">
            <v>33</v>
          </cell>
          <cell r="AL429">
            <v>21.666666666666668</v>
          </cell>
        </row>
        <row r="430">
          <cell r="F430">
            <v>0</v>
          </cell>
          <cell r="G430">
            <v>0</v>
          </cell>
          <cell r="P430">
            <v>0</v>
          </cell>
          <cell r="X430">
            <v>0</v>
          </cell>
          <cell r="Y430">
            <v>0</v>
          </cell>
          <cell r="AC430">
            <v>0</v>
          </cell>
          <cell r="AD430">
            <v>0</v>
          </cell>
          <cell r="AK430">
            <v>0</v>
          </cell>
          <cell r="AL430">
            <v>0</v>
          </cell>
        </row>
        <row r="431">
          <cell r="F431">
            <v>0</v>
          </cell>
          <cell r="G431">
            <v>0</v>
          </cell>
          <cell r="P431">
            <v>0</v>
          </cell>
          <cell r="X431">
            <v>0</v>
          </cell>
          <cell r="Y431">
            <v>0</v>
          </cell>
          <cell r="AC431">
            <v>0</v>
          </cell>
          <cell r="AD431">
            <v>0</v>
          </cell>
          <cell r="AK431">
            <v>0</v>
          </cell>
          <cell r="AL431">
            <v>53</v>
          </cell>
        </row>
        <row r="432">
          <cell r="F432">
            <v>1</v>
          </cell>
          <cell r="G432">
            <v>1</v>
          </cell>
          <cell r="P432">
            <v>0</v>
          </cell>
          <cell r="X432">
            <v>0</v>
          </cell>
          <cell r="Y432">
            <v>0</v>
          </cell>
          <cell r="AC432">
            <v>0</v>
          </cell>
          <cell r="AD432">
            <v>0</v>
          </cell>
          <cell r="AK432">
            <v>1</v>
          </cell>
          <cell r="AL432">
            <v>1</v>
          </cell>
        </row>
        <row r="433">
          <cell r="F433">
            <v>0</v>
          </cell>
          <cell r="G433">
            <v>0</v>
          </cell>
          <cell r="P433">
            <v>0</v>
          </cell>
          <cell r="X433">
            <v>0</v>
          </cell>
          <cell r="Y433">
            <v>0</v>
          </cell>
          <cell r="AC433">
            <v>0</v>
          </cell>
          <cell r="AD433">
            <v>0</v>
          </cell>
          <cell r="AK433">
            <v>0</v>
          </cell>
          <cell r="AL433">
            <v>0</v>
          </cell>
        </row>
        <row r="434">
          <cell r="F434">
            <v>0</v>
          </cell>
          <cell r="G434">
            <v>0</v>
          </cell>
          <cell r="P434">
            <v>0</v>
          </cell>
          <cell r="X434">
            <v>0</v>
          </cell>
          <cell r="Y434">
            <v>0</v>
          </cell>
          <cell r="AC434">
            <v>0</v>
          </cell>
          <cell r="AD434">
            <v>0</v>
          </cell>
          <cell r="AK434">
            <v>0</v>
          </cell>
          <cell r="AL434">
            <v>0</v>
          </cell>
        </row>
        <row r="435">
          <cell r="F435">
            <v>2.6666666666666665</v>
          </cell>
          <cell r="G435">
            <v>2</v>
          </cell>
          <cell r="P435">
            <v>1</v>
          </cell>
          <cell r="X435">
            <v>4</v>
          </cell>
          <cell r="Y435">
            <v>3</v>
          </cell>
          <cell r="AC435">
            <v>2</v>
          </cell>
          <cell r="AD435">
            <v>1</v>
          </cell>
          <cell r="AK435">
            <v>15.666666666666666</v>
          </cell>
          <cell r="AL435">
            <v>10</v>
          </cell>
        </row>
        <row r="436">
          <cell r="F436">
            <v>0</v>
          </cell>
          <cell r="G436">
            <v>0</v>
          </cell>
          <cell r="P436">
            <v>0</v>
          </cell>
          <cell r="X436">
            <v>0</v>
          </cell>
          <cell r="Y436">
            <v>0</v>
          </cell>
          <cell r="AC436">
            <v>0</v>
          </cell>
          <cell r="AD436">
            <v>0</v>
          </cell>
          <cell r="AK436">
            <v>0</v>
          </cell>
          <cell r="AL436">
            <v>0</v>
          </cell>
        </row>
        <row r="437">
          <cell r="F437">
            <v>0</v>
          </cell>
          <cell r="G437">
            <v>0</v>
          </cell>
          <cell r="P437">
            <v>0</v>
          </cell>
          <cell r="X437">
            <v>3.3333333333333335</v>
          </cell>
          <cell r="Y437">
            <v>2</v>
          </cell>
          <cell r="AC437">
            <v>0</v>
          </cell>
          <cell r="AD437">
            <v>0</v>
          </cell>
          <cell r="AK437">
            <v>3.3333333333333335</v>
          </cell>
          <cell r="AL437">
            <v>2</v>
          </cell>
        </row>
        <row r="438">
          <cell r="F438">
            <v>0.33333333333333331</v>
          </cell>
          <cell r="G438">
            <v>0</v>
          </cell>
          <cell r="P438">
            <v>0.33333333333333331</v>
          </cell>
          <cell r="X438">
            <v>0.33333333333333331</v>
          </cell>
          <cell r="Y438">
            <v>0</v>
          </cell>
          <cell r="AC438">
            <v>0.33333333333333331</v>
          </cell>
          <cell r="AD438">
            <v>0</v>
          </cell>
          <cell r="AK438">
            <v>1.9999999999999998</v>
          </cell>
          <cell r="AL438">
            <v>0.33333333333333331</v>
          </cell>
        </row>
        <row r="439">
          <cell r="F439">
            <v>0</v>
          </cell>
          <cell r="G439">
            <v>0</v>
          </cell>
          <cell r="P439">
            <v>0</v>
          </cell>
          <cell r="X439">
            <v>0</v>
          </cell>
          <cell r="Y439">
            <v>0</v>
          </cell>
          <cell r="AC439">
            <v>0</v>
          </cell>
          <cell r="AD439">
            <v>0</v>
          </cell>
          <cell r="AK439">
            <v>0</v>
          </cell>
          <cell r="AL439">
            <v>0</v>
          </cell>
        </row>
        <row r="440">
          <cell r="F440">
            <v>0</v>
          </cell>
          <cell r="G440">
            <v>0</v>
          </cell>
          <cell r="P440">
            <v>0</v>
          </cell>
          <cell r="X440">
            <v>0</v>
          </cell>
          <cell r="Y440">
            <v>0</v>
          </cell>
          <cell r="AC440">
            <v>0</v>
          </cell>
          <cell r="AD440">
            <v>0</v>
          </cell>
          <cell r="AK440">
            <v>0</v>
          </cell>
          <cell r="AL440">
            <v>0</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G445">
            <v>0</v>
          </cell>
          <cell r="P445">
            <v>0</v>
          </cell>
          <cell r="X445">
            <v>0</v>
          </cell>
          <cell r="Y445">
            <v>0</v>
          </cell>
          <cell r="AC445">
            <v>0</v>
          </cell>
          <cell r="AD445">
            <v>0</v>
          </cell>
          <cell r="AK445">
            <v>0</v>
          </cell>
          <cell r="AL445">
            <v>2</v>
          </cell>
        </row>
        <row r="446">
          <cell r="P446">
            <v>0</v>
          </cell>
          <cell r="X446">
            <v>0</v>
          </cell>
          <cell r="Y446">
            <v>0</v>
          </cell>
          <cell r="AC446">
            <v>0</v>
          </cell>
          <cell r="AD446">
            <v>0</v>
          </cell>
          <cell r="AK446">
            <v>0</v>
          </cell>
          <cell r="AL446">
            <v>0</v>
          </cell>
        </row>
      </sheetData>
      <sheetData sheetId="12" refreshError="1">
        <row r="34">
          <cell r="Q34" t="str">
            <v>КТМ</v>
          </cell>
          <cell r="Y34" t="str">
            <v xml:space="preserve">ТЕЦ-6 </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V36" t="str">
            <v>ТЕЦ-5 ВСЬОГО</v>
          </cell>
          <cell r="W36" t="str">
            <v>Е/Е</v>
          </cell>
          <cell r="X36" t="str">
            <v xml:space="preserve"> Т/Е</v>
          </cell>
          <cell r="AA36" t="str">
            <v>ТЕЦ-6 ВСЬОГО</v>
          </cell>
          <cell r="AB36" t="str">
            <v>Е/Е</v>
          </cell>
          <cell r="AC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1">
          <cell r="AL41">
            <v>0</v>
          </cell>
        </row>
        <row r="42">
          <cell r="AL42">
            <v>0</v>
          </cell>
        </row>
        <row r="43">
          <cell r="AL43">
            <v>395.6</v>
          </cell>
        </row>
        <row r="44">
          <cell r="P44">
            <v>0</v>
          </cell>
          <cell r="AL44">
            <v>395.6</v>
          </cell>
        </row>
        <row r="45">
          <cell r="AM45">
            <v>1580</v>
          </cell>
        </row>
        <row r="46">
          <cell r="AM46">
            <v>0</v>
          </cell>
        </row>
        <row r="47">
          <cell r="AM47">
            <v>1580</v>
          </cell>
        </row>
        <row r="48">
          <cell r="F48">
            <v>14901</v>
          </cell>
          <cell r="P48">
            <v>3080.62</v>
          </cell>
          <cell r="S48">
            <v>8423.52</v>
          </cell>
          <cell r="T48">
            <v>2620.8347999999996</v>
          </cell>
          <cell r="U48">
            <v>2617.6851999999999</v>
          </cell>
          <cell r="V48">
            <v>2576.1318181818187</v>
          </cell>
          <cell r="AA48">
            <v>2709.5690909090908</v>
          </cell>
          <cell r="AF48">
            <v>4466.8781818181815</v>
          </cell>
          <cell r="AG48">
            <v>3618.3</v>
          </cell>
          <cell r="AH48">
            <v>848.57818181818175</v>
          </cell>
        </row>
        <row r="51">
          <cell r="F51">
            <v>702</v>
          </cell>
          <cell r="G51">
            <v>336</v>
          </cell>
          <cell r="H51">
            <v>366</v>
          </cell>
          <cell r="P51">
            <v>320</v>
          </cell>
          <cell r="S51">
            <v>913</v>
          </cell>
          <cell r="T51">
            <v>456.5</v>
          </cell>
          <cell r="U51">
            <v>456.5</v>
          </cell>
          <cell r="V51">
            <v>187</v>
          </cell>
          <cell r="W51">
            <v>152</v>
          </cell>
          <cell r="X51">
            <v>35</v>
          </cell>
          <cell r="AA51">
            <v>48</v>
          </cell>
          <cell r="AB51">
            <v>38</v>
          </cell>
          <cell r="AC51">
            <v>10</v>
          </cell>
          <cell r="AF51">
            <v>483</v>
          </cell>
          <cell r="AG51">
            <v>400</v>
          </cell>
          <cell r="AH51">
            <v>83</v>
          </cell>
          <cell r="AK51">
            <v>2749</v>
          </cell>
          <cell r="AL51">
            <v>887</v>
          </cell>
          <cell r="AM51">
            <v>1862</v>
          </cell>
          <cell r="AN51">
            <v>1862</v>
          </cell>
          <cell r="AO51">
            <v>190</v>
          </cell>
          <cell r="AP51">
            <v>355</v>
          </cell>
          <cell r="AQ51">
            <v>697</v>
          </cell>
          <cell r="AR51">
            <v>1507</v>
          </cell>
        </row>
        <row r="52">
          <cell r="F52">
            <v>138</v>
          </cell>
          <cell r="G52">
            <v>66</v>
          </cell>
          <cell r="H52">
            <v>72</v>
          </cell>
          <cell r="P52">
            <v>300</v>
          </cell>
          <cell r="S52">
            <v>636</v>
          </cell>
          <cell r="V52">
            <v>132</v>
          </cell>
          <cell r="W52">
            <v>107</v>
          </cell>
          <cell r="X52">
            <v>25</v>
          </cell>
          <cell r="AA52">
            <v>100</v>
          </cell>
          <cell r="AB52">
            <v>79</v>
          </cell>
          <cell r="AC52">
            <v>21</v>
          </cell>
          <cell r="AF52">
            <v>343</v>
          </cell>
          <cell r="AG52">
            <v>300</v>
          </cell>
          <cell r="AH52">
            <v>43</v>
          </cell>
          <cell r="AK52">
            <v>1660</v>
          </cell>
          <cell r="AL52">
            <v>576</v>
          </cell>
          <cell r="AM52">
            <v>1084</v>
          </cell>
          <cell r="AN52">
            <v>1084</v>
          </cell>
        </row>
        <row r="53">
          <cell r="G53">
            <v>0</v>
          </cell>
          <cell r="P53">
            <v>0</v>
          </cell>
          <cell r="V53">
            <v>0</v>
          </cell>
          <cell r="W53">
            <v>0</v>
          </cell>
          <cell r="X53">
            <v>0</v>
          </cell>
          <cell r="AA53">
            <v>-300</v>
          </cell>
          <cell r="AB53">
            <v>-238</v>
          </cell>
          <cell r="AC53">
            <v>-62</v>
          </cell>
          <cell r="AH53">
            <v>0</v>
          </cell>
          <cell r="AK53">
            <v>-300</v>
          </cell>
          <cell r="AL53">
            <v>-238</v>
          </cell>
          <cell r="AM53">
            <v>-62</v>
          </cell>
          <cell r="AN53">
            <v>-62</v>
          </cell>
        </row>
        <row r="54">
          <cell r="F54">
            <v>562</v>
          </cell>
          <cell r="G54">
            <v>269</v>
          </cell>
          <cell r="H54">
            <v>293</v>
          </cell>
          <cell r="P54">
            <v>7</v>
          </cell>
          <cell r="S54">
            <v>65</v>
          </cell>
          <cell r="V54">
            <v>44</v>
          </cell>
          <cell r="W54">
            <v>36</v>
          </cell>
          <cell r="X54">
            <v>8</v>
          </cell>
          <cell r="AA54">
            <v>47</v>
          </cell>
          <cell r="AB54">
            <v>37</v>
          </cell>
          <cell r="AC54">
            <v>10</v>
          </cell>
          <cell r="AF54">
            <v>25</v>
          </cell>
          <cell r="AG54">
            <v>30</v>
          </cell>
          <cell r="AH54">
            <v>2</v>
          </cell>
          <cell r="AK54">
            <v>864</v>
          </cell>
          <cell r="AL54">
            <v>374</v>
          </cell>
          <cell r="AM54">
            <v>490</v>
          </cell>
          <cell r="AN54">
            <v>490</v>
          </cell>
        </row>
        <row r="55">
          <cell r="F55">
            <v>2</v>
          </cell>
          <cell r="G55">
            <v>1</v>
          </cell>
          <cell r="H55">
            <v>1</v>
          </cell>
          <cell r="P55">
            <v>42</v>
          </cell>
          <cell r="S55">
            <v>329</v>
          </cell>
          <cell r="T55">
            <v>256.62</v>
          </cell>
          <cell r="U55">
            <v>72.38</v>
          </cell>
          <cell r="V55">
            <v>995</v>
          </cell>
          <cell r="W55">
            <v>807</v>
          </cell>
          <cell r="X55">
            <v>188</v>
          </cell>
          <cell r="AA55">
            <v>84</v>
          </cell>
          <cell r="AB55">
            <v>67</v>
          </cell>
          <cell r="AC55">
            <v>17</v>
          </cell>
          <cell r="AF55">
            <v>196</v>
          </cell>
          <cell r="AG55">
            <v>135</v>
          </cell>
          <cell r="AH55">
            <v>61</v>
          </cell>
          <cell r="AK55">
            <v>1587</v>
          </cell>
          <cell r="AL55">
            <v>917</v>
          </cell>
          <cell r="AM55">
            <v>670</v>
          </cell>
          <cell r="AN55">
            <v>670</v>
          </cell>
          <cell r="AO55">
            <v>874</v>
          </cell>
          <cell r="AP55">
            <v>317</v>
          </cell>
          <cell r="AQ55">
            <v>43</v>
          </cell>
          <cell r="AR55">
            <v>353</v>
          </cell>
        </row>
        <row r="56">
          <cell r="F56">
            <v>0</v>
          </cell>
          <cell r="G56">
            <v>0</v>
          </cell>
          <cell r="H56">
            <v>0</v>
          </cell>
          <cell r="S56">
            <v>10</v>
          </cell>
          <cell r="T56">
            <v>10</v>
          </cell>
          <cell r="U56">
            <v>0</v>
          </cell>
          <cell r="V56">
            <v>910</v>
          </cell>
          <cell r="W56">
            <v>738</v>
          </cell>
          <cell r="X56">
            <v>172</v>
          </cell>
          <cell r="AA56">
            <v>13.333333333333334</v>
          </cell>
          <cell r="AB56">
            <v>11</v>
          </cell>
          <cell r="AC56">
            <v>2.3333333333333339</v>
          </cell>
          <cell r="AF56">
            <v>2</v>
          </cell>
          <cell r="AG56">
            <v>2</v>
          </cell>
          <cell r="AH56">
            <v>0</v>
          </cell>
          <cell r="AK56">
            <v>935.33333333333337</v>
          </cell>
          <cell r="AL56">
            <v>749</v>
          </cell>
          <cell r="AM56">
            <v>186.33333333333337</v>
          </cell>
          <cell r="AN56">
            <v>186.33333333333334</v>
          </cell>
          <cell r="AO56">
            <v>749</v>
          </cell>
          <cell r="AP56">
            <v>178</v>
          </cell>
          <cell r="AQ56">
            <v>0</v>
          </cell>
          <cell r="AR56">
            <v>8.3333333333333712</v>
          </cell>
        </row>
        <row r="57">
          <cell r="F57">
            <v>0</v>
          </cell>
          <cell r="G57">
            <v>0</v>
          </cell>
          <cell r="H57">
            <v>0</v>
          </cell>
          <cell r="S57">
            <v>2175</v>
          </cell>
          <cell r="T57">
            <v>2175</v>
          </cell>
          <cell r="U57">
            <v>0</v>
          </cell>
          <cell r="V57">
            <v>11300</v>
          </cell>
          <cell r="W57">
            <v>9168</v>
          </cell>
          <cell r="X57">
            <v>2132</v>
          </cell>
          <cell r="AA57">
            <v>10588</v>
          </cell>
          <cell r="AB57">
            <v>8403</v>
          </cell>
          <cell r="AC57">
            <v>2185</v>
          </cell>
          <cell r="AH57">
            <v>0</v>
          </cell>
          <cell r="AK57">
            <v>24063</v>
          </cell>
          <cell r="AL57">
            <v>17571</v>
          </cell>
          <cell r="AM57">
            <v>6492</v>
          </cell>
          <cell r="AN57">
            <v>6492</v>
          </cell>
          <cell r="AO57">
            <v>17571</v>
          </cell>
          <cell r="AP57">
            <v>6492</v>
          </cell>
          <cell r="AQ57">
            <v>0</v>
          </cell>
          <cell r="AR57">
            <v>0</v>
          </cell>
        </row>
        <row r="58">
          <cell r="F58">
            <v>0</v>
          </cell>
          <cell r="G58">
            <v>0</v>
          </cell>
          <cell r="H58">
            <v>0</v>
          </cell>
          <cell r="P58">
            <v>0</v>
          </cell>
          <cell r="S58">
            <v>2175</v>
          </cell>
          <cell r="T58">
            <v>2175</v>
          </cell>
          <cell r="U58">
            <v>0</v>
          </cell>
          <cell r="V58">
            <v>11300</v>
          </cell>
          <cell r="W58">
            <v>9168</v>
          </cell>
          <cell r="X58">
            <v>2132</v>
          </cell>
          <cell r="AA58">
            <v>10588</v>
          </cell>
          <cell r="AB58">
            <v>8403</v>
          </cell>
          <cell r="AC58">
            <v>2185</v>
          </cell>
          <cell r="AF58">
            <v>0</v>
          </cell>
          <cell r="AG58">
            <v>0</v>
          </cell>
          <cell r="AH58">
            <v>0</v>
          </cell>
          <cell r="AK58">
            <v>24063</v>
          </cell>
          <cell r="AL58">
            <v>17571</v>
          </cell>
          <cell r="AM58">
            <v>6492</v>
          </cell>
          <cell r="AN58">
            <v>6492</v>
          </cell>
          <cell r="AO58">
            <v>17571</v>
          </cell>
          <cell r="AP58">
            <v>6492</v>
          </cell>
          <cell r="AQ58">
            <v>0</v>
          </cell>
          <cell r="AR58">
            <v>0</v>
          </cell>
        </row>
        <row r="59">
          <cell r="F59">
            <v>0</v>
          </cell>
          <cell r="G59">
            <v>0</v>
          </cell>
          <cell r="H59">
            <v>0</v>
          </cell>
          <cell r="T59">
            <v>0</v>
          </cell>
          <cell r="U59">
            <v>0</v>
          </cell>
          <cell r="AF59">
            <v>0</v>
          </cell>
          <cell r="AH59">
            <v>0</v>
          </cell>
          <cell r="AK59">
            <v>0</v>
          </cell>
          <cell r="AL59">
            <v>0</v>
          </cell>
          <cell r="AM59">
            <v>0</v>
          </cell>
          <cell r="AN59">
            <v>0</v>
          </cell>
          <cell r="AP59">
            <v>0</v>
          </cell>
        </row>
        <row r="60">
          <cell r="F60">
            <v>6</v>
          </cell>
          <cell r="G60">
            <v>3</v>
          </cell>
          <cell r="H60">
            <v>3</v>
          </cell>
          <cell r="P60">
            <v>15</v>
          </cell>
          <cell r="S60">
            <v>506</v>
          </cell>
          <cell r="T60">
            <v>506</v>
          </cell>
          <cell r="U60">
            <v>0</v>
          </cell>
          <cell r="V60">
            <v>0</v>
          </cell>
          <cell r="W60">
            <v>0</v>
          </cell>
          <cell r="X60">
            <v>0</v>
          </cell>
          <cell r="AA60">
            <v>0</v>
          </cell>
          <cell r="AB60">
            <v>0</v>
          </cell>
          <cell r="AC60">
            <v>0</v>
          </cell>
          <cell r="AF60">
            <v>670</v>
          </cell>
          <cell r="AG60">
            <v>253</v>
          </cell>
          <cell r="AH60">
            <v>417</v>
          </cell>
          <cell r="AK60">
            <v>780</v>
          </cell>
          <cell r="AL60">
            <v>18</v>
          </cell>
          <cell r="AM60">
            <v>762</v>
          </cell>
          <cell r="AN60">
            <v>762</v>
          </cell>
          <cell r="AO60">
            <v>0</v>
          </cell>
          <cell r="AP60">
            <v>172</v>
          </cell>
          <cell r="AQ60">
            <v>18</v>
          </cell>
          <cell r="AR60">
            <v>590</v>
          </cell>
        </row>
        <row r="61">
          <cell r="F61">
            <v>310</v>
          </cell>
          <cell r="G61">
            <v>148</v>
          </cell>
          <cell r="H61">
            <v>162</v>
          </cell>
          <cell r="P61">
            <v>604.62</v>
          </cell>
          <cell r="S61">
            <v>1050.52</v>
          </cell>
          <cell r="T61">
            <v>514.75479999999993</v>
          </cell>
          <cell r="U61">
            <v>535.76520000000005</v>
          </cell>
          <cell r="V61">
            <v>191.13181818181818</v>
          </cell>
          <cell r="W61">
            <v>155</v>
          </cell>
          <cell r="X61">
            <v>36.131818181818176</v>
          </cell>
          <cell r="AA61">
            <v>277.5690909090909</v>
          </cell>
          <cell r="AB61">
            <v>220</v>
          </cell>
          <cell r="AC61">
            <v>57.569090909090903</v>
          </cell>
          <cell r="AF61">
            <v>1135.8781818181817</v>
          </cell>
          <cell r="AG61">
            <v>969.3</v>
          </cell>
          <cell r="AH61">
            <v>166.57818181818175</v>
          </cell>
          <cell r="AK61">
            <v>3759.1409090909092</v>
          </cell>
          <cell r="AL61">
            <v>1360.62</v>
          </cell>
          <cell r="AM61">
            <v>2398.5209090909093</v>
          </cell>
          <cell r="AN61">
            <v>2398.5209090909093</v>
          </cell>
          <cell r="AO61">
            <v>375</v>
          </cell>
          <cell r="AP61">
            <v>451</v>
          </cell>
          <cell r="AQ61">
            <v>985.61999999999989</v>
          </cell>
          <cell r="AR61">
            <v>1947.5209090909093</v>
          </cell>
        </row>
        <row r="62">
          <cell r="F62">
            <v>17</v>
          </cell>
          <cell r="G62">
            <v>8</v>
          </cell>
          <cell r="H62">
            <v>9</v>
          </cell>
          <cell r="P62">
            <v>33</v>
          </cell>
          <cell r="S62">
            <v>58</v>
          </cell>
          <cell r="T62">
            <v>28</v>
          </cell>
          <cell r="U62">
            <v>29</v>
          </cell>
          <cell r="V62">
            <v>11</v>
          </cell>
          <cell r="W62">
            <v>9</v>
          </cell>
          <cell r="X62">
            <v>2</v>
          </cell>
          <cell r="AA62">
            <v>15</v>
          </cell>
          <cell r="AB62">
            <v>12</v>
          </cell>
          <cell r="AC62">
            <v>3</v>
          </cell>
          <cell r="AF62">
            <v>62</v>
          </cell>
          <cell r="AG62">
            <v>53</v>
          </cell>
          <cell r="AH62">
            <v>9</v>
          </cell>
          <cell r="AK62">
            <v>207</v>
          </cell>
          <cell r="AL62">
            <v>75</v>
          </cell>
          <cell r="AM62">
            <v>132</v>
          </cell>
          <cell r="AN62">
            <v>132</v>
          </cell>
          <cell r="AO62">
            <v>21</v>
          </cell>
          <cell r="AP62">
            <v>16</v>
          </cell>
          <cell r="AQ62">
            <v>54</v>
          </cell>
          <cell r="AR62">
            <v>116</v>
          </cell>
        </row>
        <row r="63">
          <cell r="F63">
            <v>99</v>
          </cell>
          <cell r="G63">
            <v>47</v>
          </cell>
          <cell r="H63">
            <v>52</v>
          </cell>
          <cell r="P63">
            <v>193</v>
          </cell>
          <cell r="S63">
            <v>337</v>
          </cell>
          <cell r="T63">
            <v>165</v>
          </cell>
          <cell r="U63">
            <v>171</v>
          </cell>
          <cell r="V63">
            <v>61</v>
          </cell>
          <cell r="W63">
            <v>49</v>
          </cell>
          <cell r="X63">
            <v>12</v>
          </cell>
          <cell r="AA63">
            <v>89</v>
          </cell>
          <cell r="AB63">
            <v>71</v>
          </cell>
          <cell r="AC63">
            <v>18</v>
          </cell>
          <cell r="AF63">
            <v>363</v>
          </cell>
          <cell r="AG63">
            <v>310</v>
          </cell>
          <cell r="AH63">
            <v>53</v>
          </cell>
          <cell r="AK63">
            <v>1203</v>
          </cell>
          <cell r="AL63">
            <v>435</v>
          </cell>
          <cell r="AM63">
            <v>768</v>
          </cell>
          <cell r="AN63">
            <v>768</v>
          </cell>
          <cell r="AO63">
            <v>0</v>
          </cell>
          <cell r="AP63">
            <v>0</v>
          </cell>
          <cell r="AQ63">
            <v>0</v>
          </cell>
          <cell r="AR63">
            <v>0</v>
          </cell>
        </row>
        <row r="64">
          <cell r="F64">
            <v>0</v>
          </cell>
          <cell r="G64">
            <v>0</v>
          </cell>
          <cell r="P64">
            <v>0</v>
          </cell>
          <cell r="V64">
            <v>0</v>
          </cell>
          <cell r="AH64">
            <v>0</v>
          </cell>
          <cell r="AK64">
            <v>0</v>
          </cell>
          <cell r="AN64">
            <v>0</v>
          </cell>
        </row>
        <row r="65">
          <cell r="F65">
            <v>79</v>
          </cell>
          <cell r="G65">
            <v>38</v>
          </cell>
          <cell r="H65">
            <v>41</v>
          </cell>
          <cell r="P65">
            <v>464</v>
          </cell>
          <cell r="S65">
            <v>1018</v>
          </cell>
          <cell r="T65">
            <v>162.88</v>
          </cell>
          <cell r="U65">
            <v>855.12</v>
          </cell>
          <cell r="V65">
            <v>551</v>
          </cell>
          <cell r="W65">
            <v>447</v>
          </cell>
          <cell r="X65">
            <v>104</v>
          </cell>
          <cell r="AA65">
            <v>573</v>
          </cell>
          <cell r="AB65">
            <v>455</v>
          </cell>
          <cell r="AC65">
            <v>118</v>
          </cell>
          <cell r="AF65">
            <v>526</v>
          </cell>
          <cell r="AG65">
            <v>526</v>
          </cell>
          <cell r="AH65">
            <v>0</v>
          </cell>
          <cell r="AK65">
            <v>3211</v>
          </cell>
          <cell r="AL65">
            <v>1404</v>
          </cell>
          <cell r="AM65">
            <v>1807</v>
          </cell>
          <cell r="AN65">
            <v>1807</v>
          </cell>
          <cell r="AO65">
            <v>902</v>
          </cell>
          <cell r="AP65">
            <v>568</v>
          </cell>
          <cell r="AQ65">
            <v>502</v>
          </cell>
          <cell r="AR65">
            <v>1239</v>
          </cell>
        </row>
        <row r="66">
          <cell r="G66">
            <v>0</v>
          </cell>
          <cell r="T66">
            <v>16</v>
          </cell>
          <cell r="U66">
            <v>86</v>
          </cell>
          <cell r="AH66">
            <v>0</v>
          </cell>
          <cell r="AK66">
            <v>0</v>
          </cell>
          <cell r="AN66">
            <v>0</v>
          </cell>
          <cell r="AO66">
            <v>90</v>
          </cell>
          <cell r="AP66">
            <v>57</v>
          </cell>
          <cell r="AQ66">
            <v>50</v>
          </cell>
          <cell r="AR66">
            <v>124</v>
          </cell>
        </row>
        <row r="67">
          <cell r="F67">
            <v>84</v>
          </cell>
          <cell r="G67">
            <v>40</v>
          </cell>
          <cell r="H67">
            <v>44</v>
          </cell>
          <cell r="P67">
            <v>464</v>
          </cell>
          <cell r="S67">
            <v>1018</v>
          </cell>
          <cell r="V67">
            <v>80</v>
          </cell>
          <cell r="AA67">
            <v>300</v>
          </cell>
          <cell r="AF67">
            <v>554</v>
          </cell>
          <cell r="AG67">
            <v>554</v>
          </cell>
          <cell r="AH67">
            <v>0</v>
          </cell>
          <cell r="AK67">
            <v>2500</v>
          </cell>
          <cell r="AL67">
            <v>504</v>
          </cell>
          <cell r="AM67">
            <v>1996</v>
          </cell>
          <cell r="AN67">
            <v>1616</v>
          </cell>
          <cell r="AP67">
            <v>280</v>
          </cell>
        </row>
        <row r="68">
          <cell r="F68">
            <v>0</v>
          </cell>
          <cell r="G68">
            <v>0</v>
          </cell>
          <cell r="P68">
            <v>0</v>
          </cell>
          <cell r="S68">
            <v>0</v>
          </cell>
          <cell r="V68">
            <v>0</v>
          </cell>
          <cell r="AA68">
            <v>0</v>
          </cell>
          <cell r="AB68">
            <v>0</v>
          </cell>
          <cell r="AH68">
            <v>0</v>
          </cell>
          <cell r="AK68">
            <v>0</v>
          </cell>
          <cell r="AL68">
            <v>0</v>
          </cell>
          <cell r="AM68">
            <v>0</v>
          </cell>
          <cell r="AN68">
            <v>0</v>
          </cell>
          <cell r="AP68">
            <v>0</v>
          </cell>
        </row>
        <row r="69">
          <cell r="F69">
            <v>0</v>
          </cell>
          <cell r="G69">
            <v>0</v>
          </cell>
          <cell r="H69">
            <v>0</v>
          </cell>
          <cell r="P69">
            <v>0</v>
          </cell>
          <cell r="S69">
            <v>0</v>
          </cell>
          <cell r="T69">
            <v>146.88</v>
          </cell>
          <cell r="U69">
            <v>769.12</v>
          </cell>
          <cell r="V69">
            <v>471</v>
          </cell>
          <cell r="W69">
            <v>447</v>
          </cell>
          <cell r="X69">
            <v>104</v>
          </cell>
          <cell r="AA69">
            <v>273</v>
          </cell>
          <cell r="AB69">
            <v>455</v>
          </cell>
          <cell r="AC69">
            <v>118</v>
          </cell>
          <cell r="AF69">
            <v>-28</v>
          </cell>
          <cell r="AG69">
            <v>-28</v>
          </cell>
          <cell r="AK69">
            <v>716</v>
          </cell>
          <cell r="AN69">
            <v>194</v>
          </cell>
          <cell r="AO69">
            <v>812</v>
          </cell>
          <cell r="AP69">
            <v>231</v>
          </cell>
          <cell r="AQ69">
            <v>452</v>
          </cell>
          <cell r="AR69">
            <v>1115</v>
          </cell>
        </row>
        <row r="70">
          <cell r="F70">
            <v>0</v>
          </cell>
          <cell r="G70">
            <v>0</v>
          </cell>
          <cell r="H70">
            <v>0</v>
          </cell>
          <cell r="P70">
            <v>890</v>
          </cell>
          <cell r="S70">
            <v>1440</v>
          </cell>
          <cell r="T70">
            <v>360</v>
          </cell>
          <cell r="U70">
            <v>1080</v>
          </cell>
          <cell r="V70">
            <v>1070</v>
          </cell>
          <cell r="W70">
            <v>868</v>
          </cell>
          <cell r="X70">
            <v>202</v>
          </cell>
          <cell r="AA70">
            <v>1777</v>
          </cell>
          <cell r="AB70">
            <v>1410</v>
          </cell>
          <cell r="AC70">
            <v>367</v>
          </cell>
          <cell r="AF70">
            <v>780</v>
          </cell>
          <cell r="AG70">
            <v>780</v>
          </cell>
          <cell r="AH70">
            <v>0</v>
          </cell>
          <cell r="AK70">
            <v>5957</v>
          </cell>
          <cell r="AL70">
            <v>3168</v>
          </cell>
          <cell r="AM70">
            <v>2789</v>
          </cell>
          <cell r="AN70">
            <v>2789</v>
          </cell>
          <cell r="AO70">
            <v>2278</v>
          </cell>
          <cell r="AP70">
            <v>1059</v>
          </cell>
          <cell r="AQ70">
            <v>890</v>
          </cell>
          <cell r="AR70">
            <v>1730</v>
          </cell>
        </row>
        <row r="71">
          <cell r="G71">
            <v>0</v>
          </cell>
          <cell r="H71">
            <v>0</v>
          </cell>
          <cell r="P71">
            <v>65</v>
          </cell>
          <cell r="S71">
            <v>465</v>
          </cell>
          <cell r="V71">
            <v>333.81818181818181</v>
          </cell>
          <cell r="W71">
            <v>271</v>
          </cell>
          <cell r="X71">
            <v>62.818181818181813</v>
          </cell>
          <cell r="AA71">
            <v>157.09090909090909</v>
          </cell>
          <cell r="AB71">
            <v>125</v>
          </cell>
          <cell r="AC71">
            <v>32.090909090909093</v>
          </cell>
          <cell r="AF71">
            <v>218.18181818181819</v>
          </cell>
          <cell r="AG71">
            <v>218</v>
          </cell>
          <cell r="AH71">
            <v>0.18181818181818699</v>
          </cell>
          <cell r="AK71">
            <v>1238.909090909091</v>
          </cell>
          <cell r="AL71">
            <v>461</v>
          </cell>
          <cell r="AM71">
            <v>777.90909090909099</v>
          </cell>
          <cell r="AN71">
            <v>777.90909090909088</v>
          </cell>
        </row>
        <row r="72">
          <cell r="F72">
            <v>0</v>
          </cell>
          <cell r="G72">
            <v>0</v>
          </cell>
          <cell r="H72">
            <v>0</v>
          </cell>
          <cell r="P72">
            <v>4</v>
          </cell>
          <cell r="S72">
            <v>26</v>
          </cell>
          <cell r="V72">
            <v>18</v>
          </cell>
          <cell r="W72">
            <v>15</v>
          </cell>
          <cell r="X72">
            <v>3</v>
          </cell>
          <cell r="AA72">
            <v>9</v>
          </cell>
          <cell r="AB72">
            <v>7</v>
          </cell>
          <cell r="AC72">
            <v>2</v>
          </cell>
          <cell r="AF72">
            <v>12</v>
          </cell>
          <cell r="AG72">
            <v>12</v>
          </cell>
          <cell r="AH72">
            <v>0</v>
          </cell>
          <cell r="AK72">
            <v>69</v>
          </cell>
          <cell r="AL72">
            <v>26</v>
          </cell>
          <cell r="AM72">
            <v>43</v>
          </cell>
          <cell r="AN72">
            <v>43</v>
          </cell>
        </row>
        <row r="73">
          <cell r="F73">
            <v>0</v>
          </cell>
          <cell r="G73">
            <v>0</v>
          </cell>
          <cell r="H73">
            <v>0</v>
          </cell>
          <cell r="P73">
            <v>21</v>
          </cell>
          <cell r="S73">
            <v>149</v>
          </cell>
          <cell r="V73">
            <v>107</v>
          </cell>
          <cell r="W73">
            <v>87</v>
          </cell>
          <cell r="X73">
            <v>20</v>
          </cell>
          <cell r="AA73">
            <v>50</v>
          </cell>
          <cell r="AB73">
            <v>40</v>
          </cell>
          <cell r="AC73">
            <v>10</v>
          </cell>
          <cell r="AF73">
            <v>70</v>
          </cell>
          <cell r="AG73">
            <v>70</v>
          </cell>
          <cell r="AH73">
            <v>0</v>
          </cell>
          <cell r="AK73">
            <v>397</v>
          </cell>
          <cell r="AL73">
            <v>148</v>
          </cell>
          <cell r="AM73">
            <v>249</v>
          </cell>
          <cell r="AN73">
            <v>249</v>
          </cell>
        </row>
        <row r="74">
          <cell r="F74">
            <v>0</v>
          </cell>
          <cell r="G74">
            <v>0</v>
          </cell>
          <cell r="P74">
            <v>78</v>
          </cell>
          <cell r="V74">
            <v>0</v>
          </cell>
          <cell r="AA74">
            <v>0</v>
          </cell>
          <cell r="AF74">
            <v>0</v>
          </cell>
          <cell r="AG74">
            <v>0</v>
          </cell>
          <cell r="AH74">
            <v>0</v>
          </cell>
          <cell r="AK74">
            <v>78</v>
          </cell>
          <cell r="AL74">
            <v>78</v>
          </cell>
          <cell r="AM74">
            <v>0</v>
          </cell>
          <cell r="AN74">
            <v>0</v>
          </cell>
        </row>
        <row r="75">
          <cell r="G75">
            <v>0</v>
          </cell>
          <cell r="P75">
            <v>890</v>
          </cell>
          <cell r="S75">
            <v>0</v>
          </cell>
          <cell r="V75">
            <v>0</v>
          </cell>
          <cell r="W75">
            <v>0</v>
          </cell>
          <cell r="X75">
            <v>0</v>
          </cell>
          <cell r="AA75">
            <v>0</v>
          </cell>
          <cell r="AB75">
            <v>0</v>
          </cell>
          <cell r="AC75">
            <v>0</v>
          </cell>
          <cell r="AF75">
            <v>0</v>
          </cell>
          <cell r="AG75">
            <v>0</v>
          </cell>
          <cell r="AH75">
            <v>0</v>
          </cell>
          <cell r="AK75">
            <v>890</v>
          </cell>
          <cell r="AL75">
            <v>890</v>
          </cell>
          <cell r="AM75">
            <v>0</v>
          </cell>
          <cell r="AN75">
            <v>0</v>
          </cell>
        </row>
        <row r="76">
          <cell r="G76">
            <v>0</v>
          </cell>
          <cell r="P76">
            <v>570</v>
          </cell>
          <cell r="S76">
            <v>2910</v>
          </cell>
          <cell r="V76">
            <v>0</v>
          </cell>
          <cell r="X76">
            <v>0</v>
          </cell>
          <cell r="AA76">
            <v>0</v>
          </cell>
          <cell r="AB76">
            <v>0</v>
          </cell>
          <cell r="AC76">
            <v>0</v>
          </cell>
          <cell r="AH76">
            <v>0</v>
          </cell>
          <cell r="AK76">
            <v>3480</v>
          </cell>
          <cell r="AL76">
            <v>570</v>
          </cell>
          <cell r="AM76">
            <v>2910</v>
          </cell>
          <cell r="AN76">
            <v>2910</v>
          </cell>
        </row>
        <row r="77">
          <cell r="F77">
            <v>2789</v>
          </cell>
          <cell r="G77">
            <v>1335</v>
          </cell>
          <cell r="H77">
            <v>1454</v>
          </cell>
          <cell r="P77">
            <v>151</v>
          </cell>
          <cell r="S77">
            <v>607</v>
          </cell>
          <cell r="T77">
            <v>333.96000000000004</v>
          </cell>
          <cell r="U77">
            <v>273.03999999999996</v>
          </cell>
          <cell r="V77">
            <v>110</v>
          </cell>
          <cell r="W77">
            <v>89</v>
          </cell>
          <cell r="X77">
            <v>21</v>
          </cell>
          <cell r="AA77">
            <v>119</v>
          </cell>
          <cell r="AB77">
            <v>80</v>
          </cell>
          <cell r="AC77">
            <v>39</v>
          </cell>
          <cell r="AF77">
            <v>210</v>
          </cell>
          <cell r="AG77">
            <v>151</v>
          </cell>
          <cell r="AH77">
            <v>59</v>
          </cell>
          <cell r="AK77">
            <v>4640</v>
          </cell>
          <cell r="AL77">
            <v>2547</v>
          </cell>
          <cell r="AM77">
            <v>2093</v>
          </cell>
          <cell r="AN77">
            <v>2515</v>
          </cell>
          <cell r="AO77">
            <v>169</v>
          </cell>
          <cell r="AP77">
            <v>266</v>
          </cell>
          <cell r="AQ77">
            <v>1956</v>
          </cell>
          <cell r="AR77">
            <v>1827</v>
          </cell>
        </row>
        <row r="78">
          <cell r="F78">
            <v>377</v>
          </cell>
          <cell r="G78">
            <v>180</v>
          </cell>
          <cell r="H78">
            <v>197</v>
          </cell>
          <cell r="T78">
            <v>0</v>
          </cell>
          <cell r="U78">
            <v>0</v>
          </cell>
          <cell r="W78">
            <v>0</v>
          </cell>
          <cell r="X78">
            <v>0</v>
          </cell>
          <cell r="AA78">
            <v>18</v>
          </cell>
          <cell r="AC78">
            <v>18</v>
          </cell>
          <cell r="AH78">
            <v>0</v>
          </cell>
          <cell r="AK78">
            <v>395</v>
          </cell>
          <cell r="AL78">
            <v>180</v>
          </cell>
          <cell r="AM78">
            <v>215</v>
          </cell>
          <cell r="AN78">
            <v>215</v>
          </cell>
          <cell r="AO78">
            <v>0</v>
          </cell>
          <cell r="AP78">
            <v>18</v>
          </cell>
          <cell r="AQ78">
            <v>180</v>
          </cell>
          <cell r="AR78">
            <v>197</v>
          </cell>
        </row>
        <row r="79">
          <cell r="F79">
            <v>2412</v>
          </cell>
          <cell r="G79">
            <v>1155</v>
          </cell>
          <cell r="H79">
            <v>1257</v>
          </cell>
          <cell r="P79">
            <v>151</v>
          </cell>
          <cell r="S79">
            <v>607</v>
          </cell>
          <cell r="T79">
            <v>333.96000000000004</v>
          </cell>
          <cell r="U79">
            <v>273.03999999999996</v>
          </cell>
          <cell r="V79">
            <v>110</v>
          </cell>
          <cell r="W79">
            <v>89</v>
          </cell>
          <cell r="X79">
            <v>21</v>
          </cell>
          <cell r="AA79">
            <v>101</v>
          </cell>
          <cell r="AB79">
            <v>80</v>
          </cell>
          <cell r="AC79">
            <v>21</v>
          </cell>
          <cell r="AF79">
            <v>210</v>
          </cell>
          <cell r="AG79">
            <v>151</v>
          </cell>
          <cell r="AH79">
            <v>59</v>
          </cell>
          <cell r="AK79">
            <v>4245</v>
          </cell>
          <cell r="AL79">
            <v>1945</v>
          </cell>
          <cell r="AM79">
            <v>2300</v>
          </cell>
          <cell r="AN79">
            <v>2300</v>
          </cell>
          <cell r="AO79">
            <v>169</v>
          </cell>
          <cell r="AP79">
            <v>248</v>
          </cell>
          <cell r="AQ79">
            <v>1776</v>
          </cell>
          <cell r="AR79">
            <v>2052</v>
          </cell>
        </row>
        <row r="80">
          <cell r="F80">
            <v>2412</v>
          </cell>
          <cell r="G80">
            <v>1155</v>
          </cell>
          <cell r="H80">
            <v>1257</v>
          </cell>
          <cell r="P80">
            <v>126</v>
          </cell>
          <cell r="S80">
            <v>506</v>
          </cell>
          <cell r="T80">
            <v>333.96000000000004</v>
          </cell>
          <cell r="U80">
            <v>172.03999999999996</v>
          </cell>
          <cell r="V80">
            <v>74</v>
          </cell>
          <cell r="W80">
            <v>60</v>
          </cell>
          <cell r="X80">
            <v>14</v>
          </cell>
          <cell r="AA80">
            <v>36</v>
          </cell>
          <cell r="AB80">
            <v>29</v>
          </cell>
          <cell r="AC80">
            <v>7</v>
          </cell>
          <cell r="AF80">
            <v>137</v>
          </cell>
          <cell r="AG80">
            <v>96</v>
          </cell>
          <cell r="AH80">
            <v>41</v>
          </cell>
          <cell r="AK80">
            <v>3548</v>
          </cell>
          <cell r="AL80">
            <v>1668</v>
          </cell>
          <cell r="AM80">
            <v>1880</v>
          </cell>
          <cell r="AN80">
            <v>1880</v>
          </cell>
          <cell r="AR80">
            <v>1880</v>
          </cell>
        </row>
        <row r="81">
          <cell r="F81">
            <v>33</v>
          </cell>
          <cell r="G81">
            <v>16</v>
          </cell>
          <cell r="H81">
            <v>17</v>
          </cell>
          <cell r="P81">
            <v>0</v>
          </cell>
          <cell r="S81">
            <v>0</v>
          </cell>
          <cell r="AK81">
            <v>396</v>
          </cell>
          <cell r="AL81">
            <v>172</v>
          </cell>
          <cell r="AM81">
            <v>224</v>
          </cell>
          <cell r="AN81">
            <v>224</v>
          </cell>
          <cell r="AR81">
            <v>224</v>
          </cell>
        </row>
        <row r="82">
          <cell r="F82">
            <v>288</v>
          </cell>
          <cell r="G82">
            <v>138</v>
          </cell>
          <cell r="H82">
            <v>150</v>
          </cell>
          <cell r="P82">
            <v>4</v>
          </cell>
          <cell r="S82">
            <v>50</v>
          </cell>
          <cell r="T82">
            <v>33</v>
          </cell>
          <cell r="U82">
            <v>17</v>
          </cell>
          <cell r="V82">
            <v>11</v>
          </cell>
          <cell r="W82">
            <v>9</v>
          </cell>
          <cell r="X82">
            <v>2</v>
          </cell>
          <cell r="AA82">
            <v>26</v>
          </cell>
          <cell r="AB82">
            <v>21</v>
          </cell>
          <cell r="AC82">
            <v>5</v>
          </cell>
          <cell r="AF82">
            <v>33</v>
          </cell>
          <cell r="AG82">
            <v>25</v>
          </cell>
          <cell r="AH82">
            <v>8</v>
          </cell>
          <cell r="AK82">
            <v>408</v>
          </cell>
          <cell r="AL82">
            <v>174</v>
          </cell>
          <cell r="AM82">
            <v>234</v>
          </cell>
          <cell r="AN82">
            <v>234</v>
          </cell>
        </row>
        <row r="83">
          <cell r="F83">
            <v>483</v>
          </cell>
          <cell r="G83">
            <v>231</v>
          </cell>
          <cell r="H83">
            <v>252</v>
          </cell>
          <cell r="P83">
            <v>21</v>
          </cell>
          <cell r="S83">
            <v>51</v>
          </cell>
          <cell r="T83">
            <v>33.660000000000004</v>
          </cell>
          <cell r="U83">
            <v>17.339999999999996</v>
          </cell>
          <cell r="V83">
            <v>25</v>
          </cell>
          <cell r="W83">
            <v>20</v>
          </cell>
          <cell r="X83">
            <v>5</v>
          </cell>
          <cell r="AA83">
            <v>39</v>
          </cell>
          <cell r="AB83">
            <v>31</v>
          </cell>
          <cell r="AC83">
            <v>8</v>
          </cell>
          <cell r="AF83">
            <v>40</v>
          </cell>
          <cell r="AG83">
            <v>30</v>
          </cell>
          <cell r="AH83">
            <v>10</v>
          </cell>
          <cell r="AK83">
            <v>658</v>
          </cell>
          <cell r="AL83">
            <v>307</v>
          </cell>
          <cell r="AM83">
            <v>351</v>
          </cell>
          <cell r="AN83">
            <v>351</v>
          </cell>
        </row>
        <row r="84">
          <cell r="F84">
            <v>881</v>
          </cell>
          <cell r="G84">
            <v>422</v>
          </cell>
          <cell r="H84">
            <v>459</v>
          </cell>
          <cell r="AK84">
            <v>881</v>
          </cell>
          <cell r="AL84">
            <v>422</v>
          </cell>
          <cell r="AM84">
            <v>459</v>
          </cell>
          <cell r="AN84">
            <v>459</v>
          </cell>
        </row>
        <row r="85">
          <cell r="F85">
            <v>13</v>
          </cell>
          <cell r="G85">
            <v>6</v>
          </cell>
          <cell r="H85">
            <v>7</v>
          </cell>
          <cell r="P85">
            <v>6</v>
          </cell>
          <cell r="S85">
            <v>1</v>
          </cell>
          <cell r="AA85">
            <v>4</v>
          </cell>
          <cell r="AF85">
            <v>51</v>
          </cell>
          <cell r="AG85">
            <v>51</v>
          </cell>
          <cell r="AH85">
            <v>0</v>
          </cell>
          <cell r="AK85">
            <v>75</v>
          </cell>
          <cell r="AL85">
            <v>12</v>
          </cell>
          <cell r="AM85">
            <v>63</v>
          </cell>
          <cell r="AN85">
            <v>59</v>
          </cell>
        </row>
        <row r="86">
          <cell r="F86">
            <v>4004</v>
          </cell>
          <cell r="G86">
            <v>1916</v>
          </cell>
          <cell r="H86">
            <v>2088</v>
          </cell>
          <cell r="P86">
            <v>2712.62</v>
          </cell>
          <cell r="Q86">
            <v>0</v>
          </cell>
          <cell r="R86">
            <v>0</v>
          </cell>
          <cell r="S86">
            <v>8433.52</v>
          </cell>
          <cell r="T86">
            <v>4958.7147999999997</v>
          </cell>
          <cell r="U86">
            <v>3472.8051999999998</v>
          </cell>
          <cell r="V86">
            <v>14476.131818181819</v>
          </cell>
          <cell r="W86">
            <v>11744</v>
          </cell>
          <cell r="X86">
            <v>2732.1318181818183</v>
          </cell>
          <cell r="Y86">
            <v>0</v>
          </cell>
          <cell r="Z86">
            <v>0</v>
          </cell>
          <cell r="AA86">
            <v>13570.569090909092</v>
          </cell>
          <cell r="AB86">
            <v>10756</v>
          </cell>
          <cell r="AC86">
            <v>2814.5690909090908</v>
          </cell>
          <cell r="AF86">
            <v>4425.8781818181815</v>
          </cell>
          <cell r="AG86">
            <v>3577.3</v>
          </cell>
          <cell r="AH86">
            <v>848.57818181818175</v>
          </cell>
          <cell r="AK86">
            <v>48156.140909090907</v>
          </cell>
          <cell r="AL86">
            <v>28382.62</v>
          </cell>
          <cell r="AM86">
            <v>19773.520909090908</v>
          </cell>
          <cell r="AN86">
            <v>20195.520909090908</v>
          </cell>
          <cell r="AO86">
            <v>22380</v>
          </cell>
          <cell r="AP86">
            <v>9696</v>
          </cell>
          <cell r="AQ86">
            <v>5145.62</v>
          </cell>
          <cell r="AR86">
            <v>9309.5209090909084</v>
          </cell>
        </row>
        <row r="87">
          <cell r="F87">
            <v>426</v>
          </cell>
          <cell r="G87">
            <v>203</v>
          </cell>
          <cell r="H87">
            <v>223</v>
          </cell>
          <cell r="P87">
            <v>669.62</v>
          </cell>
          <cell r="Q87">
            <v>0</v>
          </cell>
          <cell r="R87">
            <v>0</v>
          </cell>
          <cell r="T87">
            <v>514.75479999999993</v>
          </cell>
          <cell r="U87">
            <v>535.76520000000005</v>
          </cell>
          <cell r="W87">
            <v>426</v>
          </cell>
          <cell r="X87">
            <v>98.949999999999989</v>
          </cell>
          <cell r="Y87">
            <v>0</v>
          </cell>
          <cell r="Z87">
            <v>0</v>
          </cell>
          <cell r="AB87">
            <v>345</v>
          </cell>
          <cell r="AC87">
            <v>89.66</v>
          </cell>
          <cell r="AH87">
            <v>166.75999999999993</v>
          </cell>
          <cell r="AK87">
            <v>4998.05</v>
          </cell>
          <cell r="AL87">
            <v>1821.62</v>
          </cell>
          <cell r="AM87">
            <v>3176.4300000000003</v>
          </cell>
          <cell r="AN87">
            <v>534.61</v>
          </cell>
        </row>
        <row r="88">
          <cell r="AL88">
            <v>27960.62</v>
          </cell>
          <cell r="AN88">
            <v>0</v>
          </cell>
        </row>
        <row r="89">
          <cell r="F89">
            <v>6512</v>
          </cell>
          <cell r="G89">
            <v>6512</v>
          </cell>
          <cell r="AA89" t="str">
            <v>`</v>
          </cell>
          <cell r="AK89">
            <v>6512</v>
          </cell>
          <cell r="AL89">
            <v>6512</v>
          </cell>
          <cell r="AM89">
            <v>0</v>
          </cell>
          <cell r="AN89">
            <v>0</v>
          </cell>
          <cell r="AO89">
            <v>0</v>
          </cell>
          <cell r="AP89">
            <v>0</v>
          </cell>
          <cell r="AQ89">
            <v>0</v>
          </cell>
          <cell r="AR89">
            <v>0</v>
          </cell>
        </row>
        <row r="90">
          <cell r="F90">
            <v>10516</v>
          </cell>
          <cell r="G90">
            <v>8428</v>
          </cell>
          <cell r="H90">
            <v>2088</v>
          </cell>
          <cell r="P90">
            <v>2712.62</v>
          </cell>
          <cell r="Q90">
            <v>0</v>
          </cell>
          <cell r="R90">
            <v>0</v>
          </cell>
          <cell r="S90">
            <v>8433.52</v>
          </cell>
          <cell r="T90">
            <v>4958.7147999999997</v>
          </cell>
          <cell r="U90">
            <v>3472.8051999999998</v>
          </cell>
          <cell r="V90">
            <v>14476.131818181819</v>
          </cell>
          <cell r="W90">
            <v>11744</v>
          </cell>
          <cell r="X90">
            <v>2732.1318181818183</v>
          </cell>
          <cell r="Y90">
            <v>0</v>
          </cell>
          <cell r="Z90">
            <v>0</v>
          </cell>
          <cell r="AA90">
            <v>13570.569090909092</v>
          </cell>
          <cell r="AB90">
            <v>10756</v>
          </cell>
          <cell r="AC90">
            <v>2814.5690909090908</v>
          </cell>
          <cell r="AF90">
            <v>4425.8781818181815</v>
          </cell>
          <cell r="AG90">
            <v>3577.3</v>
          </cell>
          <cell r="AH90">
            <v>848.57818181818175</v>
          </cell>
          <cell r="AK90">
            <v>54668.140909090907</v>
          </cell>
          <cell r="AL90">
            <v>34894.619999999995</v>
          </cell>
          <cell r="AM90">
            <v>19773.520909090908</v>
          </cell>
          <cell r="AN90">
            <v>20195.520909090908</v>
          </cell>
          <cell r="AO90">
            <v>22380</v>
          </cell>
          <cell r="AP90">
            <v>9696</v>
          </cell>
          <cell r="AQ90">
            <v>5145.62</v>
          </cell>
          <cell r="AR90">
            <v>9309.5209090909084</v>
          </cell>
        </row>
        <row r="91">
          <cell r="F91">
            <v>0</v>
          </cell>
          <cell r="G91">
            <v>0</v>
          </cell>
          <cell r="H91">
            <v>0</v>
          </cell>
          <cell r="AH91">
            <v>0</v>
          </cell>
          <cell r="AM91">
            <v>0</v>
          </cell>
          <cell r="AN91">
            <v>0</v>
          </cell>
          <cell r="AO91">
            <v>0</v>
          </cell>
          <cell r="AP91">
            <v>0</v>
          </cell>
          <cell r="AQ91">
            <v>0</v>
          </cell>
          <cell r="AR91">
            <v>-1</v>
          </cell>
        </row>
        <row r="92">
          <cell r="F92">
            <v>401</v>
          </cell>
          <cell r="G92">
            <v>352</v>
          </cell>
          <cell r="H92">
            <v>49</v>
          </cell>
          <cell r="AH92">
            <v>0</v>
          </cell>
          <cell r="AK92">
            <v>401</v>
          </cell>
          <cell r="AL92">
            <v>352</v>
          </cell>
          <cell r="AM92">
            <v>49</v>
          </cell>
          <cell r="AN92">
            <v>49</v>
          </cell>
          <cell r="AO92">
            <v>0</v>
          </cell>
          <cell r="AP92">
            <v>0</v>
          </cell>
          <cell r="AQ92">
            <v>13.689745430207379</v>
          </cell>
          <cell r="AR92">
            <v>10.175080113302904</v>
          </cell>
        </row>
        <row r="93">
          <cell r="F93">
            <v>43</v>
          </cell>
          <cell r="G93">
            <v>31.409217877094964</v>
          </cell>
          <cell r="H93">
            <v>11.590782122905036</v>
          </cell>
          <cell r="S93">
            <v>0</v>
          </cell>
          <cell r="T93">
            <v>0</v>
          </cell>
          <cell r="U93">
            <v>0</v>
          </cell>
          <cell r="V93">
            <v>0</v>
          </cell>
          <cell r="W93">
            <v>0</v>
          </cell>
          <cell r="X93">
            <v>0</v>
          </cell>
          <cell r="Y93">
            <v>0</v>
          </cell>
          <cell r="Z93">
            <v>0</v>
          </cell>
          <cell r="AA93">
            <v>0</v>
          </cell>
          <cell r="AB93">
            <v>0</v>
          </cell>
          <cell r="AC93">
            <v>0</v>
          </cell>
          <cell r="AH93">
            <v>0</v>
          </cell>
          <cell r="AK93">
            <v>43</v>
          </cell>
          <cell r="AL93">
            <v>31.409217877094964</v>
          </cell>
          <cell r="AM93">
            <v>11.590782122905036</v>
          </cell>
          <cell r="AN93">
            <v>11.590782122905036</v>
          </cell>
          <cell r="AO93">
            <v>0</v>
          </cell>
          <cell r="AP93">
            <v>0</v>
          </cell>
          <cell r="AQ93">
            <v>0</v>
          </cell>
          <cell r="AR93">
            <v>0</v>
          </cell>
        </row>
        <row r="94">
          <cell r="F94">
            <v>25</v>
          </cell>
          <cell r="G94">
            <v>18.261173184357538</v>
          </cell>
          <cell r="H94">
            <v>6.7388268156424616</v>
          </cell>
          <cell r="P94">
            <v>2</v>
          </cell>
          <cell r="S94">
            <v>7</v>
          </cell>
          <cell r="V94">
            <v>-129</v>
          </cell>
          <cell r="W94">
            <v>-105</v>
          </cell>
          <cell r="X94">
            <v>-24</v>
          </cell>
          <cell r="AA94">
            <v>0</v>
          </cell>
          <cell r="AB94">
            <v>0</v>
          </cell>
          <cell r="AC94">
            <v>0</v>
          </cell>
          <cell r="AF94">
            <v>13</v>
          </cell>
          <cell r="AG94">
            <v>13</v>
          </cell>
          <cell r="AH94">
            <v>0</v>
          </cell>
          <cell r="AK94">
            <v>-82</v>
          </cell>
          <cell r="AL94">
            <v>-84.738826815642454</v>
          </cell>
          <cell r="AM94">
            <v>2.7388268156424544</v>
          </cell>
          <cell r="AN94">
            <v>2.7388268156424616</v>
          </cell>
          <cell r="AO94">
            <v>-105</v>
          </cell>
          <cell r="AP94">
            <v>-22</v>
          </cell>
          <cell r="AQ94">
            <v>20.261173184357546</v>
          </cell>
          <cell r="AR94">
            <v>24.738826815642454</v>
          </cell>
        </row>
        <row r="95">
          <cell r="AN95">
            <v>0</v>
          </cell>
        </row>
        <row r="96">
          <cell r="AN96">
            <v>0</v>
          </cell>
        </row>
        <row r="97">
          <cell r="F97">
            <v>10985</v>
          </cell>
          <cell r="G97">
            <v>8829.6703910614524</v>
          </cell>
          <cell r="H97">
            <v>2155.3296089385476</v>
          </cell>
          <cell r="P97">
            <v>2714.62</v>
          </cell>
          <cell r="Q97">
            <v>0</v>
          </cell>
          <cell r="R97">
            <v>0</v>
          </cell>
          <cell r="S97">
            <v>8440.52</v>
          </cell>
          <cell r="T97">
            <v>4958.7147999999997</v>
          </cell>
          <cell r="U97">
            <v>3472.8051999999998</v>
          </cell>
          <cell r="V97">
            <v>14347.131818181819</v>
          </cell>
          <cell r="W97">
            <v>11639</v>
          </cell>
          <cell r="X97">
            <v>2708.1318181818183</v>
          </cell>
          <cell r="Y97">
            <v>0</v>
          </cell>
          <cell r="Z97">
            <v>0</v>
          </cell>
          <cell r="AA97">
            <v>13570.569090909092</v>
          </cell>
          <cell r="AB97">
            <v>10756</v>
          </cell>
          <cell r="AC97">
            <v>2814.5690909090908</v>
          </cell>
          <cell r="AF97">
            <v>4438.8781818181815</v>
          </cell>
          <cell r="AG97">
            <v>3590.3</v>
          </cell>
          <cell r="AH97">
            <v>848.57818181818175</v>
          </cell>
          <cell r="AK97">
            <v>55030.140909090907</v>
          </cell>
          <cell r="AL97">
            <v>35193.290391061448</v>
          </cell>
          <cell r="AM97">
            <v>19836.850518029456</v>
          </cell>
          <cell r="AN97">
            <v>20258.850518029456</v>
          </cell>
          <cell r="AO97">
            <v>22275</v>
          </cell>
          <cell r="AP97">
            <v>9674</v>
          </cell>
          <cell r="AQ97">
            <v>5179.5709186145641</v>
          </cell>
          <cell r="AR97">
            <v>9343.4348160198533</v>
          </cell>
        </row>
        <row r="98">
          <cell r="F98">
            <v>4473</v>
          </cell>
          <cell r="G98">
            <v>2317.6703910614524</v>
          </cell>
          <cell r="H98">
            <v>2155.3296089385476</v>
          </cell>
          <cell r="P98">
            <v>2714.62</v>
          </cell>
          <cell r="Q98">
            <v>0</v>
          </cell>
          <cell r="R98">
            <v>0</v>
          </cell>
          <cell r="S98">
            <v>6265.52</v>
          </cell>
          <cell r="T98">
            <v>2783.7147999999997</v>
          </cell>
          <cell r="U98">
            <v>3472.8051999999998</v>
          </cell>
          <cell r="V98">
            <v>3047.1318181818187</v>
          </cell>
          <cell r="W98">
            <v>2471</v>
          </cell>
          <cell r="X98">
            <v>576.13181818181829</v>
          </cell>
          <cell r="Y98">
            <v>0</v>
          </cell>
          <cell r="Z98">
            <v>0</v>
          </cell>
          <cell r="AA98">
            <v>2982.5690909090908</v>
          </cell>
          <cell r="AB98">
            <v>2353</v>
          </cell>
          <cell r="AC98">
            <v>629.56909090909085</v>
          </cell>
          <cell r="AF98">
            <v>4438.8781818181815</v>
          </cell>
          <cell r="AG98">
            <v>3590.3</v>
          </cell>
          <cell r="AH98">
            <v>848.57818181818175</v>
          </cell>
          <cell r="AK98">
            <v>24455.140909090907</v>
          </cell>
          <cell r="AL98">
            <v>11110.290391061448</v>
          </cell>
          <cell r="AM98">
            <v>13344.850518029456</v>
          </cell>
          <cell r="AN98">
            <v>13766.850518029456</v>
          </cell>
          <cell r="AO98">
            <v>4704</v>
          </cell>
          <cell r="AP98">
            <v>3182</v>
          </cell>
          <cell r="AQ98">
            <v>5179.5709186145641</v>
          </cell>
          <cell r="AR98">
            <v>9343.4348160198533</v>
          </cell>
        </row>
        <row r="99">
          <cell r="F99">
            <v>0</v>
          </cell>
          <cell r="P99">
            <v>830</v>
          </cell>
          <cell r="S99">
            <v>3176</v>
          </cell>
          <cell r="V99">
            <v>80</v>
          </cell>
          <cell r="W99">
            <v>14347.131818181819</v>
          </cell>
          <cell r="AA99">
            <v>300</v>
          </cell>
          <cell r="AF99">
            <v>554</v>
          </cell>
          <cell r="AG99">
            <v>554</v>
          </cell>
          <cell r="AH99">
            <v>0</v>
          </cell>
          <cell r="AK99">
            <v>4982</v>
          </cell>
          <cell r="AL99">
            <v>55030.140909090915</v>
          </cell>
        </row>
        <row r="100">
          <cell r="F100">
            <v>0</v>
          </cell>
          <cell r="P100">
            <v>464</v>
          </cell>
          <cell r="S100">
            <v>1018</v>
          </cell>
          <cell r="V100">
            <v>80</v>
          </cell>
          <cell r="AA100">
            <v>300</v>
          </cell>
          <cell r="AF100">
            <v>554</v>
          </cell>
          <cell r="AG100">
            <v>554</v>
          </cell>
          <cell r="AH100">
            <v>0</v>
          </cell>
          <cell r="AK100">
            <v>2416</v>
          </cell>
          <cell r="AL100">
            <v>55030.1409090909</v>
          </cell>
          <cell r="AM100">
            <v>34771.290391061455</v>
          </cell>
        </row>
        <row r="101">
          <cell r="F101">
            <v>0</v>
          </cell>
          <cell r="P101">
            <v>600</v>
          </cell>
          <cell r="S101">
            <v>730</v>
          </cell>
          <cell r="V101">
            <v>80</v>
          </cell>
          <cell r="AA101">
            <v>300</v>
          </cell>
          <cell r="AF101">
            <v>0</v>
          </cell>
          <cell r="AK101">
            <v>1710</v>
          </cell>
        </row>
        <row r="102">
          <cell r="F102">
            <v>0</v>
          </cell>
          <cell r="P102">
            <v>366</v>
          </cell>
          <cell r="S102">
            <v>2158</v>
          </cell>
          <cell r="V102">
            <v>0</v>
          </cell>
          <cell r="AA102">
            <v>0</v>
          </cell>
          <cell r="AF102">
            <v>0</v>
          </cell>
          <cell r="AG102">
            <v>0</v>
          </cell>
          <cell r="AH102">
            <v>0</v>
          </cell>
          <cell r="AK102">
            <v>2566</v>
          </cell>
        </row>
        <row r="104">
          <cell r="P104">
            <v>570</v>
          </cell>
          <cell r="S104">
            <v>2910</v>
          </cell>
        </row>
        <row r="105">
          <cell r="S105">
            <v>0</v>
          </cell>
          <cell r="V105">
            <v>0</v>
          </cell>
        </row>
        <row r="106">
          <cell r="P106">
            <v>550</v>
          </cell>
          <cell r="S106">
            <v>530</v>
          </cell>
        </row>
        <row r="107">
          <cell r="AK107">
            <v>0</v>
          </cell>
        </row>
        <row r="108">
          <cell r="AK108">
            <v>0</v>
          </cell>
        </row>
        <row r="109">
          <cell r="F109">
            <v>0</v>
          </cell>
          <cell r="P109">
            <v>366</v>
          </cell>
          <cell r="S109">
            <v>2158</v>
          </cell>
          <cell r="V109">
            <v>0</v>
          </cell>
          <cell r="AA109">
            <v>0</v>
          </cell>
          <cell r="AF109">
            <v>0</v>
          </cell>
          <cell r="AG109">
            <v>0</v>
          </cell>
          <cell r="AH109">
            <v>0</v>
          </cell>
          <cell r="AK109">
            <v>2524</v>
          </cell>
        </row>
        <row r="110">
          <cell r="F110">
            <v>0</v>
          </cell>
          <cell r="P110">
            <v>366</v>
          </cell>
          <cell r="S110">
            <v>2158</v>
          </cell>
          <cell r="AA110">
            <v>0</v>
          </cell>
          <cell r="AH110">
            <v>0</v>
          </cell>
          <cell r="AK110">
            <v>2524</v>
          </cell>
        </row>
        <row r="111">
          <cell r="F111">
            <v>0</v>
          </cell>
          <cell r="P111">
            <v>0</v>
          </cell>
          <cell r="S111">
            <v>0</v>
          </cell>
          <cell r="AA111">
            <v>0</v>
          </cell>
          <cell r="AF111">
            <v>0</v>
          </cell>
          <cell r="AG111">
            <v>0</v>
          </cell>
          <cell r="AH111">
            <v>0</v>
          </cell>
          <cell r="AK111">
            <v>0</v>
          </cell>
        </row>
        <row r="112">
          <cell r="F112">
            <v>0</v>
          </cell>
          <cell r="P112">
            <v>0</v>
          </cell>
          <cell r="S112">
            <v>0</v>
          </cell>
          <cell r="V112">
            <v>0</v>
          </cell>
          <cell r="AA112">
            <v>0</v>
          </cell>
          <cell r="AF112">
            <v>0</v>
          </cell>
          <cell r="AG112">
            <v>0</v>
          </cell>
          <cell r="AH112">
            <v>0</v>
          </cell>
          <cell r="AK112">
            <v>0</v>
          </cell>
        </row>
        <row r="113">
          <cell r="F113">
            <v>0</v>
          </cell>
          <cell r="P113">
            <v>0</v>
          </cell>
          <cell r="S113">
            <v>0</v>
          </cell>
          <cell r="V113">
            <v>0</v>
          </cell>
          <cell r="AA113">
            <v>0</v>
          </cell>
          <cell r="AF113">
            <v>0</v>
          </cell>
          <cell r="AG113">
            <v>0</v>
          </cell>
          <cell r="AH113">
            <v>0</v>
          </cell>
          <cell r="AK113">
            <v>0</v>
          </cell>
        </row>
        <row r="114">
          <cell r="F114">
            <v>0</v>
          </cell>
          <cell r="P114">
            <v>0</v>
          </cell>
          <cell r="AA114">
            <v>0</v>
          </cell>
          <cell r="AF114">
            <v>0</v>
          </cell>
          <cell r="AG114">
            <v>0</v>
          </cell>
          <cell r="AH114">
            <v>0</v>
          </cell>
          <cell r="AK114">
            <v>0</v>
          </cell>
        </row>
        <row r="115">
          <cell r="F115">
            <v>0</v>
          </cell>
          <cell r="P115">
            <v>0</v>
          </cell>
          <cell r="S115">
            <v>0</v>
          </cell>
          <cell r="V115">
            <v>0</v>
          </cell>
          <cell r="AA115">
            <v>0</v>
          </cell>
          <cell r="AF115">
            <v>0</v>
          </cell>
          <cell r="AG115">
            <v>0</v>
          </cell>
          <cell r="AH115">
            <v>0</v>
          </cell>
          <cell r="AK115">
            <v>0</v>
          </cell>
        </row>
        <row r="116">
          <cell r="F116">
            <v>0</v>
          </cell>
          <cell r="P116">
            <v>0</v>
          </cell>
          <cell r="S116">
            <v>0</v>
          </cell>
          <cell r="AA116">
            <v>0</v>
          </cell>
          <cell r="AG116">
            <v>0</v>
          </cell>
          <cell r="AH116">
            <v>0</v>
          </cell>
          <cell r="AK116">
            <v>0</v>
          </cell>
          <cell r="AM116">
            <v>0</v>
          </cell>
        </row>
        <row r="117">
          <cell r="F117">
            <v>0</v>
          </cell>
          <cell r="P117">
            <v>0</v>
          </cell>
          <cell r="S117">
            <v>0</v>
          </cell>
          <cell r="AH117">
            <v>0</v>
          </cell>
          <cell r="AK117">
            <v>0</v>
          </cell>
        </row>
        <row r="118">
          <cell r="F118">
            <v>0</v>
          </cell>
          <cell r="P118">
            <v>0</v>
          </cell>
          <cell r="S118">
            <v>0</v>
          </cell>
          <cell r="AA118">
            <v>0</v>
          </cell>
          <cell r="AG118">
            <v>0</v>
          </cell>
          <cell r="AH118">
            <v>0</v>
          </cell>
          <cell r="AK118">
            <v>0</v>
          </cell>
          <cell r="AL118">
            <v>0</v>
          </cell>
          <cell r="AM118">
            <v>0</v>
          </cell>
        </row>
        <row r="119">
          <cell r="P119">
            <v>0</v>
          </cell>
          <cell r="S119">
            <v>0</v>
          </cell>
          <cell r="AA119">
            <v>0</v>
          </cell>
          <cell r="AG119">
            <v>0</v>
          </cell>
          <cell r="AH119">
            <v>0</v>
          </cell>
          <cell r="AK119">
            <v>0</v>
          </cell>
        </row>
        <row r="120">
          <cell r="F120">
            <v>0</v>
          </cell>
          <cell r="P120">
            <v>0</v>
          </cell>
          <cell r="S120">
            <v>0</v>
          </cell>
          <cell r="AA120">
            <v>0</v>
          </cell>
          <cell r="AF120">
            <v>0</v>
          </cell>
          <cell r="AG120">
            <v>0</v>
          </cell>
          <cell r="AH120">
            <v>0</v>
          </cell>
          <cell r="AK120">
            <v>0</v>
          </cell>
        </row>
        <row r="121">
          <cell r="P121">
            <v>0</v>
          </cell>
          <cell r="S121">
            <v>0</v>
          </cell>
          <cell r="V121">
            <v>0</v>
          </cell>
          <cell r="AA121">
            <v>0</v>
          </cell>
          <cell r="AG121">
            <v>0</v>
          </cell>
          <cell r="AH121">
            <v>0</v>
          </cell>
          <cell r="AK121">
            <v>0</v>
          </cell>
        </row>
        <row r="122">
          <cell r="F122">
            <v>595</v>
          </cell>
          <cell r="AK122">
            <v>595</v>
          </cell>
        </row>
        <row r="123">
          <cell r="S123">
            <v>0</v>
          </cell>
          <cell r="V123">
            <v>0</v>
          </cell>
          <cell r="AF123">
            <v>0</v>
          </cell>
          <cell r="AK123">
            <v>0</v>
          </cell>
        </row>
        <row r="124">
          <cell r="F124">
            <v>3400</v>
          </cell>
          <cell r="AK124">
            <v>3400</v>
          </cell>
        </row>
        <row r="125">
          <cell r="AK125">
            <v>0</v>
          </cell>
        </row>
        <row r="126">
          <cell r="AK126">
            <v>0</v>
          </cell>
          <cell r="AL126">
            <v>-16343.423636363636</v>
          </cell>
        </row>
        <row r="127">
          <cell r="F127">
            <v>0</v>
          </cell>
          <cell r="AK127">
            <v>0</v>
          </cell>
        </row>
        <row r="128">
          <cell r="F128">
            <v>3995</v>
          </cell>
          <cell r="G128">
            <v>0</v>
          </cell>
          <cell r="H128">
            <v>0</v>
          </cell>
          <cell r="P128">
            <v>366</v>
          </cell>
          <cell r="Q128">
            <v>0</v>
          </cell>
          <cell r="R128">
            <v>0</v>
          </cell>
          <cell r="S128">
            <v>2158</v>
          </cell>
          <cell r="T128">
            <v>0</v>
          </cell>
          <cell r="U128">
            <v>0</v>
          </cell>
          <cell r="V128">
            <v>0</v>
          </cell>
          <cell r="W128">
            <v>0</v>
          </cell>
          <cell r="X128">
            <v>0</v>
          </cell>
          <cell r="Y128">
            <v>0</v>
          </cell>
          <cell r="Z128">
            <v>0</v>
          </cell>
          <cell r="AA128">
            <v>0</v>
          </cell>
          <cell r="AB128">
            <v>0</v>
          </cell>
          <cell r="AC128">
            <v>0</v>
          </cell>
          <cell r="AF128">
            <v>0</v>
          </cell>
          <cell r="AG128">
            <v>0</v>
          </cell>
          <cell r="AH128">
            <v>0</v>
          </cell>
          <cell r="AK128">
            <v>6519</v>
          </cell>
          <cell r="AO128">
            <v>0</v>
          </cell>
          <cell r="AP128">
            <v>0</v>
          </cell>
          <cell r="AQ128">
            <v>0</v>
          </cell>
          <cell r="AR128">
            <v>0</v>
          </cell>
        </row>
        <row r="129">
          <cell r="F129">
            <v>3995</v>
          </cell>
          <cell r="G129">
            <v>0</v>
          </cell>
          <cell r="H129">
            <v>0</v>
          </cell>
          <cell r="P129">
            <v>732</v>
          </cell>
          <cell r="S129">
            <v>4316</v>
          </cell>
          <cell r="V129">
            <v>0</v>
          </cell>
          <cell r="W129">
            <v>0</v>
          </cell>
          <cell r="X129">
            <v>0</v>
          </cell>
          <cell r="AA129">
            <v>0</v>
          </cell>
          <cell r="AB129">
            <v>0</v>
          </cell>
          <cell r="AC129">
            <v>0</v>
          </cell>
          <cell r="AF129">
            <v>0</v>
          </cell>
          <cell r="AG129">
            <v>0</v>
          </cell>
          <cell r="AH129">
            <v>0</v>
          </cell>
          <cell r="AK129">
            <v>6519</v>
          </cell>
        </row>
        <row r="130">
          <cell r="AK130">
            <v>-9824.4236363636355</v>
          </cell>
          <cell r="AL130">
            <v>6561</v>
          </cell>
        </row>
        <row r="131">
          <cell r="AK131">
            <v>-9824.4236363636355</v>
          </cell>
        </row>
        <row r="132">
          <cell r="AK132">
            <v>-14034.890909090907</v>
          </cell>
          <cell r="AL132">
            <v>35.709608938552265</v>
          </cell>
          <cell r="AM132">
            <v>-14935.850518029456</v>
          </cell>
        </row>
        <row r="134">
          <cell r="AK134">
            <v>-4210.4672727272718</v>
          </cell>
          <cell r="AO134">
            <v>0</v>
          </cell>
        </row>
        <row r="137">
          <cell r="AK137">
            <v>4901</v>
          </cell>
          <cell r="AM137">
            <v>4901</v>
          </cell>
          <cell r="AO137">
            <v>0</v>
          </cell>
          <cell r="AQ137">
            <v>0</v>
          </cell>
        </row>
        <row r="138">
          <cell r="AK138">
            <v>-14935.850518029456</v>
          </cell>
          <cell r="AO138">
            <v>0</v>
          </cell>
        </row>
        <row r="139">
          <cell r="AK139">
            <v>3.1</v>
          </cell>
          <cell r="AO139" t="e">
            <v>#DIV/0!</v>
          </cell>
        </row>
        <row r="140">
          <cell r="AK140">
            <v>12.55</v>
          </cell>
          <cell r="AO140" t="e">
            <v>#DIV/0!</v>
          </cell>
        </row>
        <row r="141">
          <cell r="AK141">
            <v>0</v>
          </cell>
          <cell r="AO141">
            <v>0</v>
          </cell>
        </row>
        <row r="143">
          <cell r="AK143">
            <v>8.91</v>
          </cell>
          <cell r="AO143" t="e">
            <v>#DIV/0!</v>
          </cell>
        </row>
        <row r="145">
          <cell r="AK145">
            <v>8.9</v>
          </cell>
          <cell r="AO145" t="e">
            <v>#DIV/0!</v>
          </cell>
        </row>
        <row r="146">
          <cell r="AK146">
            <v>35229</v>
          </cell>
          <cell r="AL146">
            <v>35229</v>
          </cell>
        </row>
        <row r="149">
          <cell r="AK149">
            <v>9312.8571428571431</v>
          </cell>
          <cell r="AL149">
            <v>-35193.290391061448</v>
          </cell>
          <cell r="AM149">
            <v>-19836.850518029456</v>
          </cell>
        </row>
        <row r="150">
          <cell r="S150">
            <v>0</v>
          </cell>
          <cell r="AK150">
            <v>865.25</v>
          </cell>
        </row>
        <row r="152">
          <cell r="AK152">
            <v>40130</v>
          </cell>
          <cell r="AL152">
            <v>35229</v>
          </cell>
          <cell r="AM152">
            <v>4901</v>
          </cell>
          <cell r="AO152">
            <v>0</v>
          </cell>
        </row>
        <row r="153">
          <cell r="AK153">
            <v>0</v>
          </cell>
        </row>
        <row r="154">
          <cell r="AK154">
            <v>40130</v>
          </cell>
          <cell r="AL154">
            <v>35229</v>
          </cell>
          <cell r="AM154">
            <v>4901</v>
          </cell>
        </row>
        <row r="155">
          <cell r="AK155">
            <v>0</v>
          </cell>
          <cell r="AO155">
            <v>4704</v>
          </cell>
          <cell r="AP155">
            <v>3182</v>
          </cell>
          <cell r="AQ155">
            <v>5179.5709186145641</v>
          </cell>
          <cell r="AR155">
            <v>9343.4348160198533</v>
          </cell>
        </row>
        <row r="156">
          <cell r="AK156">
            <v>-25.5</v>
          </cell>
          <cell r="AL156">
            <v>0.1</v>
          </cell>
          <cell r="AM156">
            <v>-75.3</v>
          </cell>
        </row>
        <row r="157">
          <cell r="AK157">
            <v>16.923193342793478</v>
          </cell>
          <cell r="AL157">
            <v>-100</v>
          </cell>
          <cell r="AM157">
            <v>-100</v>
          </cell>
        </row>
        <row r="158">
          <cell r="AL158">
            <v>0</v>
          </cell>
          <cell r="AM158">
            <v>0</v>
          </cell>
        </row>
        <row r="160">
          <cell r="F160">
            <v>0</v>
          </cell>
          <cell r="P160">
            <v>0</v>
          </cell>
          <cell r="S160">
            <v>0</v>
          </cell>
          <cell r="V160">
            <v>0</v>
          </cell>
          <cell r="AA160">
            <v>0</v>
          </cell>
          <cell r="AK160">
            <v>0</v>
          </cell>
        </row>
        <row r="161">
          <cell r="F161">
            <v>0</v>
          </cell>
          <cell r="P161">
            <v>890</v>
          </cell>
          <cell r="S161">
            <v>1440</v>
          </cell>
          <cell r="V161">
            <v>1070</v>
          </cell>
          <cell r="AA161">
            <v>1777</v>
          </cell>
          <cell r="AF161">
            <v>780</v>
          </cell>
          <cell r="AG161">
            <v>780</v>
          </cell>
          <cell r="AH161">
            <v>0</v>
          </cell>
          <cell r="AK161">
            <v>5957</v>
          </cell>
        </row>
        <row r="162">
          <cell r="F162">
            <v>0</v>
          </cell>
          <cell r="P162">
            <v>700</v>
          </cell>
          <cell r="S162">
            <v>1440</v>
          </cell>
          <cell r="V162">
            <v>1070</v>
          </cell>
          <cell r="AA162">
            <v>1639</v>
          </cell>
          <cell r="AF162">
            <v>730</v>
          </cell>
          <cell r="AG162">
            <v>730</v>
          </cell>
          <cell r="AH162">
            <v>0</v>
          </cell>
          <cell r="AK162">
            <v>4849</v>
          </cell>
        </row>
        <row r="163">
          <cell r="F163">
            <v>0</v>
          </cell>
          <cell r="P163">
            <v>190</v>
          </cell>
          <cell r="S163">
            <v>0</v>
          </cell>
          <cell r="V163">
            <v>0</v>
          </cell>
          <cell r="AA163">
            <v>138</v>
          </cell>
          <cell r="AF163">
            <v>50</v>
          </cell>
          <cell r="AG163">
            <v>50</v>
          </cell>
          <cell r="AH163">
            <v>0</v>
          </cell>
          <cell r="AK163">
            <v>378</v>
          </cell>
        </row>
        <row r="164">
          <cell r="P164">
            <v>100</v>
          </cell>
          <cell r="S164">
            <v>0</v>
          </cell>
          <cell r="V164">
            <v>0</v>
          </cell>
          <cell r="AA164">
            <v>12</v>
          </cell>
          <cell r="AF164">
            <v>10</v>
          </cell>
          <cell r="AK164">
            <v>112</v>
          </cell>
        </row>
        <row r="165">
          <cell r="AK165">
            <v>0</v>
          </cell>
        </row>
        <row r="166">
          <cell r="F166">
            <v>14.170833333333334</v>
          </cell>
          <cell r="AK166">
            <v>14.170833333333334</v>
          </cell>
        </row>
        <row r="167">
          <cell r="P167">
            <v>168</v>
          </cell>
          <cell r="S167">
            <v>640</v>
          </cell>
          <cell r="V167">
            <v>458.81818181818181</v>
          </cell>
          <cell r="AA167">
            <v>216.09090909090909</v>
          </cell>
          <cell r="AF167">
            <v>300.18181818181819</v>
          </cell>
          <cell r="AG167">
            <v>300</v>
          </cell>
          <cell r="AK167">
            <v>1482.9090909090908</v>
          </cell>
        </row>
        <row r="168">
          <cell r="F168">
            <v>-459</v>
          </cell>
          <cell r="S168">
            <v>800</v>
          </cell>
          <cell r="V168">
            <v>611.18181818181824</v>
          </cell>
          <cell r="AA168">
            <v>1560.909090909091</v>
          </cell>
          <cell r="AK168">
            <v>2513.090909090909</v>
          </cell>
        </row>
        <row r="169">
          <cell r="S169">
            <v>1440</v>
          </cell>
          <cell r="V169">
            <v>1070</v>
          </cell>
          <cell r="AA169">
            <v>1777</v>
          </cell>
        </row>
        <row r="170">
          <cell r="F170">
            <v>459</v>
          </cell>
          <cell r="P170">
            <v>0</v>
          </cell>
          <cell r="S170">
            <v>0</v>
          </cell>
          <cell r="V170">
            <v>0</v>
          </cell>
          <cell r="AA170">
            <v>0</v>
          </cell>
          <cell r="AK170">
            <v>459</v>
          </cell>
        </row>
        <row r="171">
          <cell r="S171">
            <v>0</v>
          </cell>
          <cell r="V171">
            <v>0</v>
          </cell>
          <cell r="AA171">
            <v>0</v>
          </cell>
          <cell r="AF171">
            <v>0</v>
          </cell>
          <cell r="AG171">
            <v>0</v>
          </cell>
          <cell r="AH171">
            <v>0</v>
          </cell>
          <cell r="AK171">
            <v>0</v>
          </cell>
        </row>
        <row r="172">
          <cell r="F172">
            <v>0</v>
          </cell>
          <cell r="G172">
            <v>0</v>
          </cell>
          <cell r="H172">
            <v>0</v>
          </cell>
          <cell r="P172">
            <v>830</v>
          </cell>
          <cell r="Q172">
            <v>0</v>
          </cell>
          <cell r="R172">
            <v>0</v>
          </cell>
          <cell r="S172">
            <v>3176</v>
          </cell>
          <cell r="T172">
            <v>0</v>
          </cell>
          <cell r="U172">
            <v>0</v>
          </cell>
          <cell r="V172">
            <v>80</v>
          </cell>
          <cell r="W172">
            <v>14347.131818181819</v>
          </cell>
          <cell r="X172">
            <v>0</v>
          </cell>
          <cell r="Y172">
            <v>0</v>
          </cell>
          <cell r="Z172">
            <v>0</v>
          </cell>
          <cell r="AA172">
            <v>300</v>
          </cell>
          <cell r="AB172">
            <v>0</v>
          </cell>
          <cell r="AC172">
            <v>0</v>
          </cell>
          <cell r="AF172">
            <v>554</v>
          </cell>
          <cell r="AG172">
            <v>554</v>
          </cell>
          <cell r="AH172">
            <v>0</v>
          </cell>
          <cell r="AK172">
            <v>4982</v>
          </cell>
        </row>
        <row r="173">
          <cell r="F173">
            <v>0</v>
          </cell>
          <cell r="G173">
            <v>0</v>
          </cell>
          <cell r="H173">
            <v>0</v>
          </cell>
          <cell r="P173">
            <v>830</v>
          </cell>
          <cell r="Q173">
            <v>0</v>
          </cell>
          <cell r="R173">
            <v>0</v>
          </cell>
          <cell r="S173">
            <v>3176</v>
          </cell>
          <cell r="T173">
            <v>0</v>
          </cell>
          <cell r="U173">
            <v>0</v>
          </cell>
          <cell r="V173">
            <v>80</v>
          </cell>
          <cell r="W173">
            <v>14347.131818181819</v>
          </cell>
          <cell r="X173">
            <v>0</v>
          </cell>
          <cell r="Y173">
            <v>0</v>
          </cell>
          <cell r="Z173">
            <v>0</v>
          </cell>
          <cell r="AA173">
            <v>300</v>
          </cell>
          <cell r="AB173">
            <v>0</v>
          </cell>
          <cell r="AC173">
            <v>0</v>
          </cell>
          <cell r="AF173">
            <v>554</v>
          </cell>
          <cell r="AG173">
            <v>554</v>
          </cell>
          <cell r="AH173">
            <v>0</v>
          </cell>
          <cell r="AK173">
            <v>4982</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C174">
            <v>0</v>
          </cell>
          <cell r="AF174">
            <v>0</v>
          </cell>
          <cell r="AG174">
            <v>0</v>
          </cell>
          <cell r="AH174">
            <v>0</v>
          </cell>
          <cell r="AK174">
            <v>0</v>
          </cell>
        </row>
        <row r="175">
          <cell r="F175">
            <v>0</v>
          </cell>
          <cell r="AG175">
            <v>0</v>
          </cell>
          <cell r="AK175">
            <v>0</v>
          </cell>
        </row>
        <row r="176">
          <cell r="AK176">
            <v>0</v>
          </cell>
        </row>
        <row r="177">
          <cell r="F177">
            <v>3400</v>
          </cell>
          <cell r="AK177">
            <v>3400</v>
          </cell>
        </row>
        <row r="178">
          <cell r="F178">
            <v>426</v>
          </cell>
          <cell r="P178">
            <v>920.62</v>
          </cell>
          <cell r="Q178">
            <v>0</v>
          </cell>
          <cell r="R178">
            <v>0</v>
          </cell>
          <cell r="S178">
            <v>2085.52</v>
          </cell>
          <cell r="T178">
            <v>707.75479999999993</v>
          </cell>
          <cell r="U178">
            <v>735.76520000000005</v>
          </cell>
          <cell r="V178">
            <v>721.95</v>
          </cell>
          <cell r="Y178">
            <v>0</v>
          </cell>
          <cell r="Z178">
            <v>0</v>
          </cell>
          <cell r="AA178">
            <v>597.66</v>
          </cell>
          <cell r="AF178">
            <v>1861.06</v>
          </cell>
          <cell r="AG178">
            <v>1632.3</v>
          </cell>
          <cell r="AH178">
            <v>228.75999999999993</v>
          </cell>
          <cell r="AK178">
            <v>6874.05</v>
          </cell>
          <cell r="AO178">
            <v>396</v>
          </cell>
          <cell r="AP178">
            <v>467</v>
          </cell>
          <cell r="AQ178">
            <v>1039.6199999999999</v>
          </cell>
          <cell r="AR178">
            <v>2063.5209090909093</v>
          </cell>
        </row>
        <row r="179">
          <cell r="F179">
            <v>0</v>
          </cell>
          <cell r="G179">
            <v>0</v>
          </cell>
          <cell r="H179">
            <v>0</v>
          </cell>
          <cell r="P179">
            <v>168</v>
          </cell>
          <cell r="Q179">
            <v>0</v>
          </cell>
          <cell r="R179">
            <v>0</v>
          </cell>
          <cell r="S179">
            <v>640</v>
          </cell>
          <cell r="T179">
            <v>0</v>
          </cell>
          <cell r="U179">
            <v>0</v>
          </cell>
          <cell r="V179">
            <v>458.81818181818181</v>
          </cell>
          <cell r="W179">
            <v>373</v>
          </cell>
          <cell r="X179">
            <v>85.818181818181813</v>
          </cell>
          <cell r="Y179">
            <v>0</v>
          </cell>
          <cell r="Z179">
            <v>0</v>
          </cell>
          <cell r="AA179">
            <v>216.09090909090909</v>
          </cell>
          <cell r="AB179">
            <v>172</v>
          </cell>
          <cell r="AC179">
            <v>44.090909090909093</v>
          </cell>
          <cell r="AF179">
            <v>300.18181818181819</v>
          </cell>
          <cell r="AG179">
            <v>300</v>
          </cell>
          <cell r="AH179">
            <v>0.18181818181818699</v>
          </cell>
        </row>
        <row r="180">
          <cell r="F180">
            <v>25</v>
          </cell>
          <cell r="P180">
            <v>2</v>
          </cell>
          <cell r="Q180">
            <v>0</v>
          </cell>
          <cell r="R180">
            <v>0</v>
          </cell>
          <cell r="S180">
            <v>17</v>
          </cell>
          <cell r="T180">
            <v>10</v>
          </cell>
          <cell r="U180">
            <v>0</v>
          </cell>
          <cell r="V180">
            <v>781</v>
          </cell>
          <cell r="Y180">
            <v>0</v>
          </cell>
          <cell r="Z180">
            <v>0</v>
          </cell>
          <cell r="AA180">
            <v>13.333333333333334</v>
          </cell>
          <cell r="AF180">
            <v>15</v>
          </cell>
          <cell r="AG180">
            <v>15</v>
          </cell>
          <cell r="AH180">
            <v>0</v>
          </cell>
          <cell r="AK180">
            <v>-3357.1339393939384</v>
          </cell>
          <cell r="AO180">
            <v>644</v>
          </cell>
          <cell r="AP180">
            <v>156</v>
          </cell>
          <cell r="AQ180">
            <v>20.261173184357546</v>
          </cell>
          <cell r="AR180">
            <v>33.072160148975826</v>
          </cell>
        </row>
        <row r="183">
          <cell r="F183">
            <v>14450</v>
          </cell>
          <cell r="P183">
            <v>527.99999999999989</v>
          </cell>
          <cell r="S183">
            <v>2345.0000000000005</v>
          </cell>
          <cell r="V183">
            <v>382.00000000000051</v>
          </cell>
          <cell r="AA183">
            <v>237.66666666666663</v>
          </cell>
          <cell r="AF183">
            <v>1556.9999999999998</v>
          </cell>
          <cell r="AG183">
            <v>937.00000000000023</v>
          </cell>
          <cell r="AH183">
            <v>620</v>
          </cell>
          <cell r="AP183">
            <v>1507.2</v>
          </cell>
        </row>
        <row r="184">
          <cell r="AO184" t="str">
            <v>ОЧИК.18.02.</v>
          </cell>
        </row>
        <row r="187">
          <cell r="F187" t="str">
            <v>АПАРАТ ВСЬОГО</v>
          </cell>
          <cell r="G187" t="str">
            <v>АПАРАТ ЕЛЕКТРО</v>
          </cell>
          <cell r="H187" t="str">
            <v>АПАРАТ ТЕПЛО</v>
          </cell>
          <cell r="P187" t="str">
            <v>ККМ</v>
          </cell>
          <cell r="S187" t="str">
            <v>КТМ</v>
          </cell>
          <cell r="V187" t="str">
            <v>ТЕЦ-5 ВСЬОГО</v>
          </cell>
          <cell r="W187" t="str">
            <v>Е/Е</v>
          </cell>
          <cell r="X187" t="str">
            <v xml:space="preserve"> Т/Е</v>
          </cell>
          <cell r="AA187" t="str">
            <v>ТЕЦ-6 ВСЬОГО</v>
          </cell>
          <cell r="AB187" t="str">
            <v>Е/Е</v>
          </cell>
          <cell r="AC187" t="str">
            <v xml:space="preserve"> Т/Е</v>
          </cell>
          <cell r="AF187" t="str">
            <v>Е/Е</v>
          </cell>
          <cell r="AG187" t="str">
            <v xml:space="preserve"> Т/Е</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90">
          <cell r="S190">
            <v>11.3</v>
          </cell>
          <cell r="V190">
            <v>58.7</v>
          </cell>
          <cell r="AA190">
            <v>55</v>
          </cell>
          <cell r="AK190">
            <v>125</v>
          </cell>
          <cell r="AO190">
            <v>221.49122807017542</v>
          </cell>
        </row>
        <row r="191">
          <cell r="S191">
            <v>12.9</v>
          </cell>
          <cell r="V191">
            <v>67.3</v>
          </cell>
          <cell r="AA191">
            <v>63</v>
          </cell>
          <cell r="AK191">
            <v>143.20000000000002</v>
          </cell>
          <cell r="AO191">
            <v>252.49999999999997</v>
          </cell>
        </row>
        <row r="192">
          <cell r="P192">
            <v>0</v>
          </cell>
          <cell r="S192">
            <v>0</v>
          </cell>
          <cell r="V192">
            <v>0</v>
          </cell>
          <cell r="AA192">
            <v>0</v>
          </cell>
          <cell r="AO192">
            <v>66</v>
          </cell>
        </row>
        <row r="193">
          <cell r="P193">
            <v>0</v>
          </cell>
          <cell r="S193">
            <v>192.5</v>
          </cell>
          <cell r="V193">
            <v>192.5</v>
          </cell>
          <cell r="AA193">
            <v>192.5</v>
          </cell>
          <cell r="AK193">
            <v>192.5</v>
          </cell>
          <cell r="AO193">
            <v>0</v>
          </cell>
        </row>
        <row r="194">
          <cell r="S194">
            <v>2175</v>
          </cell>
          <cell r="V194">
            <v>11300</v>
          </cell>
          <cell r="AA194">
            <v>10588</v>
          </cell>
          <cell r="AK194">
            <v>24063</v>
          </cell>
          <cell r="AO194">
            <v>0</v>
          </cell>
        </row>
        <row r="195">
          <cell r="AK195">
            <v>24063</v>
          </cell>
        </row>
        <row r="196">
          <cell r="V196">
            <v>0</v>
          </cell>
          <cell r="AA196">
            <v>0</v>
          </cell>
          <cell r="AK196">
            <v>0</v>
          </cell>
        </row>
        <row r="197">
          <cell r="V197">
            <v>0</v>
          </cell>
          <cell r="AA197">
            <v>0</v>
          </cell>
          <cell r="AK197">
            <v>0</v>
          </cell>
        </row>
        <row r="198">
          <cell r="V198">
            <v>82.5</v>
          </cell>
          <cell r="AA198">
            <v>82.5</v>
          </cell>
        </row>
        <row r="199">
          <cell r="V199">
            <v>0</v>
          </cell>
          <cell r="AA199">
            <v>0</v>
          </cell>
          <cell r="AK199">
            <v>0</v>
          </cell>
        </row>
        <row r="200">
          <cell r="S200">
            <v>0</v>
          </cell>
          <cell r="V200">
            <v>0</v>
          </cell>
          <cell r="AA200">
            <v>0</v>
          </cell>
          <cell r="AK200">
            <v>0</v>
          </cell>
        </row>
        <row r="202">
          <cell r="V202">
            <v>0</v>
          </cell>
          <cell r="AA202">
            <v>0</v>
          </cell>
          <cell r="AK202">
            <v>0</v>
          </cell>
          <cell r="AO202">
            <v>75.839416058394164</v>
          </cell>
        </row>
        <row r="203">
          <cell r="V203">
            <v>0</v>
          </cell>
          <cell r="AA203">
            <v>0</v>
          </cell>
          <cell r="AK203">
            <v>0</v>
          </cell>
          <cell r="AO203">
            <v>103.9</v>
          </cell>
        </row>
        <row r="204">
          <cell r="F204">
            <v>75</v>
          </cell>
          <cell r="P204">
            <v>75</v>
          </cell>
          <cell r="AO204" t="e">
            <v>#DIV/0!</v>
          </cell>
          <cell r="AR204">
            <v>75</v>
          </cell>
        </row>
        <row r="205">
          <cell r="S205">
            <v>385</v>
          </cell>
          <cell r="V205">
            <v>385</v>
          </cell>
          <cell r="AA205">
            <v>385</v>
          </cell>
          <cell r="AK205">
            <v>385</v>
          </cell>
          <cell r="AO205">
            <v>195.28</v>
          </cell>
        </row>
        <row r="206">
          <cell r="S206">
            <v>0</v>
          </cell>
          <cell r="V206">
            <v>0</v>
          </cell>
          <cell r="AA206">
            <v>0</v>
          </cell>
          <cell r="AK206">
            <v>0</v>
          </cell>
          <cell r="AO206">
            <v>14810</v>
          </cell>
        </row>
        <row r="207">
          <cell r="AK207">
            <v>0</v>
          </cell>
        </row>
        <row r="208">
          <cell r="S208">
            <v>12.9</v>
          </cell>
          <cell r="V208">
            <v>67.3</v>
          </cell>
          <cell r="W208">
            <v>54.6</v>
          </cell>
          <cell r="X208">
            <v>12.699999999999996</v>
          </cell>
          <cell r="AA208">
            <v>63</v>
          </cell>
          <cell r="AB208">
            <v>50</v>
          </cell>
          <cell r="AC208">
            <v>13</v>
          </cell>
          <cell r="AK208">
            <v>143.20000000000002</v>
          </cell>
          <cell r="AL208">
            <v>104.6</v>
          </cell>
          <cell r="AM208">
            <v>38.599999999999994</v>
          </cell>
          <cell r="AO208">
            <v>356.4</v>
          </cell>
          <cell r="AP208">
            <v>74.900000000000006</v>
          </cell>
          <cell r="AQ208">
            <v>281.5</v>
          </cell>
        </row>
        <row r="209">
          <cell r="S209">
            <v>2175</v>
          </cell>
          <cell r="V209">
            <v>11300</v>
          </cell>
          <cell r="W209">
            <v>9168</v>
          </cell>
          <cell r="X209">
            <v>2132</v>
          </cell>
          <cell r="Y209">
            <v>2132</v>
          </cell>
          <cell r="AA209">
            <v>10588</v>
          </cell>
          <cell r="AB209">
            <v>8403</v>
          </cell>
          <cell r="AC209">
            <v>2185</v>
          </cell>
          <cell r="AK209">
            <v>24063</v>
          </cell>
          <cell r="AL209">
            <v>17571</v>
          </cell>
          <cell r="AM209">
            <v>6492</v>
          </cell>
          <cell r="AO209">
            <v>14810</v>
          </cell>
          <cell r="AP209">
            <v>3112.427048260382</v>
          </cell>
          <cell r="AQ209">
            <v>11697.572951739618</v>
          </cell>
        </row>
        <row r="210">
          <cell r="S210">
            <v>168.6</v>
          </cell>
          <cell r="V210">
            <v>167.9</v>
          </cell>
          <cell r="W210">
            <v>167.91</v>
          </cell>
          <cell r="X210">
            <v>167.87</v>
          </cell>
          <cell r="AA210">
            <v>168.06</v>
          </cell>
          <cell r="AB210">
            <v>168.06</v>
          </cell>
          <cell r="AC210">
            <v>168.08</v>
          </cell>
          <cell r="AK210">
            <v>168.04</v>
          </cell>
          <cell r="AL210">
            <v>167.98</v>
          </cell>
          <cell r="AM210">
            <v>168.19</v>
          </cell>
          <cell r="AO210">
            <v>41.55</v>
          </cell>
          <cell r="AP210">
            <v>41.55</v>
          </cell>
          <cell r="AQ210">
            <v>41.55</v>
          </cell>
          <cell r="AR210" t="str">
            <v/>
          </cell>
        </row>
        <row r="211">
          <cell r="AM211">
            <v>0</v>
          </cell>
          <cell r="AO211">
            <v>52</v>
          </cell>
          <cell r="AP211">
            <v>52</v>
          </cell>
        </row>
        <row r="212">
          <cell r="V212">
            <v>11300</v>
          </cell>
          <cell r="AA212">
            <v>10588</v>
          </cell>
          <cell r="AK212">
            <v>24063</v>
          </cell>
          <cell r="AL212">
            <v>17571</v>
          </cell>
          <cell r="AM212">
            <v>6492</v>
          </cell>
          <cell r="AO212">
            <v>14862</v>
          </cell>
          <cell r="AP212">
            <v>3164.427048260382</v>
          </cell>
          <cell r="AQ212">
            <v>11697.572951739618</v>
          </cell>
        </row>
        <row r="223">
          <cell r="AP223">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5">
          <cell r="F245" t="str">
            <v>РОЗРАХУНОК ФІНАНСОВИХ ПОТОКІВ НА   березень  2000 року</v>
          </cell>
        </row>
        <row r="246">
          <cell r="F246"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V252" t="str">
            <v>ТЕЦ-5 ВСЬОГО</v>
          </cell>
          <cell r="W252" t="str">
            <v>Е/Е</v>
          </cell>
          <cell r="X252" t="str">
            <v xml:space="preserve"> Т/Е</v>
          </cell>
          <cell r="AA252" t="str">
            <v>ТЕЦ-6 ВСЬОГО</v>
          </cell>
          <cell r="AB252" t="str">
            <v>Е/Е</v>
          </cell>
          <cell r="AC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3652</v>
          </cell>
          <cell r="P253">
            <v>3080.62</v>
          </cell>
          <cell r="S253">
            <v>8423.52</v>
          </cell>
          <cell r="V253">
            <v>2576.1318181818187</v>
          </cell>
          <cell r="AA253">
            <v>2709.5690909090908</v>
          </cell>
          <cell r="AF253">
            <v>4466.8781818181815</v>
          </cell>
          <cell r="AG253">
            <v>3618.3</v>
          </cell>
          <cell r="AH253">
            <v>848.57818181818175</v>
          </cell>
          <cell r="AK253">
            <v>26332.719090909093</v>
          </cell>
        </row>
        <row r="255">
          <cell r="F255">
            <v>14482.471428571429</v>
          </cell>
          <cell r="G255">
            <v>2317.6703910614524</v>
          </cell>
          <cell r="H255">
            <v>2155.3296089385476</v>
          </cell>
          <cell r="P255">
            <v>3080.62</v>
          </cell>
          <cell r="Q255">
            <v>0</v>
          </cell>
          <cell r="R255">
            <v>0</v>
          </cell>
          <cell r="S255">
            <v>8423.52</v>
          </cell>
          <cell r="T255">
            <v>2620.8347999999996</v>
          </cell>
          <cell r="U255">
            <v>2617.6851999999999</v>
          </cell>
          <cell r="V255">
            <v>2576.1318181818187</v>
          </cell>
          <cell r="W255">
            <v>2024</v>
          </cell>
          <cell r="X255">
            <v>472.13181818181829</v>
          </cell>
          <cell r="Y255">
            <v>0</v>
          </cell>
          <cell r="Z255">
            <v>0</v>
          </cell>
          <cell r="AA255">
            <v>2709.5690909090908</v>
          </cell>
          <cell r="AB255">
            <v>1898</v>
          </cell>
          <cell r="AC255">
            <v>511.56909090909085</v>
          </cell>
          <cell r="AF255">
            <v>4466.8781818181815</v>
          </cell>
          <cell r="AG255">
            <v>3618.3</v>
          </cell>
          <cell r="AH255">
            <v>848.57818181818175</v>
          </cell>
          <cell r="AK255">
            <v>64105.612337662344</v>
          </cell>
          <cell r="AM255">
            <v>40995.25</v>
          </cell>
        </row>
        <row r="256">
          <cell r="F256">
            <v>8174.138095238095</v>
          </cell>
          <cell r="G256">
            <v>2114.6703910614524</v>
          </cell>
          <cell r="H256">
            <v>1932.3296089385476</v>
          </cell>
          <cell r="P256">
            <v>605</v>
          </cell>
          <cell r="S256">
            <v>4046</v>
          </cell>
          <cell r="T256">
            <v>1750.1999999999996</v>
          </cell>
          <cell r="U256">
            <v>1026.8</v>
          </cell>
          <cell r="V256">
            <v>1033.0000000000005</v>
          </cell>
          <cell r="W256">
            <v>1364</v>
          </cell>
          <cell r="X256">
            <v>318.00000000000011</v>
          </cell>
          <cell r="AA256">
            <v>624</v>
          </cell>
          <cell r="AB256">
            <v>1140</v>
          </cell>
          <cell r="AC256">
            <v>314.99999999999994</v>
          </cell>
          <cell r="AF256">
            <v>987.99999999999977</v>
          </cell>
          <cell r="AG256">
            <v>823.00000000000023</v>
          </cell>
          <cell r="AH256">
            <v>158</v>
          </cell>
          <cell r="AK256">
            <v>47832.559913419922</v>
          </cell>
          <cell r="AM256">
            <v>14890.138095238095</v>
          </cell>
        </row>
        <row r="257">
          <cell r="F257">
            <v>42326.804761904765</v>
          </cell>
          <cell r="P257">
            <v>0</v>
          </cell>
          <cell r="Q257">
            <v>0</v>
          </cell>
          <cell r="R257">
            <v>0</v>
          </cell>
          <cell r="S257">
            <v>0</v>
          </cell>
          <cell r="T257">
            <v>0</v>
          </cell>
          <cell r="U257">
            <v>0</v>
          </cell>
          <cell r="V257">
            <v>0</v>
          </cell>
          <cell r="W257">
            <v>0</v>
          </cell>
          <cell r="X257">
            <v>0</v>
          </cell>
          <cell r="Y257">
            <v>0</v>
          </cell>
          <cell r="Z257">
            <v>0</v>
          </cell>
          <cell r="AA257">
            <v>18</v>
          </cell>
          <cell r="AB257">
            <v>0</v>
          </cell>
          <cell r="AC257">
            <v>0</v>
          </cell>
          <cell r="AF257">
            <v>0</v>
          </cell>
          <cell r="AG257">
            <v>0</v>
          </cell>
          <cell r="AH257">
            <v>0</v>
          </cell>
          <cell r="AK257">
            <v>42344.804761904765</v>
          </cell>
        </row>
        <row r="258">
          <cell r="F258">
            <v>24063</v>
          </cell>
          <cell r="AK258">
            <v>24063</v>
          </cell>
        </row>
        <row r="259">
          <cell r="F259">
            <v>6512</v>
          </cell>
          <cell r="AK259">
            <v>6512</v>
          </cell>
        </row>
        <row r="260">
          <cell r="F260">
            <v>7379.804761904762</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F260">
            <v>0</v>
          </cell>
          <cell r="AG260">
            <v>0</v>
          </cell>
          <cell r="AH260">
            <v>0</v>
          </cell>
          <cell r="AK260">
            <v>7379.804761904762</v>
          </cell>
        </row>
        <row r="261">
          <cell r="F261">
            <v>921.33333333333337</v>
          </cell>
          <cell r="AK261">
            <v>921.33333333333337</v>
          </cell>
        </row>
        <row r="262">
          <cell r="F262">
            <v>0</v>
          </cell>
          <cell r="AK262">
            <v>0</v>
          </cell>
        </row>
        <row r="263">
          <cell r="F263">
            <v>2514.4714285714285</v>
          </cell>
          <cell r="AK263">
            <v>2514.4714285714285</v>
          </cell>
        </row>
        <row r="264">
          <cell r="F264">
            <v>3500</v>
          </cell>
          <cell r="AK264">
            <v>3500</v>
          </cell>
        </row>
        <row r="265">
          <cell r="F265">
            <v>0</v>
          </cell>
          <cell r="AK265">
            <v>0</v>
          </cell>
        </row>
        <row r="266">
          <cell r="F266">
            <v>444</v>
          </cell>
          <cell r="P266">
            <v>0</v>
          </cell>
          <cell r="S266">
            <v>0</v>
          </cell>
          <cell r="V266">
            <v>0</v>
          </cell>
          <cell r="AA266">
            <v>0</v>
          </cell>
          <cell r="AF266">
            <v>0</v>
          </cell>
          <cell r="AG266">
            <v>0</v>
          </cell>
          <cell r="AH266">
            <v>0</v>
          </cell>
          <cell r="AK266">
            <v>444</v>
          </cell>
        </row>
        <row r="267">
          <cell r="F267">
            <v>3995</v>
          </cell>
          <cell r="AK267">
            <v>3995</v>
          </cell>
        </row>
        <row r="268">
          <cell r="F268">
            <v>377</v>
          </cell>
          <cell r="P268">
            <v>0</v>
          </cell>
          <cell r="S268">
            <v>0</v>
          </cell>
          <cell r="V268">
            <v>0</v>
          </cell>
          <cell r="AA268">
            <v>18</v>
          </cell>
          <cell r="AF268">
            <v>0</v>
          </cell>
          <cell r="AG268">
            <v>0</v>
          </cell>
          <cell r="AH268">
            <v>0</v>
          </cell>
          <cell r="AK268">
            <v>395</v>
          </cell>
        </row>
        <row r="269">
          <cell r="F269">
            <v>45978.804761904765</v>
          </cell>
          <cell r="P269">
            <v>3080.62</v>
          </cell>
          <cell r="Q269">
            <v>0</v>
          </cell>
          <cell r="R269">
            <v>0</v>
          </cell>
          <cell r="S269">
            <v>8423.52</v>
          </cell>
          <cell r="T269">
            <v>0</v>
          </cell>
          <cell r="U269">
            <v>0</v>
          </cell>
          <cell r="V269">
            <v>2576.1318181818187</v>
          </cell>
          <cell r="W269">
            <v>0</v>
          </cell>
          <cell r="X269">
            <v>0</v>
          </cell>
          <cell r="Y269">
            <v>0</v>
          </cell>
          <cell r="Z269">
            <v>0</v>
          </cell>
          <cell r="AA269">
            <v>2727.5690909090908</v>
          </cell>
          <cell r="AB269">
            <v>0</v>
          </cell>
          <cell r="AC269">
            <v>0</v>
          </cell>
          <cell r="AF269">
            <v>4466.8781818181815</v>
          </cell>
          <cell r="AG269">
            <v>3618.3</v>
          </cell>
          <cell r="AH269">
            <v>848.57818181818175</v>
          </cell>
          <cell r="AK269">
            <v>68677.523852813873</v>
          </cell>
        </row>
        <row r="270">
          <cell r="F270">
            <v>1392</v>
          </cell>
          <cell r="P270">
            <v>1965.62</v>
          </cell>
          <cell r="Q270">
            <v>0</v>
          </cell>
          <cell r="R270">
            <v>0</v>
          </cell>
          <cell r="S270">
            <v>4127.5200000000004</v>
          </cell>
          <cell r="T270">
            <v>717.75479999999993</v>
          </cell>
          <cell r="U270">
            <v>735.76520000000005</v>
          </cell>
          <cell r="V270">
            <v>1973.95</v>
          </cell>
          <cell r="W270">
            <v>951</v>
          </cell>
          <cell r="X270">
            <v>222.13181818181818</v>
          </cell>
          <cell r="Y270">
            <v>0</v>
          </cell>
          <cell r="Z270">
            <v>0</v>
          </cell>
          <cell r="AA270">
            <v>623.99333333333334</v>
          </cell>
          <cell r="AB270">
            <v>314</v>
          </cell>
          <cell r="AC270">
            <v>80.902424242424232</v>
          </cell>
          <cell r="AF270">
            <v>3101.06</v>
          </cell>
          <cell r="AG270">
            <v>2417.3000000000002</v>
          </cell>
          <cell r="AH270">
            <v>690.76</v>
          </cell>
          <cell r="AK270">
            <v>14200.143333333333</v>
          </cell>
        </row>
        <row r="271">
          <cell r="F271">
            <v>426</v>
          </cell>
          <cell r="G271">
            <v>203</v>
          </cell>
          <cell r="H271">
            <v>223</v>
          </cell>
          <cell r="P271">
            <v>998.62</v>
          </cell>
          <cell r="S271">
            <v>2085.52</v>
          </cell>
          <cell r="T271">
            <v>707.75479999999993</v>
          </cell>
          <cell r="U271">
            <v>735.76520000000005</v>
          </cell>
          <cell r="V271">
            <v>721.95</v>
          </cell>
          <cell r="W271">
            <v>213</v>
          </cell>
          <cell r="X271">
            <v>50.131818181818176</v>
          </cell>
          <cell r="AA271">
            <v>597.66</v>
          </cell>
          <cell r="AB271">
            <v>303</v>
          </cell>
          <cell r="AC271">
            <v>78.569090909090903</v>
          </cell>
          <cell r="AF271">
            <v>1861.06</v>
          </cell>
          <cell r="AG271">
            <v>1632.3</v>
          </cell>
          <cell r="AH271">
            <v>228.75999999999993</v>
          </cell>
          <cell r="AK271">
            <v>7180.8099999999995</v>
          </cell>
        </row>
        <row r="272">
          <cell r="F272">
            <v>0</v>
          </cell>
          <cell r="P272">
            <v>0</v>
          </cell>
          <cell r="Q272">
            <v>0</v>
          </cell>
          <cell r="R272">
            <v>0</v>
          </cell>
          <cell r="S272">
            <v>10</v>
          </cell>
          <cell r="T272">
            <v>10</v>
          </cell>
          <cell r="U272">
            <v>0</v>
          </cell>
          <cell r="V272">
            <v>910</v>
          </cell>
          <cell r="W272">
            <v>738</v>
          </cell>
          <cell r="X272">
            <v>172</v>
          </cell>
          <cell r="Y272">
            <v>0</v>
          </cell>
          <cell r="Z272">
            <v>0</v>
          </cell>
          <cell r="AA272">
            <v>-0.66666666666666607</v>
          </cell>
          <cell r="AB272">
            <v>11</v>
          </cell>
          <cell r="AC272">
            <v>2.3333333333333339</v>
          </cell>
          <cell r="AF272">
            <v>2</v>
          </cell>
          <cell r="AG272">
            <v>2</v>
          </cell>
          <cell r="AH272">
            <v>0</v>
          </cell>
          <cell r="AK272">
            <v>921.33333333333337</v>
          </cell>
        </row>
        <row r="273">
          <cell r="F273">
            <v>960</v>
          </cell>
          <cell r="P273">
            <v>952</v>
          </cell>
          <cell r="Q273">
            <v>0</v>
          </cell>
          <cell r="R273">
            <v>0</v>
          </cell>
          <cell r="S273">
            <v>1276</v>
          </cell>
          <cell r="T273">
            <v>0</v>
          </cell>
          <cell r="U273">
            <v>0</v>
          </cell>
          <cell r="V273">
            <v>342</v>
          </cell>
          <cell r="W273">
            <v>0</v>
          </cell>
          <cell r="X273">
            <v>0</v>
          </cell>
          <cell r="Y273">
            <v>0</v>
          </cell>
          <cell r="Z273">
            <v>0</v>
          </cell>
          <cell r="AA273">
            <v>327</v>
          </cell>
          <cell r="AB273">
            <v>0</v>
          </cell>
          <cell r="AC273">
            <v>0</v>
          </cell>
          <cell r="AF273">
            <v>568</v>
          </cell>
          <cell r="AG273">
            <v>530</v>
          </cell>
          <cell r="AH273">
            <v>45</v>
          </cell>
          <cell r="AK273">
            <v>4588</v>
          </cell>
        </row>
        <row r="274">
          <cell r="F274">
            <v>138</v>
          </cell>
          <cell r="P274">
            <v>300</v>
          </cell>
          <cell r="S274">
            <v>636</v>
          </cell>
          <cell r="V274">
            <v>132</v>
          </cell>
          <cell r="AA274">
            <v>100</v>
          </cell>
          <cell r="AF274">
            <v>343</v>
          </cell>
          <cell r="AG274">
            <v>300</v>
          </cell>
          <cell r="AH274">
            <v>43</v>
          </cell>
          <cell r="AK274">
            <v>1703</v>
          </cell>
        </row>
        <row r="275">
          <cell r="F275">
            <v>762</v>
          </cell>
          <cell r="P275">
            <v>7</v>
          </cell>
          <cell r="S275">
            <v>65</v>
          </cell>
          <cell r="V275">
            <v>44</v>
          </cell>
          <cell r="AA275">
            <v>47</v>
          </cell>
          <cell r="AF275">
            <v>25</v>
          </cell>
          <cell r="AG275">
            <v>30</v>
          </cell>
          <cell r="AH275">
            <v>2</v>
          </cell>
          <cell r="AK275">
            <v>1059</v>
          </cell>
        </row>
        <row r="276">
          <cell r="F276">
            <v>60</v>
          </cell>
          <cell r="P276">
            <v>500</v>
          </cell>
          <cell r="S276">
            <v>430</v>
          </cell>
          <cell r="V276">
            <v>100</v>
          </cell>
          <cell r="AA276">
            <v>130</v>
          </cell>
          <cell r="AF276">
            <v>150</v>
          </cell>
          <cell r="AG276">
            <v>150</v>
          </cell>
          <cell r="AK276">
            <v>1370</v>
          </cell>
        </row>
        <row r="277">
          <cell r="F277">
            <v>0</v>
          </cell>
          <cell r="P277">
            <v>145</v>
          </cell>
          <cell r="S277">
            <v>145</v>
          </cell>
          <cell r="V277">
            <v>66</v>
          </cell>
          <cell r="AA277">
            <v>50</v>
          </cell>
          <cell r="AF277">
            <v>50</v>
          </cell>
          <cell r="AG277">
            <v>50</v>
          </cell>
          <cell r="AH277">
            <v>0</v>
          </cell>
          <cell r="AK277">
            <v>456</v>
          </cell>
        </row>
        <row r="278">
          <cell r="F278">
            <v>6</v>
          </cell>
          <cell r="P278">
            <v>15</v>
          </cell>
          <cell r="Q278">
            <v>0</v>
          </cell>
          <cell r="R278">
            <v>0</v>
          </cell>
          <cell r="S278">
            <v>506</v>
          </cell>
          <cell r="T278">
            <v>0</v>
          </cell>
          <cell r="U278">
            <v>0</v>
          </cell>
          <cell r="V278">
            <v>0</v>
          </cell>
          <cell r="W278">
            <v>0</v>
          </cell>
          <cell r="X278">
            <v>0</v>
          </cell>
          <cell r="Y278">
            <v>0</v>
          </cell>
          <cell r="Z278">
            <v>0</v>
          </cell>
          <cell r="AA278">
            <v>-300</v>
          </cell>
          <cell r="AB278">
            <v>0</v>
          </cell>
          <cell r="AC278">
            <v>0</v>
          </cell>
          <cell r="AF278">
            <v>670</v>
          </cell>
          <cell r="AG278">
            <v>253</v>
          </cell>
          <cell r="AH278">
            <v>417</v>
          </cell>
          <cell r="AK278">
            <v>1260</v>
          </cell>
        </row>
        <row r="279">
          <cell r="F279">
            <v>0</v>
          </cell>
          <cell r="P279">
            <v>0</v>
          </cell>
          <cell r="S279">
            <v>0</v>
          </cell>
          <cell r="V279">
            <v>0</v>
          </cell>
          <cell r="AA279">
            <v>-300</v>
          </cell>
          <cell r="AF279">
            <v>0</v>
          </cell>
          <cell r="AG279">
            <v>0</v>
          </cell>
          <cell r="AH279">
            <v>0</v>
          </cell>
          <cell r="AK279">
            <v>-300</v>
          </cell>
        </row>
        <row r="280">
          <cell r="F280">
            <v>6</v>
          </cell>
          <cell r="P280">
            <v>15</v>
          </cell>
          <cell r="S280">
            <v>506</v>
          </cell>
          <cell r="V280">
            <v>0</v>
          </cell>
          <cell r="AA280">
            <v>0</v>
          </cell>
          <cell r="AF280">
            <v>670</v>
          </cell>
          <cell r="AG280">
            <v>253</v>
          </cell>
          <cell r="AH280">
            <v>417</v>
          </cell>
          <cell r="AK280">
            <v>1197</v>
          </cell>
        </row>
        <row r="281">
          <cell r="AK281">
            <v>363</v>
          </cell>
        </row>
        <row r="282">
          <cell r="S282">
            <v>250</v>
          </cell>
          <cell r="AH282">
            <v>0</v>
          </cell>
          <cell r="AK282">
            <v>250</v>
          </cell>
        </row>
        <row r="283">
          <cell r="F283">
            <v>44586.804761904765</v>
          </cell>
          <cell r="P283">
            <v>1115</v>
          </cell>
          <cell r="Q283">
            <v>0</v>
          </cell>
          <cell r="R283">
            <v>0</v>
          </cell>
          <cell r="S283">
            <v>4296</v>
          </cell>
          <cell r="T283">
            <v>-717.75479999999993</v>
          </cell>
          <cell r="U283">
            <v>-735.76520000000005</v>
          </cell>
          <cell r="V283">
            <v>602.1818181818187</v>
          </cell>
          <cell r="W283">
            <v>-951</v>
          </cell>
          <cell r="X283">
            <v>-222.13181818181818</v>
          </cell>
          <cell r="Y283">
            <v>0</v>
          </cell>
          <cell r="Z283">
            <v>0</v>
          </cell>
          <cell r="AA283">
            <v>2103.5757575757575</v>
          </cell>
          <cell r="AB283">
            <v>-314</v>
          </cell>
          <cell r="AC283">
            <v>-80.902424242424232</v>
          </cell>
          <cell r="AF283">
            <v>1365.8181818181815</v>
          </cell>
          <cell r="AG283">
            <v>1201</v>
          </cell>
          <cell r="AH283">
            <v>157.81818181818176</v>
          </cell>
          <cell r="AK283">
            <v>54477.380519480525</v>
          </cell>
        </row>
        <row r="284">
          <cell r="AK284">
            <v>0</v>
          </cell>
        </row>
        <row r="285">
          <cell r="F285">
            <v>2408</v>
          </cell>
          <cell r="P285">
            <v>1193</v>
          </cell>
          <cell r="Q285">
            <v>0</v>
          </cell>
          <cell r="R285">
            <v>0</v>
          </cell>
          <cell r="S285">
            <v>4296</v>
          </cell>
          <cell r="T285">
            <v>0</v>
          </cell>
          <cell r="U285">
            <v>0</v>
          </cell>
          <cell r="V285">
            <v>602.18181818181824</v>
          </cell>
          <cell r="W285">
            <v>0</v>
          </cell>
          <cell r="X285">
            <v>0</v>
          </cell>
          <cell r="Y285">
            <v>0</v>
          </cell>
          <cell r="Z285">
            <v>0</v>
          </cell>
          <cell r="AA285">
            <v>2066.909090909091</v>
          </cell>
          <cell r="AB285">
            <v>0</v>
          </cell>
          <cell r="AC285">
            <v>0</v>
          </cell>
          <cell r="AF285">
            <v>1365.8181818181818</v>
          </cell>
          <cell r="AG285">
            <v>1201</v>
          </cell>
          <cell r="AH285">
            <v>157.81818181818181</v>
          </cell>
          <cell r="AK285">
            <v>12339.90909090909</v>
          </cell>
        </row>
        <row r="286">
          <cell r="F286">
            <v>0</v>
          </cell>
          <cell r="P286">
            <v>330</v>
          </cell>
          <cell r="S286">
            <v>2496</v>
          </cell>
          <cell r="V286">
            <v>-20</v>
          </cell>
          <cell r="AA286">
            <v>170</v>
          </cell>
          <cell r="AF286">
            <v>404</v>
          </cell>
          <cell r="AG286">
            <v>404</v>
          </cell>
          <cell r="AH286">
            <v>0</v>
          </cell>
          <cell r="AK286">
            <v>3422</v>
          </cell>
        </row>
        <row r="287">
          <cell r="F287">
            <v>0</v>
          </cell>
          <cell r="P287">
            <v>655</v>
          </cell>
          <cell r="Q287">
            <v>0</v>
          </cell>
          <cell r="R287">
            <v>0</v>
          </cell>
          <cell r="S287">
            <v>655</v>
          </cell>
          <cell r="T287">
            <v>0</v>
          </cell>
          <cell r="U287">
            <v>0</v>
          </cell>
          <cell r="V287">
            <v>545.18181818181824</v>
          </cell>
          <cell r="W287">
            <v>0</v>
          </cell>
          <cell r="X287">
            <v>0</v>
          </cell>
          <cell r="Y287">
            <v>0</v>
          </cell>
          <cell r="Z287">
            <v>0</v>
          </cell>
          <cell r="AA287">
            <v>1510.909090909091</v>
          </cell>
          <cell r="AB287">
            <v>0</v>
          </cell>
          <cell r="AC287">
            <v>0</v>
          </cell>
          <cell r="AF287">
            <v>429.81818181818176</v>
          </cell>
          <cell r="AG287">
            <v>430</v>
          </cell>
          <cell r="AH287">
            <v>-0.18181818181818699</v>
          </cell>
          <cell r="AK287">
            <v>3795.909090909091</v>
          </cell>
        </row>
        <row r="288">
          <cell r="F288">
            <v>0</v>
          </cell>
          <cell r="P288">
            <v>0</v>
          </cell>
          <cell r="S288">
            <v>0</v>
          </cell>
          <cell r="V288">
            <v>0</v>
          </cell>
          <cell r="AA288">
            <v>0</v>
          </cell>
          <cell r="AF288">
            <v>0</v>
          </cell>
          <cell r="AG288">
            <v>0</v>
          </cell>
          <cell r="AH288">
            <v>0</v>
          </cell>
          <cell r="AK288">
            <v>0</v>
          </cell>
        </row>
        <row r="289">
          <cell r="F289">
            <v>0</v>
          </cell>
          <cell r="P289">
            <v>0</v>
          </cell>
          <cell r="S289">
            <v>0</v>
          </cell>
          <cell r="V289">
            <v>0</v>
          </cell>
          <cell r="AA289">
            <v>0</v>
          </cell>
          <cell r="AF289">
            <v>0</v>
          </cell>
          <cell r="AG289">
            <v>0</v>
          </cell>
          <cell r="AH289">
            <v>0</v>
          </cell>
          <cell r="AK289">
            <v>0</v>
          </cell>
        </row>
        <row r="290">
          <cell r="F290">
            <v>2383</v>
          </cell>
          <cell r="P290">
            <v>206</v>
          </cell>
          <cell r="Q290">
            <v>0</v>
          </cell>
          <cell r="R290">
            <v>0</v>
          </cell>
          <cell r="S290">
            <v>1138</v>
          </cell>
          <cell r="T290">
            <v>0</v>
          </cell>
          <cell r="U290">
            <v>0</v>
          </cell>
          <cell r="V290">
            <v>206</v>
          </cell>
          <cell r="W290">
            <v>0</v>
          </cell>
          <cell r="X290">
            <v>0</v>
          </cell>
          <cell r="Y290">
            <v>0</v>
          </cell>
          <cell r="Z290">
            <v>0</v>
          </cell>
          <cell r="AA290">
            <v>386</v>
          </cell>
          <cell r="AB290">
            <v>0</v>
          </cell>
          <cell r="AC290">
            <v>0</v>
          </cell>
          <cell r="AF290">
            <v>519</v>
          </cell>
          <cell r="AG290">
            <v>354</v>
          </cell>
          <cell r="AH290">
            <v>158</v>
          </cell>
          <cell r="AK290">
            <v>5204</v>
          </cell>
        </row>
        <row r="291">
          <cell r="F291">
            <v>2</v>
          </cell>
          <cell r="P291">
            <v>13</v>
          </cell>
          <cell r="S291">
            <v>212</v>
          </cell>
          <cell r="V291">
            <v>11</v>
          </cell>
          <cell r="AA291">
            <v>201</v>
          </cell>
          <cell r="AF291">
            <v>115</v>
          </cell>
          <cell r="AG291">
            <v>70</v>
          </cell>
          <cell r="AH291">
            <v>38</v>
          </cell>
          <cell r="AK291">
            <v>570</v>
          </cell>
        </row>
        <row r="292">
          <cell r="F292">
            <v>2</v>
          </cell>
          <cell r="P292">
            <v>42</v>
          </cell>
          <cell r="S292">
            <v>319</v>
          </cell>
          <cell r="V292">
            <v>85</v>
          </cell>
          <cell r="AA292">
            <v>84</v>
          </cell>
          <cell r="AF292">
            <v>194</v>
          </cell>
          <cell r="AG292">
            <v>133</v>
          </cell>
          <cell r="AH292">
            <v>61</v>
          </cell>
          <cell r="AK292">
            <v>726</v>
          </cell>
        </row>
        <row r="293">
          <cell r="F293">
            <v>2379</v>
          </cell>
          <cell r="P293">
            <v>151</v>
          </cell>
          <cell r="S293">
            <v>607</v>
          </cell>
          <cell r="V293">
            <v>110</v>
          </cell>
          <cell r="AA293">
            <v>101</v>
          </cell>
          <cell r="AF293">
            <v>210</v>
          </cell>
          <cell r="AG293">
            <v>151</v>
          </cell>
          <cell r="AH293">
            <v>59</v>
          </cell>
          <cell r="AK293">
            <v>3908</v>
          </cell>
        </row>
        <row r="294">
          <cell r="P294">
            <v>0</v>
          </cell>
          <cell r="AF294">
            <v>0</v>
          </cell>
          <cell r="AG294">
            <v>0</v>
          </cell>
          <cell r="AH294">
            <v>0</v>
          </cell>
          <cell r="AK294">
            <v>0</v>
          </cell>
        </row>
        <row r="295">
          <cell r="F295">
            <v>25</v>
          </cell>
          <cell r="P295">
            <v>2</v>
          </cell>
          <cell r="S295">
            <v>7</v>
          </cell>
          <cell r="V295">
            <v>-129</v>
          </cell>
          <cell r="AA295">
            <v>0</v>
          </cell>
          <cell r="AF295">
            <v>13</v>
          </cell>
          <cell r="AG295">
            <v>13</v>
          </cell>
          <cell r="AH295">
            <v>0</v>
          </cell>
          <cell r="AK295">
            <v>-82</v>
          </cell>
        </row>
        <row r="296">
          <cell r="F296">
            <v>44586.804761904765</v>
          </cell>
          <cell r="P296">
            <v>1115</v>
          </cell>
          <cell r="Q296">
            <v>0</v>
          </cell>
          <cell r="R296">
            <v>0</v>
          </cell>
          <cell r="S296">
            <v>4296</v>
          </cell>
          <cell r="T296">
            <v>-717.75479999999993</v>
          </cell>
          <cell r="U296">
            <v>-735.76520000000005</v>
          </cell>
          <cell r="V296">
            <v>602.1818181818187</v>
          </cell>
          <cell r="W296">
            <v>-951</v>
          </cell>
          <cell r="X296">
            <v>-222.13181818181818</v>
          </cell>
          <cell r="Y296">
            <v>0</v>
          </cell>
          <cell r="Z296">
            <v>0</v>
          </cell>
          <cell r="AA296">
            <v>2103.5757575757575</v>
          </cell>
          <cell r="AB296">
            <v>-314</v>
          </cell>
          <cell r="AC296">
            <v>-80.902424242424232</v>
          </cell>
          <cell r="AF296">
            <v>1365.8181818181815</v>
          </cell>
          <cell r="AG296">
            <v>1201</v>
          </cell>
          <cell r="AH296">
            <v>157.81818181818176</v>
          </cell>
          <cell r="AK296">
            <v>54477.380519480525</v>
          </cell>
        </row>
        <row r="297">
          <cell r="AH297">
            <v>191</v>
          </cell>
          <cell r="AK297">
            <v>0</v>
          </cell>
        </row>
        <row r="299">
          <cell r="F299">
            <v>44586.804761904765</v>
          </cell>
          <cell r="G299">
            <v>0</v>
          </cell>
          <cell r="H299">
            <v>0</v>
          </cell>
          <cell r="P299">
            <v>1115</v>
          </cell>
          <cell r="Q299">
            <v>0</v>
          </cell>
          <cell r="R299">
            <v>0</v>
          </cell>
          <cell r="S299">
            <v>4296</v>
          </cell>
          <cell r="T299">
            <v>-717.75479999999993</v>
          </cell>
          <cell r="U299">
            <v>-735.76520000000005</v>
          </cell>
          <cell r="V299">
            <v>602.1818181818187</v>
          </cell>
          <cell r="W299">
            <v>-951</v>
          </cell>
          <cell r="X299">
            <v>-222.13181818181818</v>
          </cell>
          <cell r="Y299">
            <v>0</v>
          </cell>
          <cell r="Z299">
            <v>0</v>
          </cell>
          <cell r="AA299">
            <v>2103.5757575757575</v>
          </cell>
          <cell r="AF299">
            <v>1365.8181818181815</v>
          </cell>
          <cell r="AG299">
            <v>1016.9999999999998</v>
          </cell>
          <cell r="AH299">
            <v>348.81818181818176</v>
          </cell>
          <cell r="AK299">
            <v>54477.380519480525</v>
          </cell>
        </row>
        <row r="300">
          <cell r="F300">
            <v>0</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F301">
            <v>0</v>
          </cell>
          <cell r="AG301">
            <v>0</v>
          </cell>
          <cell r="AH301">
            <v>0</v>
          </cell>
          <cell r="AK301">
            <v>0</v>
          </cell>
        </row>
        <row r="302">
          <cell r="F302">
            <v>0</v>
          </cell>
          <cell r="P302">
            <v>0</v>
          </cell>
          <cell r="S302">
            <v>0</v>
          </cell>
          <cell r="V302">
            <v>0</v>
          </cell>
          <cell r="AA302">
            <v>0</v>
          </cell>
          <cell r="AF302">
            <v>0</v>
          </cell>
          <cell r="AG302">
            <v>0</v>
          </cell>
          <cell r="AH302">
            <v>0</v>
          </cell>
          <cell r="AK302">
            <v>0</v>
          </cell>
        </row>
        <row r="303">
          <cell r="AK303">
            <v>0</v>
          </cell>
        </row>
        <row r="304">
          <cell r="F304">
            <v>44586.804761904765</v>
          </cell>
          <cell r="P304">
            <v>1115</v>
          </cell>
          <cell r="Q304">
            <v>0</v>
          </cell>
          <cell r="R304">
            <v>0</v>
          </cell>
          <cell r="S304">
            <v>4296</v>
          </cell>
          <cell r="T304">
            <v>-717.75479999999993</v>
          </cell>
          <cell r="U304">
            <v>-735.76520000000005</v>
          </cell>
          <cell r="V304">
            <v>602.1818181818187</v>
          </cell>
          <cell r="W304">
            <v>-951</v>
          </cell>
          <cell r="X304">
            <v>-222.13181818181818</v>
          </cell>
          <cell r="Y304">
            <v>0</v>
          </cell>
          <cell r="Z304">
            <v>0</v>
          </cell>
          <cell r="AA304">
            <v>2103.5757575757575</v>
          </cell>
          <cell r="AB304">
            <v>-314</v>
          </cell>
          <cell r="AC304">
            <v>-80.902424242424232</v>
          </cell>
          <cell r="AF304">
            <v>1365.8181818181815</v>
          </cell>
          <cell r="AG304">
            <v>1016.9999999999998</v>
          </cell>
          <cell r="AH304">
            <v>348.81818181818176</v>
          </cell>
          <cell r="AK304">
            <v>54477.380519480525</v>
          </cell>
        </row>
        <row r="305">
          <cell r="AK305">
            <v>0</v>
          </cell>
        </row>
        <row r="306">
          <cell r="P306">
            <v>0</v>
          </cell>
          <cell r="AK306">
            <v>0</v>
          </cell>
        </row>
        <row r="307">
          <cell r="S307">
            <v>0</v>
          </cell>
          <cell r="AK307">
            <v>0</v>
          </cell>
        </row>
        <row r="308">
          <cell r="F308">
            <v>3400</v>
          </cell>
          <cell r="AK308">
            <v>3400</v>
          </cell>
        </row>
        <row r="309">
          <cell r="S309">
            <v>0</v>
          </cell>
        </row>
        <row r="310">
          <cell r="F310">
            <v>0</v>
          </cell>
          <cell r="AK310">
            <v>0</v>
          </cell>
        </row>
        <row r="311">
          <cell r="AK311">
            <v>0</v>
          </cell>
        </row>
        <row r="313">
          <cell r="AK313">
            <v>0</v>
          </cell>
        </row>
        <row r="314">
          <cell r="S314">
            <v>0</v>
          </cell>
        </row>
        <row r="315">
          <cell r="F315">
            <v>44586.804761904765</v>
          </cell>
          <cell r="P315">
            <v>1115</v>
          </cell>
          <cell r="Q315">
            <v>0</v>
          </cell>
          <cell r="R315">
            <v>0</v>
          </cell>
          <cell r="S315">
            <v>4296</v>
          </cell>
          <cell r="T315">
            <v>-717.75479999999993</v>
          </cell>
          <cell r="U315">
            <v>-735.76520000000005</v>
          </cell>
          <cell r="V315">
            <v>602.1818181818187</v>
          </cell>
          <cell r="W315">
            <v>-951</v>
          </cell>
          <cell r="X315">
            <v>-222.13181818181818</v>
          </cell>
          <cell r="Y315">
            <v>0</v>
          </cell>
          <cell r="Z315">
            <v>0</v>
          </cell>
          <cell r="AA315">
            <v>2103.5757575757575</v>
          </cell>
          <cell r="AB315">
            <v>-314</v>
          </cell>
          <cell r="AC315">
            <v>-80.902424242424232</v>
          </cell>
          <cell r="AF315">
            <v>1365.8181818181815</v>
          </cell>
          <cell r="AG315">
            <v>1016.9999999999998</v>
          </cell>
          <cell r="AH315">
            <v>348.81818181818176</v>
          </cell>
          <cell r="AK315">
            <v>54477.380519480525</v>
          </cell>
        </row>
        <row r="324">
          <cell r="AK324">
            <v>7180.8099999999995</v>
          </cell>
          <cell r="AM324">
            <v>5319.75</v>
          </cell>
        </row>
        <row r="325">
          <cell r="F325">
            <v>116</v>
          </cell>
          <cell r="P325">
            <v>329</v>
          </cell>
          <cell r="S325">
            <v>570</v>
          </cell>
          <cell r="V325">
            <v>197</v>
          </cell>
          <cell r="AA325">
            <v>163</v>
          </cell>
          <cell r="AF325">
            <v>507</v>
          </cell>
          <cell r="AG325">
            <v>445</v>
          </cell>
          <cell r="AH325">
            <v>62</v>
          </cell>
          <cell r="AK325">
            <v>2016</v>
          </cell>
          <cell r="AM325">
            <v>1509</v>
          </cell>
        </row>
        <row r="326">
          <cell r="AK326">
            <v>7379.804761904762</v>
          </cell>
          <cell r="AM326">
            <v>7379.804761904762</v>
          </cell>
        </row>
        <row r="327">
          <cell r="AK327">
            <v>921.33333333333337</v>
          </cell>
          <cell r="AM327">
            <v>921.33333333333337</v>
          </cell>
        </row>
        <row r="328">
          <cell r="AK328">
            <v>-82</v>
          </cell>
          <cell r="AM328">
            <v>-95</v>
          </cell>
        </row>
        <row r="329">
          <cell r="AK329">
            <v>2514.4714285714285</v>
          </cell>
          <cell r="AM329">
            <v>2514.4714285714285</v>
          </cell>
        </row>
        <row r="330">
          <cell r="AK330">
            <v>3500</v>
          </cell>
          <cell r="AM330">
            <v>3500</v>
          </cell>
        </row>
        <row r="331">
          <cell r="AK331">
            <v>0</v>
          </cell>
        </row>
        <row r="332">
          <cell r="AK332">
            <v>444</v>
          </cell>
          <cell r="AM332">
            <v>444</v>
          </cell>
        </row>
        <row r="333">
          <cell r="AK333">
            <v>3995</v>
          </cell>
        </row>
        <row r="334">
          <cell r="AK334">
            <v>0</v>
          </cell>
          <cell r="AM334">
            <v>0</v>
          </cell>
        </row>
        <row r="335">
          <cell r="AK335">
            <v>3422</v>
          </cell>
          <cell r="AM335">
            <v>3018</v>
          </cell>
        </row>
        <row r="336">
          <cell r="AK336">
            <v>3795.909090909091</v>
          </cell>
          <cell r="AM336">
            <v>3366.090909090909</v>
          </cell>
        </row>
        <row r="337">
          <cell r="AK337">
            <v>0</v>
          </cell>
          <cell r="AM337">
            <v>0</v>
          </cell>
        </row>
        <row r="338">
          <cell r="AK338">
            <v>0</v>
          </cell>
          <cell r="AM338">
            <v>0</v>
          </cell>
        </row>
        <row r="339">
          <cell r="AK339">
            <v>0</v>
          </cell>
          <cell r="AM339">
            <v>0</v>
          </cell>
        </row>
        <row r="340">
          <cell r="AK340">
            <v>4588</v>
          </cell>
          <cell r="AM340">
            <v>4020</v>
          </cell>
        </row>
        <row r="341">
          <cell r="AK341">
            <v>1703</v>
          </cell>
          <cell r="AM341">
            <v>1360</v>
          </cell>
        </row>
        <row r="342">
          <cell r="AK342">
            <v>1059</v>
          </cell>
          <cell r="AM342">
            <v>1034</v>
          </cell>
        </row>
        <row r="343">
          <cell r="AK343">
            <v>1370</v>
          </cell>
        </row>
        <row r="344">
          <cell r="AK344">
            <v>456</v>
          </cell>
        </row>
        <row r="345">
          <cell r="AK345">
            <v>0</v>
          </cell>
          <cell r="AM345">
            <v>0</v>
          </cell>
        </row>
        <row r="346">
          <cell r="AK346">
            <v>-300</v>
          </cell>
          <cell r="AM346">
            <v>-300</v>
          </cell>
        </row>
        <row r="347">
          <cell r="AK347">
            <v>1197</v>
          </cell>
          <cell r="AM347">
            <v>527</v>
          </cell>
        </row>
        <row r="348">
          <cell r="P348">
            <v>225</v>
          </cell>
          <cell r="S348">
            <v>296</v>
          </cell>
          <cell r="V348">
            <v>56</v>
          </cell>
          <cell r="AA348">
            <v>-78.090909090909093</v>
          </cell>
          <cell r="AF348">
            <v>-250.18181818181819</v>
          </cell>
          <cell r="AG348">
            <v>-250</v>
          </cell>
          <cell r="AH348">
            <v>-0.18181818181818699</v>
          </cell>
          <cell r="AK348">
            <v>248.72727272727269</v>
          </cell>
        </row>
        <row r="349">
          <cell r="AK349">
            <v>0</v>
          </cell>
        </row>
        <row r="350">
          <cell r="F350">
            <v>33</v>
          </cell>
          <cell r="P350">
            <v>0</v>
          </cell>
          <cell r="S350">
            <v>0</v>
          </cell>
          <cell r="V350">
            <v>0</v>
          </cell>
          <cell r="AA350">
            <v>0</v>
          </cell>
          <cell r="AF350">
            <v>0</v>
          </cell>
          <cell r="AG350">
            <v>0</v>
          </cell>
          <cell r="AH350">
            <v>0</v>
          </cell>
          <cell r="AK350">
            <v>396</v>
          </cell>
          <cell r="AM350">
            <v>396</v>
          </cell>
        </row>
        <row r="351">
          <cell r="AK351">
            <v>395</v>
          </cell>
          <cell r="AM351">
            <v>395</v>
          </cell>
        </row>
        <row r="352">
          <cell r="AK352">
            <v>0</v>
          </cell>
          <cell r="AM352">
            <v>0</v>
          </cell>
        </row>
        <row r="353">
          <cell r="AK353">
            <v>0</v>
          </cell>
          <cell r="AM353">
            <v>0</v>
          </cell>
        </row>
        <row r="354">
          <cell r="AK354">
            <v>5204</v>
          </cell>
          <cell r="AM354" t="e">
            <v>#REF!</v>
          </cell>
        </row>
        <row r="355">
          <cell r="AK355">
            <v>570</v>
          </cell>
        </row>
        <row r="356">
          <cell r="AK356">
            <v>726</v>
          </cell>
        </row>
        <row r="357">
          <cell r="AK357">
            <v>3908</v>
          </cell>
        </row>
        <row r="358">
          <cell r="F358">
            <v>0</v>
          </cell>
          <cell r="P358">
            <v>0</v>
          </cell>
          <cell r="S358">
            <v>0</v>
          </cell>
          <cell r="T358">
            <v>162.88</v>
          </cell>
          <cell r="U358">
            <v>855.12</v>
          </cell>
          <cell r="V358">
            <v>471</v>
          </cell>
          <cell r="W358">
            <v>447</v>
          </cell>
          <cell r="X358">
            <v>104</v>
          </cell>
          <cell r="AA358">
            <v>273</v>
          </cell>
          <cell r="AB358">
            <v>455</v>
          </cell>
          <cell r="AC358">
            <v>118</v>
          </cell>
          <cell r="AF358">
            <v>-28</v>
          </cell>
          <cell r="AG358">
            <v>-28</v>
          </cell>
          <cell r="AH358">
            <v>0</v>
          </cell>
          <cell r="AK358">
            <v>716</v>
          </cell>
          <cell r="AM358">
            <v>744</v>
          </cell>
        </row>
        <row r="367">
          <cell r="F367">
            <v>0</v>
          </cell>
        </row>
        <row r="381">
          <cell r="F381" t="str">
            <v>лютий</v>
          </cell>
          <cell r="P381" t="str">
            <v>лютий</v>
          </cell>
          <cell r="V381" t="str">
            <v>лютий</v>
          </cell>
          <cell r="AA381" t="str">
            <v>лютий</v>
          </cell>
        </row>
        <row r="382">
          <cell r="F382" t="str">
            <v>АППАРАТ</v>
          </cell>
          <cell r="P382" t="str">
            <v>ККМ</v>
          </cell>
          <cell r="V382" t="str">
            <v>ТЕЦ5</v>
          </cell>
          <cell r="AA382" t="str">
            <v>ТЕЦ6</v>
          </cell>
          <cell r="AK382" t="str">
            <v>АК "КЕ"</v>
          </cell>
          <cell r="AL382" t="str">
            <v>Е/Е</v>
          </cell>
        </row>
        <row r="383">
          <cell r="F383" t="str">
            <v>ПЛАН</v>
          </cell>
          <cell r="P383" t="str">
            <v>ПЛАН</v>
          </cell>
          <cell r="V383" t="str">
            <v>ПЛАН</v>
          </cell>
          <cell r="AA383" t="str">
            <v>ПЛАН</v>
          </cell>
          <cell r="AK383" t="str">
            <v>ПЛАН</v>
          </cell>
          <cell r="AL383" t="str">
            <v>ПЛАН</v>
          </cell>
        </row>
        <row r="384">
          <cell r="F384">
            <v>164.3</v>
          </cell>
          <cell r="G384">
            <v>120</v>
          </cell>
          <cell r="H384">
            <v>119</v>
          </cell>
          <cell r="P384">
            <v>14.333333333333332</v>
          </cell>
          <cell r="S384">
            <v>14.333333333333332</v>
          </cell>
          <cell r="V384">
            <v>182</v>
          </cell>
          <cell r="W384">
            <v>148</v>
          </cell>
          <cell r="X384">
            <v>148</v>
          </cell>
          <cell r="AA384">
            <v>323.66666666666674</v>
          </cell>
          <cell r="AB384">
            <v>257</v>
          </cell>
          <cell r="AC384">
            <v>258</v>
          </cell>
          <cell r="AK384">
            <v>735.30000000000018</v>
          </cell>
          <cell r="AL384">
            <v>580.33333333333337</v>
          </cell>
          <cell r="AM384">
            <v>551.33333333333337</v>
          </cell>
        </row>
        <row r="385">
          <cell r="F385">
            <v>29</v>
          </cell>
          <cell r="G385">
            <v>21</v>
          </cell>
          <cell r="P385">
            <v>0</v>
          </cell>
          <cell r="V385">
            <v>0</v>
          </cell>
          <cell r="W385">
            <v>0</v>
          </cell>
          <cell r="AA385">
            <v>3.6666666666666665</v>
          </cell>
          <cell r="AB385">
            <v>3</v>
          </cell>
          <cell r="AK385">
            <v>46</v>
          </cell>
          <cell r="AL385">
            <v>27</v>
          </cell>
        </row>
        <row r="386">
          <cell r="F386">
            <v>0</v>
          </cell>
          <cell r="G386">
            <v>0</v>
          </cell>
          <cell r="P386">
            <v>0.66666666666666663</v>
          </cell>
          <cell r="V386">
            <v>146.66666666666666</v>
          </cell>
          <cell r="W386">
            <v>119</v>
          </cell>
          <cell r="AA386">
            <v>280.66666666666669</v>
          </cell>
          <cell r="AB386">
            <v>223</v>
          </cell>
          <cell r="AK386">
            <v>428</v>
          </cell>
          <cell r="AL386">
            <v>342.66666666666669</v>
          </cell>
        </row>
        <row r="387">
          <cell r="F387">
            <v>0</v>
          </cell>
          <cell r="G387">
            <v>0</v>
          </cell>
          <cell r="P387">
            <v>2</v>
          </cell>
          <cell r="V387">
            <v>0</v>
          </cell>
          <cell r="W387">
            <v>0</v>
          </cell>
          <cell r="AA387">
            <v>25</v>
          </cell>
          <cell r="AB387">
            <v>20</v>
          </cell>
          <cell r="AK387">
            <v>33.666666666666671</v>
          </cell>
          <cell r="AL387">
            <v>25</v>
          </cell>
        </row>
        <row r="388">
          <cell r="F388">
            <v>0</v>
          </cell>
          <cell r="G388">
            <v>0</v>
          </cell>
          <cell r="P388">
            <v>0</v>
          </cell>
          <cell r="V388">
            <v>25.333333333333332</v>
          </cell>
          <cell r="W388">
            <v>21</v>
          </cell>
          <cell r="AA388">
            <v>0.66666666666666663</v>
          </cell>
          <cell r="AB388">
            <v>1</v>
          </cell>
          <cell r="AK388">
            <v>26</v>
          </cell>
          <cell r="AL388">
            <v>22</v>
          </cell>
        </row>
        <row r="389">
          <cell r="F389">
            <v>120.63333333333333</v>
          </cell>
          <cell r="G389">
            <v>88</v>
          </cell>
          <cell r="P389">
            <v>0</v>
          </cell>
          <cell r="V389">
            <v>0</v>
          </cell>
          <cell r="W389">
            <v>0</v>
          </cell>
          <cell r="AA389">
            <v>0</v>
          </cell>
          <cell r="AB389">
            <v>0</v>
          </cell>
          <cell r="AK389">
            <v>120.63333333333333</v>
          </cell>
          <cell r="AL389">
            <v>90</v>
          </cell>
        </row>
        <row r="390">
          <cell r="F390">
            <v>8.6666666666666661</v>
          </cell>
          <cell r="G390">
            <v>6</v>
          </cell>
          <cell r="P390">
            <v>0</v>
          </cell>
          <cell r="V390">
            <v>0</v>
          </cell>
          <cell r="W390">
            <v>0</v>
          </cell>
          <cell r="AA390">
            <v>0</v>
          </cell>
          <cell r="AB390">
            <v>0</v>
          </cell>
          <cell r="AK390">
            <v>8.6666666666666661</v>
          </cell>
          <cell r="AL390">
            <v>0</v>
          </cell>
        </row>
        <row r="391">
          <cell r="F391">
            <v>0</v>
          </cell>
          <cell r="G391">
            <v>0</v>
          </cell>
          <cell r="P391">
            <v>5.333333333333333</v>
          </cell>
          <cell r="V391">
            <v>0</v>
          </cell>
          <cell r="W391">
            <v>0</v>
          </cell>
          <cell r="AA391">
            <v>0</v>
          </cell>
          <cell r="AB391">
            <v>0</v>
          </cell>
          <cell r="AK391">
            <v>22</v>
          </cell>
          <cell r="AL391">
            <v>15.333333333333332</v>
          </cell>
        </row>
        <row r="392">
          <cell r="F392">
            <v>5.333333333333333</v>
          </cell>
          <cell r="G392">
            <v>4</v>
          </cell>
          <cell r="P392">
            <v>0</v>
          </cell>
          <cell r="V392">
            <v>0</v>
          </cell>
          <cell r="W392">
            <v>0</v>
          </cell>
          <cell r="AA392">
            <v>0</v>
          </cell>
          <cell r="AB392">
            <v>0</v>
          </cell>
          <cell r="AK392">
            <v>5.333333333333333</v>
          </cell>
          <cell r="AL392">
            <v>4</v>
          </cell>
        </row>
        <row r="393">
          <cell r="F393">
            <v>0.33333333333333331</v>
          </cell>
          <cell r="G393">
            <v>0</v>
          </cell>
          <cell r="P393">
            <v>4.333333333333333</v>
          </cell>
          <cell r="V393">
            <v>0</v>
          </cell>
          <cell r="W393">
            <v>0</v>
          </cell>
          <cell r="AA393">
            <v>0</v>
          </cell>
          <cell r="AB393">
            <v>0</v>
          </cell>
          <cell r="AK393">
            <v>4.6666666666666661</v>
          </cell>
          <cell r="AL393">
            <v>4.333333333333333</v>
          </cell>
        </row>
        <row r="394">
          <cell r="F394">
            <v>0.33333333333333331</v>
          </cell>
          <cell r="G394">
            <v>0</v>
          </cell>
          <cell r="P394">
            <v>2</v>
          </cell>
          <cell r="V394">
            <v>10</v>
          </cell>
          <cell r="W394">
            <v>8</v>
          </cell>
          <cell r="AA394">
            <v>13.666666666666666</v>
          </cell>
          <cell r="AB394">
            <v>11</v>
          </cell>
          <cell r="AK394">
            <v>26</v>
          </cell>
          <cell r="AL394">
            <v>21</v>
          </cell>
        </row>
        <row r="395">
          <cell r="F395">
            <v>0</v>
          </cell>
          <cell r="G395">
            <v>0</v>
          </cell>
          <cell r="P395">
            <v>0</v>
          </cell>
          <cell r="V395">
            <v>0</v>
          </cell>
          <cell r="W395">
            <v>0</v>
          </cell>
          <cell r="AA395">
            <v>0</v>
          </cell>
          <cell r="AB395">
            <v>0</v>
          </cell>
          <cell r="AK395">
            <v>0</v>
          </cell>
        </row>
        <row r="396">
          <cell r="F396">
            <v>1.1666666666666667</v>
          </cell>
          <cell r="G396">
            <v>1</v>
          </cell>
          <cell r="P396">
            <v>20.5</v>
          </cell>
          <cell r="V396">
            <v>522.33333333333337</v>
          </cell>
          <cell r="W396">
            <v>424</v>
          </cell>
          <cell r="AA396">
            <v>43</v>
          </cell>
          <cell r="AB396">
            <v>34</v>
          </cell>
          <cell r="AK396">
            <v>587.33333333333337</v>
          </cell>
          <cell r="AL396">
            <v>479.5</v>
          </cell>
          <cell r="AM396">
            <v>479.83333333333337</v>
          </cell>
        </row>
        <row r="397">
          <cell r="F397">
            <v>0</v>
          </cell>
          <cell r="G397">
            <v>0</v>
          </cell>
          <cell r="P397">
            <v>0</v>
          </cell>
          <cell r="V397">
            <v>0</v>
          </cell>
          <cell r="W397">
            <v>0</v>
          </cell>
          <cell r="AA397">
            <v>0</v>
          </cell>
          <cell r="AB397">
            <v>0</v>
          </cell>
          <cell r="AK397">
            <v>0</v>
          </cell>
          <cell r="AL397">
            <v>0</v>
          </cell>
        </row>
        <row r="398">
          <cell r="F398">
            <v>0</v>
          </cell>
          <cell r="G398">
            <v>0</v>
          </cell>
          <cell r="P398">
            <v>0</v>
          </cell>
          <cell r="V398">
            <v>480.66666666666669</v>
          </cell>
          <cell r="W398">
            <v>390</v>
          </cell>
          <cell r="AA398">
            <v>11</v>
          </cell>
          <cell r="AB398">
            <v>9</v>
          </cell>
          <cell r="AK398">
            <v>491.66666666666669</v>
          </cell>
          <cell r="AL398">
            <v>399</v>
          </cell>
        </row>
        <row r="399">
          <cell r="F399">
            <v>0</v>
          </cell>
          <cell r="G399">
            <v>0</v>
          </cell>
          <cell r="P399">
            <v>0</v>
          </cell>
          <cell r="V399">
            <v>0</v>
          </cell>
          <cell r="W399">
            <v>0</v>
          </cell>
          <cell r="AA399">
            <v>0</v>
          </cell>
          <cell r="AB399">
            <v>0</v>
          </cell>
          <cell r="AK399">
            <v>0</v>
          </cell>
          <cell r="AL399">
            <v>0</v>
          </cell>
        </row>
        <row r="400">
          <cell r="F400">
            <v>1.1666666666666667</v>
          </cell>
          <cell r="G400">
            <v>1</v>
          </cell>
          <cell r="P400">
            <v>15.833333333333334</v>
          </cell>
          <cell r="V400">
            <v>41.666666666666664</v>
          </cell>
          <cell r="W400">
            <v>34</v>
          </cell>
          <cell r="AA400">
            <v>32</v>
          </cell>
          <cell r="AB400">
            <v>25</v>
          </cell>
          <cell r="AK400">
            <v>91</v>
          </cell>
          <cell r="AL400">
            <v>80.833333333333343</v>
          </cell>
        </row>
        <row r="401">
          <cell r="F401">
            <v>0</v>
          </cell>
          <cell r="G401">
            <v>0</v>
          </cell>
          <cell r="P401">
            <v>4.666666666666667</v>
          </cell>
          <cell r="V401">
            <v>0</v>
          </cell>
          <cell r="W401">
            <v>0</v>
          </cell>
          <cell r="AA401">
            <v>0</v>
          </cell>
          <cell r="AB401">
            <v>0</v>
          </cell>
          <cell r="AK401">
            <v>4.666666666666667</v>
          </cell>
          <cell r="AL401">
            <v>0</v>
          </cell>
        </row>
        <row r="402">
          <cell r="F402">
            <v>0</v>
          </cell>
          <cell r="G402">
            <v>0</v>
          </cell>
          <cell r="P402">
            <v>0</v>
          </cell>
          <cell r="V402">
            <v>0</v>
          </cell>
          <cell r="W402">
            <v>0</v>
          </cell>
          <cell r="AA402">
            <v>0</v>
          </cell>
          <cell r="AB402">
            <v>0</v>
          </cell>
          <cell r="AK402">
            <v>0</v>
          </cell>
        </row>
        <row r="403">
          <cell r="F403">
            <v>10</v>
          </cell>
          <cell r="G403">
            <v>7</v>
          </cell>
          <cell r="P403">
            <v>39</v>
          </cell>
          <cell r="V403">
            <v>0</v>
          </cell>
          <cell r="W403">
            <v>0</v>
          </cell>
          <cell r="AA403">
            <v>0</v>
          </cell>
          <cell r="AB403">
            <v>0</v>
          </cell>
          <cell r="AK403">
            <v>49</v>
          </cell>
          <cell r="AL403">
            <v>46</v>
          </cell>
          <cell r="AM403">
            <v>46</v>
          </cell>
        </row>
        <row r="404">
          <cell r="F404">
            <v>2.6666666666666665</v>
          </cell>
          <cell r="G404">
            <v>2</v>
          </cell>
          <cell r="P404">
            <v>3.3333333333333335</v>
          </cell>
          <cell r="V404">
            <v>0</v>
          </cell>
          <cell r="W404">
            <v>0</v>
          </cell>
          <cell r="AA404">
            <v>0</v>
          </cell>
          <cell r="AB404">
            <v>0</v>
          </cell>
          <cell r="AK404">
            <v>6</v>
          </cell>
          <cell r="AL404">
            <v>5.3333333333333339</v>
          </cell>
        </row>
        <row r="405">
          <cell r="F405">
            <v>7.333333333333333</v>
          </cell>
          <cell r="G405">
            <v>5</v>
          </cell>
          <cell r="P405">
            <v>35.666666666666664</v>
          </cell>
          <cell r="V405">
            <v>0</v>
          </cell>
          <cell r="W405">
            <v>0</v>
          </cell>
          <cell r="AA405">
            <v>0</v>
          </cell>
          <cell r="AB405">
            <v>0</v>
          </cell>
          <cell r="AK405">
            <v>43</v>
          </cell>
          <cell r="AL405">
            <v>40.666666666666664</v>
          </cell>
        </row>
        <row r="406">
          <cell r="F406">
            <v>0</v>
          </cell>
          <cell r="G406">
            <v>0</v>
          </cell>
          <cell r="P406">
            <v>0</v>
          </cell>
          <cell r="V406">
            <v>0</v>
          </cell>
          <cell r="W406">
            <v>0</v>
          </cell>
          <cell r="AA406">
            <v>0</v>
          </cell>
          <cell r="AB406">
            <v>0</v>
          </cell>
          <cell r="AK406">
            <v>0</v>
          </cell>
        </row>
        <row r="407">
          <cell r="F407">
            <v>206.33333333333329</v>
          </cell>
          <cell r="G407">
            <v>151</v>
          </cell>
          <cell r="H407">
            <v>150</v>
          </cell>
          <cell r="P407">
            <v>50.166666666666671</v>
          </cell>
          <cell r="S407">
            <v>50.166666666666671</v>
          </cell>
          <cell r="V407">
            <v>37.833333333333343</v>
          </cell>
          <cell r="W407">
            <v>31</v>
          </cell>
          <cell r="AA407">
            <v>26.000000000000004</v>
          </cell>
          <cell r="AB407">
            <v>21</v>
          </cell>
          <cell r="AK407">
            <v>1965.0000000000002</v>
          </cell>
          <cell r="AL407">
            <v>513.16666666666663</v>
          </cell>
          <cell r="AM407">
            <v>513.16666666666663</v>
          </cell>
        </row>
        <row r="408">
          <cell r="F408">
            <v>0</v>
          </cell>
          <cell r="G408">
            <v>0</v>
          </cell>
          <cell r="P408">
            <v>0</v>
          </cell>
          <cell r="V408">
            <v>0</v>
          </cell>
          <cell r="W408">
            <v>0</v>
          </cell>
          <cell r="AA408">
            <v>0</v>
          </cell>
          <cell r="AB408">
            <v>0</v>
          </cell>
          <cell r="AK408">
            <v>1350</v>
          </cell>
          <cell r="AL408">
            <v>0</v>
          </cell>
        </row>
        <row r="409">
          <cell r="F409">
            <v>0</v>
          </cell>
          <cell r="G409">
            <v>0</v>
          </cell>
          <cell r="P409">
            <v>0</v>
          </cell>
          <cell r="V409">
            <v>0</v>
          </cell>
          <cell r="W409">
            <v>0</v>
          </cell>
          <cell r="AA409">
            <v>0</v>
          </cell>
          <cell r="AB409">
            <v>0</v>
          </cell>
          <cell r="AK409">
            <v>95</v>
          </cell>
          <cell r="AL409">
            <v>95</v>
          </cell>
        </row>
        <row r="410">
          <cell r="F410">
            <v>0</v>
          </cell>
          <cell r="G410">
            <v>0</v>
          </cell>
          <cell r="P410">
            <v>0</v>
          </cell>
          <cell r="V410">
            <v>0</v>
          </cell>
          <cell r="W410">
            <v>0</v>
          </cell>
          <cell r="AA410">
            <v>0</v>
          </cell>
          <cell r="AB410">
            <v>0</v>
          </cell>
          <cell r="AK410">
            <v>0</v>
          </cell>
          <cell r="AL410">
            <v>0</v>
          </cell>
        </row>
        <row r="411">
          <cell r="F411">
            <v>0</v>
          </cell>
          <cell r="G411">
            <v>0</v>
          </cell>
          <cell r="P411">
            <v>12.333333333333334</v>
          </cell>
          <cell r="V411">
            <v>0</v>
          </cell>
          <cell r="W411">
            <v>0</v>
          </cell>
          <cell r="AA411">
            <v>0</v>
          </cell>
          <cell r="AB411">
            <v>0</v>
          </cell>
          <cell r="AK411">
            <v>12.333333333333334</v>
          </cell>
          <cell r="AL411">
            <v>12.333333333333334</v>
          </cell>
        </row>
        <row r="412">
          <cell r="F412">
            <v>0</v>
          </cell>
          <cell r="G412">
            <v>0</v>
          </cell>
          <cell r="P412">
            <v>0</v>
          </cell>
          <cell r="V412">
            <v>0</v>
          </cell>
          <cell r="W412">
            <v>0</v>
          </cell>
          <cell r="AA412">
            <v>0</v>
          </cell>
          <cell r="AB412">
            <v>0</v>
          </cell>
          <cell r="AK412">
            <v>0</v>
          </cell>
          <cell r="AL412">
            <v>0</v>
          </cell>
        </row>
        <row r="413">
          <cell r="F413">
            <v>1.6666666666666667</v>
          </cell>
          <cell r="G413">
            <v>1</v>
          </cell>
          <cell r="P413">
            <v>5</v>
          </cell>
          <cell r="V413">
            <v>3</v>
          </cell>
          <cell r="W413">
            <v>2</v>
          </cell>
          <cell r="AA413">
            <v>3</v>
          </cell>
          <cell r="AB413">
            <v>2</v>
          </cell>
          <cell r="AK413">
            <v>57.666666666666664</v>
          </cell>
          <cell r="AL413">
            <v>50</v>
          </cell>
        </row>
        <row r="414">
          <cell r="F414">
            <v>0</v>
          </cell>
          <cell r="G414">
            <v>0</v>
          </cell>
          <cell r="P414">
            <v>0</v>
          </cell>
          <cell r="V414">
            <v>0</v>
          </cell>
          <cell r="W414">
            <v>0</v>
          </cell>
          <cell r="AA414">
            <v>0</v>
          </cell>
          <cell r="AB414">
            <v>0</v>
          </cell>
          <cell r="AK414">
            <v>4</v>
          </cell>
          <cell r="AL414">
            <v>0</v>
          </cell>
        </row>
        <row r="415">
          <cell r="F415">
            <v>0</v>
          </cell>
          <cell r="G415">
            <v>0</v>
          </cell>
          <cell r="P415">
            <v>0</v>
          </cell>
          <cell r="V415">
            <v>0</v>
          </cell>
          <cell r="W415">
            <v>0</v>
          </cell>
          <cell r="AA415">
            <v>0</v>
          </cell>
          <cell r="AB415">
            <v>0</v>
          </cell>
          <cell r="AK415">
            <v>0</v>
          </cell>
          <cell r="AL415">
            <v>0</v>
          </cell>
        </row>
        <row r="416">
          <cell r="F416">
            <v>0</v>
          </cell>
          <cell r="G416">
            <v>0</v>
          </cell>
          <cell r="P416">
            <v>18.5</v>
          </cell>
          <cell r="V416">
            <v>4.5</v>
          </cell>
          <cell r="W416">
            <v>4</v>
          </cell>
          <cell r="AA416">
            <v>1.3333333333333333</v>
          </cell>
          <cell r="AB416">
            <v>1</v>
          </cell>
          <cell r="AK416">
            <v>28.5</v>
          </cell>
          <cell r="AL416">
            <v>27.5</v>
          </cell>
        </row>
        <row r="417">
          <cell r="F417">
            <v>0</v>
          </cell>
          <cell r="G417">
            <v>0</v>
          </cell>
          <cell r="P417">
            <v>1.3333333333333333</v>
          </cell>
          <cell r="V417">
            <v>0</v>
          </cell>
          <cell r="W417">
            <v>0</v>
          </cell>
          <cell r="AA417">
            <v>1.6666666666666667</v>
          </cell>
          <cell r="AB417">
            <v>1</v>
          </cell>
          <cell r="AK417">
            <v>69</v>
          </cell>
          <cell r="AL417">
            <v>52.333333333333336</v>
          </cell>
        </row>
        <row r="418">
          <cell r="F418">
            <v>177</v>
          </cell>
          <cell r="G418">
            <v>129</v>
          </cell>
          <cell r="P418">
            <v>0</v>
          </cell>
          <cell r="V418">
            <v>0</v>
          </cell>
          <cell r="W418">
            <v>0</v>
          </cell>
          <cell r="AA418">
            <v>0</v>
          </cell>
          <cell r="AB418">
            <v>0</v>
          </cell>
          <cell r="AK418">
            <v>177</v>
          </cell>
          <cell r="AL418">
            <v>129</v>
          </cell>
        </row>
        <row r="419">
          <cell r="F419">
            <v>0</v>
          </cell>
          <cell r="G419">
            <v>0</v>
          </cell>
          <cell r="P419">
            <v>0</v>
          </cell>
          <cell r="V419">
            <v>10</v>
          </cell>
          <cell r="W419">
            <v>8</v>
          </cell>
          <cell r="AA419">
            <v>7.666666666666667</v>
          </cell>
          <cell r="AB419">
            <v>6</v>
          </cell>
          <cell r="AK419">
            <v>17.666666666666668</v>
          </cell>
          <cell r="AL419">
            <v>14</v>
          </cell>
        </row>
        <row r="420">
          <cell r="F420">
            <v>0.66666666666666663</v>
          </cell>
          <cell r="G420">
            <v>0</v>
          </cell>
          <cell r="P420">
            <v>2</v>
          </cell>
          <cell r="V420">
            <v>1.3333333333333333</v>
          </cell>
          <cell r="W420">
            <v>1</v>
          </cell>
          <cell r="AA420">
            <v>1</v>
          </cell>
          <cell r="AB420">
            <v>1</v>
          </cell>
          <cell r="AK420">
            <v>6</v>
          </cell>
          <cell r="AL420">
            <v>4</v>
          </cell>
        </row>
        <row r="421">
          <cell r="F421">
            <v>2.6666666666666665</v>
          </cell>
          <cell r="G421">
            <v>2</v>
          </cell>
          <cell r="P421">
            <v>0.33333333333333331</v>
          </cell>
          <cell r="V421">
            <v>1</v>
          </cell>
          <cell r="W421">
            <v>1</v>
          </cell>
          <cell r="AA421">
            <v>0.66666666666666663</v>
          </cell>
          <cell r="AB421">
            <v>1</v>
          </cell>
          <cell r="AK421">
            <v>9.3333333333333339</v>
          </cell>
          <cell r="AL421">
            <v>6.333333333333333</v>
          </cell>
        </row>
        <row r="422">
          <cell r="F422">
            <v>0</v>
          </cell>
          <cell r="G422">
            <v>0</v>
          </cell>
          <cell r="P422">
            <v>2.3333333333333335</v>
          </cell>
          <cell r="V422">
            <v>6</v>
          </cell>
          <cell r="W422">
            <v>5</v>
          </cell>
          <cell r="AA422">
            <v>5</v>
          </cell>
          <cell r="AB422">
            <v>4</v>
          </cell>
          <cell r="AK422">
            <v>13.333333333333334</v>
          </cell>
          <cell r="AL422">
            <v>11.333333333333334</v>
          </cell>
        </row>
        <row r="423">
          <cell r="F423">
            <v>0</v>
          </cell>
          <cell r="G423">
            <v>0</v>
          </cell>
          <cell r="P423">
            <v>0</v>
          </cell>
          <cell r="V423">
            <v>0</v>
          </cell>
          <cell r="W423">
            <v>0</v>
          </cell>
          <cell r="AA423">
            <v>0</v>
          </cell>
          <cell r="AB423">
            <v>0</v>
          </cell>
          <cell r="AK423">
            <v>0</v>
          </cell>
          <cell r="AL423">
            <v>0</v>
          </cell>
        </row>
        <row r="424">
          <cell r="F424">
            <v>0</v>
          </cell>
          <cell r="G424">
            <v>0</v>
          </cell>
          <cell r="P424">
            <v>0</v>
          </cell>
          <cell r="V424">
            <v>0</v>
          </cell>
          <cell r="W424">
            <v>0</v>
          </cell>
          <cell r="AA424">
            <v>0</v>
          </cell>
          <cell r="AB424">
            <v>0</v>
          </cell>
          <cell r="AK424">
            <v>0</v>
          </cell>
          <cell r="AL424">
            <v>0</v>
          </cell>
        </row>
        <row r="425">
          <cell r="F425">
            <v>9.6666666666666661</v>
          </cell>
          <cell r="G425">
            <v>7</v>
          </cell>
          <cell r="P425">
            <v>1</v>
          </cell>
          <cell r="V425">
            <v>0</v>
          </cell>
          <cell r="W425">
            <v>0</v>
          </cell>
          <cell r="AA425">
            <v>0</v>
          </cell>
          <cell r="AB425">
            <v>0</v>
          </cell>
          <cell r="AK425">
            <v>12</v>
          </cell>
          <cell r="AL425">
            <v>9</v>
          </cell>
        </row>
        <row r="426">
          <cell r="F426">
            <v>0</v>
          </cell>
          <cell r="G426">
            <v>0</v>
          </cell>
          <cell r="P426">
            <v>0</v>
          </cell>
          <cell r="V426">
            <v>0</v>
          </cell>
          <cell r="W426">
            <v>0</v>
          </cell>
          <cell r="AA426">
            <v>0</v>
          </cell>
          <cell r="AB426">
            <v>0</v>
          </cell>
          <cell r="AK426">
            <v>0</v>
          </cell>
          <cell r="AL426">
            <v>0</v>
          </cell>
        </row>
        <row r="427">
          <cell r="F427">
            <v>2.3333333333333335</v>
          </cell>
          <cell r="G427">
            <v>2</v>
          </cell>
          <cell r="P427">
            <v>0.66666666666666663</v>
          </cell>
          <cell r="V427">
            <v>0.66666666666666663</v>
          </cell>
          <cell r="W427">
            <v>1</v>
          </cell>
          <cell r="AA427">
            <v>0.66666666666666663</v>
          </cell>
          <cell r="AB427">
            <v>1</v>
          </cell>
          <cell r="AK427">
            <v>4.333333333333333</v>
          </cell>
          <cell r="AL427">
            <v>4.6666666666666661</v>
          </cell>
        </row>
        <row r="428">
          <cell r="F428">
            <v>1.6666666666666667</v>
          </cell>
          <cell r="G428">
            <v>1</v>
          </cell>
          <cell r="P428">
            <v>0.66666666666666663</v>
          </cell>
          <cell r="V428">
            <v>0.66666666666666663</v>
          </cell>
          <cell r="W428">
            <v>1</v>
          </cell>
          <cell r="AA428">
            <v>0.66666666666666663</v>
          </cell>
          <cell r="AB428">
            <v>1</v>
          </cell>
          <cell r="AK428">
            <v>3.6666666666666665</v>
          </cell>
          <cell r="AL428">
            <v>3.6666666666666665</v>
          </cell>
        </row>
        <row r="429">
          <cell r="F429">
            <v>6.666666666666667</v>
          </cell>
          <cell r="G429">
            <v>5</v>
          </cell>
          <cell r="P429">
            <v>4.666666666666667</v>
          </cell>
          <cell r="V429">
            <v>3</v>
          </cell>
          <cell r="W429">
            <v>2</v>
          </cell>
          <cell r="AA429">
            <v>2</v>
          </cell>
          <cell r="AB429">
            <v>2</v>
          </cell>
          <cell r="AK429">
            <v>33</v>
          </cell>
          <cell r="AL429">
            <v>23.666666666666668</v>
          </cell>
        </row>
        <row r="430">
          <cell r="F430">
            <v>0</v>
          </cell>
          <cell r="G430">
            <v>0</v>
          </cell>
          <cell r="P430">
            <v>0</v>
          </cell>
          <cell r="V430">
            <v>0</v>
          </cell>
          <cell r="W430">
            <v>0</v>
          </cell>
          <cell r="AA430">
            <v>0</v>
          </cell>
          <cell r="AB430">
            <v>0</v>
          </cell>
          <cell r="AK430">
            <v>0</v>
          </cell>
          <cell r="AL430">
            <v>0</v>
          </cell>
        </row>
        <row r="431">
          <cell r="F431">
            <v>0</v>
          </cell>
          <cell r="G431">
            <v>0</v>
          </cell>
          <cell r="P431">
            <v>0</v>
          </cell>
          <cell r="V431">
            <v>0</v>
          </cell>
          <cell r="W431">
            <v>0</v>
          </cell>
          <cell r="AA431">
            <v>0</v>
          </cell>
          <cell r="AB431">
            <v>0</v>
          </cell>
          <cell r="AK431">
            <v>0</v>
          </cell>
          <cell r="AL431">
            <v>53</v>
          </cell>
        </row>
        <row r="432">
          <cell r="F432">
            <v>1</v>
          </cell>
          <cell r="G432">
            <v>1</v>
          </cell>
          <cell r="P432">
            <v>0</v>
          </cell>
          <cell r="V432">
            <v>0</v>
          </cell>
          <cell r="W432">
            <v>0</v>
          </cell>
          <cell r="AA432">
            <v>0</v>
          </cell>
          <cell r="AB432">
            <v>0</v>
          </cell>
          <cell r="AK432">
            <v>1</v>
          </cell>
          <cell r="AL432">
            <v>1</v>
          </cell>
        </row>
        <row r="433">
          <cell r="F433">
            <v>0</v>
          </cell>
          <cell r="G433">
            <v>0</v>
          </cell>
          <cell r="P433">
            <v>0</v>
          </cell>
          <cell r="V433">
            <v>0</v>
          </cell>
          <cell r="W433">
            <v>0</v>
          </cell>
          <cell r="AA433">
            <v>0</v>
          </cell>
          <cell r="AB433">
            <v>0</v>
          </cell>
          <cell r="AK433">
            <v>0</v>
          </cell>
          <cell r="AL433">
            <v>0</v>
          </cell>
        </row>
        <row r="434">
          <cell r="F434">
            <v>0</v>
          </cell>
          <cell r="G434">
            <v>0</v>
          </cell>
          <cell r="P434">
            <v>0</v>
          </cell>
          <cell r="V434">
            <v>0</v>
          </cell>
          <cell r="W434">
            <v>0</v>
          </cell>
          <cell r="AA434">
            <v>0</v>
          </cell>
          <cell r="AB434">
            <v>0</v>
          </cell>
          <cell r="AK434">
            <v>0</v>
          </cell>
          <cell r="AL434">
            <v>0</v>
          </cell>
        </row>
        <row r="435">
          <cell r="F435">
            <v>2.6666666666666665</v>
          </cell>
          <cell r="G435">
            <v>2</v>
          </cell>
          <cell r="P435">
            <v>1</v>
          </cell>
          <cell r="V435">
            <v>4</v>
          </cell>
          <cell r="W435">
            <v>3</v>
          </cell>
          <cell r="AA435">
            <v>2</v>
          </cell>
          <cell r="AB435">
            <v>2</v>
          </cell>
          <cell r="AK435">
            <v>15.666666666666666</v>
          </cell>
          <cell r="AL435">
            <v>11</v>
          </cell>
        </row>
        <row r="436">
          <cell r="F436">
            <v>0</v>
          </cell>
          <cell r="G436">
            <v>0</v>
          </cell>
          <cell r="P436">
            <v>0</v>
          </cell>
          <cell r="V436">
            <v>0</v>
          </cell>
          <cell r="W436">
            <v>0</v>
          </cell>
          <cell r="AA436">
            <v>0</v>
          </cell>
          <cell r="AB436">
            <v>0</v>
          </cell>
          <cell r="AK436">
            <v>0</v>
          </cell>
          <cell r="AL436">
            <v>0</v>
          </cell>
        </row>
        <row r="437">
          <cell r="F437">
            <v>0</v>
          </cell>
          <cell r="G437">
            <v>0</v>
          </cell>
          <cell r="P437">
            <v>0</v>
          </cell>
          <cell r="V437">
            <v>3.3333333333333335</v>
          </cell>
          <cell r="W437">
            <v>3</v>
          </cell>
          <cell r="AA437">
            <v>0</v>
          </cell>
          <cell r="AB437">
            <v>0</v>
          </cell>
          <cell r="AK437">
            <v>3.3333333333333335</v>
          </cell>
          <cell r="AL437">
            <v>3</v>
          </cell>
        </row>
        <row r="438">
          <cell r="F438">
            <v>0.33333333333333331</v>
          </cell>
          <cell r="G438">
            <v>0</v>
          </cell>
          <cell r="P438">
            <v>0.33333333333333331</v>
          </cell>
          <cell r="V438">
            <v>0.33333333333333331</v>
          </cell>
          <cell r="W438">
            <v>0</v>
          </cell>
          <cell r="AA438">
            <v>0.33333333333333331</v>
          </cell>
          <cell r="AB438">
            <v>0</v>
          </cell>
          <cell r="AK438">
            <v>1.9999999999999998</v>
          </cell>
          <cell r="AL438">
            <v>0.33333333333333331</v>
          </cell>
        </row>
        <row r="439">
          <cell r="F439">
            <v>0</v>
          </cell>
          <cell r="G439">
            <v>0</v>
          </cell>
          <cell r="P439">
            <v>0</v>
          </cell>
          <cell r="V439">
            <v>0</v>
          </cell>
          <cell r="W439">
            <v>0</v>
          </cell>
          <cell r="AA439">
            <v>0</v>
          </cell>
          <cell r="AB439">
            <v>0</v>
          </cell>
          <cell r="AK439">
            <v>0</v>
          </cell>
          <cell r="AL439">
            <v>0</v>
          </cell>
        </row>
        <row r="440">
          <cell r="F440">
            <v>0</v>
          </cell>
          <cell r="G440">
            <v>0</v>
          </cell>
          <cell r="P440">
            <v>0</v>
          </cell>
          <cell r="V440">
            <v>0</v>
          </cell>
          <cell r="W440">
            <v>0</v>
          </cell>
          <cell r="AA440">
            <v>0</v>
          </cell>
          <cell r="AB440">
            <v>0</v>
          </cell>
          <cell r="AK440">
            <v>0</v>
          </cell>
          <cell r="AL440">
            <v>0</v>
          </cell>
        </row>
        <row r="441">
          <cell r="F441">
            <v>0</v>
          </cell>
          <cell r="G441">
            <v>0</v>
          </cell>
          <cell r="P441">
            <v>0</v>
          </cell>
          <cell r="V441">
            <v>0</v>
          </cell>
          <cell r="W441">
            <v>0</v>
          </cell>
          <cell r="AA441">
            <v>0</v>
          </cell>
          <cell r="AB441">
            <v>0</v>
          </cell>
          <cell r="AK441">
            <v>0</v>
          </cell>
          <cell r="AL441">
            <v>0</v>
          </cell>
        </row>
        <row r="442">
          <cell r="F442">
            <v>0</v>
          </cell>
          <cell r="G442">
            <v>0</v>
          </cell>
          <cell r="P442">
            <v>0</v>
          </cell>
          <cell r="V442">
            <v>0</v>
          </cell>
          <cell r="W442">
            <v>0</v>
          </cell>
          <cell r="AA442">
            <v>0</v>
          </cell>
          <cell r="AB442">
            <v>0</v>
          </cell>
          <cell r="AK442">
            <v>0</v>
          </cell>
          <cell r="AL442">
            <v>0</v>
          </cell>
        </row>
        <row r="443">
          <cell r="F443">
            <v>0</v>
          </cell>
          <cell r="G443">
            <v>0</v>
          </cell>
          <cell r="P443">
            <v>0</v>
          </cell>
          <cell r="V443">
            <v>0</v>
          </cell>
          <cell r="W443">
            <v>0</v>
          </cell>
          <cell r="AA443">
            <v>0</v>
          </cell>
          <cell r="AB443">
            <v>0</v>
          </cell>
          <cell r="AK443">
            <v>0</v>
          </cell>
          <cell r="AL443">
            <v>0</v>
          </cell>
        </row>
        <row r="444">
          <cell r="F444">
            <v>0</v>
          </cell>
          <cell r="G444">
            <v>0</v>
          </cell>
          <cell r="P444">
            <v>0</v>
          </cell>
          <cell r="V444">
            <v>0</v>
          </cell>
          <cell r="W444">
            <v>0</v>
          </cell>
          <cell r="AA444">
            <v>0</v>
          </cell>
          <cell r="AB444">
            <v>0</v>
          </cell>
          <cell r="AK444">
            <v>0</v>
          </cell>
          <cell r="AL444">
            <v>0</v>
          </cell>
        </row>
        <row r="445">
          <cell r="G445">
            <v>0</v>
          </cell>
          <cell r="P445">
            <v>0</v>
          </cell>
          <cell r="V445">
            <v>0</v>
          </cell>
          <cell r="W445">
            <v>0</v>
          </cell>
          <cell r="AA445">
            <v>0</v>
          </cell>
          <cell r="AB445">
            <v>0</v>
          </cell>
          <cell r="AK445">
            <v>0</v>
          </cell>
          <cell r="AL445">
            <v>2</v>
          </cell>
        </row>
        <row r="446">
          <cell r="P446">
            <v>0</v>
          </cell>
          <cell r="V446">
            <v>0</v>
          </cell>
          <cell r="W446">
            <v>0</v>
          </cell>
          <cell r="AA446">
            <v>0</v>
          </cell>
          <cell r="AB446">
            <v>0</v>
          </cell>
          <cell r="AK446">
            <v>0</v>
          </cell>
          <cell r="AL446">
            <v>0</v>
          </cell>
        </row>
      </sheetData>
      <sheetData sheetId="13" refreshError="1">
        <row r="33">
          <cell r="S33">
            <v>52204</v>
          </cell>
        </row>
        <row r="34">
          <cell r="Q34" t="str">
            <v>КТМ</v>
          </cell>
          <cell r="V34" t="str">
            <v xml:space="preserve">ТЕЦ-5 </v>
          </cell>
          <cell r="AA34" t="str">
            <v xml:space="preserve">ТЕЦ-6 </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1">
          <cell r="AL41">
            <v>0</v>
          </cell>
        </row>
        <row r="42">
          <cell r="AL42">
            <v>0</v>
          </cell>
        </row>
        <row r="43">
          <cell r="AL43">
            <v>395.6</v>
          </cell>
        </row>
        <row r="44">
          <cell r="P44">
            <v>0</v>
          </cell>
          <cell r="AL44">
            <v>395.6</v>
          </cell>
        </row>
        <row r="45">
          <cell r="AM45">
            <v>1580</v>
          </cell>
        </row>
        <row r="46">
          <cell r="AM46">
            <v>0</v>
          </cell>
        </row>
        <row r="47">
          <cell r="AM47">
            <v>1580</v>
          </cell>
        </row>
        <row r="48">
          <cell r="F48">
            <v>12311.2</v>
          </cell>
          <cell r="P48">
            <v>3642.12</v>
          </cell>
          <cell r="S48">
            <v>4914.9412121212117</v>
          </cell>
          <cell r="T48">
            <v>2221.1818606060606</v>
          </cell>
          <cell r="U48">
            <v>2612.759351515152</v>
          </cell>
          <cell r="X48">
            <v>1941.8530303030293</v>
          </cell>
          <cell r="AC48">
            <v>1753.5509090909086</v>
          </cell>
          <cell r="AF48">
            <v>3698.0493939393937</v>
          </cell>
          <cell r="AG48">
            <v>3251.35</v>
          </cell>
          <cell r="AH48">
            <v>415.69939393939387</v>
          </cell>
        </row>
        <row r="51">
          <cell r="F51">
            <v>743</v>
          </cell>
          <cell r="G51">
            <v>321</v>
          </cell>
          <cell r="H51">
            <v>422</v>
          </cell>
          <cell r="P51">
            <v>320</v>
          </cell>
          <cell r="S51">
            <v>931.66666666666663</v>
          </cell>
          <cell r="T51">
            <v>465.83333333333331</v>
          </cell>
          <cell r="U51">
            <v>465.83333333333331</v>
          </cell>
          <cell r="X51">
            <v>184</v>
          </cell>
          <cell r="Y51">
            <v>136</v>
          </cell>
          <cell r="Z51">
            <v>48</v>
          </cell>
          <cell r="AC51">
            <v>-200</v>
          </cell>
          <cell r="AD51">
            <v>-123</v>
          </cell>
          <cell r="AE51">
            <v>-77</v>
          </cell>
          <cell r="AF51">
            <v>490.33333333333331</v>
          </cell>
          <cell r="AG51">
            <v>814</v>
          </cell>
          <cell r="AH51">
            <v>-323.66666666666669</v>
          </cell>
          <cell r="AK51">
            <v>3009.6666666666665</v>
          </cell>
          <cell r="AL51">
            <v>717</v>
          </cell>
          <cell r="AM51">
            <v>2292.6666666666665</v>
          </cell>
          <cell r="AN51">
            <v>2292.6666666666665</v>
          </cell>
          <cell r="AO51">
            <v>13</v>
          </cell>
          <cell r="AP51">
            <v>288</v>
          </cell>
          <cell r="AQ51">
            <v>704</v>
          </cell>
          <cell r="AR51">
            <v>2004.6666666666665</v>
          </cell>
        </row>
        <row r="52">
          <cell r="F52">
            <v>122</v>
          </cell>
          <cell r="G52">
            <v>53</v>
          </cell>
          <cell r="H52">
            <v>69</v>
          </cell>
          <cell r="P52">
            <v>310</v>
          </cell>
          <cell r="S52">
            <v>750</v>
          </cell>
          <cell r="X52">
            <v>115</v>
          </cell>
          <cell r="Y52">
            <v>85</v>
          </cell>
          <cell r="Z52">
            <v>30</v>
          </cell>
          <cell r="AC52">
            <v>110</v>
          </cell>
          <cell r="AD52">
            <v>68</v>
          </cell>
          <cell r="AE52">
            <v>42</v>
          </cell>
          <cell r="AF52">
            <v>455</v>
          </cell>
          <cell r="AG52">
            <v>714</v>
          </cell>
          <cell r="AH52">
            <v>-371</v>
          </cell>
          <cell r="AK52">
            <v>2171</v>
          </cell>
          <cell r="AL52">
            <v>531</v>
          </cell>
          <cell r="AM52">
            <v>1640</v>
          </cell>
          <cell r="AN52">
            <v>1640</v>
          </cell>
        </row>
        <row r="53">
          <cell r="G53">
            <v>0</v>
          </cell>
          <cell r="P53">
            <v>0</v>
          </cell>
          <cell r="X53">
            <v>0</v>
          </cell>
          <cell r="Y53">
            <v>0</v>
          </cell>
          <cell r="Z53">
            <v>0</v>
          </cell>
          <cell r="AC53">
            <v>0</v>
          </cell>
          <cell r="AD53">
            <v>0</v>
          </cell>
          <cell r="AE53">
            <v>0</v>
          </cell>
          <cell r="AH53">
            <v>0</v>
          </cell>
          <cell r="AK53">
            <v>0</v>
          </cell>
          <cell r="AL53">
            <v>0</v>
          </cell>
          <cell r="AM53">
            <v>0</v>
          </cell>
          <cell r="AN53">
            <v>0</v>
          </cell>
        </row>
        <row r="54">
          <cell r="F54">
            <v>521</v>
          </cell>
          <cell r="G54">
            <v>225</v>
          </cell>
          <cell r="H54">
            <v>296</v>
          </cell>
          <cell r="P54">
            <v>9</v>
          </cell>
          <cell r="S54">
            <v>84</v>
          </cell>
          <cell r="X54">
            <v>57</v>
          </cell>
          <cell r="Y54">
            <v>42</v>
          </cell>
          <cell r="Z54">
            <v>15</v>
          </cell>
          <cell r="AC54">
            <v>62</v>
          </cell>
          <cell r="AD54">
            <v>38</v>
          </cell>
          <cell r="AE54">
            <v>24</v>
          </cell>
          <cell r="AF54">
            <v>32</v>
          </cell>
          <cell r="AG54">
            <v>30</v>
          </cell>
          <cell r="AH54">
            <v>2</v>
          </cell>
          <cell r="AK54">
            <v>913</v>
          </cell>
          <cell r="AL54">
            <v>358</v>
          </cell>
          <cell r="AM54">
            <v>555</v>
          </cell>
          <cell r="AN54">
            <v>555</v>
          </cell>
        </row>
        <row r="55">
          <cell r="F55">
            <v>2</v>
          </cell>
          <cell r="G55">
            <v>1</v>
          </cell>
          <cell r="H55">
            <v>1</v>
          </cell>
          <cell r="P55">
            <v>42</v>
          </cell>
          <cell r="S55">
            <v>329</v>
          </cell>
          <cell r="T55">
            <v>256.62</v>
          </cell>
          <cell r="U55">
            <v>72.38</v>
          </cell>
          <cell r="X55">
            <v>421</v>
          </cell>
          <cell r="Y55">
            <v>311</v>
          </cell>
          <cell r="Z55">
            <v>110</v>
          </cell>
          <cell r="AC55">
            <v>84</v>
          </cell>
          <cell r="AD55">
            <v>52</v>
          </cell>
          <cell r="AE55">
            <v>32</v>
          </cell>
          <cell r="AF55">
            <v>196.33333333333334</v>
          </cell>
          <cell r="AG55">
            <v>135</v>
          </cell>
          <cell r="AH55">
            <v>61.333333333333343</v>
          </cell>
          <cell r="AK55">
            <v>1013</v>
          </cell>
          <cell r="AL55">
            <v>406</v>
          </cell>
          <cell r="AM55">
            <v>607</v>
          </cell>
          <cell r="AN55">
            <v>607</v>
          </cell>
          <cell r="AO55">
            <v>363</v>
          </cell>
          <cell r="AP55">
            <v>254</v>
          </cell>
          <cell r="AQ55">
            <v>43</v>
          </cell>
          <cell r="AR55">
            <v>353</v>
          </cell>
        </row>
        <row r="56">
          <cell r="F56">
            <v>0</v>
          </cell>
          <cell r="G56">
            <v>0</v>
          </cell>
          <cell r="H56">
            <v>0</v>
          </cell>
          <cell r="S56">
            <v>10</v>
          </cell>
          <cell r="T56">
            <v>10</v>
          </cell>
          <cell r="U56">
            <v>0</v>
          </cell>
          <cell r="X56">
            <v>336</v>
          </cell>
          <cell r="Y56">
            <v>248</v>
          </cell>
          <cell r="Z56">
            <v>88</v>
          </cell>
          <cell r="AC56">
            <v>13.333333333333334</v>
          </cell>
          <cell r="AD56">
            <v>8</v>
          </cell>
          <cell r="AE56">
            <v>5.3333333333333339</v>
          </cell>
          <cell r="AF56">
            <v>2</v>
          </cell>
          <cell r="AG56">
            <v>2</v>
          </cell>
          <cell r="AH56">
            <v>0</v>
          </cell>
          <cell r="AK56">
            <v>361.33333333333331</v>
          </cell>
          <cell r="AL56">
            <v>256</v>
          </cell>
          <cell r="AM56">
            <v>105.33333333333331</v>
          </cell>
          <cell r="AN56">
            <v>105.33333333333333</v>
          </cell>
          <cell r="AO56">
            <v>256</v>
          </cell>
          <cell r="AP56">
            <v>97</v>
          </cell>
          <cell r="AQ56">
            <v>0</v>
          </cell>
          <cell r="AR56">
            <v>8.3333333333333144</v>
          </cell>
        </row>
        <row r="57">
          <cell r="F57">
            <v>0</v>
          </cell>
          <cell r="G57">
            <v>0</v>
          </cell>
          <cell r="H57">
            <v>0</v>
          </cell>
          <cell r="S57">
            <v>1232</v>
          </cell>
          <cell r="T57">
            <v>1232</v>
          </cell>
          <cell r="U57">
            <v>0</v>
          </cell>
          <cell r="X57">
            <v>12570</v>
          </cell>
          <cell r="Y57">
            <v>9289</v>
          </cell>
          <cell r="Z57">
            <v>3281</v>
          </cell>
          <cell r="AC57">
            <v>11165</v>
          </cell>
          <cell r="AD57">
            <v>6867</v>
          </cell>
          <cell r="AE57">
            <v>4298</v>
          </cell>
          <cell r="AH57">
            <v>0</v>
          </cell>
          <cell r="AK57">
            <v>24967</v>
          </cell>
          <cell r="AL57">
            <v>16156</v>
          </cell>
          <cell r="AM57">
            <v>8811</v>
          </cell>
          <cell r="AN57">
            <v>8811</v>
          </cell>
          <cell r="AO57">
            <v>16156</v>
          </cell>
          <cell r="AP57">
            <v>8811</v>
          </cell>
          <cell r="AQ57">
            <v>0</v>
          </cell>
          <cell r="AR57">
            <v>0</v>
          </cell>
        </row>
        <row r="58">
          <cell r="F58">
            <v>0</v>
          </cell>
          <cell r="G58">
            <v>0</v>
          </cell>
          <cell r="H58">
            <v>0</v>
          </cell>
          <cell r="P58">
            <v>0</v>
          </cell>
          <cell r="S58">
            <v>1232</v>
          </cell>
          <cell r="T58">
            <v>1232</v>
          </cell>
          <cell r="U58">
            <v>0</v>
          </cell>
          <cell r="X58">
            <v>12570</v>
          </cell>
          <cell r="Y58">
            <v>9289</v>
          </cell>
          <cell r="Z58">
            <v>3281</v>
          </cell>
          <cell r="AC58">
            <v>11165</v>
          </cell>
          <cell r="AD58">
            <v>6867</v>
          </cell>
          <cell r="AE58">
            <v>4298</v>
          </cell>
          <cell r="AF58">
            <v>0</v>
          </cell>
          <cell r="AG58">
            <v>0</v>
          </cell>
          <cell r="AH58">
            <v>0</v>
          </cell>
          <cell r="AK58">
            <v>24967</v>
          </cell>
          <cell r="AL58">
            <v>16156</v>
          </cell>
          <cell r="AM58">
            <v>8811</v>
          </cell>
          <cell r="AN58">
            <v>8811</v>
          </cell>
          <cell r="AO58">
            <v>16156</v>
          </cell>
          <cell r="AP58">
            <v>8811</v>
          </cell>
          <cell r="AQ58">
            <v>0</v>
          </cell>
          <cell r="AR58">
            <v>0</v>
          </cell>
        </row>
        <row r="59">
          <cell r="F59">
            <v>0</v>
          </cell>
          <cell r="G59">
            <v>0</v>
          </cell>
          <cell r="H59">
            <v>0</v>
          </cell>
          <cell r="T59">
            <v>0</v>
          </cell>
          <cell r="U59">
            <v>0</v>
          </cell>
          <cell r="AD59">
            <v>0</v>
          </cell>
          <cell r="AE59">
            <v>0</v>
          </cell>
          <cell r="AF59">
            <v>0</v>
          </cell>
          <cell r="AH59">
            <v>0</v>
          </cell>
          <cell r="AK59">
            <v>0</v>
          </cell>
          <cell r="AL59">
            <v>0</v>
          </cell>
          <cell r="AM59">
            <v>0</v>
          </cell>
          <cell r="AN59">
            <v>0</v>
          </cell>
          <cell r="AP59">
            <v>0</v>
          </cell>
        </row>
        <row r="60">
          <cell r="F60">
            <v>7</v>
          </cell>
          <cell r="G60">
            <v>3</v>
          </cell>
          <cell r="H60">
            <v>4</v>
          </cell>
          <cell r="P60">
            <v>14</v>
          </cell>
          <cell r="S60">
            <v>420</v>
          </cell>
          <cell r="T60">
            <v>420</v>
          </cell>
          <cell r="U60">
            <v>0</v>
          </cell>
          <cell r="X60">
            <v>0</v>
          </cell>
          <cell r="Y60">
            <v>0</v>
          </cell>
          <cell r="Z60">
            <v>0</v>
          </cell>
          <cell r="AC60">
            <v>0</v>
          </cell>
          <cell r="AD60">
            <v>0</v>
          </cell>
          <cell r="AE60">
            <v>0</v>
          </cell>
          <cell r="AF60">
            <v>670</v>
          </cell>
          <cell r="AG60">
            <v>253</v>
          </cell>
          <cell r="AH60">
            <v>417</v>
          </cell>
          <cell r="AK60">
            <v>694</v>
          </cell>
          <cell r="AL60">
            <v>17</v>
          </cell>
          <cell r="AM60">
            <v>677</v>
          </cell>
          <cell r="AN60">
            <v>677</v>
          </cell>
          <cell r="AO60">
            <v>0</v>
          </cell>
          <cell r="AP60">
            <v>143</v>
          </cell>
          <cell r="AQ60">
            <v>17</v>
          </cell>
          <cell r="AR60">
            <v>534</v>
          </cell>
        </row>
        <row r="61">
          <cell r="F61">
            <v>498.2</v>
          </cell>
          <cell r="G61">
            <v>215</v>
          </cell>
          <cell r="H61">
            <v>283.2</v>
          </cell>
          <cell r="P61">
            <v>552.62</v>
          </cell>
          <cell r="S61">
            <v>955.87454545454557</v>
          </cell>
          <cell r="T61">
            <v>468.3785272727273</v>
          </cell>
          <cell r="U61">
            <v>487.49601818181827</v>
          </cell>
          <cell r="X61">
            <v>269.38636363636363</v>
          </cell>
          <cell r="Y61">
            <v>199</v>
          </cell>
          <cell r="Z61">
            <v>70.386363636363626</v>
          </cell>
          <cell r="AC61">
            <v>257.85090909090911</v>
          </cell>
          <cell r="AD61">
            <v>159</v>
          </cell>
          <cell r="AE61">
            <v>98.850909090909113</v>
          </cell>
          <cell r="AF61">
            <v>1038.0327272727272</v>
          </cell>
          <cell r="AG61">
            <v>870</v>
          </cell>
          <cell r="AH61">
            <v>168.03272727272724</v>
          </cell>
          <cell r="AK61">
            <v>3751.9318181818185</v>
          </cell>
          <cell r="AL61">
            <v>1350.62</v>
          </cell>
          <cell r="AM61">
            <v>2401.3118181818186</v>
          </cell>
          <cell r="AN61">
            <v>2401.3118181818186</v>
          </cell>
          <cell r="AO61">
            <v>358</v>
          </cell>
          <cell r="AP61">
            <v>494</v>
          </cell>
          <cell r="AQ61">
            <v>992.61999999999989</v>
          </cell>
          <cell r="AR61">
            <v>1907.3118181818186</v>
          </cell>
        </row>
        <row r="62">
          <cell r="F62">
            <v>27</v>
          </cell>
          <cell r="G62">
            <v>12</v>
          </cell>
          <cell r="H62">
            <v>15</v>
          </cell>
          <cell r="P62">
            <v>30</v>
          </cell>
          <cell r="S62">
            <v>53</v>
          </cell>
          <cell r="T62">
            <v>26</v>
          </cell>
          <cell r="U62">
            <v>27</v>
          </cell>
          <cell r="X62">
            <v>15</v>
          </cell>
          <cell r="Y62">
            <v>11</v>
          </cell>
          <cell r="Z62">
            <v>4</v>
          </cell>
          <cell r="AC62">
            <v>14</v>
          </cell>
          <cell r="AD62">
            <v>9</v>
          </cell>
          <cell r="AE62">
            <v>5</v>
          </cell>
          <cell r="AF62">
            <v>57</v>
          </cell>
          <cell r="AG62">
            <v>48</v>
          </cell>
          <cell r="AH62">
            <v>9</v>
          </cell>
          <cell r="AK62">
            <v>206</v>
          </cell>
          <cell r="AL62">
            <v>74</v>
          </cell>
          <cell r="AM62">
            <v>132</v>
          </cell>
          <cell r="AN62">
            <v>132</v>
          </cell>
          <cell r="AO62">
            <v>20</v>
          </cell>
          <cell r="AP62">
            <v>19</v>
          </cell>
          <cell r="AQ62">
            <v>54</v>
          </cell>
          <cell r="AR62">
            <v>113</v>
          </cell>
        </row>
        <row r="63">
          <cell r="F63">
            <v>159</v>
          </cell>
          <cell r="G63">
            <v>69</v>
          </cell>
          <cell r="H63">
            <v>90</v>
          </cell>
          <cell r="P63">
            <v>177</v>
          </cell>
          <cell r="S63">
            <v>306</v>
          </cell>
          <cell r="T63">
            <v>150</v>
          </cell>
          <cell r="U63">
            <v>156</v>
          </cell>
          <cell r="X63">
            <v>86</v>
          </cell>
          <cell r="Y63">
            <v>64</v>
          </cell>
          <cell r="Z63">
            <v>22</v>
          </cell>
          <cell r="AC63">
            <v>83</v>
          </cell>
          <cell r="AD63">
            <v>51</v>
          </cell>
          <cell r="AE63">
            <v>32</v>
          </cell>
          <cell r="AF63">
            <v>332</v>
          </cell>
          <cell r="AG63">
            <v>278</v>
          </cell>
          <cell r="AH63">
            <v>54</v>
          </cell>
          <cell r="AK63">
            <v>1200</v>
          </cell>
          <cell r="AL63">
            <v>432</v>
          </cell>
          <cell r="AM63">
            <v>768</v>
          </cell>
          <cell r="AN63">
            <v>767</v>
          </cell>
          <cell r="AO63">
            <v>0</v>
          </cell>
          <cell r="AP63">
            <v>0</v>
          </cell>
          <cell r="AQ63">
            <v>0</v>
          </cell>
          <cell r="AR63">
            <v>0</v>
          </cell>
        </row>
        <row r="64">
          <cell r="F64">
            <v>0</v>
          </cell>
          <cell r="G64">
            <v>0</v>
          </cell>
          <cell r="P64">
            <v>0</v>
          </cell>
          <cell r="X64">
            <v>0</v>
          </cell>
          <cell r="AD64">
            <v>0</v>
          </cell>
          <cell r="AE64">
            <v>0</v>
          </cell>
          <cell r="AH64">
            <v>0</v>
          </cell>
          <cell r="AK64">
            <v>0</v>
          </cell>
          <cell r="AN64">
            <v>0</v>
          </cell>
        </row>
        <row r="65">
          <cell r="F65">
            <v>79</v>
          </cell>
          <cell r="G65">
            <v>34</v>
          </cell>
          <cell r="H65">
            <v>45</v>
          </cell>
          <cell r="P65">
            <v>464</v>
          </cell>
          <cell r="S65">
            <v>1018</v>
          </cell>
          <cell r="T65">
            <v>162.88</v>
          </cell>
          <cell r="U65">
            <v>855.12</v>
          </cell>
          <cell r="X65">
            <v>551</v>
          </cell>
          <cell r="Y65">
            <v>407</v>
          </cell>
          <cell r="Z65">
            <v>144</v>
          </cell>
          <cell r="AC65">
            <v>583.66666666666663</v>
          </cell>
          <cell r="AD65">
            <v>359</v>
          </cell>
          <cell r="AE65">
            <v>224.66666666666663</v>
          </cell>
          <cell r="AF65">
            <v>526</v>
          </cell>
          <cell r="AG65">
            <v>526</v>
          </cell>
          <cell r="AH65">
            <v>0</v>
          </cell>
          <cell r="AK65">
            <v>3231.6666666666665</v>
          </cell>
          <cell r="AL65">
            <v>1271</v>
          </cell>
          <cell r="AM65">
            <v>1960.6666666666665</v>
          </cell>
          <cell r="AN65">
            <v>1960.6666666666665</v>
          </cell>
          <cell r="AO65">
            <v>766</v>
          </cell>
          <cell r="AP65">
            <v>715</v>
          </cell>
          <cell r="AQ65">
            <v>505</v>
          </cell>
          <cell r="AR65">
            <v>1245.6666666666665</v>
          </cell>
        </row>
        <row r="66">
          <cell r="G66">
            <v>0</v>
          </cell>
          <cell r="T66">
            <v>16</v>
          </cell>
          <cell r="U66">
            <v>86</v>
          </cell>
          <cell r="AD66">
            <v>0</v>
          </cell>
          <cell r="AE66">
            <v>0</v>
          </cell>
          <cell r="AH66">
            <v>0</v>
          </cell>
          <cell r="AK66">
            <v>0</v>
          </cell>
          <cell r="AN66">
            <v>0</v>
          </cell>
          <cell r="AO66">
            <v>77</v>
          </cell>
          <cell r="AP66">
            <v>72</v>
          </cell>
          <cell r="AQ66">
            <v>51</v>
          </cell>
          <cell r="AR66">
            <v>125</v>
          </cell>
        </row>
        <row r="67">
          <cell r="F67">
            <v>84</v>
          </cell>
          <cell r="G67">
            <v>36</v>
          </cell>
          <cell r="H67">
            <v>48</v>
          </cell>
          <cell r="P67">
            <v>464</v>
          </cell>
          <cell r="X67">
            <v>85</v>
          </cell>
          <cell r="AC67">
            <v>60</v>
          </cell>
          <cell r="AD67">
            <v>37</v>
          </cell>
          <cell r="AE67">
            <v>23</v>
          </cell>
          <cell r="AF67">
            <v>31</v>
          </cell>
          <cell r="AG67">
            <v>31</v>
          </cell>
          <cell r="AH67">
            <v>0</v>
          </cell>
          <cell r="AK67">
            <v>724</v>
          </cell>
          <cell r="AL67">
            <v>537</v>
          </cell>
          <cell r="AM67">
            <v>187</v>
          </cell>
          <cell r="AN67">
            <v>102</v>
          </cell>
          <cell r="AP67">
            <v>23</v>
          </cell>
        </row>
        <row r="68">
          <cell r="F68">
            <v>0</v>
          </cell>
          <cell r="G68">
            <v>0</v>
          </cell>
          <cell r="P68">
            <v>0</v>
          </cell>
          <cell r="S68">
            <v>0</v>
          </cell>
          <cell r="X68">
            <v>0</v>
          </cell>
          <cell r="AC68">
            <v>0</v>
          </cell>
          <cell r="AD68">
            <v>0</v>
          </cell>
          <cell r="AE68">
            <v>0</v>
          </cell>
          <cell r="AH68">
            <v>0</v>
          </cell>
          <cell r="AK68">
            <v>0</v>
          </cell>
          <cell r="AL68">
            <v>0</v>
          </cell>
          <cell r="AM68">
            <v>0</v>
          </cell>
          <cell r="AN68">
            <v>0</v>
          </cell>
          <cell r="AP68">
            <v>0</v>
          </cell>
        </row>
        <row r="69">
          <cell r="F69">
            <v>0</v>
          </cell>
          <cell r="G69">
            <v>0</v>
          </cell>
          <cell r="H69">
            <v>-3</v>
          </cell>
          <cell r="P69">
            <v>0</v>
          </cell>
          <cell r="S69">
            <v>1018</v>
          </cell>
          <cell r="T69">
            <v>146.88</v>
          </cell>
          <cell r="U69">
            <v>769.12</v>
          </cell>
          <cell r="X69">
            <v>466</v>
          </cell>
          <cell r="Y69">
            <v>407</v>
          </cell>
          <cell r="Z69">
            <v>144</v>
          </cell>
          <cell r="AC69">
            <v>523.66666666666663</v>
          </cell>
          <cell r="AD69">
            <v>322</v>
          </cell>
          <cell r="AE69">
            <v>201.66666666666663</v>
          </cell>
          <cell r="AF69">
            <v>495</v>
          </cell>
          <cell r="AG69">
            <v>526</v>
          </cell>
          <cell r="AK69">
            <v>2543.6666666666665</v>
          </cell>
          <cell r="AN69">
            <v>1889.6666666666665</v>
          </cell>
          <cell r="AO69">
            <v>689</v>
          </cell>
          <cell r="AP69">
            <v>620</v>
          </cell>
          <cell r="AQ69">
            <v>454</v>
          </cell>
          <cell r="AR69">
            <v>1120.6666666666665</v>
          </cell>
        </row>
        <row r="70">
          <cell r="F70">
            <v>241</v>
          </cell>
          <cell r="G70">
            <v>104</v>
          </cell>
          <cell r="H70">
            <v>137</v>
          </cell>
          <cell r="P70">
            <v>671.5</v>
          </cell>
          <cell r="S70">
            <v>1737.3999999999999</v>
          </cell>
          <cell r="T70">
            <v>434.34999999999997</v>
          </cell>
          <cell r="U70">
            <v>1303.05</v>
          </cell>
          <cell r="X70">
            <v>890.8</v>
          </cell>
          <cell r="Y70">
            <v>658</v>
          </cell>
          <cell r="Z70">
            <v>232.79999999999995</v>
          </cell>
          <cell r="AC70">
            <v>1354.7</v>
          </cell>
          <cell r="AD70">
            <v>833</v>
          </cell>
          <cell r="AE70">
            <v>521.70000000000005</v>
          </cell>
          <cell r="AF70">
            <v>665.35</v>
          </cell>
          <cell r="AG70">
            <v>665.35</v>
          </cell>
          <cell r="AH70">
            <v>0</v>
          </cell>
          <cell r="AK70">
            <v>5560.75</v>
          </cell>
          <cell r="AL70">
            <v>2266.5</v>
          </cell>
          <cell r="AM70">
            <v>3294.25</v>
          </cell>
          <cell r="AN70">
            <v>3294.2499999999995</v>
          </cell>
          <cell r="AO70">
            <v>1491</v>
          </cell>
          <cell r="AP70">
            <v>1345</v>
          </cell>
          <cell r="AQ70">
            <v>775.5</v>
          </cell>
          <cell r="AR70">
            <v>1949.25</v>
          </cell>
        </row>
        <row r="71">
          <cell r="G71">
            <v>0</v>
          </cell>
          <cell r="H71">
            <v>0</v>
          </cell>
          <cell r="P71">
            <v>55</v>
          </cell>
          <cell r="S71">
            <v>422.54545454545456</v>
          </cell>
          <cell r="X71">
            <v>196.36363636363637</v>
          </cell>
          <cell r="Y71">
            <v>145</v>
          </cell>
          <cell r="Z71">
            <v>51.363636363636374</v>
          </cell>
          <cell r="AC71">
            <v>130.90909090909091</v>
          </cell>
          <cell r="AD71">
            <v>81</v>
          </cell>
          <cell r="AE71">
            <v>49.909090909090907</v>
          </cell>
          <cell r="AF71">
            <v>216.72727272727272</v>
          </cell>
          <cell r="AG71">
            <v>217</v>
          </cell>
          <cell r="AH71">
            <v>-0.27272727272728048</v>
          </cell>
          <cell r="AK71">
            <v>1021.8181818181819</v>
          </cell>
          <cell r="AL71">
            <v>281</v>
          </cell>
          <cell r="AM71">
            <v>740.81818181818187</v>
          </cell>
          <cell r="AN71">
            <v>740.81818181818187</v>
          </cell>
        </row>
        <row r="72">
          <cell r="F72">
            <v>0</v>
          </cell>
          <cell r="G72">
            <v>0</v>
          </cell>
          <cell r="H72">
            <v>0</v>
          </cell>
          <cell r="P72">
            <v>3</v>
          </cell>
          <cell r="S72">
            <v>23</v>
          </cell>
          <cell r="X72">
            <v>11</v>
          </cell>
          <cell r="Y72">
            <v>8</v>
          </cell>
          <cell r="Z72">
            <v>3</v>
          </cell>
          <cell r="AC72">
            <v>7</v>
          </cell>
          <cell r="AD72">
            <v>4</v>
          </cell>
          <cell r="AE72">
            <v>3</v>
          </cell>
          <cell r="AF72">
            <v>12</v>
          </cell>
          <cell r="AG72">
            <v>12</v>
          </cell>
          <cell r="AH72">
            <v>0</v>
          </cell>
          <cell r="AK72">
            <v>56</v>
          </cell>
          <cell r="AL72">
            <v>15</v>
          </cell>
          <cell r="AM72">
            <v>41</v>
          </cell>
          <cell r="AN72">
            <v>41</v>
          </cell>
        </row>
        <row r="73">
          <cell r="F73">
            <v>0</v>
          </cell>
          <cell r="G73">
            <v>0</v>
          </cell>
          <cell r="H73">
            <v>0</v>
          </cell>
          <cell r="P73">
            <v>18</v>
          </cell>
          <cell r="S73">
            <v>135</v>
          </cell>
          <cell r="X73">
            <v>63</v>
          </cell>
          <cell r="Y73">
            <v>47</v>
          </cell>
          <cell r="Z73">
            <v>16</v>
          </cell>
          <cell r="AC73">
            <v>42</v>
          </cell>
          <cell r="AD73">
            <v>26</v>
          </cell>
          <cell r="AE73">
            <v>16</v>
          </cell>
          <cell r="AF73">
            <v>69</v>
          </cell>
          <cell r="AG73">
            <v>69</v>
          </cell>
          <cell r="AH73">
            <v>0</v>
          </cell>
          <cell r="AK73">
            <v>327</v>
          </cell>
          <cell r="AL73">
            <v>91</v>
          </cell>
          <cell r="AM73">
            <v>236</v>
          </cell>
          <cell r="AN73">
            <v>236</v>
          </cell>
        </row>
        <row r="74">
          <cell r="F74">
            <v>0</v>
          </cell>
          <cell r="G74">
            <v>0</v>
          </cell>
          <cell r="P74">
            <v>120</v>
          </cell>
          <cell r="X74">
            <v>0</v>
          </cell>
          <cell r="AC74">
            <v>0</v>
          </cell>
          <cell r="AD74">
            <v>0</v>
          </cell>
          <cell r="AE74">
            <v>0</v>
          </cell>
          <cell r="AF74">
            <v>0</v>
          </cell>
          <cell r="AG74">
            <v>0</v>
          </cell>
          <cell r="AH74">
            <v>0</v>
          </cell>
          <cell r="AK74">
            <v>120</v>
          </cell>
          <cell r="AL74">
            <v>120</v>
          </cell>
          <cell r="AM74">
            <v>0</v>
          </cell>
          <cell r="AN74">
            <v>0</v>
          </cell>
        </row>
        <row r="75">
          <cell r="G75">
            <v>0</v>
          </cell>
          <cell r="P75">
            <v>671.5</v>
          </cell>
          <cell r="S75">
            <v>0</v>
          </cell>
          <cell r="X75">
            <v>0</v>
          </cell>
          <cell r="Y75">
            <v>0</v>
          </cell>
          <cell r="Z75">
            <v>0</v>
          </cell>
          <cell r="AC75">
            <v>0</v>
          </cell>
          <cell r="AD75">
            <v>0</v>
          </cell>
          <cell r="AE75">
            <v>0</v>
          </cell>
          <cell r="AF75">
            <v>0</v>
          </cell>
          <cell r="AG75">
            <v>0</v>
          </cell>
          <cell r="AH75">
            <v>0</v>
          </cell>
          <cell r="AK75">
            <v>671.5</v>
          </cell>
          <cell r="AL75">
            <v>671.5</v>
          </cell>
          <cell r="AM75">
            <v>0</v>
          </cell>
          <cell r="AN75">
            <v>0</v>
          </cell>
        </row>
        <row r="76">
          <cell r="G76">
            <v>0</v>
          </cell>
          <cell r="P76">
            <v>1075</v>
          </cell>
          <cell r="S76">
            <v>0</v>
          </cell>
          <cell r="X76">
            <v>0</v>
          </cell>
          <cell r="Z76">
            <v>0</v>
          </cell>
          <cell r="AC76">
            <v>300</v>
          </cell>
          <cell r="AD76">
            <v>185</v>
          </cell>
          <cell r="AE76">
            <v>115</v>
          </cell>
          <cell r="AH76">
            <v>0</v>
          </cell>
          <cell r="AK76">
            <v>1375</v>
          </cell>
          <cell r="AL76">
            <v>1260</v>
          </cell>
          <cell r="AM76">
            <v>115</v>
          </cell>
          <cell r="AN76">
            <v>115</v>
          </cell>
        </row>
        <row r="77">
          <cell r="F77">
            <v>3252</v>
          </cell>
          <cell r="G77">
            <v>1406</v>
          </cell>
          <cell r="H77">
            <v>1846</v>
          </cell>
          <cell r="P77">
            <v>86</v>
          </cell>
          <cell r="S77">
            <v>101</v>
          </cell>
          <cell r="T77">
            <v>0</v>
          </cell>
          <cell r="U77">
            <v>101</v>
          </cell>
          <cell r="X77">
            <v>120</v>
          </cell>
          <cell r="Y77">
            <v>89</v>
          </cell>
          <cell r="Z77">
            <v>31</v>
          </cell>
          <cell r="AC77">
            <v>100</v>
          </cell>
          <cell r="AD77">
            <v>62</v>
          </cell>
          <cell r="AE77">
            <v>38</v>
          </cell>
          <cell r="AF77">
            <v>210</v>
          </cell>
          <cell r="AG77">
            <v>181</v>
          </cell>
          <cell r="AH77">
            <v>29</v>
          </cell>
          <cell r="AK77">
            <v>4541</v>
          </cell>
          <cell r="AL77">
            <v>2509</v>
          </cell>
          <cell r="AM77">
            <v>2032</v>
          </cell>
          <cell r="AN77">
            <v>2413</v>
          </cell>
          <cell r="AO77">
            <v>151</v>
          </cell>
          <cell r="AP77">
            <v>69</v>
          </cell>
          <cell r="AQ77">
            <v>1977</v>
          </cell>
          <cell r="AR77">
            <v>1963</v>
          </cell>
        </row>
        <row r="78">
          <cell r="F78">
            <v>316</v>
          </cell>
          <cell r="G78">
            <v>137</v>
          </cell>
          <cell r="H78">
            <v>179</v>
          </cell>
          <cell r="T78">
            <v>0</v>
          </cell>
          <cell r="U78">
            <v>0</v>
          </cell>
          <cell r="Y78">
            <v>0</v>
          </cell>
          <cell r="Z78">
            <v>0</v>
          </cell>
          <cell r="AD78">
            <v>0</v>
          </cell>
          <cell r="AE78">
            <v>0</v>
          </cell>
          <cell r="AH78">
            <v>0</v>
          </cell>
          <cell r="AK78">
            <v>316</v>
          </cell>
          <cell r="AL78">
            <v>137</v>
          </cell>
          <cell r="AM78">
            <v>179</v>
          </cell>
          <cell r="AN78">
            <v>179</v>
          </cell>
          <cell r="AO78">
            <v>0</v>
          </cell>
          <cell r="AP78">
            <v>0</v>
          </cell>
          <cell r="AQ78">
            <v>137</v>
          </cell>
          <cell r="AR78">
            <v>179</v>
          </cell>
        </row>
        <row r="79">
          <cell r="F79">
            <v>2936</v>
          </cell>
          <cell r="G79">
            <v>1269</v>
          </cell>
          <cell r="H79">
            <v>1667</v>
          </cell>
          <cell r="P79">
            <v>86</v>
          </cell>
          <cell r="S79">
            <v>0</v>
          </cell>
          <cell r="T79">
            <v>0</v>
          </cell>
          <cell r="U79">
            <v>0</v>
          </cell>
          <cell r="X79">
            <v>120</v>
          </cell>
          <cell r="Y79">
            <v>89</v>
          </cell>
          <cell r="Z79">
            <v>31</v>
          </cell>
          <cell r="AC79">
            <v>100</v>
          </cell>
          <cell r="AD79">
            <v>62</v>
          </cell>
          <cell r="AE79">
            <v>38</v>
          </cell>
          <cell r="AF79">
            <v>210</v>
          </cell>
          <cell r="AG79">
            <v>181</v>
          </cell>
          <cell r="AH79">
            <v>29</v>
          </cell>
          <cell r="AK79">
            <v>4124</v>
          </cell>
          <cell r="AL79">
            <v>1991</v>
          </cell>
          <cell r="AM79">
            <v>2133</v>
          </cell>
          <cell r="AN79">
            <v>2133</v>
          </cell>
          <cell r="AO79">
            <v>151</v>
          </cell>
          <cell r="AP79">
            <v>69</v>
          </cell>
          <cell r="AQ79">
            <v>1840</v>
          </cell>
          <cell r="AR79">
            <v>2064</v>
          </cell>
        </row>
        <row r="80">
          <cell r="F80">
            <v>191</v>
          </cell>
          <cell r="G80">
            <v>83</v>
          </cell>
          <cell r="H80">
            <v>108</v>
          </cell>
          <cell r="P80">
            <v>40</v>
          </cell>
          <cell r="S80">
            <v>0</v>
          </cell>
          <cell r="T80">
            <v>0</v>
          </cell>
          <cell r="U80">
            <v>0</v>
          </cell>
          <cell r="X80">
            <v>74</v>
          </cell>
          <cell r="Y80">
            <v>55</v>
          </cell>
          <cell r="Z80">
            <v>19</v>
          </cell>
          <cell r="AC80">
            <v>36</v>
          </cell>
          <cell r="AD80">
            <v>22</v>
          </cell>
          <cell r="AE80">
            <v>14</v>
          </cell>
          <cell r="AF80">
            <v>138</v>
          </cell>
          <cell r="AG80">
            <v>96</v>
          </cell>
          <cell r="AH80">
            <v>42</v>
          </cell>
          <cell r="AK80">
            <v>770</v>
          </cell>
          <cell r="AL80">
            <v>522</v>
          </cell>
          <cell r="AM80">
            <v>248</v>
          </cell>
          <cell r="AN80">
            <v>248</v>
          </cell>
          <cell r="AR80">
            <v>248</v>
          </cell>
        </row>
        <row r="81">
          <cell r="F81">
            <v>33</v>
          </cell>
          <cell r="G81">
            <v>14</v>
          </cell>
          <cell r="H81">
            <v>19</v>
          </cell>
          <cell r="P81">
            <v>0</v>
          </cell>
          <cell r="S81">
            <v>0</v>
          </cell>
          <cell r="AD81">
            <v>0</v>
          </cell>
          <cell r="AE81">
            <v>0</v>
          </cell>
          <cell r="AK81">
            <v>389</v>
          </cell>
          <cell r="AL81">
            <v>170</v>
          </cell>
          <cell r="AM81">
            <v>219</v>
          </cell>
          <cell r="AN81">
            <v>219</v>
          </cell>
          <cell r="AR81">
            <v>219</v>
          </cell>
        </row>
        <row r="82">
          <cell r="F82">
            <v>338</v>
          </cell>
          <cell r="G82">
            <v>146</v>
          </cell>
          <cell r="H82">
            <v>192</v>
          </cell>
          <cell r="P82">
            <v>25</v>
          </cell>
          <cell r="S82">
            <v>50</v>
          </cell>
          <cell r="T82">
            <v>33</v>
          </cell>
          <cell r="U82">
            <v>17</v>
          </cell>
          <cell r="X82">
            <v>21</v>
          </cell>
          <cell r="Y82">
            <v>16</v>
          </cell>
          <cell r="Z82">
            <v>5</v>
          </cell>
          <cell r="AC82">
            <v>25</v>
          </cell>
          <cell r="AD82">
            <v>15</v>
          </cell>
          <cell r="AE82">
            <v>10</v>
          </cell>
          <cell r="AF82">
            <v>32</v>
          </cell>
          <cell r="AG82">
            <v>55</v>
          </cell>
          <cell r="AH82">
            <v>-23</v>
          </cell>
          <cell r="AK82">
            <v>518</v>
          </cell>
          <cell r="AL82">
            <v>204</v>
          </cell>
          <cell r="AM82">
            <v>314</v>
          </cell>
          <cell r="AN82">
            <v>313</v>
          </cell>
        </row>
        <row r="83">
          <cell r="F83">
            <v>482</v>
          </cell>
          <cell r="G83">
            <v>208</v>
          </cell>
          <cell r="H83">
            <v>274</v>
          </cell>
          <cell r="P83">
            <v>21</v>
          </cell>
          <cell r="S83">
            <v>51</v>
          </cell>
          <cell r="T83">
            <v>33.660000000000004</v>
          </cell>
          <cell r="U83">
            <v>17.339999999999996</v>
          </cell>
          <cell r="X83">
            <v>25</v>
          </cell>
          <cell r="Y83">
            <v>18</v>
          </cell>
          <cell r="Z83">
            <v>7</v>
          </cell>
          <cell r="AC83">
            <v>39</v>
          </cell>
          <cell r="AD83">
            <v>24</v>
          </cell>
          <cell r="AE83">
            <v>15</v>
          </cell>
          <cell r="AF83">
            <v>40</v>
          </cell>
          <cell r="AG83">
            <v>30</v>
          </cell>
          <cell r="AH83">
            <v>10</v>
          </cell>
          <cell r="AK83">
            <v>657</v>
          </cell>
          <cell r="AL83">
            <v>276</v>
          </cell>
          <cell r="AM83">
            <v>381</v>
          </cell>
          <cell r="AN83">
            <v>381</v>
          </cell>
        </row>
        <row r="84">
          <cell r="F84">
            <v>881</v>
          </cell>
          <cell r="G84">
            <v>381</v>
          </cell>
          <cell r="H84">
            <v>500</v>
          </cell>
          <cell r="AK84">
            <v>881</v>
          </cell>
          <cell r="AL84">
            <v>381</v>
          </cell>
          <cell r="AM84">
            <v>500</v>
          </cell>
          <cell r="AN84">
            <v>500</v>
          </cell>
        </row>
        <row r="85">
          <cell r="G85">
            <v>0</v>
          </cell>
          <cell r="H85">
            <v>0</v>
          </cell>
          <cell r="P85">
            <v>14</v>
          </cell>
          <cell r="S85">
            <v>1</v>
          </cell>
          <cell r="AC85">
            <v>10</v>
          </cell>
          <cell r="AF85">
            <v>53</v>
          </cell>
          <cell r="AG85">
            <v>51</v>
          </cell>
          <cell r="AH85">
            <v>2</v>
          </cell>
          <cell r="AK85">
            <v>76</v>
          </cell>
          <cell r="AL85">
            <v>14</v>
          </cell>
          <cell r="AM85">
            <v>62</v>
          </cell>
          <cell r="AN85">
            <v>52</v>
          </cell>
        </row>
        <row r="86">
          <cell r="F86">
            <v>5008.2</v>
          </cell>
          <cell r="G86">
            <v>2165</v>
          </cell>
          <cell r="H86">
            <v>2843.2</v>
          </cell>
          <cell r="P86">
            <v>2357.12</v>
          </cell>
          <cell r="Q86">
            <v>0</v>
          </cell>
          <cell r="R86">
            <v>0</v>
          </cell>
          <cell r="S86">
            <v>7083.9412121212117</v>
          </cell>
          <cell r="T86">
            <v>3616.0618606060607</v>
          </cell>
          <cell r="U86">
            <v>3467.8793515151519</v>
          </cell>
          <cell r="X86">
            <v>15107.186363636363</v>
          </cell>
          <cell r="Y86">
            <v>11164</v>
          </cell>
          <cell r="Z86">
            <v>3943.1863636363632</v>
          </cell>
          <cell r="AA86">
            <v>0</v>
          </cell>
          <cell r="AB86">
            <v>0</v>
          </cell>
          <cell r="AC86">
            <v>13442.217575757575</v>
          </cell>
          <cell r="AD86">
            <v>8269</v>
          </cell>
          <cell r="AE86">
            <v>5173.217575757576</v>
          </cell>
          <cell r="AF86">
            <v>4185.0493939393937</v>
          </cell>
          <cell r="AG86">
            <v>3770.35</v>
          </cell>
          <cell r="AH86">
            <v>414.69939393939387</v>
          </cell>
          <cell r="AK86">
            <v>48175.015151515152</v>
          </cell>
          <cell r="AL86">
            <v>25199.119999999999</v>
          </cell>
          <cell r="AM86">
            <v>22975.895151515153</v>
          </cell>
          <cell r="AN86">
            <v>23355.895151515149</v>
          </cell>
          <cell r="AO86">
            <v>19318</v>
          </cell>
          <cell r="AP86">
            <v>12138</v>
          </cell>
          <cell r="AQ86">
            <v>5068.12</v>
          </cell>
          <cell r="AR86">
            <v>10069.895151515151</v>
          </cell>
        </row>
        <row r="87">
          <cell r="F87">
            <v>684.2</v>
          </cell>
          <cell r="G87">
            <v>296</v>
          </cell>
          <cell r="H87">
            <v>388.2</v>
          </cell>
          <cell r="P87">
            <v>607.62</v>
          </cell>
          <cell r="Q87">
            <v>0</v>
          </cell>
          <cell r="R87">
            <v>0</v>
          </cell>
          <cell r="T87">
            <v>468.3785272727273</v>
          </cell>
          <cell r="U87">
            <v>487.49601818181827</v>
          </cell>
          <cell r="V87">
            <v>0</v>
          </cell>
          <cell r="W87">
            <v>0</v>
          </cell>
          <cell r="Y87">
            <v>344</v>
          </cell>
          <cell r="Z87">
            <v>121.75</v>
          </cell>
          <cell r="AA87">
            <v>0</v>
          </cell>
          <cell r="AB87">
            <v>0</v>
          </cell>
          <cell r="AH87">
            <v>167.75999999999996</v>
          </cell>
          <cell r="AK87">
            <v>4773.75</v>
          </cell>
          <cell r="AL87">
            <v>1631.62</v>
          </cell>
          <cell r="AM87">
            <v>3142.1300000000006</v>
          </cell>
          <cell r="AN87">
            <v>678.95</v>
          </cell>
        </row>
        <row r="88">
          <cell r="AL88">
            <v>24819.119999999995</v>
          </cell>
          <cell r="AN88">
            <v>0</v>
          </cell>
        </row>
        <row r="89">
          <cell r="F89">
            <v>4580</v>
          </cell>
          <cell r="G89">
            <v>4580</v>
          </cell>
          <cell r="AK89">
            <v>4580</v>
          </cell>
          <cell r="AL89">
            <v>4580</v>
          </cell>
          <cell r="AM89">
            <v>0</v>
          </cell>
          <cell r="AN89">
            <v>0</v>
          </cell>
          <cell r="AO89">
            <v>0</v>
          </cell>
          <cell r="AP89">
            <v>0</v>
          </cell>
          <cell r="AQ89">
            <v>0</v>
          </cell>
          <cell r="AR89">
            <v>0</v>
          </cell>
        </row>
        <row r="90">
          <cell r="F90">
            <v>9588.2000000000007</v>
          </cell>
          <cell r="G90">
            <v>6745</v>
          </cell>
          <cell r="H90">
            <v>2843.2</v>
          </cell>
          <cell r="P90">
            <v>2357.12</v>
          </cell>
          <cell r="Q90">
            <v>0</v>
          </cell>
          <cell r="R90">
            <v>0</v>
          </cell>
          <cell r="S90">
            <v>7083.9412121212117</v>
          </cell>
          <cell r="T90">
            <v>3616.0618606060607</v>
          </cell>
          <cell r="U90">
            <v>3467.8793515151519</v>
          </cell>
          <cell r="V90">
            <v>0</v>
          </cell>
          <cell r="W90">
            <v>0</v>
          </cell>
          <cell r="X90">
            <v>15107.186363636363</v>
          </cell>
          <cell r="Y90">
            <v>11164</v>
          </cell>
          <cell r="Z90">
            <v>3943.1863636363632</v>
          </cell>
          <cell r="AA90">
            <v>0</v>
          </cell>
          <cell r="AB90">
            <v>0</v>
          </cell>
          <cell r="AC90">
            <v>13442.217575757575</v>
          </cell>
          <cell r="AD90">
            <v>8269</v>
          </cell>
          <cell r="AE90">
            <v>5173.217575757576</v>
          </cell>
          <cell r="AF90">
            <v>4185.0493939393937</v>
          </cell>
          <cell r="AG90">
            <v>3770.35</v>
          </cell>
          <cell r="AH90">
            <v>414.69939393939387</v>
          </cell>
          <cell r="AK90">
            <v>52755.015151515152</v>
          </cell>
          <cell r="AL90">
            <v>29779.119999999999</v>
          </cell>
          <cell r="AM90">
            <v>22975.895151515153</v>
          </cell>
          <cell r="AN90">
            <v>23355.895151515149</v>
          </cell>
          <cell r="AO90">
            <v>19318</v>
          </cell>
          <cell r="AP90">
            <v>12138</v>
          </cell>
          <cell r="AQ90">
            <v>5068.12</v>
          </cell>
          <cell r="AR90">
            <v>10069.895151515151</v>
          </cell>
        </row>
        <row r="91">
          <cell r="F91">
            <v>0</v>
          </cell>
          <cell r="G91">
            <v>0</v>
          </cell>
          <cell r="H91">
            <v>0</v>
          </cell>
          <cell r="AH91">
            <v>0</v>
          </cell>
          <cell r="AM91">
            <v>0</v>
          </cell>
          <cell r="AN91">
            <v>0</v>
          </cell>
          <cell r="AO91">
            <v>0</v>
          </cell>
          <cell r="AP91">
            <v>0</v>
          </cell>
          <cell r="AQ91">
            <v>0</v>
          </cell>
          <cell r="AR91">
            <v>-1</v>
          </cell>
        </row>
        <row r="92">
          <cell r="F92">
            <v>443</v>
          </cell>
          <cell r="G92">
            <v>365</v>
          </cell>
          <cell r="H92">
            <v>78</v>
          </cell>
          <cell r="AH92">
            <v>0</v>
          </cell>
          <cell r="AK92">
            <v>443</v>
          </cell>
          <cell r="AL92">
            <v>365</v>
          </cell>
          <cell r="AM92">
            <v>78</v>
          </cell>
          <cell r="AN92">
            <v>78</v>
          </cell>
          <cell r="AO92">
            <v>0</v>
          </cell>
          <cell r="AP92">
            <v>0</v>
          </cell>
          <cell r="AQ92">
            <v>14.685323595390063</v>
          </cell>
          <cell r="AR92">
            <v>14.69595948716276</v>
          </cell>
        </row>
        <row r="93">
          <cell r="F93">
            <v>30</v>
          </cell>
          <cell r="G93">
            <v>19.414141414141412</v>
          </cell>
          <cell r="H93">
            <v>10.585858585858588</v>
          </cell>
          <cell r="S93">
            <v>0</v>
          </cell>
          <cell r="T93">
            <v>0</v>
          </cell>
          <cell r="U93">
            <v>0</v>
          </cell>
          <cell r="X93">
            <v>0</v>
          </cell>
          <cell r="Y93">
            <v>0</v>
          </cell>
          <cell r="Z93">
            <v>0</v>
          </cell>
          <cell r="AA93">
            <v>0</v>
          </cell>
          <cell r="AB93">
            <v>0</v>
          </cell>
          <cell r="AC93">
            <v>0</v>
          </cell>
          <cell r="AD93">
            <v>0</v>
          </cell>
          <cell r="AE93">
            <v>0</v>
          </cell>
          <cell r="AH93">
            <v>0</v>
          </cell>
          <cell r="AK93">
            <v>30</v>
          </cell>
          <cell r="AL93">
            <v>19.414141414141412</v>
          </cell>
          <cell r="AM93">
            <v>10.585858585858588</v>
          </cell>
          <cell r="AN93">
            <v>10.585858585858588</v>
          </cell>
          <cell r="AO93">
            <v>0</v>
          </cell>
          <cell r="AP93">
            <v>0</v>
          </cell>
          <cell r="AQ93">
            <v>0</v>
          </cell>
          <cell r="AR93">
            <v>0</v>
          </cell>
        </row>
        <row r="94">
          <cell r="F94">
            <v>37</v>
          </cell>
          <cell r="G94">
            <v>23.944107744107743</v>
          </cell>
          <cell r="H94">
            <v>13.055892255892257</v>
          </cell>
          <cell r="P94">
            <v>62</v>
          </cell>
          <cell r="S94">
            <v>81</v>
          </cell>
          <cell r="X94">
            <v>-129.33333333333334</v>
          </cell>
          <cell r="Y94">
            <v>-96</v>
          </cell>
          <cell r="Z94">
            <v>-33.333333333333343</v>
          </cell>
          <cell r="AC94">
            <v>0</v>
          </cell>
          <cell r="AD94">
            <v>0</v>
          </cell>
          <cell r="AE94">
            <v>0</v>
          </cell>
          <cell r="AF94">
            <v>8</v>
          </cell>
          <cell r="AG94">
            <v>7</v>
          </cell>
          <cell r="AH94">
            <v>1</v>
          </cell>
          <cell r="AK94">
            <v>57.666666666666657</v>
          </cell>
          <cell r="AL94">
            <v>-10.05589225589226</v>
          </cell>
          <cell r="AM94">
            <v>67.722558922558918</v>
          </cell>
          <cell r="AN94">
            <v>67.722558922558918</v>
          </cell>
          <cell r="AO94">
            <v>-96</v>
          </cell>
          <cell r="AP94">
            <v>-11</v>
          </cell>
          <cell r="AQ94">
            <v>85.94410774410774</v>
          </cell>
          <cell r="AR94">
            <v>78.722558922558918</v>
          </cell>
        </row>
        <row r="95">
          <cell r="AN95">
            <v>0</v>
          </cell>
        </row>
        <row r="96">
          <cell r="AN96">
            <v>0</v>
          </cell>
        </row>
        <row r="97">
          <cell r="F97">
            <v>10098.200000000001</v>
          </cell>
          <cell r="G97">
            <v>7153.3582491582492</v>
          </cell>
          <cell r="H97">
            <v>2944.8417508417506</v>
          </cell>
          <cell r="P97">
            <v>2419.12</v>
          </cell>
          <cell r="Q97">
            <v>0</v>
          </cell>
          <cell r="R97">
            <v>0</v>
          </cell>
          <cell r="S97">
            <v>7164.9412121212117</v>
          </cell>
          <cell r="T97">
            <v>3616.0618606060607</v>
          </cell>
          <cell r="U97">
            <v>3467.8793515151519</v>
          </cell>
          <cell r="V97">
            <v>0</v>
          </cell>
          <cell r="W97">
            <v>0</v>
          </cell>
          <cell r="X97">
            <v>14977.853030303029</v>
          </cell>
          <cell r="Y97">
            <v>11068</v>
          </cell>
          <cell r="Z97">
            <v>3909.8530303030298</v>
          </cell>
          <cell r="AA97">
            <v>0</v>
          </cell>
          <cell r="AB97">
            <v>0</v>
          </cell>
          <cell r="AC97">
            <v>13442.217575757575</v>
          </cell>
          <cell r="AD97">
            <v>8269</v>
          </cell>
          <cell r="AE97">
            <v>5173.217575757576</v>
          </cell>
          <cell r="AF97">
            <v>4193.0493939393937</v>
          </cell>
          <cell r="AG97">
            <v>3777.35</v>
          </cell>
          <cell r="AH97">
            <v>415.69939393939387</v>
          </cell>
          <cell r="AK97">
            <v>53285.681818181816</v>
          </cell>
          <cell r="AL97">
            <v>30153.478249158248</v>
          </cell>
          <cell r="AM97">
            <v>23132.203569023572</v>
          </cell>
          <cell r="AN97">
            <v>23512.203569023568</v>
          </cell>
          <cell r="AO97">
            <v>19222</v>
          </cell>
          <cell r="AP97">
            <v>12127</v>
          </cell>
          <cell r="AQ97">
            <v>5168.7494313394982</v>
          </cell>
          <cell r="AR97">
            <v>10162.313669924872</v>
          </cell>
        </row>
        <row r="99">
          <cell r="F99">
            <v>5518.2000000000007</v>
          </cell>
          <cell r="G99">
            <v>2573.3582491582492</v>
          </cell>
          <cell r="H99">
            <v>2944.8417508417506</v>
          </cell>
          <cell r="P99">
            <v>2419.12</v>
          </cell>
          <cell r="Q99">
            <v>0</v>
          </cell>
          <cell r="R99">
            <v>0</v>
          </cell>
          <cell r="S99">
            <v>5932.9412121212117</v>
          </cell>
          <cell r="T99">
            <v>2384.0618606060607</v>
          </cell>
          <cell r="U99">
            <v>3467.8793515151519</v>
          </cell>
          <cell r="V99">
            <v>0</v>
          </cell>
          <cell r="W99">
            <v>0</v>
          </cell>
          <cell r="X99">
            <v>2407.8530303030293</v>
          </cell>
          <cell r="Y99">
            <v>1779</v>
          </cell>
          <cell r="Z99">
            <v>628.85303030302975</v>
          </cell>
          <cell r="AA99">
            <v>0</v>
          </cell>
          <cell r="AB99">
            <v>0</v>
          </cell>
          <cell r="AC99">
            <v>2277.2175757575751</v>
          </cell>
          <cell r="AD99">
            <v>1402</v>
          </cell>
          <cell r="AE99">
            <v>875.21757575757601</v>
          </cell>
          <cell r="AF99">
            <v>4193.0493939393937</v>
          </cell>
          <cell r="AG99">
            <v>3777.35</v>
          </cell>
          <cell r="AH99">
            <v>415.69939393939387</v>
          </cell>
          <cell r="AK99">
            <v>23738.681818181816</v>
          </cell>
          <cell r="AL99">
            <v>9417.4782491582482</v>
          </cell>
          <cell r="AM99">
            <v>14321.203569023572</v>
          </cell>
          <cell r="AN99">
            <v>14701.20356902357</v>
          </cell>
          <cell r="AO99">
            <v>3066</v>
          </cell>
          <cell r="AP99">
            <v>3316</v>
          </cell>
          <cell r="AQ99">
            <v>5168.7494313394982</v>
          </cell>
          <cell r="AR99">
            <v>10162.313669924872</v>
          </cell>
        </row>
        <row r="100">
          <cell r="F100">
            <v>-1308</v>
          </cell>
          <cell r="P100">
            <v>1687</v>
          </cell>
          <cell r="S100">
            <v>4262</v>
          </cell>
          <cell r="X100">
            <v>85</v>
          </cell>
          <cell r="AC100">
            <v>60</v>
          </cell>
          <cell r="AF100">
            <v>-904.4</v>
          </cell>
          <cell r="AG100">
            <v>0</v>
          </cell>
          <cell r="AH100">
            <v>-904.4</v>
          </cell>
          <cell r="AK100">
            <v>4792.8</v>
          </cell>
          <cell r="AL100">
            <v>53285.681818181816</v>
          </cell>
        </row>
        <row r="101">
          <cell r="F101">
            <v>0</v>
          </cell>
          <cell r="P101">
            <v>464</v>
          </cell>
          <cell r="S101">
            <v>4262</v>
          </cell>
          <cell r="X101">
            <v>100</v>
          </cell>
          <cell r="AC101">
            <v>60</v>
          </cell>
          <cell r="AF101">
            <v>0</v>
          </cell>
          <cell r="AG101">
            <v>0</v>
          </cell>
          <cell r="AH101">
            <v>0</v>
          </cell>
          <cell r="AK101">
            <v>4886</v>
          </cell>
          <cell r="AL101">
            <v>53285.681818181823</v>
          </cell>
          <cell r="AM101">
            <v>29773.478249158248</v>
          </cell>
        </row>
        <row r="102">
          <cell r="P102">
            <v>900</v>
          </cell>
          <cell r="S102">
            <v>620</v>
          </cell>
          <cell r="X102">
            <v>100</v>
          </cell>
          <cell r="AC102">
            <v>60</v>
          </cell>
          <cell r="AF102">
            <v>0</v>
          </cell>
          <cell r="AK102">
            <v>1680</v>
          </cell>
        </row>
        <row r="103">
          <cell r="F103">
            <v>-1308</v>
          </cell>
          <cell r="P103">
            <v>1223</v>
          </cell>
          <cell r="S103">
            <v>0</v>
          </cell>
          <cell r="X103">
            <v>0</v>
          </cell>
          <cell r="AC103">
            <v>0</v>
          </cell>
          <cell r="AF103">
            <v>-904.4</v>
          </cell>
          <cell r="AG103">
            <v>0</v>
          </cell>
          <cell r="AH103">
            <v>-904.4</v>
          </cell>
          <cell r="AK103">
            <v>-78.200000000000045</v>
          </cell>
        </row>
        <row r="105">
          <cell r="P105">
            <v>1075</v>
          </cell>
          <cell r="AC105">
            <v>300</v>
          </cell>
          <cell r="AK105">
            <v>1375</v>
          </cell>
        </row>
        <row r="106">
          <cell r="S106">
            <v>0</v>
          </cell>
          <cell r="X106">
            <v>0</v>
          </cell>
        </row>
        <row r="107">
          <cell r="P107">
            <v>800</v>
          </cell>
        </row>
        <row r="108">
          <cell r="AK108">
            <v>0</v>
          </cell>
        </row>
        <row r="109">
          <cell r="AK109">
            <v>0</v>
          </cell>
        </row>
        <row r="110">
          <cell r="F110">
            <v>-1308</v>
          </cell>
          <cell r="P110">
            <v>1223</v>
          </cell>
          <cell r="S110">
            <v>0</v>
          </cell>
          <cell r="X110">
            <v>0</v>
          </cell>
          <cell r="AC110">
            <v>0</v>
          </cell>
          <cell r="AF110">
            <v>0</v>
          </cell>
          <cell r="AG110">
            <v>0</v>
          </cell>
          <cell r="AH110">
            <v>0</v>
          </cell>
          <cell r="AK110">
            <v>-85</v>
          </cell>
        </row>
        <row r="111">
          <cell r="F111">
            <v>-1308</v>
          </cell>
          <cell r="P111">
            <v>1223</v>
          </cell>
          <cell r="S111">
            <v>0</v>
          </cell>
          <cell r="AC111">
            <v>0</v>
          </cell>
          <cell r="AF111">
            <v>0</v>
          </cell>
          <cell r="AG111">
            <v>0</v>
          </cell>
          <cell r="AH111">
            <v>0</v>
          </cell>
          <cell r="AK111">
            <v>-85</v>
          </cell>
        </row>
        <row r="112">
          <cell r="F112">
            <v>0</v>
          </cell>
          <cell r="P112">
            <v>0</v>
          </cell>
          <cell r="S112">
            <v>0</v>
          </cell>
          <cell r="AC112">
            <v>0</v>
          </cell>
          <cell r="AF112">
            <v>0</v>
          </cell>
          <cell r="AG112">
            <v>0</v>
          </cell>
          <cell r="AH112">
            <v>0</v>
          </cell>
          <cell r="AK112">
            <v>0</v>
          </cell>
        </row>
        <row r="113">
          <cell r="F113">
            <v>0</v>
          </cell>
          <cell r="P113">
            <v>0</v>
          </cell>
          <cell r="S113">
            <v>0</v>
          </cell>
          <cell r="X113">
            <v>0</v>
          </cell>
          <cell r="AC113">
            <v>0</v>
          </cell>
          <cell r="AF113">
            <v>0</v>
          </cell>
          <cell r="AG113">
            <v>0</v>
          </cell>
          <cell r="AH113">
            <v>0</v>
          </cell>
          <cell r="AK113">
            <v>0</v>
          </cell>
        </row>
        <row r="114">
          <cell r="F114">
            <v>0</v>
          </cell>
          <cell r="P114">
            <v>0</v>
          </cell>
          <cell r="S114">
            <v>0</v>
          </cell>
          <cell r="X114">
            <v>0</v>
          </cell>
          <cell r="AC114">
            <v>0</v>
          </cell>
          <cell r="AF114">
            <v>0</v>
          </cell>
          <cell r="AG114">
            <v>0</v>
          </cell>
          <cell r="AH114">
            <v>0</v>
          </cell>
          <cell r="AK114">
            <v>0</v>
          </cell>
        </row>
        <row r="115">
          <cell r="F115">
            <v>0</v>
          </cell>
          <cell r="P115">
            <v>0</v>
          </cell>
          <cell r="AC115">
            <v>0</v>
          </cell>
          <cell r="AF115">
            <v>0</v>
          </cell>
          <cell r="AG115">
            <v>0</v>
          </cell>
          <cell r="AH115">
            <v>0</v>
          </cell>
          <cell r="AK115">
            <v>0</v>
          </cell>
        </row>
        <row r="116">
          <cell r="F116">
            <v>0</v>
          </cell>
          <cell r="P116">
            <v>0</v>
          </cell>
          <cell r="S116">
            <v>0</v>
          </cell>
          <cell r="X116">
            <v>0</v>
          </cell>
          <cell r="AC116">
            <v>0</v>
          </cell>
          <cell r="AF116">
            <v>0</v>
          </cell>
          <cell r="AG116">
            <v>0</v>
          </cell>
          <cell r="AH116">
            <v>0</v>
          </cell>
          <cell r="AK116">
            <v>0</v>
          </cell>
        </row>
        <row r="117">
          <cell r="F117">
            <v>0</v>
          </cell>
          <cell r="P117">
            <v>0</v>
          </cell>
          <cell r="S117">
            <v>0</v>
          </cell>
          <cell r="AC117">
            <v>0</v>
          </cell>
          <cell r="AG117">
            <v>0</v>
          </cell>
          <cell r="AH117">
            <v>0</v>
          </cell>
          <cell r="AK117">
            <v>0</v>
          </cell>
          <cell r="AM117">
            <v>0</v>
          </cell>
        </row>
        <row r="118">
          <cell r="F118">
            <v>0</v>
          </cell>
          <cell r="P118">
            <v>0</v>
          </cell>
          <cell r="S118">
            <v>0</v>
          </cell>
          <cell r="AH118">
            <v>0</v>
          </cell>
          <cell r="AK118">
            <v>0</v>
          </cell>
        </row>
        <row r="119">
          <cell r="F119">
            <v>0</v>
          </cell>
          <cell r="P119">
            <v>0</v>
          </cell>
          <cell r="S119">
            <v>0</v>
          </cell>
          <cell r="AC119">
            <v>0</v>
          </cell>
          <cell r="AG119">
            <v>0</v>
          </cell>
          <cell r="AH119">
            <v>0</v>
          </cell>
          <cell r="AK119">
            <v>0</v>
          </cell>
          <cell r="AL119">
            <v>0</v>
          </cell>
          <cell r="AM119">
            <v>0</v>
          </cell>
        </row>
        <row r="120">
          <cell r="P120">
            <v>0</v>
          </cell>
          <cell r="S120">
            <v>0</v>
          </cell>
          <cell r="AC120">
            <v>0</v>
          </cell>
          <cell r="AG120">
            <v>0</v>
          </cell>
          <cell r="AH120">
            <v>0</v>
          </cell>
          <cell r="AK120">
            <v>0</v>
          </cell>
        </row>
        <row r="121">
          <cell r="F121">
            <v>0</v>
          </cell>
          <cell r="P121">
            <v>0</v>
          </cell>
          <cell r="S121">
            <v>0</v>
          </cell>
          <cell r="AC121">
            <v>0</v>
          </cell>
          <cell r="AF121">
            <v>0</v>
          </cell>
          <cell r="AG121">
            <v>0</v>
          </cell>
          <cell r="AH121">
            <v>0</v>
          </cell>
          <cell r="AK121">
            <v>0</v>
          </cell>
        </row>
        <row r="122">
          <cell r="P122">
            <v>0</v>
          </cell>
          <cell r="S122">
            <v>0</v>
          </cell>
          <cell r="X122">
            <v>0</v>
          </cell>
          <cell r="AC122">
            <v>0</v>
          </cell>
          <cell r="AG122">
            <v>0</v>
          </cell>
          <cell r="AH122">
            <v>0</v>
          </cell>
          <cell r="AK122">
            <v>0</v>
          </cell>
        </row>
        <row r="123">
          <cell r="F123">
            <v>100</v>
          </cell>
          <cell r="AK123">
            <v>100</v>
          </cell>
        </row>
        <row r="124">
          <cell r="S124">
            <v>0</v>
          </cell>
          <cell r="X124">
            <v>0</v>
          </cell>
          <cell r="AF124">
            <v>0</v>
          </cell>
          <cell r="AK124">
            <v>0</v>
          </cell>
        </row>
        <row r="125">
          <cell r="F125">
            <v>3500</v>
          </cell>
          <cell r="AC125">
            <v>500</v>
          </cell>
          <cell r="AK125">
            <v>4000</v>
          </cell>
        </row>
        <row r="126">
          <cell r="F126">
            <v>2000</v>
          </cell>
        </row>
        <row r="127">
          <cell r="F127">
            <v>1060</v>
          </cell>
        </row>
        <row r="128">
          <cell r="AK128">
            <v>0</v>
          </cell>
        </row>
        <row r="129">
          <cell r="AK129">
            <v>0</v>
          </cell>
          <cell r="AL129">
            <v>-9671.302272727271</v>
          </cell>
        </row>
        <row r="130">
          <cell r="F130">
            <v>0</v>
          </cell>
          <cell r="AK130">
            <v>0</v>
          </cell>
        </row>
        <row r="131">
          <cell r="F131">
            <v>2292</v>
          </cell>
          <cell r="G131">
            <v>0</v>
          </cell>
          <cell r="H131">
            <v>0</v>
          </cell>
          <cell r="P131">
            <v>1223</v>
          </cell>
          <cell r="Q131">
            <v>0</v>
          </cell>
          <cell r="R131">
            <v>0</v>
          </cell>
          <cell r="S131">
            <v>0</v>
          </cell>
          <cell r="T131">
            <v>0</v>
          </cell>
          <cell r="U131">
            <v>0</v>
          </cell>
          <cell r="V131">
            <v>0</v>
          </cell>
          <cell r="W131">
            <v>0</v>
          </cell>
          <cell r="X131">
            <v>0</v>
          </cell>
          <cell r="Y131">
            <v>0</v>
          </cell>
          <cell r="Z131">
            <v>0</v>
          </cell>
          <cell r="AA131">
            <v>0</v>
          </cell>
          <cell r="AB131">
            <v>0</v>
          </cell>
          <cell r="AC131">
            <v>0</v>
          </cell>
          <cell r="AF131">
            <v>0</v>
          </cell>
          <cell r="AG131">
            <v>0</v>
          </cell>
          <cell r="AH131">
            <v>0</v>
          </cell>
          <cell r="AK131">
            <v>4015</v>
          </cell>
          <cell r="AO131">
            <v>0</v>
          </cell>
          <cell r="AP131">
            <v>0</v>
          </cell>
          <cell r="AQ131">
            <v>0</v>
          </cell>
          <cell r="AR131">
            <v>0</v>
          </cell>
        </row>
        <row r="132">
          <cell r="F132">
            <v>2292</v>
          </cell>
          <cell r="G132">
            <v>0</v>
          </cell>
          <cell r="H132">
            <v>0</v>
          </cell>
          <cell r="P132">
            <v>2446</v>
          </cell>
          <cell r="S132">
            <v>0</v>
          </cell>
          <cell r="X132">
            <v>0</v>
          </cell>
          <cell r="Y132">
            <v>0</v>
          </cell>
          <cell r="Z132">
            <v>0</v>
          </cell>
          <cell r="AC132">
            <v>0</v>
          </cell>
          <cell r="AF132">
            <v>-904.4</v>
          </cell>
          <cell r="AG132">
            <v>0</v>
          </cell>
          <cell r="AH132">
            <v>-904.4</v>
          </cell>
          <cell r="AK132">
            <v>4015</v>
          </cell>
        </row>
        <row r="133">
          <cell r="AK133">
            <v>-5656.302272727271</v>
          </cell>
          <cell r="AL133">
            <v>3521.8</v>
          </cell>
        </row>
        <row r="134">
          <cell r="AK134">
            <v>-5656.302272727271</v>
          </cell>
        </row>
        <row r="135">
          <cell r="AK135">
            <v>-8080.4318181818162</v>
          </cell>
          <cell r="AL135">
            <v>6361.5217508417518</v>
          </cell>
          <cell r="AM135">
            <v>-15307.203569023572</v>
          </cell>
        </row>
        <row r="137">
          <cell r="AK137">
            <v>-2424.1295454545448</v>
          </cell>
          <cell r="AO137">
            <v>0</v>
          </cell>
        </row>
        <row r="140">
          <cell r="AK140">
            <v>7825</v>
          </cell>
          <cell r="AM140">
            <v>7825</v>
          </cell>
          <cell r="AO140">
            <v>0</v>
          </cell>
          <cell r="AQ140">
            <v>0</v>
          </cell>
        </row>
        <row r="141">
          <cell r="AK141">
            <v>-15307.203569023572</v>
          </cell>
          <cell r="AO141">
            <v>0</v>
          </cell>
        </row>
        <row r="142">
          <cell r="AK142">
            <v>4.95</v>
          </cell>
          <cell r="AO142" t="e">
            <v>#DIV/0!</v>
          </cell>
        </row>
        <row r="143">
          <cell r="AK143">
            <v>14.64</v>
          </cell>
          <cell r="AO143" t="e">
            <v>#DIV/0!</v>
          </cell>
        </row>
        <row r="144">
          <cell r="AK144">
            <v>0</v>
          </cell>
          <cell r="AO144">
            <v>0</v>
          </cell>
        </row>
        <row r="146">
          <cell r="AK146">
            <v>9.23</v>
          </cell>
          <cell r="AO146" t="e">
            <v>#DIV/0!</v>
          </cell>
        </row>
        <row r="148">
          <cell r="AK148">
            <v>7.62</v>
          </cell>
          <cell r="AO148" t="e">
            <v>#DIV/0!</v>
          </cell>
        </row>
        <row r="149">
          <cell r="AK149">
            <v>36515</v>
          </cell>
          <cell r="AL149">
            <v>36515</v>
          </cell>
        </row>
        <row r="152">
          <cell r="AK152">
            <v>5735.7142857142862</v>
          </cell>
          <cell r="AL152">
            <v>-30153.478249158248</v>
          </cell>
          <cell r="AM152">
            <v>-23132.203569023572</v>
          </cell>
        </row>
        <row r="153">
          <cell r="S153">
            <v>0</v>
          </cell>
          <cell r="AK153">
            <v>865.25</v>
          </cell>
        </row>
        <row r="155">
          <cell r="AK155">
            <v>44340</v>
          </cell>
          <cell r="AL155">
            <v>36515</v>
          </cell>
          <cell r="AM155">
            <v>7825</v>
          </cell>
          <cell r="AO155">
            <v>0</v>
          </cell>
        </row>
        <row r="156">
          <cell r="AK156">
            <v>0</v>
          </cell>
        </row>
        <row r="157">
          <cell r="AK157">
            <v>44340</v>
          </cell>
          <cell r="AL157">
            <v>36515</v>
          </cell>
          <cell r="AM157">
            <v>7825</v>
          </cell>
        </row>
        <row r="158">
          <cell r="AK158">
            <v>0</v>
          </cell>
          <cell r="AO158">
            <v>3066</v>
          </cell>
          <cell r="AP158">
            <v>3316</v>
          </cell>
          <cell r="AQ158">
            <v>5168.7494313394982</v>
          </cell>
          <cell r="AR158">
            <v>10162.313669924872</v>
          </cell>
        </row>
        <row r="159">
          <cell r="AK159">
            <v>-15.2</v>
          </cell>
          <cell r="AL159">
            <v>21.1</v>
          </cell>
          <cell r="AM159">
            <v>-66.2</v>
          </cell>
        </row>
        <row r="160">
          <cell r="AK160">
            <v>10.764081625689514</v>
          </cell>
          <cell r="AL160">
            <v>-100</v>
          </cell>
          <cell r="AM160">
            <v>-100</v>
          </cell>
        </row>
        <row r="161">
          <cell r="AL161">
            <v>0</v>
          </cell>
          <cell r="AM161">
            <v>0</v>
          </cell>
        </row>
        <row r="163">
          <cell r="F163">
            <v>0</v>
          </cell>
          <cell r="P163">
            <v>0</v>
          </cell>
          <cell r="S163">
            <v>0</v>
          </cell>
          <cell r="X163">
            <v>0</v>
          </cell>
          <cell r="AC163">
            <v>0</v>
          </cell>
          <cell r="AK163">
            <v>0</v>
          </cell>
        </row>
        <row r="164">
          <cell r="F164">
            <v>0</v>
          </cell>
          <cell r="P164">
            <v>671.5</v>
          </cell>
          <cell r="S164">
            <v>1737.3999999999999</v>
          </cell>
          <cell r="X164">
            <v>890.8</v>
          </cell>
          <cell r="AC164">
            <v>1354.7</v>
          </cell>
          <cell r="AF164">
            <v>665.35</v>
          </cell>
          <cell r="AG164">
            <v>665.35</v>
          </cell>
          <cell r="AH164">
            <v>0</v>
          </cell>
          <cell r="AK164">
            <v>5319.75</v>
          </cell>
        </row>
        <row r="165">
          <cell r="F165">
            <v>0</v>
          </cell>
          <cell r="P165">
            <v>552.5</v>
          </cell>
          <cell r="S165">
            <v>1550.3999999999999</v>
          </cell>
          <cell r="X165">
            <v>693.59999999999991</v>
          </cell>
          <cell r="AC165">
            <v>1292.6500000000001</v>
          </cell>
          <cell r="AF165">
            <v>535.30000000000007</v>
          </cell>
          <cell r="AG165">
            <v>535.30000000000007</v>
          </cell>
          <cell r="AH165">
            <v>0</v>
          </cell>
          <cell r="AK165">
            <v>4089.1499999999996</v>
          </cell>
        </row>
        <row r="166">
          <cell r="F166">
            <v>0</v>
          </cell>
          <cell r="P166">
            <v>119</v>
          </cell>
          <cell r="S166">
            <v>187</v>
          </cell>
          <cell r="X166">
            <v>197.2</v>
          </cell>
          <cell r="AC166">
            <v>62.05</v>
          </cell>
          <cell r="AF166">
            <v>130.04999999999998</v>
          </cell>
          <cell r="AG166">
            <v>130.04999999999998</v>
          </cell>
          <cell r="AH166">
            <v>0</v>
          </cell>
          <cell r="AK166">
            <v>695.3</v>
          </cell>
        </row>
        <row r="167">
          <cell r="F167">
            <v>295</v>
          </cell>
          <cell r="P167">
            <v>140</v>
          </cell>
          <cell r="S167">
            <v>157</v>
          </cell>
          <cell r="X167">
            <v>154</v>
          </cell>
          <cell r="AC167">
            <v>22</v>
          </cell>
          <cell r="AF167">
            <v>145</v>
          </cell>
          <cell r="AK167">
            <v>768</v>
          </cell>
        </row>
        <row r="168">
          <cell r="AK168">
            <v>0</v>
          </cell>
        </row>
        <row r="169">
          <cell r="F169">
            <v>14.170833333333334</v>
          </cell>
          <cell r="AK169">
            <v>14.170833333333334</v>
          </cell>
        </row>
        <row r="170">
          <cell r="P170">
            <v>196</v>
          </cell>
          <cell r="S170">
            <v>580.5454545454545</v>
          </cell>
          <cell r="X170">
            <v>270.36363636363637</v>
          </cell>
          <cell r="AC170">
            <v>179.90909090909091</v>
          </cell>
          <cell r="AF170">
            <v>297.72727272727275</v>
          </cell>
          <cell r="AG170">
            <v>298</v>
          </cell>
          <cell r="AK170">
            <v>1226.818181818182</v>
          </cell>
        </row>
        <row r="171">
          <cell r="F171">
            <v>-459</v>
          </cell>
          <cell r="S171">
            <v>1156.8545454545454</v>
          </cell>
          <cell r="X171">
            <v>620.43636363636358</v>
          </cell>
          <cell r="AC171">
            <v>1174.7909090909091</v>
          </cell>
          <cell r="AK171">
            <v>2493.0818181818177</v>
          </cell>
        </row>
        <row r="172">
          <cell r="S172">
            <v>1737.3999999999999</v>
          </cell>
          <cell r="X172">
            <v>890.8</v>
          </cell>
          <cell r="AC172">
            <v>1354.7</v>
          </cell>
        </row>
        <row r="173">
          <cell r="F173">
            <v>459</v>
          </cell>
          <cell r="P173">
            <v>0</v>
          </cell>
          <cell r="S173">
            <v>0</v>
          </cell>
          <cell r="X173">
            <v>0</v>
          </cell>
          <cell r="AC173">
            <v>0</v>
          </cell>
          <cell r="AK173">
            <v>459</v>
          </cell>
        </row>
        <row r="174">
          <cell r="S174">
            <v>0</v>
          </cell>
          <cell r="X174">
            <v>0</v>
          </cell>
          <cell r="AC174">
            <v>0</v>
          </cell>
          <cell r="AF174">
            <v>0</v>
          </cell>
          <cell r="AG174">
            <v>0</v>
          </cell>
          <cell r="AH174">
            <v>0</v>
          </cell>
          <cell r="AK174">
            <v>0</v>
          </cell>
        </row>
        <row r="175">
          <cell r="F175">
            <v>-1308</v>
          </cell>
          <cell r="G175">
            <v>0</v>
          </cell>
          <cell r="H175">
            <v>0</v>
          </cell>
          <cell r="P175">
            <v>1687</v>
          </cell>
          <cell r="Q175">
            <v>0</v>
          </cell>
          <cell r="R175">
            <v>0</v>
          </cell>
          <cell r="S175">
            <v>4262</v>
          </cell>
          <cell r="T175">
            <v>0</v>
          </cell>
          <cell r="U175">
            <v>0</v>
          </cell>
          <cell r="V175">
            <v>0</v>
          </cell>
          <cell r="W175">
            <v>0</v>
          </cell>
          <cell r="X175">
            <v>85</v>
          </cell>
          <cell r="Y175">
            <v>0</v>
          </cell>
          <cell r="Z175">
            <v>0</v>
          </cell>
          <cell r="AA175">
            <v>0</v>
          </cell>
          <cell r="AB175">
            <v>0</v>
          </cell>
          <cell r="AC175">
            <v>60</v>
          </cell>
          <cell r="AF175">
            <v>-904.4</v>
          </cell>
          <cell r="AG175">
            <v>0</v>
          </cell>
          <cell r="AH175">
            <v>-904.4</v>
          </cell>
          <cell r="AK175">
            <v>4792.8</v>
          </cell>
        </row>
        <row r="176">
          <cell r="F176">
            <v>-1308</v>
          </cell>
          <cell r="G176">
            <v>0</v>
          </cell>
          <cell r="H176">
            <v>0</v>
          </cell>
          <cell r="P176">
            <v>1687</v>
          </cell>
          <cell r="Q176">
            <v>0</v>
          </cell>
          <cell r="R176">
            <v>0</v>
          </cell>
          <cell r="S176">
            <v>4262</v>
          </cell>
          <cell r="T176">
            <v>0</v>
          </cell>
          <cell r="U176">
            <v>0</v>
          </cell>
          <cell r="V176">
            <v>0</v>
          </cell>
          <cell r="W176">
            <v>0</v>
          </cell>
          <cell r="X176">
            <v>85</v>
          </cell>
          <cell r="Y176">
            <v>0</v>
          </cell>
          <cell r="Z176">
            <v>0</v>
          </cell>
          <cell r="AA176">
            <v>0</v>
          </cell>
          <cell r="AB176">
            <v>0</v>
          </cell>
          <cell r="AC176">
            <v>60</v>
          </cell>
          <cell r="AF176">
            <v>-904.4</v>
          </cell>
          <cell r="AG176">
            <v>0</v>
          </cell>
          <cell r="AH176">
            <v>-904.4</v>
          </cell>
          <cell r="AK176">
            <v>4792.8</v>
          </cell>
        </row>
        <row r="177">
          <cell r="F177">
            <v>0</v>
          </cell>
          <cell r="G177">
            <v>0</v>
          </cell>
          <cell r="H177">
            <v>0</v>
          </cell>
          <cell r="P177">
            <v>0</v>
          </cell>
          <cell r="R177">
            <v>0</v>
          </cell>
          <cell r="S177">
            <v>0</v>
          </cell>
          <cell r="T177">
            <v>0</v>
          </cell>
          <cell r="U177">
            <v>0</v>
          </cell>
          <cell r="V177">
            <v>0</v>
          </cell>
          <cell r="W177">
            <v>0</v>
          </cell>
          <cell r="X177">
            <v>0</v>
          </cell>
          <cell r="Y177">
            <v>0</v>
          </cell>
          <cell r="Z177">
            <v>0</v>
          </cell>
          <cell r="AA177">
            <v>0</v>
          </cell>
          <cell r="AB177">
            <v>0</v>
          </cell>
          <cell r="AC177">
            <v>0</v>
          </cell>
          <cell r="AF177">
            <v>0</v>
          </cell>
          <cell r="AG177">
            <v>0</v>
          </cell>
          <cell r="AH177">
            <v>0</v>
          </cell>
          <cell r="AK177">
            <v>0</v>
          </cell>
        </row>
        <row r="178">
          <cell r="F178">
            <v>0</v>
          </cell>
          <cell r="AG178">
            <v>0</v>
          </cell>
          <cell r="AK178">
            <v>0</v>
          </cell>
        </row>
        <row r="179">
          <cell r="AK179">
            <v>0</v>
          </cell>
        </row>
        <row r="180">
          <cell r="F180">
            <v>3500</v>
          </cell>
          <cell r="AK180">
            <v>3500</v>
          </cell>
        </row>
        <row r="181">
          <cell r="F181">
            <v>684.2</v>
          </cell>
          <cell r="P181">
            <v>835.62</v>
          </cell>
          <cell r="Q181">
            <v>0</v>
          </cell>
          <cell r="R181">
            <v>0</v>
          </cell>
          <cell r="S181">
            <v>1895.42</v>
          </cell>
          <cell r="T181">
            <v>644.3785272727273</v>
          </cell>
          <cell r="U181">
            <v>670.49601818181827</v>
          </cell>
          <cell r="V181">
            <v>0</v>
          </cell>
          <cell r="W181">
            <v>0</v>
          </cell>
          <cell r="X181">
            <v>640.75</v>
          </cell>
          <cell r="AA181">
            <v>0</v>
          </cell>
          <cell r="AB181">
            <v>0</v>
          </cell>
          <cell r="AC181">
            <v>534.76</v>
          </cell>
          <cell r="AF181">
            <v>1724.76</v>
          </cell>
          <cell r="AG181">
            <v>1494</v>
          </cell>
          <cell r="AH181">
            <v>230.75999999999996</v>
          </cell>
          <cell r="AK181">
            <v>6562.75</v>
          </cell>
          <cell r="AO181">
            <v>378</v>
          </cell>
          <cell r="AP181">
            <v>513</v>
          </cell>
          <cell r="AQ181">
            <v>1046.6199999999999</v>
          </cell>
          <cell r="AR181">
            <v>2020.3118181818186</v>
          </cell>
        </row>
        <row r="182">
          <cell r="F182">
            <v>0</v>
          </cell>
          <cell r="G182">
            <v>0</v>
          </cell>
          <cell r="H182">
            <v>0</v>
          </cell>
          <cell r="P182">
            <v>196</v>
          </cell>
          <cell r="Q182">
            <v>0</v>
          </cell>
          <cell r="R182">
            <v>0</v>
          </cell>
          <cell r="S182">
            <v>580.5454545454545</v>
          </cell>
          <cell r="T182">
            <v>0</v>
          </cell>
          <cell r="U182">
            <v>0</v>
          </cell>
          <cell r="V182">
            <v>0</v>
          </cell>
          <cell r="W182">
            <v>0</v>
          </cell>
          <cell r="X182">
            <v>270.36363636363637</v>
          </cell>
          <cell r="Y182">
            <v>200</v>
          </cell>
          <cell r="Z182">
            <v>70.363636363636374</v>
          </cell>
          <cell r="AA182">
            <v>0</v>
          </cell>
          <cell r="AB182">
            <v>0</v>
          </cell>
          <cell r="AC182">
            <v>179.90909090909091</v>
          </cell>
          <cell r="AF182">
            <v>297.72727272727275</v>
          </cell>
          <cell r="AG182">
            <v>298</v>
          </cell>
          <cell r="AH182">
            <v>-0.27272727272728048</v>
          </cell>
        </row>
        <row r="183">
          <cell r="F183">
            <v>37</v>
          </cell>
          <cell r="P183">
            <v>62</v>
          </cell>
          <cell r="Q183">
            <v>0</v>
          </cell>
          <cell r="R183">
            <v>0</v>
          </cell>
          <cell r="S183">
            <v>91</v>
          </cell>
          <cell r="T183">
            <v>10</v>
          </cell>
          <cell r="U183">
            <v>0</v>
          </cell>
          <cell r="V183">
            <v>0</v>
          </cell>
          <cell r="W183">
            <v>0</v>
          </cell>
          <cell r="X183">
            <v>206.66666666666666</v>
          </cell>
          <cell r="AA183">
            <v>0</v>
          </cell>
          <cell r="AB183">
            <v>0</v>
          </cell>
          <cell r="AC183">
            <v>13.333333333333334</v>
          </cell>
          <cell r="AF183">
            <v>10</v>
          </cell>
          <cell r="AG183">
            <v>9</v>
          </cell>
          <cell r="AH183">
            <v>1</v>
          </cell>
          <cell r="AK183">
            <v>-2005.1295454545448</v>
          </cell>
          <cell r="AO183">
            <v>160</v>
          </cell>
          <cell r="AP183">
            <v>86</v>
          </cell>
          <cell r="AQ183">
            <v>85.94410774410774</v>
          </cell>
          <cell r="AR183">
            <v>87.055892255892232</v>
          </cell>
        </row>
        <row r="186">
          <cell r="F186">
            <v>12898</v>
          </cell>
          <cell r="P186">
            <v>461.99999999999989</v>
          </cell>
          <cell r="S186">
            <v>-2490.3333333333335</v>
          </cell>
          <cell r="X186">
            <v>388.99999999999909</v>
          </cell>
          <cell r="AC186">
            <v>-29.333333333333883</v>
          </cell>
          <cell r="AF186">
            <v>2500.0666666666662</v>
          </cell>
          <cell r="AG186">
            <v>1381</v>
          </cell>
          <cell r="AH186">
            <v>1088.0666666666666</v>
          </cell>
          <cell r="AP186">
            <v>1507.2</v>
          </cell>
        </row>
        <row r="187">
          <cell r="AO187" t="str">
            <v>ОЧИК.18.02.</v>
          </cell>
        </row>
        <row r="190">
          <cell r="F190" t="str">
            <v>АПАРАТ ВСЬОГО</v>
          </cell>
          <cell r="G190" t="str">
            <v>АПАРАТ ЕЛЕКТРО</v>
          </cell>
          <cell r="H190" t="str">
            <v>АПАРАТ ТЕПЛО</v>
          </cell>
          <cell r="P190" t="str">
            <v>ККМ</v>
          </cell>
          <cell r="S190" t="str">
            <v>КТМ</v>
          </cell>
          <cell r="X190" t="str">
            <v>ТЕЦ-5 ВСЬОГО</v>
          </cell>
          <cell r="Y190" t="str">
            <v>Е/Е</v>
          </cell>
          <cell r="Z190" t="str">
            <v xml:space="preserve"> Т/Е</v>
          </cell>
          <cell r="AC190" t="str">
            <v>ТЕЦ-6 ВСЬОГО</v>
          </cell>
          <cell r="AF190" t="str">
            <v>Е/Е</v>
          </cell>
          <cell r="AG190" t="str">
            <v xml:space="preserve"> Т/Е</v>
          </cell>
          <cell r="AK190" t="str">
            <v>АК КЕ ВСЬОГО</v>
          </cell>
          <cell r="AL190" t="str">
            <v>Е/Е</v>
          </cell>
          <cell r="AM190" t="str">
            <v xml:space="preserve"> Т/Е</v>
          </cell>
          <cell r="AO190" t="str">
            <v>СТАНЦІї ЕЛЕКТРО</v>
          </cell>
          <cell r="AP190" t="str">
            <v>СТАНЦІІ ТЕПЛОВІ</v>
          </cell>
          <cell r="AQ190" t="str">
            <v>МЕРЕЖІ ЕЛЕКТРО</v>
          </cell>
          <cell r="AR190" t="str">
            <v>МЕРЕЖІ ТЕПЛОВІ</v>
          </cell>
        </row>
        <row r="193">
          <cell r="S193">
            <v>6.4</v>
          </cell>
          <cell r="X193">
            <v>65.3</v>
          </cell>
          <cell r="AC193">
            <v>58</v>
          </cell>
          <cell r="AK193">
            <v>129.69999999999999</v>
          </cell>
          <cell r="AO193">
            <v>221.49122807017542</v>
          </cell>
        </row>
        <row r="194">
          <cell r="S194">
            <v>7.3</v>
          </cell>
          <cell r="X194">
            <v>74.7</v>
          </cell>
          <cell r="AC194">
            <v>66.5</v>
          </cell>
          <cell r="AK194">
            <v>148.5</v>
          </cell>
          <cell r="AO194">
            <v>252.49999999999997</v>
          </cell>
        </row>
        <row r="195">
          <cell r="P195">
            <v>0</v>
          </cell>
          <cell r="S195">
            <v>0</v>
          </cell>
          <cell r="X195">
            <v>0</v>
          </cell>
          <cell r="AC195">
            <v>0</v>
          </cell>
          <cell r="AO195">
            <v>66</v>
          </cell>
        </row>
        <row r="196">
          <cell r="P196">
            <v>0</v>
          </cell>
          <cell r="S196">
            <v>192.5</v>
          </cell>
          <cell r="X196">
            <v>192.5</v>
          </cell>
          <cell r="AC196">
            <v>192.5</v>
          </cell>
          <cell r="AK196">
            <v>192.5</v>
          </cell>
          <cell r="AO196">
            <v>0</v>
          </cell>
        </row>
        <row r="197">
          <cell r="S197">
            <v>1232</v>
          </cell>
          <cell r="X197">
            <v>12570</v>
          </cell>
          <cell r="AC197">
            <v>11165</v>
          </cell>
          <cell r="AK197">
            <v>24967</v>
          </cell>
          <cell r="AO197">
            <v>0</v>
          </cell>
        </row>
        <row r="198">
          <cell r="AK198">
            <v>24967</v>
          </cell>
        </row>
        <row r="199">
          <cell r="X199">
            <v>0</v>
          </cell>
          <cell r="AC199">
            <v>0</v>
          </cell>
          <cell r="AK199">
            <v>0</v>
          </cell>
        </row>
        <row r="200">
          <cell r="X200">
            <v>0</v>
          </cell>
          <cell r="AC200">
            <v>0</v>
          </cell>
          <cell r="AK200">
            <v>0</v>
          </cell>
        </row>
        <row r="201">
          <cell r="X201">
            <v>82.5</v>
          </cell>
          <cell r="AC201">
            <v>82.5</v>
          </cell>
        </row>
        <row r="202">
          <cell r="X202">
            <v>0</v>
          </cell>
          <cell r="AC202">
            <v>0</v>
          </cell>
          <cell r="AK202">
            <v>0</v>
          </cell>
        </row>
        <row r="203">
          <cell r="S203">
            <v>0</v>
          </cell>
          <cell r="X203">
            <v>0</v>
          </cell>
          <cell r="AC203">
            <v>0</v>
          </cell>
          <cell r="AK203">
            <v>0</v>
          </cell>
        </row>
        <row r="205">
          <cell r="X205">
            <v>0</v>
          </cell>
          <cell r="AC205">
            <v>0</v>
          </cell>
          <cell r="AK205">
            <v>0</v>
          </cell>
          <cell r="AO205">
            <v>75.839416058394164</v>
          </cell>
        </row>
        <row r="206">
          <cell r="X206">
            <v>0</v>
          </cell>
          <cell r="AC206">
            <v>0</v>
          </cell>
          <cell r="AK206">
            <v>0</v>
          </cell>
          <cell r="AO206">
            <v>103.9</v>
          </cell>
        </row>
        <row r="207">
          <cell r="F207">
            <v>75</v>
          </cell>
          <cell r="P207">
            <v>75</v>
          </cell>
          <cell r="AO207" t="e">
            <v>#DIV/0!</v>
          </cell>
          <cell r="AR207">
            <v>75</v>
          </cell>
        </row>
        <row r="208">
          <cell r="S208">
            <v>385</v>
          </cell>
          <cell r="X208">
            <v>385</v>
          </cell>
          <cell r="AC208">
            <v>385</v>
          </cell>
          <cell r="AK208">
            <v>385</v>
          </cell>
          <cell r="AO208">
            <v>195.28</v>
          </cell>
        </row>
        <row r="209">
          <cell r="S209">
            <v>0</v>
          </cell>
          <cell r="X209">
            <v>0</v>
          </cell>
          <cell r="AC209">
            <v>0</v>
          </cell>
          <cell r="AK209">
            <v>0</v>
          </cell>
          <cell r="AO209">
            <v>14810</v>
          </cell>
        </row>
        <row r="210">
          <cell r="AK210">
            <v>0</v>
          </cell>
        </row>
        <row r="211">
          <cell r="S211">
            <v>7.3</v>
          </cell>
          <cell r="X211">
            <v>74.7</v>
          </cell>
          <cell r="Y211">
            <v>55.2</v>
          </cell>
          <cell r="Z211">
            <v>19.5</v>
          </cell>
          <cell r="AC211">
            <v>66.5</v>
          </cell>
          <cell r="AD211">
            <v>40.9</v>
          </cell>
          <cell r="AE211">
            <v>25.6</v>
          </cell>
          <cell r="AK211">
            <v>148.5</v>
          </cell>
          <cell r="AL211">
            <v>96.1</v>
          </cell>
          <cell r="AM211">
            <v>52.4</v>
          </cell>
          <cell r="AO211">
            <v>356.4</v>
          </cell>
          <cell r="AP211">
            <v>74.900000000000006</v>
          </cell>
          <cell r="AQ211">
            <v>281.5</v>
          </cell>
        </row>
        <row r="212">
          <cell r="S212">
            <v>1232</v>
          </cell>
          <cell r="X212">
            <v>12570</v>
          </cell>
          <cell r="Y212">
            <v>9289</v>
          </cell>
          <cell r="Z212">
            <v>3281</v>
          </cell>
          <cell r="AA212">
            <v>3281</v>
          </cell>
          <cell r="AC212">
            <v>11165</v>
          </cell>
          <cell r="AD212">
            <v>6867</v>
          </cell>
          <cell r="AE212">
            <v>4298</v>
          </cell>
          <cell r="AK212">
            <v>24967</v>
          </cell>
          <cell r="AL212">
            <v>16156</v>
          </cell>
          <cell r="AM212">
            <v>8811</v>
          </cell>
          <cell r="AO212">
            <v>14810</v>
          </cell>
          <cell r="AP212">
            <v>3112.427048260382</v>
          </cell>
          <cell r="AQ212">
            <v>11697.572951739618</v>
          </cell>
        </row>
        <row r="213">
          <cell r="S213">
            <v>168.77</v>
          </cell>
          <cell r="X213">
            <v>168.27</v>
          </cell>
          <cell r="Y213">
            <v>168.28</v>
          </cell>
          <cell r="Z213">
            <v>168.26</v>
          </cell>
          <cell r="AC213">
            <v>167.89</v>
          </cell>
          <cell r="AD213">
            <v>167.9</v>
          </cell>
          <cell r="AE213">
            <v>167.89</v>
          </cell>
          <cell r="AK213">
            <v>168.13</v>
          </cell>
          <cell r="AL213">
            <v>168.12</v>
          </cell>
          <cell r="AM213">
            <v>168.15</v>
          </cell>
          <cell r="AO213">
            <v>41.55</v>
          </cell>
          <cell r="AP213">
            <v>41.55</v>
          </cell>
          <cell r="AQ213">
            <v>41.55</v>
          </cell>
          <cell r="AR213" t="str">
            <v/>
          </cell>
        </row>
        <row r="214">
          <cell r="AM214">
            <v>0</v>
          </cell>
          <cell r="AO214">
            <v>52</v>
          </cell>
          <cell r="AP214">
            <v>52</v>
          </cell>
        </row>
        <row r="215">
          <cell r="X215">
            <v>12570</v>
          </cell>
          <cell r="AC215">
            <v>11165</v>
          </cell>
          <cell r="AK215">
            <v>24967</v>
          </cell>
          <cell r="AL215">
            <v>16156</v>
          </cell>
          <cell r="AM215">
            <v>8811</v>
          </cell>
          <cell r="AO215">
            <v>14862</v>
          </cell>
          <cell r="AP215">
            <v>3164.427048260382</v>
          </cell>
          <cell r="AQ215">
            <v>11697.572951739618</v>
          </cell>
        </row>
        <row r="226">
          <cell r="AP226">
            <v>1507.2</v>
          </cell>
        </row>
        <row r="241">
          <cell r="AG241" t="str">
            <v xml:space="preserve">         Затверджую</v>
          </cell>
        </row>
        <row r="242">
          <cell r="AG242" t="str">
            <v xml:space="preserve"> Голова правління </v>
          </cell>
        </row>
        <row r="243">
          <cell r="AG243" t="str">
            <v xml:space="preserve">                        І.В.Плачков</v>
          </cell>
        </row>
        <row r="244">
          <cell r="AG244" t="str">
            <v xml:space="preserve">   "_____" ________2000 р.</v>
          </cell>
        </row>
        <row r="248">
          <cell r="F248" t="str">
            <v>РОЗРАХУНОК ФІНАНСОВИХ ПОТОКІВ НА   березень  2000 року</v>
          </cell>
        </row>
        <row r="249">
          <cell r="F249" t="str">
            <v>ПО ФІЛІАЛАХ АК КИЇВЕНЕРГО</v>
          </cell>
        </row>
        <row r="254">
          <cell r="AK254" t="str">
            <v>тис.грн.</v>
          </cell>
        </row>
        <row r="255">
          <cell r="F255" t="str">
            <v>ВИКОН.ДИР.</v>
          </cell>
          <cell r="G255" t="str">
            <v>АПАРАТ ЕЛЕКТРО</v>
          </cell>
          <cell r="H255" t="str">
            <v>АПАРАТ ТЕПЛО</v>
          </cell>
          <cell r="P255" t="str">
            <v>КМ</v>
          </cell>
          <cell r="Q255" t="str">
            <v>ТМ</v>
          </cell>
          <cell r="S255" t="str">
            <v>КТМ</v>
          </cell>
          <cell r="T255" t="str">
            <v>ВИРОБН</v>
          </cell>
          <cell r="U255" t="str">
            <v>ПЕРЕД</v>
          </cell>
          <cell r="X255" t="str">
            <v>ТЕЦ-5 ВСЬОГО</v>
          </cell>
          <cell r="Y255" t="str">
            <v>Е/Е</v>
          </cell>
          <cell r="Z255" t="str">
            <v xml:space="preserve"> Т/Е</v>
          </cell>
          <cell r="AC255" t="str">
            <v>ТЕЦ-6 ВСЬОГО</v>
          </cell>
          <cell r="AF255" t="str">
            <v>ТРМ ВСЬОГО</v>
          </cell>
          <cell r="AG255" t="str">
            <v>ТРМ  АК КЕ</v>
          </cell>
          <cell r="AH255" t="str">
            <v>ТРМ СТОР</v>
          </cell>
          <cell r="AK255" t="str">
            <v>АК КЕ осн.вир.</v>
          </cell>
          <cell r="AL255" t="str">
            <v>АК КЕ ВСЬОГО</v>
          </cell>
          <cell r="AM255" t="str">
            <v xml:space="preserve"> Т/Е</v>
          </cell>
          <cell r="AO255" t="str">
            <v>СТАНЦІї ЕЛЕКТРО</v>
          </cell>
          <cell r="AP255" t="str">
            <v>СТАНЦІІ ТЕПЛОВІ</v>
          </cell>
          <cell r="AQ255" t="str">
            <v>МЕРЕЖІ ЕЛЕКТРО</v>
          </cell>
          <cell r="AR255" t="str">
            <v>МЕРЕЖІ ТЕПЛОВІ</v>
          </cell>
        </row>
        <row r="256">
          <cell r="F256">
            <v>3421.2000000000007</v>
          </cell>
          <cell r="P256">
            <v>3642.12</v>
          </cell>
          <cell r="S256">
            <v>4914.9412121212117</v>
          </cell>
          <cell r="X256">
            <v>1941.8530303030293</v>
          </cell>
          <cell r="AC256">
            <v>1753.5509090909086</v>
          </cell>
          <cell r="AF256">
            <v>3698.0493939393937</v>
          </cell>
          <cell r="AG256">
            <v>3251.35</v>
          </cell>
          <cell r="AH256">
            <v>415.69939393939387</v>
          </cell>
          <cell r="AK256">
            <v>20774.514545454542</v>
          </cell>
        </row>
        <row r="258">
          <cell r="F258">
            <v>12858.842857142858</v>
          </cell>
          <cell r="G258">
            <v>2573.3582491582492</v>
          </cell>
          <cell r="H258">
            <v>2947.8417508417506</v>
          </cell>
          <cell r="P258">
            <v>3642.12</v>
          </cell>
          <cell r="Q258">
            <v>0</v>
          </cell>
          <cell r="R258">
            <v>0</v>
          </cell>
          <cell r="S258">
            <v>4914.9412121212117</v>
          </cell>
          <cell r="T258">
            <v>2221.1818606060606</v>
          </cell>
          <cell r="U258">
            <v>2612.759351515152</v>
          </cell>
          <cell r="V258">
            <v>0</v>
          </cell>
          <cell r="W258">
            <v>0</v>
          </cell>
          <cell r="X258">
            <v>1941.8530303030293</v>
          </cell>
          <cell r="Y258">
            <v>1372</v>
          </cell>
          <cell r="Z258">
            <v>484.85303030302975</v>
          </cell>
          <cell r="AA258">
            <v>0</v>
          </cell>
          <cell r="AB258">
            <v>0</v>
          </cell>
          <cell r="AC258">
            <v>1753.5509090909086</v>
          </cell>
          <cell r="AF258">
            <v>3698.0493939393937</v>
          </cell>
          <cell r="AG258">
            <v>3251.35</v>
          </cell>
          <cell r="AH258">
            <v>415.69939393939387</v>
          </cell>
          <cell r="AK258">
            <v>58325.124675324674</v>
          </cell>
          <cell r="AM258">
            <v>45205.25</v>
          </cell>
        </row>
        <row r="259">
          <cell r="F259">
            <v>7317.3095238095229</v>
          </cell>
          <cell r="G259">
            <v>2277.3582491582492</v>
          </cell>
          <cell r="H259">
            <v>2559.6417508417508</v>
          </cell>
          <cell r="P259">
            <v>1403</v>
          </cell>
          <cell r="S259">
            <v>323.66666666666629</v>
          </cell>
          <cell r="T259">
            <v>1413.9233333333332</v>
          </cell>
          <cell r="U259">
            <v>1087.1433333333339</v>
          </cell>
          <cell r="X259">
            <v>474.66666666666572</v>
          </cell>
          <cell r="Y259">
            <v>691</v>
          </cell>
          <cell r="Z259">
            <v>244.46666666666613</v>
          </cell>
          <cell r="AC259">
            <v>-208.00000000000045</v>
          </cell>
          <cell r="AF259">
            <v>428.71666666666636</v>
          </cell>
          <cell r="AG259">
            <v>373.04999999999984</v>
          </cell>
          <cell r="AH259">
            <v>136.66666666666663</v>
          </cell>
          <cell r="AK259">
            <v>41034.460129870131</v>
          </cell>
          <cell r="AM259">
            <v>9679.4428571428543</v>
          </cell>
        </row>
        <row r="260">
          <cell r="F260">
            <v>39331.976190476191</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F260">
            <v>0</v>
          </cell>
          <cell r="AG260">
            <v>0</v>
          </cell>
          <cell r="AH260">
            <v>0</v>
          </cell>
          <cell r="AK260">
            <v>39331.976190476191</v>
          </cell>
        </row>
        <row r="261">
          <cell r="F261">
            <v>24967</v>
          </cell>
          <cell r="AK261">
            <v>24967</v>
          </cell>
        </row>
        <row r="262">
          <cell r="F262">
            <v>4580</v>
          </cell>
          <cell r="AK262">
            <v>4580</v>
          </cell>
        </row>
        <row r="263">
          <cell r="F263">
            <v>5868.9761904761908</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F263">
            <v>0</v>
          </cell>
          <cell r="AG263">
            <v>0</v>
          </cell>
          <cell r="AH263">
            <v>0</v>
          </cell>
          <cell r="AK263">
            <v>5868.9761904761908</v>
          </cell>
        </row>
        <row r="264">
          <cell r="F264">
            <v>347.33333333333331</v>
          </cell>
          <cell r="AK264">
            <v>347.33333333333331</v>
          </cell>
        </row>
        <row r="265">
          <cell r="F265">
            <v>0</v>
          </cell>
          <cell r="AK265">
            <v>0</v>
          </cell>
        </row>
        <row r="266">
          <cell r="F266">
            <v>1548.6428571428573</v>
          </cell>
          <cell r="AK266">
            <v>1548.6428571428573</v>
          </cell>
        </row>
        <row r="267">
          <cell r="F267">
            <v>3500</v>
          </cell>
          <cell r="AK267">
            <v>3500</v>
          </cell>
        </row>
        <row r="268">
          <cell r="F268">
            <v>0</v>
          </cell>
          <cell r="AK268">
            <v>0</v>
          </cell>
        </row>
        <row r="269">
          <cell r="F269">
            <v>473</v>
          </cell>
          <cell r="P269">
            <v>0</v>
          </cell>
          <cell r="S269">
            <v>0</v>
          </cell>
          <cell r="X269">
            <v>0</v>
          </cell>
          <cell r="AC269">
            <v>0</v>
          </cell>
          <cell r="AF269">
            <v>0</v>
          </cell>
          <cell r="AG269">
            <v>0</v>
          </cell>
          <cell r="AH269">
            <v>0</v>
          </cell>
          <cell r="AK269">
            <v>473</v>
          </cell>
        </row>
        <row r="270">
          <cell r="F270">
            <v>3600</v>
          </cell>
          <cell r="AK270">
            <v>3600</v>
          </cell>
        </row>
        <row r="271">
          <cell r="F271">
            <v>316</v>
          </cell>
          <cell r="P271">
            <v>0</v>
          </cell>
          <cell r="S271">
            <v>0</v>
          </cell>
          <cell r="X271">
            <v>0</v>
          </cell>
          <cell r="AC271">
            <v>0</v>
          </cell>
          <cell r="AF271">
            <v>0</v>
          </cell>
          <cell r="AG271">
            <v>0</v>
          </cell>
          <cell r="AH271">
            <v>0</v>
          </cell>
          <cell r="AK271">
            <v>316</v>
          </cell>
        </row>
        <row r="272">
          <cell r="F272">
            <v>42753.176190476195</v>
          </cell>
          <cell r="P272">
            <v>3642.12</v>
          </cell>
          <cell r="Q272">
            <v>0</v>
          </cell>
          <cell r="R272">
            <v>0</v>
          </cell>
          <cell r="S272">
            <v>4914.9412121212117</v>
          </cell>
          <cell r="T272">
            <v>0</v>
          </cell>
          <cell r="U272">
            <v>0</v>
          </cell>
          <cell r="V272">
            <v>0</v>
          </cell>
          <cell r="W272">
            <v>0</v>
          </cell>
          <cell r="X272">
            <v>1941.8530303030293</v>
          </cell>
          <cell r="Y272">
            <v>0</v>
          </cell>
          <cell r="Z272">
            <v>0</v>
          </cell>
          <cell r="AA272">
            <v>0</v>
          </cell>
          <cell r="AB272">
            <v>0</v>
          </cell>
          <cell r="AC272">
            <v>1753.5509090909086</v>
          </cell>
          <cell r="AF272">
            <v>3698.0493939393937</v>
          </cell>
          <cell r="AG272">
            <v>3251.35</v>
          </cell>
          <cell r="AH272">
            <v>415.69939393939387</v>
          </cell>
          <cell r="AK272">
            <v>60106.490735930747</v>
          </cell>
        </row>
        <row r="273">
          <cell r="F273">
            <v>1594.2</v>
          </cell>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cell r="AB273">
            <v>0</v>
          </cell>
          <cell r="AC273">
            <v>886.09333333333336</v>
          </cell>
          <cell r="AF273">
            <v>3163.81</v>
          </cell>
          <cell r="AG273">
            <v>2773.05</v>
          </cell>
          <cell r="AH273">
            <v>278.76</v>
          </cell>
          <cell r="AK273">
            <v>13910.893333333333</v>
          </cell>
        </row>
        <row r="274">
          <cell r="F274">
            <v>684.2</v>
          </cell>
          <cell r="G274">
            <v>296</v>
          </cell>
          <cell r="H274">
            <v>388.2</v>
          </cell>
          <cell r="P274">
            <v>955.62</v>
          </cell>
          <cell r="S274">
            <v>1895.42</v>
          </cell>
          <cell r="T274">
            <v>644.3785272727273</v>
          </cell>
          <cell r="U274">
            <v>670.49601818181827</v>
          </cell>
          <cell r="X274">
            <v>640.75</v>
          </cell>
          <cell r="Y274">
            <v>274</v>
          </cell>
          <cell r="Z274">
            <v>96.386363636363626</v>
          </cell>
          <cell r="AC274">
            <v>534.76</v>
          </cell>
          <cell r="AF274">
            <v>1724.76</v>
          </cell>
          <cell r="AG274">
            <v>1494</v>
          </cell>
          <cell r="AH274">
            <v>230.75999999999996</v>
          </cell>
          <cell r="AK274">
            <v>6913.51</v>
          </cell>
        </row>
        <row r="275">
          <cell r="F275">
            <v>0</v>
          </cell>
          <cell r="P275">
            <v>0</v>
          </cell>
          <cell r="Q275">
            <v>0</v>
          </cell>
          <cell r="R275">
            <v>0</v>
          </cell>
          <cell r="S275">
            <v>10</v>
          </cell>
          <cell r="T275">
            <v>10</v>
          </cell>
          <cell r="U275">
            <v>0</v>
          </cell>
          <cell r="V275">
            <v>0</v>
          </cell>
          <cell r="W275">
            <v>0</v>
          </cell>
          <cell r="X275">
            <v>336</v>
          </cell>
          <cell r="Y275">
            <v>248</v>
          </cell>
          <cell r="Z275">
            <v>88</v>
          </cell>
          <cell r="AA275">
            <v>0</v>
          </cell>
          <cell r="AB275">
            <v>0</v>
          </cell>
          <cell r="AC275">
            <v>-0.66666666666666607</v>
          </cell>
          <cell r="AF275">
            <v>2</v>
          </cell>
          <cell r="AG275">
            <v>2</v>
          </cell>
          <cell r="AH275">
            <v>0</v>
          </cell>
          <cell r="AK275">
            <v>347.33333333333331</v>
          </cell>
        </row>
        <row r="276">
          <cell r="F276">
            <v>903</v>
          </cell>
          <cell r="P276">
            <v>964</v>
          </cell>
          <cell r="Q276">
            <v>0</v>
          </cell>
          <cell r="R276">
            <v>0</v>
          </cell>
          <cell r="S276">
            <v>1409</v>
          </cell>
          <cell r="T276">
            <v>0</v>
          </cell>
          <cell r="U276">
            <v>0</v>
          </cell>
          <cell r="V276">
            <v>0</v>
          </cell>
          <cell r="W276">
            <v>0</v>
          </cell>
          <cell r="X276">
            <v>338</v>
          </cell>
          <cell r="Y276">
            <v>0</v>
          </cell>
          <cell r="Z276">
            <v>0</v>
          </cell>
          <cell r="AA276">
            <v>0</v>
          </cell>
          <cell r="AB276">
            <v>0</v>
          </cell>
          <cell r="AC276">
            <v>352</v>
          </cell>
          <cell r="AF276">
            <v>767.05</v>
          </cell>
          <cell r="AG276">
            <v>1024.05</v>
          </cell>
          <cell r="AH276">
            <v>-369</v>
          </cell>
          <cell r="AK276">
            <v>4933.05</v>
          </cell>
        </row>
        <row r="277">
          <cell r="F277">
            <v>122</v>
          </cell>
          <cell r="P277">
            <v>310</v>
          </cell>
          <cell r="S277">
            <v>750</v>
          </cell>
          <cell r="X277">
            <v>115</v>
          </cell>
          <cell r="AC277">
            <v>110</v>
          </cell>
          <cell r="AF277">
            <v>455</v>
          </cell>
          <cell r="AG277">
            <v>714</v>
          </cell>
          <cell r="AH277">
            <v>-371</v>
          </cell>
          <cell r="AK277">
            <v>1912</v>
          </cell>
        </row>
        <row r="278">
          <cell r="F278">
            <v>721</v>
          </cell>
          <cell r="P278">
            <v>9</v>
          </cell>
          <cell r="S278">
            <v>84</v>
          </cell>
          <cell r="X278">
            <v>57</v>
          </cell>
          <cell r="AC278">
            <v>62</v>
          </cell>
          <cell r="AF278">
            <v>32</v>
          </cell>
          <cell r="AG278">
            <v>30</v>
          </cell>
          <cell r="AH278">
            <v>2</v>
          </cell>
          <cell r="AK278">
            <v>1115</v>
          </cell>
        </row>
        <row r="279">
          <cell r="F279">
            <v>60</v>
          </cell>
          <cell r="P279">
            <v>500</v>
          </cell>
          <cell r="S279">
            <v>430</v>
          </cell>
          <cell r="X279">
            <v>100</v>
          </cell>
          <cell r="AC279">
            <v>130</v>
          </cell>
          <cell r="AF279">
            <v>150</v>
          </cell>
          <cell r="AG279">
            <v>150</v>
          </cell>
          <cell r="AK279">
            <v>1370</v>
          </cell>
        </row>
        <row r="280">
          <cell r="F280">
            <v>0</v>
          </cell>
          <cell r="P280">
            <v>145</v>
          </cell>
          <cell r="S280">
            <v>145</v>
          </cell>
          <cell r="X280">
            <v>66</v>
          </cell>
          <cell r="AC280">
            <v>50</v>
          </cell>
          <cell r="AF280">
            <v>130.04999999999998</v>
          </cell>
          <cell r="AG280">
            <v>130.04999999999998</v>
          </cell>
          <cell r="AH280">
            <v>0</v>
          </cell>
          <cell r="AK280">
            <v>536.04999999999995</v>
          </cell>
        </row>
        <row r="281">
          <cell r="F281">
            <v>7</v>
          </cell>
          <cell r="P281">
            <v>14</v>
          </cell>
          <cell r="Q281">
            <v>0</v>
          </cell>
          <cell r="R281">
            <v>0</v>
          </cell>
          <cell r="S281">
            <v>420</v>
          </cell>
          <cell r="T281">
            <v>0</v>
          </cell>
          <cell r="U281">
            <v>0</v>
          </cell>
          <cell r="V281">
            <v>0</v>
          </cell>
          <cell r="W281">
            <v>0</v>
          </cell>
          <cell r="X281">
            <v>0</v>
          </cell>
          <cell r="Y281">
            <v>0</v>
          </cell>
          <cell r="Z281">
            <v>0</v>
          </cell>
          <cell r="AA281">
            <v>0</v>
          </cell>
          <cell r="AB281">
            <v>0</v>
          </cell>
          <cell r="AC281">
            <v>0</v>
          </cell>
          <cell r="AF281">
            <v>670</v>
          </cell>
          <cell r="AG281">
            <v>253</v>
          </cell>
          <cell r="AH281">
            <v>417</v>
          </cell>
          <cell r="AK281">
            <v>1467</v>
          </cell>
        </row>
        <row r="282">
          <cell r="F282">
            <v>0</v>
          </cell>
          <cell r="P282">
            <v>0</v>
          </cell>
          <cell r="S282">
            <v>0</v>
          </cell>
          <cell r="X282">
            <v>0</v>
          </cell>
          <cell r="AC282">
            <v>0</v>
          </cell>
          <cell r="AF282">
            <v>0</v>
          </cell>
          <cell r="AG282">
            <v>0</v>
          </cell>
          <cell r="AH282">
            <v>0</v>
          </cell>
          <cell r="AK282">
            <v>0</v>
          </cell>
        </row>
        <row r="283">
          <cell r="F283">
            <v>7</v>
          </cell>
          <cell r="P283">
            <v>14</v>
          </cell>
          <cell r="S283">
            <v>420</v>
          </cell>
          <cell r="X283">
            <v>0</v>
          </cell>
          <cell r="AC283">
            <v>0</v>
          </cell>
          <cell r="AF283">
            <v>670</v>
          </cell>
          <cell r="AG283">
            <v>253</v>
          </cell>
          <cell r="AH283">
            <v>417</v>
          </cell>
          <cell r="AK283">
            <v>1111</v>
          </cell>
        </row>
        <row r="284">
          <cell r="AK284">
            <v>356</v>
          </cell>
        </row>
        <row r="285">
          <cell r="S285">
            <v>250</v>
          </cell>
          <cell r="AH285">
            <v>0</v>
          </cell>
          <cell r="AK285">
            <v>250</v>
          </cell>
        </row>
        <row r="286">
          <cell r="F286">
            <v>41158.976190476198</v>
          </cell>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cell r="AB286">
            <v>0</v>
          </cell>
          <cell r="AC286">
            <v>867.45757575757523</v>
          </cell>
          <cell r="AF286">
            <v>534.23939393939372</v>
          </cell>
          <cell r="AG286">
            <v>478.29999999999973</v>
          </cell>
          <cell r="AH286">
            <v>136.93939393939388</v>
          </cell>
          <cell r="AK286">
            <v>46195.597402597406</v>
          </cell>
        </row>
        <row r="287">
          <cell r="AK287">
            <v>0</v>
          </cell>
        </row>
        <row r="288">
          <cell r="F288">
            <v>1734</v>
          </cell>
          <cell r="P288">
            <v>1828.5</v>
          </cell>
          <cell r="Q288">
            <v>0</v>
          </cell>
          <cell r="R288">
            <v>0</v>
          </cell>
          <cell r="S288">
            <v>5192.5212121212126</v>
          </cell>
          <cell r="T288">
            <v>0</v>
          </cell>
          <cell r="U288">
            <v>0</v>
          </cell>
          <cell r="V288">
            <v>0</v>
          </cell>
          <cell r="W288">
            <v>0</v>
          </cell>
          <cell r="X288">
            <v>627.10303030303021</v>
          </cell>
          <cell r="Y288">
            <v>0</v>
          </cell>
          <cell r="Z288">
            <v>0</v>
          </cell>
          <cell r="AA288">
            <v>0</v>
          </cell>
          <cell r="AB288">
            <v>0</v>
          </cell>
          <cell r="AC288">
            <v>866.79090909090905</v>
          </cell>
          <cell r="AF288">
            <v>-401.16060606060614</v>
          </cell>
          <cell r="AG288">
            <v>478.30000000000007</v>
          </cell>
          <cell r="AH288">
            <v>-767.4606060606061</v>
          </cell>
          <cell r="AK288">
            <v>10216.554545454546</v>
          </cell>
        </row>
        <row r="289">
          <cell r="F289">
            <v>-1308</v>
          </cell>
          <cell r="P289">
            <v>1187</v>
          </cell>
          <cell r="S289">
            <v>3582</v>
          </cell>
          <cell r="X289">
            <v>-15</v>
          </cell>
          <cell r="AC289">
            <v>-70</v>
          </cell>
          <cell r="AF289">
            <v>-1054.4000000000001</v>
          </cell>
          <cell r="AG289">
            <v>-150</v>
          </cell>
          <cell r="AH289">
            <v>-904.4</v>
          </cell>
          <cell r="AK289">
            <v>2328.4</v>
          </cell>
        </row>
        <row r="290">
          <cell r="F290">
            <v>0</v>
          </cell>
          <cell r="P290">
            <v>450.5</v>
          </cell>
          <cell r="Q290">
            <v>0</v>
          </cell>
          <cell r="R290">
            <v>0</v>
          </cell>
          <cell r="S290">
            <v>1011.8545454545454</v>
          </cell>
          <cell r="T290">
            <v>0</v>
          </cell>
          <cell r="U290">
            <v>0</v>
          </cell>
          <cell r="V290">
            <v>0</v>
          </cell>
          <cell r="W290">
            <v>0</v>
          </cell>
          <cell r="X290">
            <v>554.43636363636358</v>
          </cell>
          <cell r="Y290">
            <v>0</v>
          </cell>
          <cell r="Z290">
            <v>0</v>
          </cell>
          <cell r="AA290">
            <v>0</v>
          </cell>
          <cell r="AB290">
            <v>0</v>
          </cell>
          <cell r="AC290">
            <v>1124.7909090909091</v>
          </cell>
          <cell r="AF290">
            <v>237.57272727272729</v>
          </cell>
          <cell r="AG290">
            <v>237.30000000000004</v>
          </cell>
          <cell r="AH290">
            <v>0.27272727272728048</v>
          </cell>
          <cell r="AK290">
            <v>3379.1545454545449</v>
          </cell>
        </row>
        <row r="291">
          <cell r="F291">
            <v>0</v>
          </cell>
          <cell r="P291">
            <v>0</v>
          </cell>
          <cell r="S291">
            <v>0</v>
          </cell>
          <cell r="X291">
            <v>0</v>
          </cell>
          <cell r="AC291">
            <v>0</v>
          </cell>
          <cell r="AF291">
            <v>0</v>
          </cell>
          <cell r="AG291">
            <v>0</v>
          </cell>
          <cell r="AH291">
            <v>0</v>
          </cell>
          <cell r="AK291">
            <v>0</v>
          </cell>
        </row>
        <row r="292">
          <cell r="F292">
            <v>0</v>
          </cell>
          <cell r="P292">
            <v>0</v>
          </cell>
          <cell r="S292">
            <v>0</v>
          </cell>
          <cell r="X292">
            <v>0</v>
          </cell>
          <cell r="AC292">
            <v>0</v>
          </cell>
          <cell r="AF292">
            <v>0</v>
          </cell>
          <cell r="AG292">
            <v>0</v>
          </cell>
          <cell r="AH292">
            <v>0</v>
          </cell>
          <cell r="AK292">
            <v>0</v>
          </cell>
        </row>
        <row r="293">
          <cell r="F293">
            <v>3005</v>
          </cell>
          <cell r="P293">
            <v>129</v>
          </cell>
          <cell r="Q293">
            <v>0</v>
          </cell>
          <cell r="R293">
            <v>0</v>
          </cell>
          <cell r="S293">
            <v>517.66666666666663</v>
          </cell>
          <cell r="T293">
            <v>0</v>
          </cell>
          <cell r="U293">
            <v>0</v>
          </cell>
          <cell r="V293">
            <v>0</v>
          </cell>
          <cell r="W293">
            <v>0</v>
          </cell>
          <cell r="X293">
            <v>217</v>
          </cell>
          <cell r="Y293">
            <v>0</v>
          </cell>
          <cell r="Z293">
            <v>0</v>
          </cell>
          <cell r="AA293">
            <v>0</v>
          </cell>
          <cell r="AB293">
            <v>0</v>
          </cell>
          <cell r="AC293">
            <v>-188</v>
          </cell>
          <cell r="AF293">
            <v>407.66666666666663</v>
          </cell>
          <cell r="AG293">
            <v>384</v>
          </cell>
          <cell r="AH293">
            <v>135.66666666666666</v>
          </cell>
          <cell r="AK293">
            <v>4450.333333333333</v>
          </cell>
        </row>
        <row r="294">
          <cell r="F294">
            <v>100</v>
          </cell>
          <cell r="P294">
            <v>1</v>
          </cell>
          <cell r="S294">
            <v>97.666666666666629</v>
          </cell>
          <cell r="X294">
            <v>12</v>
          </cell>
          <cell r="AC294">
            <v>-372</v>
          </cell>
          <cell r="AF294">
            <v>3.3333333333333144</v>
          </cell>
          <cell r="AG294">
            <v>70</v>
          </cell>
          <cell r="AH294">
            <v>45.333333333333314</v>
          </cell>
          <cell r="AK294">
            <v>-141.00000000000006</v>
          </cell>
        </row>
        <row r="295">
          <cell r="F295">
            <v>2</v>
          </cell>
          <cell r="P295">
            <v>42</v>
          </cell>
          <cell r="S295">
            <v>319</v>
          </cell>
          <cell r="X295">
            <v>85</v>
          </cell>
          <cell r="AC295">
            <v>84</v>
          </cell>
          <cell r="AF295">
            <v>194.33333333333334</v>
          </cell>
          <cell r="AG295">
            <v>133</v>
          </cell>
          <cell r="AH295">
            <v>61.333333333333343</v>
          </cell>
          <cell r="AK295">
            <v>726.33333333333337</v>
          </cell>
        </row>
        <row r="296">
          <cell r="F296">
            <v>2903</v>
          </cell>
          <cell r="P296">
            <v>86</v>
          </cell>
          <cell r="S296">
            <v>101</v>
          </cell>
          <cell r="X296">
            <v>120</v>
          </cell>
          <cell r="AC296">
            <v>100</v>
          </cell>
          <cell r="AF296">
            <v>210</v>
          </cell>
          <cell r="AG296">
            <v>181</v>
          </cell>
          <cell r="AH296">
            <v>29</v>
          </cell>
          <cell r="AK296">
            <v>3865</v>
          </cell>
        </row>
        <row r="297">
          <cell r="P297">
            <v>0</v>
          </cell>
          <cell r="AF297">
            <v>0</v>
          </cell>
          <cell r="AG297">
            <v>0</v>
          </cell>
          <cell r="AH297">
            <v>0</v>
          </cell>
          <cell r="AK297">
            <v>0</v>
          </cell>
        </row>
        <row r="298">
          <cell r="F298">
            <v>37</v>
          </cell>
          <cell r="P298">
            <v>62</v>
          </cell>
          <cell r="S298">
            <v>81</v>
          </cell>
          <cell r="X298">
            <v>-129.33333333333334</v>
          </cell>
          <cell r="AC298">
            <v>0</v>
          </cell>
          <cell r="AF298">
            <v>8</v>
          </cell>
          <cell r="AG298">
            <v>7</v>
          </cell>
          <cell r="AH298">
            <v>1</v>
          </cell>
          <cell r="AK298">
            <v>58.666666666666657</v>
          </cell>
        </row>
        <row r="299">
          <cell r="F299">
            <v>41158.976190476198</v>
          </cell>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cell r="AB299">
            <v>0</v>
          </cell>
          <cell r="AC299">
            <v>867.45757575757523</v>
          </cell>
          <cell r="AF299">
            <v>534.23939393939372</v>
          </cell>
          <cell r="AG299">
            <v>478.29999999999973</v>
          </cell>
          <cell r="AH299">
            <v>136.93939393939388</v>
          </cell>
          <cell r="AK299">
            <v>46195.597402597406</v>
          </cell>
        </row>
        <row r="300">
          <cell r="AH300">
            <v>191</v>
          </cell>
          <cell r="AK300">
            <v>0</v>
          </cell>
        </row>
        <row r="302">
          <cell r="F302">
            <v>41158.976190476198</v>
          </cell>
          <cell r="G302">
            <v>0</v>
          </cell>
          <cell r="H302">
            <v>0</v>
          </cell>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cell r="AB302">
            <v>0</v>
          </cell>
          <cell r="AC302">
            <v>867.45757575757523</v>
          </cell>
          <cell r="AF302">
            <v>534.23939393939372</v>
          </cell>
          <cell r="AG302">
            <v>206.29999999999984</v>
          </cell>
          <cell r="AH302">
            <v>327.93939393939388</v>
          </cell>
          <cell r="AK302">
            <v>46195.597402597406</v>
          </cell>
        </row>
        <row r="303">
          <cell r="F303">
            <v>0</v>
          </cell>
          <cell r="AK303">
            <v>0</v>
          </cell>
        </row>
        <row r="304">
          <cell r="F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F304">
            <v>0</v>
          </cell>
          <cell r="AG304">
            <v>0</v>
          </cell>
          <cell r="AH304">
            <v>0</v>
          </cell>
          <cell r="AK304">
            <v>0</v>
          </cell>
        </row>
        <row r="305">
          <cell r="F305">
            <v>0</v>
          </cell>
          <cell r="P305">
            <v>0</v>
          </cell>
          <cell r="S305">
            <v>0</v>
          </cell>
          <cell r="X305">
            <v>0</v>
          </cell>
          <cell r="AC305">
            <v>0</v>
          </cell>
          <cell r="AF305">
            <v>0</v>
          </cell>
          <cell r="AG305">
            <v>0</v>
          </cell>
          <cell r="AH305">
            <v>0</v>
          </cell>
          <cell r="AK305">
            <v>0</v>
          </cell>
        </row>
        <row r="306">
          <cell r="AK306">
            <v>0</v>
          </cell>
        </row>
        <row r="307">
          <cell r="F307">
            <v>41158.976190476198</v>
          </cell>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cell r="AB307">
            <v>0</v>
          </cell>
          <cell r="AC307">
            <v>867.45757575757523</v>
          </cell>
          <cell r="AF307">
            <v>534.23939393939372</v>
          </cell>
          <cell r="AG307">
            <v>206.29999999999984</v>
          </cell>
          <cell r="AH307">
            <v>327.93939393939388</v>
          </cell>
          <cell r="AK307">
            <v>46195.597402597406</v>
          </cell>
        </row>
        <row r="308">
          <cell r="AK308">
            <v>0</v>
          </cell>
        </row>
        <row r="309">
          <cell r="P309">
            <v>0</v>
          </cell>
          <cell r="AK309">
            <v>0</v>
          </cell>
        </row>
        <row r="310">
          <cell r="S310">
            <v>0</v>
          </cell>
          <cell r="AK310">
            <v>0</v>
          </cell>
        </row>
        <row r="311">
          <cell r="F311">
            <v>3500</v>
          </cell>
          <cell r="AK311">
            <v>3500</v>
          </cell>
        </row>
        <row r="312">
          <cell r="S312">
            <v>0</v>
          </cell>
        </row>
        <row r="313">
          <cell r="F313">
            <v>0</v>
          </cell>
          <cell r="AK313">
            <v>0</v>
          </cell>
        </row>
        <row r="314">
          <cell r="AK314">
            <v>0</v>
          </cell>
        </row>
        <row r="316">
          <cell r="AK316">
            <v>0</v>
          </cell>
        </row>
        <row r="317">
          <cell r="S317">
            <v>0</v>
          </cell>
        </row>
        <row r="318">
          <cell r="F318">
            <v>41158.976190476198</v>
          </cell>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cell r="AB318">
            <v>0</v>
          </cell>
          <cell r="AC318">
            <v>867.45757575757523</v>
          </cell>
          <cell r="AF318">
            <v>534.23939393939372</v>
          </cell>
          <cell r="AG318">
            <v>206.29999999999984</v>
          </cell>
          <cell r="AH318">
            <v>327.93939393939388</v>
          </cell>
          <cell r="AK318">
            <v>46195.597402597406</v>
          </cell>
        </row>
        <row r="327">
          <cell r="AK327">
            <v>6913.51</v>
          </cell>
          <cell r="AM327">
            <v>5188.75</v>
          </cell>
        </row>
        <row r="328">
          <cell r="F328">
            <v>186</v>
          </cell>
          <cell r="P328">
            <v>348</v>
          </cell>
          <cell r="S328">
            <v>517</v>
          </cell>
          <cell r="X328">
            <v>175</v>
          </cell>
          <cell r="AC328">
            <v>146</v>
          </cell>
          <cell r="AF328">
            <v>470</v>
          </cell>
          <cell r="AG328">
            <v>407</v>
          </cell>
          <cell r="AH328">
            <v>63</v>
          </cell>
          <cell r="AK328">
            <v>1972</v>
          </cell>
          <cell r="AM328">
            <v>1502</v>
          </cell>
        </row>
        <row r="329">
          <cell r="AK329">
            <v>5868.9761904761908</v>
          </cell>
          <cell r="AM329">
            <v>5868.9761904761908</v>
          </cell>
        </row>
        <row r="330">
          <cell r="AK330">
            <v>347.33333333333331</v>
          </cell>
          <cell r="AM330">
            <v>347.33333333333331</v>
          </cell>
        </row>
        <row r="331">
          <cell r="AK331">
            <v>58.666666666666657</v>
          </cell>
          <cell r="AM331">
            <v>50.666666666666657</v>
          </cell>
        </row>
        <row r="332">
          <cell r="AK332">
            <v>1548.6428571428573</v>
          </cell>
          <cell r="AM332">
            <v>1548.6428571428573</v>
          </cell>
        </row>
        <row r="333">
          <cell r="AK333">
            <v>3500</v>
          </cell>
          <cell r="AM333">
            <v>3500</v>
          </cell>
        </row>
        <row r="334">
          <cell r="AK334">
            <v>0</v>
          </cell>
        </row>
        <row r="335">
          <cell r="AK335">
            <v>473</v>
          </cell>
          <cell r="AM335">
            <v>473</v>
          </cell>
        </row>
        <row r="336">
          <cell r="AK336">
            <v>3600</v>
          </cell>
        </row>
        <row r="337">
          <cell r="AK337">
            <v>0</v>
          </cell>
          <cell r="AM337">
            <v>0</v>
          </cell>
        </row>
        <row r="338">
          <cell r="AK338">
            <v>2328.4</v>
          </cell>
          <cell r="AM338">
            <v>3382.8</v>
          </cell>
        </row>
        <row r="339">
          <cell r="AK339">
            <v>3379.1545454545449</v>
          </cell>
          <cell r="AM339">
            <v>3141.5818181818177</v>
          </cell>
        </row>
        <row r="340">
          <cell r="AK340">
            <v>0</v>
          </cell>
          <cell r="AM340">
            <v>0</v>
          </cell>
        </row>
        <row r="341">
          <cell r="AK341">
            <v>0</v>
          </cell>
          <cell r="AM341">
            <v>0</v>
          </cell>
        </row>
        <row r="342">
          <cell r="AK342">
            <v>0</v>
          </cell>
          <cell r="AM342">
            <v>0</v>
          </cell>
        </row>
        <row r="343">
          <cell r="AK343">
            <v>4933.05</v>
          </cell>
          <cell r="AM343">
            <v>4166</v>
          </cell>
        </row>
        <row r="344">
          <cell r="AK344">
            <v>1912</v>
          </cell>
          <cell r="AM344">
            <v>1457</v>
          </cell>
        </row>
        <row r="345">
          <cell r="AK345">
            <v>1115</v>
          </cell>
          <cell r="AM345">
            <v>1083</v>
          </cell>
        </row>
        <row r="346">
          <cell r="AK346">
            <v>1370</v>
          </cell>
        </row>
        <row r="347">
          <cell r="AK347">
            <v>536.04999999999995</v>
          </cell>
        </row>
        <row r="348">
          <cell r="AK348">
            <v>0</v>
          </cell>
          <cell r="AM348">
            <v>0</v>
          </cell>
        </row>
        <row r="349">
          <cell r="AK349">
            <v>0</v>
          </cell>
          <cell r="AM349">
            <v>0</v>
          </cell>
        </row>
        <row r="350">
          <cell r="AK350">
            <v>1111</v>
          </cell>
          <cell r="AM350">
            <v>441</v>
          </cell>
        </row>
        <row r="351">
          <cell r="P351">
            <v>225</v>
          </cell>
          <cell r="S351">
            <v>296</v>
          </cell>
          <cell r="X351">
            <v>56</v>
          </cell>
          <cell r="AC351">
            <v>-117.85909090909095</v>
          </cell>
          <cell r="AF351">
            <v>-167.67727272727276</v>
          </cell>
          <cell r="AG351">
            <v>-167.95000000000005</v>
          </cell>
          <cell r="AH351">
            <v>0.27272727272728048</v>
          </cell>
          <cell r="AK351">
            <v>291.46363636363628</v>
          </cell>
        </row>
        <row r="352">
          <cell r="AK352">
            <v>0</v>
          </cell>
        </row>
        <row r="353">
          <cell r="F353">
            <v>33</v>
          </cell>
          <cell r="P353">
            <v>0</v>
          </cell>
          <cell r="S353">
            <v>0</v>
          </cell>
          <cell r="X353">
            <v>0</v>
          </cell>
          <cell r="AC353">
            <v>0</v>
          </cell>
          <cell r="AF353">
            <v>0</v>
          </cell>
          <cell r="AG353">
            <v>0</v>
          </cell>
          <cell r="AH353">
            <v>0</v>
          </cell>
          <cell r="AK353">
            <v>389</v>
          </cell>
          <cell r="AM353">
            <v>389</v>
          </cell>
        </row>
        <row r="354">
          <cell r="AK354">
            <v>316</v>
          </cell>
          <cell r="AM354">
            <v>316</v>
          </cell>
        </row>
        <row r="355">
          <cell r="AK355">
            <v>0</v>
          </cell>
          <cell r="AM355">
            <v>0</v>
          </cell>
        </row>
        <row r="356">
          <cell r="AK356">
            <v>0</v>
          </cell>
          <cell r="AM356">
            <v>0</v>
          </cell>
        </row>
        <row r="357">
          <cell r="AK357">
            <v>4450.333333333333</v>
          </cell>
          <cell r="AM357" t="e">
            <v>#REF!</v>
          </cell>
        </row>
        <row r="358">
          <cell r="AK358">
            <v>-141.00000000000006</v>
          </cell>
        </row>
        <row r="359">
          <cell r="AK359">
            <v>726.33333333333337</v>
          </cell>
        </row>
        <row r="360">
          <cell r="AK360">
            <v>3865</v>
          </cell>
        </row>
        <row r="361">
          <cell r="F361">
            <v>0</v>
          </cell>
          <cell r="P361">
            <v>0</v>
          </cell>
          <cell r="S361">
            <v>1018</v>
          </cell>
          <cell r="T361">
            <v>162.88</v>
          </cell>
          <cell r="U361">
            <v>855.12</v>
          </cell>
          <cell r="X361">
            <v>466</v>
          </cell>
          <cell r="Y361">
            <v>407</v>
          </cell>
          <cell r="Z361">
            <v>144</v>
          </cell>
          <cell r="AC361">
            <v>523.66666666666663</v>
          </cell>
          <cell r="AF361">
            <v>495</v>
          </cell>
          <cell r="AG361">
            <v>526</v>
          </cell>
          <cell r="AH361">
            <v>0</v>
          </cell>
          <cell r="AK361">
            <v>2512.6666666666665</v>
          </cell>
          <cell r="AM361">
            <v>2017.6666666666665</v>
          </cell>
        </row>
        <row r="370">
          <cell r="F370">
            <v>0</v>
          </cell>
        </row>
        <row r="384">
          <cell r="F384" t="str">
            <v>лютий</v>
          </cell>
          <cell r="P384" t="str">
            <v>лютий</v>
          </cell>
          <cell r="X384" t="str">
            <v>лютий</v>
          </cell>
          <cell r="AC384" t="str">
            <v>лютий</v>
          </cell>
        </row>
        <row r="385">
          <cell r="F385" t="str">
            <v>АППАРАТ</v>
          </cell>
          <cell r="P385" t="str">
            <v>ККМ</v>
          </cell>
          <cell r="X385" t="str">
            <v>ТЕЦ5</v>
          </cell>
          <cell r="AC385" t="str">
            <v>ТЕЦ6</v>
          </cell>
          <cell r="AK385" t="str">
            <v>АК "КЕ"</v>
          </cell>
          <cell r="AL385" t="str">
            <v>Е/Е</v>
          </cell>
        </row>
        <row r="386">
          <cell r="F386" t="str">
            <v>ПЛАН</v>
          </cell>
          <cell r="P386" t="str">
            <v>ПЛАН</v>
          </cell>
          <cell r="X386" t="str">
            <v>ПЛАН</v>
          </cell>
          <cell r="AC386" t="str">
            <v>ПЛАН</v>
          </cell>
          <cell r="AK386" t="str">
            <v>ПЛАН</v>
          </cell>
          <cell r="AL386" t="str">
            <v>ПЛАН</v>
          </cell>
        </row>
        <row r="387">
          <cell r="F387">
            <v>164.3</v>
          </cell>
          <cell r="G387">
            <v>106</v>
          </cell>
          <cell r="H387">
            <v>106</v>
          </cell>
          <cell r="P387">
            <v>14.333333333333332</v>
          </cell>
          <cell r="S387">
            <v>14.333333333333332</v>
          </cell>
          <cell r="X387">
            <v>182</v>
          </cell>
          <cell r="Y387">
            <v>134</v>
          </cell>
          <cell r="Z387">
            <v>134</v>
          </cell>
          <cell r="AC387">
            <v>323.66666666666674</v>
          </cell>
          <cell r="AK387">
            <v>735.30000000000018</v>
          </cell>
          <cell r="AL387">
            <v>317.33333333333337</v>
          </cell>
          <cell r="AM387">
            <v>266.33333333333337</v>
          </cell>
        </row>
        <row r="388">
          <cell r="F388">
            <v>29</v>
          </cell>
          <cell r="G388">
            <v>19</v>
          </cell>
          <cell r="P388">
            <v>0</v>
          </cell>
          <cell r="X388">
            <v>0</v>
          </cell>
          <cell r="Y388">
            <v>0</v>
          </cell>
          <cell r="AC388">
            <v>3.6666666666666665</v>
          </cell>
          <cell r="AK388">
            <v>46</v>
          </cell>
          <cell r="AL388">
            <v>22</v>
          </cell>
        </row>
        <row r="389">
          <cell r="F389">
            <v>0</v>
          </cell>
          <cell r="G389">
            <v>0</v>
          </cell>
          <cell r="P389">
            <v>0.66666666666666663</v>
          </cell>
          <cell r="X389">
            <v>146.66666666666666</v>
          </cell>
          <cell r="Y389">
            <v>108</v>
          </cell>
          <cell r="AC389">
            <v>280.66666666666669</v>
          </cell>
          <cell r="AK389">
            <v>428</v>
          </cell>
          <cell r="AL389">
            <v>108.66666666666667</v>
          </cell>
        </row>
        <row r="390">
          <cell r="F390">
            <v>0</v>
          </cell>
          <cell r="G390">
            <v>0</v>
          </cell>
          <cell r="P390">
            <v>2</v>
          </cell>
          <cell r="X390">
            <v>0</v>
          </cell>
          <cell r="Y390">
            <v>0</v>
          </cell>
          <cell r="AC390">
            <v>25</v>
          </cell>
          <cell r="AK390">
            <v>33.666666666666671</v>
          </cell>
          <cell r="AL390">
            <v>5</v>
          </cell>
        </row>
        <row r="391">
          <cell r="F391">
            <v>0</v>
          </cell>
          <cell r="G391">
            <v>0</v>
          </cell>
          <cell r="P391">
            <v>0</v>
          </cell>
          <cell r="X391">
            <v>25.333333333333332</v>
          </cell>
          <cell r="Y391">
            <v>19</v>
          </cell>
          <cell r="AC391">
            <v>0.66666666666666663</v>
          </cell>
          <cell r="AK391">
            <v>26</v>
          </cell>
          <cell r="AL391">
            <v>19</v>
          </cell>
        </row>
        <row r="392">
          <cell r="F392">
            <v>120.63333333333333</v>
          </cell>
          <cell r="G392">
            <v>78</v>
          </cell>
          <cell r="P392">
            <v>0</v>
          </cell>
          <cell r="X392">
            <v>0</v>
          </cell>
          <cell r="Y392">
            <v>0</v>
          </cell>
          <cell r="AC392">
            <v>0</v>
          </cell>
          <cell r="AK392">
            <v>120.63333333333333</v>
          </cell>
          <cell r="AL392">
            <v>80</v>
          </cell>
        </row>
        <row r="393">
          <cell r="F393">
            <v>8.6666666666666661</v>
          </cell>
          <cell r="G393">
            <v>6</v>
          </cell>
          <cell r="P393">
            <v>0</v>
          </cell>
          <cell r="X393">
            <v>0</v>
          </cell>
          <cell r="Y393">
            <v>0</v>
          </cell>
          <cell r="AC393">
            <v>0</v>
          </cell>
          <cell r="AK393">
            <v>8.6666666666666661</v>
          </cell>
          <cell r="AL393">
            <v>0</v>
          </cell>
        </row>
        <row r="394">
          <cell r="F394">
            <v>0</v>
          </cell>
          <cell r="G394">
            <v>0</v>
          </cell>
          <cell r="P394">
            <v>5.333333333333333</v>
          </cell>
          <cell r="X394">
            <v>0</v>
          </cell>
          <cell r="Y394">
            <v>0</v>
          </cell>
          <cell r="AC394">
            <v>0</v>
          </cell>
          <cell r="AK394">
            <v>22</v>
          </cell>
          <cell r="AL394">
            <v>15.333333333333332</v>
          </cell>
        </row>
        <row r="395">
          <cell r="F395">
            <v>5.333333333333333</v>
          </cell>
          <cell r="G395">
            <v>3</v>
          </cell>
          <cell r="P395">
            <v>0</v>
          </cell>
          <cell r="X395">
            <v>0</v>
          </cell>
          <cell r="Y395">
            <v>0</v>
          </cell>
          <cell r="AC395">
            <v>0</v>
          </cell>
          <cell r="AK395">
            <v>5.333333333333333</v>
          </cell>
          <cell r="AL395">
            <v>3</v>
          </cell>
        </row>
        <row r="396">
          <cell r="F396">
            <v>0.33333333333333331</v>
          </cell>
          <cell r="G396">
            <v>0</v>
          </cell>
          <cell r="P396">
            <v>4.333333333333333</v>
          </cell>
          <cell r="X396">
            <v>0</v>
          </cell>
          <cell r="Y396">
            <v>0</v>
          </cell>
          <cell r="AC396">
            <v>0</v>
          </cell>
          <cell r="AK396">
            <v>4.6666666666666661</v>
          </cell>
          <cell r="AL396">
            <v>4.333333333333333</v>
          </cell>
        </row>
        <row r="397">
          <cell r="F397">
            <v>0.33333333333333331</v>
          </cell>
          <cell r="G397">
            <v>0</v>
          </cell>
          <cell r="P397">
            <v>2</v>
          </cell>
          <cell r="X397">
            <v>10</v>
          </cell>
          <cell r="Y397">
            <v>7</v>
          </cell>
          <cell r="AC397">
            <v>13.666666666666666</v>
          </cell>
          <cell r="AK397">
            <v>26</v>
          </cell>
          <cell r="AL397">
            <v>9</v>
          </cell>
        </row>
        <row r="398">
          <cell r="F398">
            <v>0</v>
          </cell>
          <cell r="G398">
            <v>0</v>
          </cell>
          <cell r="P398">
            <v>0</v>
          </cell>
          <cell r="X398">
            <v>0</v>
          </cell>
          <cell r="Y398">
            <v>0</v>
          </cell>
          <cell r="AC398">
            <v>0</v>
          </cell>
          <cell r="AK398">
            <v>0</v>
          </cell>
        </row>
        <row r="399">
          <cell r="F399">
            <v>1.1666666666666667</v>
          </cell>
          <cell r="G399">
            <v>1</v>
          </cell>
          <cell r="P399">
            <v>20.5</v>
          </cell>
          <cell r="X399">
            <v>522.33333333333337</v>
          </cell>
          <cell r="Y399">
            <v>386</v>
          </cell>
          <cell r="AC399">
            <v>43</v>
          </cell>
          <cell r="AK399">
            <v>587.33333333333337</v>
          </cell>
          <cell r="AL399">
            <v>407.5</v>
          </cell>
          <cell r="AM399">
            <v>407.83333333333331</v>
          </cell>
        </row>
        <row r="400">
          <cell r="F400">
            <v>0</v>
          </cell>
          <cell r="G400">
            <v>0</v>
          </cell>
          <cell r="P400">
            <v>0</v>
          </cell>
          <cell r="X400">
            <v>0</v>
          </cell>
          <cell r="Y400">
            <v>0</v>
          </cell>
          <cell r="AC400">
            <v>0</v>
          </cell>
          <cell r="AK400">
            <v>0</v>
          </cell>
          <cell r="AL400">
            <v>0</v>
          </cell>
        </row>
        <row r="401">
          <cell r="F401">
            <v>0</v>
          </cell>
          <cell r="G401">
            <v>0</v>
          </cell>
          <cell r="P401">
            <v>0</v>
          </cell>
          <cell r="X401">
            <v>480.66666666666669</v>
          </cell>
          <cell r="Y401">
            <v>355</v>
          </cell>
          <cell r="AC401">
            <v>11</v>
          </cell>
          <cell r="AK401">
            <v>491.66666666666669</v>
          </cell>
          <cell r="AL401">
            <v>355</v>
          </cell>
        </row>
        <row r="402">
          <cell r="F402">
            <v>0</v>
          </cell>
          <cell r="G402">
            <v>0</v>
          </cell>
          <cell r="P402">
            <v>0</v>
          </cell>
          <cell r="X402">
            <v>0</v>
          </cell>
          <cell r="Y402">
            <v>0</v>
          </cell>
          <cell r="AC402">
            <v>0</v>
          </cell>
          <cell r="AK402">
            <v>0</v>
          </cell>
          <cell r="AL402">
            <v>0</v>
          </cell>
        </row>
        <row r="403">
          <cell r="F403">
            <v>1.1666666666666667</v>
          </cell>
          <cell r="G403">
            <v>1</v>
          </cell>
          <cell r="P403">
            <v>15.833333333333334</v>
          </cell>
          <cell r="X403">
            <v>41.666666666666664</v>
          </cell>
          <cell r="Y403">
            <v>31</v>
          </cell>
          <cell r="AC403">
            <v>32</v>
          </cell>
          <cell r="AK403">
            <v>91</v>
          </cell>
          <cell r="AL403">
            <v>52.833333333333336</v>
          </cell>
        </row>
        <row r="404">
          <cell r="F404">
            <v>0</v>
          </cell>
          <cell r="G404">
            <v>0</v>
          </cell>
          <cell r="P404">
            <v>4.666666666666667</v>
          </cell>
          <cell r="X404">
            <v>0</v>
          </cell>
          <cell r="Y404">
            <v>0</v>
          </cell>
          <cell r="AC404">
            <v>0</v>
          </cell>
          <cell r="AK404">
            <v>4.666666666666667</v>
          </cell>
          <cell r="AL404">
            <v>0</v>
          </cell>
        </row>
        <row r="405">
          <cell r="F405">
            <v>0</v>
          </cell>
          <cell r="G405">
            <v>0</v>
          </cell>
          <cell r="P405">
            <v>0</v>
          </cell>
          <cell r="X405">
            <v>0</v>
          </cell>
          <cell r="Y405">
            <v>0</v>
          </cell>
          <cell r="AC405">
            <v>0</v>
          </cell>
          <cell r="AK405">
            <v>0</v>
          </cell>
        </row>
        <row r="406">
          <cell r="F406">
            <v>10</v>
          </cell>
          <cell r="G406">
            <v>6</v>
          </cell>
          <cell r="P406">
            <v>39</v>
          </cell>
          <cell r="X406">
            <v>0</v>
          </cell>
          <cell r="Y406">
            <v>0</v>
          </cell>
          <cell r="AC406">
            <v>0</v>
          </cell>
          <cell r="AK406">
            <v>49</v>
          </cell>
          <cell r="AL406">
            <v>45</v>
          </cell>
          <cell r="AM406">
            <v>46</v>
          </cell>
        </row>
        <row r="407">
          <cell r="F407">
            <v>2.6666666666666665</v>
          </cell>
          <cell r="G407">
            <v>2</v>
          </cell>
          <cell r="P407">
            <v>3.3333333333333335</v>
          </cell>
          <cell r="X407">
            <v>0</v>
          </cell>
          <cell r="Y407">
            <v>0</v>
          </cell>
          <cell r="AC407">
            <v>0</v>
          </cell>
          <cell r="AK407">
            <v>6</v>
          </cell>
          <cell r="AL407">
            <v>5.3333333333333339</v>
          </cell>
        </row>
        <row r="408">
          <cell r="F408">
            <v>7.333333333333333</v>
          </cell>
          <cell r="G408">
            <v>5</v>
          </cell>
          <cell r="P408">
            <v>35.666666666666664</v>
          </cell>
          <cell r="X408">
            <v>0</v>
          </cell>
          <cell r="Y408">
            <v>0</v>
          </cell>
          <cell r="AC408">
            <v>0</v>
          </cell>
          <cell r="AK408">
            <v>43</v>
          </cell>
          <cell r="AL408">
            <v>40.666666666666664</v>
          </cell>
        </row>
        <row r="409">
          <cell r="F409">
            <v>0</v>
          </cell>
          <cell r="G409">
            <v>0</v>
          </cell>
          <cell r="P409">
            <v>0</v>
          </cell>
          <cell r="X409">
            <v>0</v>
          </cell>
          <cell r="Y409">
            <v>0</v>
          </cell>
          <cell r="AC409">
            <v>0</v>
          </cell>
          <cell r="AK409">
            <v>0</v>
          </cell>
        </row>
        <row r="410">
          <cell r="F410">
            <v>206.33333333333329</v>
          </cell>
          <cell r="G410">
            <v>134</v>
          </cell>
          <cell r="H410">
            <v>134</v>
          </cell>
          <cell r="P410">
            <v>50.166666666666671</v>
          </cell>
          <cell r="S410">
            <v>50.166666666666671</v>
          </cell>
          <cell r="X410">
            <v>37.833333333333343</v>
          </cell>
          <cell r="Y410">
            <v>28</v>
          </cell>
          <cell r="AC410">
            <v>26.000000000000004</v>
          </cell>
          <cell r="AK410">
            <v>1965.0000000000002</v>
          </cell>
          <cell r="AL410">
            <v>469.16666666666663</v>
          </cell>
          <cell r="AM410">
            <v>469.16666666666663</v>
          </cell>
        </row>
        <row r="411">
          <cell r="F411">
            <v>0</v>
          </cell>
          <cell r="G411">
            <v>0</v>
          </cell>
          <cell r="P411">
            <v>0</v>
          </cell>
          <cell r="X411">
            <v>0</v>
          </cell>
          <cell r="Y411">
            <v>0</v>
          </cell>
          <cell r="AC411">
            <v>0</v>
          </cell>
          <cell r="AK411">
            <v>1350</v>
          </cell>
          <cell r="AL411">
            <v>0</v>
          </cell>
        </row>
        <row r="412">
          <cell r="F412">
            <v>0</v>
          </cell>
          <cell r="G412">
            <v>0</v>
          </cell>
          <cell r="P412">
            <v>0</v>
          </cell>
          <cell r="X412">
            <v>0</v>
          </cell>
          <cell r="Y412">
            <v>0</v>
          </cell>
          <cell r="AC412">
            <v>0</v>
          </cell>
          <cell r="AK412">
            <v>95</v>
          </cell>
          <cell r="AL412">
            <v>95</v>
          </cell>
        </row>
        <row r="413">
          <cell r="F413">
            <v>0</v>
          </cell>
          <cell r="G413">
            <v>0</v>
          </cell>
          <cell r="P413">
            <v>0</v>
          </cell>
          <cell r="X413">
            <v>0</v>
          </cell>
          <cell r="Y413">
            <v>0</v>
          </cell>
          <cell r="AC413">
            <v>0</v>
          </cell>
          <cell r="AK413">
            <v>0</v>
          </cell>
          <cell r="AL413">
            <v>0</v>
          </cell>
        </row>
        <row r="414">
          <cell r="F414">
            <v>0</v>
          </cell>
          <cell r="G414">
            <v>0</v>
          </cell>
          <cell r="P414">
            <v>12.333333333333334</v>
          </cell>
          <cell r="X414">
            <v>0</v>
          </cell>
          <cell r="Y414">
            <v>0</v>
          </cell>
          <cell r="AC414">
            <v>0</v>
          </cell>
          <cell r="AK414">
            <v>12.333333333333334</v>
          </cell>
          <cell r="AL414">
            <v>12.333333333333334</v>
          </cell>
        </row>
        <row r="415">
          <cell r="F415">
            <v>0</v>
          </cell>
          <cell r="G415">
            <v>0</v>
          </cell>
          <cell r="P415">
            <v>0</v>
          </cell>
          <cell r="X415">
            <v>0</v>
          </cell>
          <cell r="Y415">
            <v>0</v>
          </cell>
          <cell r="AC415">
            <v>0</v>
          </cell>
          <cell r="AK415">
            <v>0</v>
          </cell>
          <cell r="AL415">
            <v>0</v>
          </cell>
        </row>
        <row r="416">
          <cell r="F416">
            <v>1.6666666666666667</v>
          </cell>
          <cell r="G416">
            <v>1</v>
          </cell>
          <cell r="P416">
            <v>5</v>
          </cell>
          <cell r="X416">
            <v>3</v>
          </cell>
          <cell r="Y416">
            <v>2</v>
          </cell>
          <cell r="AC416">
            <v>3</v>
          </cell>
          <cell r="AK416">
            <v>57.666666666666664</v>
          </cell>
          <cell r="AL416">
            <v>48</v>
          </cell>
        </row>
        <row r="417">
          <cell r="F417">
            <v>0</v>
          </cell>
          <cell r="G417">
            <v>0</v>
          </cell>
          <cell r="P417">
            <v>0</v>
          </cell>
          <cell r="X417">
            <v>0</v>
          </cell>
          <cell r="Y417">
            <v>0</v>
          </cell>
          <cell r="AC417">
            <v>0</v>
          </cell>
          <cell r="AK417">
            <v>4</v>
          </cell>
          <cell r="AL417">
            <v>0</v>
          </cell>
        </row>
        <row r="418">
          <cell r="F418">
            <v>0</v>
          </cell>
          <cell r="G418">
            <v>0</v>
          </cell>
          <cell r="P418">
            <v>0</v>
          </cell>
          <cell r="X418">
            <v>0</v>
          </cell>
          <cell r="Y418">
            <v>0</v>
          </cell>
          <cell r="AC418">
            <v>0</v>
          </cell>
          <cell r="AK418">
            <v>0</v>
          </cell>
          <cell r="AL418">
            <v>0</v>
          </cell>
        </row>
        <row r="419">
          <cell r="F419">
            <v>0</v>
          </cell>
          <cell r="G419">
            <v>0</v>
          </cell>
          <cell r="P419">
            <v>18.5</v>
          </cell>
          <cell r="X419">
            <v>4.5</v>
          </cell>
          <cell r="Y419">
            <v>3</v>
          </cell>
          <cell r="AC419">
            <v>1.3333333333333333</v>
          </cell>
          <cell r="AK419">
            <v>28.5</v>
          </cell>
          <cell r="AL419">
            <v>25.5</v>
          </cell>
        </row>
        <row r="420">
          <cell r="F420">
            <v>0</v>
          </cell>
          <cell r="G420">
            <v>0</v>
          </cell>
          <cell r="P420">
            <v>1.3333333333333333</v>
          </cell>
          <cell r="X420">
            <v>0</v>
          </cell>
          <cell r="Y420">
            <v>0</v>
          </cell>
          <cell r="AC420">
            <v>1.6666666666666667</v>
          </cell>
          <cell r="AK420">
            <v>69</v>
          </cell>
          <cell r="AL420">
            <v>51.333333333333336</v>
          </cell>
        </row>
        <row r="421">
          <cell r="F421">
            <v>177</v>
          </cell>
          <cell r="G421">
            <v>115</v>
          </cell>
          <cell r="P421">
            <v>0</v>
          </cell>
          <cell r="X421">
            <v>0</v>
          </cell>
          <cell r="Y421">
            <v>0</v>
          </cell>
          <cell r="AC421">
            <v>0</v>
          </cell>
          <cell r="AK421">
            <v>177</v>
          </cell>
          <cell r="AL421">
            <v>115</v>
          </cell>
        </row>
        <row r="422">
          <cell r="F422">
            <v>0</v>
          </cell>
          <cell r="G422">
            <v>0</v>
          </cell>
          <cell r="P422">
            <v>0</v>
          </cell>
          <cell r="X422">
            <v>10</v>
          </cell>
          <cell r="Y422">
            <v>7</v>
          </cell>
          <cell r="AC422">
            <v>7.666666666666667</v>
          </cell>
          <cell r="AK422">
            <v>17.666666666666668</v>
          </cell>
          <cell r="AL422">
            <v>7</v>
          </cell>
        </row>
        <row r="423">
          <cell r="F423">
            <v>0.66666666666666663</v>
          </cell>
          <cell r="G423">
            <v>0</v>
          </cell>
          <cell r="P423">
            <v>2</v>
          </cell>
          <cell r="X423">
            <v>1.3333333333333333</v>
          </cell>
          <cell r="Y423">
            <v>1</v>
          </cell>
          <cell r="AC423">
            <v>1</v>
          </cell>
          <cell r="AK423">
            <v>6</v>
          </cell>
          <cell r="AL423">
            <v>3</v>
          </cell>
        </row>
        <row r="424">
          <cell r="F424">
            <v>2.6666666666666665</v>
          </cell>
          <cell r="G424">
            <v>2</v>
          </cell>
          <cell r="P424">
            <v>0.33333333333333331</v>
          </cell>
          <cell r="X424">
            <v>1</v>
          </cell>
          <cell r="Y424">
            <v>1</v>
          </cell>
          <cell r="AC424">
            <v>0.66666666666666663</v>
          </cell>
          <cell r="AK424">
            <v>9.3333333333333339</v>
          </cell>
          <cell r="AL424">
            <v>5.333333333333333</v>
          </cell>
        </row>
        <row r="425">
          <cell r="F425">
            <v>0</v>
          </cell>
          <cell r="G425">
            <v>0</v>
          </cell>
          <cell r="P425">
            <v>2.3333333333333335</v>
          </cell>
          <cell r="X425">
            <v>6</v>
          </cell>
          <cell r="Y425">
            <v>4</v>
          </cell>
          <cell r="AC425">
            <v>5</v>
          </cell>
          <cell r="AK425">
            <v>13.333333333333334</v>
          </cell>
          <cell r="AL425">
            <v>6.3333333333333339</v>
          </cell>
        </row>
        <row r="426">
          <cell r="F426">
            <v>0</v>
          </cell>
          <cell r="G426">
            <v>0</v>
          </cell>
          <cell r="P426">
            <v>0</v>
          </cell>
          <cell r="X426">
            <v>0</v>
          </cell>
          <cell r="Y426">
            <v>0</v>
          </cell>
          <cell r="AC426">
            <v>0</v>
          </cell>
          <cell r="AK426">
            <v>0</v>
          </cell>
          <cell r="AL426">
            <v>0</v>
          </cell>
        </row>
        <row r="427">
          <cell r="F427">
            <v>0</v>
          </cell>
          <cell r="G427">
            <v>0</v>
          </cell>
          <cell r="P427">
            <v>0</v>
          </cell>
          <cell r="X427">
            <v>0</v>
          </cell>
          <cell r="Y427">
            <v>0</v>
          </cell>
          <cell r="AC427">
            <v>0</v>
          </cell>
          <cell r="AK427">
            <v>0</v>
          </cell>
          <cell r="AL427">
            <v>0</v>
          </cell>
        </row>
        <row r="428">
          <cell r="F428">
            <v>9.6666666666666661</v>
          </cell>
          <cell r="G428">
            <v>6</v>
          </cell>
          <cell r="P428">
            <v>1</v>
          </cell>
          <cell r="X428">
            <v>0</v>
          </cell>
          <cell r="Y428">
            <v>0</v>
          </cell>
          <cell r="AC428">
            <v>0</v>
          </cell>
          <cell r="AK428">
            <v>12</v>
          </cell>
          <cell r="AL428">
            <v>8</v>
          </cell>
        </row>
        <row r="429">
          <cell r="F429">
            <v>0</v>
          </cell>
          <cell r="G429">
            <v>0</v>
          </cell>
          <cell r="P429">
            <v>0</v>
          </cell>
          <cell r="X429">
            <v>0</v>
          </cell>
          <cell r="Y429">
            <v>0</v>
          </cell>
          <cell r="AC429">
            <v>0</v>
          </cell>
          <cell r="AK429">
            <v>0</v>
          </cell>
          <cell r="AL429">
            <v>0</v>
          </cell>
        </row>
        <row r="430">
          <cell r="F430">
            <v>2.3333333333333335</v>
          </cell>
          <cell r="G430">
            <v>2</v>
          </cell>
          <cell r="P430">
            <v>0.66666666666666663</v>
          </cell>
          <cell r="X430">
            <v>0.66666666666666663</v>
          </cell>
          <cell r="Y430">
            <v>0</v>
          </cell>
          <cell r="AC430">
            <v>0.66666666666666663</v>
          </cell>
          <cell r="AK430">
            <v>4.333333333333333</v>
          </cell>
          <cell r="AL430">
            <v>2.6666666666666665</v>
          </cell>
        </row>
        <row r="431">
          <cell r="F431">
            <v>1.6666666666666667</v>
          </cell>
          <cell r="G431">
            <v>1</v>
          </cell>
          <cell r="P431">
            <v>0.66666666666666663</v>
          </cell>
          <cell r="X431">
            <v>0.66666666666666663</v>
          </cell>
          <cell r="Y431">
            <v>0</v>
          </cell>
          <cell r="AC431">
            <v>0.66666666666666663</v>
          </cell>
          <cell r="AK431">
            <v>3.6666666666666665</v>
          </cell>
          <cell r="AL431">
            <v>1.6666666666666665</v>
          </cell>
        </row>
        <row r="432">
          <cell r="F432">
            <v>6.666666666666667</v>
          </cell>
          <cell r="G432">
            <v>4</v>
          </cell>
          <cell r="P432">
            <v>4.666666666666667</v>
          </cell>
          <cell r="X432">
            <v>3</v>
          </cell>
          <cell r="Y432">
            <v>2</v>
          </cell>
          <cell r="AC432">
            <v>2</v>
          </cell>
          <cell r="AK432">
            <v>33</v>
          </cell>
          <cell r="AL432">
            <v>20.666666666666668</v>
          </cell>
        </row>
        <row r="433">
          <cell r="F433">
            <v>0</v>
          </cell>
          <cell r="G433">
            <v>0</v>
          </cell>
          <cell r="P433">
            <v>0</v>
          </cell>
          <cell r="X433">
            <v>0</v>
          </cell>
          <cell r="Y433">
            <v>0</v>
          </cell>
          <cell r="AC433">
            <v>0</v>
          </cell>
          <cell r="AK433">
            <v>0</v>
          </cell>
          <cell r="AL433">
            <v>0</v>
          </cell>
        </row>
        <row r="434">
          <cell r="F434">
            <v>0</v>
          </cell>
          <cell r="G434">
            <v>0</v>
          </cell>
          <cell r="P434">
            <v>0</v>
          </cell>
          <cell r="X434">
            <v>0</v>
          </cell>
          <cell r="Y434">
            <v>0</v>
          </cell>
          <cell r="AC434">
            <v>0</v>
          </cell>
          <cell r="AK434">
            <v>0</v>
          </cell>
          <cell r="AL434">
            <v>53</v>
          </cell>
        </row>
        <row r="435">
          <cell r="F435">
            <v>1</v>
          </cell>
          <cell r="G435">
            <v>1</v>
          </cell>
          <cell r="P435">
            <v>0</v>
          </cell>
          <cell r="X435">
            <v>0</v>
          </cell>
          <cell r="Y435">
            <v>0</v>
          </cell>
          <cell r="AC435">
            <v>0</v>
          </cell>
          <cell r="AK435">
            <v>1</v>
          </cell>
          <cell r="AL435">
            <v>1</v>
          </cell>
        </row>
        <row r="436">
          <cell r="F436">
            <v>0</v>
          </cell>
          <cell r="G436">
            <v>0</v>
          </cell>
          <cell r="P436">
            <v>0</v>
          </cell>
          <cell r="X436">
            <v>0</v>
          </cell>
          <cell r="Y436">
            <v>0</v>
          </cell>
          <cell r="AC436">
            <v>0</v>
          </cell>
          <cell r="AK436">
            <v>0</v>
          </cell>
          <cell r="AL436">
            <v>0</v>
          </cell>
        </row>
        <row r="437">
          <cell r="F437">
            <v>0</v>
          </cell>
          <cell r="G437">
            <v>0</v>
          </cell>
          <cell r="P437">
            <v>0</v>
          </cell>
          <cell r="X437">
            <v>0</v>
          </cell>
          <cell r="Y437">
            <v>0</v>
          </cell>
          <cell r="AC437">
            <v>0</v>
          </cell>
          <cell r="AK437">
            <v>0</v>
          </cell>
          <cell r="AL437">
            <v>0</v>
          </cell>
        </row>
        <row r="438">
          <cell r="F438">
            <v>2.6666666666666665</v>
          </cell>
          <cell r="G438">
            <v>2</v>
          </cell>
          <cell r="P438">
            <v>1</v>
          </cell>
          <cell r="X438">
            <v>4</v>
          </cell>
          <cell r="Y438">
            <v>3</v>
          </cell>
          <cell r="AC438">
            <v>2</v>
          </cell>
          <cell r="AK438">
            <v>15.666666666666666</v>
          </cell>
          <cell r="AL438">
            <v>9</v>
          </cell>
        </row>
        <row r="439">
          <cell r="F439">
            <v>0</v>
          </cell>
          <cell r="G439">
            <v>0</v>
          </cell>
          <cell r="P439">
            <v>0</v>
          </cell>
          <cell r="X439">
            <v>0</v>
          </cell>
          <cell r="Y439">
            <v>0</v>
          </cell>
          <cell r="AC439">
            <v>0</v>
          </cell>
          <cell r="AK439">
            <v>0</v>
          </cell>
          <cell r="AL439">
            <v>0</v>
          </cell>
        </row>
        <row r="440">
          <cell r="F440">
            <v>0</v>
          </cell>
          <cell r="G440">
            <v>0</v>
          </cell>
          <cell r="P440">
            <v>0</v>
          </cell>
          <cell r="X440">
            <v>3.3333333333333335</v>
          </cell>
          <cell r="Y440">
            <v>2</v>
          </cell>
          <cell r="AC440">
            <v>0</v>
          </cell>
          <cell r="AK440">
            <v>3.3333333333333335</v>
          </cell>
          <cell r="AL440">
            <v>2</v>
          </cell>
        </row>
        <row r="441">
          <cell r="F441">
            <v>0.33333333333333331</v>
          </cell>
          <cell r="G441">
            <v>0</v>
          </cell>
          <cell r="P441">
            <v>0.33333333333333331</v>
          </cell>
          <cell r="X441">
            <v>0.33333333333333331</v>
          </cell>
          <cell r="Y441">
            <v>0</v>
          </cell>
          <cell r="AC441">
            <v>0.33333333333333331</v>
          </cell>
          <cell r="AK441">
            <v>1.9999999999999998</v>
          </cell>
          <cell r="AL441">
            <v>0.33333333333333331</v>
          </cell>
        </row>
        <row r="442">
          <cell r="F442">
            <v>0</v>
          </cell>
          <cell r="G442">
            <v>0</v>
          </cell>
          <cell r="P442">
            <v>0</v>
          </cell>
          <cell r="X442">
            <v>0</v>
          </cell>
          <cell r="Y442">
            <v>0</v>
          </cell>
          <cell r="AC442">
            <v>0</v>
          </cell>
          <cell r="AK442">
            <v>0</v>
          </cell>
          <cell r="AL442">
            <v>0</v>
          </cell>
        </row>
        <row r="443">
          <cell r="F443">
            <v>0</v>
          </cell>
          <cell r="G443">
            <v>0</v>
          </cell>
          <cell r="P443">
            <v>0</v>
          </cell>
          <cell r="X443">
            <v>0</v>
          </cell>
          <cell r="Y443">
            <v>0</v>
          </cell>
          <cell r="AC443">
            <v>0</v>
          </cell>
          <cell r="AK443">
            <v>0</v>
          </cell>
          <cell r="AL443">
            <v>0</v>
          </cell>
        </row>
        <row r="444">
          <cell r="F444">
            <v>0</v>
          </cell>
          <cell r="G444">
            <v>0</v>
          </cell>
          <cell r="P444">
            <v>0</v>
          </cell>
          <cell r="X444">
            <v>0</v>
          </cell>
          <cell r="Y444">
            <v>0</v>
          </cell>
          <cell r="AC444">
            <v>0</v>
          </cell>
          <cell r="AK444">
            <v>0</v>
          </cell>
          <cell r="AL444">
            <v>0</v>
          </cell>
        </row>
        <row r="445">
          <cell r="F445">
            <v>0</v>
          </cell>
          <cell r="G445">
            <v>0</v>
          </cell>
          <cell r="P445">
            <v>0</v>
          </cell>
          <cell r="X445">
            <v>0</v>
          </cell>
          <cell r="Y445">
            <v>0</v>
          </cell>
          <cell r="AC445">
            <v>0</v>
          </cell>
          <cell r="AK445">
            <v>0</v>
          </cell>
          <cell r="AL445">
            <v>0</v>
          </cell>
        </row>
        <row r="446">
          <cell r="F446">
            <v>0</v>
          </cell>
          <cell r="G446">
            <v>0</v>
          </cell>
          <cell r="P446">
            <v>0</v>
          </cell>
          <cell r="X446">
            <v>0</v>
          </cell>
          <cell r="Y446">
            <v>0</v>
          </cell>
          <cell r="AC446">
            <v>0</v>
          </cell>
          <cell r="AK446">
            <v>0</v>
          </cell>
          <cell r="AL446">
            <v>0</v>
          </cell>
        </row>
        <row r="447">
          <cell r="F447">
            <v>0</v>
          </cell>
          <cell r="G447">
            <v>0</v>
          </cell>
          <cell r="P447">
            <v>0</v>
          </cell>
          <cell r="X447">
            <v>0</v>
          </cell>
          <cell r="Y447">
            <v>0</v>
          </cell>
          <cell r="AC447">
            <v>0</v>
          </cell>
          <cell r="AK447">
            <v>0</v>
          </cell>
          <cell r="AL447">
            <v>0</v>
          </cell>
        </row>
        <row r="448">
          <cell r="G448">
            <v>0</v>
          </cell>
          <cell r="P448">
            <v>0</v>
          </cell>
          <cell r="X448">
            <v>0</v>
          </cell>
          <cell r="Y448">
            <v>0</v>
          </cell>
          <cell r="AC448">
            <v>0</v>
          </cell>
          <cell r="AK448">
            <v>0</v>
          </cell>
          <cell r="AL448">
            <v>2</v>
          </cell>
        </row>
        <row r="449">
          <cell r="P449">
            <v>0</v>
          </cell>
          <cell r="X449">
            <v>0</v>
          </cell>
          <cell r="Y449">
            <v>0</v>
          </cell>
          <cell r="AC449">
            <v>0</v>
          </cell>
          <cell r="AK449">
            <v>0</v>
          </cell>
          <cell r="AL449">
            <v>0</v>
          </cell>
        </row>
      </sheetData>
      <sheetData sheetId="14" refreshError="1">
        <row r="8">
          <cell r="S8" t="str">
            <v>ЗАТВЕРДЖУЮ</v>
          </cell>
        </row>
        <row r="23">
          <cell r="U23" t="str">
            <v>ЗАТВЕРДЖУЮ</v>
          </cell>
        </row>
        <row r="24">
          <cell r="S24" t="str">
            <v>ЗАТВЕРДЖУЮ</v>
          </cell>
        </row>
        <row r="25">
          <cell r="S25" t="str">
            <v>ГОЛОВА ПРАЛІННЯ  КЕ</v>
          </cell>
        </row>
        <row r="27">
          <cell r="U27" t="str">
            <v>ЗАТВЕРДЖУЮ</v>
          </cell>
        </row>
        <row r="28">
          <cell r="S28" t="str">
            <v xml:space="preserve">                   ПЛАЧКОВ І.В.</v>
          </cell>
          <cell r="T28" t="str">
            <v>І.В.ПЛАЧКОВ</v>
          </cell>
          <cell r="U28" t="str">
            <v>ГОЛОВА ПРАЛІННЯ АК КЕ</v>
          </cell>
        </row>
        <row r="29">
          <cell r="U29" t="str">
            <v xml:space="preserve">                      ПЛАЧКОВ І.В.</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 xml:space="preserve">ДОП.ВИР. </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V32">
            <v>391</v>
          </cell>
        </row>
        <row r="33">
          <cell r="N33">
            <v>130.30000000000001</v>
          </cell>
          <cell r="Q33">
            <v>233.6</v>
          </cell>
          <cell r="V33">
            <v>363.9</v>
          </cell>
        </row>
        <row r="34">
          <cell r="V34">
            <v>0</v>
          </cell>
        </row>
        <row r="35">
          <cell r="V35">
            <v>0</v>
          </cell>
        </row>
        <row r="36">
          <cell r="V36">
            <v>3</v>
          </cell>
        </row>
        <row r="37">
          <cell r="V37">
            <v>0</v>
          </cell>
        </row>
        <row r="38">
          <cell r="V38">
            <v>334</v>
          </cell>
        </row>
        <row r="39">
          <cell r="I39">
            <v>0</v>
          </cell>
          <cell r="V39">
            <v>331</v>
          </cell>
        </row>
        <row r="40">
          <cell r="J40">
            <v>126</v>
          </cell>
          <cell r="O40">
            <v>68</v>
          </cell>
          <cell r="R40">
            <v>67</v>
          </cell>
          <cell r="W40">
            <v>261</v>
          </cell>
        </row>
        <row r="41">
          <cell r="W41">
            <v>0</v>
          </cell>
        </row>
        <row r="42">
          <cell r="J42">
            <v>126</v>
          </cell>
          <cell r="O42">
            <v>68</v>
          </cell>
          <cell r="R42">
            <v>67</v>
          </cell>
          <cell r="W42">
            <v>171</v>
          </cell>
        </row>
        <row r="44">
          <cell r="C44" t="e">
            <v>#REF!</v>
          </cell>
          <cell r="D44" t="e">
            <v>#REF!</v>
          </cell>
          <cell r="E44" t="e">
            <v>#REF!</v>
          </cell>
          <cell r="I44" t="e">
            <v>#REF!</v>
          </cell>
          <cell r="J44" t="e">
            <v>#REF!</v>
          </cell>
          <cell r="K44" t="e">
            <v>#REF!</v>
          </cell>
          <cell r="L44" t="e">
            <v>#REF!</v>
          </cell>
          <cell r="M44" t="e">
            <v>#REF!</v>
          </cell>
          <cell r="N44" t="e">
            <v>#REF!</v>
          </cell>
          <cell r="O44" t="e">
            <v>#REF!</v>
          </cell>
          <cell r="P44" t="e">
            <v>#REF!</v>
          </cell>
          <cell r="Q44" t="e">
            <v>#REF!</v>
          </cell>
          <cell r="R44" t="e">
            <v>#REF!</v>
          </cell>
          <cell r="T44">
            <v>16</v>
          </cell>
          <cell r="U44" t="e">
            <v>#REF!</v>
          </cell>
          <cell r="V44" t="e">
            <v>#REF!</v>
          </cell>
          <cell r="W44" t="e">
            <v>#REF!</v>
          </cell>
          <cell r="X44" t="e">
            <v>#REF!</v>
          </cell>
          <cell r="Y44" t="str">
            <v xml:space="preserve"> </v>
          </cell>
          <cell r="Z44" t="e">
            <v>#REF!</v>
          </cell>
          <cell r="AA44" t="e">
            <v>#REF!</v>
          </cell>
        </row>
        <row r="45">
          <cell r="C45" t="e">
            <v>#REF!</v>
          </cell>
          <cell r="D45" t="e">
            <v>#REF!</v>
          </cell>
          <cell r="E45" t="e">
            <v>#REF!</v>
          </cell>
          <cell r="I45" t="e">
            <v>#REF!</v>
          </cell>
          <cell r="J45" t="e">
            <v>#REF!</v>
          </cell>
          <cell r="M45" t="e">
            <v>#REF!</v>
          </cell>
          <cell r="N45" t="e">
            <v>#REF!</v>
          </cell>
          <cell r="O45" t="e">
            <v>#REF!</v>
          </cell>
          <cell r="P45" t="e">
            <v>#REF!</v>
          </cell>
          <cell r="Q45" t="e">
            <v>#REF!</v>
          </cell>
          <cell r="R45" t="e">
            <v>#REF!</v>
          </cell>
          <cell r="U45" t="e">
            <v>#REF!</v>
          </cell>
        </row>
        <row r="46">
          <cell r="C46" t="e">
            <v>#REF!</v>
          </cell>
          <cell r="D46" t="e">
            <v>#REF!</v>
          </cell>
          <cell r="E46" t="e">
            <v>#REF!</v>
          </cell>
          <cell r="I46" t="e">
            <v>#REF!</v>
          </cell>
          <cell r="J46" t="e">
            <v>#REF!</v>
          </cell>
          <cell r="M46" t="e">
            <v>#REF!</v>
          </cell>
          <cell r="N46" t="e">
            <v>#REF!</v>
          </cell>
          <cell r="O46" t="e">
            <v>#REF!</v>
          </cell>
          <cell r="P46" t="e">
            <v>#REF!</v>
          </cell>
          <cell r="Q46" t="e">
            <v>#REF!</v>
          </cell>
          <cell r="R46" t="e">
            <v>#REF!</v>
          </cell>
          <cell r="U46" t="e">
            <v>#REF!</v>
          </cell>
        </row>
        <row r="47">
          <cell r="C47" t="e">
            <v>#REF!</v>
          </cell>
          <cell r="D47" t="e">
            <v>#REF!</v>
          </cell>
          <cell r="E47" t="e">
            <v>#REF!</v>
          </cell>
          <cell r="I47" t="e">
            <v>#REF!</v>
          </cell>
          <cell r="J47" t="e">
            <v>#REF!</v>
          </cell>
          <cell r="M47" t="e">
            <v>#REF!</v>
          </cell>
          <cell r="N47" t="e">
            <v>#REF!</v>
          </cell>
          <cell r="P47" t="e">
            <v>#REF!</v>
          </cell>
          <cell r="Q47" t="e">
            <v>#REF!</v>
          </cell>
          <cell r="U47" t="e">
            <v>#REF!</v>
          </cell>
        </row>
        <row r="48">
          <cell r="C48" t="e">
            <v>#REF!</v>
          </cell>
          <cell r="D48" t="e">
            <v>#REF!</v>
          </cell>
          <cell r="E48" t="e">
            <v>#REF!</v>
          </cell>
          <cell r="I48" t="e">
            <v>#REF!</v>
          </cell>
          <cell r="J48" t="e">
            <v>#REF!</v>
          </cell>
          <cell r="K48" t="e">
            <v>#REF!</v>
          </cell>
          <cell r="L48" t="e">
            <v>#REF!</v>
          </cell>
          <cell r="M48" t="e">
            <v>#REF!</v>
          </cell>
          <cell r="N48" t="e">
            <v>#REF!</v>
          </cell>
          <cell r="O48" t="e">
            <v>#REF!</v>
          </cell>
          <cell r="P48" t="e">
            <v>#REF!</v>
          </cell>
          <cell r="Q48" t="e">
            <v>#REF!</v>
          </cell>
          <cell r="R48" t="e">
            <v>#REF!</v>
          </cell>
          <cell r="T48">
            <v>51</v>
          </cell>
          <cell r="U48" t="e">
            <v>#REF!</v>
          </cell>
          <cell r="V48" t="e">
            <v>#REF!</v>
          </cell>
          <cell r="W48" t="e">
            <v>#REF!</v>
          </cell>
          <cell r="X48" t="e">
            <v>#REF!</v>
          </cell>
          <cell r="Y48" t="e">
            <v>#REF!</v>
          </cell>
          <cell r="Z48" t="e">
            <v>#REF!</v>
          </cell>
          <cell r="AA48" t="e">
            <v>#REF!</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U49" t="e">
            <v>#REF!</v>
          </cell>
          <cell r="V49" t="e">
            <v>#REF!</v>
          </cell>
          <cell r="W49" t="e">
            <v>#REF!</v>
          </cell>
          <cell r="X49" t="e">
            <v>#REF!</v>
          </cell>
          <cell r="Y49" t="e">
            <v>#REF!</v>
          </cell>
          <cell r="Z49" t="e">
            <v>#REF!</v>
          </cell>
          <cell r="AA49" t="e">
            <v>#REF!</v>
          </cell>
        </row>
        <row r="50">
          <cell r="C50" t="e">
            <v>#REF!</v>
          </cell>
          <cell r="D50" t="e">
            <v>#REF!</v>
          </cell>
          <cell r="E50" t="e">
            <v>#REF!</v>
          </cell>
          <cell r="I50" t="e">
            <v>#REF!</v>
          </cell>
          <cell r="J50" t="e">
            <v>#REF!</v>
          </cell>
          <cell r="K50" t="e">
            <v>#REF!</v>
          </cell>
          <cell r="L50" t="e">
            <v>#REF!</v>
          </cell>
          <cell r="M50" t="e">
            <v>#REF!</v>
          </cell>
          <cell r="N50" t="e">
            <v>#REF!</v>
          </cell>
          <cell r="O50" t="e">
            <v>#REF!</v>
          </cell>
          <cell r="P50" t="e">
            <v>#REF!</v>
          </cell>
          <cell r="Q50" t="e">
            <v>#REF!</v>
          </cell>
          <cell r="R50" t="e">
            <v>#REF!</v>
          </cell>
          <cell r="T50">
            <v>0</v>
          </cell>
          <cell r="U50" t="e">
            <v>#REF!</v>
          </cell>
          <cell r="V50" t="e">
            <v>#REF!</v>
          </cell>
          <cell r="W50" t="e">
            <v>#REF!</v>
          </cell>
          <cell r="X50" t="e">
            <v>#REF!</v>
          </cell>
          <cell r="Y50" t="e">
            <v>#REF!</v>
          </cell>
          <cell r="Z50" t="e">
            <v>#REF!</v>
          </cell>
          <cell r="AA50" t="e">
            <v>#REF!</v>
          </cell>
        </row>
        <row r="51">
          <cell r="C51" t="e">
            <v>#REF!</v>
          </cell>
          <cell r="D51" t="e">
            <v>#REF!</v>
          </cell>
          <cell r="E51" t="e">
            <v>#REF!</v>
          </cell>
          <cell r="I51" t="e">
            <v>#REF!</v>
          </cell>
          <cell r="J51" t="e">
            <v>#REF!</v>
          </cell>
          <cell r="K51" t="e">
            <v>#REF!</v>
          </cell>
          <cell r="L51" t="e">
            <v>#REF!</v>
          </cell>
          <cell r="M51" t="e">
            <v>#REF!</v>
          </cell>
          <cell r="N51" t="e">
            <v>#REF!</v>
          </cell>
          <cell r="O51" t="e">
            <v>#REF!</v>
          </cell>
          <cell r="P51" t="e">
            <v>#REF!</v>
          </cell>
          <cell r="Q51" t="e">
            <v>#REF!</v>
          </cell>
          <cell r="R51" t="e">
            <v>#REF!</v>
          </cell>
          <cell r="S51">
            <v>0</v>
          </cell>
          <cell r="U51" t="e">
            <v>#REF!</v>
          </cell>
          <cell r="V51" t="e">
            <v>#REF!</v>
          </cell>
          <cell r="W51" t="e">
            <v>#REF!</v>
          </cell>
          <cell r="X51" t="e">
            <v>#REF!</v>
          </cell>
          <cell r="Y51" t="e">
            <v>#REF!</v>
          </cell>
          <cell r="Z51" t="e">
            <v>#REF!</v>
          </cell>
          <cell r="AA51" t="e">
            <v>#REF!</v>
          </cell>
        </row>
        <row r="52">
          <cell r="C52" t="e">
            <v>#REF!</v>
          </cell>
          <cell r="D52" t="e">
            <v>#REF!</v>
          </cell>
          <cell r="E52" t="e">
            <v>#REF!</v>
          </cell>
          <cell r="I52" t="e">
            <v>#REF!</v>
          </cell>
          <cell r="J52" t="e">
            <v>#REF!</v>
          </cell>
          <cell r="K52" t="e">
            <v>#REF!</v>
          </cell>
          <cell r="L52" t="e">
            <v>#REF!</v>
          </cell>
          <cell r="M52" t="e">
            <v>#REF!</v>
          </cell>
          <cell r="N52" t="e">
            <v>#REF!</v>
          </cell>
          <cell r="O52">
            <v>0</v>
          </cell>
          <cell r="P52" t="e">
            <v>#REF!</v>
          </cell>
          <cell r="Q52" t="e">
            <v>#REF!</v>
          </cell>
          <cell r="R52">
            <v>0</v>
          </cell>
          <cell r="U52" t="e">
            <v>#REF!</v>
          </cell>
          <cell r="V52" t="e">
            <v>#REF!</v>
          </cell>
          <cell r="W52" t="e">
            <v>#REF!</v>
          </cell>
          <cell r="Y52" t="e">
            <v>#REF!</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29</v>
          </cell>
          <cell r="U53" t="e">
            <v>#REF!</v>
          </cell>
          <cell r="V53" t="e">
            <v>#REF!</v>
          </cell>
          <cell r="W53" t="e">
            <v>#REF!</v>
          </cell>
          <cell r="X53" t="e">
            <v>#REF!</v>
          </cell>
          <cell r="Y53" t="e">
            <v>#REF!</v>
          </cell>
          <cell r="Z53" t="e">
            <v>#REF!</v>
          </cell>
          <cell r="AA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T54">
            <v>686</v>
          </cell>
          <cell r="U54" t="e">
            <v>#REF!</v>
          </cell>
          <cell r="V54" t="e">
            <v>#REF!</v>
          </cell>
          <cell r="W54" t="e">
            <v>#REF!</v>
          </cell>
          <cell r="X54" t="e">
            <v>#REF!</v>
          </cell>
          <cell r="Y54" t="e">
            <v>#REF!</v>
          </cell>
          <cell r="Z54" t="e">
            <v>#REF!</v>
          </cell>
          <cell r="AA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T55">
            <v>257</v>
          </cell>
          <cell r="U55" t="e">
            <v>#REF!</v>
          </cell>
          <cell r="V55" t="e">
            <v>#REF!</v>
          </cell>
          <cell r="W55" t="e">
            <v>#REF!</v>
          </cell>
          <cell r="X55" t="e">
            <v>#REF!</v>
          </cell>
          <cell r="Y55" t="e">
            <v>#REF!</v>
          </cell>
          <cell r="Z55" t="e">
            <v>#REF!</v>
          </cell>
          <cell r="AA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T56">
            <v>0</v>
          </cell>
          <cell r="U56" t="e">
            <v>#REF!</v>
          </cell>
          <cell r="V56" t="e">
            <v>#REF!</v>
          </cell>
          <cell r="W56" t="e">
            <v>#REF!</v>
          </cell>
          <cell r="X56">
            <v>0</v>
          </cell>
          <cell r="Y56">
            <v>0</v>
          </cell>
          <cell r="Z56">
            <v>0</v>
          </cell>
          <cell r="AA56">
            <v>0</v>
          </cell>
        </row>
        <row r="57">
          <cell r="C57" t="e">
            <v>#REF!</v>
          </cell>
          <cell r="D57" t="e">
            <v>#REF!</v>
          </cell>
          <cell r="E57" t="e">
            <v>#REF!</v>
          </cell>
          <cell r="I57" t="e">
            <v>#REF!</v>
          </cell>
          <cell r="J57" t="e">
            <v>#REF!</v>
          </cell>
          <cell r="K57" t="e">
            <v>#REF!</v>
          </cell>
          <cell r="L57" t="e">
            <v>#REF!</v>
          </cell>
          <cell r="M57" t="e">
            <v>#REF!</v>
          </cell>
          <cell r="N57" t="e">
            <v>#REF!</v>
          </cell>
          <cell r="O57" t="e">
            <v>#REF!</v>
          </cell>
          <cell r="P57" t="e">
            <v>#REF!</v>
          </cell>
          <cell r="Q57" t="e">
            <v>#REF!</v>
          </cell>
          <cell r="R57" t="e">
            <v>#REF!</v>
          </cell>
          <cell r="T57">
            <v>69</v>
          </cell>
          <cell r="U57" t="e">
            <v>#REF!</v>
          </cell>
          <cell r="V57" t="e">
            <v>#REF!</v>
          </cell>
          <cell r="W57" t="e">
            <v>#REF!</v>
          </cell>
          <cell r="X57" t="e">
            <v>#REF!</v>
          </cell>
          <cell r="Y57" t="e">
            <v>#REF!</v>
          </cell>
          <cell r="Z57" t="e">
            <v>#REF!</v>
          </cell>
          <cell r="AA57" t="e">
            <v>#REF!</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T58">
            <v>9</v>
          </cell>
          <cell r="U58" t="e">
            <v>#REF!</v>
          </cell>
          <cell r="V58" t="e">
            <v>#REF!</v>
          </cell>
          <cell r="W58" t="e">
            <v>#REF!</v>
          </cell>
          <cell r="X58" t="e">
            <v>#REF!</v>
          </cell>
          <cell r="Y58" t="e">
            <v>#REF!</v>
          </cell>
          <cell r="Z58" t="e">
            <v>#REF!</v>
          </cell>
          <cell r="AA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U59" t="e">
            <v>#REF!</v>
          </cell>
          <cell r="V59" t="e">
            <v>#REF!</v>
          </cell>
          <cell r="W59" t="e">
            <v>#REF!</v>
          </cell>
          <cell r="Y59" t="e">
            <v>#REF!</v>
          </cell>
        </row>
        <row r="60">
          <cell r="C60" t="e">
            <v>#REF!</v>
          </cell>
          <cell r="D60" t="e">
            <v>#REF!</v>
          </cell>
          <cell r="I60" t="e">
            <v>#REF!</v>
          </cell>
          <cell r="J60" t="e">
            <v>#REF!</v>
          </cell>
          <cell r="K60" t="e">
            <v>#REF!</v>
          </cell>
          <cell r="L60" t="e">
            <v>#REF!</v>
          </cell>
          <cell r="M60" t="e">
            <v>#REF!</v>
          </cell>
          <cell r="N60" t="e">
            <v>#REF!</v>
          </cell>
          <cell r="O60" t="e">
            <v>#REF!</v>
          </cell>
          <cell r="P60" t="e">
            <v>#REF!</v>
          </cell>
          <cell r="Q60" t="e">
            <v>#REF!</v>
          </cell>
          <cell r="R60" t="e">
            <v>#REF!</v>
          </cell>
          <cell r="U60" t="e">
            <v>#REF!</v>
          </cell>
          <cell r="V60" t="e">
            <v>#REF!</v>
          </cell>
          <cell r="W60" t="e">
            <v>#REF!</v>
          </cell>
          <cell r="Y60" t="e">
            <v>#REF!</v>
          </cell>
        </row>
        <row r="61">
          <cell r="C61" t="e">
            <v>#REF!</v>
          </cell>
          <cell r="D61" t="e">
            <v>#REF!</v>
          </cell>
          <cell r="E61" t="e">
            <v>#REF!</v>
          </cell>
          <cell r="I61" t="e">
            <v>#REF!</v>
          </cell>
          <cell r="J61" t="e">
            <v>#REF!</v>
          </cell>
          <cell r="K61" t="e">
            <v>#REF!</v>
          </cell>
          <cell r="L61" t="e">
            <v>#REF!</v>
          </cell>
          <cell r="M61" t="e">
            <v>#REF!</v>
          </cell>
          <cell r="N61" t="e">
            <v>#REF!</v>
          </cell>
          <cell r="O61" t="e">
            <v>#REF!</v>
          </cell>
          <cell r="P61" t="e">
            <v>#REF!</v>
          </cell>
          <cell r="Q61" t="e">
            <v>#REF!</v>
          </cell>
          <cell r="R61" t="e">
            <v>#REF!</v>
          </cell>
          <cell r="U61" t="e">
            <v>#REF!</v>
          </cell>
          <cell r="V61" t="e">
            <v>#REF!</v>
          </cell>
          <cell r="W61" t="e">
            <v>#REF!</v>
          </cell>
          <cell r="X61" t="e">
            <v>#REF!</v>
          </cell>
          <cell r="Y61" t="e">
            <v>#REF!</v>
          </cell>
          <cell r="Z61" t="e">
            <v>#REF!</v>
          </cell>
          <cell r="AA61" t="e">
            <v>#REF!</v>
          </cell>
        </row>
        <row r="62">
          <cell r="C62" t="e">
            <v>#REF!</v>
          </cell>
          <cell r="D62" t="e">
            <v>#REF!</v>
          </cell>
          <cell r="I62" t="e">
            <v>#REF!</v>
          </cell>
          <cell r="J62" t="e">
            <v>#REF!</v>
          </cell>
          <cell r="K62" t="e">
            <v>#REF!</v>
          </cell>
          <cell r="L62" t="e">
            <v>#REF!</v>
          </cell>
          <cell r="M62" t="e">
            <v>#REF!</v>
          </cell>
          <cell r="N62" t="e">
            <v>#REF!</v>
          </cell>
          <cell r="O62" t="e">
            <v>#REF!</v>
          </cell>
          <cell r="P62" t="e">
            <v>#REF!</v>
          </cell>
          <cell r="Q62" t="e">
            <v>#REF!</v>
          </cell>
          <cell r="R62" t="e">
            <v>#REF!</v>
          </cell>
          <cell r="U62" t="e">
            <v>#REF!</v>
          </cell>
          <cell r="V62" t="e">
            <v>#REF!</v>
          </cell>
          <cell r="W62" t="e">
            <v>#REF!</v>
          </cell>
        </row>
        <row r="63">
          <cell r="C63" t="e">
            <v>#REF!</v>
          </cell>
          <cell r="D63" t="e">
            <v>#REF!</v>
          </cell>
          <cell r="I63" t="e">
            <v>#REF!</v>
          </cell>
          <cell r="J63" t="e">
            <v>#REF!</v>
          </cell>
          <cell r="K63" t="e">
            <v>#REF!</v>
          </cell>
          <cell r="L63" t="e">
            <v>#REF!</v>
          </cell>
          <cell r="M63" t="e">
            <v>#REF!</v>
          </cell>
          <cell r="N63" t="e">
            <v>#REF!</v>
          </cell>
          <cell r="O63" t="e">
            <v>#REF!</v>
          </cell>
          <cell r="P63" t="e">
            <v>#REF!</v>
          </cell>
          <cell r="Q63" t="e">
            <v>#REF!</v>
          </cell>
          <cell r="R63" t="e">
            <v>#REF!</v>
          </cell>
          <cell r="U63" t="e">
            <v>#REF!</v>
          </cell>
          <cell r="V63" t="e">
            <v>#REF!</v>
          </cell>
          <cell r="W63" t="e">
            <v>#REF!</v>
          </cell>
        </row>
        <row r="64">
          <cell r="C64" t="e">
            <v>#REF!</v>
          </cell>
          <cell r="D64" t="e">
            <v>#REF!</v>
          </cell>
          <cell r="I64" t="e">
            <v>#REF!</v>
          </cell>
          <cell r="J64" t="e">
            <v>#REF!</v>
          </cell>
          <cell r="K64" t="e">
            <v>#REF!</v>
          </cell>
          <cell r="L64" t="e">
            <v>#REF!</v>
          </cell>
          <cell r="M64" t="e">
            <v>#REF!</v>
          </cell>
          <cell r="N64" t="e">
            <v>#REF!</v>
          </cell>
          <cell r="O64" t="e">
            <v>#REF!</v>
          </cell>
          <cell r="P64" t="e">
            <v>#REF!</v>
          </cell>
          <cell r="Q64" t="e">
            <v>#REF!</v>
          </cell>
          <cell r="R64" t="e">
            <v>#REF!</v>
          </cell>
          <cell r="U64" t="e">
            <v>#REF!</v>
          </cell>
          <cell r="V64" t="e">
            <v>#REF!</v>
          </cell>
          <cell r="W64" t="e">
            <v>#REF!</v>
          </cell>
        </row>
        <row r="65">
          <cell r="C65" t="e">
            <v>#REF!</v>
          </cell>
          <cell r="D65" t="e">
            <v>#REF!</v>
          </cell>
          <cell r="I65" t="e">
            <v>#REF!</v>
          </cell>
          <cell r="J65" t="e">
            <v>#REF!</v>
          </cell>
          <cell r="K65" t="e">
            <v>#REF!</v>
          </cell>
          <cell r="L65" t="e">
            <v>#REF!</v>
          </cell>
          <cell r="M65" t="e">
            <v>#REF!</v>
          </cell>
          <cell r="N65" t="e">
            <v>#REF!</v>
          </cell>
          <cell r="O65" t="e">
            <v>#REF!</v>
          </cell>
          <cell r="P65" t="e">
            <v>#REF!</v>
          </cell>
          <cell r="Q65" t="e">
            <v>#REF!</v>
          </cell>
          <cell r="R65" t="e">
            <v>#REF!</v>
          </cell>
          <cell r="U65" t="e">
            <v>#REF!</v>
          </cell>
          <cell r="V65" t="e">
            <v>#REF!</v>
          </cell>
          <cell r="W65" t="e">
            <v>#REF!</v>
          </cell>
        </row>
        <row r="66">
          <cell r="C66" t="e">
            <v>#REF!</v>
          </cell>
          <cell r="D66" t="e">
            <v>#REF!</v>
          </cell>
          <cell r="I66" t="e">
            <v>#REF!</v>
          </cell>
          <cell r="J66" t="e">
            <v>#REF!</v>
          </cell>
          <cell r="K66" t="e">
            <v>#REF!</v>
          </cell>
          <cell r="L66" t="e">
            <v>#REF!</v>
          </cell>
          <cell r="M66" t="e">
            <v>#REF!</v>
          </cell>
          <cell r="N66" t="e">
            <v>#REF!</v>
          </cell>
          <cell r="O66" t="e">
            <v>#REF!</v>
          </cell>
          <cell r="P66" t="e">
            <v>#REF!</v>
          </cell>
          <cell r="Q66" t="e">
            <v>#REF!</v>
          </cell>
          <cell r="R66" t="e">
            <v>#REF!</v>
          </cell>
          <cell r="U66" t="e">
            <v>#REF!</v>
          </cell>
          <cell r="V66" t="e">
            <v>#REF!</v>
          </cell>
          <cell r="W66" t="e">
            <v>#REF!</v>
          </cell>
        </row>
        <row r="67">
          <cell r="C67" t="e">
            <v>#REF!</v>
          </cell>
          <cell r="D67" t="e">
            <v>#REF!</v>
          </cell>
          <cell r="I67" t="e">
            <v>#REF!</v>
          </cell>
          <cell r="J67" t="e">
            <v>#REF!</v>
          </cell>
          <cell r="K67" t="e">
            <v>#REF!</v>
          </cell>
          <cell r="L67" t="e">
            <v>#REF!</v>
          </cell>
          <cell r="M67" t="e">
            <v>#REF!</v>
          </cell>
          <cell r="N67" t="e">
            <v>#REF!</v>
          </cell>
          <cell r="O67">
            <v>0</v>
          </cell>
          <cell r="P67" t="e">
            <v>#REF!</v>
          </cell>
          <cell r="Q67" t="e">
            <v>#REF!</v>
          </cell>
          <cell r="R67" t="e">
            <v>#REF!</v>
          </cell>
          <cell r="U67" t="e">
            <v>#REF!</v>
          </cell>
          <cell r="V67" t="e">
            <v>#REF!</v>
          </cell>
          <cell r="W67" t="e">
            <v>#REF!</v>
          </cell>
        </row>
        <row r="68">
          <cell r="C68" t="e">
            <v>#REF!</v>
          </cell>
          <cell r="D68" t="e">
            <v>#REF!</v>
          </cell>
          <cell r="E68" t="e">
            <v>#REF!</v>
          </cell>
          <cell r="I68" t="e">
            <v>#REF!</v>
          </cell>
          <cell r="J68" t="e">
            <v>#REF!</v>
          </cell>
          <cell r="K68" t="e">
            <v>#REF!</v>
          </cell>
          <cell r="L68" t="e">
            <v>#REF!</v>
          </cell>
          <cell r="M68" t="e">
            <v>#REF!</v>
          </cell>
          <cell r="N68" t="e">
            <v>#REF!</v>
          </cell>
          <cell r="O68" t="e">
            <v>#REF!</v>
          </cell>
          <cell r="P68" t="e">
            <v>#REF!</v>
          </cell>
          <cell r="Q68" t="e">
            <v>#REF!</v>
          </cell>
          <cell r="R68" t="e">
            <v>#REF!</v>
          </cell>
          <cell r="S68">
            <v>0</v>
          </cell>
          <cell r="T68">
            <v>12</v>
          </cell>
          <cell r="U68" t="e">
            <v>#REF!</v>
          </cell>
          <cell r="V68" t="e">
            <v>#REF!</v>
          </cell>
          <cell r="W68" t="e">
            <v>#REF!</v>
          </cell>
          <cell r="X68" t="e">
            <v>#REF!</v>
          </cell>
          <cell r="Y68" t="e">
            <v>#REF!</v>
          </cell>
          <cell r="Z68" t="e">
            <v>#REF!</v>
          </cell>
          <cell r="AA68" t="e">
            <v>#REF!</v>
          </cell>
        </row>
        <row r="69">
          <cell r="C69" t="e">
            <v>#REF!</v>
          </cell>
          <cell r="D69" t="e">
            <v>#REF!</v>
          </cell>
          <cell r="E69" t="e">
            <v>#REF!</v>
          </cell>
          <cell r="I69" t="e">
            <v>#REF!</v>
          </cell>
          <cell r="J69" t="e">
            <v>#REF!</v>
          </cell>
          <cell r="K69" t="e">
            <v>#REF!</v>
          </cell>
          <cell r="L69" t="e">
            <v>#REF!</v>
          </cell>
          <cell r="M69" t="e">
            <v>#REF!</v>
          </cell>
          <cell r="N69" t="e">
            <v>#REF!</v>
          </cell>
          <cell r="O69" t="e">
            <v>#REF!</v>
          </cell>
          <cell r="P69" t="e">
            <v>#REF!</v>
          </cell>
          <cell r="Q69" t="e">
            <v>#REF!</v>
          </cell>
          <cell r="U69" t="e">
            <v>#REF!</v>
          </cell>
          <cell r="V69" t="e">
            <v>#REF!</v>
          </cell>
          <cell r="W69" t="e">
            <v>#REF!</v>
          </cell>
          <cell r="X69" t="e">
            <v>#REF!</v>
          </cell>
          <cell r="Y69" t="e">
            <v>#REF!</v>
          </cell>
          <cell r="Z69" t="e">
            <v>#REF!</v>
          </cell>
          <cell r="AA69" t="e">
            <v>#REF!</v>
          </cell>
        </row>
        <row r="70">
          <cell r="C70" t="e">
            <v>#REF!</v>
          </cell>
          <cell r="D70" t="e">
            <v>#REF!</v>
          </cell>
          <cell r="E70" t="e">
            <v>#REF!</v>
          </cell>
          <cell r="I70" t="e">
            <v>#REF!</v>
          </cell>
          <cell r="J70" t="e">
            <v>#REF!</v>
          </cell>
          <cell r="K70" t="e">
            <v>#REF!</v>
          </cell>
          <cell r="L70" t="e">
            <v>#REF!</v>
          </cell>
          <cell r="M70" t="e">
            <v>#REF!</v>
          </cell>
          <cell r="N70" t="e">
            <v>#REF!</v>
          </cell>
          <cell r="O70" t="e">
            <v>#REF!</v>
          </cell>
          <cell r="P70" t="e">
            <v>#REF!</v>
          </cell>
          <cell r="Q70" t="e">
            <v>#REF!</v>
          </cell>
          <cell r="R70" t="e">
            <v>#REF!</v>
          </cell>
          <cell r="T70">
            <v>12</v>
          </cell>
          <cell r="U70" t="e">
            <v>#REF!</v>
          </cell>
          <cell r="V70" t="e">
            <v>#REF!</v>
          </cell>
          <cell r="W70" t="e">
            <v>#REF!</v>
          </cell>
          <cell r="X70" t="e">
            <v>#REF!</v>
          </cell>
          <cell r="Y70" t="e">
            <v>#REF!</v>
          </cell>
          <cell r="Z70" t="e">
            <v>#REF!</v>
          </cell>
          <cell r="AA70" t="e">
            <v>#REF!</v>
          </cell>
        </row>
        <row r="71">
          <cell r="C71" t="e">
            <v>#REF!</v>
          </cell>
          <cell r="D71" t="e">
            <v>#REF!</v>
          </cell>
          <cell r="E71" t="e">
            <v>#REF!</v>
          </cell>
          <cell r="I71" t="e">
            <v>#REF!</v>
          </cell>
          <cell r="J71" t="e">
            <v>#REF!</v>
          </cell>
          <cell r="K71" t="e">
            <v>#REF!</v>
          </cell>
          <cell r="L71" t="e">
            <v>#REF!</v>
          </cell>
          <cell r="M71" t="e">
            <v>#REF!</v>
          </cell>
          <cell r="N71" t="e">
            <v>#REF!</v>
          </cell>
          <cell r="O71" t="e">
            <v>#REF!</v>
          </cell>
          <cell r="P71" t="e">
            <v>#REF!</v>
          </cell>
          <cell r="Q71" t="e">
            <v>#REF!</v>
          </cell>
          <cell r="R71" t="e">
            <v>#REF!</v>
          </cell>
          <cell r="U71" t="e">
            <v>#REF!</v>
          </cell>
          <cell r="V71" t="e">
            <v>#REF!</v>
          </cell>
          <cell r="W71" t="e">
            <v>#REF!</v>
          </cell>
          <cell r="AA71" t="e">
            <v>#REF!</v>
          </cell>
        </row>
        <row r="72">
          <cell r="C72" t="e">
            <v>#REF!</v>
          </cell>
          <cell r="D72" t="e">
            <v>#REF!</v>
          </cell>
          <cell r="E72">
            <v>0</v>
          </cell>
          <cell r="J72">
            <v>0</v>
          </cell>
          <cell r="M72" t="e">
            <v>#REF!</v>
          </cell>
          <cell r="N72" t="e">
            <v>#REF!</v>
          </cell>
          <cell r="P72" t="e">
            <v>#REF!</v>
          </cell>
          <cell r="Q72" t="e">
            <v>#REF!</v>
          </cell>
          <cell r="U72" t="e">
            <v>#REF!</v>
          </cell>
          <cell r="V72" t="e">
            <v>#REF!</v>
          </cell>
          <cell r="W72" t="e">
            <v>#REF!</v>
          </cell>
          <cell r="AA72" t="e">
            <v>#REF!</v>
          </cell>
        </row>
        <row r="73">
          <cell r="C73" t="e">
            <v>#REF!</v>
          </cell>
          <cell r="D73" t="e">
            <v>#REF!</v>
          </cell>
          <cell r="E73" t="e">
            <v>#REF!</v>
          </cell>
          <cell r="M73" t="e">
            <v>#REF!</v>
          </cell>
          <cell r="N73" t="e">
            <v>#REF!</v>
          </cell>
          <cell r="P73" t="e">
            <v>#REF!</v>
          </cell>
          <cell r="Q73" t="e">
            <v>#REF!</v>
          </cell>
          <cell r="U73" t="e">
            <v>#REF!</v>
          </cell>
          <cell r="V73" t="e">
            <v>#REF!</v>
          </cell>
          <cell r="W73" t="e">
            <v>#REF!</v>
          </cell>
        </row>
        <row r="74">
          <cell r="C74" t="e">
            <v>#REF!</v>
          </cell>
          <cell r="D74" t="e">
            <v>#REF!</v>
          </cell>
          <cell r="E74" t="e">
            <v>#REF!</v>
          </cell>
          <cell r="I74">
            <v>0</v>
          </cell>
          <cell r="J74">
            <v>0</v>
          </cell>
          <cell r="M74" t="e">
            <v>#REF!</v>
          </cell>
          <cell r="N74" t="e">
            <v>#REF!</v>
          </cell>
          <cell r="O74" t="e">
            <v>#REF!</v>
          </cell>
          <cell r="P74" t="e">
            <v>#REF!</v>
          </cell>
          <cell r="Q74" t="e">
            <v>#REF!</v>
          </cell>
          <cell r="R74" t="e">
            <v>#REF!</v>
          </cell>
          <cell r="U74" t="e">
            <v>#REF!</v>
          </cell>
          <cell r="V74" t="e">
            <v>#REF!</v>
          </cell>
          <cell r="W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S75">
            <v>0</v>
          </cell>
          <cell r="T75">
            <v>1129</v>
          </cell>
          <cell r="U75" t="e">
            <v>#REF!</v>
          </cell>
          <cell r="V75" t="e">
            <v>#REF!</v>
          </cell>
          <cell r="W75" t="e">
            <v>#REF!</v>
          </cell>
          <cell r="X75" t="e">
            <v>#REF!</v>
          </cell>
          <cell r="Y75" t="e">
            <v>#VALUE!</v>
          </cell>
          <cell r="Z75" t="e">
            <v>#REF!</v>
          </cell>
          <cell r="AA75" t="e">
            <v>#REF!</v>
          </cell>
        </row>
        <row r="76">
          <cell r="C76" t="e">
            <v>#REF!</v>
          </cell>
          <cell r="D76" t="e">
            <v>#REF!</v>
          </cell>
          <cell r="E76" t="e">
            <v>#REF!</v>
          </cell>
          <cell r="U76" t="e">
            <v>#REF!</v>
          </cell>
          <cell r="V76" t="e">
            <v>#REF!</v>
          </cell>
          <cell r="W76" t="e">
            <v>#REF!</v>
          </cell>
          <cell r="X76" t="e">
            <v>#REF!</v>
          </cell>
          <cell r="Y76" t="e">
            <v>#VALUE!</v>
          </cell>
          <cell r="Z76" t="e">
            <v>#REF!</v>
          </cell>
          <cell r="AA76" t="e">
            <v>#REF!</v>
          </cell>
        </row>
        <row r="78">
          <cell r="C78" t="e">
            <v>#REF!</v>
          </cell>
          <cell r="D78" t="e">
            <v>#REF!</v>
          </cell>
          <cell r="U78" t="e">
            <v>#REF!</v>
          </cell>
          <cell r="V78" t="e">
            <v>#REF!</v>
          </cell>
          <cell r="W78">
            <v>0</v>
          </cell>
          <cell r="X78">
            <v>0</v>
          </cell>
          <cell r="Y78">
            <v>0</v>
          </cell>
          <cell r="Z78">
            <v>0</v>
          </cell>
          <cell r="AA78">
            <v>0</v>
          </cell>
        </row>
        <row r="79">
          <cell r="C79" t="e">
            <v>#REF!</v>
          </cell>
          <cell r="D79" t="e">
            <v>#REF!</v>
          </cell>
          <cell r="E79" t="e">
            <v>#REF!</v>
          </cell>
          <cell r="I79" t="e">
            <v>#REF!</v>
          </cell>
          <cell r="J79" t="e">
            <v>#REF!</v>
          </cell>
          <cell r="K79" t="e">
            <v>#REF!</v>
          </cell>
          <cell r="L79" t="e">
            <v>#REF!</v>
          </cell>
          <cell r="M79" t="e">
            <v>#REF!</v>
          </cell>
          <cell r="N79" t="e">
            <v>#REF!</v>
          </cell>
          <cell r="O79" t="e">
            <v>#REF!</v>
          </cell>
          <cell r="P79" t="e">
            <v>#REF!</v>
          </cell>
          <cell r="Q79" t="e">
            <v>#REF!</v>
          </cell>
          <cell r="R79" t="e">
            <v>#REF!</v>
          </cell>
          <cell r="S79">
            <v>0</v>
          </cell>
          <cell r="T79">
            <v>1129</v>
          </cell>
          <cell r="U79" t="e">
            <v>#REF!</v>
          </cell>
          <cell r="V79" t="e">
            <v>#REF!</v>
          </cell>
          <cell r="W79" t="e">
            <v>#REF!</v>
          </cell>
          <cell r="X79" t="e">
            <v>#REF!</v>
          </cell>
          <cell r="Y79" t="e">
            <v>#VALUE!</v>
          </cell>
          <cell r="Z79" t="e">
            <v>#REF!</v>
          </cell>
          <cell r="AA79" t="e">
            <v>#REF!</v>
          </cell>
        </row>
        <row r="80">
          <cell r="C80" t="e">
            <v>#REF!</v>
          </cell>
          <cell r="D80" t="e">
            <v>#REF!</v>
          </cell>
          <cell r="E80" t="e">
            <v>#REF!</v>
          </cell>
          <cell r="U80" t="e">
            <v>#REF!</v>
          </cell>
          <cell r="V80" t="e">
            <v>#REF!</v>
          </cell>
          <cell r="W80" t="e">
            <v>#REF!</v>
          </cell>
          <cell r="X80">
            <v>0</v>
          </cell>
          <cell r="Y80">
            <v>0</v>
          </cell>
          <cell r="Z80" t="e">
            <v>#REF!</v>
          </cell>
          <cell r="AA80" t="e">
            <v>#REF!</v>
          </cell>
        </row>
        <row r="81">
          <cell r="C81" t="e">
            <v>#REF!</v>
          </cell>
          <cell r="D81" t="e">
            <v>#REF!</v>
          </cell>
          <cell r="E81" t="e">
            <v>#REF!</v>
          </cell>
          <cell r="U81" t="e">
            <v>#REF!</v>
          </cell>
          <cell r="V81" t="e">
            <v>#REF!</v>
          </cell>
          <cell r="W81" t="e">
            <v>#REF!</v>
          </cell>
          <cell r="X81">
            <v>0</v>
          </cell>
          <cell r="Y81">
            <v>0</v>
          </cell>
          <cell r="Z81" t="e">
            <v>#REF!</v>
          </cell>
          <cell r="AA81" t="e">
            <v>#REF!</v>
          </cell>
        </row>
        <row r="82">
          <cell r="C82" t="e">
            <v>#REF!</v>
          </cell>
          <cell r="D82" t="e">
            <v>#REF!</v>
          </cell>
          <cell r="E82" t="e">
            <v>#REF!</v>
          </cell>
          <cell r="J82">
            <v>0</v>
          </cell>
          <cell r="K82">
            <v>0</v>
          </cell>
          <cell r="L82">
            <v>0</v>
          </cell>
          <cell r="M82">
            <v>0</v>
          </cell>
          <cell r="N82" t="e">
            <v>#REF!</v>
          </cell>
          <cell r="O82" t="e">
            <v>#REF!</v>
          </cell>
          <cell r="P82">
            <v>0</v>
          </cell>
          <cell r="Q82" t="e">
            <v>#REF!</v>
          </cell>
          <cell r="R82" t="e">
            <v>#REF!</v>
          </cell>
          <cell r="U82" t="e">
            <v>#REF!</v>
          </cell>
          <cell r="V82" t="e">
            <v>#REF!</v>
          </cell>
          <cell r="W82" t="e">
            <v>#REF!</v>
          </cell>
          <cell r="X82" t="e">
            <v>#REF!</v>
          </cell>
          <cell r="Y82" t="e">
            <v>#REF!</v>
          </cell>
          <cell r="Z82" t="e">
            <v>#REF!</v>
          </cell>
          <cell r="AA82" t="e">
            <v>#REF!</v>
          </cell>
        </row>
        <row r="83">
          <cell r="C83" t="e">
            <v>#REF!</v>
          </cell>
          <cell r="D83" t="e">
            <v>#REF!</v>
          </cell>
          <cell r="E83" t="e">
            <v>#REF!</v>
          </cell>
          <cell r="U83">
            <v>0</v>
          </cell>
          <cell r="V83" t="e">
            <v>#REF!</v>
          </cell>
          <cell r="W83" t="e">
            <v>#REF!</v>
          </cell>
          <cell r="X83">
            <v>0</v>
          </cell>
          <cell r="Y83">
            <v>0</v>
          </cell>
          <cell r="Z83" t="e">
            <v>#REF!</v>
          </cell>
          <cell r="AA83" t="e">
            <v>#REF!</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1129</v>
          </cell>
          <cell r="U84" t="e">
            <v>#REF!</v>
          </cell>
          <cell r="V84" t="e">
            <v>#REF!</v>
          </cell>
          <cell r="W84" t="e">
            <v>#REF!</v>
          </cell>
          <cell r="X84" t="e">
            <v>#REF!</v>
          </cell>
          <cell r="Y84" t="e">
            <v>#VALUE!</v>
          </cell>
          <cell r="Z84" t="e">
            <v>#REF!</v>
          </cell>
          <cell r="AA84" t="e">
            <v>#REF!</v>
          </cell>
        </row>
        <row r="85">
          <cell r="C85" t="e">
            <v>#REF!</v>
          </cell>
          <cell r="D85" t="e">
            <v>#REF!</v>
          </cell>
          <cell r="E85" t="e">
            <v>#REF!</v>
          </cell>
          <cell r="I85" t="e">
            <v>#REF!</v>
          </cell>
          <cell r="J85" t="e">
            <v>#REF!</v>
          </cell>
          <cell r="K85" t="e">
            <v>#REF!</v>
          </cell>
          <cell r="L85" t="e">
            <v>#REF!</v>
          </cell>
          <cell r="M85" t="e">
            <v>#REF!</v>
          </cell>
          <cell r="N85" t="e">
            <v>#REF!</v>
          </cell>
          <cell r="O85" t="e">
            <v>#REF!</v>
          </cell>
          <cell r="P85" t="e">
            <v>#REF!</v>
          </cell>
          <cell r="Q85" t="e">
            <v>#REF!</v>
          </cell>
          <cell r="R85" t="e">
            <v>#REF!</v>
          </cell>
          <cell r="S85">
            <v>0</v>
          </cell>
          <cell r="T85">
            <v>1129</v>
          </cell>
          <cell r="U85" t="e">
            <v>#REF!</v>
          </cell>
          <cell r="V85" t="e">
            <v>#REF!</v>
          </cell>
          <cell r="W85" t="e">
            <v>#REF!</v>
          </cell>
          <cell r="X85" t="e">
            <v>#REF!</v>
          </cell>
          <cell r="Y85" t="e">
            <v>#VALUE!</v>
          </cell>
          <cell r="Z85" t="e">
            <v>#REF!</v>
          </cell>
          <cell r="AA85" t="e">
            <v>#REF!</v>
          </cell>
        </row>
        <row r="86">
          <cell r="C86" t="e">
            <v>#REF!</v>
          </cell>
          <cell r="D86" t="e">
            <v>#REF!</v>
          </cell>
          <cell r="E86" t="e">
            <v>#REF!</v>
          </cell>
          <cell r="I86" t="e">
            <v>#REF!</v>
          </cell>
          <cell r="J86" t="e">
            <v>#REF!</v>
          </cell>
          <cell r="K86" t="e">
            <v>#REF!</v>
          </cell>
          <cell r="L86" t="e">
            <v>#REF!</v>
          </cell>
          <cell r="M86" t="e">
            <v>#REF!</v>
          </cell>
          <cell r="N86" t="e">
            <v>#REF!</v>
          </cell>
          <cell r="O86" t="e">
            <v>#REF!</v>
          </cell>
          <cell r="P86" t="e">
            <v>#REF!</v>
          </cell>
          <cell r="Q86" t="e">
            <v>#REF!</v>
          </cell>
          <cell r="R86" t="e">
            <v>#REF!</v>
          </cell>
          <cell r="S86">
            <v>0</v>
          </cell>
          <cell r="T86">
            <v>686</v>
          </cell>
          <cell r="U86" t="e">
            <v>#REF!</v>
          </cell>
          <cell r="V86" t="e">
            <v>#REF!</v>
          </cell>
          <cell r="W86" t="e">
            <v>#REF!</v>
          </cell>
          <cell r="X86" t="e">
            <v>#REF!</v>
          </cell>
          <cell r="Y86" t="e">
            <v>#REF!</v>
          </cell>
          <cell r="Z86" t="e">
            <v>#REF!</v>
          </cell>
          <cell r="AA86" t="e">
            <v>#REF!</v>
          </cell>
        </row>
        <row r="87">
          <cell r="C87" t="e">
            <v>#REF!</v>
          </cell>
          <cell r="I87" t="e">
            <v>#REF!</v>
          </cell>
          <cell r="J87" t="e">
            <v>#REF!</v>
          </cell>
          <cell r="M87" t="e">
            <v>#REF!</v>
          </cell>
          <cell r="P87" t="e">
            <v>#REF!</v>
          </cell>
          <cell r="S87" t="e">
            <v>#REF!</v>
          </cell>
          <cell r="T87">
            <v>0</v>
          </cell>
          <cell r="U87" t="e">
            <v>#REF!</v>
          </cell>
        </row>
        <row r="88">
          <cell r="C88" t="e">
            <v>#REF!</v>
          </cell>
          <cell r="I88" t="e">
            <v>#REF!</v>
          </cell>
          <cell r="J88" t="e">
            <v>#REF!</v>
          </cell>
          <cell r="M88" t="e">
            <v>#REF!</v>
          </cell>
          <cell r="P88" t="e">
            <v>#REF!</v>
          </cell>
          <cell r="S88" t="e">
            <v>#REF!</v>
          </cell>
          <cell r="U88" t="e">
            <v>#REF!</v>
          </cell>
        </row>
        <row r="89">
          <cell r="C89" t="e">
            <v>#REF!</v>
          </cell>
          <cell r="I89" t="e">
            <v>#REF!</v>
          </cell>
          <cell r="J89" t="e">
            <v>#REF!</v>
          </cell>
          <cell r="M89" t="e">
            <v>#REF!</v>
          </cell>
          <cell r="P89" t="e">
            <v>#REF!</v>
          </cell>
          <cell r="S89" t="e">
            <v>#REF!</v>
          </cell>
          <cell r="U89" t="e">
            <v>#REF!</v>
          </cell>
        </row>
        <row r="90">
          <cell r="C90" t="e">
            <v>#REF!</v>
          </cell>
          <cell r="I90" t="e">
            <v>#REF!</v>
          </cell>
          <cell r="J90" t="e">
            <v>#REF!</v>
          </cell>
          <cell r="M90" t="e">
            <v>#REF!</v>
          </cell>
          <cell r="P90" t="e">
            <v>#REF!</v>
          </cell>
          <cell r="S90" t="e">
            <v>#REF!</v>
          </cell>
          <cell r="U90" t="e">
            <v>#REF!</v>
          </cell>
        </row>
        <row r="91">
          <cell r="C91" t="e">
            <v>#REF!</v>
          </cell>
          <cell r="I91" t="e">
            <v>#REF!</v>
          </cell>
          <cell r="J91" t="e">
            <v>#REF!</v>
          </cell>
          <cell r="M91" t="e">
            <v>#REF!</v>
          </cell>
          <cell r="P91" t="e">
            <v>#REF!</v>
          </cell>
          <cell r="S91" t="e">
            <v>#REF!</v>
          </cell>
          <cell r="U91" t="e">
            <v>#REF!</v>
          </cell>
        </row>
        <row r="92">
          <cell r="C92" t="e">
            <v>#REF!</v>
          </cell>
          <cell r="I92" t="e">
            <v>#REF!</v>
          </cell>
          <cell r="J92" t="e">
            <v>#REF!</v>
          </cell>
          <cell r="M92" t="e">
            <v>#REF!</v>
          </cell>
          <cell r="P92" t="e">
            <v>#REF!</v>
          </cell>
          <cell r="S92" t="e">
            <v>#REF!</v>
          </cell>
          <cell r="U92" t="e">
            <v>#REF!</v>
          </cell>
        </row>
        <row r="93">
          <cell r="C93" t="e">
            <v>#REF!</v>
          </cell>
          <cell r="I93" t="e">
            <v>#REF!</v>
          </cell>
          <cell r="J93" t="e">
            <v>#REF!</v>
          </cell>
          <cell r="M93" t="e">
            <v>#REF!</v>
          </cell>
          <cell r="P93" t="e">
            <v>#REF!</v>
          </cell>
          <cell r="S93" t="e">
            <v>#REF!</v>
          </cell>
          <cell r="U93" t="e">
            <v>#REF!</v>
          </cell>
        </row>
        <row r="94">
          <cell r="C94" t="e">
            <v>#REF!</v>
          </cell>
          <cell r="I94" t="e">
            <v>#REF!</v>
          </cell>
          <cell r="J94" t="e">
            <v>#REF!</v>
          </cell>
          <cell r="M94" t="e">
            <v>#REF!</v>
          </cell>
          <cell r="P94" t="e">
            <v>#REF!</v>
          </cell>
          <cell r="S94" t="e">
            <v>#REF!</v>
          </cell>
          <cell r="U94" t="e">
            <v>#REF!</v>
          </cell>
        </row>
        <row r="95">
          <cell r="C95" t="e">
            <v>#REF!</v>
          </cell>
          <cell r="I95" t="e">
            <v>#REF!</v>
          </cell>
          <cell r="J95" t="e">
            <v>#REF!</v>
          </cell>
          <cell r="M95" t="e">
            <v>#REF!</v>
          </cell>
          <cell r="P95" t="e">
            <v>#REF!</v>
          </cell>
          <cell r="S95" t="e">
            <v>#REF!</v>
          </cell>
          <cell r="U95" t="e">
            <v>#REF!</v>
          </cell>
        </row>
        <row r="96">
          <cell r="C96" t="e">
            <v>#REF!</v>
          </cell>
          <cell r="I96" t="e">
            <v>#REF!</v>
          </cell>
          <cell r="J96" t="e">
            <v>#REF!</v>
          </cell>
          <cell r="M96" t="e">
            <v>#REF!</v>
          </cell>
          <cell r="P96" t="e">
            <v>#REF!</v>
          </cell>
          <cell r="S96" t="e">
            <v>#REF!</v>
          </cell>
          <cell r="U96" t="e">
            <v>#REF!</v>
          </cell>
        </row>
        <row r="97">
          <cell r="C97" t="e">
            <v>#REF!</v>
          </cell>
          <cell r="I97" t="e">
            <v>#REF!</v>
          </cell>
          <cell r="J97" t="e">
            <v>#REF!</v>
          </cell>
          <cell r="M97" t="e">
            <v>#REF!</v>
          </cell>
          <cell r="P97" t="e">
            <v>#REF!</v>
          </cell>
          <cell r="S97" t="e">
            <v>#REF!</v>
          </cell>
          <cell r="U97" t="e">
            <v>#REF!</v>
          </cell>
        </row>
        <row r="98">
          <cell r="C98" t="e">
            <v>#REF!</v>
          </cell>
          <cell r="I98" t="e">
            <v>#REF!</v>
          </cell>
          <cell r="J98" t="e">
            <v>#REF!</v>
          </cell>
          <cell r="M98" t="e">
            <v>#REF!</v>
          </cell>
          <cell r="P98" t="e">
            <v>#REF!</v>
          </cell>
          <cell r="S98" t="e">
            <v>#REF!</v>
          </cell>
          <cell r="U98" t="e">
            <v>#REF!</v>
          </cell>
        </row>
        <row r="99">
          <cell r="C99" t="e">
            <v>#REF!</v>
          </cell>
          <cell r="I99" t="e">
            <v>#REF!</v>
          </cell>
          <cell r="J99" t="e">
            <v>#REF!</v>
          </cell>
          <cell r="M99" t="e">
            <v>#REF!</v>
          </cell>
          <cell r="P99" t="e">
            <v>#REF!</v>
          </cell>
          <cell r="S99" t="e">
            <v>#REF!</v>
          </cell>
          <cell r="U99" t="e">
            <v>#REF!</v>
          </cell>
          <cell r="V99">
            <v>0</v>
          </cell>
          <cell r="W99">
            <v>0</v>
          </cell>
        </row>
        <row r="100">
          <cell r="C100" t="e">
            <v>#REF!</v>
          </cell>
          <cell r="I100" t="e">
            <v>#REF!</v>
          </cell>
          <cell r="J100" t="e">
            <v>#REF!</v>
          </cell>
          <cell r="M100" t="e">
            <v>#REF!</v>
          </cell>
          <cell r="P100" t="e">
            <v>#REF!</v>
          </cell>
          <cell r="S100" t="e">
            <v>#REF!</v>
          </cell>
          <cell r="U100" t="e">
            <v>#REF!</v>
          </cell>
        </row>
        <row r="101">
          <cell r="C101" t="e">
            <v>#REF!</v>
          </cell>
          <cell r="I101" t="e">
            <v>#REF!</v>
          </cell>
          <cell r="J101" t="e">
            <v>#REF!</v>
          </cell>
          <cell r="M101" t="e">
            <v>#REF!</v>
          </cell>
          <cell r="P101" t="e">
            <v>#REF!</v>
          </cell>
          <cell r="S101" t="e">
            <v>#REF!</v>
          </cell>
          <cell r="U101">
            <v>0</v>
          </cell>
          <cell r="V101">
            <v>0</v>
          </cell>
          <cell r="W101">
            <v>0</v>
          </cell>
        </row>
        <row r="102">
          <cell r="C102" t="e">
            <v>#REF!</v>
          </cell>
          <cell r="I102" t="e">
            <v>#REF!</v>
          </cell>
          <cell r="J102" t="e">
            <v>#REF!</v>
          </cell>
          <cell r="M102" t="e">
            <v>#REF!</v>
          </cell>
          <cell r="P102" t="e">
            <v>#REF!</v>
          </cell>
          <cell r="S102" t="e">
            <v>#REF!</v>
          </cell>
          <cell r="U102" t="e">
            <v>#REF!</v>
          </cell>
        </row>
        <row r="103">
          <cell r="C103" t="e">
            <v>#REF!</v>
          </cell>
          <cell r="I103" t="e">
            <v>#REF!</v>
          </cell>
          <cell r="J103" t="e">
            <v>#REF!</v>
          </cell>
          <cell r="M103" t="e">
            <v>#REF!</v>
          </cell>
          <cell r="P103" t="e">
            <v>#REF!</v>
          </cell>
          <cell r="S103" t="e">
            <v>#REF!</v>
          </cell>
          <cell r="U103" t="e">
            <v>#REF!</v>
          </cell>
        </row>
        <row r="104">
          <cell r="C104" t="e">
            <v>#REF!</v>
          </cell>
          <cell r="I104" t="e">
            <v>#REF!</v>
          </cell>
          <cell r="J104" t="e">
            <v>#REF!</v>
          </cell>
          <cell r="M104" t="e">
            <v>#REF!</v>
          </cell>
          <cell r="P104" t="e">
            <v>#REF!</v>
          </cell>
          <cell r="S104" t="e">
            <v>#REF!</v>
          </cell>
          <cell r="U104" t="e">
            <v>#REF!</v>
          </cell>
        </row>
        <row r="106">
          <cell r="C106">
            <v>9142</v>
          </cell>
          <cell r="U106">
            <v>9142</v>
          </cell>
          <cell r="V106" t="e">
            <v>#REF!</v>
          </cell>
        </row>
        <row r="107">
          <cell r="C107">
            <v>0</v>
          </cell>
          <cell r="U107">
            <v>0</v>
          </cell>
        </row>
        <row r="108">
          <cell r="C108" t="e">
            <v>#REF!</v>
          </cell>
          <cell r="D108">
            <v>0</v>
          </cell>
          <cell r="E108">
            <v>0</v>
          </cell>
          <cell r="I108" t="e">
            <v>#REF!</v>
          </cell>
          <cell r="J108" t="e">
            <v>#REF!</v>
          </cell>
          <cell r="M108" t="e">
            <v>#REF!</v>
          </cell>
          <cell r="N108">
            <v>0</v>
          </cell>
          <cell r="O108">
            <v>0</v>
          </cell>
          <cell r="P108" t="e">
            <v>#REF!</v>
          </cell>
          <cell r="Q108">
            <v>0</v>
          </cell>
          <cell r="R108">
            <v>0</v>
          </cell>
          <cell r="S108" t="e">
            <v>#REF!</v>
          </cell>
          <cell r="T108">
            <v>0</v>
          </cell>
          <cell r="U108" t="e">
            <v>#REF!</v>
          </cell>
          <cell r="V108" t="e">
            <v>#REF!</v>
          </cell>
          <cell r="X108">
            <v>0</v>
          </cell>
          <cell r="Y108">
            <v>0</v>
          </cell>
          <cell r="Z108">
            <v>0</v>
          </cell>
          <cell r="AA108">
            <v>0</v>
          </cell>
        </row>
        <row r="109">
          <cell r="C109" t="e">
            <v>#REF!</v>
          </cell>
          <cell r="D109">
            <v>0</v>
          </cell>
          <cell r="E109">
            <v>0</v>
          </cell>
          <cell r="I109" t="e">
            <v>#REF!</v>
          </cell>
          <cell r="J109" t="e">
            <v>#REF!</v>
          </cell>
          <cell r="M109" t="e">
            <v>#REF!</v>
          </cell>
          <cell r="N109">
            <v>0</v>
          </cell>
          <cell r="O109">
            <v>0</v>
          </cell>
          <cell r="P109" t="e">
            <v>#REF!</v>
          </cell>
          <cell r="S109" t="e">
            <v>#REF!</v>
          </cell>
          <cell r="T109">
            <v>0</v>
          </cell>
          <cell r="U109" t="e">
            <v>#REF!</v>
          </cell>
        </row>
        <row r="110">
          <cell r="U110" t="e">
            <v>#REF!</v>
          </cell>
        </row>
        <row r="111">
          <cell r="U111" t="e">
            <v>#REF!</v>
          </cell>
        </row>
        <row r="112">
          <cell r="U112" t="e">
            <v>#REF!</v>
          </cell>
          <cell r="V112" t="e">
            <v>#REF!</v>
          </cell>
          <cell r="W112" t="e">
            <v>#REF!</v>
          </cell>
        </row>
        <row r="114">
          <cell r="U114">
            <v>0</v>
          </cell>
          <cell r="X114">
            <v>0</v>
          </cell>
        </row>
        <row r="117">
          <cell r="U117" t="e">
            <v>#REF!</v>
          </cell>
          <cell r="W117" t="e">
            <v>#REF!</v>
          </cell>
          <cell r="X117">
            <v>0</v>
          </cell>
          <cell r="Z117">
            <v>0</v>
          </cell>
        </row>
        <row r="118">
          <cell r="U118" t="e">
            <v>#REF!</v>
          </cell>
          <cell r="X118">
            <v>0</v>
          </cell>
        </row>
        <row r="119">
          <cell r="U119" t="e">
            <v>#REF!</v>
          </cell>
          <cell r="X119" t="e">
            <v>#DIV/0!</v>
          </cell>
        </row>
        <row r="120">
          <cell r="U120" t="e">
            <v>#REF!</v>
          </cell>
          <cell r="X120" t="e">
            <v>#REF!</v>
          </cell>
        </row>
        <row r="121">
          <cell r="U121">
            <v>0</v>
          </cell>
          <cell r="X121">
            <v>0</v>
          </cell>
        </row>
        <row r="123">
          <cell r="U123">
            <v>7.59</v>
          </cell>
          <cell r="X123" t="e">
            <v>#DIV/0!</v>
          </cell>
        </row>
        <row r="124">
          <cell r="U124">
            <v>0</v>
          </cell>
        </row>
        <row r="125">
          <cell r="T125">
            <v>0</v>
          </cell>
          <cell r="U125" t="e">
            <v>#REF!</v>
          </cell>
          <cell r="X125" t="e">
            <v>#VALUE!</v>
          </cell>
        </row>
        <row r="126">
          <cell r="U126">
            <v>25363</v>
          </cell>
          <cell r="V126">
            <v>25363</v>
          </cell>
        </row>
        <row r="128">
          <cell r="T128">
            <v>300</v>
          </cell>
          <cell r="U128">
            <v>300</v>
          </cell>
        </row>
        <row r="129">
          <cell r="J129">
            <v>0</v>
          </cell>
          <cell r="U129">
            <v>0</v>
          </cell>
        </row>
        <row r="131">
          <cell r="T131">
            <v>0</v>
          </cell>
          <cell r="U131" t="e">
            <v>#REF!</v>
          </cell>
          <cell r="V131">
            <v>25363</v>
          </cell>
          <cell r="W131" t="e">
            <v>#REF!</v>
          </cell>
          <cell r="X131">
            <v>0</v>
          </cell>
        </row>
        <row r="132">
          <cell r="U132">
            <v>187.5</v>
          </cell>
          <cell r="V132">
            <v>187.5</v>
          </cell>
        </row>
        <row r="133">
          <cell r="U133" t="e">
            <v>#REF!</v>
          </cell>
          <cell r="V133">
            <v>25550.5</v>
          </cell>
          <cell r="W133" t="e">
            <v>#REF!</v>
          </cell>
        </row>
        <row r="134">
          <cell r="X134" t="e">
            <v>#REF!</v>
          </cell>
          <cell r="Y134" t="e">
            <v>#VALUE!</v>
          </cell>
          <cell r="Z134" t="e">
            <v>#REF!</v>
          </cell>
          <cell r="AA134" t="e">
            <v>#REF!</v>
          </cell>
        </row>
        <row r="135">
          <cell r="U135" t="e">
            <v>#REF!</v>
          </cell>
          <cell r="V135" t="e">
            <v>#REF!</v>
          </cell>
          <cell r="W135" t="e">
            <v>#REF!</v>
          </cell>
        </row>
        <row r="137">
          <cell r="C137">
            <v>0</v>
          </cell>
          <cell r="I137">
            <v>0</v>
          </cell>
          <cell r="J137">
            <v>0</v>
          </cell>
          <cell r="M137">
            <v>0</v>
          </cell>
          <cell r="P137">
            <v>0</v>
          </cell>
          <cell r="S137">
            <v>0</v>
          </cell>
          <cell r="T137">
            <v>142</v>
          </cell>
          <cell r="U137">
            <v>0</v>
          </cell>
        </row>
        <row r="138">
          <cell r="C138" t="e">
            <v>#REF!</v>
          </cell>
          <cell r="I138" t="e">
            <v>#REF!</v>
          </cell>
          <cell r="J138" t="e">
            <v>#REF!</v>
          </cell>
          <cell r="M138" t="e">
            <v>#REF!</v>
          </cell>
          <cell r="P138" t="e">
            <v>#REF!</v>
          </cell>
          <cell r="U138" t="e">
            <v>#REF!</v>
          </cell>
        </row>
        <row r="139">
          <cell r="C139">
            <v>40</v>
          </cell>
        </row>
        <row r="143">
          <cell r="C143">
            <v>17.179166666666667</v>
          </cell>
        </row>
        <row r="144">
          <cell r="N144" t="str">
            <v xml:space="preserve">                   КОРИГУВАННЯ   ПЛАНУ   НА   СЕРПЕНЬ  1998 р</v>
          </cell>
        </row>
        <row r="145">
          <cell r="C145" t="e">
            <v>#REF!</v>
          </cell>
        </row>
        <row r="150">
          <cell r="C150" t="e">
            <v>#REF!</v>
          </cell>
          <cell r="I150" t="e">
            <v>#REF!</v>
          </cell>
          <cell r="J150" t="e">
            <v>#REF!</v>
          </cell>
          <cell r="K150">
            <v>0</v>
          </cell>
          <cell r="L150">
            <v>0</v>
          </cell>
          <cell r="M150" t="e">
            <v>#REF!</v>
          </cell>
          <cell r="N150" t="e">
            <v>#REF!</v>
          </cell>
          <cell r="O150">
            <v>0</v>
          </cell>
          <cell r="P150" t="e">
            <v>#REF!</v>
          </cell>
          <cell r="S150" t="e">
            <v>#REF!</v>
          </cell>
          <cell r="T150">
            <v>630</v>
          </cell>
          <cell r="U150" t="e">
            <v>#REF!</v>
          </cell>
        </row>
        <row r="151">
          <cell r="C151" t="e">
            <v>#REF!</v>
          </cell>
          <cell r="I151" t="e">
            <v>#REF!</v>
          </cell>
        </row>
        <row r="152">
          <cell r="C152">
            <v>57</v>
          </cell>
        </row>
        <row r="153">
          <cell r="C153">
            <v>0</v>
          </cell>
        </row>
        <row r="154">
          <cell r="Y154">
            <v>1507.2</v>
          </cell>
        </row>
        <row r="155">
          <cell r="O155">
            <v>250</v>
          </cell>
          <cell r="X155" t="str">
            <v>ОЧИК.18.02.</v>
          </cell>
        </row>
        <row r="157">
          <cell r="C157" t="str">
            <v>АПАРАТ ВСЬОГО</v>
          </cell>
          <cell r="D157" t="str">
            <v>АПАРАТ ЕЛЕКТРО</v>
          </cell>
          <cell r="E157" t="str">
            <v>АПАРАТ ТЕПЛО</v>
          </cell>
          <cell r="I157" t="str">
            <v>ККМ</v>
          </cell>
          <cell r="J157" t="str">
            <v>КТМ</v>
          </cell>
          <cell r="M157" t="str">
            <v>ТЕЦ-5 ВСЬОГО</v>
          </cell>
          <cell r="Q157" t="str">
            <v>Е/Е</v>
          </cell>
          <cell r="R157" t="str">
            <v xml:space="preserve"> Т/Е</v>
          </cell>
          <cell r="S157" t="str">
            <v xml:space="preserve">ДОП.ВИР. </v>
          </cell>
          <cell r="T157" t="str">
            <v>ДОП.ВИР. СТ.ОРГ.</v>
          </cell>
          <cell r="U157" t="str">
            <v>АК КЕ ВСЬОГО</v>
          </cell>
          <cell r="V157" t="str">
            <v>Е/Е</v>
          </cell>
          <cell r="W157" t="str">
            <v xml:space="preserve"> Т/Е</v>
          </cell>
          <cell r="X157" t="str">
            <v>СТАНЦІї ЕЛЕКТРО</v>
          </cell>
          <cell r="Y157" t="str">
            <v>СТАНЦІІ ТЕПЛОВІ</v>
          </cell>
          <cell r="Z157" t="str">
            <v>МЕРЕЖІ ЕЛЕКТРО</v>
          </cell>
          <cell r="AA157" t="str">
            <v>МЕРЕЖІ ТЕПЛОВІ</v>
          </cell>
        </row>
        <row r="158">
          <cell r="C158">
            <v>2.0396999999999998</v>
          </cell>
          <cell r="I158" t="str">
            <v>Ї</v>
          </cell>
          <cell r="X158">
            <v>1.954</v>
          </cell>
          <cell r="Y158">
            <v>1.954</v>
          </cell>
          <cell r="Z158">
            <v>1.954</v>
          </cell>
          <cell r="AA158">
            <v>1.905</v>
          </cell>
        </row>
        <row r="160">
          <cell r="J160" t="e">
            <v>#REF!</v>
          </cell>
          <cell r="M160" t="e">
            <v>#REF!</v>
          </cell>
          <cell r="N160" t="e">
            <v>#REF!</v>
          </cell>
          <cell r="U160" t="e">
            <v>#REF!</v>
          </cell>
          <cell r="X160">
            <v>221.49122807017542</v>
          </cell>
        </row>
        <row r="161">
          <cell r="J161" t="e">
            <v>#REF!</v>
          </cell>
          <cell r="M161" t="e">
            <v>#REF!</v>
          </cell>
          <cell r="N161" t="e">
            <v>#REF!</v>
          </cell>
          <cell r="U161" t="e">
            <v>#REF!</v>
          </cell>
          <cell r="X161">
            <v>252.49999999999997</v>
          </cell>
        </row>
        <row r="162">
          <cell r="I162">
            <v>0</v>
          </cell>
          <cell r="J162">
            <v>82.5</v>
          </cell>
          <cell r="M162">
            <v>82.5</v>
          </cell>
          <cell r="N162">
            <v>82.5</v>
          </cell>
          <cell r="Q162">
            <v>63.33</v>
          </cell>
          <cell r="R162">
            <v>63.33</v>
          </cell>
          <cell r="S162">
            <v>63.33</v>
          </cell>
          <cell r="T162">
            <v>63.33</v>
          </cell>
          <cell r="U162">
            <v>82.5</v>
          </cell>
          <cell r="X162">
            <v>66</v>
          </cell>
        </row>
        <row r="163">
          <cell r="I163">
            <v>0</v>
          </cell>
          <cell r="J163" t="e">
            <v>#REF!</v>
          </cell>
          <cell r="M163" t="e">
            <v>#REF!</v>
          </cell>
          <cell r="N163" t="e">
            <v>#REF!</v>
          </cell>
          <cell r="U163" t="e">
            <v>#REF!</v>
          </cell>
          <cell r="X163">
            <v>128.964</v>
          </cell>
        </row>
        <row r="164">
          <cell r="J164" t="e">
            <v>#REF!</v>
          </cell>
          <cell r="M164" t="e">
            <v>#REF!</v>
          </cell>
          <cell r="N164" t="e">
            <v>#REF!</v>
          </cell>
          <cell r="U164" t="e">
            <v>#REF!</v>
          </cell>
          <cell r="X164">
            <v>28564</v>
          </cell>
        </row>
        <row r="165">
          <cell r="U165" t="e">
            <v>#REF!</v>
          </cell>
        </row>
        <row r="166">
          <cell r="J166" t="e">
            <v>#REF!</v>
          </cell>
          <cell r="M166" t="e">
            <v>#REF!</v>
          </cell>
          <cell r="N166" t="e">
            <v>#REF!</v>
          </cell>
          <cell r="U166" t="e">
            <v>#REF!</v>
          </cell>
        </row>
        <row r="167">
          <cell r="J167" t="e">
            <v>#REF!</v>
          </cell>
          <cell r="M167" t="e">
            <v>#REF!</v>
          </cell>
          <cell r="N167" t="e">
            <v>#REF!</v>
          </cell>
          <cell r="U167" t="e">
            <v>#REF!</v>
          </cell>
        </row>
        <row r="168">
          <cell r="J168">
            <v>63.33</v>
          </cell>
          <cell r="M168">
            <v>63.33</v>
          </cell>
          <cell r="P168">
            <v>63.33</v>
          </cell>
          <cell r="U168">
            <v>63.33</v>
          </cell>
        </row>
        <row r="169">
          <cell r="J169" t="e">
            <v>#REF!</v>
          </cell>
          <cell r="M169" t="e">
            <v>#REF!</v>
          </cell>
          <cell r="P169" t="e">
            <v>#REF!</v>
          </cell>
          <cell r="U169" t="e">
            <v>#REF!</v>
          </cell>
        </row>
        <row r="170">
          <cell r="J170" t="e">
            <v>#REF!</v>
          </cell>
          <cell r="M170" t="e">
            <v>#REF!</v>
          </cell>
          <cell r="P170" t="e">
            <v>#REF!</v>
          </cell>
          <cell r="U170" t="e">
            <v>#REF!</v>
          </cell>
        </row>
        <row r="171">
          <cell r="U171" t="e">
            <v>#REF!</v>
          </cell>
        </row>
        <row r="172">
          <cell r="J172" t="e">
            <v>#REF!</v>
          </cell>
          <cell r="M172" t="e">
            <v>#REF!</v>
          </cell>
          <cell r="P172" t="e">
            <v>#REF!</v>
          </cell>
          <cell r="U172" t="e">
            <v>#REF!</v>
          </cell>
          <cell r="X172">
            <v>75.839416058394164</v>
          </cell>
        </row>
        <row r="173">
          <cell r="J173">
            <v>0</v>
          </cell>
          <cell r="M173" t="e">
            <v>#REF!</v>
          </cell>
          <cell r="P173" t="e">
            <v>#REF!</v>
          </cell>
          <cell r="U173" t="e">
            <v>#REF!</v>
          </cell>
          <cell r="X173">
            <v>103.9</v>
          </cell>
        </row>
        <row r="174">
          <cell r="C174">
            <v>75</v>
          </cell>
          <cell r="I174">
            <v>75</v>
          </cell>
          <cell r="T174">
            <v>0</v>
          </cell>
          <cell r="X174">
            <v>99.938587512794271</v>
          </cell>
          <cell r="AA174">
            <v>75</v>
          </cell>
        </row>
        <row r="175">
          <cell r="J175">
            <v>0</v>
          </cell>
          <cell r="K175">
            <v>0</v>
          </cell>
          <cell r="L175">
            <v>0</v>
          </cell>
          <cell r="M175" t="e">
            <v>#REF!</v>
          </cell>
          <cell r="P175" t="e">
            <v>#REF!</v>
          </cell>
          <cell r="U175" t="e">
            <v>#REF!</v>
          </cell>
          <cell r="X175">
            <v>195.28</v>
          </cell>
        </row>
        <row r="176">
          <cell r="J176" t="e">
            <v>#REF!</v>
          </cell>
          <cell r="M176" t="e">
            <v>#REF!</v>
          </cell>
          <cell r="P176" t="e">
            <v>#REF!</v>
          </cell>
          <cell r="U176" t="e">
            <v>#REF!</v>
          </cell>
          <cell r="X176">
            <v>14810</v>
          </cell>
        </row>
        <row r="177">
          <cell r="M177" t="e">
            <v>#REF!</v>
          </cell>
          <cell r="P177" t="e">
            <v>#REF!</v>
          </cell>
          <cell r="U177" t="e">
            <v>#REF!</v>
          </cell>
          <cell r="V177" t="e">
            <v>#REF!</v>
          </cell>
        </row>
        <row r="178">
          <cell r="J178" t="e">
            <v>#REF!</v>
          </cell>
          <cell r="M178" t="e">
            <v>#REF!</v>
          </cell>
          <cell r="N178" t="e">
            <v>#REF!</v>
          </cell>
          <cell r="O178" t="e">
            <v>#REF!</v>
          </cell>
          <cell r="P178" t="e">
            <v>#REF!</v>
          </cell>
          <cell r="Q178" t="e">
            <v>#REF!</v>
          </cell>
          <cell r="R178" t="e">
            <v>#REF!</v>
          </cell>
          <cell r="U178" t="e">
            <v>#REF!</v>
          </cell>
          <cell r="V178" t="e">
            <v>#REF!</v>
          </cell>
          <cell r="W178" t="e">
            <v>#REF!</v>
          </cell>
          <cell r="X178">
            <v>356.4</v>
          </cell>
          <cell r="Y178">
            <v>74.900000000000006</v>
          </cell>
          <cell r="Z178">
            <v>281.5</v>
          </cell>
        </row>
        <row r="179">
          <cell r="J179" t="e">
            <v>#REF!</v>
          </cell>
          <cell r="M179" t="e">
            <v>#REF!</v>
          </cell>
          <cell r="N179" t="e">
            <v>#REF!</v>
          </cell>
          <cell r="O179" t="e">
            <v>#REF!</v>
          </cell>
          <cell r="P179" t="e">
            <v>#REF!</v>
          </cell>
          <cell r="Q179" t="e">
            <v>#REF!</v>
          </cell>
          <cell r="R179" t="e">
            <v>#REF!</v>
          </cell>
          <cell r="U179" t="e">
            <v>#REF!</v>
          </cell>
          <cell r="V179" t="e">
            <v>#REF!</v>
          </cell>
          <cell r="W179" t="e">
            <v>#REF!</v>
          </cell>
          <cell r="X179">
            <v>43374</v>
          </cell>
          <cell r="Y179">
            <v>9115.3552188552203</v>
          </cell>
          <cell r="Z179">
            <v>34258.64478114478</v>
          </cell>
        </row>
        <row r="180">
          <cell r="J180" t="e">
            <v>#REF!</v>
          </cell>
          <cell r="M180" t="e">
            <v>#REF!</v>
          </cell>
          <cell r="N180" t="e">
            <v>#REF!</v>
          </cell>
          <cell r="O180" t="e">
            <v>#REF!</v>
          </cell>
          <cell r="P180" t="e">
            <v>#REF!</v>
          </cell>
          <cell r="Q180" t="e">
            <v>#REF!</v>
          </cell>
          <cell r="R180" t="e">
            <v>#REF!</v>
          </cell>
          <cell r="S180" t="str">
            <v/>
          </cell>
          <cell r="T180" t="str">
            <v/>
          </cell>
          <cell r="U180" t="e">
            <v>#REF!</v>
          </cell>
          <cell r="V180" t="e">
            <v>#REF!</v>
          </cell>
          <cell r="W180" t="e">
            <v>#REF!</v>
          </cell>
          <cell r="X180">
            <v>121.7</v>
          </cell>
          <cell r="Y180">
            <v>121.7</v>
          </cell>
          <cell r="Z180">
            <v>121.7</v>
          </cell>
          <cell r="AA180" t="str">
            <v/>
          </cell>
        </row>
        <row r="181">
          <cell r="U181" t="e">
            <v>#REF!</v>
          </cell>
          <cell r="V181" t="e">
            <v>#REF!</v>
          </cell>
          <cell r="W181" t="e">
            <v>#REF!</v>
          </cell>
          <cell r="X181">
            <v>52</v>
          </cell>
          <cell r="Y181">
            <v>52</v>
          </cell>
        </row>
        <row r="182">
          <cell r="M182" t="e">
            <v>#REF!</v>
          </cell>
          <cell r="P182" t="e">
            <v>#REF!</v>
          </cell>
          <cell r="U182" t="e">
            <v>#REF!</v>
          </cell>
          <cell r="V182" t="e">
            <v>#REF!</v>
          </cell>
          <cell r="W182" t="e">
            <v>#REF!</v>
          </cell>
          <cell r="X182">
            <v>43426</v>
          </cell>
          <cell r="Y182">
            <v>9167.3552188552203</v>
          </cell>
          <cell r="Z182">
            <v>34258.64478114478</v>
          </cell>
        </row>
        <row r="183">
          <cell r="U183" t="e">
            <v>#REF!</v>
          </cell>
        </row>
        <row r="185">
          <cell r="M185" t="str">
            <v>ТЕЦ-5 ВСЬОГО</v>
          </cell>
          <cell r="N185" t="str">
            <v>Е/Е</v>
          </cell>
          <cell r="O185" t="str">
            <v xml:space="preserve"> Т/Е</v>
          </cell>
          <cell r="P185" t="str">
            <v>ТЕЦ-6 ВСЬОГО</v>
          </cell>
          <cell r="Q185" t="str">
            <v>Е/Е</v>
          </cell>
          <cell r="R185" t="str">
            <v xml:space="preserve"> Т/Е</v>
          </cell>
          <cell r="U185" t="str">
            <v>АК КЕ ВСЬОГО</v>
          </cell>
          <cell r="V185" t="str">
            <v>Е/Е</v>
          </cell>
          <cell r="W185" t="str">
            <v xml:space="preserve"> Т/Е</v>
          </cell>
        </row>
        <row r="186">
          <cell r="N186">
            <v>130.30000000000001</v>
          </cell>
          <cell r="O186">
            <v>68</v>
          </cell>
          <cell r="Q186">
            <v>233.6</v>
          </cell>
          <cell r="R186">
            <v>67</v>
          </cell>
        </row>
        <row r="187">
          <cell r="N187">
            <v>193</v>
          </cell>
          <cell r="O187">
            <v>164.8</v>
          </cell>
          <cell r="Q187">
            <v>198.5</v>
          </cell>
          <cell r="R187">
            <v>163.30000000000001</v>
          </cell>
        </row>
        <row r="188">
          <cell r="N188">
            <v>303.89999999999998</v>
          </cell>
          <cell r="O188">
            <v>112.3</v>
          </cell>
          <cell r="Q188">
            <v>301.2</v>
          </cell>
          <cell r="R188">
            <v>115.6</v>
          </cell>
        </row>
        <row r="189">
          <cell r="N189">
            <v>110.89999999999998</v>
          </cell>
          <cell r="O189">
            <v>-52.500000000000014</v>
          </cell>
          <cell r="Q189">
            <v>102.69999999999999</v>
          </cell>
          <cell r="R189">
            <v>-47.700000000000017</v>
          </cell>
        </row>
        <row r="190">
          <cell r="N190" t="e">
            <v>#REF!</v>
          </cell>
          <cell r="O190" t="e">
            <v>#REF!</v>
          </cell>
          <cell r="Q190" t="e">
            <v>#REF!</v>
          </cell>
          <cell r="R190" t="e">
            <v>#REF!</v>
          </cell>
        </row>
        <row r="191">
          <cell r="N191" t="e">
            <v>#REF!</v>
          </cell>
          <cell r="O191" t="e">
            <v>#REF!</v>
          </cell>
          <cell r="Q191" t="e">
            <v>#REF!</v>
          </cell>
          <cell r="R191" t="e">
            <v>#REF!</v>
          </cell>
        </row>
        <row r="192">
          <cell r="N192" t="e">
            <v>#REF!</v>
          </cell>
          <cell r="O192" t="e">
            <v>#REF!</v>
          </cell>
          <cell r="Q192" t="e">
            <v>#REF!</v>
          </cell>
          <cell r="R192" t="e">
            <v>#REF!</v>
          </cell>
          <cell r="V192" t="e">
            <v>#REF!</v>
          </cell>
          <cell r="W192" t="e">
            <v>#REF!</v>
          </cell>
        </row>
        <row r="198">
          <cell r="Y198">
            <v>1507.2</v>
          </cell>
        </row>
        <row r="214">
          <cell r="M214" t="str">
            <v>ЗАТВЕРДЖУЮ</v>
          </cell>
        </row>
        <row r="215">
          <cell r="M215" t="str">
            <v>ГОЛОВА ПРАЛІННЯ АК КЕ</v>
          </cell>
        </row>
        <row r="216">
          <cell r="M216" t="str">
            <v xml:space="preserve">                        І.В.ПЛАЧКОВ</v>
          </cell>
          <cell r="N216" t="str">
            <v xml:space="preserve">      І.В.ПЛАЧКОВ</v>
          </cell>
        </row>
        <row r="223">
          <cell r="C223" t="str">
            <v>ПОТРЕБА   В КОШТАХ НА  червень 1998 року</v>
          </cell>
        </row>
        <row r="224">
          <cell r="C224" t="str">
            <v>ПО ФІЛІАЛАХ АК КИЇВЕНЕРГО</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V233" t="e">
            <v>#REF!</v>
          </cell>
        </row>
        <row r="234">
          <cell r="C234" t="e">
            <v>#REF!</v>
          </cell>
          <cell r="D234" t="e">
            <v>#REF!</v>
          </cell>
          <cell r="E234" t="e">
            <v>#REF!</v>
          </cell>
          <cell r="I234" t="e">
            <v>#REF!</v>
          </cell>
          <cell r="J234" t="e">
            <v>#REF!</v>
          </cell>
          <cell r="K234" t="e">
            <v>#REF!</v>
          </cell>
          <cell r="L234" t="e">
            <v>#REF!</v>
          </cell>
          <cell r="M234" t="e">
            <v>#REF!</v>
          </cell>
          <cell r="N234" t="e">
            <v>#REF!</v>
          </cell>
          <cell r="O234" t="e">
            <v>#REF!</v>
          </cell>
          <cell r="P234" t="e">
            <v>#REF!</v>
          </cell>
          <cell r="Q234" t="e">
            <v>#REF!</v>
          </cell>
          <cell r="R234" t="e">
            <v>#REF!</v>
          </cell>
          <cell r="S234" t="e">
            <v>#REF!</v>
          </cell>
          <cell r="T234">
            <v>1012</v>
          </cell>
          <cell r="U234" t="e">
            <v>#REF!</v>
          </cell>
          <cell r="V234" t="e">
            <v>#REF!</v>
          </cell>
        </row>
        <row r="235">
          <cell r="C235" t="e">
            <v>#REF!</v>
          </cell>
          <cell r="I235" t="e">
            <v>#REF!</v>
          </cell>
          <cell r="J235" t="e">
            <v>#REF!</v>
          </cell>
          <cell r="M235" t="e">
            <v>#REF!</v>
          </cell>
          <cell r="P235" t="e">
            <v>#REF!</v>
          </cell>
          <cell r="S235" t="e">
            <v>#REF!</v>
          </cell>
          <cell r="U235" t="e">
            <v>#REF!</v>
          </cell>
          <cell r="V235" t="e">
            <v>#REF!</v>
          </cell>
        </row>
        <row r="236">
          <cell r="C236" t="e">
            <v>#REF!</v>
          </cell>
          <cell r="I236" t="e">
            <v>#REF!</v>
          </cell>
          <cell r="J236" t="e">
            <v>#REF!</v>
          </cell>
          <cell r="K236">
            <v>0</v>
          </cell>
          <cell r="L236">
            <v>0</v>
          </cell>
          <cell r="M236" t="e">
            <v>#REF!</v>
          </cell>
          <cell r="N236" t="e">
            <v>#REF!</v>
          </cell>
          <cell r="O236" t="e">
            <v>#REF!</v>
          </cell>
          <cell r="P236" t="e">
            <v>#REF!</v>
          </cell>
          <cell r="Q236" t="e">
            <v>#REF!</v>
          </cell>
          <cell r="R236" t="e">
            <v>#REF!</v>
          </cell>
          <cell r="S236" t="e">
            <v>#REF!</v>
          </cell>
          <cell r="T236">
            <v>0</v>
          </cell>
          <cell r="U236" t="e">
            <v>#REF!</v>
          </cell>
          <cell r="V236" t="e">
            <v>#REF!</v>
          </cell>
        </row>
        <row r="237">
          <cell r="C237" t="e">
            <v>#REF!</v>
          </cell>
          <cell r="I237" t="e">
            <v>#REF!</v>
          </cell>
          <cell r="J237" t="e">
            <v>#REF!</v>
          </cell>
          <cell r="M237" t="e">
            <v>#REF!</v>
          </cell>
          <cell r="P237" t="e">
            <v>#REF!</v>
          </cell>
          <cell r="S237">
            <v>0</v>
          </cell>
          <cell r="U237" t="e">
            <v>#REF!</v>
          </cell>
          <cell r="V237" t="e">
            <v>#REF!</v>
          </cell>
        </row>
        <row r="238">
          <cell r="C238" t="e">
            <v>#REF!</v>
          </cell>
          <cell r="I238" t="e">
            <v>#REF!</v>
          </cell>
          <cell r="J238" t="e">
            <v>#REF!</v>
          </cell>
          <cell r="M238" t="e">
            <v>#REF!</v>
          </cell>
          <cell r="P238" t="e">
            <v>#REF!</v>
          </cell>
          <cell r="S238" t="e">
            <v>#REF!</v>
          </cell>
          <cell r="U238" t="e">
            <v>#REF!</v>
          </cell>
          <cell r="V238" t="e">
            <v>#REF!</v>
          </cell>
          <cell r="X238">
            <v>6</v>
          </cell>
          <cell r="Y238">
            <v>6</v>
          </cell>
          <cell r="Z238">
            <v>12</v>
          </cell>
        </row>
        <row r="239">
          <cell r="C239">
            <v>0</v>
          </cell>
          <cell r="U239">
            <v>0</v>
          </cell>
          <cell r="V239">
            <v>0</v>
          </cell>
        </row>
        <row r="240">
          <cell r="C240">
            <v>2421.3333333333335</v>
          </cell>
          <cell r="U240">
            <v>2421.3333333333335</v>
          </cell>
          <cell r="V240">
            <v>2421.3333333333335</v>
          </cell>
        </row>
        <row r="241">
          <cell r="C241" t="e">
            <v>#REF!</v>
          </cell>
          <cell r="D241" t="e">
            <v>#REF!</v>
          </cell>
          <cell r="E241" t="e">
            <v>#REF!</v>
          </cell>
          <cell r="I241">
            <v>0</v>
          </cell>
          <cell r="J241">
            <v>0</v>
          </cell>
          <cell r="K241">
            <v>0</v>
          </cell>
          <cell r="L241">
            <v>0</v>
          </cell>
          <cell r="M241" t="e">
            <v>#REF!</v>
          </cell>
          <cell r="N241" t="e">
            <v>#REF!</v>
          </cell>
          <cell r="O241" t="e">
            <v>#REF!</v>
          </cell>
          <cell r="P241" t="e">
            <v>#REF!</v>
          </cell>
          <cell r="Q241" t="e">
            <v>#REF!</v>
          </cell>
          <cell r="R241" t="e">
            <v>#REF!</v>
          </cell>
          <cell r="S241" t="e">
            <v>#REF!</v>
          </cell>
          <cell r="U241" t="e">
            <v>#REF!</v>
          </cell>
          <cell r="V241" t="e">
            <v>#REF!</v>
          </cell>
        </row>
        <row r="242">
          <cell r="V242">
            <v>0</v>
          </cell>
        </row>
        <row r="243">
          <cell r="C243" t="e">
            <v>#REF!</v>
          </cell>
          <cell r="I243" t="e">
            <v>#REF!</v>
          </cell>
          <cell r="J243" t="e">
            <v>#REF!</v>
          </cell>
          <cell r="M243" t="e">
            <v>#REF!</v>
          </cell>
          <cell r="P243" t="e">
            <v>#REF!</v>
          </cell>
          <cell r="S243" t="e">
            <v>#REF!</v>
          </cell>
          <cell r="U243" t="e">
            <v>#REF!</v>
          </cell>
          <cell r="V243" t="e">
            <v>#REF!</v>
          </cell>
        </row>
        <row r="244">
          <cell r="C244">
            <v>40</v>
          </cell>
          <cell r="I244">
            <v>0</v>
          </cell>
          <cell r="J244">
            <v>0</v>
          </cell>
          <cell r="M244">
            <v>0</v>
          </cell>
          <cell r="P244">
            <v>0</v>
          </cell>
          <cell r="S244">
            <v>0</v>
          </cell>
          <cell r="U244">
            <v>0</v>
          </cell>
          <cell r="V244">
            <v>40</v>
          </cell>
        </row>
        <row r="245">
          <cell r="V245">
            <v>0</v>
          </cell>
        </row>
        <row r="246">
          <cell r="C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row>
        <row r="247">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row>
        <row r="248">
          <cell r="V248">
            <v>0</v>
          </cell>
        </row>
        <row r="249">
          <cell r="C249" t="e">
            <v>#REF!</v>
          </cell>
          <cell r="I249" t="e">
            <v>#REF!</v>
          </cell>
          <cell r="J249" t="e">
            <v>#REF!</v>
          </cell>
          <cell r="M249" t="e">
            <v>#REF!</v>
          </cell>
          <cell r="P249" t="e">
            <v>#REF!</v>
          </cell>
          <cell r="S249">
            <v>0</v>
          </cell>
          <cell r="U249" t="e">
            <v>#REF!</v>
          </cell>
          <cell r="V249" t="e">
            <v>#REF!</v>
          </cell>
        </row>
        <row r="250">
          <cell r="C250" t="e">
            <v>#REF!</v>
          </cell>
          <cell r="I250" t="e">
            <v>#REF!</v>
          </cell>
          <cell r="J250" t="e">
            <v>#REF!</v>
          </cell>
          <cell r="M250" t="e">
            <v>#REF!</v>
          </cell>
          <cell r="P250" t="e">
            <v>#REF!</v>
          </cell>
          <cell r="S250">
            <v>0</v>
          </cell>
          <cell r="U250" t="e">
            <v>#REF!</v>
          </cell>
          <cell r="V250" t="e">
            <v>#REF!</v>
          </cell>
        </row>
        <row r="251">
          <cell r="V251">
            <v>0</v>
          </cell>
        </row>
        <row r="252">
          <cell r="C252" t="e">
            <v>#REF!</v>
          </cell>
          <cell r="I252" t="e">
            <v>#REF!</v>
          </cell>
          <cell r="J252" t="e">
            <v>#REF!</v>
          </cell>
          <cell r="M252" t="e">
            <v>#REF!</v>
          </cell>
          <cell r="N252" t="e">
            <v>#REF!</v>
          </cell>
          <cell r="O252" t="e">
            <v>#REF!</v>
          </cell>
          <cell r="P252" t="e">
            <v>#REF!</v>
          </cell>
          <cell r="Q252" t="e">
            <v>#REF!</v>
          </cell>
          <cell r="R252" t="e">
            <v>#REF!</v>
          </cell>
          <cell r="S252">
            <v>0</v>
          </cell>
          <cell r="T252">
            <v>0</v>
          </cell>
          <cell r="U252" t="e">
            <v>#REF!</v>
          </cell>
          <cell r="V252" t="e">
            <v>#REF!</v>
          </cell>
        </row>
        <row r="253">
          <cell r="C253" t="e">
            <v>#REF!</v>
          </cell>
          <cell r="I253" t="e">
            <v>#REF!</v>
          </cell>
          <cell r="J253" t="e">
            <v>#REF!</v>
          </cell>
          <cell r="M253" t="e">
            <v>#REF!</v>
          </cell>
          <cell r="P253" t="e">
            <v>#REF!</v>
          </cell>
          <cell r="S253">
            <v>0</v>
          </cell>
          <cell r="U253" t="e">
            <v>#REF!</v>
          </cell>
          <cell r="V253" t="e">
            <v>#REF!</v>
          </cell>
        </row>
        <row r="254">
          <cell r="I254">
            <v>20</v>
          </cell>
          <cell r="J254">
            <v>152</v>
          </cell>
          <cell r="M254">
            <v>20</v>
          </cell>
          <cell r="P254">
            <v>10</v>
          </cell>
          <cell r="U254">
            <v>202</v>
          </cell>
          <cell r="V254">
            <v>202</v>
          </cell>
        </row>
        <row r="255">
          <cell r="I255" t="e">
            <v>#REF!</v>
          </cell>
          <cell r="U255" t="e">
            <v>#REF!</v>
          </cell>
          <cell r="V255" t="e">
            <v>#REF!</v>
          </cell>
        </row>
        <row r="256">
          <cell r="C256" t="e">
            <v>#REF!</v>
          </cell>
          <cell r="I256">
            <v>0</v>
          </cell>
          <cell r="J256">
            <v>0</v>
          </cell>
          <cell r="M256" t="e">
            <v>#REF!</v>
          </cell>
          <cell r="P256" t="e">
            <v>#REF!</v>
          </cell>
          <cell r="S256">
            <v>0</v>
          </cell>
          <cell r="U256" t="e">
            <v>#REF!</v>
          </cell>
          <cell r="V256" t="e">
            <v>#REF!</v>
          </cell>
        </row>
        <row r="257">
          <cell r="C257" t="e">
            <v>#REF!</v>
          </cell>
          <cell r="I257" t="e">
            <v>#REF!</v>
          </cell>
          <cell r="J257" t="e">
            <v>#REF!</v>
          </cell>
          <cell r="M257" t="e">
            <v>#REF!</v>
          </cell>
          <cell r="P257" t="e">
            <v>#REF!</v>
          </cell>
          <cell r="S257">
            <v>0</v>
          </cell>
          <cell r="U257" t="e">
            <v>#REF!</v>
          </cell>
          <cell r="V257" t="e">
            <v>#REF!</v>
          </cell>
        </row>
        <row r="258">
          <cell r="C258" t="e">
            <v>#REF!</v>
          </cell>
          <cell r="I258">
            <v>0</v>
          </cell>
          <cell r="J258">
            <v>0</v>
          </cell>
          <cell r="M258" t="e">
            <v>#REF!</v>
          </cell>
          <cell r="N258" t="e">
            <v>#REF!</v>
          </cell>
          <cell r="O258" t="e">
            <v>#REF!</v>
          </cell>
          <cell r="P258" t="e">
            <v>#REF!</v>
          </cell>
          <cell r="Q258" t="e">
            <v>#REF!</v>
          </cell>
          <cell r="R258" t="e">
            <v>#REF!</v>
          </cell>
          <cell r="S258">
            <v>0</v>
          </cell>
        </row>
        <row r="259">
          <cell r="C259" t="e">
            <v>#REF!</v>
          </cell>
          <cell r="I259" t="e">
            <v>#REF!</v>
          </cell>
          <cell r="J259" t="e">
            <v>#REF!</v>
          </cell>
          <cell r="M259" t="e">
            <v>#REF!</v>
          </cell>
          <cell r="P259" t="e">
            <v>#REF!</v>
          </cell>
          <cell r="S259" t="e">
            <v>#REF!</v>
          </cell>
          <cell r="U259" t="e">
            <v>#REF!</v>
          </cell>
          <cell r="V259" t="e">
            <v>#REF!</v>
          </cell>
        </row>
        <row r="260">
          <cell r="C260" t="e">
            <v>#REF!</v>
          </cell>
          <cell r="I260" t="e">
            <v>#REF!</v>
          </cell>
          <cell r="J260" t="e">
            <v>#REF!</v>
          </cell>
          <cell r="M260" t="e">
            <v>#REF!</v>
          </cell>
          <cell r="P260" t="e">
            <v>#REF!</v>
          </cell>
          <cell r="S260" t="e">
            <v>#REF!</v>
          </cell>
          <cell r="U260" t="e">
            <v>#REF!</v>
          </cell>
          <cell r="V260" t="e">
            <v>#REF!</v>
          </cell>
        </row>
        <row r="261">
          <cell r="C261" t="e">
            <v>#REF!</v>
          </cell>
          <cell r="D261" t="e">
            <v>#REF!</v>
          </cell>
          <cell r="E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0</v>
          </cell>
          <cell r="U261" t="e">
            <v>#REF!</v>
          </cell>
          <cell r="V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16</v>
          </cell>
          <cell r="U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U263" t="e">
            <v>#REF!</v>
          </cell>
        </row>
        <row r="264">
          <cell r="C264" t="e">
            <v>#REF!</v>
          </cell>
          <cell r="I264" t="e">
            <v>#REF!</v>
          </cell>
          <cell r="J264" t="e">
            <v>#REF!</v>
          </cell>
          <cell r="K264" t="e">
            <v>#REF!</v>
          </cell>
          <cell r="L264" t="e">
            <v>#REF!</v>
          </cell>
          <cell r="M264" t="e">
            <v>#REF!</v>
          </cell>
          <cell r="N264" t="e">
            <v>#REF!</v>
          </cell>
          <cell r="O264" t="e">
            <v>#REF!</v>
          </cell>
          <cell r="P264" t="e">
            <v>#REF!</v>
          </cell>
          <cell r="Q264" t="e">
            <v>#REF!</v>
          </cell>
          <cell r="R264" t="e">
            <v>#REF!</v>
          </cell>
          <cell r="S264">
            <v>0</v>
          </cell>
          <cell r="T264">
            <v>12</v>
          </cell>
          <cell r="U264" t="e">
            <v>#REF!</v>
          </cell>
          <cell r="V264" t="e">
            <v>#REF!</v>
          </cell>
        </row>
        <row r="265">
          <cell r="C265">
            <v>0</v>
          </cell>
          <cell r="I265" t="e">
            <v>#REF!</v>
          </cell>
          <cell r="J265" t="e">
            <v>#REF!</v>
          </cell>
          <cell r="M265" t="e">
            <v>#REF!</v>
          </cell>
          <cell r="N265" t="e">
            <v>#REF!</v>
          </cell>
          <cell r="O265" t="e">
            <v>#REF!</v>
          </cell>
          <cell r="P265" t="e">
            <v>#REF!</v>
          </cell>
          <cell r="Q265" t="e">
            <v>#REF!</v>
          </cell>
          <cell r="R265" t="e">
            <v>#REF!</v>
          </cell>
          <cell r="S265">
            <v>0</v>
          </cell>
          <cell r="U265">
            <v>0</v>
          </cell>
          <cell r="V265" t="e">
            <v>#REF!</v>
          </cell>
        </row>
        <row r="275">
          <cell r="N275" t="str">
            <v>Собівартість</v>
          </cell>
        </row>
        <row r="276">
          <cell r="P276">
            <v>-25</v>
          </cell>
        </row>
        <row r="277">
          <cell r="P277">
            <v>-1.375</v>
          </cell>
        </row>
        <row r="278">
          <cell r="P278">
            <v>-8</v>
          </cell>
        </row>
        <row r="279">
          <cell r="P279">
            <v>-2.1590909090909096</v>
          </cell>
        </row>
        <row r="285">
          <cell r="N285" t="str">
            <v>ФМЗ ( з відрахуван)</v>
          </cell>
          <cell r="P285">
            <v>25</v>
          </cell>
        </row>
      </sheetData>
      <sheetData sheetId="15" refreshError="1">
        <row r="8">
          <cell r="S8" t="str">
            <v>ЗАТВЕРДЖУЮ</v>
          </cell>
        </row>
        <row r="20">
          <cell r="W20" t="str">
            <v>ЗАТВЕРДЖУЮ</v>
          </cell>
        </row>
        <row r="21">
          <cell r="W21" t="str">
            <v>ГЕНЕРАЛЬНИЙ ДИРЕКТОР -</v>
          </cell>
        </row>
        <row r="22">
          <cell r="W22" t="str">
            <v>ГОЛОВА ПРАВЛІННЯ КЕ</v>
          </cell>
        </row>
        <row r="25">
          <cell r="W25" t="str">
            <v xml:space="preserve">        </v>
          </cell>
          <cell r="X25" t="str">
            <v>ПЛАЧКОВ І.В.</v>
          </cell>
        </row>
        <row r="26">
          <cell r="W26" t="str">
            <v>ЗАТВЕРДЖУЮ</v>
          </cell>
        </row>
        <row r="28">
          <cell r="S28" t="str">
            <v>ЗАТВЕРДЖУЮ</v>
          </cell>
        </row>
        <row r="29">
          <cell r="S29" t="str">
            <v>ГОЛОВА ПРАЛІННЯ  КЕ</v>
          </cell>
        </row>
        <row r="32">
          <cell r="S32" t="str">
            <v xml:space="preserve">                   ПЛАЧКОВ І.В.</v>
          </cell>
          <cell r="T32" t="str">
            <v>І.В.ПЛАЧКОВ</v>
          </cell>
        </row>
        <row r="33">
          <cell r="W33" t="str">
            <v xml:space="preserve">                      ПЛАЧКОВ І.В.</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ТЕЦ-6 ВСЬОГО</v>
          </cell>
          <cell r="Q36" t="str">
            <v>Е/Е</v>
          </cell>
          <cell r="R36" t="str">
            <v xml:space="preserve"> Т/Е</v>
          </cell>
          <cell r="S36" t="str">
            <v xml:space="preserve">ДОП.ВИР. </v>
          </cell>
          <cell r="T36" t="str">
            <v>РЕЗЕРВ</v>
          </cell>
          <cell r="U36" t="str">
            <v>Е/Е</v>
          </cell>
          <cell r="V36" t="str">
            <v xml:space="preserve"> Т/Е</v>
          </cell>
          <cell r="W36" t="str">
            <v>АК КЕ ВСЬОГО</v>
          </cell>
          <cell r="X36" t="str">
            <v>Е/Е</v>
          </cell>
          <cell r="Y36" t="str">
            <v xml:space="preserve"> Т/Е</v>
          </cell>
          <cell r="Z36" t="str">
            <v>СТАНЦІї ЕЛЕКТРО</v>
          </cell>
          <cell r="AA36" t="str">
            <v>СТАНЦІІ ТЕПЛОВІ</v>
          </cell>
          <cell r="AB36" t="str">
            <v>МЕРЕЖІ ЕЛЕКТРО</v>
          </cell>
          <cell r="AC36" t="str">
            <v>МЕРЕЖІ ТЕПЛОВІ</v>
          </cell>
        </row>
        <row r="37">
          <cell r="N37">
            <v>225</v>
          </cell>
          <cell r="Q37">
            <v>158</v>
          </cell>
          <cell r="X37">
            <v>383</v>
          </cell>
        </row>
        <row r="38">
          <cell r="N38">
            <v>200.95</v>
          </cell>
          <cell r="Q38">
            <v>135.85</v>
          </cell>
          <cell r="X38">
            <v>336.79999999999995</v>
          </cell>
        </row>
        <row r="39">
          <cell r="X39">
            <v>0</v>
          </cell>
        </row>
        <row r="40">
          <cell r="X40">
            <v>199.5</v>
          </cell>
        </row>
        <row r="41">
          <cell r="X41">
            <v>0</v>
          </cell>
        </row>
        <row r="42">
          <cell r="X42">
            <v>0</v>
          </cell>
        </row>
        <row r="43">
          <cell r="X43">
            <v>480.7</v>
          </cell>
        </row>
        <row r="44">
          <cell r="I44">
            <v>0</v>
          </cell>
          <cell r="X44">
            <v>480.7</v>
          </cell>
        </row>
        <row r="45">
          <cell r="J45">
            <v>330</v>
          </cell>
          <cell r="O45">
            <v>280</v>
          </cell>
          <cell r="R45">
            <v>320</v>
          </cell>
          <cell r="Y45">
            <v>930</v>
          </cell>
        </row>
        <row r="46">
          <cell r="Y46">
            <v>0</v>
          </cell>
        </row>
        <row r="47">
          <cell r="J47">
            <v>330</v>
          </cell>
          <cell r="O47">
            <v>280</v>
          </cell>
          <cell r="R47">
            <v>320</v>
          </cell>
          <cell r="Y47">
            <v>812</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T49">
            <v>112</v>
          </cell>
          <cell r="U49">
            <v>28</v>
          </cell>
          <cell r="V49">
            <v>84</v>
          </cell>
          <cell r="W49" t="e">
            <v>#REF!</v>
          </cell>
          <cell r="X49" t="e">
            <v>#REF!</v>
          </cell>
          <cell r="Y49" t="e">
            <v>#REF!</v>
          </cell>
          <cell r="Z49" t="e">
            <v>#REF!</v>
          </cell>
          <cell r="AA49" t="e">
            <v>#REF!</v>
          </cell>
          <cell r="AB49" t="e">
            <v>#REF!</v>
          </cell>
          <cell r="AC49" t="e">
            <v>#REF!</v>
          </cell>
        </row>
        <row r="50">
          <cell r="C50">
            <v>29</v>
          </cell>
          <cell r="D50">
            <v>10</v>
          </cell>
          <cell r="E50">
            <v>19</v>
          </cell>
          <cell r="I50">
            <v>0</v>
          </cell>
          <cell r="J50">
            <v>252</v>
          </cell>
          <cell r="M50">
            <v>2</v>
          </cell>
          <cell r="N50">
            <v>1</v>
          </cell>
          <cell r="O50">
            <v>1</v>
          </cell>
          <cell r="P50">
            <v>4</v>
          </cell>
          <cell r="Q50">
            <v>2</v>
          </cell>
          <cell r="R50">
            <v>2</v>
          </cell>
          <cell r="V50">
            <v>0</v>
          </cell>
          <cell r="W50">
            <v>298.7</v>
          </cell>
          <cell r="X50">
            <v>23</v>
          </cell>
          <cell r="Y50">
            <v>275.7</v>
          </cell>
        </row>
        <row r="51">
          <cell r="C51">
            <v>0</v>
          </cell>
          <cell r="D51">
            <v>0</v>
          </cell>
          <cell r="E51">
            <v>0</v>
          </cell>
          <cell r="I51">
            <v>0</v>
          </cell>
          <cell r="M51">
            <v>42.300000000000004</v>
          </cell>
          <cell r="N51">
            <v>24</v>
          </cell>
          <cell r="O51">
            <v>18.300000000000004</v>
          </cell>
          <cell r="P51">
            <v>91.8</v>
          </cell>
          <cell r="Q51">
            <v>36</v>
          </cell>
          <cell r="R51">
            <v>55.8</v>
          </cell>
          <cell r="V51">
            <v>0</v>
          </cell>
          <cell r="W51">
            <v>134.1</v>
          </cell>
          <cell r="X51">
            <v>60</v>
          </cell>
          <cell r="Y51">
            <v>74.099999999999994</v>
          </cell>
        </row>
        <row r="52">
          <cell r="C52">
            <v>200</v>
          </cell>
          <cell r="D52">
            <v>72</v>
          </cell>
          <cell r="E52">
            <v>128</v>
          </cell>
          <cell r="V52">
            <v>0</v>
          </cell>
          <cell r="W52">
            <v>200</v>
          </cell>
          <cell r="X52">
            <v>72</v>
          </cell>
          <cell r="Y52">
            <v>128</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90</v>
          </cell>
          <cell r="U53">
            <v>30</v>
          </cell>
          <cell r="V53">
            <v>60</v>
          </cell>
          <cell r="W53" t="e">
            <v>#REF!</v>
          </cell>
          <cell r="X53" t="e">
            <v>#REF!</v>
          </cell>
          <cell r="Y53" t="e">
            <v>#REF!</v>
          </cell>
          <cell r="Z53" t="e">
            <v>#REF!</v>
          </cell>
          <cell r="AA53" t="e">
            <v>#REF!</v>
          </cell>
          <cell r="AB53" t="e">
            <v>#REF!</v>
          </cell>
          <cell r="AC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T54">
            <v>42</v>
          </cell>
          <cell r="U54">
            <v>22</v>
          </cell>
          <cell r="V54">
            <v>20</v>
          </cell>
          <cell r="W54" t="e">
            <v>#REF!</v>
          </cell>
          <cell r="X54" t="e">
            <v>#REF!</v>
          </cell>
          <cell r="Y54" t="e">
            <v>#REF!</v>
          </cell>
          <cell r="Z54" t="e">
            <v>#REF!</v>
          </cell>
          <cell r="AA54" t="e">
            <v>#REF!</v>
          </cell>
          <cell r="AB54" t="e">
            <v>#REF!</v>
          </cell>
          <cell r="AC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T55">
            <v>0</v>
          </cell>
          <cell r="V55">
            <v>0</v>
          </cell>
          <cell r="W55" t="e">
            <v>#REF!</v>
          </cell>
          <cell r="X55" t="e">
            <v>#REF!</v>
          </cell>
          <cell r="Y55" t="e">
            <v>#REF!</v>
          </cell>
          <cell r="Z55" t="e">
            <v>#REF!</v>
          </cell>
          <cell r="AA55" t="e">
            <v>#REF!</v>
          </cell>
          <cell r="AB55" t="e">
            <v>#REF!</v>
          </cell>
          <cell r="AC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V56">
            <v>0</v>
          </cell>
          <cell r="W56" t="e">
            <v>#REF!</v>
          </cell>
          <cell r="X56" t="e">
            <v>#REF!</v>
          </cell>
          <cell r="Y56" t="e">
            <v>#REF!</v>
          </cell>
          <cell r="Z56" t="e">
            <v>#REF!</v>
          </cell>
          <cell r="AA56" t="e">
            <v>#REF!</v>
          </cell>
          <cell r="AB56" t="e">
            <v>#REF!</v>
          </cell>
          <cell r="AC56" t="e">
            <v>#REF!</v>
          </cell>
        </row>
        <row r="57">
          <cell r="C57" t="e">
            <v>#REF!</v>
          </cell>
          <cell r="D57" t="e">
            <v>#REF!</v>
          </cell>
          <cell r="E57" t="e">
            <v>#REF!</v>
          </cell>
          <cell r="I57" t="e">
            <v>#REF!</v>
          </cell>
          <cell r="J57" t="e">
            <v>#REF!</v>
          </cell>
          <cell r="K57" t="e">
            <v>#REF!</v>
          </cell>
          <cell r="L57" t="e">
            <v>#REF!</v>
          </cell>
          <cell r="M57" t="e">
            <v>#REF!</v>
          </cell>
          <cell r="N57" t="e">
            <v>#REF!</v>
          </cell>
          <cell r="O57">
            <v>0</v>
          </cell>
          <cell r="P57" t="e">
            <v>#REF!</v>
          </cell>
          <cell r="Q57" t="e">
            <v>#REF!</v>
          </cell>
          <cell r="R57">
            <v>0</v>
          </cell>
          <cell r="V57">
            <v>0</v>
          </cell>
          <cell r="W57" t="e">
            <v>#REF!</v>
          </cell>
          <cell r="X57" t="e">
            <v>#REF!</v>
          </cell>
          <cell r="Y57" t="e">
            <v>#REF!</v>
          </cell>
          <cell r="AA57" t="e">
            <v>#REF!</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T58">
            <v>139</v>
          </cell>
          <cell r="U58">
            <v>2</v>
          </cell>
          <cell r="V58">
            <v>137</v>
          </cell>
          <cell r="W58" t="e">
            <v>#REF!</v>
          </cell>
          <cell r="X58" t="e">
            <v>#REF!</v>
          </cell>
          <cell r="Y58" t="e">
            <v>#REF!</v>
          </cell>
          <cell r="Z58" t="e">
            <v>#REF!</v>
          </cell>
          <cell r="AA58" t="e">
            <v>#REF!</v>
          </cell>
          <cell r="AB58" t="e">
            <v>#REF!</v>
          </cell>
          <cell r="AC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V59">
            <v>0</v>
          </cell>
          <cell r="W59" t="e">
            <v>#REF!</v>
          </cell>
          <cell r="X59" t="e">
            <v>#REF!</v>
          </cell>
          <cell r="Y59" t="e">
            <v>#REF!</v>
          </cell>
          <cell r="Z59" t="e">
            <v>#REF!</v>
          </cell>
          <cell r="AA59" t="e">
            <v>#REF!</v>
          </cell>
          <cell r="AB59" t="e">
            <v>#REF!</v>
          </cell>
          <cell r="AC59" t="e">
            <v>#REF!</v>
          </cell>
        </row>
        <row r="60">
          <cell r="C60" t="e">
            <v>#REF!</v>
          </cell>
          <cell r="D60" t="e">
            <v>#REF!</v>
          </cell>
          <cell r="E60" t="e">
            <v>#REF!</v>
          </cell>
          <cell r="I60" t="e">
            <v>#REF!</v>
          </cell>
          <cell r="J60" t="e">
            <v>#REF!</v>
          </cell>
          <cell r="K60" t="e">
            <v>#REF!</v>
          </cell>
          <cell r="L60" t="e">
            <v>#REF!</v>
          </cell>
          <cell r="M60" t="e">
            <v>#REF!</v>
          </cell>
          <cell r="N60" t="e">
            <v>#REF!</v>
          </cell>
          <cell r="O60" t="e">
            <v>#REF!</v>
          </cell>
          <cell r="P60" t="e">
            <v>#REF!</v>
          </cell>
          <cell r="Q60" t="e">
            <v>#REF!</v>
          </cell>
          <cell r="R60" t="e">
            <v>#REF!</v>
          </cell>
          <cell r="V60">
            <v>0</v>
          </cell>
          <cell r="W60" t="e">
            <v>#REF!</v>
          </cell>
          <cell r="X60" t="e">
            <v>#REF!</v>
          </cell>
          <cell r="Y60" t="e">
            <v>#REF!</v>
          </cell>
          <cell r="Z60" t="e">
            <v>#REF!</v>
          </cell>
          <cell r="AA60" t="e">
            <v>#REF!</v>
          </cell>
          <cell r="AB60" t="e">
            <v>#REF!</v>
          </cell>
          <cell r="AC60" t="e">
            <v>#REF!</v>
          </cell>
        </row>
        <row r="61">
          <cell r="C61" t="e">
            <v>#REF!</v>
          </cell>
          <cell r="D61" t="e">
            <v>#REF!</v>
          </cell>
          <cell r="E61">
            <v>0</v>
          </cell>
          <cell r="I61" t="e">
            <v>#REF!</v>
          </cell>
          <cell r="J61" t="e">
            <v>#REF!</v>
          </cell>
          <cell r="K61" t="e">
            <v>#REF!</v>
          </cell>
          <cell r="L61" t="e">
            <v>#REF!</v>
          </cell>
          <cell r="M61" t="e">
            <v>#REF!</v>
          </cell>
          <cell r="N61" t="e">
            <v>#REF!</v>
          </cell>
          <cell r="O61" t="e">
            <v>#REF!</v>
          </cell>
          <cell r="P61" t="e">
            <v>#REF!</v>
          </cell>
          <cell r="Q61" t="e">
            <v>#REF!</v>
          </cell>
          <cell r="R61" t="e">
            <v>#REF!</v>
          </cell>
          <cell r="S61">
            <v>0</v>
          </cell>
          <cell r="V61">
            <v>0</v>
          </cell>
          <cell r="W61" t="e">
            <v>#REF!</v>
          </cell>
          <cell r="X61" t="e">
            <v>#REF!</v>
          </cell>
          <cell r="Y61" t="e">
            <v>#REF!</v>
          </cell>
          <cell r="Z61">
            <v>0</v>
          </cell>
          <cell r="AA61">
            <v>0</v>
          </cell>
          <cell r="AB61">
            <v>0</v>
          </cell>
          <cell r="AC61">
            <v>0</v>
          </cell>
        </row>
        <row r="62">
          <cell r="C62" t="e">
            <v>#REF!</v>
          </cell>
          <cell r="D62" t="e">
            <v>#REF!</v>
          </cell>
          <cell r="E62" t="e">
            <v>#REF!</v>
          </cell>
          <cell r="I62" t="e">
            <v>#REF!</v>
          </cell>
          <cell r="J62" t="e">
            <v>#REF!</v>
          </cell>
          <cell r="K62" t="e">
            <v>#REF!</v>
          </cell>
          <cell r="L62" t="e">
            <v>#REF!</v>
          </cell>
          <cell r="M62" t="e">
            <v>#REF!</v>
          </cell>
          <cell r="N62" t="e">
            <v>#REF!</v>
          </cell>
          <cell r="O62" t="e">
            <v>#REF!</v>
          </cell>
          <cell r="P62" t="e">
            <v>#REF!</v>
          </cell>
          <cell r="Q62" t="e">
            <v>#REF!</v>
          </cell>
          <cell r="R62" t="e">
            <v>#REF!</v>
          </cell>
          <cell r="V62">
            <v>0</v>
          </cell>
          <cell r="W62" t="e">
            <v>#REF!</v>
          </cell>
          <cell r="X62" t="e">
            <v>#REF!</v>
          </cell>
          <cell r="Y62" t="e">
            <v>#REF!</v>
          </cell>
          <cell r="Z62" t="e">
            <v>#REF!</v>
          </cell>
          <cell r="AA62" t="e">
            <v>#REF!</v>
          </cell>
          <cell r="AB62" t="e">
            <v>#REF!</v>
          </cell>
          <cell r="AC62" t="e">
            <v>#REF!</v>
          </cell>
        </row>
        <row r="63">
          <cell r="C63" t="e">
            <v>#REF!</v>
          </cell>
          <cell r="D63" t="e">
            <v>#REF!</v>
          </cell>
          <cell r="E63" t="e">
            <v>#REF!</v>
          </cell>
          <cell r="I63" t="e">
            <v>#REF!</v>
          </cell>
          <cell r="J63" t="e">
            <v>#REF!</v>
          </cell>
          <cell r="K63" t="e">
            <v>#REF!</v>
          </cell>
          <cell r="L63" t="e">
            <v>#REF!</v>
          </cell>
          <cell r="M63" t="e">
            <v>#REF!</v>
          </cell>
          <cell r="N63" t="e">
            <v>#REF!</v>
          </cell>
          <cell r="O63" t="e">
            <v>#REF!</v>
          </cell>
          <cell r="P63" t="e">
            <v>#REF!</v>
          </cell>
          <cell r="Q63" t="e">
            <v>#REF!</v>
          </cell>
          <cell r="R63" t="e">
            <v>#REF!</v>
          </cell>
          <cell r="V63">
            <v>0</v>
          </cell>
          <cell r="W63" t="e">
            <v>#REF!</v>
          </cell>
          <cell r="X63" t="e">
            <v>#REF!</v>
          </cell>
          <cell r="Y63" t="e">
            <v>#REF!</v>
          </cell>
          <cell r="Z63" t="e">
            <v>#REF!</v>
          </cell>
          <cell r="AA63" t="e">
            <v>#REF!</v>
          </cell>
          <cell r="AB63" t="e">
            <v>#REF!</v>
          </cell>
          <cell r="AC63" t="e">
            <v>#REF!</v>
          </cell>
        </row>
        <row r="64">
          <cell r="C64" t="e">
            <v>#REF!</v>
          </cell>
          <cell r="D64" t="e">
            <v>#REF!</v>
          </cell>
          <cell r="E64" t="e">
            <v>#REF!</v>
          </cell>
          <cell r="I64" t="e">
            <v>#REF!</v>
          </cell>
          <cell r="J64" t="e">
            <v>#REF!</v>
          </cell>
          <cell r="K64" t="e">
            <v>#REF!</v>
          </cell>
          <cell r="L64" t="e">
            <v>#REF!</v>
          </cell>
          <cell r="M64" t="e">
            <v>#REF!</v>
          </cell>
          <cell r="N64" t="e">
            <v>#REF!</v>
          </cell>
          <cell r="O64" t="e">
            <v>#REF!</v>
          </cell>
          <cell r="P64" t="e">
            <v>#REF!</v>
          </cell>
          <cell r="Q64" t="e">
            <v>#REF!</v>
          </cell>
          <cell r="R64" t="e">
            <v>#REF!</v>
          </cell>
          <cell r="V64">
            <v>0</v>
          </cell>
          <cell r="W64" t="e">
            <v>#REF!</v>
          </cell>
          <cell r="X64" t="e">
            <v>#REF!</v>
          </cell>
          <cell r="Y64" t="e">
            <v>#REF!</v>
          </cell>
          <cell r="AA64" t="e">
            <v>#REF!</v>
          </cell>
        </row>
        <row r="65">
          <cell r="C65" t="e">
            <v>#REF!</v>
          </cell>
          <cell r="D65" t="e">
            <v>#REF!</v>
          </cell>
          <cell r="I65" t="e">
            <v>#REF!</v>
          </cell>
          <cell r="J65" t="e">
            <v>#REF!</v>
          </cell>
          <cell r="K65" t="e">
            <v>#REF!</v>
          </cell>
          <cell r="L65" t="e">
            <v>#REF!</v>
          </cell>
          <cell r="M65" t="e">
            <v>#REF!</v>
          </cell>
          <cell r="N65" t="e">
            <v>#REF!</v>
          </cell>
          <cell r="O65" t="e">
            <v>#REF!</v>
          </cell>
          <cell r="P65" t="e">
            <v>#REF!</v>
          </cell>
          <cell r="Q65" t="e">
            <v>#REF!</v>
          </cell>
          <cell r="R65" t="e">
            <v>#REF!</v>
          </cell>
          <cell r="V65">
            <v>0</v>
          </cell>
          <cell r="W65" t="e">
            <v>#REF!</v>
          </cell>
          <cell r="X65" t="e">
            <v>#REF!</v>
          </cell>
          <cell r="Y65" t="e">
            <v>#REF!</v>
          </cell>
          <cell r="AA65" t="e">
            <v>#REF!</v>
          </cell>
        </row>
        <row r="66">
          <cell r="C66" t="e">
            <v>#REF!</v>
          </cell>
          <cell r="D66" t="e">
            <v>#REF!</v>
          </cell>
          <cell r="E66" t="e">
            <v>#REF!</v>
          </cell>
          <cell r="I66" t="e">
            <v>#REF!</v>
          </cell>
          <cell r="J66" t="e">
            <v>#REF!</v>
          </cell>
          <cell r="K66" t="e">
            <v>#REF!</v>
          </cell>
          <cell r="L66" t="e">
            <v>#REF!</v>
          </cell>
          <cell r="M66" t="e">
            <v>#REF!</v>
          </cell>
          <cell r="N66" t="e">
            <v>#REF!</v>
          </cell>
          <cell r="O66" t="e">
            <v>#REF!</v>
          </cell>
          <cell r="P66" t="e">
            <v>#REF!</v>
          </cell>
          <cell r="Q66" t="e">
            <v>#REF!</v>
          </cell>
          <cell r="R66" t="e">
            <v>#REF!</v>
          </cell>
          <cell r="T66">
            <v>432</v>
          </cell>
          <cell r="U66">
            <v>173</v>
          </cell>
          <cell r="V66">
            <v>259</v>
          </cell>
          <cell r="W66" t="e">
            <v>#REF!</v>
          </cell>
          <cell r="X66" t="e">
            <v>#REF!</v>
          </cell>
          <cell r="Y66" t="e">
            <v>#REF!</v>
          </cell>
          <cell r="Z66" t="e">
            <v>#REF!</v>
          </cell>
          <cell r="AA66" t="e">
            <v>#REF!</v>
          </cell>
          <cell r="AB66" t="e">
            <v>#REF!</v>
          </cell>
          <cell r="AC66" t="e">
            <v>#REF!</v>
          </cell>
        </row>
        <row r="67">
          <cell r="C67" t="e">
            <v>#REF!</v>
          </cell>
          <cell r="D67" t="e">
            <v>#REF!</v>
          </cell>
          <cell r="I67" t="e">
            <v>#REF!</v>
          </cell>
          <cell r="J67" t="e">
            <v>#REF!</v>
          </cell>
          <cell r="K67" t="e">
            <v>#REF!</v>
          </cell>
          <cell r="L67" t="e">
            <v>#REF!</v>
          </cell>
          <cell r="M67" t="e">
            <v>#REF!</v>
          </cell>
          <cell r="N67" t="e">
            <v>#REF!</v>
          </cell>
          <cell r="O67" t="e">
            <v>#REF!</v>
          </cell>
          <cell r="P67" t="e">
            <v>#REF!</v>
          </cell>
          <cell r="Q67" t="e">
            <v>#REF!</v>
          </cell>
          <cell r="R67" t="e">
            <v>#REF!</v>
          </cell>
          <cell r="V67">
            <v>0</v>
          </cell>
          <cell r="W67" t="e">
            <v>#REF!</v>
          </cell>
          <cell r="X67" t="e">
            <v>#REF!</v>
          </cell>
          <cell r="Y67" t="e">
            <v>#REF!</v>
          </cell>
        </row>
        <row r="68">
          <cell r="C68" t="e">
            <v>#REF!</v>
          </cell>
          <cell r="D68" t="e">
            <v>#REF!</v>
          </cell>
          <cell r="I68" t="e">
            <v>#REF!</v>
          </cell>
          <cell r="J68" t="e">
            <v>#REF!</v>
          </cell>
          <cell r="K68" t="e">
            <v>#REF!</v>
          </cell>
          <cell r="L68" t="e">
            <v>#REF!</v>
          </cell>
          <cell r="M68" t="e">
            <v>#REF!</v>
          </cell>
          <cell r="N68" t="e">
            <v>#REF!</v>
          </cell>
          <cell r="O68" t="e">
            <v>#REF!</v>
          </cell>
          <cell r="P68" t="e">
            <v>#REF!</v>
          </cell>
          <cell r="Q68" t="e">
            <v>#REF!</v>
          </cell>
          <cell r="R68" t="e">
            <v>#REF!</v>
          </cell>
          <cell r="V68">
            <v>0</v>
          </cell>
          <cell r="W68" t="e">
            <v>#REF!</v>
          </cell>
          <cell r="X68" t="e">
            <v>#REF!</v>
          </cell>
          <cell r="Y68" t="e">
            <v>#REF!</v>
          </cell>
        </row>
        <row r="69">
          <cell r="C69" t="e">
            <v>#REF!</v>
          </cell>
          <cell r="D69" t="e">
            <v>#REF!</v>
          </cell>
          <cell r="I69" t="e">
            <v>#REF!</v>
          </cell>
          <cell r="J69" t="e">
            <v>#REF!</v>
          </cell>
          <cell r="K69" t="e">
            <v>#REF!</v>
          </cell>
          <cell r="L69" t="e">
            <v>#REF!</v>
          </cell>
          <cell r="M69" t="e">
            <v>#REF!</v>
          </cell>
          <cell r="N69" t="e">
            <v>#REF!</v>
          </cell>
          <cell r="O69" t="e">
            <v>#REF!</v>
          </cell>
          <cell r="P69" t="e">
            <v>#REF!</v>
          </cell>
          <cell r="Q69" t="e">
            <v>#REF!</v>
          </cell>
          <cell r="R69" t="e">
            <v>#REF!</v>
          </cell>
          <cell r="V69">
            <v>0</v>
          </cell>
          <cell r="W69" t="e">
            <v>#REF!</v>
          </cell>
          <cell r="X69" t="e">
            <v>#REF!</v>
          </cell>
          <cell r="Y69" t="e">
            <v>#REF!</v>
          </cell>
        </row>
        <row r="70">
          <cell r="C70" t="e">
            <v>#REF!</v>
          </cell>
          <cell r="D70" t="e">
            <v>#REF!</v>
          </cell>
          <cell r="I70" t="e">
            <v>#REF!</v>
          </cell>
          <cell r="J70" t="e">
            <v>#REF!</v>
          </cell>
          <cell r="K70" t="e">
            <v>#REF!</v>
          </cell>
          <cell r="L70" t="e">
            <v>#REF!</v>
          </cell>
          <cell r="M70" t="e">
            <v>#REF!</v>
          </cell>
          <cell r="N70" t="e">
            <v>#REF!</v>
          </cell>
          <cell r="O70" t="e">
            <v>#REF!</v>
          </cell>
          <cell r="P70" t="e">
            <v>#REF!</v>
          </cell>
          <cell r="Q70" t="e">
            <v>#REF!</v>
          </cell>
          <cell r="R70" t="e">
            <v>#REF!</v>
          </cell>
          <cell r="V70">
            <v>0</v>
          </cell>
          <cell r="W70" t="e">
            <v>#REF!</v>
          </cell>
          <cell r="X70" t="e">
            <v>#REF!</v>
          </cell>
          <cell r="Y70" t="e">
            <v>#REF!</v>
          </cell>
        </row>
        <row r="71">
          <cell r="C71" t="e">
            <v>#REF!</v>
          </cell>
          <cell r="D71" t="e">
            <v>#REF!</v>
          </cell>
          <cell r="I71" t="e">
            <v>#REF!</v>
          </cell>
          <cell r="J71" t="e">
            <v>#REF!</v>
          </cell>
          <cell r="K71" t="e">
            <v>#REF!</v>
          </cell>
          <cell r="L71" t="e">
            <v>#REF!</v>
          </cell>
          <cell r="M71" t="e">
            <v>#REF!</v>
          </cell>
          <cell r="N71" t="e">
            <v>#REF!</v>
          </cell>
          <cell r="O71" t="e">
            <v>#REF!</v>
          </cell>
          <cell r="P71" t="e">
            <v>#REF!</v>
          </cell>
          <cell r="Q71" t="e">
            <v>#REF!</v>
          </cell>
          <cell r="R71" t="e">
            <v>#REF!</v>
          </cell>
          <cell r="V71">
            <v>0</v>
          </cell>
          <cell r="W71" t="e">
            <v>#REF!</v>
          </cell>
          <cell r="X71" t="e">
            <v>#REF!</v>
          </cell>
          <cell r="Y71" t="e">
            <v>#REF!</v>
          </cell>
        </row>
        <row r="72">
          <cell r="C72" t="e">
            <v>#REF!</v>
          </cell>
          <cell r="D72" t="e">
            <v>#REF!</v>
          </cell>
          <cell r="I72" t="e">
            <v>#REF!</v>
          </cell>
          <cell r="J72" t="e">
            <v>#REF!</v>
          </cell>
          <cell r="K72" t="e">
            <v>#REF!</v>
          </cell>
          <cell r="L72" t="e">
            <v>#REF!</v>
          </cell>
          <cell r="M72" t="e">
            <v>#REF!</v>
          </cell>
          <cell r="N72" t="e">
            <v>#REF!</v>
          </cell>
          <cell r="O72">
            <v>0</v>
          </cell>
          <cell r="P72" t="e">
            <v>#REF!</v>
          </cell>
          <cell r="Q72" t="e">
            <v>#REF!</v>
          </cell>
          <cell r="R72" t="e">
            <v>#REF!</v>
          </cell>
          <cell r="V72">
            <v>0</v>
          </cell>
          <cell r="W72" t="e">
            <v>#REF!</v>
          </cell>
          <cell r="X72" t="e">
            <v>#REF!</v>
          </cell>
          <cell r="Y72" t="e">
            <v>#REF!</v>
          </cell>
        </row>
        <row r="73">
          <cell r="C73" t="e">
            <v>#REF!</v>
          </cell>
          <cell r="D73" t="e">
            <v>#REF!</v>
          </cell>
          <cell r="E73" t="e">
            <v>#REF!</v>
          </cell>
          <cell r="I73" t="e">
            <v>#REF!</v>
          </cell>
          <cell r="J73" t="e">
            <v>#REF!</v>
          </cell>
          <cell r="K73" t="e">
            <v>#REF!</v>
          </cell>
          <cell r="L73" t="e">
            <v>#REF!</v>
          </cell>
          <cell r="M73" t="e">
            <v>#REF!</v>
          </cell>
          <cell r="N73" t="e">
            <v>#REF!</v>
          </cell>
          <cell r="O73" t="e">
            <v>#REF!</v>
          </cell>
          <cell r="P73" t="e">
            <v>#REF!</v>
          </cell>
          <cell r="Q73" t="e">
            <v>#REF!</v>
          </cell>
          <cell r="R73" t="e">
            <v>#REF!</v>
          </cell>
          <cell r="S73">
            <v>0</v>
          </cell>
          <cell r="T73">
            <v>51</v>
          </cell>
          <cell r="U73">
            <v>28</v>
          </cell>
          <cell r="V73">
            <v>23</v>
          </cell>
          <cell r="W73" t="e">
            <v>#REF!</v>
          </cell>
          <cell r="X73" t="e">
            <v>#REF!</v>
          </cell>
          <cell r="Y73" t="e">
            <v>#REF!</v>
          </cell>
          <cell r="Z73" t="e">
            <v>#REF!</v>
          </cell>
          <cell r="AA73" t="e">
            <v>#REF!</v>
          </cell>
          <cell r="AB73" t="e">
            <v>#REF!</v>
          </cell>
          <cell r="AC73" t="e">
            <v>#REF!</v>
          </cell>
        </row>
        <row r="74">
          <cell r="C74" t="e">
            <v>#REF!</v>
          </cell>
          <cell r="D74" t="e">
            <v>#REF!</v>
          </cell>
          <cell r="E74" t="e">
            <v>#REF!</v>
          </cell>
          <cell r="I74" t="e">
            <v>#REF!</v>
          </cell>
          <cell r="J74" t="e">
            <v>#REF!</v>
          </cell>
          <cell r="K74" t="e">
            <v>#REF!</v>
          </cell>
          <cell r="L74" t="e">
            <v>#REF!</v>
          </cell>
          <cell r="M74" t="e">
            <v>#REF!</v>
          </cell>
          <cell r="N74" t="e">
            <v>#REF!</v>
          </cell>
          <cell r="O74" t="e">
            <v>#REF!</v>
          </cell>
          <cell r="P74" t="e">
            <v>#REF!</v>
          </cell>
          <cell r="Q74" t="e">
            <v>#REF!</v>
          </cell>
          <cell r="V74">
            <v>0</v>
          </cell>
          <cell r="W74" t="e">
            <v>#REF!</v>
          </cell>
          <cell r="X74" t="e">
            <v>#REF!</v>
          </cell>
          <cell r="Y74" t="e">
            <v>#REF!</v>
          </cell>
          <cell r="Z74" t="e">
            <v>#REF!</v>
          </cell>
          <cell r="AA74" t="e">
            <v>#REF!</v>
          </cell>
          <cell r="AB74" t="e">
            <v>#REF!</v>
          </cell>
          <cell r="AC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T75">
            <v>51</v>
          </cell>
          <cell r="U75">
            <v>28</v>
          </cell>
          <cell r="V75">
            <v>23</v>
          </cell>
          <cell r="W75" t="e">
            <v>#REF!</v>
          </cell>
          <cell r="X75" t="e">
            <v>#REF!</v>
          </cell>
          <cell r="Y75" t="e">
            <v>#REF!</v>
          </cell>
          <cell r="Z75" t="e">
            <v>#REF!</v>
          </cell>
          <cell r="AA75" t="e">
            <v>#REF!</v>
          </cell>
          <cell r="AB75" t="e">
            <v>#REF!</v>
          </cell>
          <cell r="AC75" t="e">
            <v>#REF!</v>
          </cell>
        </row>
        <row r="76">
          <cell r="C76" t="e">
            <v>#REF!</v>
          </cell>
          <cell r="D76" t="e">
            <v>#REF!</v>
          </cell>
          <cell r="E76" t="e">
            <v>#REF!</v>
          </cell>
          <cell r="I76" t="e">
            <v>#REF!</v>
          </cell>
          <cell r="J76" t="e">
            <v>#REF!</v>
          </cell>
          <cell r="K76" t="e">
            <v>#REF!</v>
          </cell>
          <cell r="L76" t="e">
            <v>#REF!</v>
          </cell>
          <cell r="M76" t="e">
            <v>#REF!</v>
          </cell>
          <cell r="N76" t="e">
            <v>#REF!</v>
          </cell>
          <cell r="O76" t="e">
            <v>#REF!</v>
          </cell>
          <cell r="P76" t="e">
            <v>#REF!</v>
          </cell>
          <cell r="Q76" t="e">
            <v>#REF!</v>
          </cell>
          <cell r="R76" t="e">
            <v>#REF!</v>
          </cell>
          <cell r="T76">
            <v>51</v>
          </cell>
          <cell r="U76">
            <v>28</v>
          </cell>
          <cell r="V76">
            <v>23</v>
          </cell>
          <cell r="W76" t="e">
            <v>#REF!</v>
          </cell>
          <cell r="X76" t="e">
            <v>#REF!</v>
          </cell>
          <cell r="Y76" t="e">
            <v>#REF!</v>
          </cell>
          <cell r="AC76" t="e">
            <v>#REF!</v>
          </cell>
        </row>
        <row r="77">
          <cell r="C77" t="e">
            <v>#REF!</v>
          </cell>
          <cell r="D77" t="e">
            <v>#REF!</v>
          </cell>
          <cell r="E77">
            <v>0</v>
          </cell>
          <cell r="I77" t="e">
            <v>#REF!</v>
          </cell>
          <cell r="J77" t="e">
            <v>#REF!</v>
          </cell>
          <cell r="K77" t="e">
            <v>#REF!</v>
          </cell>
          <cell r="L77" t="e">
            <v>#REF!</v>
          </cell>
          <cell r="M77" t="e">
            <v>#REF!</v>
          </cell>
          <cell r="N77" t="e">
            <v>#REF!</v>
          </cell>
          <cell r="P77" t="e">
            <v>#REF!</v>
          </cell>
          <cell r="Q77" t="e">
            <v>#REF!</v>
          </cell>
          <cell r="V77">
            <v>0</v>
          </cell>
          <cell r="W77" t="e">
            <v>#REF!</v>
          </cell>
          <cell r="X77" t="e">
            <v>#REF!</v>
          </cell>
          <cell r="Y77" t="e">
            <v>#REF!</v>
          </cell>
          <cell r="AC77" t="e">
            <v>#REF!</v>
          </cell>
        </row>
        <row r="78">
          <cell r="C78" t="e">
            <v>#REF!</v>
          </cell>
          <cell r="D78" t="e">
            <v>#REF!</v>
          </cell>
          <cell r="E78" t="e">
            <v>#REF!</v>
          </cell>
          <cell r="I78" t="e">
            <v>#REF!</v>
          </cell>
          <cell r="J78" t="e">
            <v>#REF!</v>
          </cell>
          <cell r="K78" t="e">
            <v>#REF!</v>
          </cell>
          <cell r="L78" t="e">
            <v>#REF!</v>
          </cell>
          <cell r="M78" t="e">
            <v>#REF!</v>
          </cell>
          <cell r="N78" t="e">
            <v>#REF!</v>
          </cell>
          <cell r="P78" t="e">
            <v>#REF!</v>
          </cell>
          <cell r="Q78" t="e">
            <v>#REF!</v>
          </cell>
          <cell r="W78" t="e">
            <v>#REF!</v>
          </cell>
          <cell r="X78" t="e">
            <v>#REF!</v>
          </cell>
          <cell r="Y78" t="e">
            <v>#REF!</v>
          </cell>
        </row>
        <row r="79">
          <cell r="C79" t="e">
            <v>#REF!</v>
          </cell>
          <cell r="D79" t="e">
            <v>#REF!</v>
          </cell>
          <cell r="E79" t="e">
            <v>#REF!</v>
          </cell>
          <cell r="I79" t="e">
            <v>#REF!</v>
          </cell>
          <cell r="J79" t="e">
            <v>#REF!</v>
          </cell>
          <cell r="K79" t="e">
            <v>#REF!</v>
          </cell>
          <cell r="L79" t="e">
            <v>#REF!</v>
          </cell>
          <cell r="M79" t="e">
            <v>#REF!</v>
          </cell>
          <cell r="N79" t="e">
            <v>#REF!</v>
          </cell>
          <cell r="P79" t="e">
            <v>#REF!</v>
          </cell>
          <cell r="Q79" t="e">
            <v>#REF!</v>
          </cell>
          <cell r="W79" t="e">
            <v>#REF!</v>
          </cell>
          <cell r="X79" t="e">
            <v>#REF!</v>
          </cell>
          <cell r="Y79" t="e">
            <v>#REF!</v>
          </cell>
        </row>
        <row r="80">
          <cell r="C80" t="e">
            <v>#REF!</v>
          </cell>
          <cell r="D80" t="e">
            <v>#REF!</v>
          </cell>
          <cell r="E80" t="e">
            <v>#REF!</v>
          </cell>
          <cell r="I80" t="e">
            <v>#REF!</v>
          </cell>
          <cell r="J80" t="e">
            <v>#REF!</v>
          </cell>
          <cell r="K80" t="e">
            <v>#REF!</v>
          </cell>
          <cell r="L80" t="e">
            <v>#REF!</v>
          </cell>
          <cell r="M80" t="e">
            <v>#REF!</v>
          </cell>
          <cell r="N80" t="e">
            <v>#REF!</v>
          </cell>
          <cell r="O80" t="e">
            <v>#REF!</v>
          </cell>
          <cell r="P80" t="e">
            <v>#REF!</v>
          </cell>
          <cell r="Q80" t="e">
            <v>#REF!</v>
          </cell>
          <cell r="R80" t="e">
            <v>#REF!</v>
          </cell>
          <cell r="S80">
            <v>0</v>
          </cell>
          <cell r="T80">
            <v>824</v>
          </cell>
          <cell r="U80">
            <v>261</v>
          </cell>
          <cell r="V80">
            <v>563</v>
          </cell>
          <cell r="W80" t="e">
            <v>#REF!</v>
          </cell>
          <cell r="X80" t="e">
            <v>#REF!</v>
          </cell>
          <cell r="Y80" t="e">
            <v>#REF!</v>
          </cell>
          <cell r="Z80" t="e">
            <v>#REF!</v>
          </cell>
          <cell r="AA80" t="e">
            <v>#REF!</v>
          </cell>
          <cell r="AB80" t="e">
            <v>#REF!</v>
          </cell>
          <cell r="AC80" t="e">
            <v>#REF!</v>
          </cell>
        </row>
        <row r="81">
          <cell r="C81" t="e">
            <v>#REF!</v>
          </cell>
          <cell r="D81" t="e">
            <v>#REF!</v>
          </cell>
          <cell r="E81" t="e">
            <v>#REF!</v>
          </cell>
          <cell r="W81" t="e">
            <v>#REF!</v>
          </cell>
          <cell r="X81" t="e">
            <v>#REF!</v>
          </cell>
          <cell r="Y81" t="e">
            <v>#REF!</v>
          </cell>
          <cell r="Z81" t="e">
            <v>#REF!</v>
          </cell>
          <cell r="AA81" t="e">
            <v>#REF!</v>
          </cell>
          <cell r="AB81" t="e">
            <v>#REF!</v>
          </cell>
          <cell r="AC81" t="e">
            <v>#REF!</v>
          </cell>
        </row>
        <row r="83">
          <cell r="C83" t="e">
            <v>#REF!</v>
          </cell>
          <cell r="D83" t="e">
            <v>#REF!</v>
          </cell>
          <cell r="W83">
            <v>19280</v>
          </cell>
          <cell r="X83">
            <v>19280</v>
          </cell>
          <cell r="Y83">
            <v>0</v>
          </cell>
          <cell r="Z83">
            <v>0</v>
          </cell>
          <cell r="AA83">
            <v>0</v>
          </cell>
          <cell r="AB83">
            <v>0</v>
          </cell>
          <cell r="AC83">
            <v>0</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824</v>
          </cell>
          <cell r="U84">
            <v>261</v>
          </cell>
          <cell r="V84">
            <v>563</v>
          </cell>
          <cell r="W84" t="e">
            <v>#REF!</v>
          </cell>
          <cell r="X84" t="e">
            <v>#REF!</v>
          </cell>
          <cell r="Y84" t="e">
            <v>#REF!</v>
          </cell>
          <cell r="Z84" t="e">
            <v>#REF!</v>
          </cell>
          <cell r="AA84" t="e">
            <v>#REF!</v>
          </cell>
          <cell r="AB84" t="e">
            <v>#REF!</v>
          </cell>
          <cell r="AC84" t="e">
            <v>#REF!</v>
          </cell>
        </row>
        <row r="85">
          <cell r="C85" t="e">
            <v>#REF!</v>
          </cell>
          <cell r="D85" t="e">
            <v>#REF!</v>
          </cell>
          <cell r="E85" t="e">
            <v>#REF!</v>
          </cell>
          <cell r="W85">
            <v>492.48599999999999</v>
          </cell>
          <cell r="X85">
            <v>342.49799999999999</v>
          </cell>
          <cell r="Y85">
            <v>149.988</v>
          </cell>
          <cell r="Z85">
            <v>0</v>
          </cell>
          <cell r="AA85">
            <v>0</v>
          </cell>
          <cell r="AB85">
            <v>342.49799999999999</v>
          </cell>
          <cell r="AC85">
            <v>149.988</v>
          </cell>
        </row>
        <row r="86">
          <cell r="C86" t="e">
            <v>#REF!</v>
          </cell>
          <cell r="D86" t="e">
            <v>#REF!</v>
          </cell>
          <cell r="E86" t="e">
            <v>#REF!</v>
          </cell>
          <cell r="W86">
            <v>821</v>
          </cell>
          <cell r="X86">
            <v>571</v>
          </cell>
          <cell r="Y86">
            <v>250</v>
          </cell>
          <cell r="Z86">
            <v>0</v>
          </cell>
          <cell r="AA86">
            <v>0</v>
          </cell>
          <cell r="AB86">
            <v>571</v>
          </cell>
          <cell r="AC86">
            <v>250</v>
          </cell>
        </row>
        <row r="87">
          <cell r="C87" t="e">
            <v>#REF!</v>
          </cell>
          <cell r="D87" t="e">
            <v>#REF!</v>
          </cell>
          <cell r="E87" t="e">
            <v>#REF!</v>
          </cell>
          <cell r="J87">
            <v>0</v>
          </cell>
          <cell r="K87">
            <v>0</v>
          </cell>
          <cell r="L87">
            <v>0</v>
          </cell>
          <cell r="M87">
            <v>0</v>
          </cell>
          <cell r="N87">
            <v>0</v>
          </cell>
          <cell r="O87">
            <v>0</v>
          </cell>
          <cell r="P87">
            <v>0</v>
          </cell>
          <cell r="Q87">
            <v>0</v>
          </cell>
          <cell r="R87">
            <v>0</v>
          </cell>
          <cell r="W87" t="e">
            <v>#REF!</v>
          </cell>
          <cell r="X87" t="e">
            <v>#REF!</v>
          </cell>
          <cell r="Y87" t="e">
            <v>#REF!</v>
          </cell>
          <cell r="Z87">
            <v>0</v>
          </cell>
          <cell r="AA87">
            <v>0</v>
          </cell>
          <cell r="AB87" t="e">
            <v>#REF!</v>
          </cell>
          <cell r="AC87" t="e">
            <v>#REF!</v>
          </cell>
        </row>
        <row r="88">
          <cell r="C88" t="e">
            <v>#REF!</v>
          </cell>
          <cell r="D88" t="e">
            <v>#REF!</v>
          </cell>
          <cell r="E88" t="e">
            <v>#REF!</v>
          </cell>
          <cell r="W88" t="e">
            <v>#REF!</v>
          </cell>
          <cell r="X88" t="e">
            <v>#REF!</v>
          </cell>
          <cell r="Y88" t="e">
            <v>#REF!</v>
          </cell>
          <cell r="Z88">
            <v>0</v>
          </cell>
          <cell r="AA88">
            <v>0</v>
          </cell>
          <cell r="AB88" t="e">
            <v>#REF!</v>
          </cell>
          <cell r="AC88" t="e">
            <v>#REF!</v>
          </cell>
        </row>
        <row r="89">
          <cell r="C89" t="e">
            <v>#REF!</v>
          </cell>
          <cell r="D89" t="e">
            <v>#REF!</v>
          </cell>
          <cell r="E89" t="e">
            <v>#REF!</v>
          </cell>
          <cell r="I89" t="e">
            <v>#REF!</v>
          </cell>
          <cell r="J89" t="e">
            <v>#REF!</v>
          </cell>
          <cell r="K89" t="e">
            <v>#REF!</v>
          </cell>
          <cell r="L89" t="e">
            <v>#REF!</v>
          </cell>
          <cell r="M89" t="e">
            <v>#REF!</v>
          </cell>
          <cell r="N89" t="e">
            <v>#REF!</v>
          </cell>
          <cell r="O89" t="e">
            <v>#REF!</v>
          </cell>
          <cell r="P89" t="e">
            <v>#REF!</v>
          </cell>
          <cell r="Q89" t="e">
            <v>#REF!</v>
          </cell>
          <cell r="R89" t="e">
            <v>#REF!</v>
          </cell>
          <cell r="S89">
            <v>0</v>
          </cell>
          <cell r="T89">
            <v>824</v>
          </cell>
          <cell r="U89">
            <v>261</v>
          </cell>
          <cell r="V89">
            <v>563</v>
          </cell>
          <cell r="W89" t="e">
            <v>#REF!</v>
          </cell>
          <cell r="X89" t="e">
            <v>#REF!</v>
          </cell>
          <cell r="Y89" t="e">
            <v>#REF!</v>
          </cell>
          <cell r="Z89" t="e">
            <v>#REF!</v>
          </cell>
          <cell r="AA89" t="e">
            <v>#REF!</v>
          </cell>
          <cell r="AB89" t="e">
            <v>#REF!</v>
          </cell>
          <cell r="AC89" t="e">
            <v>#REF!</v>
          </cell>
        </row>
        <row r="90">
          <cell r="C90" t="e">
            <v>#REF!</v>
          </cell>
          <cell r="D90" t="e">
            <v>#REF!</v>
          </cell>
          <cell r="E90" t="e">
            <v>#REF!</v>
          </cell>
          <cell r="I90" t="e">
            <v>#REF!</v>
          </cell>
          <cell r="J90" t="e">
            <v>#REF!</v>
          </cell>
          <cell r="K90" t="e">
            <v>#REF!</v>
          </cell>
          <cell r="L90" t="e">
            <v>#REF!</v>
          </cell>
          <cell r="M90" t="e">
            <v>#REF!</v>
          </cell>
          <cell r="N90" t="e">
            <v>#REF!</v>
          </cell>
          <cell r="O90" t="e">
            <v>#REF!</v>
          </cell>
          <cell r="P90" t="e">
            <v>#REF!</v>
          </cell>
          <cell r="Q90" t="e">
            <v>#REF!</v>
          </cell>
          <cell r="R90" t="e">
            <v>#REF!</v>
          </cell>
          <cell r="S90">
            <v>0</v>
          </cell>
          <cell r="T90">
            <v>824</v>
          </cell>
          <cell r="W90" t="e">
            <v>#REF!</v>
          </cell>
          <cell r="X90" t="e">
            <v>#REF!</v>
          </cell>
          <cell r="Y90" t="e">
            <v>#REF!</v>
          </cell>
          <cell r="Z90" t="e">
            <v>#REF!</v>
          </cell>
          <cell r="AA90" t="e">
            <v>#REF!</v>
          </cell>
          <cell r="AB90" t="e">
            <v>#REF!</v>
          </cell>
          <cell r="AC90" t="e">
            <v>#REF!</v>
          </cell>
        </row>
        <row r="91">
          <cell r="C91" t="e">
            <v>#REF!</v>
          </cell>
          <cell r="D91" t="e">
            <v>#REF!</v>
          </cell>
          <cell r="E91" t="e">
            <v>#REF!</v>
          </cell>
          <cell r="I91" t="e">
            <v>#REF!</v>
          </cell>
          <cell r="J91" t="e">
            <v>#REF!</v>
          </cell>
          <cell r="K91" t="e">
            <v>#REF!</v>
          </cell>
          <cell r="L91" t="e">
            <v>#REF!</v>
          </cell>
          <cell r="M91" t="e">
            <v>#REF!</v>
          </cell>
          <cell r="N91" t="e">
            <v>#REF!</v>
          </cell>
          <cell r="O91" t="e">
            <v>#REF!</v>
          </cell>
          <cell r="P91" t="e">
            <v>#REF!</v>
          </cell>
          <cell r="Q91" t="e">
            <v>#REF!</v>
          </cell>
          <cell r="R91" t="e">
            <v>#REF!</v>
          </cell>
          <cell r="S91">
            <v>0</v>
          </cell>
          <cell r="T91">
            <v>0</v>
          </cell>
          <cell r="W91" t="e">
            <v>#REF!</v>
          </cell>
          <cell r="X91" t="e">
            <v>#REF!</v>
          </cell>
          <cell r="Y91" t="e">
            <v>#REF!</v>
          </cell>
          <cell r="Z91" t="e">
            <v>#REF!</v>
          </cell>
          <cell r="AA91" t="e">
            <v>#REF!</v>
          </cell>
          <cell r="AB91" t="e">
            <v>#REF!</v>
          </cell>
          <cell r="AC91" t="e">
            <v>#REF!</v>
          </cell>
        </row>
        <row r="93">
          <cell r="C93" t="e">
            <v>#REF!</v>
          </cell>
          <cell r="I93" t="e">
            <v>#REF!</v>
          </cell>
          <cell r="J93" t="e">
            <v>#REF!</v>
          </cell>
          <cell r="M93" t="e">
            <v>#REF!</v>
          </cell>
          <cell r="P93" t="e">
            <v>#REF!</v>
          </cell>
          <cell r="S93">
            <v>71</v>
          </cell>
          <cell r="T93">
            <v>139</v>
          </cell>
          <cell r="W93" t="e">
            <v>#REF!</v>
          </cell>
        </row>
        <row r="94">
          <cell r="C94" t="e">
            <v>#REF!</v>
          </cell>
          <cell r="I94" t="e">
            <v>#REF!</v>
          </cell>
          <cell r="J94" t="e">
            <v>#REF!</v>
          </cell>
          <cell r="M94" t="e">
            <v>#REF!</v>
          </cell>
          <cell r="P94" t="e">
            <v>#REF!</v>
          </cell>
          <cell r="S94">
            <v>8</v>
          </cell>
          <cell r="T94">
            <v>75</v>
          </cell>
          <cell r="W94" t="e">
            <v>#REF!</v>
          </cell>
        </row>
        <row r="95">
          <cell r="C95" t="e">
            <v>#REF!</v>
          </cell>
          <cell r="I95" t="e">
            <v>#REF!</v>
          </cell>
          <cell r="J95" t="e">
            <v>#REF!</v>
          </cell>
          <cell r="M95" t="e">
            <v>#REF!</v>
          </cell>
          <cell r="P95" t="e">
            <v>#REF!</v>
          </cell>
          <cell r="S95">
            <v>0</v>
          </cell>
          <cell r="T95">
            <v>54</v>
          </cell>
          <cell r="W95" t="e">
            <v>#REF!</v>
          </cell>
        </row>
        <row r="96">
          <cell r="C96" t="e">
            <v>#REF!</v>
          </cell>
          <cell r="I96" t="e">
            <v>#REF!</v>
          </cell>
          <cell r="J96" t="e">
            <v>#REF!</v>
          </cell>
          <cell r="M96" t="e">
            <v>#REF!</v>
          </cell>
          <cell r="P96" t="e">
            <v>#REF!</v>
          </cell>
          <cell r="S96">
            <v>0</v>
          </cell>
          <cell r="W96" t="e">
            <v>#REF!</v>
          </cell>
        </row>
        <row r="97">
          <cell r="C97" t="e">
            <v>#REF!</v>
          </cell>
          <cell r="I97" t="e">
            <v>#REF!</v>
          </cell>
          <cell r="J97" t="e">
            <v>#REF!</v>
          </cell>
          <cell r="M97" t="e">
            <v>#REF!</v>
          </cell>
          <cell r="P97" t="e">
            <v>#REF!</v>
          </cell>
          <cell r="W97" t="e">
            <v>#REF!</v>
          </cell>
        </row>
        <row r="98">
          <cell r="C98" t="e">
            <v>#REF!</v>
          </cell>
          <cell r="I98" t="e">
            <v>#REF!</v>
          </cell>
          <cell r="J98" t="e">
            <v>#REF!</v>
          </cell>
          <cell r="M98" t="e">
            <v>#REF!</v>
          </cell>
          <cell r="P98" t="e">
            <v>#REF!</v>
          </cell>
          <cell r="W98" t="e">
            <v>#REF!</v>
          </cell>
        </row>
        <row r="99">
          <cell r="C99" t="e">
            <v>#REF!</v>
          </cell>
          <cell r="I99" t="e">
            <v>#REF!</v>
          </cell>
          <cell r="J99" t="e">
            <v>#REF!</v>
          </cell>
          <cell r="M99" t="e">
            <v>#REF!</v>
          </cell>
          <cell r="P99" t="e">
            <v>#REF!</v>
          </cell>
          <cell r="S99">
            <v>3</v>
          </cell>
          <cell r="W99" t="e">
            <v>#REF!</v>
          </cell>
        </row>
        <row r="100">
          <cell r="C100" t="e">
            <v>#REF!</v>
          </cell>
          <cell r="I100" t="e">
            <v>#REF!</v>
          </cell>
          <cell r="J100" t="e">
            <v>#REF!</v>
          </cell>
          <cell r="M100" t="e">
            <v>#REF!</v>
          </cell>
          <cell r="P100" t="e">
            <v>#REF!</v>
          </cell>
          <cell r="S100">
            <v>0</v>
          </cell>
          <cell r="W100" t="e">
            <v>#REF!</v>
          </cell>
        </row>
        <row r="101">
          <cell r="C101" t="e">
            <v>#REF!</v>
          </cell>
          <cell r="I101" t="e">
            <v>#REF!</v>
          </cell>
          <cell r="J101" t="e">
            <v>#REF!</v>
          </cell>
          <cell r="M101" t="e">
            <v>#REF!</v>
          </cell>
          <cell r="P101" t="e">
            <v>#REF!</v>
          </cell>
          <cell r="S101">
            <v>0</v>
          </cell>
          <cell r="W101" t="e">
            <v>#REF!</v>
          </cell>
        </row>
        <row r="102">
          <cell r="C102" t="e">
            <v>#REF!</v>
          </cell>
          <cell r="I102" t="e">
            <v>#REF!</v>
          </cell>
          <cell r="J102" t="e">
            <v>#REF!</v>
          </cell>
          <cell r="M102" t="e">
            <v>#REF!</v>
          </cell>
          <cell r="P102" t="e">
            <v>#REF!</v>
          </cell>
          <cell r="S102">
            <v>3</v>
          </cell>
          <cell r="W102" t="e">
            <v>#REF!</v>
          </cell>
        </row>
        <row r="103">
          <cell r="C103" t="e">
            <v>#REF!</v>
          </cell>
          <cell r="I103" t="e">
            <v>#REF!</v>
          </cell>
          <cell r="J103" t="e">
            <v>#REF!</v>
          </cell>
          <cell r="M103" t="e">
            <v>#REF!</v>
          </cell>
          <cell r="P103" t="e">
            <v>#REF!</v>
          </cell>
          <cell r="S103" t="e">
            <v>#REF!</v>
          </cell>
          <cell r="T103">
            <v>10</v>
          </cell>
          <cell r="W103" t="e">
            <v>#REF!</v>
          </cell>
        </row>
        <row r="104">
          <cell r="C104" t="e">
            <v>#REF!</v>
          </cell>
          <cell r="I104" t="e">
            <v>#REF!</v>
          </cell>
          <cell r="J104" t="e">
            <v>#REF!</v>
          </cell>
          <cell r="M104" t="e">
            <v>#REF!</v>
          </cell>
          <cell r="P104" t="e">
            <v>#REF!</v>
          </cell>
          <cell r="S104">
            <v>100</v>
          </cell>
          <cell r="T104">
            <v>10</v>
          </cell>
          <cell r="W104" t="e">
            <v>#REF!</v>
          </cell>
        </row>
        <row r="105">
          <cell r="C105" t="e">
            <v>#REF!</v>
          </cell>
          <cell r="I105" t="e">
            <v>#REF!</v>
          </cell>
          <cell r="J105" t="e">
            <v>#REF!</v>
          </cell>
          <cell r="M105" t="e">
            <v>#REF!</v>
          </cell>
          <cell r="P105" t="e">
            <v>#REF!</v>
          </cell>
          <cell r="S105" t="e">
            <v>#REF!</v>
          </cell>
          <cell r="W105" t="e">
            <v>#REF!</v>
          </cell>
        </row>
        <row r="106">
          <cell r="C106" t="e">
            <v>#REF!</v>
          </cell>
          <cell r="I106" t="e">
            <v>#REF!</v>
          </cell>
          <cell r="J106" t="e">
            <v>#REF!</v>
          </cell>
          <cell r="M106" t="e">
            <v>#REF!</v>
          </cell>
          <cell r="P106" t="e">
            <v>#REF!</v>
          </cell>
          <cell r="T106">
            <v>55</v>
          </cell>
          <cell r="W106" t="e">
            <v>#REF!</v>
          </cell>
          <cell r="X106">
            <v>0</v>
          </cell>
          <cell r="Y106">
            <v>0</v>
          </cell>
        </row>
        <row r="107">
          <cell r="C107" t="e">
            <v>#REF!</v>
          </cell>
          <cell r="I107" t="e">
            <v>#REF!</v>
          </cell>
          <cell r="J107" t="e">
            <v>#REF!</v>
          </cell>
          <cell r="M107" t="e">
            <v>#REF!</v>
          </cell>
          <cell r="P107" t="e">
            <v>#REF!</v>
          </cell>
          <cell r="T107">
            <v>55</v>
          </cell>
          <cell r="W107" t="e">
            <v>#REF!</v>
          </cell>
        </row>
        <row r="108">
          <cell r="C108" t="e">
            <v>#REF!</v>
          </cell>
          <cell r="I108" t="e">
            <v>#REF!</v>
          </cell>
          <cell r="J108" t="e">
            <v>#REF!</v>
          </cell>
          <cell r="M108" t="e">
            <v>#REF!</v>
          </cell>
          <cell r="P108" t="e">
            <v>#REF!</v>
          </cell>
          <cell r="W108">
            <v>0</v>
          </cell>
          <cell r="X108">
            <v>0</v>
          </cell>
          <cell r="Y108">
            <v>0</v>
          </cell>
        </row>
        <row r="109">
          <cell r="C109" t="e">
            <v>#REF!</v>
          </cell>
          <cell r="I109" t="e">
            <v>#REF!</v>
          </cell>
          <cell r="J109" t="e">
            <v>#REF!</v>
          </cell>
          <cell r="M109" t="e">
            <v>#REF!</v>
          </cell>
          <cell r="P109" t="e">
            <v>#REF!</v>
          </cell>
          <cell r="W109" t="e">
            <v>#REF!</v>
          </cell>
        </row>
        <row r="110">
          <cell r="C110" t="e">
            <v>#REF!</v>
          </cell>
          <cell r="I110" t="e">
            <v>#REF!</v>
          </cell>
          <cell r="J110" t="e">
            <v>#REF!</v>
          </cell>
          <cell r="M110" t="e">
            <v>#REF!</v>
          </cell>
          <cell r="P110" t="e">
            <v>#REF!</v>
          </cell>
          <cell r="S110">
            <v>708.125</v>
          </cell>
          <cell r="W110" t="e">
            <v>#REF!</v>
          </cell>
        </row>
        <row r="111">
          <cell r="C111" t="e">
            <v>#REF!</v>
          </cell>
          <cell r="I111" t="e">
            <v>#REF!</v>
          </cell>
          <cell r="J111" t="e">
            <v>#REF!</v>
          </cell>
          <cell r="M111" t="e">
            <v>#REF!</v>
          </cell>
          <cell r="P111" t="e">
            <v>#REF!</v>
          </cell>
          <cell r="S111">
            <v>897</v>
          </cell>
          <cell r="W111" t="e">
            <v>#REF!</v>
          </cell>
        </row>
        <row r="112">
          <cell r="C112" t="e">
            <v>#REF!</v>
          </cell>
        </row>
        <row r="113">
          <cell r="C113">
            <v>-12710</v>
          </cell>
          <cell r="W113">
            <v>-12710</v>
          </cell>
          <cell r="X113" t="e">
            <v>#REF!</v>
          </cell>
        </row>
        <row r="114">
          <cell r="C114">
            <v>0</v>
          </cell>
          <cell r="W114" t="e">
            <v>#REF!</v>
          </cell>
        </row>
        <row r="115">
          <cell r="C115" t="e">
            <v>#REF!</v>
          </cell>
          <cell r="D115">
            <v>0</v>
          </cell>
          <cell r="E115">
            <v>0</v>
          </cell>
          <cell r="I115" t="e">
            <v>#REF!</v>
          </cell>
          <cell r="J115" t="e">
            <v>#REF!</v>
          </cell>
          <cell r="M115" t="e">
            <v>#REF!</v>
          </cell>
          <cell r="N115">
            <v>0</v>
          </cell>
          <cell r="O115">
            <v>0</v>
          </cell>
          <cell r="P115" t="e">
            <v>#REF!</v>
          </cell>
          <cell r="Q115">
            <v>0</v>
          </cell>
          <cell r="R115">
            <v>0</v>
          </cell>
          <cell r="S115" t="e">
            <v>#REF!</v>
          </cell>
          <cell r="T115">
            <v>65</v>
          </cell>
          <cell r="W115" t="e">
            <v>#REF!</v>
          </cell>
          <cell r="Z115">
            <v>0</v>
          </cell>
          <cell r="AA115">
            <v>0</v>
          </cell>
          <cell r="AB115">
            <v>0</v>
          </cell>
          <cell r="AC115">
            <v>0</v>
          </cell>
        </row>
        <row r="116">
          <cell r="C116" t="e">
            <v>#REF!</v>
          </cell>
          <cell r="D116">
            <v>0</v>
          </cell>
          <cell r="E116">
            <v>0</v>
          </cell>
          <cell r="I116" t="e">
            <v>#REF!</v>
          </cell>
          <cell r="J116" t="e">
            <v>#REF!</v>
          </cell>
          <cell r="M116" t="e">
            <v>#REF!</v>
          </cell>
          <cell r="N116">
            <v>0</v>
          </cell>
          <cell r="O116">
            <v>0</v>
          </cell>
          <cell r="P116" t="e">
            <v>#REF!</v>
          </cell>
          <cell r="S116" t="e">
            <v>#REF!</v>
          </cell>
          <cell r="T116">
            <v>65</v>
          </cell>
          <cell r="W116" t="e">
            <v>#REF!</v>
          </cell>
        </row>
        <row r="117">
          <cell r="W117" t="e">
            <v>#REF!</v>
          </cell>
        </row>
        <row r="118">
          <cell r="W118" t="e">
            <v>#REF!</v>
          </cell>
        </row>
        <row r="119">
          <cell r="W119" t="e">
            <v>#REF!</v>
          </cell>
          <cell r="X119" t="e">
            <v>#REF!</v>
          </cell>
          <cell r="Y119" t="e">
            <v>#REF!</v>
          </cell>
        </row>
        <row r="121">
          <cell r="W121">
            <v>0</v>
          </cell>
          <cell r="Z121">
            <v>0</v>
          </cell>
        </row>
        <row r="124">
          <cell r="W124">
            <v>24998</v>
          </cell>
          <cell r="Y124">
            <v>24998</v>
          </cell>
          <cell r="Z124">
            <v>0</v>
          </cell>
          <cell r="AB124">
            <v>0</v>
          </cell>
        </row>
        <row r="125">
          <cell r="W125" t="e">
            <v>#REF!</v>
          </cell>
          <cell r="Z125">
            <v>0</v>
          </cell>
        </row>
        <row r="126">
          <cell r="W126">
            <v>30.79</v>
          </cell>
          <cell r="Z126" t="e">
            <v>#DIV/0!</v>
          </cell>
        </row>
        <row r="127">
          <cell r="W127" t="e">
            <v>#REF!</v>
          </cell>
          <cell r="Z127" t="e">
            <v>#REF!</v>
          </cell>
        </row>
        <row r="128">
          <cell r="W128">
            <v>0</v>
          </cell>
          <cell r="Z128">
            <v>0</v>
          </cell>
        </row>
        <row r="130">
          <cell r="W130">
            <v>11.87</v>
          </cell>
          <cell r="Z130" t="e">
            <v>#DIV/0!</v>
          </cell>
        </row>
        <row r="131">
          <cell r="W131">
            <v>0</v>
          </cell>
        </row>
        <row r="132">
          <cell r="T132">
            <v>0</v>
          </cell>
          <cell r="W132" t="e">
            <v>#REF!</v>
          </cell>
          <cell r="Z132" t="e">
            <v>#REF!</v>
          </cell>
        </row>
        <row r="133">
          <cell r="W133">
            <v>57083</v>
          </cell>
          <cell r="X133">
            <v>57083</v>
          </cell>
        </row>
        <row r="135">
          <cell r="T135">
            <v>300</v>
          </cell>
          <cell r="W135">
            <v>300</v>
          </cell>
        </row>
        <row r="136">
          <cell r="J136">
            <v>1</v>
          </cell>
          <cell r="W136">
            <v>1</v>
          </cell>
        </row>
        <row r="138">
          <cell r="T138">
            <v>0</v>
          </cell>
          <cell r="W138">
            <v>82081</v>
          </cell>
          <cell r="X138">
            <v>57083</v>
          </cell>
          <cell r="Y138">
            <v>24998</v>
          </cell>
          <cell r="Z138">
            <v>0</v>
          </cell>
        </row>
        <row r="139">
          <cell r="W139">
            <v>0</v>
          </cell>
          <cell r="X139">
            <v>0</v>
          </cell>
        </row>
        <row r="140">
          <cell r="W140">
            <v>82081</v>
          </cell>
          <cell r="X140">
            <v>57083</v>
          </cell>
          <cell r="Y140">
            <v>24998</v>
          </cell>
        </row>
        <row r="141">
          <cell r="Z141" t="e">
            <v>#REF!</v>
          </cell>
          <cell r="AA141" t="e">
            <v>#REF!</v>
          </cell>
          <cell r="AB141" t="e">
            <v>#REF!</v>
          </cell>
          <cell r="AC141" t="e">
            <v>#REF!</v>
          </cell>
        </row>
        <row r="142">
          <cell r="W142" t="e">
            <v>#REF!</v>
          </cell>
          <cell r="X142" t="e">
            <v>#REF!</v>
          </cell>
          <cell r="Y142" t="e">
            <v>#REF!</v>
          </cell>
        </row>
        <row r="144">
          <cell r="C144">
            <v>0</v>
          </cell>
          <cell r="I144">
            <v>0</v>
          </cell>
          <cell r="J144">
            <v>0</v>
          </cell>
          <cell r="M144">
            <v>0</v>
          </cell>
          <cell r="P144">
            <v>0</v>
          </cell>
          <cell r="S144">
            <v>0</v>
          </cell>
          <cell r="W144">
            <v>0</v>
          </cell>
        </row>
        <row r="145">
          <cell r="C145">
            <v>72</v>
          </cell>
          <cell r="I145">
            <v>604</v>
          </cell>
          <cell r="J145">
            <v>1770.6000000000001</v>
          </cell>
          <cell r="M145">
            <v>753.30000000000007</v>
          </cell>
          <cell r="P145">
            <v>322</v>
          </cell>
          <cell r="T145">
            <v>312</v>
          </cell>
          <cell r="W145">
            <v>3847.9000000000005</v>
          </cell>
        </row>
        <row r="146">
          <cell r="C146">
            <v>72</v>
          </cell>
          <cell r="I146">
            <v>370</v>
          </cell>
          <cell r="J146">
            <v>1217.0999999999999</v>
          </cell>
          <cell r="M146">
            <v>548.70000000000005</v>
          </cell>
          <cell r="P146">
            <v>180</v>
          </cell>
          <cell r="T146">
            <v>194</v>
          </cell>
          <cell r="W146">
            <v>2595.8000000000002</v>
          </cell>
        </row>
        <row r="147">
          <cell r="W147">
            <v>0</v>
          </cell>
        </row>
        <row r="148">
          <cell r="I148">
            <v>0</v>
          </cell>
          <cell r="W148">
            <v>0</v>
          </cell>
        </row>
        <row r="149">
          <cell r="I149" t="e">
            <v>#REF!</v>
          </cell>
          <cell r="J149" t="e">
            <v>#REF!</v>
          </cell>
          <cell r="M149" t="e">
            <v>#REF!</v>
          </cell>
          <cell r="P149" t="e">
            <v>#REF!</v>
          </cell>
          <cell r="W149" t="e">
            <v>#REF!</v>
          </cell>
        </row>
        <row r="150">
          <cell r="C150">
            <v>17.179166666666667</v>
          </cell>
          <cell r="I150">
            <v>502</v>
          </cell>
          <cell r="J150">
            <v>1041.8333333333333</v>
          </cell>
          <cell r="M150">
            <v>213</v>
          </cell>
          <cell r="W150">
            <v>1774.0124999999998</v>
          </cell>
        </row>
        <row r="151">
          <cell r="I151">
            <v>0</v>
          </cell>
          <cell r="J151">
            <v>0</v>
          </cell>
          <cell r="M151">
            <v>0</v>
          </cell>
          <cell r="W151">
            <v>0</v>
          </cell>
        </row>
        <row r="152">
          <cell r="C152">
            <v>0</v>
          </cell>
          <cell r="I152" t="e">
            <v>#REF!</v>
          </cell>
          <cell r="J152" t="e">
            <v>#REF!</v>
          </cell>
          <cell r="M152" t="e">
            <v>#REF!</v>
          </cell>
          <cell r="P152" t="e">
            <v>#REF!</v>
          </cell>
          <cell r="W152" t="e">
            <v>#REF!</v>
          </cell>
        </row>
        <row r="153">
          <cell r="I153" t="e">
            <v>#REF!</v>
          </cell>
          <cell r="J153" t="e">
            <v>#REF!</v>
          </cell>
          <cell r="M153" t="e">
            <v>#REF!</v>
          </cell>
          <cell r="P153" t="e">
            <v>#REF!</v>
          </cell>
          <cell r="W153" t="e">
            <v>#REF!</v>
          </cell>
        </row>
        <row r="154">
          <cell r="C154">
            <v>80</v>
          </cell>
          <cell r="I154">
            <v>0</v>
          </cell>
          <cell r="J154" t="e">
            <v>#REF!</v>
          </cell>
          <cell r="M154" t="e">
            <v>#REF!</v>
          </cell>
          <cell r="P154" t="e">
            <v>#REF!</v>
          </cell>
          <cell r="W154" t="e">
            <v>#REF!</v>
          </cell>
        </row>
        <row r="155">
          <cell r="I155">
            <v>-195.33333333333334</v>
          </cell>
          <cell r="J155">
            <v>-166</v>
          </cell>
          <cell r="M155">
            <v>-272</v>
          </cell>
          <cell r="P155">
            <v>-165.33333333333334</v>
          </cell>
          <cell r="W155">
            <v>-798.66666666666674</v>
          </cell>
        </row>
        <row r="156">
          <cell r="I156">
            <v>0</v>
          </cell>
          <cell r="W156">
            <v>0</v>
          </cell>
        </row>
        <row r="157">
          <cell r="C157" t="e">
            <v>#REF!</v>
          </cell>
          <cell r="I157" t="e">
            <v>#REF!</v>
          </cell>
          <cell r="J157" t="e">
            <v>#REF!</v>
          </cell>
          <cell r="K157">
            <v>0</v>
          </cell>
          <cell r="L157">
            <v>0</v>
          </cell>
          <cell r="M157" t="e">
            <v>#REF!</v>
          </cell>
          <cell r="N157">
            <v>0</v>
          </cell>
          <cell r="O157">
            <v>0</v>
          </cell>
          <cell r="P157" t="e">
            <v>#REF!</v>
          </cell>
          <cell r="S157">
            <v>171</v>
          </cell>
          <cell r="T157">
            <v>205</v>
          </cell>
          <cell r="W157" t="e">
            <v>#REF!</v>
          </cell>
        </row>
        <row r="159">
          <cell r="C159">
            <v>57</v>
          </cell>
          <cell r="O159">
            <v>250</v>
          </cell>
        </row>
        <row r="160">
          <cell r="C160">
            <v>0</v>
          </cell>
        </row>
        <row r="161">
          <cell r="AA161" t="e">
            <v>#REF!</v>
          </cell>
        </row>
        <row r="162">
          <cell r="Z162" t="str">
            <v>ОЧИК.18.02.</v>
          </cell>
        </row>
        <row r="164">
          <cell r="C164" t="str">
            <v>АПАРАТ ВСЬОГО</v>
          </cell>
          <cell r="D164" t="str">
            <v>АПАРАТ ЕЛЕКТРО</v>
          </cell>
          <cell r="E164" t="str">
            <v>АПАРАТ ТЕПЛО</v>
          </cell>
          <cell r="I164" t="str">
            <v>ККМ</v>
          </cell>
          <cell r="J164" t="str">
            <v>КТМ</v>
          </cell>
          <cell r="M164" t="str">
            <v>ТЕЦ-5 ВСЬОГО</v>
          </cell>
          <cell r="N164" t="str">
            <v>Е/Е</v>
          </cell>
          <cell r="O164" t="str">
            <v xml:space="preserve"> Т/Е</v>
          </cell>
          <cell r="P164" t="str">
            <v>ТЕЦ-6 ВСЬОГО</v>
          </cell>
          <cell r="Q164" t="str">
            <v>Е/Е</v>
          </cell>
          <cell r="R164" t="str">
            <v xml:space="preserve"> Т/Е</v>
          </cell>
          <cell r="S164" t="str">
            <v xml:space="preserve">ДОП.ВИР. </v>
          </cell>
          <cell r="T164" t="str">
            <v>ДОП.ВИР. СТ.ОРГ.</v>
          </cell>
          <cell r="W164" t="str">
            <v>АК КЕ ВСЬОГО</v>
          </cell>
          <cell r="X164" t="str">
            <v>Е/Е</v>
          </cell>
          <cell r="Y164" t="str">
            <v xml:space="preserve"> Т/Е</v>
          </cell>
          <cell r="Z164" t="str">
            <v>СТАНЦІї ЕЛЕКТРО</v>
          </cell>
          <cell r="AA164" t="str">
            <v>СТАНЦІІ ТЕПЛОВІ</v>
          </cell>
          <cell r="AB164" t="str">
            <v>МЕРЕЖІ ЕЛЕКТРО</v>
          </cell>
          <cell r="AC164" t="str">
            <v>МЕРЕЖІ ТЕПЛОВІ</v>
          </cell>
        </row>
        <row r="165">
          <cell r="C165">
            <v>2.78</v>
          </cell>
          <cell r="J165">
            <v>3.5</v>
          </cell>
          <cell r="K165">
            <v>2.78</v>
          </cell>
          <cell r="L165">
            <v>2.78</v>
          </cell>
          <cell r="M165">
            <v>3.5</v>
          </cell>
          <cell r="P165">
            <v>3.5</v>
          </cell>
          <cell r="W165">
            <v>3.4239999999999999</v>
          </cell>
          <cell r="Z165">
            <v>2.1804999999999999</v>
          </cell>
          <cell r="AA165">
            <v>2.1804999999999999</v>
          </cell>
          <cell r="AB165">
            <v>2.1804999999999999</v>
          </cell>
          <cell r="AC165">
            <v>1.905</v>
          </cell>
        </row>
        <row r="167">
          <cell r="J167">
            <v>4.2000000000000028</v>
          </cell>
          <cell r="M167">
            <v>31.319999999999993</v>
          </cell>
          <cell r="P167">
            <v>21.72</v>
          </cell>
          <cell r="W167">
            <v>57.239999999999995</v>
          </cell>
          <cell r="Z167">
            <v>221.49122807017542</v>
          </cell>
        </row>
        <row r="168">
          <cell r="J168">
            <v>4.7639999999999958</v>
          </cell>
          <cell r="M168">
            <v>35.595999999999997</v>
          </cell>
          <cell r="P168">
            <v>24.786999999999999</v>
          </cell>
          <cell r="W168">
            <v>65.146999999999991</v>
          </cell>
          <cell r="Z168">
            <v>252.49999999999997</v>
          </cell>
        </row>
        <row r="169">
          <cell r="I169">
            <v>0</v>
          </cell>
          <cell r="J169">
            <v>82.5</v>
          </cell>
          <cell r="M169">
            <v>82.5</v>
          </cell>
          <cell r="P169">
            <v>82.5</v>
          </cell>
          <cell r="S169">
            <v>82.5</v>
          </cell>
          <cell r="T169">
            <v>82.5</v>
          </cell>
          <cell r="W169">
            <v>82.5</v>
          </cell>
          <cell r="Z169">
            <v>66</v>
          </cell>
        </row>
        <row r="170">
          <cell r="I170">
            <v>0</v>
          </cell>
          <cell r="J170">
            <v>288.75</v>
          </cell>
          <cell r="M170">
            <v>288.75</v>
          </cell>
          <cell r="P170">
            <v>288.75</v>
          </cell>
          <cell r="W170">
            <v>288.75</v>
          </cell>
          <cell r="Z170">
            <v>143.91299999999998</v>
          </cell>
        </row>
        <row r="171">
          <cell r="J171">
            <v>1213</v>
          </cell>
          <cell r="M171">
            <v>9044</v>
          </cell>
          <cell r="P171">
            <v>6272</v>
          </cell>
          <cell r="W171">
            <v>16528</v>
          </cell>
          <cell r="Z171">
            <v>31875</v>
          </cell>
        </row>
        <row r="172">
          <cell r="W172">
            <v>16529</v>
          </cell>
        </row>
        <row r="173">
          <cell r="J173">
            <v>40.5</v>
          </cell>
          <cell r="M173">
            <v>48.28</v>
          </cell>
          <cell r="P173">
            <v>46.980000000000004</v>
          </cell>
          <cell r="W173">
            <v>135.76</v>
          </cell>
        </row>
        <row r="174">
          <cell r="J174">
            <v>46.136000000000003</v>
          </cell>
          <cell r="M174">
            <v>55.003999999999998</v>
          </cell>
          <cell r="P174">
            <v>53.512999999999998</v>
          </cell>
          <cell r="W174">
            <v>154.65299999999999</v>
          </cell>
        </row>
        <row r="175">
          <cell r="J175">
            <v>63.33</v>
          </cell>
          <cell r="M175">
            <v>63.33</v>
          </cell>
          <cell r="P175">
            <v>63.33</v>
          </cell>
          <cell r="W175">
            <v>63.33</v>
          </cell>
        </row>
        <row r="176">
          <cell r="J176">
            <v>221.66</v>
          </cell>
          <cell r="M176">
            <v>221.66</v>
          </cell>
          <cell r="P176">
            <v>221.66</v>
          </cell>
          <cell r="W176">
            <v>216.84</v>
          </cell>
        </row>
        <row r="177">
          <cell r="J177">
            <v>8977</v>
          </cell>
          <cell r="M177">
            <v>10702</v>
          </cell>
          <cell r="P177">
            <v>10414</v>
          </cell>
          <cell r="W177">
            <v>29438</v>
          </cell>
        </row>
        <row r="178">
          <cell r="W178">
            <v>30093</v>
          </cell>
        </row>
        <row r="179">
          <cell r="J179">
            <v>0</v>
          </cell>
          <cell r="M179">
            <v>0</v>
          </cell>
          <cell r="P179">
            <v>0</v>
          </cell>
          <cell r="W179">
            <v>0</v>
          </cell>
          <cell r="Z179">
            <v>75.839416058394164</v>
          </cell>
        </row>
        <row r="180">
          <cell r="J180">
            <v>0</v>
          </cell>
          <cell r="M180">
            <v>0</v>
          </cell>
          <cell r="P180">
            <v>0</v>
          </cell>
          <cell r="W180">
            <v>0</v>
          </cell>
          <cell r="Z180">
            <v>103.9</v>
          </cell>
        </row>
        <row r="181">
          <cell r="C181">
            <v>75</v>
          </cell>
          <cell r="I181">
            <v>75</v>
          </cell>
          <cell r="J181">
            <v>100.5</v>
          </cell>
          <cell r="M181">
            <v>100.5</v>
          </cell>
          <cell r="P181">
            <v>100.5</v>
          </cell>
          <cell r="T181">
            <v>0</v>
          </cell>
          <cell r="W181">
            <v>100.5</v>
          </cell>
          <cell r="Z181">
            <v>89.557440953909662</v>
          </cell>
          <cell r="AC181">
            <v>75</v>
          </cell>
        </row>
        <row r="182">
          <cell r="J182">
            <v>351.75</v>
          </cell>
          <cell r="K182">
            <v>0</v>
          </cell>
          <cell r="L182">
            <v>0</v>
          </cell>
          <cell r="M182">
            <v>351.75</v>
          </cell>
          <cell r="P182">
            <v>351.75</v>
          </cell>
          <cell r="W182">
            <v>344.11199999999997</v>
          </cell>
          <cell r="Z182">
            <v>195.28</v>
          </cell>
        </row>
        <row r="183">
          <cell r="J183">
            <v>0</v>
          </cell>
          <cell r="M183">
            <v>0</v>
          </cell>
          <cell r="P183">
            <v>0</v>
          </cell>
          <cell r="W183">
            <v>0</v>
          </cell>
          <cell r="Z183">
            <v>14810</v>
          </cell>
        </row>
        <row r="184">
          <cell r="W184">
            <v>0</v>
          </cell>
        </row>
        <row r="185">
          <cell r="J185">
            <v>50.9</v>
          </cell>
          <cell r="M185">
            <v>90.6</v>
          </cell>
          <cell r="N185">
            <v>48.2</v>
          </cell>
          <cell r="O185">
            <v>42.399999999999991</v>
          </cell>
          <cell r="P185">
            <v>78.3</v>
          </cell>
          <cell r="Q185">
            <v>30.9</v>
          </cell>
          <cell r="R185">
            <v>47.4</v>
          </cell>
          <cell r="W185">
            <v>219.79999999999998</v>
          </cell>
          <cell r="X185">
            <v>79.099999999999994</v>
          </cell>
          <cell r="Y185">
            <v>140.69999999999999</v>
          </cell>
          <cell r="Z185">
            <v>356.4</v>
          </cell>
          <cell r="AA185">
            <v>74.900000000000006</v>
          </cell>
          <cell r="AB185">
            <v>281.5</v>
          </cell>
        </row>
        <row r="186">
          <cell r="J186">
            <v>10190</v>
          </cell>
          <cell r="M186">
            <v>19746</v>
          </cell>
          <cell r="N186">
            <v>10505</v>
          </cell>
          <cell r="O186">
            <v>9241</v>
          </cell>
          <cell r="P186">
            <v>16686</v>
          </cell>
          <cell r="Q186">
            <v>6585</v>
          </cell>
          <cell r="R186">
            <v>10101</v>
          </cell>
          <cell r="W186">
            <v>45967</v>
          </cell>
          <cell r="X186">
            <v>17090</v>
          </cell>
          <cell r="Y186">
            <v>28877</v>
          </cell>
          <cell r="Z186">
            <v>46685</v>
          </cell>
          <cell r="AA186">
            <v>9811.1854657688</v>
          </cell>
          <cell r="AB186">
            <v>36873.814534231198</v>
          </cell>
        </row>
        <row r="187">
          <cell r="J187">
            <v>200.2</v>
          </cell>
          <cell r="M187">
            <v>217.95</v>
          </cell>
          <cell r="N187">
            <v>217.95</v>
          </cell>
          <cell r="O187">
            <v>217.95</v>
          </cell>
          <cell r="P187">
            <v>213.1</v>
          </cell>
          <cell r="Q187">
            <v>213.11</v>
          </cell>
          <cell r="R187">
            <v>213.1</v>
          </cell>
          <cell r="S187" t="str">
            <v/>
          </cell>
          <cell r="T187" t="str">
            <v/>
          </cell>
          <cell r="W187">
            <v>209.13</v>
          </cell>
          <cell r="X187">
            <v>216.06</v>
          </cell>
          <cell r="Y187">
            <v>205.24</v>
          </cell>
          <cell r="Z187">
            <v>130.99</v>
          </cell>
          <cell r="AA187">
            <v>130.99</v>
          </cell>
          <cell r="AB187">
            <v>130.99</v>
          </cell>
          <cell r="AC187" t="str">
            <v/>
          </cell>
        </row>
        <row r="188">
          <cell r="W188" t="e">
            <v>#REF!</v>
          </cell>
          <cell r="X188" t="e">
            <v>#REF!</v>
          </cell>
          <cell r="Y188" t="e">
            <v>#REF!</v>
          </cell>
          <cell r="Z188">
            <v>52</v>
          </cell>
          <cell r="AA188">
            <v>52</v>
          </cell>
        </row>
        <row r="189">
          <cell r="M189">
            <v>19746</v>
          </cell>
          <cell r="P189">
            <v>16686</v>
          </cell>
          <cell r="W189" t="e">
            <v>#REF!</v>
          </cell>
          <cell r="X189" t="e">
            <v>#REF!</v>
          </cell>
          <cell r="Y189" t="e">
            <v>#REF!</v>
          </cell>
          <cell r="Z189">
            <v>46737</v>
          </cell>
          <cell r="AA189">
            <v>9863.1854657688</v>
          </cell>
          <cell r="AB189">
            <v>36873.814534231198</v>
          </cell>
        </row>
        <row r="211">
          <cell r="M211" t="str">
            <v>ЗАТВЕРДЖУЮ</v>
          </cell>
        </row>
        <row r="212">
          <cell r="M212" t="str">
            <v>ГЕНЕРАЛЬНИЙ ДИРЕКТОР -</v>
          </cell>
        </row>
        <row r="213">
          <cell r="M213" t="str">
            <v>ГОЛОВА ПРАВЛІННЯ КЕ</v>
          </cell>
        </row>
        <row r="214">
          <cell r="M214" t="str">
            <v xml:space="preserve">                        І.В.ПЛАЧКОВ</v>
          </cell>
          <cell r="N214" t="str">
            <v xml:space="preserve">      І.В.ПЛАЧКОВ</v>
          </cell>
        </row>
        <row r="221">
          <cell r="C221" t="str">
            <v>ПОТРЕБА   В КОШТАХ НА  жовтень 1998 року</v>
          </cell>
        </row>
        <row r="222">
          <cell r="C222" t="str">
            <v>ПО ФІЛІАЛАХ АК КИЇВЕНЕРГО</v>
          </cell>
        </row>
        <row r="225">
          <cell r="S225" t="str">
            <v>ТИС.ГРН.</v>
          </cell>
        </row>
        <row r="226">
          <cell r="C226" t="str">
            <v>ВИКОН.ДИР.</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v>889</v>
          </cell>
          <cell r="W229" t="e">
            <v>#REF!</v>
          </cell>
          <cell r="X229" t="e">
            <v>#REF!</v>
          </cell>
          <cell r="Y229" t="e">
            <v>#REF!</v>
          </cell>
        </row>
        <row r="230">
          <cell r="C230" t="e">
            <v>#REF!</v>
          </cell>
          <cell r="D230" t="e">
            <v>#REF!</v>
          </cell>
          <cell r="E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v>889</v>
          </cell>
          <cell r="W230" t="e">
            <v>#REF!</v>
          </cell>
          <cell r="X230"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S232" t="e">
            <v>#REF!</v>
          </cell>
          <cell r="W232" t="e">
            <v>#REF!</v>
          </cell>
          <cell r="X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Q233" t="e">
            <v>#REF!</v>
          </cell>
          <cell r="R233" t="e">
            <v>#REF!</v>
          </cell>
          <cell r="S233">
            <v>708.125</v>
          </cell>
          <cell r="T233">
            <v>0</v>
          </cell>
          <cell r="W233" t="e">
            <v>#REF!</v>
          </cell>
          <cell r="X233" t="e">
            <v>#REF!</v>
          </cell>
        </row>
        <row r="234">
          <cell r="C234" t="e">
            <v>#REF!</v>
          </cell>
          <cell r="I234" t="e">
            <v>#REF!</v>
          </cell>
          <cell r="J234" t="e">
            <v>#REF!</v>
          </cell>
          <cell r="K234" t="e">
            <v>#REF!</v>
          </cell>
          <cell r="L234" t="e">
            <v>#REF!</v>
          </cell>
          <cell r="M234" t="e">
            <v>#REF!</v>
          </cell>
          <cell r="P234" t="e">
            <v>#REF!</v>
          </cell>
          <cell r="S234">
            <v>193.125</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v>897</v>
          </cell>
          <cell r="T235">
            <v>0</v>
          </cell>
          <cell r="W235" t="e">
            <v>#REF!</v>
          </cell>
          <cell r="X235" t="e">
            <v>#REF!</v>
          </cell>
        </row>
        <row r="236">
          <cell r="C236" t="e">
            <v>#REF!</v>
          </cell>
          <cell r="I236" t="e">
            <v>#REF!</v>
          </cell>
          <cell r="J236" t="e">
            <v>#REF!</v>
          </cell>
          <cell r="M236" t="e">
            <v>#REF!</v>
          </cell>
          <cell r="P236" t="e">
            <v>#REF!</v>
          </cell>
          <cell r="S236">
            <v>0</v>
          </cell>
          <cell r="W236" t="e">
            <v>#REF!</v>
          </cell>
          <cell r="X236" t="e">
            <v>#REF!</v>
          </cell>
        </row>
        <row r="237">
          <cell r="C237" t="e">
            <v>#REF!</v>
          </cell>
          <cell r="I237" t="e">
            <v>#REF!</v>
          </cell>
          <cell r="J237" t="e">
            <v>#REF!</v>
          </cell>
          <cell r="M237" t="e">
            <v>#REF!</v>
          </cell>
          <cell r="P237" t="e">
            <v>#REF!</v>
          </cell>
          <cell r="S237">
            <v>897</v>
          </cell>
          <cell r="W237" t="e">
            <v>#REF!</v>
          </cell>
          <cell r="X237" t="e">
            <v>#REF!</v>
          </cell>
          <cell r="Z237">
            <v>6</v>
          </cell>
          <cell r="AA237">
            <v>6</v>
          </cell>
          <cell r="AB237">
            <v>12</v>
          </cell>
        </row>
        <row r="238">
          <cell r="C238">
            <v>0</v>
          </cell>
          <cell r="W238">
            <v>0</v>
          </cell>
          <cell r="X238">
            <v>0</v>
          </cell>
        </row>
        <row r="239">
          <cell r="C239">
            <v>2421.3333333333335</v>
          </cell>
          <cell r="W239">
            <v>2421.3333333333335</v>
          </cell>
          <cell r="X239">
            <v>2421.3333333333335</v>
          </cell>
        </row>
        <row r="240">
          <cell r="C240" t="e">
            <v>#REF!</v>
          </cell>
          <cell r="D240" t="e">
            <v>#REF!</v>
          </cell>
          <cell r="E240" t="e">
            <v>#REF!</v>
          </cell>
          <cell r="I240">
            <v>0</v>
          </cell>
          <cell r="J240">
            <v>0</v>
          </cell>
          <cell r="K240">
            <v>0</v>
          </cell>
          <cell r="L240">
            <v>0</v>
          </cell>
          <cell r="M240" t="e">
            <v>#REF!</v>
          </cell>
          <cell r="N240">
            <v>0</v>
          </cell>
          <cell r="O240">
            <v>0</v>
          </cell>
          <cell r="P240" t="e">
            <v>#REF!</v>
          </cell>
          <cell r="Q240">
            <v>0</v>
          </cell>
          <cell r="R240">
            <v>0</v>
          </cell>
          <cell r="S240">
            <v>0</v>
          </cell>
          <cell r="W240" t="e">
            <v>#REF!</v>
          </cell>
          <cell r="X240" t="e">
            <v>#REF!</v>
          </cell>
        </row>
        <row r="241">
          <cell r="X241">
            <v>0</v>
          </cell>
        </row>
        <row r="242">
          <cell r="C242" t="e">
            <v>#REF!</v>
          </cell>
          <cell r="I242" t="e">
            <v>#REF!</v>
          </cell>
          <cell r="J242" t="e">
            <v>#REF!</v>
          </cell>
          <cell r="M242" t="e">
            <v>#REF!</v>
          </cell>
          <cell r="P242" t="e">
            <v>#REF!</v>
          </cell>
          <cell r="S242">
            <v>163</v>
          </cell>
          <cell r="W242" t="e">
            <v>#REF!</v>
          </cell>
          <cell r="X242" t="e">
            <v>#REF!</v>
          </cell>
        </row>
        <row r="243">
          <cell r="C243">
            <v>72</v>
          </cell>
          <cell r="I243">
            <v>370</v>
          </cell>
          <cell r="J243">
            <v>1217.0999999999999</v>
          </cell>
          <cell r="M243">
            <v>548.70000000000005</v>
          </cell>
          <cell r="P243">
            <v>180</v>
          </cell>
          <cell r="S243">
            <v>0</v>
          </cell>
          <cell r="W243">
            <v>2595.8000000000002</v>
          </cell>
          <cell r="X243">
            <v>2401.8000000000002</v>
          </cell>
        </row>
        <row r="244">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W245">
            <v>-798.66666666666674</v>
          </cell>
          <cell r="X245">
            <v>-798.66666666666674</v>
          </cell>
        </row>
        <row r="246">
          <cell r="I246">
            <v>0</v>
          </cell>
          <cell r="J246">
            <v>0</v>
          </cell>
          <cell r="K246">
            <v>0</v>
          </cell>
          <cell r="L246">
            <v>0</v>
          </cell>
          <cell r="M246">
            <v>0</v>
          </cell>
          <cell r="N246">
            <v>0</v>
          </cell>
          <cell r="O246">
            <v>0</v>
          </cell>
          <cell r="P246">
            <v>0</v>
          </cell>
          <cell r="Q246">
            <v>0</v>
          </cell>
          <cell r="R246">
            <v>0</v>
          </cell>
          <cell r="S246">
            <v>0</v>
          </cell>
          <cell r="T246">
            <v>0</v>
          </cell>
          <cell r="W246">
            <v>0</v>
          </cell>
          <cell r="X246">
            <v>0</v>
          </cell>
        </row>
        <row r="247">
          <cell r="X247">
            <v>0</v>
          </cell>
        </row>
        <row r="248">
          <cell r="C248">
            <v>29</v>
          </cell>
          <cell r="I248">
            <v>0</v>
          </cell>
          <cell r="J248">
            <v>252</v>
          </cell>
          <cell r="M248">
            <v>2</v>
          </cell>
          <cell r="P248">
            <v>4</v>
          </cell>
          <cell r="S248">
            <v>0</v>
          </cell>
          <cell r="W248">
            <v>298.7</v>
          </cell>
          <cell r="X248">
            <v>298.7</v>
          </cell>
        </row>
        <row r="249">
          <cell r="C249">
            <v>200</v>
          </cell>
          <cell r="I249">
            <v>0</v>
          </cell>
          <cell r="J249">
            <v>0</v>
          </cell>
          <cell r="M249">
            <v>0</v>
          </cell>
          <cell r="P249">
            <v>0</v>
          </cell>
          <cell r="S249">
            <v>0</v>
          </cell>
          <cell r="W249">
            <v>200</v>
          </cell>
          <cell r="X249">
            <v>200</v>
          </cell>
        </row>
        <row r="250">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W251">
            <v>134.1</v>
          </cell>
          <cell r="X251">
            <v>134.1</v>
          </cell>
        </row>
        <row r="252">
          <cell r="C252" t="e">
            <v>#REF!</v>
          </cell>
          <cell r="I252" t="e">
            <v>#REF!</v>
          </cell>
          <cell r="J252" t="e">
            <v>#REF!</v>
          </cell>
          <cell r="M252" t="e">
            <v>#REF!</v>
          </cell>
          <cell r="P252" t="e">
            <v>#REF!</v>
          </cell>
          <cell r="S252">
            <v>0</v>
          </cell>
          <cell r="W252" t="e">
            <v>#REF!</v>
          </cell>
          <cell r="X252" t="e">
            <v>#REF!</v>
          </cell>
        </row>
        <row r="253">
          <cell r="I253">
            <v>240</v>
          </cell>
          <cell r="J253">
            <v>330</v>
          </cell>
          <cell r="M253">
            <v>0</v>
          </cell>
          <cell r="P253">
            <v>10</v>
          </cell>
          <cell r="W253">
            <v>580</v>
          </cell>
          <cell r="X253">
            <v>580</v>
          </cell>
        </row>
        <row r="254">
          <cell r="I254">
            <v>0</v>
          </cell>
          <cell r="W254">
            <v>0</v>
          </cell>
          <cell r="X254">
            <v>0</v>
          </cell>
        </row>
        <row r="255">
          <cell r="C255" t="e">
            <v>#REF!</v>
          </cell>
          <cell r="I255" t="e">
            <v>#REF!</v>
          </cell>
          <cell r="J255" t="e">
            <v>#REF!</v>
          </cell>
          <cell r="M255" t="e">
            <v>#REF!</v>
          </cell>
          <cell r="P255" t="e">
            <v>#REF!</v>
          </cell>
          <cell r="S255">
            <v>0</v>
          </cell>
          <cell r="W255" t="e">
            <v>#REF!</v>
          </cell>
          <cell r="X255" t="e">
            <v>#REF!</v>
          </cell>
        </row>
        <row r="256">
          <cell r="C256" t="e">
            <v>#REF!</v>
          </cell>
          <cell r="I256" t="e">
            <v>#REF!</v>
          </cell>
          <cell r="J256" t="e">
            <v>#REF!</v>
          </cell>
          <cell r="M256" t="e">
            <v>#REF!</v>
          </cell>
          <cell r="P256" t="e">
            <v>#REF!</v>
          </cell>
          <cell r="S256">
            <v>0</v>
          </cell>
          <cell r="W256" t="e">
            <v>#REF!</v>
          </cell>
          <cell r="X256" t="e">
            <v>#REF!</v>
          </cell>
        </row>
        <row r="257">
          <cell r="C257" t="e">
            <v>#REF!</v>
          </cell>
          <cell r="I257" t="e">
            <v>#REF!</v>
          </cell>
          <cell r="J257" t="e">
            <v>#REF!</v>
          </cell>
          <cell r="M257" t="e">
            <v>#REF!</v>
          </cell>
          <cell r="N257" t="e">
            <v>#REF!</v>
          </cell>
          <cell r="O257">
            <v>0</v>
          </cell>
          <cell r="P257" t="e">
            <v>#REF!</v>
          </cell>
          <cell r="Q257" t="e">
            <v>#REF!</v>
          </cell>
          <cell r="R257">
            <v>0</v>
          </cell>
          <cell r="S257">
            <v>0</v>
          </cell>
        </row>
        <row r="258">
          <cell r="C258" t="e">
            <v>#REF!</v>
          </cell>
          <cell r="I258" t="e">
            <v>#REF!</v>
          </cell>
          <cell r="J258" t="e">
            <v>#REF!</v>
          </cell>
          <cell r="M258" t="e">
            <v>#REF!</v>
          </cell>
          <cell r="P258" t="e">
            <v>#REF!</v>
          </cell>
          <cell r="S258" t="e">
            <v>#REF!</v>
          </cell>
          <cell r="W258" t="e">
            <v>#REF!</v>
          </cell>
          <cell r="X258" t="e">
            <v>#REF!</v>
          </cell>
        </row>
        <row r="259">
          <cell r="C259" t="e">
            <v>#REF!</v>
          </cell>
          <cell r="I259" t="e">
            <v>#REF!</v>
          </cell>
          <cell r="J259" t="e">
            <v>#REF!</v>
          </cell>
          <cell r="M259" t="e">
            <v>#REF!</v>
          </cell>
          <cell r="P259" t="e">
            <v>#REF!</v>
          </cell>
          <cell r="S259">
            <v>3</v>
          </cell>
          <cell r="W259" t="e">
            <v>#REF!</v>
          </cell>
          <cell r="X259" t="e">
            <v>#REF!</v>
          </cell>
        </row>
        <row r="260">
          <cell r="C260" t="e">
            <v>#REF!</v>
          </cell>
          <cell r="D260" t="e">
            <v>#REF!</v>
          </cell>
          <cell r="E260" t="e">
            <v>#REF!</v>
          </cell>
          <cell r="I260" t="e">
            <v>#REF!</v>
          </cell>
          <cell r="J260" t="e">
            <v>#REF!</v>
          </cell>
          <cell r="K260" t="e">
            <v>#REF!</v>
          </cell>
          <cell r="L260" t="e">
            <v>#REF!</v>
          </cell>
          <cell r="M260" t="e">
            <v>#REF!</v>
          </cell>
          <cell r="N260" t="e">
            <v>#REF!</v>
          </cell>
          <cell r="O260" t="e">
            <v>#REF!</v>
          </cell>
          <cell r="P260" t="e">
            <v>#REF!</v>
          </cell>
          <cell r="Q260" t="e">
            <v>#REF!</v>
          </cell>
          <cell r="R260" t="e">
            <v>#REF!</v>
          </cell>
          <cell r="S260">
            <v>0</v>
          </cell>
          <cell r="T260">
            <v>0</v>
          </cell>
          <cell r="W260" t="e">
            <v>#REF!</v>
          </cell>
          <cell r="X260" t="e">
            <v>#REF!</v>
          </cell>
        </row>
        <row r="261">
          <cell r="C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112</v>
          </cell>
          <cell r="W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48</v>
          </cell>
          <cell r="W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W263" t="e">
            <v>#REF!</v>
          </cell>
          <cell r="X263" t="e">
            <v>#REF!</v>
          </cell>
        </row>
        <row r="264">
          <cell r="C264">
            <v>0</v>
          </cell>
          <cell r="I264" t="e">
            <v>#REF!</v>
          </cell>
          <cell r="J264" t="e">
            <v>#REF!</v>
          </cell>
          <cell r="M264" t="e">
            <v>#REF!</v>
          </cell>
          <cell r="N264" t="e">
            <v>#REF!</v>
          </cell>
          <cell r="O264" t="e">
            <v>#REF!</v>
          </cell>
          <cell r="P264" t="e">
            <v>#REF!</v>
          </cell>
          <cell r="Q264" t="e">
            <v>#REF!</v>
          </cell>
          <cell r="R264" t="e">
            <v>#REF!</v>
          </cell>
          <cell r="S264">
            <v>0</v>
          </cell>
          <cell r="W264">
            <v>0</v>
          </cell>
          <cell r="X264" t="e">
            <v>#REF!</v>
          </cell>
        </row>
        <row r="266">
          <cell r="I266">
            <v>0</v>
          </cell>
        </row>
        <row r="267">
          <cell r="J267">
            <v>413</v>
          </cell>
        </row>
        <row r="268">
          <cell r="P268">
            <v>3090</v>
          </cell>
        </row>
        <row r="278">
          <cell r="N278" t="str">
            <v>Собівартість</v>
          </cell>
        </row>
        <row r="288">
          <cell r="N288" t="str">
            <v>ФМЗ ( з відрахуван)</v>
          </cell>
          <cell r="P288">
            <v>25</v>
          </cell>
        </row>
      </sheetData>
      <sheetData sheetId="16" refreshError="1">
        <row r="8">
          <cell r="S8" t="str">
            <v>ЗАТВЕРДЖУЮ</v>
          </cell>
        </row>
        <row r="22">
          <cell r="U22" t="str">
            <v>ЗАТВЕРДЖУЮ</v>
          </cell>
        </row>
        <row r="27">
          <cell r="U27" t="str">
            <v>ГЕНЕРАЛЬНИЙ ДИРЕКТОР -</v>
          </cell>
        </row>
        <row r="28">
          <cell r="U28" t="str">
            <v>ГОЛОВА ПРАВЛІННЯ КЕ</v>
          </cell>
          <cell r="X28" t="str">
            <v>ВЕРЕСЕНЬ очІк.</v>
          </cell>
          <cell r="Y28" t="str">
            <v>8 мес звіт</v>
          </cell>
          <cell r="Z28" t="str">
            <v>9 мес.очІк.</v>
          </cell>
          <cell r="AA28" t="str">
            <v>4 кв. план</v>
          </cell>
          <cell r="AB28" t="str">
            <v>1998 рік очІк.</v>
          </cell>
        </row>
        <row r="30">
          <cell r="U30" t="str">
            <v>ЗАТВЕРДЖУЮ</v>
          </cell>
        </row>
        <row r="31">
          <cell r="S31" t="str">
            <v>ЗАТВЕРДЖУЮ</v>
          </cell>
        </row>
        <row r="32">
          <cell r="S32" t="str">
            <v>ГОЛОВА ПРАЛІННЯ  КЕ</v>
          </cell>
        </row>
        <row r="35">
          <cell r="S35" t="str">
            <v xml:space="preserve">                   ПЛАЧКОВ І.В.</v>
          </cell>
          <cell r="T35" t="str">
            <v>І.В.ПЛАЧКОВ</v>
          </cell>
        </row>
        <row r="37">
          <cell r="U37" t="str">
            <v xml:space="preserve">                      ПЛАЧКОВ І.В.</v>
          </cell>
        </row>
        <row r="38">
          <cell r="C38" t="str">
            <v>ВИК.ДИР.</v>
          </cell>
          <cell r="D38" t="str">
            <v>Е/Е</v>
          </cell>
          <cell r="E38" t="str">
            <v xml:space="preserve"> Т/Е</v>
          </cell>
          <cell r="I38" t="str">
            <v>ККМ</v>
          </cell>
          <cell r="J38" t="str">
            <v>КТМ</v>
          </cell>
          <cell r="K38" t="str">
            <v>ВИРОБН</v>
          </cell>
          <cell r="L38" t="str">
            <v>ПЕРЕД</v>
          </cell>
          <cell r="M38" t="str">
            <v>ТЕЦ-5 ВСЬОГО</v>
          </cell>
          <cell r="N38" t="str">
            <v>Е/Е</v>
          </cell>
          <cell r="O38" t="str">
            <v xml:space="preserve"> Т/Е</v>
          </cell>
          <cell r="P38" t="str">
            <v>ТЕЦ-6 ВСЬОГО</v>
          </cell>
          <cell r="Q38" t="str">
            <v>Е/Е</v>
          </cell>
          <cell r="R38" t="str">
            <v xml:space="preserve"> Т/Е</v>
          </cell>
          <cell r="S38" t="str">
            <v xml:space="preserve">ДОП.ВИР. </v>
          </cell>
          <cell r="T38" t="str">
            <v>ДОП.ВИР. СТ.ОРГ.</v>
          </cell>
          <cell r="U38" t="str">
            <v>АК КЕ ВСЬОГО</v>
          </cell>
          <cell r="V38" t="str">
            <v>Е/Е</v>
          </cell>
          <cell r="W38" t="str">
            <v xml:space="preserve"> Т/Е</v>
          </cell>
          <cell r="X38" t="str">
            <v xml:space="preserve"> Т/Е</v>
          </cell>
          <cell r="Y38" t="str">
            <v xml:space="preserve"> Т/Е</v>
          </cell>
          <cell r="Z38" t="str">
            <v xml:space="preserve"> Т/Е</v>
          </cell>
          <cell r="AB38" t="str">
            <v xml:space="preserve"> Т/Е</v>
          </cell>
          <cell r="AC38" t="str">
            <v>СТАНЦІї ЕЛЕКТРО</v>
          </cell>
          <cell r="AD38" t="str">
            <v>СТАНЦІІ ТЕПЛОВІ</v>
          </cell>
          <cell r="AE38" t="str">
            <v>МЕРЕЖІ ЕЛЕКТРО</v>
          </cell>
          <cell r="AF38" t="str">
            <v>МЕРЕЖІ ТЕПЛОВІ</v>
          </cell>
        </row>
        <row r="39">
          <cell r="N39">
            <v>220</v>
          </cell>
          <cell r="Q39">
            <v>160</v>
          </cell>
          <cell r="V39">
            <v>380</v>
          </cell>
        </row>
        <row r="40">
          <cell r="N40">
            <v>202.3</v>
          </cell>
          <cell r="Q40">
            <v>145</v>
          </cell>
          <cell r="V40">
            <v>347.3</v>
          </cell>
        </row>
        <row r="41">
          <cell r="V41">
            <v>0</v>
          </cell>
        </row>
        <row r="42">
          <cell r="V42">
            <v>33</v>
          </cell>
        </row>
        <row r="43">
          <cell r="V43">
            <v>0</v>
          </cell>
        </row>
        <row r="44">
          <cell r="V44">
            <v>0</v>
          </cell>
        </row>
        <row r="45">
          <cell r="V45">
            <v>350</v>
          </cell>
        </row>
        <row r="46">
          <cell r="I46">
            <v>0</v>
          </cell>
          <cell r="V46">
            <v>350</v>
          </cell>
        </row>
        <row r="47">
          <cell r="J47">
            <v>80</v>
          </cell>
          <cell r="O47">
            <v>160</v>
          </cell>
          <cell r="R47">
            <v>145</v>
          </cell>
          <cell r="W47">
            <v>385</v>
          </cell>
        </row>
        <row r="48">
          <cell r="W48">
            <v>0</v>
          </cell>
        </row>
        <row r="49">
          <cell r="J49">
            <v>80</v>
          </cell>
          <cell r="O49">
            <v>160</v>
          </cell>
          <cell r="R49">
            <v>145</v>
          </cell>
          <cell r="W49">
            <v>285</v>
          </cell>
        </row>
        <row r="51">
          <cell r="C51">
            <v>234.33333333333337</v>
          </cell>
          <cell r="D51">
            <v>145</v>
          </cell>
          <cell r="E51">
            <v>89.333333333333371</v>
          </cell>
          <cell r="I51">
            <v>18</v>
          </cell>
          <cell r="J51">
            <v>380</v>
          </cell>
          <cell r="K51">
            <v>190</v>
          </cell>
          <cell r="L51">
            <v>190</v>
          </cell>
          <cell r="M51">
            <v>152</v>
          </cell>
          <cell r="N51">
            <v>106</v>
          </cell>
          <cell r="O51">
            <v>46</v>
          </cell>
          <cell r="P51">
            <v>224</v>
          </cell>
          <cell r="Q51">
            <v>144</v>
          </cell>
          <cell r="R51">
            <v>80</v>
          </cell>
          <cell r="T51">
            <v>16</v>
          </cell>
          <cell r="U51">
            <v>1046.3333333333335</v>
          </cell>
          <cell r="V51">
            <v>433</v>
          </cell>
          <cell r="W51">
            <v>613.33333333333348</v>
          </cell>
          <cell r="X51">
            <v>613.33333333333348</v>
          </cell>
          <cell r="Y51">
            <v>4503</v>
          </cell>
          <cell r="Z51">
            <v>5116.3333333333339</v>
          </cell>
          <cell r="AA51">
            <v>2319</v>
          </cell>
          <cell r="AB51">
            <v>7435.3333333333339</v>
          </cell>
          <cell r="AC51">
            <v>250</v>
          </cell>
          <cell r="AD51">
            <v>255</v>
          </cell>
          <cell r="AE51">
            <v>183</v>
          </cell>
          <cell r="AF51">
            <v>358.33333333333348</v>
          </cell>
        </row>
        <row r="52">
          <cell r="C52">
            <v>29</v>
          </cell>
          <cell r="D52">
            <v>18</v>
          </cell>
          <cell r="E52">
            <v>11</v>
          </cell>
          <cell r="I52">
            <v>0</v>
          </cell>
          <cell r="J52">
            <v>280</v>
          </cell>
          <cell r="M52">
            <v>3</v>
          </cell>
          <cell r="N52">
            <v>2</v>
          </cell>
          <cell r="O52">
            <v>1</v>
          </cell>
          <cell r="P52">
            <v>6</v>
          </cell>
          <cell r="Q52">
            <v>4</v>
          </cell>
          <cell r="R52">
            <v>2</v>
          </cell>
          <cell r="U52">
            <v>331</v>
          </cell>
        </row>
        <row r="53">
          <cell r="C53">
            <v>0</v>
          </cell>
          <cell r="D53">
            <v>0</v>
          </cell>
          <cell r="E53">
            <v>0</v>
          </cell>
          <cell r="I53">
            <v>0</v>
          </cell>
          <cell r="M53">
            <v>60</v>
          </cell>
          <cell r="N53">
            <v>43</v>
          </cell>
          <cell r="O53">
            <v>17</v>
          </cell>
          <cell r="P53">
            <v>50</v>
          </cell>
          <cell r="Q53">
            <v>32</v>
          </cell>
          <cell r="R53">
            <v>18</v>
          </cell>
          <cell r="U53">
            <v>110</v>
          </cell>
        </row>
        <row r="54">
          <cell r="C54">
            <v>200</v>
          </cell>
          <cell r="D54">
            <v>124</v>
          </cell>
          <cell r="E54">
            <v>76</v>
          </cell>
          <cell r="U54">
            <v>200</v>
          </cell>
        </row>
        <row r="55">
          <cell r="C55">
            <v>0</v>
          </cell>
          <cell r="D55">
            <v>0</v>
          </cell>
          <cell r="E55">
            <v>0</v>
          </cell>
          <cell r="I55">
            <v>20</v>
          </cell>
          <cell r="J55">
            <v>294</v>
          </cell>
          <cell r="K55">
            <v>229.32000000000002</v>
          </cell>
          <cell r="L55">
            <v>64.679999999999978</v>
          </cell>
          <cell r="M55">
            <v>680</v>
          </cell>
          <cell r="N55">
            <v>474</v>
          </cell>
          <cell r="O55">
            <v>206</v>
          </cell>
          <cell r="P55">
            <v>90</v>
          </cell>
          <cell r="Q55">
            <v>58</v>
          </cell>
          <cell r="R55">
            <v>32</v>
          </cell>
          <cell r="T55">
            <v>51</v>
          </cell>
          <cell r="U55">
            <v>1084</v>
          </cell>
          <cell r="V55">
            <v>552</v>
          </cell>
          <cell r="W55">
            <v>532</v>
          </cell>
          <cell r="X55">
            <v>532</v>
          </cell>
          <cell r="Y55">
            <v>4727</v>
          </cell>
          <cell r="Z55">
            <v>5259</v>
          </cell>
          <cell r="AA55">
            <v>2526</v>
          </cell>
          <cell r="AB55">
            <v>7785</v>
          </cell>
          <cell r="AC55">
            <v>532</v>
          </cell>
          <cell r="AD55">
            <v>338</v>
          </cell>
          <cell r="AE55">
            <v>20</v>
          </cell>
          <cell r="AF55">
            <v>194</v>
          </cell>
        </row>
        <row r="56">
          <cell r="C56">
            <v>0</v>
          </cell>
          <cell r="D56">
            <v>0</v>
          </cell>
          <cell r="E56">
            <v>0</v>
          </cell>
          <cell r="J56">
            <v>0</v>
          </cell>
          <cell r="K56">
            <v>0</v>
          </cell>
          <cell r="L56">
            <v>0</v>
          </cell>
          <cell r="M56">
            <v>577</v>
          </cell>
          <cell r="N56">
            <v>402</v>
          </cell>
          <cell r="O56">
            <v>175</v>
          </cell>
          <cell r="P56">
            <v>12</v>
          </cell>
          <cell r="Q56">
            <v>8</v>
          </cell>
          <cell r="R56">
            <v>4</v>
          </cell>
          <cell r="U56">
            <v>589</v>
          </cell>
          <cell r="V56">
            <v>410</v>
          </cell>
          <cell r="W56">
            <v>179</v>
          </cell>
          <cell r="X56">
            <v>179</v>
          </cell>
          <cell r="Y56">
            <v>1641</v>
          </cell>
          <cell r="Z56">
            <v>1820</v>
          </cell>
          <cell r="AA56">
            <v>902</v>
          </cell>
          <cell r="AB56">
            <v>2722</v>
          </cell>
          <cell r="AC56">
            <v>410</v>
          </cell>
          <cell r="AD56">
            <v>179</v>
          </cell>
          <cell r="AE56">
            <v>0</v>
          </cell>
          <cell r="AF56">
            <v>0</v>
          </cell>
        </row>
        <row r="57">
          <cell r="C57">
            <v>0</v>
          </cell>
          <cell r="D57">
            <v>0</v>
          </cell>
          <cell r="E57">
            <v>0</v>
          </cell>
          <cell r="I57">
            <v>25</v>
          </cell>
          <cell r="J57">
            <v>1511</v>
          </cell>
          <cell r="K57">
            <v>1511</v>
          </cell>
          <cell r="L57">
            <v>0</v>
          </cell>
          <cell r="M57">
            <v>10838</v>
          </cell>
          <cell r="N57">
            <v>7550</v>
          </cell>
          <cell r="O57">
            <v>3288</v>
          </cell>
          <cell r="P57">
            <v>8271</v>
          </cell>
          <cell r="Q57">
            <v>5299</v>
          </cell>
          <cell r="R57">
            <v>2972</v>
          </cell>
          <cell r="T57">
            <v>0</v>
          </cell>
          <cell r="U57">
            <v>20645</v>
          </cell>
          <cell r="V57">
            <v>12874</v>
          </cell>
          <cell r="W57">
            <v>7771</v>
          </cell>
          <cell r="X57">
            <v>8416</v>
          </cell>
          <cell r="Y57">
            <v>139598</v>
          </cell>
          <cell r="Z57">
            <v>148014</v>
          </cell>
          <cell r="AA57">
            <v>146826</v>
          </cell>
          <cell r="AB57">
            <v>294840</v>
          </cell>
          <cell r="AC57">
            <v>12849</v>
          </cell>
          <cell r="AD57">
            <v>7771</v>
          </cell>
          <cell r="AE57">
            <v>25</v>
          </cell>
          <cell r="AF57">
            <v>0</v>
          </cell>
        </row>
        <row r="58">
          <cell r="C58">
            <v>0</v>
          </cell>
          <cell r="D58">
            <v>0</v>
          </cell>
          <cell r="E58">
            <v>0</v>
          </cell>
          <cell r="I58">
            <v>0</v>
          </cell>
          <cell r="J58">
            <v>1511</v>
          </cell>
          <cell r="K58">
            <v>1511</v>
          </cell>
          <cell r="L58">
            <v>0</v>
          </cell>
          <cell r="M58">
            <v>10838</v>
          </cell>
          <cell r="N58">
            <v>7550</v>
          </cell>
          <cell r="O58">
            <v>3288</v>
          </cell>
          <cell r="P58">
            <v>8271</v>
          </cell>
          <cell r="Q58">
            <v>5299</v>
          </cell>
          <cell r="R58">
            <v>2972</v>
          </cell>
          <cell r="S58">
            <v>0</v>
          </cell>
          <cell r="U58">
            <v>20620</v>
          </cell>
          <cell r="V58">
            <v>12849</v>
          </cell>
          <cell r="W58">
            <v>7771</v>
          </cell>
          <cell r="X58">
            <v>8416</v>
          </cell>
          <cell r="Y58">
            <v>139598</v>
          </cell>
          <cell r="Z58">
            <v>148014</v>
          </cell>
          <cell r="AA58">
            <v>146826</v>
          </cell>
          <cell r="AB58">
            <v>294840</v>
          </cell>
          <cell r="AC58">
            <v>12849</v>
          </cell>
          <cell r="AD58">
            <v>7771</v>
          </cell>
          <cell r="AE58">
            <v>0</v>
          </cell>
          <cell r="AF58">
            <v>0</v>
          </cell>
        </row>
        <row r="59">
          <cell r="C59">
            <v>0</v>
          </cell>
          <cell r="D59">
            <v>0</v>
          </cell>
          <cell r="E59">
            <v>0</v>
          </cell>
          <cell r="K59">
            <v>0</v>
          </cell>
          <cell r="L59">
            <v>0</v>
          </cell>
          <cell r="M59">
            <v>0</v>
          </cell>
          <cell r="N59">
            <v>0</v>
          </cell>
          <cell r="O59">
            <v>0</v>
          </cell>
          <cell r="P59">
            <v>0</v>
          </cell>
          <cell r="Q59">
            <v>0</v>
          </cell>
          <cell r="R59">
            <v>0</v>
          </cell>
          <cell r="U59">
            <v>0</v>
          </cell>
          <cell r="V59">
            <v>0</v>
          </cell>
          <cell r="W59">
            <v>0</v>
          </cell>
          <cell r="X59">
            <v>0</v>
          </cell>
          <cell r="Y59">
            <v>-20749</v>
          </cell>
          <cell r="Z59">
            <v>-20749</v>
          </cell>
          <cell r="AA59">
            <v>0</v>
          </cell>
          <cell r="AB59">
            <v>-20749</v>
          </cell>
          <cell r="AD59">
            <v>0</v>
          </cell>
        </row>
        <row r="60">
          <cell r="C60">
            <v>2</v>
          </cell>
          <cell r="D60">
            <v>1</v>
          </cell>
          <cell r="E60">
            <v>1</v>
          </cell>
          <cell r="I60">
            <v>15</v>
          </cell>
          <cell r="J60">
            <v>349</v>
          </cell>
          <cell r="K60">
            <v>349</v>
          </cell>
          <cell r="L60">
            <v>0</v>
          </cell>
          <cell r="M60">
            <v>0</v>
          </cell>
          <cell r="N60">
            <v>0</v>
          </cell>
          <cell r="O60">
            <v>0</v>
          </cell>
          <cell r="P60">
            <v>0</v>
          </cell>
          <cell r="Q60">
            <v>0</v>
          </cell>
          <cell r="R60">
            <v>0</v>
          </cell>
          <cell r="T60">
            <v>29</v>
          </cell>
          <cell r="U60">
            <v>366</v>
          </cell>
          <cell r="V60">
            <v>16</v>
          </cell>
          <cell r="W60">
            <v>350</v>
          </cell>
          <cell r="X60">
            <v>350</v>
          </cell>
          <cell r="Y60">
            <v>7204</v>
          </cell>
          <cell r="Z60">
            <v>7554</v>
          </cell>
          <cell r="AA60">
            <v>4344</v>
          </cell>
          <cell r="AB60">
            <v>11898</v>
          </cell>
          <cell r="AC60">
            <v>0</v>
          </cell>
          <cell r="AD60">
            <v>119</v>
          </cell>
          <cell r="AE60">
            <v>16</v>
          </cell>
          <cell r="AF60">
            <v>231</v>
          </cell>
        </row>
        <row r="61">
          <cell r="C61">
            <v>88</v>
          </cell>
          <cell r="D61">
            <v>54</v>
          </cell>
          <cell r="E61">
            <v>34</v>
          </cell>
          <cell r="I61">
            <v>452.3098245614035</v>
          </cell>
          <cell r="J61">
            <v>479.5263157894737</v>
          </cell>
          <cell r="K61">
            <v>234.96789473684211</v>
          </cell>
          <cell r="L61">
            <v>244.55842105263159</v>
          </cell>
          <cell r="M61">
            <v>156.17543859649123</v>
          </cell>
          <cell r="N61">
            <v>109</v>
          </cell>
          <cell r="O61">
            <v>47.175438596491233</v>
          </cell>
          <cell r="P61">
            <v>62.423728813559308</v>
          </cell>
          <cell r="Q61">
            <v>40</v>
          </cell>
          <cell r="R61">
            <v>22.423728813559308</v>
          </cell>
          <cell r="T61">
            <v>686</v>
          </cell>
          <cell r="U61">
            <v>1366.4353077609278</v>
          </cell>
          <cell r="V61">
            <v>748.3098245614035</v>
          </cell>
          <cell r="W61">
            <v>618.1254831995243</v>
          </cell>
          <cell r="X61">
            <v>618.1254831995243</v>
          </cell>
          <cell r="Y61">
            <v>5046</v>
          </cell>
          <cell r="Z61">
            <v>5664.1254831995248</v>
          </cell>
          <cell r="AA61">
            <v>2580</v>
          </cell>
          <cell r="AB61">
            <v>8244.1254831995248</v>
          </cell>
          <cell r="AC61">
            <v>149</v>
          </cell>
          <cell r="AD61">
            <v>233</v>
          </cell>
          <cell r="AE61">
            <v>599.3098245614035</v>
          </cell>
          <cell r="AF61">
            <v>385.1254831995243</v>
          </cell>
        </row>
        <row r="62">
          <cell r="C62">
            <v>5</v>
          </cell>
          <cell r="D62">
            <v>3</v>
          </cell>
          <cell r="E62">
            <v>2</v>
          </cell>
          <cell r="I62">
            <v>25</v>
          </cell>
          <cell r="J62">
            <v>26</v>
          </cell>
          <cell r="K62">
            <v>85</v>
          </cell>
          <cell r="L62">
            <v>-59</v>
          </cell>
          <cell r="M62">
            <v>9</v>
          </cell>
          <cell r="N62">
            <v>6</v>
          </cell>
          <cell r="O62">
            <v>3</v>
          </cell>
          <cell r="P62">
            <v>3</v>
          </cell>
          <cell r="Q62">
            <v>2</v>
          </cell>
          <cell r="R62">
            <v>1</v>
          </cell>
          <cell r="T62">
            <v>257</v>
          </cell>
          <cell r="U62">
            <v>75</v>
          </cell>
          <cell r="V62">
            <v>41</v>
          </cell>
          <cell r="W62">
            <v>34</v>
          </cell>
          <cell r="X62">
            <v>34</v>
          </cell>
          <cell r="Y62">
            <v>283</v>
          </cell>
          <cell r="Z62">
            <v>317</v>
          </cell>
          <cell r="AA62">
            <v>143</v>
          </cell>
          <cell r="AB62">
            <v>460</v>
          </cell>
          <cell r="AC62">
            <v>8</v>
          </cell>
          <cell r="AD62">
            <v>13</v>
          </cell>
          <cell r="AE62">
            <v>33</v>
          </cell>
          <cell r="AF62">
            <v>21</v>
          </cell>
        </row>
        <row r="63">
          <cell r="C63">
            <v>28</v>
          </cell>
          <cell r="D63">
            <v>17</v>
          </cell>
          <cell r="E63">
            <v>11</v>
          </cell>
          <cell r="I63">
            <v>145</v>
          </cell>
          <cell r="J63">
            <v>153</v>
          </cell>
          <cell r="K63">
            <v>4</v>
          </cell>
          <cell r="L63">
            <v>149</v>
          </cell>
          <cell r="M63">
            <v>50</v>
          </cell>
          <cell r="N63">
            <v>35</v>
          </cell>
          <cell r="O63">
            <v>15</v>
          </cell>
          <cell r="P63">
            <v>21</v>
          </cell>
          <cell r="Q63">
            <v>13</v>
          </cell>
          <cell r="R63">
            <v>8</v>
          </cell>
          <cell r="S63">
            <v>0</v>
          </cell>
          <cell r="T63">
            <v>0</v>
          </cell>
          <cell r="U63">
            <v>438</v>
          </cell>
          <cell r="V63">
            <v>240</v>
          </cell>
          <cell r="W63">
            <v>198</v>
          </cell>
          <cell r="X63">
            <v>198</v>
          </cell>
          <cell r="Y63">
            <v>1614</v>
          </cell>
          <cell r="Z63">
            <v>1812</v>
          </cell>
          <cell r="AA63">
            <v>825</v>
          </cell>
          <cell r="AB63">
            <v>2637</v>
          </cell>
          <cell r="AC63">
            <v>0</v>
          </cell>
          <cell r="AD63">
            <v>0</v>
          </cell>
          <cell r="AE63">
            <v>0</v>
          </cell>
          <cell r="AF63">
            <v>0</v>
          </cell>
        </row>
        <row r="64">
          <cell r="C64">
            <v>6</v>
          </cell>
          <cell r="D64">
            <v>4</v>
          </cell>
          <cell r="E64">
            <v>2</v>
          </cell>
          <cell r="I64">
            <v>31</v>
          </cell>
          <cell r="J64">
            <v>35</v>
          </cell>
          <cell r="K64">
            <v>12</v>
          </cell>
          <cell r="L64">
            <v>12</v>
          </cell>
          <cell r="M64">
            <v>12</v>
          </cell>
          <cell r="N64">
            <v>8</v>
          </cell>
          <cell r="O64">
            <v>4</v>
          </cell>
          <cell r="P64">
            <v>12</v>
          </cell>
          <cell r="Q64">
            <v>8</v>
          </cell>
          <cell r="R64">
            <v>4</v>
          </cell>
          <cell r="T64">
            <v>69</v>
          </cell>
          <cell r="U64">
            <v>106</v>
          </cell>
          <cell r="V64">
            <v>58</v>
          </cell>
          <cell r="W64">
            <v>48</v>
          </cell>
          <cell r="X64">
            <v>48</v>
          </cell>
          <cell r="Y64">
            <v>757</v>
          </cell>
          <cell r="Z64">
            <v>805</v>
          </cell>
          <cell r="AA64">
            <v>184</v>
          </cell>
          <cell r="AB64">
            <v>989</v>
          </cell>
          <cell r="AC64">
            <v>16</v>
          </cell>
          <cell r="AD64">
            <v>19</v>
          </cell>
          <cell r="AE64">
            <v>42</v>
          </cell>
          <cell r="AF64">
            <v>29</v>
          </cell>
        </row>
        <row r="65">
          <cell r="C65">
            <v>67</v>
          </cell>
          <cell r="D65">
            <v>41</v>
          </cell>
          <cell r="E65">
            <v>26</v>
          </cell>
          <cell r="I65">
            <v>373</v>
          </cell>
          <cell r="J65">
            <v>823</v>
          </cell>
          <cell r="K65">
            <v>131.68</v>
          </cell>
          <cell r="L65">
            <v>691.31999999999994</v>
          </cell>
          <cell r="M65">
            <v>385</v>
          </cell>
          <cell r="N65">
            <v>268</v>
          </cell>
          <cell r="O65">
            <v>117</v>
          </cell>
          <cell r="P65">
            <v>445</v>
          </cell>
          <cell r="Q65">
            <v>285</v>
          </cell>
          <cell r="R65">
            <v>160</v>
          </cell>
          <cell r="T65">
            <v>9</v>
          </cell>
          <cell r="U65">
            <v>2104</v>
          </cell>
          <cell r="V65">
            <v>973</v>
          </cell>
          <cell r="W65">
            <v>1131</v>
          </cell>
          <cell r="X65">
            <v>1131</v>
          </cell>
          <cell r="Y65">
            <v>9553</v>
          </cell>
          <cell r="Z65">
            <v>10684</v>
          </cell>
          <cell r="AA65">
            <v>3962</v>
          </cell>
          <cell r="AB65">
            <v>14646</v>
          </cell>
          <cell r="AC65">
            <v>553</v>
          </cell>
          <cell r="AD65">
            <v>557</v>
          </cell>
          <cell r="AE65">
            <v>420</v>
          </cell>
          <cell r="AF65">
            <v>574</v>
          </cell>
        </row>
        <row r="66">
          <cell r="C66">
            <v>37</v>
          </cell>
          <cell r="D66">
            <v>23</v>
          </cell>
          <cell r="E66">
            <v>14</v>
          </cell>
          <cell r="I66">
            <v>338</v>
          </cell>
          <cell r="J66">
            <v>541</v>
          </cell>
          <cell r="K66">
            <v>86.56</v>
          </cell>
          <cell r="L66">
            <v>454.44</v>
          </cell>
          <cell r="M66">
            <v>385</v>
          </cell>
          <cell r="N66">
            <v>268</v>
          </cell>
          <cell r="O66">
            <v>117</v>
          </cell>
          <cell r="P66">
            <v>445</v>
          </cell>
          <cell r="Q66">
            <v>285</v>
          </cell>
          <cell r="R66">
            <v>160</v>
          </cell>
          <cell r="U66">
            <v>1746</v>
          </cell>
          <cell r="V66">
            <v>914</v>
          </cell>
          <cell r="W66">
            <v>832</v>
          </cell>
          <cell r="X66">
            <v>832</v>
          </cell>
          <cell r="Z66">
            <v>832</v>
          </cell>
          <cell r="AB66">
            <v>832</v>
          </cell>
          <cell r="AD66">
            <v>426</v>
          </cell>
        </row>
        <row r="67">
          <cell r="C67">
            <v>30</v>
          </cell>
          <cell r="D67">
            <v>19</v>
          </cell>
          <cell r="I67">
            <v>35</v>
          </cell>
          <cell r="J67">
            <v>282</v>
          </cell>
          <cell r="K67">
            <v>45.12</v>
          </cell>
          <cell r="L67">
            <v>236.88</v>
          </cell>
          <cell r="M67">
            <v>0</v>
          </cell>
          <cell r="N67">
            <v>0</v>
          </cell>
          <cell r="O67">
            <v>0</v>
          </cell>
          <cell r="P67">
            <v>0</v>
          </cell>
          <cell r="Q67">
            <v>0</v>
          </cell>
          <cell r="R67">
            <v>0</v>
          </cell>
          <cell r="U67">
            <v>347</v>
          </cell>
          <cell r="V67">
            <v>54</v>
          </cell>
          <cell r="W67">
            <v>293</v>
          </cell>
          <cell r="X67">
            <v>293</v>
          </cell>
          <cell r="Z67">
            <v>293</v>
          </cell>
          <cell r="AB67">
            <v>293</v>
          </cell>
          <cell r="AD67">
            <v>78</v>
          </cell>
        </row>
        <row r="68">
          <cell r="C68">
            <v>80</v>
          </cell>
          <cell r="D68">
            <v>49</v>
          </cell>
          <cell r="E68">
            <v>31</v>
          </cell>
          <cell r="I68">
            <v>580</v>
          </cell>
          <cell r="J68">
            <v>1508</v>
          </cell>
          <cell r="K68">
            <v>377</v>
          </cell>
          <cell r="L68">
            <v>1131</v>
          </cell>
          <cell r="M68">
            <v>1081</v>
          </cell>
          <cell r="N68">
            <v>754</v>
          </cell>
          <cell r="O68">
            <v>327</v>
          </cell>
          <cell r="P68">
            <v>1330</v>
          </cell>
          <cell r="Q68">
            <v>852</v>
          </cell>
          <cell r="R68">
            <v>478</v>
          </cell>
          <cell r="U68">
            <v>4593</v>
          </cell>
          <cell r="V68">
            <v>2249</v>
          </cell>
          <cell r="W68">
            <v>2344</v>
          </cell>
          <cell r="X68">
            <v>1817</v>
          </cell>
          <cell r="Y68">
            <v>10210</v>
          </cell>
          <cell r="Z68">
            <v>12027</v>
          </cell>
          <cell r="AA68">
            <v>3910</v>
          </cell>
          <cell r="AB68">
            <v>15937</v>
          </cell>
          <cell r="AC68">
            <v>1606</v>
          </cell>
          <cell r="AD68">
            <v>1318</v>
          </cell>
          <cell r="AE68">
            <v>643</v>
          </cell>
          <cell r="AF68">
            <v>1026</v>
          </cell>
        </row>
        <row r="69">
          <cell r="I69">
            <v>28.07017543859649</v>
          </cell>
          <cell r="J69">
            <v>189.4736842105263</v>
          </cell>
          <cell r="K69">
            <v>47.368421052631575</v>
          </cell>
          <cell r="L69">
            <v>142.10526315789474</v>
          </cell>
          <cell r="M69">
            <v>129.82456140350877</v>
          </cell>
          <cell r="N69">
            <v>90</v>
          </cell>
          <cell r="O69">
            <v>39.824561403508767</v>
          </cell>
          <cell r="P69">
            <v>63.192982456140342</v>
          </cell>
          <cell r="Q69">
            <v>40</v>
          </cell>
          <cell r="R69">
            <v>23.192982456140342</v>
          </cell>
          <cell r="U69">
            <v>410.56140350877189</v>
          </cell>
          <cell r="V69">
            <v>158.07017543859649</v>
          </cell>
          <cell r="W69">
            <v>252.4912280701754</v>
          </cell>
          <cell r="X69">
            <v>252.4912280701754</v>
          </cell>
          <cell r="Y69">
            <v>1917</v>
          </cell>
          <cell r="Z69">
            <v>2169.4912280701756</v>
          </cell>
          <cell r="AA69">
            <v>948</v>
          </cell>
          <cell r="AB69">
            <v>3117.4912280701756</v>
          </cell>
        </row>
        <row r="70">
          <cell r="C70">
            <v>0</v>
          </cell>
          <cell r="I70">
            <v>2</v>
          </cell>
          <cell r="J70">
            <v>10</v>
          </cell>
          <cell r="K70">
            <v>2.5</v>
          </cell>
          <cell r="L70">
            <v>7.5</v>
          </cell>
          <cell r="M70">
            <v>7</v>
          </cell>
          <cell r="N70">
            <v>5</v>
          </cell>
          <cell r="O70">
            <v>2</v>
          </cell>
          <cell r="P70">
            <v>3</v>
          </cell>
          <cell r="Q70">
            <v>2</v>
          </cell>
          <cell r="R70">
            <v>1</v>
          </cell>
          <cell r="U70">
            <v>22</v>
          </cell>
          <cell r="V70">
            <v>9</v>
          </cell>
          <cell r="W70">
            <v>13</v>
          </cell>
          <cell r="X70">
            <v>13</v>
          </cell>
          <cell r="Y70">
            <v>124</v>
          </cell>
          <cell r="Z70">
            <v>137</v>
          </cell>
          <cell r="AA70">
            <v>51</v>
          </cell>
          <cell r="AB70">
            <v>188</v>
          </cell>
        </row>
        <row r="71">
          <cell r="C71">
            <v>0</v>
          </cell>
          <cell r="I71">
            <v>9</v>
          </cell>
          <cell r="J71">
            <v>62</v>
          </cell>
          <cell r="K71">
            <v>15.5</v>
          </cell>
          <cell r="L71">
            <v>46.5</v>
          </cell>
          <cell r="M71">
            <v>42</v>
          </cell>
          <cell r="N71">
            <v>29</v>
          </cell>
          <cell r="O71">
            <v>13</v>
          </cell>
          <cell r="P71">
            <v>20</v>
          </cell>
          <cell r="Q71">
            <v>13</v>
          </cell>
          <cell r="R71">
            <v>7</v>
          </cell>
          <cell r="U71">
            <v>133</v>
          </cell>
          <cell r="V71">
            <v>51</v>
          </cell>
          <cell r="W71">
            <v>82</v>
          </cell>
          <cell r="X71">
            <v>82</v>
          </cell>
          <cell r="Y71">
            <v>593</v>
          </cell>
          <cell r="Z71">
            <v>675</v>
          </cell>
          <cell r="AA71">
            <v>303</v>
          </cell>
          <cell r="AB71">
            <v>978</v>
          </cell>
        </row>
        <row r="72">
          <cell r="C72">
            <v>0</v>
          </cell>
          <cell r="I72">
            <v>1</v>
          </cell>
          <cell r="J72">
            <v>9</v>
          </cell>
          <cell r="K72">
            <v>2.25</v>
          </cell>
          <cell r="L72">
            <v>6.75</v>
          </cell>
          <cell r="M72">
            <v>6</v>
          </cell>
          <cell r="N72">
            <v>4</v>
          </cell>
          <cell r="O72">
            <v>2</v>
          </cell>
          <cell r="P72">
            <v>3</v>
          </cell>
          <cell r="Q72">
            <v>2</v>
          </cell>
          <cell r="R72">
            <v>1</v>
          </cell>
          <cell r="U72">
            <v>19</v>
          </cell>
          <cell r="V72">
            <v>7</v>
          </cell>
          <cell r="W72">
            <v>12</v>
          </cell>
          <cell r="X72">
            <v>12</v>
          </cell>
          <cell r="Y72">
            <v>172</v>
          </cell>
          <cell r="Z72">
            <v>184</v>
          </cell>
          <cell r="AA72">
            <v>48</v>
          </cell>
          <cell r="AB72">
            <v>232</v>
          </cell>
        </row>
        <row r="73">
          <cell r="C73">
            <v>80</v>
          </cell>
          <cell r="I73">
            <v>580</v>
          </cell>
          <cell r="J73">
            <v>1508</v>
          </cell>
          <cell r="K73">
            <v>377</v>
          </cell>
          <cell r="L73">
            <v>1131</v>
          </cell>
          <cell r="M73">
            <v>592</v>
          </cell>
          <cell r="N73">
            <v>412</v>
          </cell>
          <cell r="O73">
            <v>180</v>
          </cell>
          <cell r="P73">
            <v>1325</v>
          </cell>
          <cell r="Q73">
            <v>849</v>
          </cell>
          <cell r="R73">
            <v>476</v>
          </cell>
          <cell r="U73">
            <v>4085</v>
          </cell>
          <cell r="V73">
            <v>1841</v>
          </cell>
          <cell r="W73">
            <v>2244</v>
          </cell>
          <cell r="X73">
            <v>2244</v>
          </cell>
          <cell r="Z73">
            <v>2244</v>
          </cell>
          <cell r="AB73">
            <v>2244</v>
          </cell>
        </row>
        <row r="74">
          <cell r="C74">
            <v>0</v>
          </cell>
          <cell r="I74">
            <v>0</v>
          </cell>
          <cell r="J74">
            <v>0</v>
          </cell>
          <cell r="K74">
            <v>0</v>
          </cell>
          <cell r="L74">
            <v>0</v>
          </cell>
          <cell r="M74">
            <v>489</v>
          </cell>
          <cell r="O74">
            <v>0</v>
          </cell>
          <cell r="P74">
            <v>5</v>
          </cell>
          <cell r="Q74">
            <v>3</v>
          </cell>
          <cell r="R74">
            <v>2</v>
          </cell>
          <cell r="U74">
            <v>494</v>
          </cell>
          <cell r="V74">
            <v>3</v>
          </cell>
          <cell r="W74">
            <v>491</v>
          </cell>
          <cell r="X74">
            <v>491</v>
          </cell>
          <cell r="Z74">
            <v>491</v>
          </cell>
          <cell r="AB74">
            <v>491</v>
          </cell>
        </row>
        <row r="75">
          <cell r="C75">
            <v>302.66666666666674</v>
          </cell>
          <cell r="D75">
            <v>187</v>
          </cell>
          <cell r="E75">
            <v>116</v>
          </cell>
          <cell r="I75">
            <v>70</v>
          </cell>
          <cell r="J75">
            <v>125</v>
          </cell>
          <cell r="K75">
            <v>82.5</v>
          </cell>
          <cell r="L75">
            <v>42.5</v>
          </cell>
          <cell r="M75">
            <v>38</v>
          </cell>
          <cell r="N75">
            <v>26</v>
          </cell>
          <cell r="O75">
            <v>12</v>
          </cell>
          <cell r="P75">
            <v>31</v>
          </cell>
          <cell r="Q75">
            <v>20</v>
          </cell>
          <cell r="R75">
            <v>11</v>
          </cell>
          <cell r="S75">
            <v>0</v>
          </cell>
          <cell r="T75">
            <v>12</v>
          </cell>
          <cell r="U75">
            <v>2919.666666666667</v>
          </cell>
          <cell r="V75">
            <v>635</v>
          </cell>
          <cell r="W75">
            <v>2284.666666666667</v>
          </cell>
          <cell r="X75">
            <v>2300.666666666667</v>
          </cell>
          <cell r="Y75">
            <v>15850</v>
          </cell>
          <cell r="Z75">
            <v>18150.666666666668</v>
          </cell>
          <cell r="AA75">
            <v>5795</v>
          </cell>
          <cell r="AB75">
            <v>23945.666666666668</v>
          </cell>
          <cell r="AC75">
            <v>46</v>
          </cell>
          <cell r="AD75">
            <v>66</v>
          </cell>
          <cell r="AE75">
            <v>589</v>
          </cell>
          <cell r="AF75">
            <v>2218.666666666667</v>
          </cell>
        </row>
        <row r="76">
          <cell r="C76">
            <v>0</v>
          </cell>
          <cell r="D76">
            <v>0</v>
          </cell>
          <cell r="E76">
            <v>0</v>
          </cell>
          <cell r="K76">
            <v>0</v>
          </cell>
          <cell r="L76">
            <v>0</v>
          </cell>
          <cell r="N76">
            <v>0</v>
          </cell>
          <cell r="O76">
            <v>0</v>
          </cell>
          <cell r="U76">
            <v>0</v>
          </cell>
          <cell r="V76">
            <v>0</v>
          </cell>
          <cell r="W76">
            <v>0</v>
          </cell>
          <cell r="X76">
            <v>0</v>
          </cell>
          <cell r="Y76">
            <v>401</v>
          </cell>
          <cell r="Z76">
            <v>401</v>
          </cell>
          <cell r="AA76">
            <v>0</v>
          </cell>
          <cell r="AB76">
            <v>401</v>
          </cell>
          <cell r="AC76">
            <v>0</v>
          </cell>
          <cell r="AD76">
            <v>0</v>
          </cell>
          <cell r="AE76">
            <v>0</v>
          </cell>
          <cell r="AF76">
            <v>0</v>
          </cell>
        </row>
        <row r="77">
          <cell r="C77">
            <v>302.66666666666674</v>
          </cell>
          <cell r="D77">
            <v>187</v>
          </cell>
          <cell r="E77">
            <v>116</v>
          </cell>
          <cell r="I77">
            <v>70</v>
          </cell>
          <cell r="J77">
            <v>125</v>
          </cell>
          <cell r="K77">
            <v>82.5</v>
          </cell>
          <cell r="L77">
            <v>42.5</v>
          </cell>
          <cell r="M77">
            <v>38</v>
          </cell>
          <cell r="N77">
            <v>26</v>
          </cell>
          <cell r="O77">
            <v>12</v>
          </cell>
          <cell r="P77">
            <v>31</v>
          </cell>
          <cell r="Q77">
            <v>20</v>
          </cell>
          <cell r="R77">
            <v>11</v>
          </cell>
          <cell r="T77">
            <v>12</v>
          </cell>
          <cell r="U77">
            <v>2919.666666666667</v>
          </cell>
          <cell r="V77">
            <v>635</v>
          </cell>
          <cell r="W77">
            <v>2284.666666666667</v>
          </cell>
          <cell r="X77">
            <v>2284.666666666667</v>
          </cell>
          <cell r="Y77">
            <v>15449</v>
          </cell>
          <cell r="Z77">
            <v>17733.666666666668</v>
          </cell>
          <cell r="AA77">
            <v>5796</v>
          </cell>
          <cell r="AB77">
            <v>23529.666666666668</v>
          </cell>
          <cell r="AC77">
            <v>46</v>
          </cell>
          <cell r="AD77">
            <v>66</v>
          </cell>
          <cell r="AE77">
            <v>589</v>
          </cell>
          <cell r="AF77">
            <v>2218.666666666667</v>
          </cell>
        </row>
        <row r="78">
          <cell r="C78">
            <v>303</v>
          </cell>
          <cell r="D78">
            <v>187</v>
          </cell>
          <cell r="E78">
            <v>116</v>
          </cell>
          <cell r="I78">
            <v>70</v>
          </cell>
          <cell r="J78">
            <v>125</v>
          </cell>
          <cell r="K78">
            <v>82.5</v>
          </cell>
          <cell r="L78">
            <v>42.5</v>
          </cell>
          <cell r="M78">
            <v>38</v>
          </cell>
          <cell r="N78">
            <v>26</v>
          </cell>
          <cell r="O78">
            <v>12</v>
          </cell>
          <cell r="P78">
            <v>31</v>
          </cell>
          <cell r="Q78">
            <v>20</v>
          </cell>
          <cell r="R78">
            <v>11</v>
          </cell>
          <cell r="U78">
            <v>703</v>
          </cell>
          <cell r="V78">
            <v>373</v>
          </cell>
          <cell r="W78">
            <v>330</v>
          </cell>
          <cell r="X78">
            <v>330</v>
          </cell>
          <cell r="Z78">
            <v>330</v>
          </cell>
          <cell r="AB78">
            <v>330</v>
          </cell>
          <cell r="AF78">
            <v>330</v>
          </cell>
        </row>
        <row r="79">
          <cell r="C79">
            <v>0</v>
          </cell>
          <cell r="D79">
            <v>0</v>
          </cell>
          <cell r="E79">
            <v>0</v>
          </cell>
          <cell r="J79">
            <v>0</v>
          </cell>
          <cell r="U79">
            <v>2217</v>
          </cell>
          <cell r="V79">
            <v>262</v>
          </cell>
          <cell r="W79">
            <v>1955</v>
          </cell>
          <cell r="X79">
            <v>1955</v>
          </cell>
          <cell r="Z79">
            <v>1955</v>
          </cell>
          <cell r="AB79">
            <v>1955</v>
          </cell>
          <cell r="AF79">
            <v>1955</v>
          </cell>
        </row>
        <row r="80">
          <cell r="C80">
            <v>0</v>
          </cell>
          <cell r="D80">
            <v>0</v>
          </cell>
          <cell r="E80">
            <v>0</v>
          </cell>
          <cell r="M80">
            <v>0</v>
          </cell>
          <cell r="P80">
            <v>0</v>
          </cell>
          <cell r="U80">
            <v>0</v>
          </cell>
          <cell r="V80">
            <v>0</v>
          </cell>
          <cell r="W80">
            <v>0</v>
          </cell>
          <cell r="X80">
            <v>0</v>
          </cell>
        </row>
        <row r="81">
          <cell r="C81">
            <v>0</v>
          </cell>
          <cell r="D81">
            <v>0</v>
          </cell>
          <cell r="E81">
            <v>0</v>
          </cell>
          <cell r="I81">
            <v>30</v>
          </cell>
          <cell r="J81">
            <v>30</v>
          </cell>
          <cell r="M81">
            <v>3</v>
          </cell>
          <cell r="P81">
            <v>2</v>
          </cell>
          <cell r="U81">
            <v>65</v>
          </cell>
          <cell r="V81">
            <v>30</v>
          </cell>
          <cell r="W81">
            <v>35</v>
          </cell>
          <cell r="X81">
            <v>35</v>
          </cell>
        </row>
        <row r="82">
          <cell r="C82">
            <v>813.00000000000011</v>
          </cell>
          <cell r="D82">
            <v>501</v>
          </cell>
          <cell r="E82">
            <v>312.33333333333337</v>
          </cell>
          <cell r="I82">
            <v>1754.3098245614035</v>
          </cell>
          <cell r="J82">
            <v>5683.5263157894733</v>
          </cell>
          <cell r="K82">
            <v>3206.467894736842</v>
          </cell>
          <cell r="L82">
            <v>2466.0584210526313</v>
          </cell>
          <cell r="M82">
            <v>13401.17543859649</v>
          </cell>
          <cell r="N82">
            <v>9336</v>
          </cell>
          <cell r="O82">
            <v>4065.1754385964914</v>
          </cell>
          <cell r="P82">
            <v>10489.423728813559</v>
          </cell>
          <cell r="Q82">
            <v>6721</v>
          </cell>
          <cell r="R82">
            <v>3768.4237288135591</v>
          </cell>
          <cell r="S82">
            <v>0</v>
          </cell>
          <cell r="T82">
            <v>1129</v>
          </cell>
          <cell r="U82">
            <v>34743.435307760927</v>
          </cell>
          <cell r="V82">
            <v>18819.309824561402</v>
          </cell>
          <cell r="W82">
            <v>15924.125483199525</v>
          </cell>
          <cell r="X82">
            <v>16058.125483199525</v>
          </cell>
          <cell r="Y82">
            <v>178596</v>
          </cell>
          <cell r="Z82">
            <v>194654.12548319952</v>
          </cell>
          <cell r="AA82">
            <v>173414</v>
          </cell>
          <cell r="AB82">
            <v>368068.12548319955</v>
          </cell>
          <cell r="AC82">
            <v>16009</v>
          </cell>
          <cell r="AD82">
            <v>10689</v>
          </cell>
          <cell r="AE82">
            <v>2570.3098245614037</v>
          </cell>
          <cell r="AF82">
            <v>5037.1254831995248</v>
          </cell>
        </row>
        <row r="83">
          <cell r="C83">
            <v>813.00000000000011</v>
          </cell>
          <cell r="D83">
            <v>501</v>
          </cell>
          <cell r="E83">
            <v>312.33333333333337</v>
          </cell>
          <cell r="U83">
            <v>14098.435307760927</v>
          </cell>
          <cell r="V83">
            <v>5945.3098245614019</v>
          </cell>
          <cell r="W83">
            <v>8153.1254831995248</v>
          </cell>
          <cell r="X83">
            <v>8153.1254831995248</v>
          </cell>
          <cell r="AC83">
            <v>3160</v>
          </cell>
          <cell r="AD83">
            <v>2918</v>
          </cell>
          <cell r="AE83">
            <v>2545.3098245614037</v>
          </cell>
          <cell r="AF83">
            <v>5037.1254831995248</v>
          </cell>
        </row>
        <row r="84">
          <cell r="X84">
            <v>0</v>
          </cell>
        </row>
        <row r="85">
          <cell r="C85">
            <v>3670</v>
          </cell>
          <cell r="D85">
            <v>3670</v>
          </cell>
          <cell r="U85">
            <v>3670</v>
          </cell>
          <cell r="V85">
            <v>3670</v>
          </cell>
          <cell r="W85">
            <v>0</v>
          </cell>
          <cell r="X85">
            <v>0</v>
          </cell>
          <cell r="Y85">
            <v>747</v>
          </cell>
          <cell r="Z85">
            <v>747</v>
          </cell>
          <cell r="AA85">
            <v>0</v>
          </cell>
          <cell r="AB85">
            <v>747</v>
          </cell>
          <cell r="AC85">
            <v>0</v>
          </cell>
          <cell r="AD85">
            <v>0</v>
          </cell>
          <cell r="AE85">
            <v>0</v>
          </cell>
          <cell r="AF85">
            <v>0</v>
          </cell>
        </row>
        <row r="86">
          <cell r="C86">
            <v>4483</v>
          </cell>
          <cell r="D86">
            <v>4171</v>
          </cell>
          <cell r="E86">
            <v>312.33333333333337</v>
          </cell>
          <cell r="I86">
            <v>1754.3098245614035</v>
          </cell>
          <cell r="J86">
            <v>5683.5263157894733</v>
          </cell>
          <cell r="K86">
            <v>3206.467894736842</v>
          </cell>
          <cell r="L86">
            <v>2466.0584210526313</v>
          </cell>
          <cell r="M86">
            <v>13401.17543859649</v>
          </cell>
          <cell r="N86">
            <v>9336</v>
          </cell>
          <cell r="O86">
            <v>4065.1754385964914</v>
          </cell>
          <cell r="P86">
            <v>10489.423728813559</v>
          </cell>
          <cell r="Q86">
            <v>6721</v>
          </cell>
          <cell r="R86">
            <v>3768.4237288135591</v>
          </cell>
          <cell r="S86">
            <v>0</v>
          </cell>
          <cell r="T86">
            <v>1129</v>
          </cell>
          <cell r="U86">
            <v>38413.435307760927</v>
          </cell>
          <cell r="V86">
            <v>22489.309824561402</v>
          </cell>
          <cell r="W86">
            <v>15924.125483199525</v>
          </cell>
          <cell r="X86">
            <v>16058.125483199525</v>
          </cell>
          <cell r="Y86">
            <v>179343</v>
          </cell>
          <cell r="Z86">
            <v>195401.12548319952</v>
          </cell>
          <cell r="AA86">
            <v>173414</v>
          </cell>
          <cell r="AB86">
            <v>368815.12548319955</v>
          </cell>
          <cell r="AC86">
            <v>16009</v>
          </cell>
          <cell r="AD86">
            <v>10689</v>
          </cell>
          <cell r="AE86">
            <v>2570.3098245614037</v>
          </cell>
          <cell r="AF86">
            <v>5037.1254831995248</v>
          </cell>
        </row>
        <row r="87">
          <cell r="C87">
            <v>230.42400000000001</v>
          </cell>
          <cell r="D87">
            <v>178.35599999999999</v>
          </cell>
          <cell r="E87">
            <v>52.068000000000012</v>
          </cell>
          <cell r="U87">
            <v>230.42400000000001</v>
          </cell>
          <cell r="V87">
            <v>178.35599999999999</v>
          </cell>
          <cell r="W87">
            <v>52.068000000000012</v>
          </cell>
          <cell r="X87">
            <v>52.068000000000012</v>
          </cell>
          <cell r="Y87">
            <v>1358</v>
          </cell>
          <cell r="Z87">
            <v>1410.068</v>
          </cell>
          <cell r="AA87">
            <v>776</v>
          </cell>
          <cell r="AB87">
            <v>2186.0680000000002</v>
          </cell>
          <cell r="AC87">
            <v>0</v>
          </cell>
          <cell r="AD87">
            <v>0</v>
          </cell>
          <cell r="AE87">
            <v>178.35599999999999</v>
          </cell>
          <cell r="AF87">
            <v>52.068000000000012</v>
          </cell>
        </row>
        <row r="88">
          <cell r="C88">
            <v>384</v>
          </cell>
          <cell r="D88">
            <v>297</v>
          </cell>
          <cell r="E88">
            <v>87</v>
          </cell>
          <cell r="U88">
            <v>384</v>
          </cell>
          <cell r="V88">
            <v>297</v>
          </cell>
          <cell r="W88">
            <v>87</v>
          </cell>
          <cell r="X88">
            <v>87</v>
          </cell>
          <cell r="Y88">
            <v>3097</v>
          </cell>
          <cell r="Z88">
            <v>3184</v>
          </cell>
          <cell r="AA88">
            <v>1294</v>
          </cell>
          <cell r="AB88">
            <v>4478</v>
          </cell>
          <cell r="AC88">
            <v>0</v>
          </cell>
          <cell r="AD88">
            <v>0</v>
          </cell>
          <cell r="AE88">
            <v>297</v>
          </cell>
          <cell r="AF88">
            <v>87</v>
          </cell>
        </row>
        <row r="89">
          <cell r="C89">
            <v>57.666666666666664</v>
          </cell>
          <cell r="D89">
            <v>36</v>
          </cell>
          <cell r="E89">
            <v>21.666666666666664</v>
          </cell>
          <cell r="J89">
            <v>0</v>
          </cell>
          <cell r="K89">
            <v>0</v>
          </cell>
          <cell r="L89">
            <v>0</v>
          </cell>
          <cell r="M89">
            <v>0</v>
          </cell>
          <cell r="N89">
            <v>0</v>
          </cell>
          <cell r="O89">
            <v>0</v>
          </cell>
          <cell r="P89">
            <v>0</v>
          </cell>
          <cell r="Q89">
            <v>0</v>
          </cell>
          <cell r="R89">
            <v>0</v>
          </cell>
          <cell r="U89">
            <v>57.666666666666664</v>
          </cell>
          <cell r="V89">
            <v>36</v>
          </cell>
          <cell r="W89">
            <v>21.666666666666664</v>
          </cell>
          <cell r="X89">
            <v>21.666666666666664</v>
          </cell>
          <cell r="Y89">
            <v>1002</v>
          </cell>
          <cell r="Z89">
            <v>1023.6666666666666</v>
          </cell>
          <cell r="AA89">
            <v>1525</v>
          </cell>
          <cell r="AB89">
            <v>2548.6666666666665</v>
          </cell>
          <cell r="AC89">
            <v>0</v>
          </cell>
          <cell r="AD89">
            <v>0</v>
          </cell>
          <cell r="AE89">
            <v>36</v>
          </cell>
          <cell r="AF89">
            <v>21.666666666666664</v>
          </cell>
        </row>
        <row r="90">
          <cell r="C90">
            <v>0</v>
          </cell>
          <cell r="D90">
            <v>0</v>
          </cell>
          <cell r="E90">
            <v>0</v>
          </cell>
          <cell r="U90">
            <v>0</v>
          </cell>
          <cell r="V90">
            <v>0</v>
          </cell>
          <cell r="W90">
            <v>0</v>
          </cell>
          <cell r="X90">
            <v>0</v>
          </cell>
          <cell r="Y90">
            <v>0</v>
          </cell>
          <cell r="Z90">
            <v>0</v>
          </cell>
          <cell r="AA90">
            <v>0</v>
          </cell>
          <cell r="AB90">
            <v>0</v>
          </cell>
          <cell r="AC90">
            <v>0</v>
          </cell>
          <cell r="AD90">
            <v>0</v>
          </cell>
          <cell r="AE90">
            <v>0</v>
          </cell>
          <cell r="AF90">
            <v>0</v>
          </cell>
        </row>
        <row r="91">
          <cell r="C91">
            <v>5155.0906666666669</v>
          </cell>
          <cell r="D91">
            <v>4682.3559999999998</v>
          </cell>
          <cell r="E91">
            <v>473.06800000000004</v>
          </cell>
          <cell r="I91">
            <v>1754.3098245614035</v>
          </cell>
          <cell r="J91">
            <v>5683.5263157894733</v>
          </cell>
          <cell r="K91">
            <v>3206.467894736842</v>
          </cell>
          <cell r="L91">
            <v>2466.0584210526313</v>
          </cell>
          <cell r="M91">
            <v>13401.17543859649</v>
          </cell>
          <cell r="N91">
            <v>9336</v>
          </cell>
          <cell r="O91">
            <v>4065.1754385964914</v>
          </cell>
          <cell r="P91">
            <v>10489.423728813559</v>
          </cell>
          <cell r="Q91">
            <v>6721</v>
          </cell>
          <cell r="R91">
            <v>3768.4237288135591</v>
          </cell>
          <cell r="S91">
            <v>0</v>
          </cell>
          <cell r="T91">
            <v>1129</v>
          </cell>
          <cell r="U91">
            <v>39085.52597442759</v>
          </cell>
          <cell r="V91">
            <v>23000.665824561402</v>
          </cell>
          <cell r="W91">
            <v>16084.86014986619</v>
          </cell>
          <cell r="X91">
            <v>16218.86014986619</v>
          </cell>
          <cell r="Y91">
            <v>184800</v>
          </cell>
          <cell r="Z91">
            <v>201018.86014986617</v>
          </cell>
          <cell r="AA91">
            <v>177009</v>
          </cell>
          <cell r="AB91">
            <v>378027.86014986626</v>
          </cell>
          <cell r="AC91">
            <v>16009</v>
          </cell>
          <cell r="AD91">
            <v>10689</v>
          </cell>
          <cell r="AE91">
            <v>3081.6658245614035</v>
          </cell>
          <cell r="AF91">
            <v>5197.8601498661919</v>
          </cell>
        </row>
        <row r="92">
          <cell r="C92">
            <v>1485.0906666666669</v>
          </cell>
          <cell r="D92">
            <v>1012.3559999999998</v>
          </cell>
          <cell r="E92">
            <v>473.06800000000004</v>
          </cell>
          <cell r="I92">
            <v>1729.3098245614035</v>
          </cell>
          <cell r="J92">
            <v>4172.5263157894733</v>
          </cell>
          <cell r="K92">
            <v>1695.467894736842</v>
          </cell>
          <cell r="L92">
            <v>2466.0584210526313</v>
          </cell>
          <cell r="M92">
            <v>2563.1754385964905</v>
          </cell>
          <cell r="N92">
            <v>1786</v>
          </cell>
          <cell r="O92">
            <v>777.1754385964914</v>
          </cell>
          <cell r="P92">
            <v>2218.4237288135591</v>
          </cell>
          <cell r="Q92">
            <v>1422</v>
          </cell>
          <cell r="R92">
            <v>796.42372881355914</v>
          </cell>
          <cell r="S92">
            <v>0</v>
          </cell>
          <cell r="T92">
            <v>1129</v>
          </cell>
          <cell r="U92">
            <v>14770.52597442759</v>
          </cell>
          <cell r="V92">
            <v>6456.6658245614017</v>
          </cell>
          <cell r="W92">
            <v>8313.8601498661901</v>
          </cell>
          <cell r="X92">
            <v>7802.8601498661901</v>
          </cell>
          <cell r="Y92">
            <v>65204</v>
          </cell>
          <cell r="Z92">
            <v>73006.860149866174</v>
          </cell>
          <cell r="AA92">
            <v>30183</v>
          </cell>
          <cell r="AB92">
            <v>103189.86014986626</v>
          </cell>
          <cell r="AC92">
            <v>3160</v>
          </cell>
          <cell r="AD92">
            <v>2918</v>
          </cell>
          <cell r="AE92">
            <v>3056.6658245614035</v>
          </cell>
          <cell r="AF92">
            <v>5197.8601498661919</v>
          </cell>
        </row>
        <row r="93">
          <cell r="C93">
            <v>88</v>
          </cell>
          <cell r="D93">
            <v>54</v>
          </cell>
          <cell r="E93">
            <v>34</v>
          </cell>
          <cell r="I93">
            <v>480.38</v>
          </cell>
          <cell r="J93">
            <v>669</v>
          </cell>
          <cell r="K93">
            <v>282.3363157894737</v>
          </cell>
          <cell r="L93">
            <v>386.6636842105263</v>
          </cell>
          <cell r="M93">
            <v>286</v>
          </cell>
          <cell r="N93">
            <v>199</v>
          </cell>
          <cell r="O93">
            <v>87</v>
          </cell>
          <cell r="P93">
            <v>125.61671126969965</v>
          </cell>
          <cell r="Q93">
            <v>80</v>
          </cell>
          <cell r="R93">
            <v>45.61671126969965</v>
          </cell>
          <cell r="S93">
            <v>0</v>
          </cell>
          <cell r="T93">
            <v>686</v>
          </cell>
          <cell r="U93">
            <v>1776.9967112696997</v>
          </cell>
          <cell r="V93">
            <v>906.38</v>
          </cell>
          <cell r="W93">
            <v>870.61671126969964</v>
          </cell>
          <cell r="AC93">
            <v>149</v>
          </cell>
          <cell r="AD93">
            <v>233</v>
          </cell>
          <cell r="AE93">
            <v>599.3098245614035</v>
          </cell>
          <cell r="AF93">
            <v>385.1254831995243</v>
          </cell>
        </row>
        <row r="94">
          <cell r="C94">
            <v>950</v>
          </cell>
          <cell r="I94">
            <v>338</v>
          </cell>
          <cell r="J94">
            <v>541</v>
          </cell>
          <cell r="M94">
            <v>874</v>
          </cell>
          <cell r="P94">
            <v>450</v>
          </cell>
          <cell r="S94">
            <v>153</v>
          </cell>
          <cell r="T94">
            <v>0</v>
          </cell>
          <cell r="U94">
            <v>3306</v>
          </cell>
        </row>
        <row r="95">
          <cell r="C95">
            <v>37</v>
          </cell>
          <cell r="I95">
            <v>338</v>
          </cell>
          <cell r="J95">
            <v>541</v>
          </cell>
          <cell r="M95">
            <v>385</v>
          </cell>
          <cell r="P95">
            <v>445</v>
          </cell>
          <cell r="S95">
            <v>8</v>
          </cell>
          <cell r="U95">
            <v>1754</v>
          </cell>
        </row>
        <row r="96">
          <cell r="C96">
            <v>0</v>
          </cell>
          <cell r="I96">
            <v>0</v>
          </cell>
          <cell r="J96">
            <v>0</v>
          </cell>
          <cell r="M96">
            <v>489</v>
          </cell>
          <cell r="P96">
            <v>5</v>
          </cell>
          <cell r="S96">
            <v>0</v>
          </cell>
          <cell r="U96">
            <v>494</v>
          </cell>
        </row>
        <row r="97">
          <cell r="C97">
            <v>913</v>
          </cell>
          <cell r="I97">
            <v>0</v>
          </cell>
          <cell r="J97">
            <v>0</v>
          </cell>
          <cell r="M97">
            <v>0</v>
          </cell>
          <cell r="P97">
            <v>0</v>
          </cell>
          <cell r="S97">
            <v>0</v>
          </cell>
          <cell r="U97">
            <v>913</v>
          </cell>
        </row>
        <row r="98">
          <cell r="U98">
            <v>0</v>
          </cell>
        </row>
        <row r="99">
          <cell r="U99">
            <v>0</v>
          </cell>
        </row>
        <row r="100">
          <cell r="C100">
            <v>1058</v>
          </cell>
          <cell r="I100">
            <v>1</v>
          </cell>
          <cell r="J100">
            <v>2</v>
          </cell>
          <cell r="M100">
            <v>0</v>
          </cell>
          <cell r="P100">
            <v>31</v>
          </cell>
          <cell r="S100">
            <v>1</v>
          </cell>
          <cell r="U100">
            <v>1093</v>
          </cell>
        </row>
        <row r="101">
          <cell r="C101">
            <v>913</v>
          </cell>
          <cell r="I101">
            <v>0</v>
          </cell>
          <cell r="J101">
            <v>0</v>
          </cell>
          <cell r="M101">
            <v>0</v>
          </cell>
          <cell r="P101">
            <v>0</v>
          </cell>
          <cell r="S101">
            <v>0</v>
          </cell>
          <cell r="U101">
            <v>913</v>
          </cell>
        </row>
        <row r="102">
          <cell r="C102">
            <v>50</v>
          </cell>
          <cell r="I102">
            <v>0</v>
          </cell>
          <cell r="J102">
            <v>0</v>
          </cell>
          <cell r="M102">
            <v>0</v>
          </cell>
          <cell r="P102">
            <v>0</v>
          </cell>
          <cell r="S102">
            <v>0</v>
          </cell>
          <cell r="U102">
            <v>50</v>
          </cell>
        </row>
        <row r="103">
          <cell r="C103">
            <v>95</v>
          </cell>
          <cell r="I103">
            <v>1</v>
          </cell>
          <cell r="J103">
            <v>2</v>
          </cell>
          <cell r="P103">
            <v>31</v>
          </cell>
          <cell r="S103">
            <v>1</v>
          </cell>
          <cell r="U103">
            <v>130</v>
          </cell>
        </row>
        <row r="104">
          <cell r="C104">
            <v>3285</v>
          </cell>
          <cell r="I104">
            <v>25</v>
          </cell>
          <cell r="J104">
            <v>59</v>
          </cell>
          <cell r="M104">
            <v>22</v>
          </cell>
          <cell r="P104">
            <v>-14</v>
          </cell>
          <cell r="S104">
            <v>539</v>
          </cell>
          <cell r="U104">
            <v>3922</v>
          </cell>
        </row>
        <row r="105">
          <cell r="C105">
            <v>0</v>
          </cell>
          <cell r="I105">
            <v>0</v>
          </cell>
          <cell r="P105">
            <v>0</v>
          </cell>
          <cell r="S105">
            <v>261</v>
          </cell>
          <cell r="U105">
            <v>261</v>
          </cell>
        </row>
        <row r="106">
          <cell r="C106">
            <v>3285</v>
          </cell>
          <cell r="I106">
            <v>25</v>
          </cell>
          <cell r="J106">
            <v>59</v>
          </cell>
          <cell r="M106">
            <v>22</v>
          </cell>
          <cell r="P106">
            <v>-14</v>
          </cell>
          <cell r="S106">
            <v>278</v>
          </cell>
          <cell r="U106">
            <v>3661</v>
          </cell>
        </row>
        <row r="107">
          <cell r="C107">
            <v>0</v>
          </cell>
          <cell r="I107">
            <v>420</v>
          </cell>
          <cell r="J107">
            <v>656</v>
          </cell>
          <cell r="P107">
            <v>0</v>
          </cell>
          <cell r="U107">
            <v>-38.052597442759001</v>
          </cell>
          <cell r="V107">
            <v>-38.052597442759001</v>
          </cell>
          <cell r="W107">
            <v>0</v>
          </cell>
        </row>
        <row r="108">
          <cell r="C108">
            <v>-808</v>
          </cell>
          <cell r="I108">
            <v>420</v>
          </cell>
          <cell r="J108">
            <v>656</v>
          </cell>
          <cell r="U108">
            <v>268</v>
          </cell>
        </row>
        <row r="109">
          <cell r="C109">
            <v>0</v>
          </cell>
          <cell r="M109">
            <v>0</v>
          </cell>
          <cell r="P109">
            <v>0</v>
          </cell>
          <cell r="U109">
            <v>0</v>
          </cell>
          <cell r="V109">
            <v>0</v>
          </cell>
          <cell r="W109">
            <v>0</v>
          </cell>
        </row>
        <row r="110">
          <cell r="I110">
            <v>0</v>
          </cell>
          <cell r="J110">
            <v>0</v>
          </cell>
          <cell r="M110">
            <v>0</v>
          </cell>
          <cell r="P110">
            <v>0</v>
          </cell>
          <cell r="U110">
            <v>0</v>
          </cell>
        </row>
        <row r="111">
          <cell r="C111">
            <v>56.375</v>
          </cell>
          <cell r="I111">
            <v>213.25</v>
          </cell>
          <cell r="J111">
            <v>310.75</v>
          </cell>
          <cell r="M111">
            <v>114.125</v>
          </cell>
          <cell r="P111">
            <v>244.25</v>
          </cell>
          <cell r="S111">
            <v>537.625</v>
          </cell>
          <cell r="U111">
            <v>1568.5</v>
          </cell>
        </row>
        <row r="112">
          <cell r="C112">
            <v>1.25</v>
          </cell>
          <cell r="I112">
            <v>13</v>
          </cell>
          <cell r="J112">
            <v>9.3333333333333339</v>
          </cell>
          <cell r="M112">
            <v>0</v>
          </cell>
          <cell r="P112">
            <v>30</v>
          </cell>
          <cell r="S112">
            <v>0</v>
          </cell>
          <cell r="U112">
            <v>53.583333333333336</v>
          </cell>
        </row>
        <row r="114">
          <cell r="C114" t="e">
            <v>#REF!</v>
          </cell>
          <cell r="U114" t="e">
            <v>#REF!</v>
          </cell>
          <cell r="V114" t="e">
            <v>#REF!</v>
          </cell>
        </row>
        <row r="115">
          <cell r="C115">
            <v>0</v>
          </cell>
          <cell r="U115" t="e">
            <v>#REF!</v>
          </cell>
        </row>
        <row r="116">
          <cell r="C116" t="e">
            <v>#REF!</v>
          </cell>
          <cell r="D116">
            <v>0</v>
          </cell>
          <cell r="E116">
            <v>0</v>
          </cell>
          <cell r="I116">
            <v>672.25</v>
          </cell>
          <cell r="J116">
            <v>1037.0833333333333</v>
          </cell>
          <cell r="M116">
            <v>136.125</v>
          </cell>
          <cell r="N116">
            <v>0</v>
          </cell>
          <cell r="O116">
            <v>0</v>
          </cell>
          <cell r="P116">
            <v>291.25</v>
          </cell>
          <cell r="Q116">
            <v>0</v>
          </cell>
          <cell r="R116">
            <v>0</v>
          </cell>
          <cell r="S116">
            <v>1077.625</v>
          </cell>
          <cell r="T116">
            <v>0</v>
          </cell>
          <cell r="U116">
            <v>7512.0307358905739</v>
          </cell>
          <cell r="V116" t="e">
            <v>#REF!</v>
          </cell>
          <cell r="AC116">
            <v>0</v>
          </cell>
          <cell r="AD116">
            <v>0</v>
          </cell>
          <cell r="AE116">
            <v>0</v>
          </cell>
          <cell r="AF116">
            <v>0</v>
          </cell>
        </row>
        <row r="117">
          <cell r="C117" t="e">
            <v>#REF!</v>
          </cell>
          <cell r="D117">
            <v>0</v>
          </cell>
          <cell r="E117">
            <v>0</v>
          </cell>
          <cell r="I117">
            <v>672.25</v>
          </cell>
          <cell r="J117">
            <v>1037.0833333333333</v>
          </cell>
          <cell r="M117">
            <v>136.125</v>
          </cell>
          <cell r="N117">
            <v>0</v>
          </cell>
          <cell r="O117">
            <v>0</v>
          </cell>
          <cell r="P117">
            <v>291.25</v>
          </cell>
          <cell r="S117">
            <v>1077.625</v>
          </cell>
          <cell r="T117">
            <v>0</v>
          </cell>
          <cell r="U117">
            <v>6599.0307358905739</v>
          </cell>
        </row>
        <row r="118">
          <cell r="U118" t="e">
            <v>#REF!</v>
          </cell>
        </row>
        <row r="119">
          <cell r="P119" t="str">
            <v xml:space="preserve"> </v>
          </cell>
          <cell r="U119">
            <v>-230.79318209931299</v>
          </cell>
        </row>
        <row r="120">
          <cell r="U120">
            <v>-380.52597442758997</v>
          </cell>
          <cell r="V120">
            <v>6725.3341754385983</v>
          </cell>
          <cell r="W120">
            <v>-7406.8601498661901</v>
          </cell>
        </row>
        <row r="122">
          <cell r="U122">
            <v>-149.73279232827699</v>
          </cell>
          <cell r="AC122">
            <v>0</v>
          </cell>
        </row>
        <row r="125">
          <cell r="U125">
            <v>8678</v>
          </cell>
          <cell r="W125">
            <v>8678</v>
          </cell>
          <cell r="AC125">
            <v>0</v>
          </cell>
          <cell r="AE125">
            <v>0</v>
          </cell>
        </row>
        <row r="126">
          <cell r="U126">
            <v>-7406.8601498661901</v>
          </cell>
          <cell r="AC126">
            <v>0</v>
          </cell>
        </row>
        <row r="127">
          <cell r="U127">
            <v>30.45</v>
          </cell>
          <cell r="AC127" t="e">
            <v>#DIV/0!</v>
          </cell>
        </row>
        <row r="128">
          <cell r="U128">
            <v>56.44</v>
          </cell>
          <cell r="AC128" t="e">
            <v>#DIV/0!</v>
          </cell>
        </row>
        <row r="129">
          <cell r="U129">
            <v>0</v>
          </cell>
          <cell r="AC129">
            <v>0</v>
          </cell>
        </row>
        <row r="131">
          <cell r="U131">
            <v>8.49</v>
          </cell>
          <cell r="AC131" t="e">
            <v>#DIV/0!</v>
          </cell>
        </row>
        <row r="132">
          <cell r="U132">
            <v>0</v>
          </cell>
        </row>
        <row r="133">
          <cell r="T133">
            <v>0</v>
          </cell>
          <cell r="U133">
            <v>6.57</v>
          </cell>
          <cell r="AC133" t="e">
            <v>#DIV/0!</v>
          </cell>
        </row>
        <row r="134">
          <cell r="U134">
            <v>29726</v>
          </cell>
          <cell r="V134">
            <v>29726</v>
          </cell>
        </row>
        <row r="136">
          <cell r="T136">
            <v>300</v>
          </cell>
          <cell r="U136">
            <v>300</v>
          </cell>
        </row>
        <row r="137">
          <cell r="J137">
            <v>1</v>
          </cell>
          <cell r="U137">
            <v>1</v>
          </cell>
        </row>
        <row r="139">
          <cell r="T139">
            <v>0</v>
          </cell>
          <cell r="U139">
            <v>38404</v>
          </cell>
          <cell r="V139">
            <v>29726</v>
          </cell>
          <cell r="W139">
            <v>8678</v>
          </cell>
          <cell r="AC139">
            <v>0</v>
          </cell>
        </row>
        <row r="140">
          <cell r="U140">
            <v>0</v>
          </cell>
          <cell r="V140">
            <v>0</v>
          </cell>
        </row>
        <row r="141">
          <cell r="U141">
            <v>38404</v>
          </cell>
          <cell r="V141">
            <v>29726</v>
          </cell>
          <cell r="W141">
            <v>8678</v>
          </cell>
        </row>
        <row r="142">
          <cell r="AC142">
            <v>3160</v>
          </cell>
          <cell r="AD142">
            <v>2918</v>
          </cell>
          <cell r="AE142">
            <v>3056.6658245614035</v>
          </cell>
          <cell r="AF142">
            <v>5197.8601498661919</v>
          </cell>
        </row>
        <row r="143">
          <cell r="U143">
            <v>-1</v>
          </cell>
          <cell r="V143">
            <v>29.2</v>
          </cell>
          <cell r="W143">
            <v>-46</v>
          </cell>
        </row>
        <row r="145">
          <cell r="C145">
            <v>0</v>
          </cell>
          <cell r="I145">
            <v>0</v>
          </cell>
          <cell r="J145">
            <v>0</v>
          </cell>
          <cell r="M145">
            <v>0</v>
          </cell>
          <cell r="P145">
            <v>0</v>
          </cell>
          <cell r="S145">
            <v>0</v>
          </cell>
          <cell r="U145">
            <v>0</v>
          </cell>
        </row>
        <row r="146">
          <cell r="C146">
            <v>80</v>
          </cell>
          <cell r="I146">
            <v>615</v>
          </cell>
          <cell r="J146">
            <v>1790</v>
          </cell>
          <cell r="M146">
            <v>592</v>
          </cell>
          <cell r="P146">
            <v>1325</v>
          </cell>
          <cell r="U146">
            <v>4402</v>
          </cell>
        </row>
        <row r="147">
          <cell r="C147">
            <v>80</v>
          </cell>
          <cell r="I147">
            <v>300</v>
          </cell>
          <cell r="J147">
            <v>1360</v>
          </cell>
          <cell r="M147">
            <v>7</v>
          </cell>
          <cell r="P147">
            <v>1174</v>
          </cell>
          <cell r="U147">
            <v>2921</v>
          </cell>
        </row>
        <row r="148">
          <cell r="U148">
            <v>0</v>
          </cell>
        </row>
        <row r="149">
          <cell r="I149">
            <v>0</v>
          </cell>
          <cell r="U149">
            <v>0</v>
          </cell>
        </row>
        <row r="150">
          <cell r="I150">
            <v>35</v>
          </cell>
          <cell r="J150">
            <v>282</v>
          </cell>
          <cell r="M150">
            <v>0</v>
          </cell>
          <cell r="P150">
            <v>0</v>
          </cell>
          <cell r="U150">
            <v>317</v>
          </cell>
        </row>
        <row r="151">
          <cell r="C151">
            <v>17.179166666666667</v>
          </cell>
          <cell r="I151">
            <v>502</v>
          </cell>
          <cell r="J151">
            <v>1041.8333333333333</v>
          </cell>
          <cell r="M151">
            <v>213</v>
          </cell>
          <cell r="U151">
            <v>1774.0124999999998</v>
          </cell>
        </row>
        <row r="152">
          <cell r="I152">
            <v>0</v>
          </cell>
          <cell r="J152">
            <v>0</v>
          </cell>
          <cell r="M152">
            <v>0</v>
          </cell>
          <cell r="U152">
            <v>0</v>
          </cell>
        </row>
        <row r="153">
          <cell r="C153">
            <v>80</v>
          </cell>
          <cell r="I153">
            <v>580</v>
          </cell>
          <cell r="J153">
            <v>1508</v>
          </cell>
          <cell r="M153">
            <v>592</v>
          </cell>
          <cell r="P153">
            <v>1325</v>
          </cell>
          <cell r="U153">
            <v>4085</v>
          </cell>
        </row>
        <row r="154">
          <cell r="I154">
            <v>580</v>
          </cell>
          <cell r="J154">
            <v>1508</v>
          </cell>
          <cell r="M154">
            <v>592</v>
          </cell>
          <cell r="P154">
            <v>1325</v>
          </cell>
        </row>
        <row r="155">
          <cell r="I155">
            <v>0</v>
          </cell>
          <cell r="J155">
            <v>0</v>
          </cell>
          <cell r="M155">
            <v>0</v>
          </cell>
          <cell r="P155">
            <v>0</v>
          </cell>
          <cell r="U155">
            <v>0</v>
          </cell>
        </row>
        <row r="156">
          <cell r="I156">
            <v>0</v>
          </cell>
          <cell r="J156">
            <v>-298</v>
          </cell>
          <cell r="M156">
            <v>-180</v>
          </cell>
          <cell r="P156">
            <v>-100</v>
          </cell>
          <cell r="U156">
            <v>-578</v>
          </cell>
        </row>
        <row r="157">
          <cell r="I157">
            <v>0</v>
          </cell>
          <cell r="U157">
            <v>0</v>
          </cell>
        </row>
        <row r="158">
          <cell r="C158">
            <v>950</v>
          </cell>
          <cell r="I158">
            <v>758</v>
          </cell>
          <cell r="J158">
            <v>1197</v>
          </cell>
          <cell r="K158">
            <v>0</v>
          </cell>
          <cell r="L158">
            <v>0</v>
          </cell>
          <cell r="M158">
            <v>874</v>
          </cell>
          <cell r="N158">
            <v>0</v>
          </cell>
          <cell r="O158">
            <v>0</v>
          </cell>
          <cell r="P158">
            <v>450</v>
          </cell>
          <cell r="S158">
            <v>414</v>
          </cell>
          <cell r="T158">
            <v>630</v>
          </cell>
          <cell r="U158">
            <v>4643</v>
          </cell>
        </row>
        <row r="160">
          <cell r="C160">
            <v>57</v>
          </cell>
          <cell r="O160">
            <v>250</v>
          </cell>
        </row>
        <row r="161">
          <cell r="C161">
            <v>0</v>
          </cell>
        </row>
        <row r="162">
          <cell r="AD162" t="e">
            <v>#REF!</v>
          </cell>
        </row>
        <row r="163">
          <cell r="AC163" t="str">
            <v>ОЧИК.18.02.</v>
          </cell>
        </row>
        <row r="165">
          <cell r="C165" t="str">
            <v>АПАРАТ ВСЬОГО</v>
          </cell>
          <cell r="D165" t="str">
            <v>АПАРАТ ЕЛЕКТРО</v>
          </cell>
          <cell r="E165" t="str">
            <v>АПАРАТ ТЕПЛО</v>
          </cell>
          <cell r="I165" t="str">
            <v>ККМ</v>
          </cell>
          <cell r="J165" t="str">
            <v>КТМ</v>
          </cell>
          <cell r="M165" t="str">
            <v>ТЕЦ-5 ВСЬОГО</v>
          </cell>
          <cell r="N165" t="str">
            <v>Е/Е</v>
          </cell>
          <cell r="O165" t="str">
            <v xml:space="preserve"> Т/Е</v>
          </cell>
          <cell r="P165" t="str">
            <v>ТЕЦ-6 ВСЬОГО</v>
          </cell>
          <cell r="Q165" t="str">
            <v>Е/Е</v>
          </cell>
          <cell r="R165" t="str">
            <v xml:space="preserve"> Т/Е</v>
          </cell>
          <cell r="S165" t="str">
            <v xml:space="preserve">ДОП.ВИР. </v>
          </cell>
          <cell r="T165" t="str">
            <v>ДОП.ВИР. СТ.ОРГ.</v>
          </cell>
          <cell r="U165" t="str">
            <v>АК КЕ ВСЬОГО</v>
          </cell>
          <cell r="V165" t="str">
            <v>Е/Е</v>
          </cell>
          <cell r="W165" t="str">
            <v xml:space="preserve"> Т/Е</v>
          </cell>
          <cell r="AC165" t="str">
            <v>СТАНЦІї ЕЛЕКТРО</v>
          </cell>
          <cell r="AD165" t="str">
            <v>СТАНЦІІ ТЕПЛОВІ</v>
          </cell>
          <cell r="AE165" t="str">
            <v>МЕРЕЖІ ЕЛЕКТРО</v>
          </cell>
          <cell r="AF165" t="str">
            <v>МЕРЕЖІ ТЕПЛОВІ</v>
          </cell>
        </row>
        <row r="166">
          <cell r="C166">
            <v>2.1149</v>
          </cell>
          <cell r="J166">
            <v>2.1435</v>
          </cell>
          <cell r="M166">
            <v>2.1435</v>
          </cell>
          <cell r="N166">
            <v>2.1435</v>
          </cell>
          <cell r="O166">
            <v>2.1435</v>
          </cell>
          <cell r="P166">
            <v>2.1435</v>
          </cell>
          <cell r="Q166">
            <v>2.1435</v>
          </cell>
          <cell r="R166">
            <v>2.1435</v>
          </cell>
          <cell r="S166">
            <v>2.1435</v>
          </cell>
          <cell r="T166">
            <v>2.1435</v>
          </cell>
          <cell r="U166">
            <v>2.1435</v>
          </cell>
          <cell r="AC166">
            <v>2.1804999999999999</v>
          </cell>
          <cell r="AD166">
            <v>2.1804999999999999</v>
          </cell>
          <cell r="AE166">
            <v>2.1804999999999999</v>
          </cell>
          <cell r="AF166">
            <v>1.905</v>
          </cell>
        </row>
        <row r="168">
          <cell r="J168">
            <v>0.75</v>
          </cell>
          <cell r="M168">
            <v>26.159999999999997</v>
          </cell>
          <cell r="P168">
            <v>17.39</v>
          </cell>
          <cell r="U168">
            <v>44.3</v>
          </cell>
          <cell r="AC168">
            <v>221.49122807017542</v>
          </cell>
        </row>
        <row r="169">
          <cell r="J169">
            <v>0.78999999999999915</v>
          </cell>
          <cell r="M169">
            <v>29.880000000000003</v>
          </cell>
          <cell r="P169">
            <v>19.82</v>
          </cell>
          <cell r="U169">
            <v>50.49</v>
          </cell>
          <cell r="AC169">
            <v>252.49999999999997</v>
          </cell>
        </row>
        <row r="170">
          <cell r="I170">
            <v>0</v>
          </cell>
          <cell r="J170">
            <v>82.5</v>
          </cell>
          <cell r="M170">
            <v>82.5</v>
          </cell>
          <cell r="P170">
            <v>82.5</v>
          </cell>
          <cell r="S170">
            <v>82.5</v>
          </cell>
          <cell r="T170">
            <v>82.5</v>
          </cell>
          <cell r="U170">
            <v>82.5</v>
          </cell>
          <cell r="AC170">
            <v>66</v>
          </cell>
        </row>
        <row r="171">
          <cell r="I171">
            <v>0</v>
          </cell>
          <cell r="J171">
            <v>176.84</v>
          </cell>
          <cell r="M171">
            <v>176.84</v>
          </cell>
          <cell r="P171">
            <v>176.84</v>
          </cell>
          <cell r="U171">
            <v>176.84</v>
          </cell>
          <cell r="AC171">
            <v>143.91299999999998</v>
          </cell>
        </row>
        <row r="172">
          <cell r="J172">
            <v>133</v>
          </cell>
          <cell r="M172">
            <v>4626</v>
          </cell>
          <cell r="P172">
            <v>3075</v>
          </cell>
          <cell r="U172">
            <v>7834</v>
          </cell>
          <cell r="AC172">
            <v>31875</v>
          </cell>
        </row>
        <row r="173">
          <cell r="U173">
            <v>7834</v>
          </cell>
        </row>
        <row r="174">
          <cell r="J174">
            <v>10.15</v>
          </cell>
          <cell r="M174">
            <v>38.94</v>
          </cell>
          <cell r="P174">
            <v>31.61</v>
          </cell>
          <cell r="U174">
            <v>80.7</v>
          </cell>
        </row>
        <row r="175">
          <cell r="J175">
            <v>11.56</v>
          </cell>
          <cell r="M175">
            <v>44.35</v>
          </cell>
          <cell r="P175">
            <v>36</v>
          </cell>
          <cell r="U175">
            <v>91.91</v>
          </cell>
        </row>
        <row r="176">
          <cell r="J176">
            <v>63.33</v>
          </cell>
          <cell r="M176">
            <v>63.33</v>
          </cell>
          <cell r="P176">
            <v>63.33</v>
          </cell>
          <cell r="U176">
            <v>63.33</v>
          </cell>
        </row>
        <row r="177">
          <cell r="J177">
            <v>135.75</v>
          </cell>
          <cell r="M177">
            <v>135.75</v>
          </cell>
          <cell r="P177">
            <v>135.75</v>
          </cell>
          <cell r="U177">
            <v>135.75</v>
          </cell>
        </row>
        <row r="178">
          <cell r="J178">
            <v>1378</v>
          </cell>
          <cell r="M178">
            <v>5286</v>
          </cell>
          <cell r="P178">
            <v>4291</v>
          </cell>
          <cell r="U178">
            <v>10955</v>
          </cell>
        </row>
        <row r="179">
          <cell r="U179">
            <v>10955</v>
          </cell>
        </row>
        <row r="180">
          <cell r="J180">
            <v>0</v>
          </cell>
          <cell r="M180">
            <v>4.3</v>
          </cell>
          <cell r="P180">
            <v>4.2</v>
          </cell>
          <cell r="U180">
            <v>8.5</v>
          </cell>
          <cell r="AC180">
            <v>75.839416058394164</v>
          </cell>
        </row>
        <row r="181">
          <cell r="J181">
            <v>0</v>
          </cell>
          <cell r="M181">
            <v>5.9</v>
          </cell>
          <cell r="P181">
            <v>5.8</v>
          </cell>
          <cell r="U181">
            <v>11.7</v>
          </cell>
          <cell r="AC181">
            <v>103.9</v>
          </cell>
        </row>
        <row r="182">
          <cell r="C182">
            <v>75</v>
          </cell>
          <cell r="I182">
            <v>75</v>
          </cell>
          <cell r="J182">
            <v>100.5</v>
          </cell>
          <cell r="M182">
            <v>100.5</v>
          </cell>
          <cell r="P182">
            <v>100.5</v>
          </cell>
          <cell r="T182">
            <v>0</v>
          </cell>
          <cell r="U182">
            <v>100.5</v>
          </cell>
          <cell r="AC182">
            <v>89.557440953909662</v>
          </cell>
          <cell r="AF182">
            <v>75</v>
          </cell>
        </row>
        <row r="183">
          <cell r="J183">
            <v>215.42175</v>
          </cell>
          <cell r="K183">
            <v>0</v>
          </cell>
          <cell r="L183">
            <v>0</v>
          </cell>
          <cell r="M183">
            <v>215.42175</v>
          </cell>
          <cell r="P183">
            <v>215.42175</v>
          </cell>
          <cell r="U183">
            <v>215.42175</v>
          </cell>
          <cell r="AC183">
            <v>195.28</v>
          </cell>
        </row>
        <row r="184">
          <cell r="J184">
            <v>0</v>
          </cell>
          <cell r="M184">
            <v>926</v>
          </cell>
          <cell r="P184">
            <v>905</v>
          </cell>
          <cell r="U184">
            <v>1831</v>
          </cell>
          <cell r="AC184">
            <v>14810</v>
          </cell>
        </row>
        <row r="185">
          <cell r="U185">
            <v>1831</v>
          </cell>
        </row>
        <row r="186">
          <cell r="J186">
            <v>12.35</v>
          </cell>
          <cell r="M186">
            <v>80.13</v>
          </cell>
          <cell r="N186">
            <v>55.82</v>
          </cell>
          <cell r="O186">
            <v>24.309999999999995</v>
          </cell>
          <cell r="P186">
            <v>61.620000000000005</v>
          </cell>
          <cell r="Q186">
            <v>39.479999999999997</v>
          </cell>
          <cell r="R186">
            <v>22.140000000000008</v>
          </cell>
          <cell r="U186">
            <v>154.1</v>
          </cell>
          <cell r="V186">
            <v>95.3</v>
          </cell>
          <cell r="W186">
            <v>58.8</v>
          </cell>
          <cell r="AC186">
            <v>356.4</v>
          </cell>
          <cell r="AD186">
            <v>74.900000000000006</v>
          </cell>
          <cell r="AE186">
            <v>281.5</v>
          </cell>
        </row>
        <row r="187">
          <cell r="J187">
            <v>1511</v>
          </cell>
          <cell r="M187">
            <v>10838</v>
          </cell>
          <cell r="N187">
            <v>7550</v>
          </cell>
          <cell r="O187">
            <v>3288</v>
          </cell>
          <cell r="P187">
            <v>8271</v>
          </cell>
          <cell r="Q187">
            <v>5299</v>
          </cell>
          <cell r="R187">
            <v>2972</v>
          </cell>
          <cell r="U187">
            <v>20620</v>
          </cell>
          <cell r="V187">
            <v>12849</v>
          </cell>
          <cell r="W187">
            <v>7771</v>
          </cell>
          <cell r="AC187">
            <v>46685</v>
          </cell>
          <cell r="AD187">
            <v>9811.1854657688</v>
          </cell>
          <cell r="AE187">
            <v>36873.814534231198</v>
          </cell>
        </row>
        <row r="188">
          <cell r="J188">
            <v>122.35</v>
          </cell>
          <cell r="M188">
            <v>135.26</v>
          </cell>
          <cell r="N188">
            <v>135.26</v>
          </cell>
          <cell r="O188">
            <v>135.25</v>
          </cell>
          <cell r="P188">
            <v>134.22999999999999</v>
          </cell>
          <cell r="Q188">
            <v>134.22</v>
          </cell>
          <cell r="R188">
            <v>134.24</v>
          </cell>
          <cell r="S188" t="str">
            <v/>
          </cell>
          <cell r="T188" t="str">
            <v/>
          </cell>
          <cell r="U188">
            <v>133.81</v>
          </cell>
          <cell r="V188">
            <v>134.83000000000001</v>
          </cell>
          <cell r="W188">
            <v>132.16</v>
          </cell>
          <cell r="AC188">
            <v>130.99</v>
          </cell>
          <cell r="AD188">
            <v>130.99</v>
          </cell>
          <cell r="AE188">
            <v>130.99</v>
          </cell>
          <cell r="AF188" t="str">
            <v/>
          </cell>
        </row>
        <row r="189">
          <cell r="U189">
            <v>25</v>
          </cell>
          <cell r="V189">
            <v>25</v>
          </cell>
          <cell r="W189">
            <v>0</v>
          </cell>
          <cell r="AC189">
            <v>52</v>
          </cell>
          <cell r="AD189">
            <v>52</v>
          </cell>
        </row>
        <row r="190">
          <cell r="M190">
            <v>10838</v>
          </cell>
          <cell r="P190">
            <v>8271</v>
          </cell>
          <cell r="U190">
            <v>20645</v>
          </cell>
          <cell r="V190">
            <v>12874</v>
          </cell>
          <cell r="W190">
            <v>7771</v>
          </cell>
          <cell r="AC190">
            <v>46737</v>
          </cell>
          <cell r="AD190">
            <v>9863.1854657688</v>
          </cell>
          <cell r="AE190">
            <v>36873.814534231198</v>
          </cell>
        </row>
        <row r="194">
          <cell r="X194">
            <v>4948.1398501338099</v>
          </cell>
          <cell r="Z194">
            <v>4948.1398501338263</v>
          </cell>
          <cell r="AB194">
            <v>4948.1398501337389</v>
          </cell>
        </row>
        <row r="215">
          <cell r="M215" t="str">
            <v>ЗАТВЕРДЖУЮ</v>
          </cell>
        </row>
        <row r="216">
          <cell r="M216" t="str">
            <v>ГЕНЕРАЛЬНИЙ ДИРЕКТОР -</v>
          </cell>
        </row>
        <row r="217">
          <cell r="M217" t="str">
            <v>ГОЛОВА ПРАВЛІННЯ КЕ</v>
          </cell>
        </row>
        <row r="218">
          <cell r="M218" t="str">
            <v xml:space="preserve">                        І.В.ПЛАЧКОВ</v>
          </cell>
          <cell r="N218" t="str">
            <v xml:space="preserve">      І.В.ПЛАЧКОВ</v>
          </cell>
        </row>
        <row r="225">
          <cell r="C225" t="str">
            <v>ПОТРЕБА   В КОШТАХ НА  вересень 1998 року</v>
          </cell>
        </row>
        <row r="226">
          <cell r="C226" t="str">
            <v>ПО ФІЛІАЛАХ АК КИЇВЕНЕРГО</v>
          </cell>
        </row>
        <row r="229">
          <cell r="S229" t="str">
            <v>ТИС.ГРН.</v>
          </cell>
        </row>
        <row r="230">
          <cell r="C230" t="str">
            <v>ВИКОН.ДИР.</v>
          </cell>
          <cell r="D230" t="str">
            <v>АПАРАТ ЕЛЕКТРО</v>
          </cell>
          <cell r="E230" t="str">
            <v>АПАРАТ ТЕПЛО</v>
          </cell>
          <cell r="I230" t="str">
            <v>ККМ</v>
          </cell>
          <cell r="J230" t="str">
            <v>КТМ</v>
          </cell>
          <cell r="K230" t="str">
            <v>ВИРОБН</v>
          </cell>
          <cell r="L230" t="str">
            <v>ПЕРЕД</v>
          </cell>
          <cell r="M230" t="str">
            <v>ТЕЦ-5 ВСЬОГО</v>
          </cell>
          <cell r="N230" t="str">
            <v>Е/Е</v>
          </cell>
          <cell r="O230" t="str">
            <v xml:space="preserve"> Т/Е</v>
          </cell>
          <cell r="P230" t="str">
            <v>ТЕЦ-6 ВСЬОГО</v>
          </cell>
          <cell r="Q230" t="str">
            <v>Е/Е</v>
          </cell>
          <cell r="R230" t="str">
            <v xml:space="preserve"> Т/Е</v>
          </cell>
          <cell r="S230" t="str">
            <v xml:space="preserve">ДОП.ВИР. </v>
          </cell>
          <cell r="T230" t="str">
            <v>ДОП.ВИР. СТ.ОРГ.</v>
          </cell>
          <cell r="U230" t="str">
            <v>АК КЕ ВСЬОГО</v>
          </cell>
          <cell r="V230" t="str">
            <v>Е/Е</v>
          </cell>
          <cell r="W230" t="str">
            <v xml:space="preserve"> Т/Е</v>
          </cell>
          <cell r="AC230" t="str">
            <v>СТАНЦІї ЕЛЕКТРО</v>
          </cell>
          <cell r="AD230" t="str">
            <v>СТАНЦІІ ТЕПЛОВІ</v>
          </cell>
          <cell r="AE230" t="str">
            <v>МЕРЕЖІ ЕЛЕКТРО</v>
          </cell>
          <cell r="AF230" t="str">
            <v>МЕРЕЖІ ТЕПЛОВІ</v>
          </cell>
        </row>
        <row r="233">
          <cell r="C233" t="e">
            <v>#REF!</v>
          </cell>
          <cell r="D233">
            <v>1012.3559999999998</v>
          </cell>
          <cell r="E233">
            <v>473.06800000000004</v>
          </cell>
          <cell r="I233">
            <v>2401.5598245614037</v>
          </cell>
          <cell r="J233">
            <v>4911.6096491228063</v>
          </cell>
          <cell r="K233">
            <v>1695.467894736842</v>
          </cell>
          <cell r="L233">
            <v>2466.0584210526313</v>
          </cell>
          <cell r="M233">
            <v>2519.3004385964905</v>
          </cell>
          <cell r="N233">
            <v>1786</v>
          </cell>
          <cell r="O233">
            <v>777.1754385964914</v>
          </cell>
          <cell r="P233">
            <v>2409.6737288135591</v>
          </cell>
          <cell r="Q233">
            <v>1422</v>
          </cell>
          <cell r="R233">
            <v>796.42372881355914</v>
          </cell>
          <cell r="S233">
            <v>1077.625</v>
          </cell>
          <cell r="T233">
            <v>1129</v>
          </cell>
          <cell r="U233">
            <v>23976.15725132322</v>
          </cell>
          <cell r="V233" t="e">
            <v>#REF!</v>
          </cell>
          <cell r="W233">
            <v>44621.157251323224</v>
          </cell>
        </row>
        <row r="234">
          <cell r="C234" t="e">
            <v>#REF!</v>
          </cell>
          <cell r="D234">
            <v>934.35599999999977</v>
          </cell>
          <cell r="E234">
            <v>424.06800000000004</v>
          </cell>
          <cell r="I234">
            <v>1149.9298245614036</v>
          </cell>
          <cell r="J234">
            <v>1617.8596491228063</v>
          </cell>
          <cell r="K234">
            <v>1359.5</v>
          </cell>
          <cell r="L234">
            <v>2119.4999999999995</v>
          </cell>
          <cell r="M234">
            <v>1343.1754385964905</v>
          </cell>
          <cell r="N234">
            <v>1585</v>
          </cell>
          <cell r="O234">
            <v>691.00000000000023</v>
          </cell>
          <cell r="P234">
            <v>733.8070175438595</v>
          </cell>
          <cell r="Q234">
            <v>1327</v>
          </cell>
          <cell r="R234">
            <v>742.99999999999977</v>
          </cell>
          <cell r="S234">
            <v>605</v>
          </cell>
          <cell r="T234">
            <v>117</v>
          </cell>
          <cell r="U234">
            <v>15320.660540053519</v>
          </cell>
          <cell r="V234" t="e">
            <v>#REF!</v>
          </cell>
        </row>
        <row r="236">
          <cell r="C236">
            <v>7782.6740000000009</v>
          </cell>
          <cell r="D236">
            <v>934.35599999999977</v>
          </cell>
          <cell r="E236">
            <v>424.06800000000004</v>
          </cell>
          <cell r="I236">
            <v>1150</v>
          </cell>
          <cell r="J236">
            <v>1617.8596491228061</v>
          </cell>
          <cell r="K236">
            <v>1359.5</v>
          </cell>
          <cell r="L236">
            <v>2119.4999999999995</v>
          </cell>
          <cell r="M236">
            <v>1023</v>
          </cell>
          <cell r="N236">
            <v>1585</v>
          </cell>
          <cell r="O236">
            <v>691.00000000000023</v>
          </cell>
          <cell r="P236">
            <v>733.8070175438595</v>
          </cell>
          <cell r="S236">
            <v>685</v>
          </cell>
          <cell r="U236">
            <v>15689.007333333333</v>
          </cell>
          <cell r="V236">
            <v>15376.340666666665</v>
          </cell>
        </row>
        <row r="237">
          <cell r="C237">
            <v>183.375</v>
          </cell>
          <cell r="D237">
            <v>78</v>
          </cell>
          <cell r="E237">
            <v>49</v>
          </cell>
          <cell r="I237">
            <v>906.63</v>
          </cell>
          <cell r="J237">
            <v>1274.75</v>
          </cell>
          <cell r="K237">
            <v>335.96789473684214</v>
          </cell>
          <cell r="L237">
            <v>346.55842105263162</v>
          </cell>
          <cell r="M237">
            <v>526.125</v>
          </cell>
          <cell r="N237">
            <v>158</v>
          </cell>
          <cell r="O237">
            <v>69.175438596491233</v>
          </cell>
          <cell r="P237">
            <v>431.86671126969964</v>
          </cell>
          <cell r="Q237">
            <v>63</v>
          </cell>
          <cell r="R237">
            <v>35.423728813559308</v>
          </cell>
          <cell r="S237">
            <v>537.625</v>
          </cell>
          <cell r="T237">
            <v>1012</v>
          </cell>
          <cell r="U237">
            <v>4138.4967112696995</v>
          </cell>
          <cell r="V237">
            <v>4138.4967112696995</v>
          </cell>
        </row>
        <row r="238">
          <cell r="C238">
            <v>54.955188679245282</v>
          </cell>
          <cell r="I238">
            <v>273.35377358490564</v>
          </cell>
          <cell r="J238">
            <v>382.94811320754718</v>
          </cell>
          <cell r="K238">
            <v>121.25</v>
          </cell>
          <cell r="L238">
            <v>162.75</v>
          </cell>
          <cell r="M238">
            <v>158.2995283018868</v>
          </cell>
          <cell r="P238">
            <v>131.12735849056605</v>
          </cell>
          <cell r="S238">
            <v>146.625</v>
          </cell>
          <cell r="U238">
            <v>1220.7727272727273</v>
          </cell>
          <cell r="V238">
            <v>1231.382075471698</v>
          </cell>
        </row>
        <row r="239">
          <cell r="C239">
            <v>2944.9412076717231</v>
          </cell>
          <cell r="I239">
            <v>13</v>
          </cell>
          <cell r="J239">
            <v>9.3333333333333339</v>
          </cell>
          <cell r="K239">
            <v>0</v>
          </cell>
          <cell r="L239">
            <v>0</v>
          </cell>
          <cell r="M239">
            <v>577</v>
          </cell>
          <cell r="N239">
            <v>0</v>
          </cell>
          <cell r="O239">
            <v>0</v>
          </cell>
          <cell r="P239">
            <v>42</v>
          </cell>
          <cell r="Q239">
            <v>0</v>
          </cell>
          <cell r="R239">
            <v>0</v>
          </cell>
          <cell r="S239">
            <v>0</v>
          </cell>
          <cell r="T239">
            <v>0</v>
          </cell>
          <cell r="U239">
            <v>3586.2745410050566</v>
          </cell>
          <cell r="V239">
            <v>3586.2745410050566</v>
          </cell>
        </row>
        <row r="240">
          <cell r="C240">
            <v>0</v>
          </cell>
          <cell r="I240">
            <v>0</v>
          </cell>
          <cell r="J240">
            <v>0</v>
          </cell>
          <cell r="M240">
            <v>577</v>
          </cell>
          <cell r="P240">
            <v>12</v>
          </cell>
          <cell r="S240">
            <v>0</v>
          </cell>
          <cell r="U240">
            <v>589</v>
          </cell>
          <cell r="V240">
            <v>589</v>
          </cell>
        </row>
        <row r="241">
          <cell r="C241">
            <v>1.25</v>
          </cell>
          <cell r="I241">
            <v>13</v>
          </cell>
          <cell r="J241">
            <v>9.3333333333333339</v>
          </cell>
          <cell r="M241">
            <v>0</v>
          </cell>
          <cell r="P241">
            <v>30</v>
          </cell>
          <cell r="S241">
            <v>0</v>
          </cell>
          <cell r="U241">
            <v>53.583333333333336</v>
          </cell>
          <cell r="V241">
            <v>53.583333333333336</v>
          </cell>
          <cell r="AC241">
            <v>6</v>
          </cell>
          <cell r="AD241">
            <v>6</v>
          </cell>
          <cell r="AE241">
            <v>12</v>
          </cell>
        </row>
        <row r="242">
          <cell r="C242">
            <v>-149.73279232827699</v>
          </cell>
          <cell r="U242">
            <v>-149.73279232827699</v>
          </cell>
          <cell r="V242">
            <v>-149.73279232827699</v>
          </cell>
        </row>
        <row r="243">
          <cell r="C243">
            <v>2421.3333333333335</v>
          </cell>
          <cell r="U243">
            <v>2421.3333333333335</v>
          </cell>
          <cell r="V243">
            <v>2421.3333333333335</v>
          </cell>
        </row>
        <row r="244">
          <cell r="C244">
            <v>672.09066666666661</v>
          </cell>
          <cell r="D244">
            <v>511.35599999999999</v>
          </cell>
          <cell r="E244">
            <v>160.73466666666667</v>
          </cell>
          <cell r="I244">
            <v>0</v>
          </cell>
          <cell r="J244">
            <v>0</v>
          </cell>
          <cell r="K244">
            <v>0</v>
          </cell>
          <cell r="L244">
            <v>0</v>
          </cell>
          <cell r="M244">
            <v>0</v>
          </cell>
          <cell r="N244">
            <v>0</v>
          </cell>
          <cell r="O244">
            <v>0</v>
          </cell>
          <cell r="P244">
            <v>0</v>
          </cell>
          <cell r="Q244">
            <v>0</v>
          </cell>
          <cell r="R244">
            <v>0</v>
          </cell>
          <cell r="S244">
            <v>0</v>
          </cell>
          <cell r="U244">
            <v>672.09066666666661</v>
          </cell>
          <cell r="V244">
            <v>672.09066666666661</v>
          </cell>
        </row>
        <row r="245">
          <cell r="V245">
            <v>0</v>
          </cell>
        </row>
        <row r="246">
          <cell r="C246">
            <v>950</v>
          </cell>
          <cell r="I246">
            <v>758</v>
          </cell>
          <cell r="J246">
            <v>1197</v>
          </cell>
          <cell r="M246">
            <v>874</v>
          </cell>
          <cell r="P246">
            <v>450</v>
          </cell>
          <cell r="S246">
            <v>406</v>
          </cell>
          <cell r="U246">
            <v>4903</v>
          </cell>
          <cell r="V246">
            <v>4635</v>
          </cell>
        </row>
        <row r="247">
          <cell r="C247">
            <v>80</v>
          </cell>
          <cell r="I247">
            <v>300</v>
          </cell>
          <cell r="J247">
            <v>1360</v>
          </cell>
          <cell r="M247">
            <v>7</v>
          </cell>
          <cell r="P247">
            <v>1174</v>
          </cell>
          <cell r="S247">
            <v>0</v>
          </cell>
          <cell r="U247">
            <v>2921</v>
          </cell>
          <cell r="V247">
            <v>2921</v>
          </cell>
        </row>
        <row r="248">
          <cell r="V248">
            <v>0</v>
          </cell>
        </row>
        <row r="249">
          <cell r="C249">
            <v>0</v>
          </cell>
          <cell r="I249">
            <v>0</v>
          </cell>
          <cell r="J249">
            <v>-298</v>
          </cell>
          <cell r="K249">
            <v>0</v>
          </cell>
          <cell r="L249">
            <v>0</v>
          </cell>
          <cell r="M249">
            <v>-180</v>
          </cell>
          <cell r="N249">
            <v>0</v>
          </cell>
          <cell r="O249">
            <v>0</v>
          </cell>
          <cell r="P249">
            <v>-100</v>
          </cell>
          <cell r="Q249">
            <v>0</v>
          </cell>
          <cell r="R249">
            <v>0</v>
          </cell>
          <cell r="S249">
            <v>0</v>
          </cell>
          <cell r="T249">
            <v>0</v>
          </cell>
          <cell r="U249">
            <v>-578</v>
          </cell>
          <cell r="V249">
            <v>-578</v>
          </cell>
        </row>
        <row r="250">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row>
        <row r="251">
          <cell r="V251">
            <v>0</v>
          </cell>
        </row>
        <row r="252">
          <cell r="C252">
            <v>29</v>
          </cell>
          <cell r="I252">
            <v>0</v>
          </cell>
          <cell r="J252">
            <v>280</v>
          </cell>
          <cell r="M252">
            <v>3</v>
          </cell>
          <cell r="P252">
            <v>6</v>
          </cell>
          <cell r="S252">
            <v>0</v>
          </cell>
          <cell r="U252">
            <v>331</v>
          </cell>
          <cell r="V252">
            <v>331</v>
          </cell>
        </row>
        <row r="253">
          <cell r="C253">
            <v>200</v>
          </cell>
          <cell r="I253">
            <v>0</v>
          </cell>
          <cell r="J253">
            <v>0</v>
          </cell>
          <cell r="M253">
            <v>0</v>
          </cell>
          <cell r="P253">
            <v>0</v>
          </cell>
          <cell r="S253">
            <v>0</v>
          </cell>
          <cell r="U253">
            <v>200</v>
          </cell>
          <cell r="V253">
            <v>200</v>
          </cell>
        </row>
        <row r="254">
          <cell r="V254">
            <v>0</v>
          </cell>
        </row>
        <row r="255">
          <cell r="C255">
            <v>0</v>
          </cell>
          <cell r="I255">
            <v>0</v>
          </cell>
          <cell r="J255">
            <v>0</v>
          </cell>
          <cell r="M255">
            <v>60</v>
          </cell>
          <cell r="N255">
            <v>43</v>
          </cell>
          <cell r="O255">
            <v>17</v>
          </cell>
          <cell r="P255">
            <v>50</v>
          </cell>
          <cell r="Q255">
            <v>32</v>
          </cell>
          <cell r="R255">
            <v>18</v>
          </cell>
          <cell r="S255">
            <v>0</v>
          </cell>
          <cell r="T255">
            <v>0</v>
          </cell>
          <cell r="U255">
            <v>110</v>
          </cell>
          <cell r="V255">
            <v>110</v>
          </cell>
        </row>
        <row r="256">
          <cell r="C256">
            <v>2</v>
          </cell>
          <cell r="I256">
            <v>15</v>
          </cell>
          <cell r="J256">
            <v>349</v>
          </cell>
          <cell r="M256">
            <v>0</v>
          </cell>
          <cell r="P256">
            <v>0</v>
          </cell>
          <cell r="S256">
            <v>0</v>
          </cell>
          <cell r="U256">
            <v>366</v>
          </cell>
          <cell r="V256">
            <v>366</v>
          </cell>
        </row>
        <row r="257">
          <cell r="I257">
            <v>275</v>
          </cell>
          <cell r="J257">
            <v>160</v>
          </cell>
          <cell r="M257">
            <v>80</v>
          </cell>
          <cell r="P257">
            <v>41</v>
          </cell>
          <cell r="U257">
            <v>556</v>
          </cell>
          <cell r="V257">
            <v>556</v>
          </cell>
        </row>
        <row r="258">
          <cell r="I258">
            <v>0</v>
          </cell>
          <cell r="U258">
            <v>0</v>
          </cell>
          <cell r="V258">
            <v>0</v>
          </cell>
        </row>
        <row r="259">
          <cell r="C259">
            <v>0</v>
          </cell>
          <cell r="I259">
            <v>0</v>
          </cell>
          <cell r="J259">
            <v>0</v>
          </cell>
          <cell r="M259">
            <v>0</v>
          </cell>
          <cell r="P259">
            <v>0</v>
          </cell>
          <cell r="S259">
            <v>0</v>
          </cell>
          <cell r="U259">
            <v>2217</v>
          </cell>
          <cell r="V259">
            <v>2217</v>
          </cell>
        </row>
        <row r="260">
          <cell r="C260">
            <v>0</v>
          </cell>
          <cell r="I260">
            <v>0</v>
          </cell>
          <cell r="J260">
            <v>0</v>
          </cell>
          <cell r="M260">
            <v>0</v>
          </cell>
          <cell r="P260">
            <v>0</v>
          </cell>
          <cell r="S260">
            <v>0</v>
          </cell>
          <cell r="U260">
            <v>0</v>
          </cell>
          <cell r="V260">
            <v>0</v>
          </cell>
        </row>
        <row r="261">
          <cell r="C261">
            <v>0</v>
          </cell>
          <cell r="I261">
            <v>30</v>
          </cell>
          <cell r="J261">
            <v>30</v>
          </cell>
          <cell r="M261">
            <v>3</v>
          </cell>
          <cell r="N261">
            <v>0</v>
          </cell>
          <cell r="O261">
            <v>0</v>
          </cell>
          <cell r="P261">
            <v>2</v>
          </cell>
          <cell r="Q261">
            <v>0</v>
          </cell>
          <cell r="R261">
            <v>0</v>
          </cell>
          <cell r="S261">
            <v>0</v>
          </cell>
        </row>
        <row r="262">
          <cell r="C262">
            <v>3285</v>
          </cell>
          <cell r="I262">
            <v>25</v>
          </cell>
          <cell r="J262">
            <v>59</v>
          </cell>
          <cell r="M262">
            <v>22</v>
          </cell>
          <cell r="P262">
            <v>-14</v>
          </cell>
          <cell r="S262">
            <v>278</v>
          </cell>
          <cell r="U262">
            <v>3661</v>
          </cell>
          <cell r="V262">
            <v>3661</v>
          </cell>
        </row>
        <row r="263">
          <cell r="C263">
            <v>145</v>
          </cell>
          <cell r="I263">
            <v>1</v>
          </cell>
          <cell r="J263">
            <v>2</v>
          </cell>
          <cell r="M263">
            <v>0</v>
          </cell>
          <cell r="P263">
            <v>31</v>
          </cell>
          <cell r="S263">
            <v>1</v>
          </cell>
          <cell r="U263">
            <v>180</v>
          </cell>
          <cell r="V263">
            <v>180</v>
          </cell>
        </row>
        <row r="264">
          <cell r="C264">
            <v>308.00000000000011</v>
          </cell>
          <cell r="D264">
            <v>934.35599999999977</v>
          </cell>
          <cell r="E264">
            <v>424.06800000000004</v>
          </cell>
          <cell r="I264">
            <v>78</v>
          </cell>
          <cell r="J264">
            <v>488.52631578947285</v>
          </cell>
          <cell r="K264">
            <v>1359.5</v>
          </cell>
          <cell r="L264">
            <v>2119.4999999999995</v>
          </cell>
          <cell r="M264">
            <v>227</v>
          </cell>
          <cell r="N264">
            <v>1585</v>
          </cell>
          <cell r="O264">
            <v>691.00000000000023</v>
          </cell>
          <cell r="P264">
            <v>295.8070175438595</v>
          </cell>
          <cell r="Q264">
            <v>178</v>
          </cell>
          <cell r="R264">
            <v>99</v>
          </cell>
          <cell r="S264">
            <v>0</v>
          </cell>
          <cell r="T264">
            <v>0</v>
          </cell>
          <cell r="U264">
            <v>1603.0000000000005</v>
          </cell>
          <cell r="V264">
            <v>1558.3333333333326</v>
          </cell>
        </row>
        <row r="265">
          <cell r="C265">
            <v>5.3333333333333712</v>
          </cell>
          <cell r="I265">
            <v>18</v>
          </cell>
          <cell r="J265">
            <v>100</v>
          </cell>
          <cell r="K265">
            <v>190</v>
          </cell>
          <cell r="L265">
            <v>190</v>
          </cell>
          <cell r="M265">
            <v>89</v>
          </cell>
          <cell r="N265">
            <v>61</v>
          </cell>
          <cell r="O265">
            <v>28</v>
          </cell>
          <cell r="P265">
            <v>168</v>
          </cell>
          <cell r="Q265">
            <v>108</v>
          </cell>
          <cell r="R265">
            <v>60</v>
          </cell>
          <cell r="S265">
            <v>0</v>
          </cell>
          <cell r="T265">
            <v>16</v>
          </cell>
          <cell r="U265">
            <v>405.33333333333348</v>
          </cell>
        </row>
        <row r="266">
          <cell r="C266">
            <v>0</v>
          </cell>
          <cell r="I266">
            <v>20</v>
          </cell>
          <cell r="J266">
            <v>294</v>
          </cell>
          <cell r="K266">
            <v>229.32000000000002</v>
          </cell>
          <cell r="L266">
            <v>64.679999999999978</v>
          </cell>
          <cell r="M266">
            <v>103</v>
          </cell>
          <cell r="N266">
            <v>72</v>
          </cell>
          <cell r="O266">
            <v>31</v>
          </cell>
          <cell r="P266">
            <v>78</v>
          </cell>
          <cell r="Q266">
            <v>50</v>
          </cell>
          <cell r="R266">
            <v>28</v>
          </cell>
          <cell r="S266">
            <v>0</v>
          </cell>
          <cell r="T266">
            <v>51</v>
          </cell>
          <cell r="U266">
            <v>495</v>
          </cell>
        </row>
        <row r="267">
          <cell r="C267">
            <v>302.66666666666674</v>
          </cell>
          <cell r="I267">
            <v>40</v>
          </cell>
          <cell r="J267">
            <v>95</v>
          </cell>
          <cell r="K267">
            <v>82.5</v>
          </cell>
          <cell r="L267">
            <v>42.5</v>
          </cell>
          <cell r="M267">
            <v>35</v>
          </cell>
          <cell r="N267">
            <v>26</v>
          </cell>
          <cell r="O267">
            <v>12</v>
          </cell>
          <cell r="P267">
            <v>29</v>
          </cell>
          <cell r="Q267">
            <v>20</v>
          </cell>
          <cell r="R267">
            <v>11</v>
          </cell>
          <cell r="S267">
            <v>0</v>
          </cell>
          <cell r="T267">
            <v>12</v>
          </cell>
          <cell r="U267">
            <v>702.66666666666697</v>
          </cell>
          <cell r="V267">
            <v>637.66666666666674</v>
          </cell>
        </row>
        <row r="268">
          <cell r="C268">
            <v>0</v>
          </cell>
          <cell r="I268">
            <v>0</v>
          </cell>
          <cell r="J268">
            <v>0</v>
          </cell>
          <cell r="M268">
            <v>0</v>
          </cell>
          <cell r="N268">
            <v>0</v>
          </cell>
          <cell r="O268">
            <v>0</v>
          </cell>
          <cell r="P268">
            <v>0</v>
          </cell>
          <cell r="Q268">
            <v>0</v>
          </cell>
          <cell r="R268">
            <v>0</v>
          </cell>
          <cell r="S268">
            <v>0</v>
          </cell>
          <cell r="U268">
            <v>0</v>
          </cell>
          <cell r="V268">
            <v>11</v>
          </cell>
        </row>
        <row r="272">
          <cell r="N272" t="str">
            <v>Собівартість</v>
          </cell>
        </row>
        <row r="282">
          <cell r="N282" t="str">
            <v>ФМЗ ( з відрахуван)</v>
          </cell>
          <cell r="P282">
            <v>25</v>
          </cell>
        </row>
      </sheetData>
      <sheetData sheetId="17" refreshError="1">
        <row r="1">
          <cell r="AE1" t="str">
            <v>'9 міс.'!</v>
          </cell>
        </row>
        <row r="33">
          <cell r="P33">
            <v>25148</v>
          </cell>
          <cell r="AC33">
            <v>14429</v>
          </cell>
          <cell r="AF33">
            <v>31349</v>
          </cell>
        </row>
        <row r="34">
          <cell r="Q34" t="str">
            <v>КТМ</v>
          </cell>
          <cell r="V34" t="str">
            <v xml:space="preserve">ТЕЦ-5 </v>
          </cell>
          <cell r="AA34" t="str">
            <v xml:space="preserve">ТЕЦ-6 </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I36" t="str">
            <v>АК КЕ ВСЬОГО</v>
          </cell>
          <cell r="AJ36" t="str">
            <v xml:space="preserve"> Е/Е</v>
          </cell>
          <cell r="AK36" t="str">
            <v xml:space="preserve"> Т/Е</v>
          </cell>
          <cell r="AM36" t="str">
            <v>СТАНЦІї ЕЛЕКТРО</v>
          </cell>
          <cell r="AN36" t="str">
            <v>СТАНЦІІ ТЕПЛОВІ</v>
          </cell>
          <cell r="AO36" t="str">
            <v>МЕРЕЖІ ЕЛЕКТРО</v>
          </cell>
          <cell r="AP36" t="str">
            <v>МЕРЕЖІ ТЕПЛОВІ</v>
          </cell>
        </row>
        <row r="37">
          <cell r="AJ37">
            <v>395</v>
          </cell>
        </row>
        <row r="38">
          <cell r="AJ38">
            <v>336</v>
          </cell>
        </row>
        <row r="39">
          <cell r="AJ39">
            <v>0</v>
          </cell>
        </row>
        <row r="41">
          <cell r="AJ41">
            <v>0</v>
          </cell>
        </row>
        <row r="42">
          <cell r="AJ42">
            <v>0</v>
          </cell>
        </row>
        <row r="43">
          <cell r="AJ43">
            <v>395.6</v>
          </cell>
        </row>
        <row r="44">
          <cell r="P44">
            <v>0</v>
          </cell>
          <cell r="AJ44">
            <v>395.6</v>
          </cell>
        </row>
        <row r="45">
          <cell r="AK45">
            <v>1580</v>
          </cell>
        </row>
        <row r="46">
          <cell r="AK46">
            <v>0</v>
          </cell>
        </row>
        <row r="47">
          <cell r="AK47">
            <v>1580</v>
          </cell>
        </row>
        <row r="48">
          <cell r="F48">
            <v>15953.197</v>
          </cell>
          <cell r="P48">
            <v>3631.1559999999999</v>
          </cell>
          <cell r="S48">
            <v>9526.8578787878778</v>
          </cell>
          <cell r="T48">
            <v>2010.6708606060602</v>
          </cell>
          <cell r="U48">
            <v>2621.0370181818184</v>
          </cell>
          <cell r="X48">
            <v>2672.4863636363625</v>
          </cell>
          <cell r="AC48">
            <v>1389.1963636363635</v>
          </cell>
          <cell r="AF48">
            <v>4185.9539393939394</v>
          </cell>
          <cell r="AG48">
            <v>3391.2</v>
          </cell>
          <cell r="AH48">
            <v>794.7539393939395</v>
          </cell>
        </row>
        <row r="49">
          <cell r="F49">
            <v>0.8</v>
          </cell>
          <cell r="P49">
            <v>0.8</v>
          </cell>
          <cell r="S49">
            <v>0.8</v>
          </cell>
          <cell r="X49">
            <v>0.8</v>
          </cell>
          <cell r="AC49">
            <v>0.8</v>
          </cell>
          <cell r="AF49">
            <v>0.8</v>
          </cell>
        </row>
        <row r="51">
          <cell r="F51">
            <v>712</v>
          </cell>
          <cell r="G51">
            <v>279</v>
          </cell>
          <cell r="H51">
            <v>433</v>
          </cell>
          <cell r="P51">
            <v>304.23599999999999</v>
          </cell>
          <cell r="S51">
            <v>760.26666666666688</v>
          </cell>
          <cell r="T51">
            <v>380.13333333333344</v>
          </cell>
          <cell r="U51">
            <v>380.13333333333344</v>
          </cell>
          <cell r="X51">
            <v>196.8</v>
          </cell>
          <cell r="Y51">
            <v>139</v>
          </cell>
          <cell r="Z51">
            <v>57.800000000000011</v>
          </cell>
          <cell r="AC51">
            <v>104</v>
          </cell>
          <cell r="AD51">
            <v>54</v>
          </cell>
          <cell r="AE51">
            <v>50</v>
          </cell>
          <cell r="AF51">
            <v>398.13333333333344</v>
          </cell>
          <cell r="AG51">
            <v>300</v>
          </cell>
          <cell r="AH51">
            <v>98.133333333333439</v>
          </cell>
          <cell r="AI51">
            <v>2554.3026666666669</v>
          </cell>
          <cell r="AJ51">
            <v>931.23599999999999</v>
          </cell>
          <cell r="AK51">
            <v>1623.0666666666671</v>
          </cell>
          <cell r="AL51">
            <v>1623.0666666666668</v>
          </cell>
          <cell r="AM51">
            <v>193</v>
          </cell>
          <cell r="AN51">
            <v>366</v>
          </cell>
          <cell r="AO51">
            <v>738.23599999999999</v>
          </cell>
          <cell r="AP51">
            <v>1257.0666666666671</v>
          </cell>
        </row>
        <row r="52">
          <cell r="F52">
            <v>133</v>
          </cell>
          <cell r="G52">
            <v>52</v>
          </cell>
          <cell r="H52">
            <v>81</v>
          </cell>
          <cell r="P52">
            <v>300</v>
          </cell>
          <cell r="S52">
            <v>603</v>
          </cell>
          <cell r="X52">
            <v>115</v>
          </cell>
          <cell r="Y52">
            <v>81</v>
          </cell>
          <cell r="Z52">
            <v>34</v>
          </cell>
          <cell r="AC52">
            <v>96</v>
          </cell>
          <cell r="AD52">
            <v>50</v>
          </cell>
          <cell r="AE52">
            <v>46</v>
          </cell>
          <cell r="AF52">
            <v>361</v>
          </cell>
          <cell r="AH52">
            <v>0</v>
          </cell>
          <cell r="AI52">
            <v>1279</v>
          </cell>
          <cell r="AJ52">
            <v>511</v>
          </cell>
          <cell r="AK52">
            <v>768</v>
          </cell>
          <cell r="AL52">
            <v>786</v>
          </cell>
        </row>
        <row r="53">
          <cell r="G53">
            <v>0</v>
          </cell>
          <cell r="P53">
            <v>0</v>
          </cell>
          <cell r="X53">
            <v>4</v>
          </cell>
          <cell r="Y53">
            <v>3</v>
          </cell>
          <cell r="Z53">
            <v>1</v>
          </cell>
          <cell r="AC53">
            <v>0</v>
          </cell>
          <cell r="AD53">
            <v>0</v>
          </cell>
          <cell r="AE53">
            <v>0</v>
          </cell>
          <cell r="AH53">
            <v>0</v>
          </cell>
          <cell r="AI53">
            <v>4</v>
          </cell>
          <cell r="AJ53">
            <v>3</v>
          </cell>
          <cell r="AK53">
            <v>1</v>
          </cell>
          <cell r="AL53">
            <v>1</v>
          </cell>
        </row>
        <row r="54">
          <cell r="F54">
            <v>570</v>
          </cell>
          <cell r="G54">
            <v>223</v>
          </cell>
          <cell r="H54">
            <v>347</v>
          </cell>
          <cell r="P54">
            <v>4</v>
          </cell>
          <cell r="S54">
            <v>15</v>
          </cell>
          <cell r="X54">
            <v>30</v>
          </cell>
          <cell r="Y54">
            <v>21</v>
          </cell>
          <cell r="Z54">
            <v>9</v>
          </cell>
          <cell r="AC54">
            <v>8</v>
          </cell>
          <cell r="AD54">
            <v>4</v>
          </cell>
          <cell r="AE54">
            <v>4</v>
          </cell>
          <cell r="AF54">
            <v>15</v>
          </cell>
          <cell r="AG54">
            <v>15</v>
          </cell>
          <cell r="AH54">
            <v>0</v>
          </cell>
          <cell r="AI54">
            <v>752</v>
          </cell>
          <cell r="AJ54">
            <v>362</v>
          </cell>
          <cell r="AK54">
            <v>390</v>
          </cell>
          <cell r="AL54">
            <v>390</v>
          </cell>
        </row>
        <row r="55">
          <cell r="F55">
            <v>2</v>
          </cell>
          <cell r="G55">
            <v>1</v>
          </cell>
          <cell r="H55">
            <v>1</v>
          </cell>
          <cell r="P55">
            <v>40.800000000000004</v>
          </cell>
          <cell r="S55">
            <v>263.2</v>
          </cell>
          <cell r="T55">
            <v>205.29599999999999</v>
          </cell>
          <cell r="U55">
            <v>57.903999999999996</v>
          </cell>
          <cell r="X55">
            <v>790.40000000000009</v>
          </cell>
          <cell r="Y55">
            <v>560</v>
          </cell>
          <cell r="Z55">
            <v>230.40000000000009</v>
          </cell>
          <cell r="AC55">
            <v>64</v>
          </cell>
          <cell r="AD55">
            <v>34</v>
          </cell>
          <cell r="AE55">
            <v>30</v>
          </cell>
          <cell r="AF55">
            <v>157.33333333333334</v>
          </cell>
          <cell r="AG55">
            <v>108</v>
          </cell>
          <cell r="AH55">
            <v>49.333333333333343</v>
          </cell>
          <cell r="AI55">
            <v>1268.4000000000001</v>
          </cell>
          <cell r="AJ55">
            <v>635.79999999999995</v>
          </cell>
          <cell r="AK55">
            <v>632.60000000000014</v>
          </cell>
          <cell r="AL55">
            <v>632.60000000000014</v>
          </cell>
          <cell r="AM55">
            <v>594</v>
          </cell>
          <cell r="AN55">
            <v>350</v>
          </cell>
          <cell r="AO55">
            <v>41.799999999999955</v>
          </cell>
          <cell r="AP55">
            <v>282.60000000000014</v>
          </cell>
        </row>
        <row r="56">
          <cell r="F56">
            <v>0</v>
          </cell>
          <cell r="G56">
            <v>0</v>
          </cell>
          <cell r="H56">
            <v>0</v>
          </cell>
          <cell r="S56">
            <v>13.666666666666666</v>
          </cell>
          <cell r="T56">
            <v>13.666666666666666</v>
          </cell>
          <cell r="U56">
            <v>0</v>
          </cell>
          <cell r="X56">
            <v>708.80000000000007</v>
          </cell>
          <cell r="Y56">
            <v>502</v>
          </cell>
          <cell r="Z56">
            <v>206.80000000000007</v>
          </cell>
          <cell r="AC56">
            <v>13.333333333333334</v>
          </cell>
          <cell r="AD56">
            <v>7</v>
          </cell>
          <cell r="AE56">
            <v>6.3333333333333339</v>
          </cell>
          <cell r="AH56">
            <v>0</v>
          </cell>
          <cell r="AI56">
            <v>735.80000000000007</v>
          </cell>
          <cell r="AJ56">
            <v>509</v>
          </cell>
          <cell r="AK56">
            <v>226.80000000000007</v>
          </cell>
          <cell r="AL56">
            <v>226.80000000000007</v>
          </cell>
          <cell r="AM56">
            <v>509</v>
          </cell>
          <cell r="AN56">
            <v>218</v>
          </cell>
          <cell r="AO56">
            <v>0</v>
          </cell>
          <cell r="AP56">
            <v>8.8000000000000682</v>
          </cell>
        </row>
        <row r="57">
          <cell r="F57">
            <v>0</v>
          </cell>
          <cell r="G57">
            <v>0</v>
          </cell>
          <cell r="H57">
            <v>0</v>
          </cell>
          <cell r="S57">
            <v>1598</v>
          </cell>
          <cell r="T57">
            <v>1598</v>
          </cell>
          <cell r="U57">
            <v>0</v>
          </cell>
          <cell r="X57">
            <v>13610</v>
          </cell>
          <cell r="Y57">
            <v>9645</v>
          </cell>
          <cell r="Z57">
            <v>3965</v>
          </cell>
          <cell r="AC57">
            <v>11589</v>
          </cell>
          <cell r="AD57">
            <v>6072</v>
          </cell>
          <cell r="AE57">
            <v>5517</v>
          </cell>
          <cell r="AH57">
            <v>0</v>
          </cell>
          <cell r="AI57">
            <v>26797</v>
          </cell>
          <cell r="AJ57">
            <v>15717</v>
          </cell>
          <cell r="AK57">
            <v>11080</v>
          </cell>
          <cell r="AL57">
            <v>11080</v>
          </cell>
          <cell r="AM57">
            <v>15717</v>
          </cell>
          <cell r="AN57">
            <v>11080</v>
          </cell>
          <cell r="AO57">
            <v>0</v>
          </cell>
          <cell r="AP57">
            <v>0</v>
          </cell>
        </row>
        <row r="58">
          <cell r="F58">
            <v>0</v>
          </cell>
          <cell r="G58">
            <v>0</v>
          </cell>
          <cell r="H58">
            <v>0</v>
          </cell>
          <cell r="P58">
            <v>0</v>
          </cell>
          <cell r="S58">
            <v>1598</v>
          </cell>
          <cell r="T58">
            <v>1598</v>
          </cell>
          <cell r="U58">
            <v>0</v>
          </cell>
          <cell r="X58">
            <v>13610</v>
          </cell>
          <cell r="Y58">
            <v>9645</v>
          </cell>
          <cell r="Z58">
            <v>3965</v>
          </cell>
          <cell r="AC58">
            <v>11589</v>
          </cell>
          <cell r="AD58">
            <v>6072</v>
          </cell>
          <cell r="AE58">
            <v>5517</v>
          </cell>
          <cell r="AF58">
            <v>0</v>
          </cell>
          <cell r="AG58">
            <v>0</v>
          </cell>
          <cell r="AH58">
            <v>0</v>
          </cell>
          <cell r="AI58">
            <v>26797</v>
          </cell>
          <cell r="AJ58">
            <v>15717</v>
          </cell>
          <cell r="AK58">
            <v>11080</v>
          </cell>
          <cell r="AL58">
            <v>11080</v>
          </cell>
          <cell r="AM58">
            <v>15717</v>
          </cell>
          <cell r="AN58">
            <v>11080</v>
          </cell>
          <cell r="AO58">
            <v>0</v>
          </cell>
          <cell r="AP58">
            <v>0</v>
          </cell>
        </row>
        <row r="59">
          <cell r="F59">
            <v>0</v>
          </cell>
          <cell r="G59">
            <v>0</v>
          </cell>
          <cell r="H59">
            <v>0</v>
          </cell>
          <cell r="T59">
            <v>0</v>
          </cell>
          <cell r="U59">
            <v>0</v>
          </cell>
          <cell r="AF59">
            <v>0</v>
          </cell>
          <cell r="AH59">
            <v>0</v>
          </cell>
          <cell r="AI59">
            <v>0</v>
          </cell>
          <cell r="AJ59">
            <v>0</v>
          </cell>
          <cell r="AK59">
            <v>0</v>
          </cell>
          <cell r="AL59">
            <v>0</v>
          </cell>
          <cell r="AN59">
            <v>0</v>
          </cell>
        </row>
        <row r="60">
          <cell r="F60">
            <v>0</v>
          </cell>
          <cell r="G60">
            <v>0</v>
          </cell>
          <cell r="H60">
            <v>0</v>
          </cell>
          <cell r="P60">
            <v>11.200000000000001</v>
          </cell>
          <cell r="S60">
            <v>267.2</v>
          </cell>
          <cell r="T60">
            <v>267.2</v>
          </cell>
          <cell r="U60">
            <v>0</v>
          </cell>
          <cell r="X60">
            <v>0</v>
          </cell>
          <cell r="Y60">
            <v>0</v>
          </cell>
          <cell r="Z60">
            <v>0</v>
          </cell>
          <cell r="AC60">
            <v>0</v>
          </cell>
          <cell r="AD60">
            <v>0</v>
          </cell>
          <cell r="AE60">
            <v>0</v>
          </cell>
          <cell r="AF60">
            <v>536</v>
          </cell>
          <cell r="AG60">
            <v>220</v>
          </cell>
          <cell r="AH60">
            <v>316</v>
          </cell>
          <cell r="AI60">
            <v>498.4</v>
          </cell>
          <cell r="AJ60">
            <v>11.200000000000001</v>
          </cell>
          <cell r="AK60">
            <v>487.2</v>
          </cell>
          <cell r="AL60">
            <v>487.2</v>
          </cell>
          <cell r="AM60">
            <v>0</v>
          </cell>
          <cell r="AN60">
            <v>91</v>
          </cell>
          <cell r="AO60">
            <v>11.200000000000001</v>
          </cell>
          <cell r="AP60">
            <v>396.2</v>
          </cell>
        </row>
        <row r="61">
          <cell r="F61">
            <v>393.697</v>
          </cell>
          <cell r="G61">
            <v>154</v>
          </cell>
          <cell r="H61">
            <v>239.697</v>
          </cell>
          <cell r="P61">
            <v>546.32000000000005</v>
          </cell>
          <cell r="S61">
            <v>887.77454545454532</v>
          </cell>
          <cell r="T61">
            <v>435.00952727272721</v>
          </cell>
          <cell r="U61">
            <v>452.76501818181811</v>
          </cell>
          <cell r="X61">
            <v>296.28636363636366</v>
          </cell>
          <cell r="Y61">
            <v>210</v>
          </cell>
          <cell r="Z61">
            <v>86.28636363636366</v>
          </cell>
          <cell r="AC61">
            <v>275.39636363636367</v>
          </cell>
          <cell r="AD61">
            <v>144</v>
          </cell>
          <cell r="AE61">
            <v>131.39636363636367</v>
          </cell>
          <cell r="AF61">
            <v>1043.4872727272727</v>
          </cell>
          <cell r="AG61">
            <v>824.2</v>
          </cell>
          <cell r="AH61">
            <v>219.28727272727269</v>
          </cell>
          <cell r="AI61">
            <v>3532.6742727272731</v>
          </cell>
          <cell r="AJ61">
            <v>1273.3200000000002</v>
          </cell>
          <cell r="AK61">
            <v>2259.3542727272729</v>
          </cell>
          <cell r="AL61">
            <v>2259.3542727272725</v>
          </cell>
          <cell r="AM61">
            <v>354</v>
          </cell>
          <cell r="AN61">
            <v>520</v>
          </cell>
          <cell r="AO61">
            <v>919.32000000000016</v>
          </cell>
          <cell r="AP61">
            <v>1739.3542727272729</v>
          </cell>
        </row>
        <row r="62">
          <cell r="F62">
            <v>22</v>
          </cell>
          <cell r="G62">
            <v>9</v>
          </cell>
          <cell r="H62">
            <v>13</v>
          </cell>
          <cell r="P62">
            <v>30</v>
          </cell>
          <cell r="S62">
            <v>49</v>
          </cell>
          <cell r="T62">
            <v>24</v>
          </cell>
          <cell r="U62">
            <v>25</v>
          </cell>
          <cell r="X62">
            <v>16</v>
          </cell>
          <cell r="Y62">
            <v>11</v>
          </cell>
          <cell r="Z62">
            <v>5</v>
          </cell>
          <cell r="AC62">
            <v>15</v>
          </cell>
          <cell r="AD62">
            <v>8</v>
          </cell>
          <cell r="AE62">
            <v>7</v>
          </cell>
          <cell r="AF62">
            <v>57</v>
          </cell>
          <cell r="AG62">
            <v>45</v>
          </cell>
          <cell r="AH62">
            <v>12</v>
          </cell>
          <cell r="AI62">
            <v>194</v>
          </cell>
          <cell r="AJ62">
            <v>70</v>
          </cell>
          <cell r="AK62">
            <v>124</v>
          </cell>
          <cell r="AL62">
            <v>124</v>
          </cell>
          <cell r="AM62">
            <v>19</v>
          </cell>
          <cell r="AN62">
            <v>22</v>
          </cell>
          <cell r="AO62">
            <v>51</v>
          </cell>
          <cell r="AP62">
            <v>102</v>
          </cell>
        </row>
        <row r="63">
          <cell r="F63">
            <v>126</v>
          </cell>
          <cell r="G63">
            <v>49</v>
          </cell>
          <cell r="H63">
            <v>77</v>
          </cell>
          <cell r="P63">
            <v>175</v>
          </cell>
          <cell r="S63">
            <v>284</v>
          </cell>
          <cell r="T63">
            <v>139</v>
          </cell>
          <cell r="U63">
            <v>145</v>
          </cell>
          <cell r="X63">
            <v>95</v>
          </cell>
          <cell r="Y63">
            <v>67</v>
          </cell>
          <cell r="Z63">
            <v>28</v>
          </cell>
          <cell r="AC63">
            <v>88</v>
          </cell>
          <cell r="AD63">
            <v>46</v>
          </cell>
          <cell r="AE63">
            <v>42</v>
          </cell>
          <cell r="AF63">
            <v>334</v>
          </cell>
          <cell r="AG63">
            <v>264</v>
          </cell>
          <cell r="AH63">
            <v>70</v>
          </cell>
          <cell r="AI63">
            <v>1131</v>
          </cell>
          <cell r="AJ63">
            <v>407</v>
          </cell>
          <cell r="AK63">
            <v>724</v>
          </cell>
          <cell r="AL63">
            <v>724</v>
          </cell>
          <cell r="AM63">
            <v>0</v>
          </cell>
          <cell r="AN63">
            <v>0</v>
          </cell>
          <cell r="AO63">
            <v>0</v>
          </cell>
          <cell r="AP63">
            <v>0</v>
          </cell>
        </row>
        <row r="64">
          <cell r="F64">
            <v>0</v>
          </cell>
          <cell r="G64">
            <v>0</v>
          </cell>
          <cell r="P64">
            <v>0</v>
          </cell>
          <cell r="X64">
            <v>0</v>
          </cell>
          <cell r="AH64">
            <v>0</v>
          </cell>
          <cell r="AI64">
            <v>0</v>
          </cell>
          <cell r="AL64">
            <v>0</v>
          </cell>
        </row>
        <row r="65">
          <cell r="F65">
            <v>79</v>
          </cell>
          <cell r="G65">
            <v>31</v>
          </cell>
          <cell r="H65">
            <v>48</v>
          </cell>
          <cell r="P65">
            <v>520</v>
          </cell>
          <cell r="S65">
            <v>1018</v>
          </cell>
          <cell r="T65">
            <v>162.88</v>
          </cell>
          <cell r="U65">
            <v>855.12</v>
          </cell>
          <cell r="X65">
            <v>570</v>
          </cell>
          <cell r="Y65">
            <v>404</v>
          </cell>
          <cell r="Z65">
            <v>166</v>
          </cell>
          <cell r="AC65">
            <v>641</v>
          </cell>
          <cell r="AD65">
            <v>336</v>
          </cell>
          <cell r="AE65">
            <v>305</v>
          </cell>
          <cell r="AF65">
            <v>526</v>
          </cell>
          <cell r="AG65">
            <v>475</v>
          </cell>
          <cell r="AH65">
            <v>51</v>
          </cell>
          <cell r="AI65">
            <v>3313</v>
          </cell>
          <cell r="AJ65">
            <v>1298</v>
          </cell>
          <cell r="AK65">
            <v>2015</v>
          </cell>
          <cell r="AL65">
            <v>2015</v>
          </cell>
          <cell r="AM65">
            <v>740</v>
          </cell>
          <cell r="AN65">
            <v>817</v>
          </cell>
          <cell r="AO65">
            <v>558</v>
          </cell>
          <cell r="AP65">
            <v>1198</v>
          </cell>
        </row>
        <row r="66">
          <cell r="G66">
            <v>0</v>
          </cell>
          <cell r="T66">
            <v>16</v>
          </cell>
          <cell r="U66">
            <v>86</v>
          </cell>
          <cell r="AH66">
            <v>0</v>
          </cell>
          <cell r="AI66">
            <v>0</v>
          </cell>
          <cell r="AL66">
            <v>0</v>
          </cell>
          <cell r="AM66">
            <v>74</v>
          </cell>
          <cell r="AN66">
            <v>82</v>
          </cell>
          <cell r="AO66">
            <v>56</v>
          </cell>
          <cell r="AP66">
            <v>120</v>
          </cell>
        </row>
        <row r="67">
          <cell r="F67">
            <v>84</v>
          </cell>
          <cell r="G67">
            <v>33</v>
          </cell>
          <cell r="H67">
            <v>51</v>
          </cell>
          <cell r="P67">
            <v>1291</v>
          </cell>
          <cell r="S67">
            <v>4895</v>
          </cell>
          <cell r="X67">
            <v>290</v>
          </cell>
          <cell r="AC67">
            <v>85</v>
          </cell>
          <cell r="AF67">
            <v>5</v>
          </cell>
          <cell r="AG67">
            <v>5</v>
          </cell>
          <cell r="AH67">
            <v>0</v>
          </cell>
          <cell r="AI67">
            <v>6650</v>
          </cell>
          <cell r="AJ67">
            <v>1324</v>
          </cell>
          <cell r="AK67">
            <v>5326</v>
          </cell>
          <cell r="AL67">
            <v>4951</v>
          </cell>
          <cell r="AN67">
            <v>1346</v>
          </cell>
        </row>
        <row r="68">
          <cell r="F68">
            <v>0</v>
          </cell>
          <cell r="G68">
            <v>0</v>
          </cell>
          <cell r="P68">
            <v>0</v>
          </cell>
          <cell r="S68">
            <v>0</v>
          </cell>
          <cell r="X68">
            <v>0</v>
          </cell>
          <cell r="AC68">
            <v>0</v>
          </cell>
          <cell r="AD68">
            <v>0</v>
          </cell>
          <cell r="AH68">
            <v>0</v>
          </cell>
          <cell r="AI68">
            <v>0</v>
          </cell>
          <cell r="AJ68">
            <v>0</v>
          </cell>
          <cell r="AK68">
            <v>0</v>
          </cell>
          <cell r="AL68">
            <v>0</v>
          </cell>
          <cell r="AN68">
            <v>0</v>
          </cell>
        </row>
        <row r="69">
          <cell r="F69">
            <v>0</v>
          </cell>
          <cell r="G69">
            <v>0</v>
          </cell>
          <cell r="P69">
            <v>-771</v>
          </cell>
          <cell r="S69">
            <v>-3877</v>
          </cell>
          <cell r="T69">
            <v>146.88</v>
          </cell>
          <cell r="U69">
            <v>769.12</v>
          </cell>
          <cell r="X69">
            <v>280</v>
          </cell>
          <cell r="Y69">
            <v>404</v>
          </cell>
          <cell r="Z69">
            <v>166</v>
          </cell>
          <cell r="AC69">
            <v>556</v>
          </cell>
          <cell r="AD69">
            <v>336</v>
          </cell>
          <cell r="AE69">
            <v>305</v>
          </cell>
          <cell r="AF69">
            <v>521</v>
          </cell>
          <cell r="AG69">
            <v>470</v>
          </cell>
          <cell r="AH69">
            <v>51</v>
          </cell>
          <cell r="AI69">
            <v>-3332</v>
          </cell>
          <cell r="AL69">
            <v>-2933</v>
          </cell>
          <cell r="AM69">
            <v>666</v>
          </cell>
          <cell r="AN69">
            <v>-611</v>
          </cell>
          <cell r="AO69">
            <v>502</v>
          </cell>
          <cell r="AP69">
            <v>1078</v>
          </cell>
        </row>
        <row r="70">
          <cell r="F70">
            <v>328</v>
          </cell>
          <cell r="G70">
            <v>128</v>
          </cell>
          <cell r="H70">
            <v>200</v>
          </cell>
          <cell r="P70">
            <v>870.40000000000009</v>
          </cell>
          <cell r="S70">
            <v>1918.4</v>
          </cell>
          <cell r="T70">
            <v>479.6</v>
          </cell>
          <cell r="U70">
            <v>1438.8000000000002</v>
          </cell>
          <cell r="X70">
            <v>903.2</v>
          </cell>
          <cell r="Y70">
            <v>640</v>
          </cell>
          <cell r="Z70">
            <v>263.20000000000005</v>
          </cell>
          <cell r="AC70">
            <v>622.4</v>
          </cell>
          <cell r="AD70">
            <v>326</v>
          </cell>
          <cell r="AE70">
            <v>296.39999999999998</v>
          </cell>
          <cell r="AF70">
            <v>1475</v>
          </cell>
          <cell r="AG70">
            <v>1475</v>
          </cell>
          <cell r="AH70">
            <v>0</v>
          </cell>
          <cell r="AI70">
            <v>6117.4</v>
          </cell>
          <cell r="AJ70">
            <v>1964.4</v>
          </cell>
          <cell r="AK70">
            <v>4153</v>
          </cell>
          <cell r="AL70">
            <v>4153</v>
          </cell>
          <cell r="AM70">
            <v>966</v>
          </cell>
          <cell r="AN70">
            <v>1212</v>
          </cell>
          <cell r="AO70">
            <v>998.40000000000009</v>
          </cell>
          <cell r="AP70">
            <v>2941</v>
          </cell>
        </row>
        <row r="71">
          <cell r="G71">
            <v>0</v>
          </cell>
          <cell r="H71">
            <v>0</v>
          </cell>
          <cell r="P71">
            <v>65</v>
          </cell>
          <cell r="S71">
            <v>494.54545454545456</v>
          </cell>
          <cell r="X71">
            <v>172.36363636363637</v>
          </cell>
          <cell r="Y71">
            <v>122</v>
          </cell>
          <cell r="Z71">
            <v>50.363636363636374</v>
          </cell>
          <cell r="AC71">
            <v>116.36363636363636</v>
          </cell>
          <cell r="AD71">
            <v>61</v>
          </cell>
          <cell r="AE71">
            <v>55.36363636363636</v>
          </cell>
          <cell r="AF71">
            <v>215.27272727272728</v>
          </cell>
          <cell r="AG71">
            <v>215</v>
          </cell>
          <cell r="AH71">
            <v>0.27272727272728048</v>
          </cell>
          <cell r="AI71">
            <v>1063.2727272727273</v>
          </cell>
          <cell r="AJ71">
            <v>248</v>
          </cell>
          <cell r="AK71">
            <v>815.27272727272725</v>
          </cell>
          <cell r="AL71">
            <v>815.27272727272737</v>
          </cell>
        </row>
        <row r="72">
          <cell r="F72">
            <v>0</v>
          </cell>
          <cell r="G72">
            <v>0</v>
          </cell>
          <cell r="H72">
            <v>0</v>
          </cell>
          <cell r="P72">
            <v>4</v>
          </cell>
          <cell r="S72">
            <v>27</v>
          </cell>
          <cell r="X72">
            <v>9</v>
          </cell>
          <cell r="Y72">
            <v>6</v>
          </cell>
          <cell r="Z72">
            <v>3</v>
          </cell>
          <cell r="AC72">
            <v>6</v>
          </cell>
          <cell r="AD72">
            <v>3</v>
          </cell>
          <cell r="AE72">
            <v>3</v>
          </cell>
          <cell r="AF72">
            <v>12</v>
          </cell>
          <cell r="AG72">
            <v>12</v>
          </cell>
          <cell r="AH72">
            <v>0</v>
          </cell>
          <cell r="AI72">
            <v>58</v>
          </cell>
          <cell r="AJ72">
            <v>13</v>
          </cell>
          <cell r="AK72">
            <v>45</v>
          </cell>
          <cell r="AL72">
            <v>45</v>
          </cell>
        </row>
        <row r="73">
          <cell r="F73">
            <v>0</v>
          </cell>
          <cell r="G73">
            <v>0</v>
          </cell>
          <cell r="H73">
            <v>0</v>
          </cell>
          <cell r="P73">
            <v>21</v>
          </cell>
          <cell r="S73">
            <v>158</v>
          </cell>
          <cell r="X73">
            <v>55</v>
          </cell>
          <cell r="Y73">
            <v>39</v>
          </cell>
          <cell r="Z73">
            <v>16</v>
          </cell>
          <cell r="AC73">
            <v>37</v>
          </cell>
          <cell r="AD73">
            <v>19</v>
          </cell>
          <cell r="AE73">
            <v>18</v>
          </cell>
          <cell r="AF73">
            <v>69</v>
          </cell>
          <cell r="AG73">
            <v>69</v>
          </cell>
          <cell r="AH73">
            <v>0</v>
          </cell>
          <cell r="AI73">
            <v>340</v>
          </cell>
          <cell r="AJ73">
            <v>79</v>
          </cell>
          <cell r="AK73">
            <v>261</v>
          </cell>
          <cell r="AL73">
            <v>261</v>
          </cell>
        </row>
        <row r="74">
          <cell r="F74">
            <v>0</v>
          </cell>
          <cell r="G74">
            <v>0</v>
          </cell>
          <cell r="P74">
            <v>63</v>
          </cell>
          <cell r="X74">
            <v>0</v>
          </cell>
          <cell r="AC74">
            <v>0</v>
          </cell>
          <cell r="AF74">
            <v>0</v>
          </cell>
          <cell r="AG74">
            <v>0</v>
          </cell>
          <cell r="AH74">
            <v>0</v>
          </cell>
          <cell r="AI74">
            <v>63</v>
          </cell>
          <cell r="AJ74">
            <v>63</v>
          </cell>
          <cell r="AK74">
            <v>0</v>
          </cell>
          <cell r="AL74">
            <v>0</v>
          </cell>
        </row>
        <row r="75">
          <cell r="G75">
            <v>0</v>
          </cell>
          <cell r="P75">
            <v>870.40000000000009</v>
          </cell>
          <cell r="S75">
            <v>0</v>
          </cell>
          <cell r="X75">
            <v>0</v>
          </cell>
          <cell r="Y75">
            <v>0</v>
          </cell>
          <cell r="Z75">
            <v>0</v>
          </cell>
          <cell r="AC75">
            <v>0</v>
          </cell>
          <cell r="AD75">
            <v>0</v>
          </cell>
          <cell r="AE75">
            <v>0</v>
          </cell>
          <cell r="AF75">
            <v>0</v>
          </cell>
          <cell r="AG75">
            <v>0</v>
          </cell>
          <cell r="AH75">
            <v>0</v>
          </cell>
          <cell r="AI75">
            <v>870.40000000000009</v>
          </cell>
          <cell r="AJ75">
            <v>870.40000000000009</v>
          </cell>
          <cell r="AK75">
            <v>0</v>
          </cell>
          <cell r="AL75">
            <v>0</v>
          </cell>
        </row>
        <row r="76">
          <cell r="G76">
            <v>0</v>
          </cell>
          <cell r="P76">
            <v>935</v>
          </cell>
          <cell r="S76">
            <v>4732.8</v>
          </cell>
          <cell r="X76">
            <v>80</v>
          </cell>
          <cell r="Z76">
            <v>0</v>
          </cell>
          <cell r="AC76">
            <v>85</v>
          </cell>
          <cell r="AD76">
            <v>45</v>
          </cell>
          <cell r="AE76">
            <v>40</v>
          </cell>
          <cell r="AH76">
            <v>0</v>
          </cell>
          <cell r="AI76">
            <v>5832.8</v>
          </cell>
          <cell r="AJ76">
            <v>980</v>
          </cell>
          <cell r="AK76">
            <v>4852.8</v>
          </cell>
          <cell r="AL76">
            <v>4772.8</v>
          </cell>
        </row>
        <row r="77">
          <cell r="F77">
            <v>3985.5</v>
          </cell>
          <cell r="G77">
            <v>1559</v>
          </cell>
          <cell r="H77">
            <v>2426.5</v>
          </cell>
          <cell r="P77">
            <v>88.2</v>
          </cell>
          <cell r="S77">
            <v>201.86666666666662</v>
          </cell>
          <cell r="T77">
            <v>80.431999999999974</v>
          </cell>
          <cell r="U77">
            <v>121.43466666666664</v>
          </cell>
          <cell r="X77">
            <v>84.800000000000011</v>
          </cell>
          <cell r="Y77">
            <v>60</v>
          </cell>
          <cell r="Z77">
            <v>24.800000000000011</v>
          </cell>
          <cell r="AC77">
            <v>135.4</v>
          </cell>
          <cell r="AD77">
            <v>71</v>
          </cell>
          <cell r="AE77">
            <v>64.400000000000006</v>
          </cell>
          <cell r="AF77">
            <v>168</v>
          </cell>
          <cell r="AG77">
            <v>140</v>
          </cell>
          <cell r="AH77">
            <v>28</v>
          </cell>
          <cell r="AI77">
            <v>5147.7666666666664</v>
          </cell>
          <cell r="AJ77">
            <v>2074.1999999999998</v>
          </cell>
          <cell r="AK77">
            <v>3073.5666666666666</v>
          </cell>
          <cell r="AL77">
            <v>3072.5666666666671</v>
          </cell>
          <cell r="AM77">
            <v>131</v>
          </cell>
          <cell r="AN77">
            <v>158</v>
          </cell>
          <cell r="AO77">
            <v>1943.2</v>
          </cell>
          <cell r="AP77">
            <v>2915.5666666666666</v>
          </cell>
        </row>
        <row r="78">
          <cell r="F78">
            <v>295</v>
          </cell>
          <cell r="G78">
            <v>115</v>
          </cell>
          <cell r="H78">
            <v>180</v>
          </cell>
          <cell r="T78">
            <v>0</v>
          </cell>
          <cell r="U78">
            <v>0</v>
          </cell>
          <cell r="Y78">
            <v>0</v>
          </cell>
          <cell r="Z78">
            <v>0</v>
          </cell>
          <cell r="AE78">
            <v>0</v>
          </cell>
          <cell r="AH78">
            <v>0</v>
          </cell>
          <cell r="AI78" t="e">
            <v>#REF!</v>
          </cell>
          <cell r="AJ78">
            <v>115</v>
          </cell>
          <cell r="AK78" t="e">
            <v>#REF!</v>
          </cell>
          <cell r="AL78">
            <v>180</v>
          </cell>
          <cell r="AM78">
            <v>0</v>
          </cell>
          <cell r="AN78">
            <v>0</v>
          </cell>
          <cell r="AO78">
            <v>115</v>
          </cell>
          <cell r="AP78" t="e">
            <v>#REF!</v>
          </cell>
        </row>
        <row r="79">
          <cell r="F79">
            <v>3690.5</v>
          </cell>
          <cell r="G79">
            <v>1444</v>
          </cell>
          <cell r="H79">
            <v>2246.5</v>
          </cell>
          <cell r="P79">
            <v>88.2</v>
          </cell>
          <cell r="S79">
            <v>201.86666666666662</v>
          </cell>
          <cell r="T79">
            <v>80.431999999999974</v>
          </cell>
          <cell r="U79">
            <v>121.43466666666664</v>
          </cell>
          <cell r="X79">
            <v>84.800000000000011</v>
          </cell>
          <cell r="Y79">
            <v>60</v>
          </cell>
          <cell r="Z79">
            <v>24.800000000000011</v>
          </cell>
          <cell r="AC79">
            <v>135.4</v>
          </cell>
          <cell r="AD79">
            <v>71</v>
          </cell>
          <cell r="AE79">
            <v>64.400000000000006</v>
          </cell>
          <cell r="AF79">
            <v>168</v>
          </cell>
          <cell r="AG79">
            <v>140</v>
          </cell>
          <cell r="AH79">
            <v>28</v>
          </cell>
          <cell r="AI79">
            <v>4852.7666666666664</v>
          </cell>
          <cell r="AJ79">
            <v>1959.2</v>
          </cell>
          <cell r="AK79">
            <v>2893.5666666666666</v>
          </cell>
          <cell r="AL79">
            <v>2892.5666666666671</v>
          </cell>
          <cell r="AM79">
            <v>131</v>
          </cell>
          <cell r="AN79">
            <v>158</v>
          </cell>
          <cell r="AO79">
            <v>1828.2</v>
          </cell>
          <cell r="AP79">
            <v>2735.5666666666666</v>
          </cell>
        </row>
        <row r="80">
          <cell r="F80">
            <v>684</v>
          </cell>
          <cell r="G80">
            <v>268</v>
          </cell>
          <cell r="H80">
            <v>416</v>
          </cell>
          <cell r="P80">
            <v>63.2</v>
          </cell>
          <cell r="S80">
            <v>121.86666666666663</v>
          </cell>
          <cell r="T80">
            <v>80.431999999999974</v>
          </cell>
          <cell r="U80">
            <v>41.434666666666658</v>
          </cell>
          <cell r="X80">
            <v>65.600000000000009</v>
          </cell>
          <cell r="Y80">
            <v>46</v>
          </cell>
          <cell r="Z80">
            <v>19.600000000000009</v>
          </cell>
          <cell r="AC80">
            <v>27.200000000000003</v>
          </cell>
          <cell r="AD80">
            <v>14</v>
          </cell>
          <cell r="AE80">
            <v>13.200000000000003</v>
          </cell>
          <cell r="AF80">
            <v>110.4</v>
          </cell>
          <cell r="AG80">
            <v>95</v>
          </cell>
          <cell r="AH80">
            <v>15.400000000000006</v>
          </cell>
          <cell r="AI80">
            <v>1201.8666666666668</v>
          </cell>
          <cell r="AJ80">
            <v>525.20000000000005</v>
          </cell>
          <cell r="AK80">
            <v>676.66666666666674</v>
          </cell>
          <cell r="AL80">
            <v>676.66666666666674</v>
          </cell>
          <cell r="AP80">
            <v>676.66666666666674</v>
          </cell>
        </row>
        <row r="81">
          <cell r="F81">
            <v>33</v>
          </cell>
          <cell r="H81">
            <v>33</v>
          </cell>
          <cell r="P81">
            <v>0</v>
          </cell>
          <cell r="S81">
            <v>0</v>
          </cell>
          <cell r="AI81">
            <v>389</v>
          </cell>
          <cell r="AJ81">
            <v>156</v>
          </cell>
          <cell r="AK81">
            <v>233</v>
          </cell>
          <cell r="AL81">
            <v>233</v>
          </cell>
          <cell r="AP81">
            <v>233</v>
          </cell>
        </row>
        <row r="82">
          <cell r="F82">
            <v>239</v>
          </cell>
          <cell r="G82">
            <v>94</v>
          </cell>
          <cell r="H82">
            <v>145</v>
          </cell>
          <cell r="P82">
            <v>5</v>
          </cell>
          <cell r="S82">
            <v>40</v>
          </cell>
          <cell r="X82">
            <v>0</v>
          </cell>
          <cell r="Y82">
            <v>0</v>
          </cell>
          <cell r="Z82">
            <v>0</v>
          </cell>
          <cell r="AC82">
            <v>27.200000000000003</v>
          </cell>
          <cell r="AD82">
            <v>14</v>
          </cell>
          <cell r="AE82">
            <v>13.200000000000003</v>
          </cell>
          <cell r="AF82">
            <v>25.6</v>
          </cell>
          <cell r="AG82">
            <v>20</v>
          </cell>
          <cell r="AH82">
            <v>5.6000000000000014</v>
          </cell>
          <cell r="AI82">
            <v>334.2</v>
          </cell>
          <cell r="AJ82">
            <v>114</v>
          </cell>
          <cell r="AK82">
            <v>220.2</v>
          </cell>
          <cell r="AL82">
            <v>219.2</v>
          </cell>
        </row>
        <row r="83">
          <cell r="F83">
            <v>2158.5</v>
          </cell>
          <cell r="G83">
            <v>845</v>
          </cell>
          <cell r="H83">
            <v>1313.5</v>
          </cell>
          <cell r="P83">
            <v>20</v>
          </cell>
          <cell r="S83">
            <v>40</v>
          </cell>
          <cell r="X83">
            <v>19.200000000000003</v>
          </cell>
          <cell r="Y83">
            <v>14</v>
          </cell>
          <cell r="Z83">
            <v>5.2000000000000028</v>
          </cell>
          <cell r="AC83">
            <v>81</v>
          </cell>
          <cell r="AD83">
            <v>42</v>
          </cell>
          <cell r="AE83">
            <v>39</v>
          </cell>
          <cell r="AF83">
            <v>32</v>
          </cell>
          <cell r="AG83">
            <v>25</v>
          </cell>
          <cell r="AH83">
            <v>7</v>
          </cell>
          <cell r="AI83" t="e">
            <v>#REF!</v>
          </cell>
          <cell r="AJ83" t="e">
            <v>#REF!</v>
          </cell>
          <cell r="AK83" t="e">
            <v>#REF!</v>
          </cell>
          <cell r="AL83">
            <v>1425.7</v>
          </cell>
        </row>
        <row r="84">
          <cell r="F84">
            <v>576</v>
          </cell>
          <cell r="H84">
            <v>576</v>
          </cell>
          <cell r="AI84" t="e">
            <v>#REF!</v>
          </cell>
          <cell r="AJ84">
            <v>0</v>
          </cell>
          <cell r="AK84" t="e">
            <v>#REF!</v>
          </cell>
          <cell r="AL84">
            <v>576</v>
          </cell>
        </row>
        <row r="85">
          <cell r="G85">
            <v>0</v>
          </cell>
          <cell r="H85">
            <v>0</v>
          </cell>
          <cell r="P85">
            <v>9.6000000000000014</v>
          </cell>
          <cell r="S85">
            <v>0</v>
          </cell>
          <cell r="X85">
            <v>0</v>
          </cell>
          <cell r="AC85">
            <v>2.4000000000000004</v>
          </cell>
          <cell r="AF85">
            <v>44</v>
          </cell>
          <cell r="AG85">
            <v>44</v>
          </cell>
          <cell r="AH85">
            <v>0</v>
          </cell>
          <cell r="AI85" t="e">
            <v>#REF!</v>
          </cell>
          <cell r="AJ85">
            <v>10.600000000000001</v>
          </cell>
          <cell r="AK85" t="e">
            <v>#REF!</v>
          </cell>
          <cell r="AL85">
            <v>44</v>
          </cell>
        </row>
        <row r="86">
          <cell r="F86">
            <v>5648.1970000000001</v>
          </cell>
          <cell r="G86">
            <v>2210</v>
          </cell>
          <cell r="H86">
            <v>3438.1970000000001</v>
          </cell>
          <cell r="P86">
            <v>2586.1559999999999</v>
          </cell>
          <cell r="Q86">
            <v>0</v>
          </cell>
          <cell r="R86">
            <v>0</v>
          </cell>
          <cell r="S86">
            <v>7247.7078787878781</v>
          </cell>
          <cell r="T86">
            <v>3771.5508606060603</v>
          </cell>
          <cell r="U86">
            <v>3476.1570181818183</v>
          </cell>
          <cell r="X86">
            <v>16562.486363636363</v>
          </cell>
          <cell r="Y86">
            <v>11736</v>
          </cell>
          <cell r="Z86">
            <v>4826.4863636363634</v>
          </cell>
          <cell r="AA86">
            <v>0</v>
          </cell>
          <cell r="AB86">
            <v>0</v>
          </cell>
          <cell r="AC86">
            <v>13534.196363636363</v>
          </cell>
          <cell r="AD86">
            <v>7091</v>
          </cell>
          <cell r="AE86">
            <v>6443.1963636363625</v>
          </cell>
          <cell r="AF86">
            <v>4694.9539393939394</v>
          </cell>
          <cell r="AG86">
            <v>3851.2</v>
          </cell>
          <cell r="AH86">
            <v>843.7539393939395</v>
          </cell>
          <cell r="AI86">
            <v>50553.943606060609</v>
          </cell>
          <cell r="AJ86">
            <v>24382.156000000003</v>
          </cell>
          <cell r="AK86">
            <v>26171.787606060607</v>
          </cell>
          <cell r="AL86">
            <v>26170.787606060603</v>
          </cell>
          <cell r="AM86">
            <v>18714</v>
          </cell>
          <cell r="AN86">
            <v>14616</v>
          </cell>
          <cell r="AO86">
            <v>5261.1559999999999</v>
          </cell>
          <cell r="AP86">
            <v>10831.787606060607</v>
          </cell>
        </row>
        <row r="87">
          <cell r="F87">
            <v>393.697</v>
          </cell>
          <cell r="G87">
            <v>154</v>
          </cell>
          <cell r="H87">
            <v>239.697</v>
          </cell>
          <cell r="P87">
            <v>611.32000000000005</v>
          </cell>
          <cell r="Q87">
            <v>0</v>
          </cell>
          <cell r="R87">
            <v>0</v>
          </cell>
          <cell r="T87">
            <v>435.00952727272721</v>
          </cell>
          <cell r="U87">
            <v>452.76501818181811</v>
          </cell>
          <cell r="V87">
            <v>0</v>
          </cell>
          <cell r="W87">
            <v>0</v>
          </cell>
          <cell r="Y87">
            <v>332</v>
          </cell>
          <cell r="Z87">
            <v>136.65000000000003</v>
          </cell>
          <cell r="AA87">
            <v>0</v>
          </cell>
          <cell r="AB87">
            <v>0</v>
          </cell>
          <cell r="AD87">
            <v>205</v>
          </cell>
          <cell r="AE87">
            <v>186.76000000000005</v>
          </cell>
          <cell r="AH87">
            <v>219.55999999999997</v>
          </cell>
          <cell r="AI87">
            <v>4595.9470000000001</v>
          </cell>
          <cell r="AJ87">
            <v>1521.3200000000002</v>
          </cell>
          <cell r="AK87">
            <v>3074.6270000000004</v>
          </cell>
          <cell r="AL87">
            <v>653.10700000000008</v>
          </cell>
        </row>
        <row r="88">
          <cell r="AJ88">
            <v>24382.156000000006</v>
          </cell>
          <cell r="AL88">
            <v>0</v>
          </cell>
        </row>
        <row r="89">
          <cell r="F89">
            <v>5607</v>
          </cell>
          <cell r="G89">
            <v>5607</v>
          </cell>
          <cell r="AI89">
            <v>5607</v>
          </cell>
          <cell r="AJ89">
            <v>5607</v>
          </cell>
          <cell r="AK89">
            <v>0</v>
          </cell>
          <cell r="AL89">
            <v>0</v>
          </cell>
          <cell r="AM89">
            <v>0</v>
          </cell>
          <cell r="AN89">
            <v>0</v>
          </cell>
          <cell r="AO89">
            <v>0</v>
          </cell>
          <cell r="AP89">
            <v>0</v>
          </cell>
        </row>
        <row r="90">
          <cell r="F90">
            <v>11255.197</v>
          </cell>
          <cell r="G90">
            <v>7817</v>
          </cell>
          <cell r="H90">
            <v>3438.1970000000001</v>
          </cell>
          <cell r="P90">
            <v>2586.1559999999999</v>
          </cell>
          <cell r="Q90">
            <v>0</v>
          </cell>
          <cell r="R90">
            <v>0</v>
          </cell>
          <cell r="S90">
            <v>7247.7078787878781</v>
          </cell>
          <cell r="T90">
            <v>3771.5508606060603</v>
          </cell>
          <cell r="U90">
            <v>3476.1570181818183</v>
          </cell>
          <cell r="V90">
            <v>0</v>
          </cell>
          <cell r="W90">
            <v>0</v>
          </cell>
          <cell r="X90">
            <v>16562.486363636363</v>
          </cell>
          <cell r="Y90">
            <v>11736</v>
          </cell>
          <cell r="Z90">
            <v>4826.4863636363634</v>
          </cell>
          <cell r="AA90">
            <v>0</v>
          </cell>
          <cell r="AB90">
            <v>0</v>
          </cell>
          <cell r="AC90">
            <v>13534.196363636363</v>
          </cell>
          <cell r="AD90">
            <v>7091</v>
          </cell>
          <cell r="AE90">
            <v>6443.1963636363625</v>
          </cell>
          <cell r="AF90">
            <v>4694.9539393939394</v>
          </cell>
          <cell r="AG90">
            <v>3851.2</v>
          </cell>
          <cell r="AH90">
            <v>843.7539393939395</v>
          </cell>
          <cell r="AI90">
            <v>56160.943606060609</v>
          </cell>
          <cell r="AJ90">
            <v>29989.156000000003</v>
          </cell>
          <cell r="AK90">
            <v>26171.787606060607</v>
          </cell>
          <cell r="AL90">
            <v>26170.787606060603</v>
          </cell>
          <cell r="AM90">
            <v>18714</v>
          </cell>
          <cell r="AN90">
            <v>14616</v>
          </cell>
          <cell r="AO90">
            <v>5261.1559999999999</v>
          </cell>
          <cell r="AP90">
            <v>10831.787606060607</v>
          </cell>
        </row>
        <row r="91">
          <cell r="F91">
            <v>0</v>
          </cell>
          <cell r="G91">
            <v>0</v>
          </cell>
          <cell r="H91">
            <v>0</v>
          </cell>
          <cell r="AH91">
            <v>0</v>
          </cell>
          <cell r="AK91">
            <v>0</v>
          </cell>
          <cell r="AL91">
            <v>0</v>
          </cell>
          <cell r="AM91">
            <v>0</v>
          </cell>
          <cell r="AN91">
            <v>0</v>
          </cell>
          <cell r="AO91" t="e">
            <v>#REF!</v>
          </cell>
          <cell r="AP91" t="e">
            <v>#REF!</v>
          </cell>
        </row>
        <row r="92">
          <cell r="F92">
            <v>497</v>
          </cell>
          <cell r="G92">
            <v>380</v>
          </cell>
          <cell r="H92">
            <v>117</v>
          </cell>
          <cell r="AH92">
            <v>0</v>
          </cell>
          <cell r="AI92">
            <v>497</v>
          </cell>
          <cell r="AJ92">
            <v>389</v>
          </cell>
          <cell r="AK92">
            <v>108</v>
          </cell>
          <cell r="AL92">
            <v>117</v>
          </cell>
          <cell r="AM92">
            <v>0</v>
          </cell>
          <cell r="AN92">
            <v>0</v>
          </cell>
          <cell r="AO92" t="e">
            <v>#REF!</v>
          </cell>
          <cell r="AP92" t="e">
            <v>#REF!</v>
          </cell>
        </row>
        <row r="93">
          <cell r="F93">
            <v>41</v>
          </cell>
          <cell r="G93">
            <v>24</v>
          </cell>
          <cell r="H93">
            <v>17</v>
          </cell>
          <cell r="S93">
            <v>0</v>
          </cell>
          <cell r="T93">
            <v>0</v>
          </cell>
          <cell r="U93">
            <v>0</v>
          </cell>
          <cell r="X93">
            <v>0</v>
          </cell>
          <cell r="Y93">
            <v>0</v>
          </cell>
          <cell r="Z93">
            <v>0</v>
          </cell>
          <cell r="AA93">
            <v>0</v>
          </cell>
          <cell r="AB93">
            <v>0</v>
          </cell>
          <cell r="AC93">
            <v>0</v>
          </cell>
          <cell r="AD93">
            <v>0</v>
          </cell>
          <cell r="AE93">
            <v>0</v>
          </cell>
          <cell r="AH93">
            <v>0</v>
          </cell>
          <cell r="AI93">
            <v>41</v>
          </cell>
          <cell r="AJ93">
            <v>24</v>
          </cell>
          <cell r="AK93">
            <v>17</v>
          </cell>
          <cell r="AL93">
            <v>17</v>
          </cell>
          <cell r="AM93">
            <v>0</v>
          </cell>
          <cell r="AN93">
            <v>0</v>
          </cell>
          <cell r="AO93">
            <v>0</v>
          </cell>
          <cell r="AP93">
            <v>0</v>
          </cell>
        </row>
        <row r="94">
          <cell r="F94">
            <v>0</v>
          </cell>
          <cell r="G94">
            <v>0</v>
          </cell>
          <cell r="H94">
            <v>0</v>
          </cell>
          <cell r="P94">
            <v>0</v>
          </cell>
          <cell r="S94">
            <v>0</v>
          </cell>
          <cell r="X94">
            <v>0</v>
          </cell>
          <cell r="Y94">
            <v>0</v>
          </cell>
          <cell r="Z94">
            <v>0</v>
          </cell>
          <cell r="AC94">
            <v>0</v>
          </cell>
          <cell r="AD94">
            <v>0</v>
          </cell>
          <cell r="AE94">
            <v>0</v>
          </cell>
          <cell r="AF94">
            <v>12</v>
          </cell>
          <cell r="AG94">
            <v>10</v>
          </cell>
          <cell r="AH94">
            <v>2</v>
          </cell>
          <cell r="AI94">
            <v>10</v>
          </cell>
          <cell r="AJ94">
            <v>0</v>
          </cell>
          <cell r="AK94">
            <v>10</v>
          </cell>
          <cell r="AL94">
            <v>10</v>
          </cell>
          <cell r="AM94">
            <v>0</v>
          </cell>
          <cell r="AN94">
            <v>0</v>
          </cell>
          <cell r="AO94">
            <v>0</v>
          </cell>
          <cell r="AP94">
            <v>10</v>
          </cell>
        </row>
        <row r="95">
          <cell r="AL95">
            <v>0</v>
          </cell>
        </row>
        <row r="96">
          <cell r="AL96">
            <v>0</v>
          </cell>
        </row>
        <row r="97">
          <cell r="F97">
            <v>11793.197</v>
          </cell>
          <cell r="G97">
            <v>8221</v>
          </cell>
          <cell r="H97">
            <v>3572.1970000000001</v>
          </cell>
          <cell r="P97">
            <v>2586.1559999999999</v>
          </cell>
          <cell r="Q97">
            <v>0</v>
          </cell>
          <cell r="R97">
            <v>0</v>
          </cell>
          <cell r="S97">
            <v>7247.7078787878781</v>
          </cell>
          <cell r="T97">
            <v>3771.5508606060603</v>
          </cell>
          <cell r="U97">
            <v>3476.1570181818183</v>
          </cell>
          <cell r="V97">
            <v>0</v>
          </cell>
          <cell r="W97">
            <v>0</v>
          </cell>
          <cell r="X97">
            <v>16562.486363636363</v>
          </cell>
          <cell r="Y97">
            <v>11736</v>
          </cell>
          <cell r="Z97">
            <v>4826.4863636363634</v>
          </cell>
          <cell r="AA97">
            <v>0</v>
          </cell>
          <cell r="AB97">
            <v>0</v>
          </cell>
          <cell r="AC97">
            <v>13534.196363636363</v>
          </cell>
          <cell r="AD97">
            <v>7091</v>
          </cell>
          <cell r="AE97">
            <v>6443.1963636363625</v>
          </cell>
          <cell r="AF97">
            <v>4706.9539393939394</v>
          </cell>
          <cell r="AG97">
            <v>3861.2</v>
          </cell>
          <cell r="AH97">
            <v>845.7539393939395</v>
          </cell>
          <cell r="AI97">
            <v>56708.943606060609</v>
          </cell>
          <cell r="AJ97">
            <v>30402.156000000003</v>
          </cell>
          <cell r="AK97">
            <v>26306.787606060607</v>
          </cell>
          <cell r="AL97">
            <v>26314.787606060603</v>
          </cell>
          <cell r="AM97">
            <v>18714</v>
          </cell>
          <cell r="AN97">
            <v>14616</v>
          </cell>
          <cell r="AO97" t="e">
            <v>#REF!</v>
          </cell>
          <cell r="AP97" t="e">
            <v>#REF!</v>
          </cell>
        </row>
        <row r="98">
          <cell r="F98">
            <v>6186.1970000000001</v>
          </cell>
          <cell r="G98">
            <v>2614</v>
          </cell>
          <cell r="H98">
            <v>3572.1970000000001</v>
          </cell>
          <cell r="P98">
            <v>2586.1559999999999</v>
          </cell>
          <cell r="Q98">
            <v>0</v>
          </cell>
          <cell r="R98">
            <v>0</v>
          </cell>
          <cell r="S98">
            <v>5649.7078787878781</v>
          </cell>
          <cell r="T98">
            <v>2173.5508606060603</v>
          </cell>
          <cell r="U98">
            <v>3476.1570181818183</v>
          </cell>
          <cell r="V98">
            <v>0</v>
          </cell>
          <cell r="W98">
            <v>0</v>
          </cell>
          <cell r="X98">
            <v>2952.4863636363625</v>
          </cell>
          <cell r="Y98">
            <v>2091</v>
          </cell>
          <cell r="Z98">
            <v>861.48636363636342</v>
          </cell>
          <cell r="AA98">
            <v>0</v>
          </cell>
          <cell r="AB98">
            <v>0</v>
          </cell>
          <cell r="AC98">
            <v>1945.1963636363635</v>
          </cell>
          <cell r="AD98">
            <v>1019</v>
          </cell>
          <cell r="AE98">
            <v>926.19636363636255</v>
          </cell>
          <cell r="AF98">
            <v>4706.9539393939394</v>
          </cell>
          <cell r="AG98">
            <v>3861.2</v>
          </cell>
          <cell r="AH98">
            <v>845.7539393939395</v>
          </cell>
          <cell r="AI98">
            <v>24304.943606060609</v>
          </cell>
          <cell r="AJ98">
            <v>9078.1560000000027</v>
          </cell>
          <cell r="AK98">
            <v>15226.787606060607</v>
          </cell>
          <cell r="AL98">
            <v>15234.787606060603</v>
          </cell>
          <cell r="AM98">
            <v>2997</v>
          </cell>
          <cell r="AN98">
            <v>3536</v>
          </cell>
          <cell r="AO98" t="e">
            <v>#REF!</v>
          </cell>
          <cell r="AP98" t="e">
            <v>#REF!</v>
          </cell>
        </row>
        <row r="99">
          <cell r="F99">
            <v>35</v>
          </cell>
          <cell r="P99">
            <v>1565</v>
          </cell>
          <cell r="S99">
            <v>4895.1499999999996</v>
          </cell>
          <cell r="X99">
            <v>290</v>
          </cell>
          <cell r="AC99">
            <v>85</v>
          </cell>
          <cell r="AF99">
            <v>5</v>
          </cell>
          <cell r="AG99">
            <v>5</v>
          </cell>
          <cell r="AH99">
            <v>0</v>
          </cell>
          <cell r="AI99" t="e">
            <v>#REF!</v>
          </cell>
          <cell r="AJ99" t="e">
            <v>#REF!</v>
          </cell>
        </row>
        <row r="100">
          <cell r="F100">
            <v>35</v>
          </cell>
          <cell r="P100">
            <v>1291</v>
          </cell>
          <cell r="S100">
            <v>4895</v>
          </cell>
          <cell r="X100">
            <v>290</v>
          </cell>
          <cell r="AC100">
            <v>85</v>
          </cell>
          <cell r="AF100">
            <v>5</v>
          </cell>
          <cell r="AG100">
            <v>5</v>
          </cell>
          <cell r="AH100">
            <v>0</v>
          </cell>
          <cell r="AI100" t="e">
            <v>#REF!</v>
          </cell>
          <cell r="AJ100">
            <v>56708.943606060609</v>
          </cell>
          <cell r="AK100">
            <v>30402.156000000006</v>
          </cell>
        </row>
        <row r="101">
          <cell r="F101">
            <v>0</v>
          </cell>
          <cell r="P101">
            <v>985</v>
          </cell>
          <cell r="S101">
            <v>2100</v>
          </cell>
          <cell r="X101">
            <v>109.5</v>
          </cell>
          <cell r="AC101">
            <v>85</v>
          </cell>
          <cell r="AI101" t="e">
            <v>#REF!</v>
          </cell>
        </row>
        <row r="102">
          <cell r="F102">
            <v>0</v>
          </cell>
          <cell r="P102">
            <v>274</v>
          </cell>
          <cell r="S102">
            <v>0.1499999999996362</v>
          </cell>
          <cell r="X102">
            <v>0</v>
          </cell>
          <cell r="AC102">
            <v>0</v>
          </cell>
          <cell r="AF102">
            <v>0</v>
          </cell>
          <cell r="AG102">
            <v>0</v>
          </cell>
          <cell r="AH102">
            <v>0</v>
          </cell>
          <cell r="AI102" t="e">
            <v>#REF!</v>
          </cell>
        </row>
        <row r="103">
          <cell r="S103">
            <v>0</v>
          </cell>
        </row>
        <row r="104">
          <cell r="F104">
            <v>5833</v>
          </cell>
          <cell r="P104">
            <v>935</v>
          </cell>
          <cell r="S104">
            <v>4732.8</v>
          </cell>
          <cell r="X104">
            <v>80</v>
          </cell>
          <cell r="AC104">
            <v>85</v>
          </cell>
        </row>
        <row r="105">
          <cell r="S105">
            <v>0</v>
          </cell>
          <cell r="X105">
            <v>0</v>
          </cell>
        </row>
        <row r="106">
          <cell r="P106">
            <v>935</v>
          </cell>
          <cell r="S106">
            <v>2100</v>
          </cell>
          <cell r="X106">
            <v>80</v>
          </cell>
          <cell r="AC106">
            <v>85</v>
          </cell>
        </row>
        <row r="107">
          <cell r="AI107" t="e">
            <v>#REF!</v>
          </cell>
        </row>
        <row r="108">
          <cell r="AI108" t="e">
            <v>#REF!</v>
          </cell>
        </row>
        <row r="109">
          <cell r="F109">
            <v>0</v>
          </cell>
          <cell r="P109">
            <v>274</v>
          </cell>
          <cell r="S109">
            <v>-17.850000000000364</v>
          </cell>
          <cell r="X109">
            <v>0</v>
          </cell>
          <cell r="AC109">
            <v>0</v>
          </cell>
          <cell r="AF109">
            <v>0</v>
          </cell>
          <cell r="AG109">
            <v>0</v>
          </cell>
          <cell r="AH109">
            <v>0</v>
          </cell>
          <cell r="AI109" t="e">
            <v>#REF!</v>
          </cell>
        </row>
        <row r="110">
          <cell r="F110">
            <v>0</v>
          </cell>
          <cell r="P110">
            <v>274</v>
          </cell>
          <cell r="S110">
            <v>-17.850000000000364</v>
          </cell>
          <cell r="AC110">
            <v>0</v>
          </cell>
          <cell r="AF110">
            <v>0</v>
          </cell>
          <cell r="AG110">
            <v>0</v>
          </cell>
          <cell r="AH110">
            <v>0</v>
          </cell>
          <cell r="AI110" t="e">
            <v>#REF!</v>
          </cell>
        </row>
        <row r="111">
          <cell r="F111">
            <v>0</v>
          </cell>
          <cell r="P111">
            <v>0</v>
          </cell>
          <cell r="S111">
            <v>0</v>
          </cell>
          <cell r="AC111">
            <v>0</v>
          </cell>
          <cell r="AF111">
            <v>0</v>
          </cell>
          <cell r="AG111">
            <v>0</v>
          </cell>
          <cell r="AH111">
            <v>0</v>
          </cell>
          <cell r="AI111" t="e">
            <v>#REF!</v>
          </cell>
        </row>
        <row r="112">
          <cell r="F112">
            <v>0</v>
          </cell>
          <cell r="P112">
            <v>0</v>
          </cell>
          <cell r="S112">
            <v>0</v>
          </cell>
          <cell r="X112">
            <v>0</v>
          </cell>
          <cell r="AC112">
            <v>0</v>
          </cell>
          <cell r="AF112">
            <v>0</v>
          </cell>
          <cell r="AG112">
            <v>0</v>
          </cell>
          <cell r="AH112">
            <v>0</v>
          </cell>
          <cell r="AI112" t="e">
            <v>#REF!</v>
          </cell>
        </row>
        <row r="113">
          <cell r="F113">
            <v>0</v>
          </cell>
          <cell r="P113">
            <v>0</v>
          </cell>
          <cell r="S113">
            <v>18</v>
          </cell>
          <cell r="X113">
            <v>0</v>
          </cell>
          <cell r="AC113">
            <v>0</v>
          </cell>
          <cell r="AF113">
            <v>0</v>
          </cell>
          <cell r="AG113">
            <v>0</v>
          </cell>
          <cell r="AH113">
            <v>0</v>
          </cell>
          <cell r="AI113" t="e">
            <v>#REF!</v>
          </cell>
        </row>
        <row r="114">
          <cell r="F114">
            <v>0</v>
          </cell>
          <cell r="P114">
            <v>0</v>
          </cell>
          <cell r="S114">
            <v>18</v>
          </cell>
          <cell r="AC114">
            <v>0</v>
          </cell>
          <cell r="AF114">
            <v>0</v>
          </cell>
          <cell r="AG114">
            <v>0</v>
          </cell>
          <cell r="AH114">
            <v>0</v>
          </cell>
          <cell r="AI114" t="e">
            <v>#REF!</v>
          </cell>
        </row>
        <row r="115">
          <cell r="F115">
            <v>0</v>
          </cell>
          <cell r="P115">
            <v>0</v>
          </cell>
          <cell r="S115">
            <v>0</v>
          </cell>
          <cell r="X115">
            <v>0</v>
          </cell>
          <cell r="AC115">
            <v>0</v>
          </cell>
          <cell r="AF115">
            <v>0</v>
          </cell>
          <cell r="AG115">
            <v>0</v>
          </cell>
          <cell r="AH115">
            <v>0</v>
          </cell>
          <cell r="AI115" t="e">
            <v>#REF!</v>
          </cell>
        </row>
        <row r="116">
          <cell r="F116" t="e">
            <v>#REF!</v>
          </cell>
          <cell r="P116">
            <v>0</v>
          </cell>
          <cell r="S116">
            <v>0</v>
          </cell>
          <cell r="AC116">
            <v>0</v>
          </cell>
          <cell r="AG116">
            <v>0</v>
          </cell>
          <cell r="AH116">
            <v>0</v>
          </cell>
          <cell r="AI116" t="e">
            <v>#REF!</v>
          </cell>
          <cell r="AK116">
            <v>0</v>
          </cell>
        </row>
        <row r="117">
          <cell r="F117">
            <v>0</v>
          </cell>
          <cell r="P117">
            <v>0</v>
          </cell>
          <cell r="S117">
            <v>0</v>
          </cell>
          <cell r="AH117">
            <v>0</v>
          </cell>
          <cell r="AI117" t="e">
            <v>#REF!</v>
          </cell>
        </row>
        <row r="118">
          <cell r="F118">
            <v>0</v>
          </cell>
          <cell r="P118">
            <v>0</v>
          </cell>
          <cell r="S118">
            <v>0</v>
          </cell>
          <cell r="AC118">
            <v>0</v>
          </cell>
          <cell r="AG118">
            <v>0</v>
          </cell>
          <cell r="AH118">
            <v>0</v>
          </cell>
          <cell r="AI118" t="e">
            <v>#REF!</v>
          </cell>
          <cell r="AJ118">
            <v>0</v>
          </cell>
          <cell r="AK118">
            <v>0</v>
          </cell>
        </row>
        <row r="119">
          <cell r="P119">
            <v>0</v>
          </cell>
          <cell r="S119">
            <v>0</v>
          </cell>
          <cell r="AC119">
            <v>0</v>
          </cell>
          <cell r="AG119">
            <v>0</v>
          </cell>
          <cell r="AH119">
            <v>0</v>
          </cell>
          <cell r="AI119" t="e">
            <v>#REF!</v>
          </cell>
        </row>
        <row r="120">
          <cell r="F120">
            <v>0</v>
          </cell>
          <cell r="P120">
            <v>0</v>
          </cell>
          <cell r="S120">
            <v>0</v>
          </cell>
          <cell r="AC120">
            <v>0</v>
          </cell>
          <cell r="AF120">
            <v>0</v>
          </cell>
          <cell r="AG120">
            <v>0</v>
          </cell>
          <cell r="AH120">
            <v>0</v>
          </cell>
          <cell r="AI120" t="e">
            <v>#REF!</v>
          </cell>
        </row>
        <row r="121">
          <cell r="P121">
            <v>0</v>
          </cell>
          <cell r="S121">
            <v>0</v>
          </cell>
          <cell r="X121">
            <v>0</v>
          </cell>
          <cell r="AC121">
            <v>0</v>
          </cell>
          <cell r="AG121">
            <v>0</v>
          </cell>
          <cell r="AH121">
            <v>0</v>
          </cell>
          <cell r="AI121" t="e">
            <v>#REF!</v>
          </cell>
        </row>
        <row r="122">
          <cell r="F122">
            <v>595</v>
          </cell>
          <cell r="AI122" t="e">
            <v>#REF!</v>
          </cell>
        </row>
        <row r="123">
          <cell r="S123">
            <v>0</v>
          </cell>
          <cell r="X123">
            <v>0</v>
          </cell>
          <cell r="AF123">
            <v>0</v>
          </cell>
          <cell r="AI123" t="e">
            <v>#REF!</v>
          </cell>
        </row>
        <row r="124">
          <cell r="F124">
            <v>3609</v>
          </cell>
          <cell r="AI124" t="e">
            <v>#REF!</v>
          </cell>
        </row>
        <row r="125">
          <cell r="AI125" t="e">
            <v>#REF!</v>
          </cell>
        </row>
        <row r="126">
          <cell r="AI126" t="e">
            <v>#REF!</v>
          </cell>
          <cell r="AJ126" t="e">
            <v>#REF!</v>
          </cell>
        </row>
        <row r="127">
          <cell r="F127">
            <v>0</v>
          </cell>
          <cell r="AI127">
            <v>0</v>
          </cell>
        </row>
        <row r="128">
          <cell r="F128">
            <v>4204</v>
          </cell>
          <cell r="G128">
            <v>0</v>
          </cell>
          <cell r="H128">
            <v>0</v>
          </cell>
          <cell r="P128">
            <v>274</v>
          </cell>
          <cell r="Q128">
            <v>0</v>
          </cell>
          <cell r="R128">
            <v>0</v>
          </cell>
          <cell r="S128">
            <v>0.1499999999996362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t="e">
            <v>#REF!</v>
          </cell>
          <cell r="AM128">
            <v>0</v>
          </cell>
          <cell r="AN128">
            <v>0</v>
          </cell>
          <cell r="AO128">
            <v>0</v>
          </cell>
          <cell r="AP128">
            <v>0</v>
          </cell>
        </row>
        <row r="129">
          <cell r="F129" t="e">
            <v>#REF!</v>
          </cell>
          <cell r="G129">
            <v>0</v>
          </cell>
          <cell r="H129">
            <v>0</v>
          </cell>
          <cell r="P129">
            <v>548</v>
          </cell>
          <cell r="S129">
            <v>0.2999999999992724</v>
          </cell>
          <cell r="X129">
            <v>0</v>
          </cell>
          <cell r="Y129">
            <v>0</v>
          </cell>
          <cell r="Z129">
            <v>0</v>
          </cell>
          <cell r="AC129">
            <v>0</v>
          </cell>
          <cell r="AD129">
            <v>0</v>
          </cell>
          <cell r="AE129">
            <v>0</v>
          </cell>
          <cell r="AF129">
            <v>0</v>
          </cell>
          <cell r="AG129">
            <v>0</v>
          </cell>
          <cell r="AH129">
            <v>0</v>
          </cell>
          <cell r="AI129" t="e">
            <v>#REF!</v>
          </cell>
        </row>
        <row r="130">
          <cell r="AI130" t="e">
            <v>#REF!</v>
          </cell>
          <cell r="AJ130" t="e">
            <v>#REF!</v>
          </cell>
        </row>
        <row r="131">
          <cell r="AI131" t="e">
            <v>#REF!</v>
          </cell>
        </row>
        <row r="132">
          <cell r="AI132">
            <v>-11929.693606060609</v>
          </cell>
          <cell r="AJ132">
            <v>2695.8439999999973</v>
          </cell>
          <cell r="AK132">
            <v>-15490.787606060607</v>
          </cell>
        </row>
        <row r="134">
          <cell r="AI134" t="e">
            <v>#REF!</v>
          </cell>
          <cell r="AM134">
            <v>0</v>
          </cell>
        </row>
        <row r="137">
          <cell r="AI137">
            <v>10816</v>
          </cell>
          <cell r="AK137">
            <v>10816</v>
          </cell>
          <cell r="AM137">
            <v>0</v>
          </cell>
          <cell r="AO137">
            <v>0</v>
          </cell>
        </row>
        <row r="138">
          <cell r="AI138">
            <v>-15490.787606060607</v>
          </cell>
          <cell r="AM138">
            <v>0</v>
          </cell>
        </row>
        <row r="139">
          <cell r="AI139">
            <v>6.85</v>
          </cell>
          <cell r="AM139" t="e">
            <v>#DIV/0!</v>
          </cell>
        </row>
        <row r="140">
          <cell r="AI140">
            <v>16.649999999999999</v>
          </cell>
          <cell r="AM140" t="e">
            <v>#REF!</v>
          </cell>
        </row>
        <row r="141">
          <cell r="AI141">
            <v>0</v>
          </cell>
          <cell r="AM141">
            <v>0</v>
          </cell>
        </row>
        <row r="143">
          <cell r="AI143">
            <v>9.84</v>
          </cell>
          <cell r="AM143" t="e">
            <v>#DIV/0!</v>
          </cell>
        </row>
        <row r="145">
          <cell r="AI145">
            <v>7.69</v>
          </cell>
          <cell r="AM145" t="e">
            <v>#DIV/0!</v>
          </cell>
        </row>
        <row r="146">
          <cell r="AI146">
            <v>38926</v>
          </cell>
          <cell r="AJ146">
            <v>38926</v>
          </cell>
        </row>
        <row r="149">
          <cell r="AI149" t="e">
            <v>#REF!</v>
          </cell>
          <cell r="AJ149">
            <v>-30402.156000000003</v>
          </cell>
          <cell r="AK149">
            <v>-26306.787606060607</v>
          </cell>
        </row>
        <row r="150">
          <cell r="S150">
            <v>0</v>
          </cell>
          <cell r="AI150">
            <v>865.25</v>
          </cell>
        </row>
        <row r="152">
          <cell r="AI152">
            <v>49742</v>
          </cell>
          <cell r="AJ152">
            <v>38926</v>
          </cell>
          <cell r="AK152">
            <v>10816</v>
          </cell>
          <cell r="AM152">
            <v>0</v>
          </cell>
        </row>
        <row r="153">
          <cell r="AI153">
            <v>0</v>
          </cell>
        </row>
        <row r="154">
          <cell r="AI154">
            <v>43914</v>
          </cell>
          <cell r="AJ154">
            <v>33098</v>
          </cell>
          <cell r="AK154">
            <v>10816</v>
          </cell>
        </row>
        <row r="155">
          <cell r="AI155">
            <v>0</v>
          </cell>
          <cell r="AM155">
            <v>2997</v>
          </cell>
          <cell r="AN155">
            <v>3536</v>
          </cell>
          <cell r="AO155" t="e">
            <v>#REF!</v>
          </cell>
          <cell r="AP155" t="e">
            <v>#REF!</v>
          </cell>
        </row>
        <row r="156">
          <cell r="AI156">
            <v>-21</v>
          </cell>
          <cell r="AJ156">
            <v>8.9</v>
          </cell>
          <cell r="AK156">
            <v>-58.9</v>
          </cell>
        </row>
        <row r="157">
          <cell r="AI157" t="e">
            <v>#REF!</v>
          </cell>
          <cell r="AJ157">
            <v>-100</v>
          </cell>
          <cell r="AK157">
            <v>-100</v>
          </cell>
        </row>
        <row r="158">
          <cell r="AJ158">
            <v>0</v>
          </cell>
          <cell r="AK158">
            <v>0</v>
          </cell>
        </row>
        <row r="160">
          <cell r="F160">
            <v>0</v>
          </cell>
          <cell r="P160">
            <v>0</v>
          </cell>
          <cell r="S160">
            <v>0</v>
          </cell>
          <cell r="X160">
            <v>0</v>
          </cell>
          <cell r="AC160">
            <v>0</v>
          </cell>
          <cell r="AI160" t="e">
            <v>#REF!</v>
          </cell>
        </row>
        <row r="161">
          <cell r="F161">
            <v>204</v>
          </cell>
          <cell r="P161">
            <v>870.40000000000009</v>
          </cell>
          <cell r="S161">
            <v>1918.4</v>
          </cell>
          <cell r="X161">
            <v>903.2</v>
          </cell>
          <cell r="AC161">
            <v>622.4</v>
          </cell>
          <cell r="AF161">
            <v>1475</v>
          </cell>
          <cell r="AG161">
            <v>1475</v>
          </cell>
          <cell r="AH161">
            <v>0</v>
          </cell>
          <cell r="AI161" t="e">
            <v>#REF!</v>
          </cell>
        </row>
        <row r="162">
          <cell r="F162">
            <v>204</v>
          </cell>
          <cell r="P162">
            <v>510.40000000000003</v>
          </cell>
          <cell r="S162">
            <v>1345</v>
          </cell>
          <cell r="X162">
            <v>837</v>
          </cell>
          <cell r="AC162">
            <v>468</v>
          </cell>
          <cell r="AF162">
            <v>378</v>
          </cell>
          <cell r="AG162">
            <v>378</v>
          </cell>
          <cell r="AH162">
            <v>0</v>
          </cell>
          <cell r="AI162" t="e">
            <v>#REF!</v>
          </cell>
        </row>
        <row r="163">
          <cell r="F163">
            <v>204</v>
          </cell>
          <cell r="P163">
            <v>120</v>
          </cell>
          <cell r="S163">
            <v>0</v>
          </cell>
          <cell r="X163">
            <v>126</v>
          </cell>
          <cell r="AC163">
            <v>75</v>
          </cell>
          <cell r="AF163">
            <v>100</v>
          </cell>
          <cell r="AG163">
            <v>100</v>
          </cell>
          <cell r="AH163">
            <v>0</v>
          </cell>
          <cell r="AI163" t="e">
            <v>#REF!</v>
          </cell>
        </row>
        <row r="164">
          <cell r="P164">
            <v>70</v>
          </cell>
          <cell r="S164">
            <v>0</v>
          </cell>
          <cell r="X164">
            <v>107</v>
          </cell>
          <cell r="AC164">
            <v>41</v>
          </cell>
          <cell r="AF164">
            <v>80</v>
          </cell>
          <cell r="AI164" t="e">
            <v>#REF!</v>
          </cell>
        </row>
        <row r="165">
          <cell r="AI165" t="e">
            <v>#REF!</v>
          </cell>
        </row>
        <row r="166">
          <cell r="F166">
            <v>14.170833333333334</v>
          </cell>
          <cell r="AI166" t="e">
            <v>#REF!</v>
          </cell>
        </row>
        <row r="167">
          <cell r="P167">
            <v>153</v>
          </cell>
          <cell r="S167">
            <v>679.5454545454545</v>
          </cell>
          <cell r="X167">
            <v>236.36363636363637</v>
          </cell>
          <cell r="AC167">
            <v>159.36363636363637</v>
          </cell>
          <cell r="AF167">
            <v>296.27272727272725</v>
          </cell>
          <cell r="AG167">
            <v>296</v>
          </cell>
          <cell r="AI167" t="e">
            <v>#REF!</v>
          </cell>
        </row>
        <row r="168">
          <cell r="F168">
            <v>-255</v>
          </cell>
          <cell r="S168">
            <v>1238.8545454545456</v>
          </cell>
          <cell r="X168">
            <v>666.83636363636367</v>
          </cell>
          <cell r="AC168">
            <v>463.0363636363636</v>
          </cell>
          <cell r="AI168" t="e">
            <v>#REF!</v>
          </cell>
        </row>
        <row r="169">
          <cell r="S169">
            <v>1918.4</v>
          </cell>
          <cell r="X169">
            <v>903.2</v>
          </cell>
          <cell r="AC169">
            <v>622.4</v>
          </cell>
        </row>
        <row r="170">
          <cell r="F170">
            <v>459</v>
          </cell>
          <cell r="P170">
            <v>0</v>
          </cell>
          <cell r="S170">
            <v>0</v>
          </cell>
          <cell r="X170">
            <v>0</v>
          </cell>
          <cell r="AC170">
            <v>0</v>
          </cell>
          <cell r="AI170" t="e">
            <v>#REF!</v>
          </cell>
        </row>
        <row r="171">
          <cell r="S171">
            <v>0</v>
          </cell>
          <cell r="X171">
            <v>0</v>
          </cell>
          <cell r="AC171">
            <v>0</v>
          </cell>
          <cell r="AF171">
            <v>0</v>
          </cell>
          <cell r="AG171">
            <v>0</v>
          </cell>
          <cell r="AH171">
            <v>0</v>
          </cell>
          <cell r="AI171" t="e">
            <v>#REF!</v>
          </cell>
        </row>
        <row r="172">
          <cell r="F172">
            <v>35</v>
          </cell>
          <cell r="G172">
            <v>0</v>
          </cell>
          <cell r="H172">
            <v>0</v>
          </cell>
          <cell r="P172">
            <v>1565</v>
          </cell>
          <cell r="Q172">
            <v>0</v>
          </cell>
          <cell r="R172">
            <v>0</v>
          </cell>
          <cell r="S172">
            <v>4913.1499999999996</v>
          </cell>
          <cell r="T172">
            <v>0</v>
          </cell>
          <cell r="U172">
            <v>0</v>
          </cell>
          <cell r="V172">
            <v>0</v>
          </cell>
          <cell r="W172">
            <v>0</v>
          </cell>
          <cell r="X172">
            <v>290</v>
          </cell>
          <cell r="Y172">
            <v>0</v>
          </cell>
          <cell r="Z172">
            <v>0</v>
          </cell>
          <cell r="AA172">
            <v>0</v>
          </cell>
          <cell r="AB172">
            <v>0</v>
          </cell>
          <cell r="AC172">
            <v>85</v>
          </cell>
          <cell r="AD172">
            <v>0</v>
          </cell>
          <cell r="AE172">
            <v>0</v>
          </cell>
          <cell r="AF172">
            <v>5</v>
          </cell>
          <cell r="AG172">
            <v>5</v>
          </cell>
          <cell r="AH172">
            <v>0</v>
          </cell>
          <cell r="AI172" t="e">
            <v>#REF!</v>
          </cell>
        </row>
        <row r="173">
          <cell r="F173">
            <v>35</v>
          </cell>
          <cell r="G173">
            <v>0</v>
          </cell>
          <cell r="H173">
            <v>0</v>
          </cell>
          <cell r="P173">
            <v>1565</v>
          </cell>
          <cell r="Q173">
            <v>0</v>
          </cell>
          <cell r="R173">
            <v>0</v>
          </cell>
          <cell r="S173">
            <v>4913.1499999999996</v>
          </cell>
          <cell r="T173">
            <v>0</v>
          </cell>
          <cell r="U173">
            <v>0</v>
          </cell>
          <cell r="V173">
            <v>0</v>
          </cell>
          <cell r="W173">
            <v>0</v>
          </cell>
          <cell r="X173">
            <v>290</v>
          </cell>
          <cell r="Y173">
            <v>0</v>
          </cell>
          <cell r="Z173">
            <v>0</v>
          </cell>
          <cell r="AA173">
            <v>0</v>
          </cell>
          <cell r="AB173">
            <v>0</v>
          </cell>
          <cell r="AC173">
            <v>85</v>
          </cell>
          <cell r="AD173">
            <v>0</v>
          </cell>
          <cell r="AE173">
            <v>0</v>
          </cell>
          <cell r="AF173">
            <v>5</v>
          </cell>
          <cell r="AG173">
            <v>5</v>
          </cell>
          <cell r="AH173">
            <v>0</v>
          </cell>
          <cell r="AI173" t="e">
            <v>#REF!</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I174" t="e">
            <v>#REF!</v>
          </cell>
        </row>
        <row r="175">
          <cell r="F175">
            <v>0</v>
          </cell>
          <cell r="AG175">
            <v>0</v>
          </cell>
          <cell r="AI175" t="e">
            <v>#REF!</v>
          </cell>
        </row>
        <row r="176">
          <cell r="AI176" t="e">
            <v>#REF!</v>
          </cell>
        </row>
        <row r="177">
          <cell r="F177">
            <v>3609</v>
          </cell>
          <cell r="AI177" t="e">
            <v>#REF!</v>
          </cell>
        </row>
        <row r="178">
          <cell r="F178">
            <v>541.697</v>
          </cell>
          <cell r="P178">
            <v>841.32</v>
          </cell>
          <cell r="Q178">
            <v>0</v>
          </cell>
          <cell r="R178">
            <v>0</v>
          </cell>
          <cell r="S178">
            <v>1900.3199999999997</v>
          </cell>
          <cell r="T178">
            <v>598.00952727272715</v>
          </cell>
          <cell r="U178">
            <v>622.76501818181805</v>
          </cell>
          <cell r="V178">
            <v>0</v>
          </cell>
          <cell r="W178">
            <v>0</v>
          </cell>
          <cell r="X178">
            <v>643.65000000000009</v>
          </cell>
          <cell r="AA178">
            <v>0</v>
          </cell>
          <cell r="AB178">
            <v>0</v>
          </cell>
          <cell r="AC178">
            <v>537.76</v>
          </cell>
          <cell r="AF178">
            <v>1730.76</v>
          </cell>
          <cell r="AG178">
            <v>1429.2</v>
          </cell>
          <cell r="AH178">
            <v>301.55999999999995</v>
          </cell>
          <cell r="AI178" t="e">
            <v>#REF!</v>
          </cell>
          <cell r="AM178">
            <v>373</v>
          </cell>
          <cell r="AN178">
            <v>542</v>
          </cell>
          <cell r="AO178">
            <v>970.32000000000016</v>
          </cell>
          <cell r="AP178">
            <v>1841.3542727272729</v>
          </cell>
        </row>
        <row r="179">
          <cell r="F179">
            <v>0</v>
          </cell>
          <cell r="G179">
            <v>0</v>
          </cell>
          <cell r="H179">
            <v>0</v>
          </cell>
          <cell r="P179">
            <v>153</v>
          </cell>
          <cell r="Q179">
            <v>0</v>
          </cell>
          <cell r="R179">
            <v>0</v>
          </cell>
          <cell r="S179">
            <v>679.5454545454545</v>
          </cell>
          <cell r="T179">
            <v>0</v>
          </cell>
          <cell r="U179">
            <v>0</v>
          </cell>
          <cell r="V179">
            <v>0</v>
          </cell>
          <cell r="W179">
            <v>0</v>
          </cell>
          <cell r="X179">
            <v>236.36363636363637</v>
          </cell>
          <cell r="Y179">
            <v>167</v>
          </cell>
          <cell r="Z179">
            <v>69.363636363636374</v>
          </cell>
          <cell r="AA179">
            <v>0</v>
          </cell>
          <cell r="AB179">
            <v>0</v>
          </cell>
          <cell r="AC179">
            <v>159.36363636363637</v>
          </cell>
          <cell r="AD179">
            <v>83</v>
          </cell>
          <cell r="AE179">
            <v>76.36363636363636</v>
          </cell>
          <cell r="AF179">
            <v>296.27272727272725</v>
          </cell>
          <cell r="AG179">
            <v>296</v>
          </cell>
          <cell r="AH179">
            <v>0.27272727272728048</v>
          </cell>
        </row>
        <row r="180">
          <cell r="F180">
            <v>0</v>
          </cell>
          <cell r="P180">
            <v>0</v>
          </cell>
          <cell r="Q180">
            <v>0</v>
          </cell>
          <cell r="R180">
            <v>0</v>
          </cell>
          <cell r="S180">
            <v>13.666666666666666</v>
          </cell>
          <cell r="T180">
            <v>13.666666666666666</v>
          </cell>
          <cell r="U180">
            <v>0</v>
          </cell>
          <cell r="V180">
            <v>0</v>
          </cell>
          <cell r="W180">
            <v>0</v>
          </cell>
          <cell r="X180">
            <v>708.80000000000007</v>
          </cell>
          <cell r="AA180">
            <v>0</v>
          </cell>
          <cell r="AB180">
            <v>0</v>
          </cell>
          <cell r="AC180">
            <v>13.333333333333334</v>
          </cell>
          <cell r="AF180">
            <v>12</v>
          </cell>
          <cell r="AG180">
            <v>10</v>
          </cell>
          <cell r="AH180">
            <v>2</v>
          </cell>
          <cell r="AI180" t="e">
            <v>#REF!</v>
          </cell>
          <cell r="AM180">
            <v>509</v>
          </cell>
          <cell r="AN180">
            <v>218</v>
          </cell>
          <cell r="AO180">
            <v>0</v>
          </cell>
          <cell r="AP180">
            <v>18.800000000000068</v>
          </cell>
        </row>
        <row r="183">
          <cell r="F183">
            <v>15172.5</v>
          </cell>
          <cell r="P183">
            <v>444.43599999999981</v>
          </cell>
          <cell r="S183">
            <v>1460.8666666666668</v>
          </cell>
          <cell r="X183">
            <v>363.19999999999868</v>
          </cell>
          <cell r="AC183">
            <v>290.06666666666649</v>
          </cell>
          <cell r="AF183">
            <v>1259.4666666666667</v>
          </cell>
          <cell r="AG183">
            <v>767.99999999999977</v>
          </cell>
          <cell r="AH183">
            <v>491.46666666666681</v>
          </cell>
          <cell r="AN183">
            <v>1507.2</v>
          </cell>
        </row>
        <row r="184">
          <cell r="AM184" t="str">
            <v>ОЧИК.18.02.</v>
          </cell>
        </row>
        <row r="187">
          <cell r="F187" t="str">
            <v>АПАРАТ ВСЬОГО</v>
          </cell>
          <cell r="G187" t="str">
            <v>АПАРАТ ЕЛЕКТРО</v>
          </cell>
          <cell r="H187" t="str">
            <v>АПАРАТ ТЕПЛО</v>
          </cell>
          <cell r="P187" t="str">
            <v>ККМ</v>
          </cell>
          <cell r="S187" t="str">
            <v>КТМ</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I187" t="str">
            <v>АК КЕ ВСЬОГО</v>
          </cell>
          <cell r="AJ187" t="str">
            <v>Е/Е</v>
          </cell>
          <cell r="AK187" t="str">
            <v xml:space="preserve"> Т/Е</v>
          </cell>
          <cell r="AM187" t="str">
            <v>СТАНЦІї ЕЛЕКТРО</v>
          </cell>
          <cell r="AN187" t="str">
            <v>СТАНЦІІ ТЕПЛОВІ</v>
          </cell>
          <cell r="AO187" t="str">
            <v>МЕРЕЖІ ЕЛЕКТРО</v>
          </cell>
          <cell r="AP187" t="str">
            <v>МЕРЕЖІ ТЕПЛОВІ</v>
          </cell>
        </row>
        <row r="190">
          <cell r="S190">
            <v>8.3000000000000007</v>
          </cell>
          <cell r="X190">
            <v>70.7</v>
          </cell>
          <cell r="AC190">
            <v>60.2</v>
          </cell>
          <cell r="AI190">
            <v>139.20000000000002</v>
          </cell>
          <cell r="AM190">
            <v>221.49122807017542</v>
          </cell>
        </row>
        <row r="191">
          <cell r="S191">
            <v>9.5</v>
          </cell>
          <cell r="X191">
            <v>81</v>
          </cell>
          <cell r="AC191">
            <v>68.900000000000006</v>
          </cell>
          <cell r="AI191">
            <v>159.4</v>
          </cell>
          <cell r="AM191">
            <v>252.49999999999997</v>
          </cell>
        </row>
        <row r="192">
          <cell r="P192">
            <v>0</v>
          </cell>
          <cell r="S192">
            <v>0</v>
          </cell>
          <cell r="X192">
            <v>0</v>
          </cell>
          <cell r="AC192">
            <v>0</v>
          </cell>
          <cell r="AM192">
            <v>66</v>
          </cell>
        </row>
        <row r="193">
          <cell r="P193">
            <v>0</v>
          </cell>
          <cell r="S193">
            <v>192.5</v>
          </cell>
          <cell r="X193">
            <v>192.5</v>
          </cell>
          <cell r="AC193">
            <v>192.5</v>
          </cell>
          <cell r="AI193">
            <v>192.5</v>
          </cell>
          <cell r="AM193">
            <v>0</v>
          </cell>
        </row>
        <row r="194">
          <cell r="S194">
            <v>1598</v>
          </cell>
          <cell r="X194">
            <v>13610</v>
          </cell>
          <cell r="AC194">
            <v>11589</v>
          </cell>
          <cell r="AI194">
            <v>26797</v>
          </cell>
          <cell r="AM194">
            <v>0</v>
          </cell>
        </row>
        <row r="195">
          <cell r="AI195">
            <v>26797</v>
          </cell>
        </row>
        <row r="196">
          <cell r="X196">
            <v>0</v>
          </cell>
          <cell r="AC196">
            <v>0</v>
          </cell>
          <cell r="AI196">
            <v>0</v>
          </cell>
        </row>
        <row r="197">
          <cell r="X197">
            <v>0</v>
          </cell>
          <cell r="AC197">
            <v>0</v>
          </cell>
          <cell r="AI197">
            <v>0</v>
          </cell>
        </row>
        <row r="198">
          <cell r="X198">
            <v>82.5</v>
          </cell>
          <cell r="AC198">
            <v>82.5</v>
          </cell>
        </row>
        <row r="199">
          <cell r="X199">
            <v>0</v>
          </cell>
          <cell r="AC199">
            <v>0</v>
          </cell>
          <cell r="AI199">
            <v>0</v>
          </cell>
        </row>
        <row r="200">
          <cell r="S200">
            <v>0</v>
          </cell>
          <cell r="X200">
            <v>0</v>
          </cell>
          <cell r="AC200">
            <v>0</v>
          </cell>
          <cell r="AI200">
            <v>0</v>
          </cell>
        </row>
        <row r="202">
          <cell r="X202">
            <v>0</v>
          </cell>
          <cell r="AC202">
            <v>0</v>
          </cell>
          <cell r="AI202">
            <v>0</v>
          </cell>
          <cell r="AM202">
            <v>75.839416058394164</v>
          </cell>
        </row>
        <row r="203">
          <cell r="X203">
            <v>0</v>
          </cell>
          <cell r="AC203">
            <v>0</v>
          </cell>
          <cell r="AI203">
            <v>0</v>
          </cell>
          <cell r="AM203">
            <v>103.9</v>
          </cell>
        </row>
        <row r="204">
          <cell r="F204">
            <v>75</v>
          </cell>
          <cell r="P204">
            <v>75</v>
          </cell>
          <cell r="AM204" t="e">
            <v>#DIV/0!</v>
          </cell>
          <cell r="AP204">
            <v>75</v>
          </cell>
        </row>
        <row r="205">
          <cell r="S205">
            <v>385</v>
          </cell>
          <cell r="X205">
            <v>385</v>
          </cell>
          <cell r="AC205">
            <v>385</v>
          </cell>
          <cell r="AI205">
            <v>385</v>
          </cell>
          <cell r="AM205">
            <v>195.28</v>
          </cell>
        </row>
        <row r="206">
          <cell r="S206">
            <v>0</v>
          </cell>
          <cell r="X206">
            <v>0</v>
          </cell>
          <cell r="AC206">
            <v>0</v>
          </cell>
          <cell r="AI206">
            <v>0</v>
          </cell>
          <cell r="AM206">
            <v>14810</v>
          </cell>
        </row>
        <row r="207">
          <cell r="AI207">
            <v>0</v>
          </cell>
        </row>
        <row r="208">
          <cell r="S208">
            <v>9.5</v>
          </cell>
          <cell r="X208">
            <v>81</v>
          </cell>
          <cell r="Y208">
            <v>57.4</v>
          </cell>
          <cell r="Z208">
            <v>23.6</v>
          </cell>
          <cell r="AC208">
            <v>68.900000000000006</v>
          </cell>
          <cell r="AD208">
            <v>36.1</v>
          </cell>
          <cell r="AE208">
            <v>32.799999999999997</v>
          </cell>
          <cell r="AI208">
            <v>159.4</v>
          </cell>
          <cell r="AJ208">
            <v>93.5</v>
          </cell>
          <cell r="AK208">
            <v>65.900000000000006</v>
          </cell>
          <cell r="AM208">
            <v>356.4</v>
          </cell>
          <cell r="AN208">
            <v>74.900000000000006</v>
          </cell>
          <cell r="AO208">
            <v>281.5</v>
          </cell>
        </row>
        <row r="209">
          <cell r="S209">
            <v>1598</v>
          </cell>
          <cell r="X209">
            <v>13610</v>
          </cell>
          <cell r="Y209">
            <v>9645</v>
          </cell>
          <cell r="Z209">
            <v>3965</v>
          </cell>
          <cell r="AA209">
            <v>3965</v>
          </cell>
          <cell r="AC209">
            <v>11589</v>
          </cell>
          <cell r="AD209">
            <v>6072</v>
          </cell>
          <cell r="AE209">
            <v>5517</v>
          </cell>
          <cell r="AI209">
            <v>26797</v>
          </cell>
          <cell r="AJ209">
            <v>15717</v>
          </cell>
          <cell r="AK209">
            <v>11080</v>
          </cell>
          <cell r="AM209">
            <v>14810</v>
          </cell>
          <cell r="AN209">
            <v>3112.427048260382</v>
          </cell>
          <cell r="AO209">
            <v>11697.572951739618</v>
          </cell>
        </row>
        <row r="210">
          <cell r="S210">
            <v>168.21</v>
          </cell>
          <cell r="X210">
            <v>168.02</v>
          </cell>
          <cell r="Y210">
            <v>168.03</v>
          </cell>
          <cell r="Z210">
            <v>168.01</v>
          </cell>
          <cell r="AC210">
            <v>168.2</v>
          </cell>
          <cell r="AD210">
            <v>168.2</v>
          </cell>
          <cell r="AE210">
            <v>168.2</v>
          </cell>
          <cell r="AI210">
            <v>168.11</v>
          </cell>
          <cell r="AJ210">
            <v>168.1</v>
          </cell>
          <cell r="AK210">
            <v>168.13</v>
          </cell>
          <cell r="AM210">
            <v>41.55</v>
          </cell>
          <cell r="AN210">
            <v>41.55</v>
          </cell>
          <cell r="AO210">
            <v>41.55</v>
          </cell>
          <cell r="AP210" t="str">
            <v/>
          </cell>
        </row>
        <row r="211">
          <cell r="AK211">
            <v>0</v>
          </cell>
          <cell r="AM211">
            <v>52</v>
          </cell>
          <cell r="AN211">
            <v>52</v>
          </cell>
        </row>
        <row r="212">
          <cell r="X212">
            <v>13610</v>
          </cell>
          <cell r="AC212">
            <v>11589</v>
          </cell>
          <cell r="AI212">
            <v>26797</v>
          </cell>
          <cell r="AJ212">
            <v>15717</v>
          </cell>
          <cell r="AK212">
            <v>11080</v>
          </cell>
          <cell r="AM212">
            <v>14862</v>
          </cell>
          <cell r="AN212">
            <v>3164.427048260382</v>
          </cell>
          <cell r="AO212">
            <v>11697.572951739618</v>
          </cell>
        </row>
        <row r="223">
          <cell r="AN223">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5">
          <cell r="F245" t="str">
            <v>РОЗРАХУНОК ФІНАНСОВИХ ПОТОКІВ НА   березень  2000 року</v>
          </cell>
        </row>
        <row r="246">
          <cell r="F246" t="str">
            <v>ПО ФІЛІАЛАХ АК КИЇВЕНЕРГО</v>
          </cell>
        </row>
        <row r="251">
          <cell r="AI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I252" t="str">
            <v>АК КЕ осн.вир.</v>
          </cell>
          <cell r="AJ252" t="str">
            <v>АК КЕ ВСЬОГО</v>
          </cell>
          <cell r="AK252" t="str">
            <v xml:space="preserve"> Т/Е</v>
          </cell>
          <cell r="AM252" t="str">
            <v>СТАНЦІї ЕЛЕКТРО</v>
          </cell>
          <cell r="AN252" t="str">
            <v>СТАНЦІІ ТЕПЛОВІ</v>
          </cell>
          <cell r="AO252" t="str">
            <v>МЕРЕЖІ ЕЛЕКТРО</v>
          </cell>
          <cell r="AP252" t="str">
            <v>МЕРЕЖІ ТЕПЛОВІ</v>
          </cell>
        </row>
        <row r="253">
          <cell r="F253">
            <v>5353.1970000000001</v>
          </cell>
          <cell r="P253">
            <v>3631.1559999999999</v>
          </cell>
          <cell r="S253">
            <v>9526.8578787878778</v>
          </cell>
          <cell r="X253">
            <v>2672.4863636363625</v>
          </cell>
          <cell r="AC253">
            <v>1389.1963636363635</v>
          </cell>
          <cell r="AF253">
            <v>4185.9539393939394</v>
          </cell>
          <cell r="AG253">
            <v>3391.2</v>
          </cell>
          <cell r="AH253">
            <v>794.7539393939395</v>
          </cell>
          <cell r="AI253">
            <v>27896.847545454541</v>
          </cell>
        </row>
        <row r="255">
          <cell r="F255" t="e">
            <v>#REF!</v>
          </cell>
          <cell r="G255">
            <v>2614</v>
          </cell>
          <cell r="H255">
            <v>3572.1970000000001</v>
          </cell>
          <cell r="P255">
            <v>3631.1559999999999</v>
          </cell>
          <cell r="Q255">
            <v>0</v>
          </cell>
          <cell r="R255">
            <v>0</v>
          </cell>
          <cell r="S255">
            <v>9526.8578787878778</v>
          </cell>
          <cell r="T255">
            <v>2010.6708606060602</v>
          </cell>
          <cell r="U255">
            <v>2621.0370181818184</v>
          </cell>
          <cell r="V255">
            <v>0</v>
          </cell>
          <cell r="W255">
            <v>0</v>
          </cell>
          <cell r="X255">
            <v>2672.4863636363625</v>
          </cell>
          <cell r="Y255">
            <v>1687</v>
          </cell>
          <cell r="Z255">
            <v>695.48636363636342</v>
          </cell>
          <cell r="AA255">
            <v>0</v>
          </cell>
          <cell r="AB255">
            <v>0</v>
          </cell>
          <cell r="AC255">
            <v>1389.1963636363635</v>
          </cell>
          <cell r="AD255">
            <v>683</v>
          </cell>
          <cell r="AE255">
            <v>621.19636363636255</v>
          </cell>
          <cell r="AF255">
            <v>4185.9539393939394</v>
          </cell>
          <cell r="AG255">
            <v>3391.2</v>
          </cell>
          <cell r="AH255">
            <v>794.7539393939395</v>
          </cell>
          <cell r="AI255" t="e">
            <v>#REF!</v>
          </cell>
          <cell r="AK255">
            <v>50607.25</v>
          </cell>
        </row>
        <row r="256">
          <cell r="F256" t="e">
            <v>#REF!</v>
          </cell>
          <cell r="G256">
            <v>2402</v>
          </cell>
          <cell r="H256">
            <v>3242.5</v>
          </cell>
          <cell r="P256">
            <v>1276.2359999999999</v>
          </cell>
          <cell r="S256">
            <v>5217.4833333333318</v>
          </cell>
          <cell r="T256">
            <v>1249.7813333333329</v>
          </cell>
          <cell r="U256">
            <v>1143.1520000000005</v>
          </cell>
          <cell r="X256">
            <v>1178.9999999999986</v>
          </cell>
          <cell r="Y256">
            <v>995</v>
          </cell>
          <cell r="Z256">
            <v>410.19999999999976</v>
          </cell>
          <cell r="AC256">
            <v>204.39999999999986</v>
          </cell>
          <cell r="AD256">
            <v>149</v>
          </cell>
          <cell r="AE256">
            <v>135.79999999999887</v>
          </cell>
          <cell r="AF256">
            <v>314.4666666666667</v>
          </cell>
          <cell r="AG256">
            <v>497.99999999999977</v>
          </cell>
          <cell r="AH256">
            <v>177.46666666666684</v>
          </cell>
          <cell r="AI256" t="e">
            <v>#REF!</v>
          </cell>
          <cell r="AK256" t="e">
            <v>#REF!</v>
          </cell>
        </row>
        <row r="257">
          <cell r="F257" t="e">
            <v>#REF!</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t="e">
            <v>#REF!</v>
          </cell>
        </row>
        <row r="258">
          <cell r="F258">
            <v>26797</v>
          </cell>
          <cell r="AI258">
            <v>26797</v>
          </cell>
        </row>
        <row r="259">
          <cell r="F259">
            <v>5607</v>
          </cell>
          <cell r="AI259">
            <v>5607</v>
          </cell>
        </row>
        <row r="260">
          <cell r="F260" t="e">
            <v>#REF!</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t="e">
            <v>#REF!</v>
          </cell>
        </row>
        <row r="261">
          <cell r="F261">
            <v>721.80000000000007</v>
          </cell>
          <cell r="AI261">
            <v>721.80000000000007</v>
          </cell>
        </row>
        <row r="262">
          <cell r="F262">
            <v>0</v>
          </cell>
          <cell r="AI262">
            <v>0</v>
          </cell>
        </row>
        <row r="263">
          <cell r="F263" t="e">
            <v>#REF!</v>
          </cell>
          <cell r="AI263" t="e">
            <v>#REF!</v>
          </cell>
        </row>
        <row r="264">
          <cell r="F264">
            <v>3500</v>
          </cell>
          <cell r="AI264">
            <v>3500</v>
          </cell>
        </row>
        <row r="265">
          <cell r="F265">
            <v>0</v>
          </cell>
          <cell r="AI265">
            <v>0</v>
          </cell>
        </row>
        <row r="266">
          <cell r="F266">
            <v>538</v>
          </cell>
          <cell r="P266">
            <v>0</v>
          </cell>
          <cell r="S266">
            <v>0</v>
          </cell>
          <cell r="X266">
            <v>0</v>
          </cell>
          <cell r="AC266">
            <v>0</v>
          </cell>
          <cell r="AF266">
            <v>0</v>
          </cell>
          <cell r="AG266">
            <v>0</v>
          </cell>
          <cell r="AH266">
            <v>0</v>
          </cell>
          <cell r="AI266">
            <v>538</v>
          </cell>
        </row>
        <row r="267">
          <cell r="F267" t="e">
            <v>#REF!</v>
          </cell>
          <cell r="AI267" t="e">
            <v>#REF!</v>
          </cell>
        </row>
        <row r="268">
          <cell r="F268">
            <v>295</v>
          </cell>
          <cell r="P268">
            <v>0</v>
          </cell>
          <cell r="S268">
            <v>0</v>
          </cell>
          <cell r="X268">
            <v>0</v>
          </cell>
          <cell r="AC268">
            <v>0</v>
          </cell>
          <cell r="AF268">
            <v>0</v>
          </cell>
          <cell r="AG268">
            <v>0</v>
          </cell>
          <cell r="AH268">
            <v>0</v>
          </cell>
          <cell r="AI268">
            <v>295</v>
          </cell>
        </row>
        <row r="269">
          <cell r="F269" t="e">
            <v>#REF!</v>
          </cell>
          <cell r="P269">
            <v>3631.1559999999999</v>
          </cell>
          <cell r="Q269">
            <v>0</v>
          </cell>
          <cell r="R269">
            <v>0</v>
          </cell>
          <cell r="S269">
            <v>9526.8578787878778</v>
          </cell>
          <cell r="T269">
            <v>0</v>
          </cell>
          <cell r="U269">
            <v>0</v>
          </cell>
          <cell r="V269">
            <v>0</v>
          </cell>
          <cell r="W269">
            <v>0</v>
          </cell>
          <cell r="X269">
            <v>2672.4863636363625</v>
          </cell>
          <cell r="Y269">
            <v>0</v>
          </cell>
          <cell r="Z269">
            <v>0</v>
          </cell>
          <cell r="AA269">
            <v>0</v>
          </cell>
          <cell r="AB269">
            <v>0</v>
          </cell>
          <cell r="AC269">
            <v>1389.1963636363635</v>
          </cell>
          <cell r="AD269">
            <v>0</v>
          </cell>
          <cell r="AE269">
            <v>0</v>
          </cell>
          <cell r="AF269">
            <v>4185.9539393939394</v>
          </cell>
          <cell r="AG269">
            <v>3391.2</v>
          </cell>
          <cell r="AH269">
            <v>794.7539393939395</v>
          </cell>
          <cell r="AI269" t="e">
            <v>#REF!</v>
          </cell>
        </row>
        <row r="270">
          <cell r="F270">
            <v>1708.6970000000001</v>
          </cell>
          <cell r="P270">
            <v>1864.5200000000002</v>
          </cell>
          <cell r="Q270">
            <v>0</v>
          </cell>
          <cell r="R270">
            <v>0</v>
          </cell>
          <cell r="S270">
            <v>3624.1866666666665</v>
          </cell>
          <cell r="T270">
            <v>611.67619393939378</v>
          </cell>
          <cell r="U270">
            <v>622.76501818181805</v>
          </cell>
          <cell r="V270">
            <v>0</v>
          </cell>
          <cell r="W270">
            <v>0</v>
          </cell>
          <cell r="X270">
            <v>1667.4500000000003</v>
          </cell>
          <cell r="Y270">
            <v>790</v>
          </cell>
          <cell r="Z270">
            <v>326.08636363636373</v>
          </cell>
          <cell r="AA270">
            <v>0</v>
          </cell>
          <cell r="AB270">
            <v>0</v>
          </cell>
          <cell r="AC270">
            <v>821.09333333333336</v>
          </cell>
          <cell r="AD270">
            <v>205</v>
          </cell>
          <cell r="AE270">
            <v>186.72969696969702</v>
          </cell>
          <cell r="AF270">
            <v>2892.76</v>
          </cell>
          <cell r="AG270">
            <v>1914.2</v>
          </cell>
          <cell r="AH270">
            <v>617.55999999999995</v>
          </cell>
          <cell r="AI270">
            <v>13501.707000000002</v>
          </cell>
        </row>
        <row r="271">
          <cell r="F271">
            <v>541.697</v>
          </cell>
          <cell r="G271">
            <v>212</v>
          </cell>
          <cell r="H271">
            <v>329.697</v>
          </cell>
          <cell r="P271">
            <v>904.32</v>
          </cell>
          <cell r="S271">
            <v>1900.3199999999997</v>
          </cell>
          <cell r="T271">
            <v>598.00952727272715</v>
          </cell>
          <cell r="U271">
            <v>622.76501818181805</v>
          </cell>
          <cell r="X271">
            <v>643.65000000000009</v>
          </cell>
          <cell r="Y271">
            <v>288</v>
          </cell>
          <cell r="Z271">
            <v>119.28636363636366</v>
          </cell>
          <cell r="AC271">
            <v>537.76</v>
          </cell>
          <cell r="AD271">
            <v>198</v>
          </cell>
          <cell r="AE271">
            <v>180.39636363636367</v>
          </cell>
          <cell r="AF271">
            <v>1730.76</v>
          </cell>
          <cell r="AG271">
            <v>1429.2</v>
          </cell>
          <cell r="AH271">
            <v>301.55999999999995</v>
          </cell>
          <cell r="AI271">
            <v>6683.5069999999996</v>
          </cell>
        </row>
        <row r="272">
          <cell r="F272">
            <v>0</v>
          </cell>
          <cell r="P272">
            <v>0</v>
          </cell>
          <cell r="Q272">
            <v>0</v>
          </cell>
          <cell r="R272">
            <v>0</v>
          </cell>
          <cell r="S272">
            <v>13.666666666666666</v>
          </cell>
          <cell r="T272">
            <v>13.666666666666666</v>
          </cell>
          <cell r="U272">
            <v>0</v>
          </cell>
          <cell r="V272">
            <v>0</v>
          </cell>
          <cell r="W272">
            <v>0</v>
          </cell>
          <cell r="X272">
            <v>708.80000000000007</v>
          </cell>
          <cell r="Y272">
            <v>502</v>
          </cell>
          <cell r="Z272">
            <v>206.80000000000007</v>
          </cell>
          <cell r="AA272">
            <v>0</v>
          </cell>
          <cell r="AB272">
            <v>0</v>
          </cell>
          <cell r="AC272">
            <v>-0.66666666666666607</v>
          </cell>
          <cell r="AD272">
            <v>7</v>
          </cell>
          <cell r="AE272">
            <v>6.3333333333333339</v>
          </cell>
          <cell r="AF272">
            <v>0</v>
          </cell>
          <cell r="AG272">
            <v>0</v>
          </cell>
          <cell r="AH272">
            <v>0</v>
          </cell>
          <cell r="AI272">
            <v>721.80000000000007</v>
          </cell>
        </row>
        <row r="273">
          <cell r="F273">
            <v>1167</v>
          </cell>
          <cell r="P273">
            <v>949</v>
          </cell>
          <cell r="Q273">
            <v>0</v>
          </cell>
          <cell r="R273">
            <v>0</v>
          </cell>
          <cell r="S273">
            <v>1193</v>
          </cell>
          <cell r="T273">
            <v>0</v>
          </cell>
          <cell r="U273">
            <v>0</v>
          </cell>
          <cell r="V273">
            <v>0</v>
          </cell>
          <cell r="W273">
            <v>0</v>
          </cell>
          <cell r="X273">
            <v>311</v>
          </cell>
          <cell r="Y273">
            <v>0</v>
          </cell>
          <cell r="Z273">
            <v>0</v>
          </cell>
          <cell r="AA273">
            <v>0</v>
          </cell>
          <cell r="AB273">
            <v>0</v>
          </cell>
          <cell r="AC273">
            <v>284</v>
          </cell>
          <cell r="AD273">
            <v>0</v>
          </cell>
          <cell r="AE273">
            <v>0</v>
          </cell>
          <cell r="AF273">
            <v>626</v>
          </cell>
          <cell r="AG273">
            <v>265</v>
          </cell>
          <cell r="AH273">
            <v>0</v>
          </cell>
          <cell r="AI273">
            <v>4672</v>
          </cell>
        </row>
        <row r="274">
          <cell r="F274">
            <v>133</v>
          </cell>
          <cell r="P274">
            <v>300</v>
          </cell>
          <cell r="S274">
            <v>603</v>
          </cell>
          <cell r="X274">
            <v>115</v>
          </cell>
          <cell r="AC274">
            <v>96</v>
          </cell>
          <cell r="AF274">
            <v>361</v>
          </cell>
          <cell r="AG274">
            <v>0</v>
          </cell>
          <cell r="AH274">
            <v>0</v>
          </cell>
          <cell r="AI274">
            <v>1640</v>
          </cell>
        </row>
        <row r="275">
          <cell r="F275">
            <v>770</v>
          </cell>
          <cell r="P275">
            <v>4</v>
          </cell>
          <cell r="S275">
            <v>15</v>
          </cell>
          <cell r="X275">
            <v>30</v>
          </cell>
          <cell r="AC275">
            <v>8</v>
          </cell>
          <cell r="AF275">
            <v>15</v>
          </cell>
          <cell r="AG275">
            <v>15</v>
          </cell>
          <cell r="AH275">
            <v>0</v>
          </cell>
          <cell r="AI275">
            <v>952</v>
          </cell>
        </row>
        <row r="276">
          <cell r="F276">
            <v>60</v>
          </cell>
          <cell r="P276">
            <v>500</v>
          </cell>
          <cell r="S276">
            <v>430</v>
          </cell>
          <cell r="X276">
            <v>100</v>
          </cell>
          <cell r="AC276">
            <v>130</v>
          </cell>
          <cell r="AF276">
            <v>150</v>
          </cell>
          <cell r="AG276">
            <v>150</v>
          </cell>
          <cell r="AI276">
            <v>1370</v>
          </cell>
        </row>
        <row r="277">
          <cell r="F277">
            <v>204</v>
          </cell>
          <cell r="P277">
            <v>145</v>
          </cell>
          <cell r="S277">
            <v>145</v>
          </cell>
          <cell r="X277">
            <v>66</v>
          </cell>
          <cell r="AC277">
            <v>50</v>
          </cell>
          <cell r="AF277">
            <v>100</v>
          </cell>
          <cell r="AG277">
            <v>100</v>
          </cell>
          <cell r="AH277">
            <v>0</v>
          </cell>
          <cell r="AI277">
            <v>710</v>
          </cell>
        </row>
        <row r="278">
          <cell r="F278">
            <v>0</v>
          </cell>
          <cell r="P278">
            <v>11.200000000000001</v>
          </cell>
          <cell r="Q278">
            <v>0</v>
          </cell>
          <cell r="R278">
            <v>0</v>
          </cell>
          <cell r="S278">
            <v>267.2</v>
          </cell>
          <cell r="T278">
            <v>0</v>
          </cell>
          <cell r="U278">
            <v>0</v>
          </cell>
          <cell r="V278">
            <v>0</v>
          </cell>
          <cell r="W278">
            <v>0</v>
          </cell>
          <cell r="X278">
            <v>4</v>
          </cell>
          <cell r="Y278">
            <v>0</v>
          </cell>
          <cell r="Z278">
            <v>0</v>
          </cell>
          <cell r="AA278">
            <v>0</v>
          </cell>
          <cell r="AB278">
            <v>0</v>
          </cell>
          <cell r="AC278">
            <v>0</v>
          </cell>
          <cell r="AD278">
            <v>0</v>
          </cell>
          <cell r="AE278">
            <v>0</v>
          </cell>
          <cell r="AF278">
            <v>536</v>
          </cell>
          <cell r="AG278">
            <v>220</v>
          </cell>
          <cell r="AH278">
            <v>316</v>
          </cell>
          <cell r="AI278">
            <v>1174.4000000000001</v>
          </cell>
        </row>
        <row r="279">
          <cell r="F279">
            <v>0</v>
          </cell>
          <cell r="P279">
            <v>0</v>
          </cell>
          <cell r="S279">
            <v>0</v>
          </cell>
          <cell r="X279">
            <v>4</v>
          </cell>
          <cell r="AC279">
            <v>0</v>
          </cell>
          <cell r="AF279">
            <v>0</v>
          </cell>
          <cell r="AG279">
            <v>0</v>
          </cell>
          <cell r="AH279">
            <v>0</v>
          </cell>
          <cell r="AI279">
            <v>4</v>
          </cell>
        </row>
        <row r="280">
          <cell r="F280">
            <v>0</v>
          </cell>
          <cell r="P280">
            <v>11.200000000000001</v>
          </cell>
          <cell r="S280">
            <v>267.2</v>
          </cell>
          <cell r="X280">
            <v>0</v>
          </cell>
          <cell r="AC280">
            <v>0</v>
          </cell>
          <cell r="AF280">
            <v>536</v>
          </cell>
          <cell r="AG280">
            <v>220</v>
          </cell>
          <cell r="AH280">
            <v>316</v>
          </cell>
          <cell r="AI280">
            <v>814.4</v>
          </cell>
        </row>
        <row r="281">
          <cell r="AI281">
            <v>356</v>
          </cell>
        </row>
        <row r="282">
          <cell r="S282">
            <v>250</v>
          </cell>
          <cell r="AH282">
            <v>0</v>
          </cell>
          <cell r="AI282">
            <v>250</v>
          </cell>
        </row>
        <row r="283">
          <cell r="F283" t="e">
            <v>#REF!</v>
          </cell>
          <cell r="P283">
            <v>1766.6359999999997</v>
          </cell>
          <cell r="Q283">
            <v>0</v>
          </cell>
          <cell r="R283">
            <v>0</v>
          </cell>
          <cell r="S283">
            <v>5902.6712121212113</v>
          </cell>
          <cell r="T283">
            <v>-611.67619393939378</v>
          </cell>
          <cell r="U283">
            <v>-622.76501818181805</v>
          </cell>
          <cell r="V283">
            <v>0</v>
          </cell>
          <cell r="W283">
            <v>0</v>
          </cell>
          <cell r="X283">
            <v>1005.0363636363622</v>
          </cell>
          <cell r="Y283">
            <v>-790</v>
          </cell>
          <cell r="Z283">
            <v>-326.08636363636373</v>
          </cell>
          <cell r="AA283">
            <v>0</v>
          </cell>
          <cell r="AB283">
            <v>0</v>
          </cell>
          <cell r="AC283">
            <v>568.1030303030301</v>
          </cell>
          <cell r="AD283">
            <v>-205</v>
          </cell>
          <cell r="AE283">
            <v>-186.72969696969702</v>
          </cell>
          <cell r="AF283">
            <v>1293.1939393939392</v>
          </cell>
          <cell r="AG283">
            <v>1476.9999999999998</v>
          </cell>
          <cell r="AH283">
            <v>177.19393939393956</v>
          </cell>
          <cell r="AI283" t="e">
            <v>#REF!</v>
          </cell>
        </row>
        <row r="284">
          <cell r="AI284">
            <v>0</v>
          </cell>
        </row>
        <row r="285">
          <cell r="F285">
            <v>3907.5</v>
          </cell>
          <cell r="P285">
            <v>1829.636</v>
          </cell>
          <cell r="Q285">
            <v>0</v>
          </cell>
          <cell r="R285">
            <v>0</v>
          </cell>
          <cell r="S285">
            <v>5920.6712121212122</v>
          </cell>
          <cell r="T285">
            <v>0</v>
          </cell>
          <cell r="U285">
            <v>0</v>
          </cell>
          <cell r="V285">
            <v>0</v>
          </cell>
          <cell r="W285">
            <v>0</v>
          </cell>
          <cell r="X285">
            <v>1005.0363636363637</v>
          </cell>
          <cell r="Y285">
            <v>0</v>
          </cell>
          <cell r="Z285">
            <v>0</v>
          </cell>
          <cell r="AA285">
            <v>0</v>
          </cell>
          <cell r="AB285">
            <v>0</v>
          </cell>
          <cell r="AC285">
            <v>567.43636363636358</v>
          </cell>
          <cell r="AD285">
            <v>0</v>
          </cell>
          <cell r="AE285">
            <v>0</v>
          </cell>
          <cell r="AF285">
            <v>1293.1939393939397</v>
          </cell>
          <cell r="AG285">
            <v>1477</v>
          </cell>
          <cell r="AH285">
            <v>177.1939393939395</v>
          </cell>
          <cell r="AI285">
            <v>14738.47387878788</v>
          </cell>
        </row>
        <row r="286">
          <cell r="F286">
            <v>35</v>
          </cell>
          <cell r="P286">
            <v>1065</v>
          </cell>
          <cell r="S286">
            <v>4233.1499999999996</v>
          </cell>
          <cell r="X286">
            <v>190</v>
          </cell>
          <cell r="AC286">
            <v>-45</v>
          </cell>
          <cell r="AF286">
            <v>-145</v>
          </cell>
          <cell r="AG286">
            <v>-145</v>
          </cell>
          <cell r="AH286">
            <v>0</v>
          </cell>
          <cell r="AI286">
            <v>5357.15</v>
          </cell>
        </row>
        <row r="287">
          <cell r="F287">
            <v>204</v>
          </cell>
          <cell r="P287">
            <v>635.40000000000009</v>
          </cell>
          <cell r="Q287">
            <v>0</v>
          </cell>
          <cell r="R287">
            <v>0</v>
          </cell>
          <cell r="S287">
            <v>1093.8545454545456</v>
          </cell>
          <cell r="T287">
            <v>0</v>
          </cell>
          <cell r="U287">
            <v>0</v>
          </cell>
          <cell r="V287">
            <v>0</v>
          </cell>
          <cell r="W287">
            <v>0</v>
          </cell>
          <cell r="X287">
            <v>600.83636363636367</v>
          </cell>
          <cell r="Y287">
            <v>0</v>
          </cell>
          <cell r="Z287">
            <v>0</v>
          </cell>
          <cell r="AA287">
            <v>0</v>
          </cell>
          <cell r="AB287">
            <v>0</v>
          </cell>
          <cell r="AC287">
            <v>413.0363636363636</v>
          </cell>
          <cell r="AD287">
            <v>0</v>
          </cell>
          <cell r="AE287">
            <v>0</v>
          </cell>
          <cell r="AF287">
            <v>1078.7272727272727</v>
          </cell>
          <cell r="AG287">
            <v>1079</v>
          </cell>
          <cell r="AH287">
            <v>-0.27272727272728048</v>
          </cell>
          <cell r="AI287">
            <v>4025.8545454545456</v>
          </cell>
        </row>
        <row r="288">
          <cell r="F288">
            <v>0</v>
          </cell>
          <cell r="P288">
            <v>0</v>
          </cell>
          <cell r="S288">
            <v>0</v>
          </cell>
          <cell r="X288">
            <v>0</v>
          </cell>
          <cell r="AC288">
            <v>0</v>
          </cell>
          <cell r="AF288">
            <v>0</v>
          </cell>
          <cell r="AG288">
            <v>0</v>
          </cell>
          <cell r="AH288">
            <v>0</v>
          </cell>
          <cell r="AI288">
            <v>0</v>
          </cell>
        </row>
        <row r="289">
          <cell r="F289">
            <v>0</v>
          </cell>
          <cell r="P289">
            <v>0</v>
          </cell>
          <cell r="S289">
            <v>0</v>
          </cell>
          <cell r="X289">
            <v>0</v>
          </cell>
          <cell r="AC289">
            <v>0</v>
          </cell>
          <cell r="AF289">
            <v>0</v>
          </cell>
          <cell r="AG289">
            <v>0</v>
          </cell>
          <cell r="AH289">
            <v>0</v>
          </cell>
          <cell r="AI289">
            <v>0</v>
          </cell>
        </row>
        <row r="290">
          <cell r="F290">
            <v>3668.5</v>
          </cell>
          <cell r="P290">
            <v>129.23599999999999</v>
          </cell>
          <cell r="Q290">
            <v>0</v>
          </cell>
          <cell r="R290">
            <v>0</v>
          </cell>
          <cell r="S290">
            <v>593.66666666666674</v>
          </cell>
          <cell r="T290">
            <v>0</v>
          </cell>
          <cell r="U290">
            <v>0</v>
          </cell>
          <cell r="V290">
            <v>0</v>
          </cell>
          <cell r="W290">
            <v>0</v>
          </cell>
          <cell r="X290">
            <v>214.20000000000005</v>
          </cell>
          <cell r="Y290">
            <v>0</v>
          </cell>
          <cell r="Z290">
            <v>0</v>
          </cell>
          <cell r="AA290">
            <v>0</v>
          </cell>
          <cell r="AB290">
            <v>0</v>
          </cell>
          <cell r="AC290">
            <v>199.4</v>
          </cell>
          <cell r="AD290">
            <v>0</v>
          </cell>
          <cell r="AE290">
            <v>0</v>
          </cell>
          <cell r="AF290">
            <v>347.46666666666681</v>
          </cell>
          <cell r="AG290">
            <v>533</v>
          </cell>
          <cell r="AH290">
            <v>175.46666666666678</v>
          </cell>
          <cell r="AI290">
            <v>5343.4693333333335</v>
          </cell>
        </row>
        <row r="291">
          <cell r="F291">
            <v>9</v>
          </cell>
          <cell r="P291">
            <v>0.23599999999999</v>
          </cell>
          <cell r="S291">
            <v>142.26666666666688</v>
          </cell>
          <cell r="X291">
            <v>47.800000000000011</v>
          </cell>
          <cell r="AC291">
            <v>0</v>
          </cell>
          <cell r="AF291">
            <v>22.133333333333439</v>
          </cell>
          <cell r="AG291">
            <v>285</v>
          </cell>
          <cell r="AH291">
            <v>98.133333333333439</v>
          </cell>
          <cell r="AI291">
            <v>256.43600000000032</v>
          </cell>
        </row>
        <row r="292">
          <cell r="F292">
            <v>2</v>
          </cell>
          <cell r="P292">
            <v>40.800000000000004</v>
          </cell>
          <cell r="S292">
            <v>249.53333333333333</v>
          </cell>
          <cell r="X292">
            <v>81.600000000000023</v>
          </cell>
          <cell r="AC292">
            <v>64</v>
          </cell>
          <cell r="AF292">
            <v>157.33333333333334</v>
          </cell>
          <cell r="AG292">
            <v>108</v>
          </cell>
          <cell r="AH292">
            <v>49.333333333333343</v>
          </cell>
          <cell r="AI292">
            <v>595.26666666666665</v>
          </cell>
        </row>
        <row r="293">
          <cell r="F293">
            <v>3657.5</v>
          </cell>
          <cell r="P293">
            <v>88.2</v>
          </cell>
          <cell r="S293">
            <v>201.86666666666662</v>
          </cell>
          <cell r="X293">
            <v>84.800000000000011</v>
          </cell>
          <cell r="AC293">
            <v>135.4</v>
          </cell>
          <cell r="AF293">
            <v>168</v>
          </cell>
          <cell r="AG293">
            <v>140</v>
          </cell>
          <cell r="AH293">
            <v>28</v>
          </cell>
          <cell r="AI293">
            <v>4491.7666666666664</v>
          </cell>
        </row>
        <row r="294">
          <cell r="P294">
            <v>0</v>
          </cell>
          <cell r="AF294">
            <v>0</v>
          </cell>
          <cell r="AG294">
            <v>0</v>
          </cell>
          <cell r="AH294">
            <v>0</v>
          </cell>
          <cell r="AI294">
            <v>0</v>
          </cell>
        </row>
        <row r="295">
          <cell r="F295">
            <v>0</v>
          </cell>
          <cell r="P295">
            <v>0</v>
          </cell>
          <cell r="S295">
            <v>0</v>
          </cell>
          <cell r="X295">
            <v>0</v>
          </cell>
          <cell r="AC295">
            <v>0</v>
          </cell>
          <cell r="AF295">
            <v>12</v>
          </cell>
          <cell r="AG295">
            <v>10</v>
          </cell>
          <cell r="AH295">
            <v>2</v>
          </cell>
          <cell r="AI295">
            <v>12</v>
          </cell>
        </row>
        <row r="296">
          <cell r="F296" t="e">
            <v>#REF!</v>
          </cell>
          <cell r="P296">
            <v>1766.6359999999997</v>
          </cell>
          <cell r="Q296">
            <v>0</v>
          </cell>
          <cell r="R296">
            <v>0</v>
          </cell>
          <cell r="S296">
            <v>5902.6712121212113</v>
          </cell>
          <cell r="T296">
            <v>-611.67619393939378</v>
          </cell>
          <cell r="U296">
            <v>-622.76501818181805</v>
          </cell>
          <cell r="V296">
            <v>0</v>
          </cell>
          <cell r="W296">
            <v>0</v>
          </cell>
          <cell r="X296">
            <v>1005.0363636363622</v>
          </cell>
          <cell r="Y296">
            <v>-790</v>
          </cell>
          <cell r="Z296">
            <v>-326.08636363636373</v>
          </cell>
          <cell r="AA296">
            <v>0</v>
          </cell>
          <cell r="AB296">
            <v>0</v>
          </cell>
          <cell r="AC296">
            <v>568.1030303030301</v>
          </cell>
          <cell r="AD296">
            <v>-205</v>
          </cell>
          <cell r="AE296">
            <v>-186.72969696969702</v>
          </cell>
          <cell r="AF296">
            <v>1293.1939393939392</v>
          </cell>
          <cell r="AG296">
            <v>1476.9999999999998</v>
          </cell>
          <cell r="AH296">
            <v>177.19393939393956</v>
          </cell>
          <cell r="AI296" t="e">
            <v>#REF!</v>
          </cell>
        </row>
        <row r="297">
          <cell r="AH297">
            <v>191</v>
          </cell>
          <cell r="AI297">
            <v>0</v>
          </cell>
        </row>
        <row r="299">
          <cell r="F299" t="e">
            <v>#REF!</v>
          </cell>
          <cell r="G299">
            <v>0</v>
          </cell>
          <cell r="H299">
            <v>0</v>
          </cell>
          <cell r="P299">
            <v>1766.6359999999997</v>
          </cell>
          <cell r="Q299">
            <v>0</v>
          </cell>
          <cell r="R299">
            <v>0</v>
          </cell>
          <cell r="S299">
            <v>5902.6712121212113</v>
          </cell>
          <cell r="T299">
            <v>-611.67619393939378</v>
          </cell>
          <cell r="U299">
            <v>-622.76501818181805</v>
          </cell>
          <cell r="V299">
            <v>0</v>
          </cell>
          <cell r="W299">
            <v>0</v>
          </cell>
          <cell r="X299">
            <v>1005.0363636363622</v>
          </cell>
          <cell r="Y299">
            <v>-790</v>
          </cell>
          <cell r="Z299">
            <v>-326.08636363636373</v>
          </cell>
          <cell r="AA299">
            <v>0</v>
          </cell>
          <cell r="AB299">
            <v>0</v>
          </cell>
          <cell r="AC299">
            <v>568.1030303030301</v>
          </cell>
          <cell r="AF299">
            <v>1293.1939393939392</v>
          </cell>
          <cell r="AG299">
            <v>924.99999999999966</v>
          </cell>
          <cell r="AH299">
            <v>368.19393939393956</v>
          </cell>
          <cell r="AI299" t="e">
            <v>#REF!</v>
          </cell>
        </row>
        <row r="300">
          <cell r="F300">
            <v>0</v>
          </cell>
          <cell r="AI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row>
        <row r="302">
          <cell r="F302">
            <v>0</v>
          </cell>
          <cell r="P302">
            <v>0</v>
          </cell>
          <cell r="S302">
            <v>0</v>
          </cell>
          <cell r="X302">
            <v>0</v>
          </cell>
          <cell r="AC302">
            <v>0</v>
          </cell>
          <cell r="AF302">
            <v>0</v>
          </cell>
          <cell r="AG302">
            <v>0</v>
          </cell>
          <cell r="AH302">
            <v>0</v>
          </cell>
          <cell r="AI302">
            <v>0</v>
          </cell>
        </row>
        <row r="303">
          <cell r="AI303">
            <v>0</v>
          </cell>
        </row>
        <row r="304">
          <cell r="F304" t="e">
            <v>#REF!</v>
          </cell>
          <cell r="P304">
            <v>1766.6359999999997</v>
          </cell>
          <cell r="Q304">
            <v>0</v>
          </cell>
          <cell r="R304">
            <v>0</v>
          </cell>
          <cell r="S304">
            <v>5902.6712121212113</v>
          </cell>
          <cell r="T304">
            <v>-611.67619393939378</v>
          </cell>
          <cell r="U304">
            <v>-622.76501818181805</v>
          </cell>
          <cell r="V304">
            <v>0</v>
          </cell>
          <cell r="W304">
            <v>0</v>
          </cell>
          <cell r="X304">
            <v>1005.0363636363622</v>
          </cell>
          <cell r="Y304">
            <v>-790</v>
          </cell>
          <cell r="Z304">
            <v>-326.08636363636373</v>
          </cell>
          <cell r="AA304">
            <v>0</v>
          </cell>
          <cell r="AB304">
            <v>0</v>
          </cell>
          <cell r="AC304">
            <v>568.1030303030301</v>
          </cell>
          <cell r="AD304">
            <v>-205</v>
          </cell>
          <cell r="AE304">
            <v>-186.72969696969702</v>
          </cell>
          <cell r="AF304">
            <v>1293.1939393939392</v>
          </cell>
          <cell r="AG304">
            <v>924.99999999999966</v>
          </cell>
          <cell r="AH304">
            <v>368.19393939393956</v>
          </cell>
          <cell r="AI304" t="e">
            <v>#REF!</v>
          </cell>
        </row>
        <row r="305">
          <cell r="AI305">
            <v>0</v>
          </cell>
        </row>
        <row r="306">
          <cell r="P306">
            <v>0</v>
          </cell>
          <cell r="AI306">
            <v>0</v>
          </cell>
        </row>
        <row r="307">
          <cell r="S307">
            <v>0</v>
          </cell>
          <cell r="AI307">
            <v>0</v>
          </cell>
        </row>
        <row r="308">
          <cell r="F308">
            <v>3609</v>
          </cell>
          <cell r="AI308">
            <v>3609</v>
          </cell>
        </row>
        <row r="309">
          <cell r="S309">
            <v>0</v>
          </cell>
        </row>
        <row r="310">
          <cell r="F310">
            <v>0</v>
          </cell>
          <cell r="AI310">
            <v>0</v>
          </cell>
        </row>
        <row r="311">
          <cell r="AI311">
            <v>0</v>
          </cell>
        </row>
        <row r="313">
          <cell r="AI313">
            <v>0</v>
          </cell>
        </row>
        <row r="314">
          <cell r="S314">
            <v>0</v>
          </cell>
        </row>
        <row r="315">
          <cell r="F315" t="e">
            <v>#REF!</v>
          </cell>
          <cell r="P315">
            <v>1766.6359999999997</v>
          </cell>
          <cell r="Q315">
            <v>0</v>
          </cell>
          <cell r="R315">
            <v>0</v>
          </cell>
          <cell r="S315">
            <v>5902.6712121212113</v>
          </cell>
          <cell r="T315">
            <v>-611.67619393939378</v>
          </cell>
          <cell r="U315">
            <v>-622.76501818181805</v>
          </cell>
          <cell r="V315">
            <v>0</v>
          </cell>
          <cell r="W315">
            <v>0</v>
          </cell>
          <cell r="X315">
            <v>1005.0363636363622</v>
          </cell>
          <cell r="Y315">
            <v>-790</v>
          </cell>
          <cell r="Z315">
            <v>-326.08636363636373</v>
          </cell>
          <cell r="AA315">
            <v>0</v>
          </cell>
          <cell r="AB315">
            <v>0</v>
          </cell>
          <cell r="AC315">
            <v>568.1030303030301</v>
          </cell>
          <cell r="AD315">
            <v>-205</v>
          </cell>
          <cell r="AE315">
            <v>-186.72969696969702</v>
          </cell>
          <cell r="AF315">
            <v>1293.1939393939392</v>
          </cell>
          <cell r="AG315">
            <v>924.99999999999966</v>
          </cell>
          <cell r="AH315">
            <v>368.19393939393956</v>
          </cell>
          <cell r="AI315" t="e">
            <v>#REF!</v>
          </cell>
        </row>
        <row r="324">
          <cell r="AI324">
            <v>6683.5069999999996</v>
          </cell>
          <cell r="AK324" t="e">
            <v>#REF!</v>
          </cell>
        </row>
        <row r="325">
          <cell r="F325">
            <v>148</v>
          </cell>
          <cell r="P325">
            <v>293</v>
          </cell>
          <cell r="S325">
            <v>518</v>
          </cell>
          <cell r="X325">
            <v>175</v>
          </cell>
          <cell r="AC325">
            <v>146</v>
          </cell>
          <cell r="AF325">
            <v>472</v>
          </cell>
          <cell r="AG325">
            <v>390</v>
          </cell>
          <cell r="AH325">
            <v>82</v>
          </cell>
          <cell r="AI325">
            <v>1868</v>
          </cell>
          <cell r="AK325" t="e">
            <v>#REF!</v>
          </cell>
        </row>
        <row r="326">
          <cell r="AI326" t="e">
            <v>#REF!</v>
          </cell>
          <cell r="AK326" t="e">
            <v>#REF!</v>
          </cell>
        </row>
        <row r="327">
          <cell r="AI327">
            <v>721.80000000000007</v>
          </cell>
          <cell r="AK327" t="e">
            <v>#REF!</v>
          </cell>
        </row>
        <row r="328">
          <cell r="AI328">
            <v>12</v>
          </cell>
          <cell r="AK328" t="e">
            <v>#REF!</v>
          </cell>
        </row>
        <row r="329">
          <cell r="AI329" t="e">
            <v>#REF!</v>
          </cell>
          <cell r="AK329" t="e">
            <v>#REF!</v>
          </cell>
        </row>
        <row r="330">
          <cell r="AI330">
            <v>3500</v>
          </cell>
          <cell r="AK330" t="e">
            <v>#REF!</v>
          </cell>
        </row>
        <row r="331">
          <cell r="AI331">
            <v>0</v>
          </cell>
        </row>
        <row r="332">
          <cell r="AI332">
            <v>538</v>
          </cell>
          <cell r="AK332" t="e">
            <v>#REF!</v>
          </cell>
        </row>
        <row r="333">
          <cell r="AI333" t="e">
            <v>#REF!</v>
          </cell>
        </row>
        <row r="334">
          <cell r="AI334">
            <v>0</v>
          </cell>
          <cell r="AK334" t="e">
            <v>#REF!</v>
          </cell>
        </row>
        <row r="335">
          <cell r="AI335">
            <v>5357.15</v>
          </cell>
          <cell r="AK335" t="e">
            <v>#REF!</v>
          </cell>
        </row>
        <row r="336">
          <cell r="AI336">
            <v>4025.8545454545456</v>
          </cell>
          <cell r="AK336" t="e">
            <v>#REF!</v>
          </cell>
        </row>
        <row r="337">
          <cell r="AI337">
            <v>0</v>
          </cell>
          <cell r="AK337" t="e">
            <v>#REF!</v>
          </cell>
        </row>
        <row r="338">
          <cell r="AI338">
            <v>0</v>
          </cell>
          <cell r="AK338" t="e">
            <v>#REF!</v>
          </cell>
        </row>
        <row r="339">
          <cell r="AI339">
            <v>0</v>
          </cell>
          <cell r="AK339" t="e">
            <v>#REF!</v>
          </cell>
        </row>
        <row r="340">
          <cell r="AI340">
            <v>4672</v>
          </cell>
          <cell r="AK340" t="e">
            <v>#REF!</v>
          </cell>
        </row>
        <row r="341">
          <cell r="AI341">
            <v>1640</v>
          </cell>
          <cell r="AK341" t="e">
            <v>#REF!</v>
          </cell>
        </row>
        <row r="342">
          <cell r="AI342">
            <v>952</v>
          </cell>
          <cell r="AK342" t="e">
            <v>#REF!</v>
          </cell>
        </row>
        <row r="343">
          <cell r="AI343">
            <v>1370</v>
          </cell>
        </row>
        <row r="344">
          <cell r="AI344">
            <v>710</v>
          </cell>
        </row>
        <row r="345">
          <cell r="AI345">
            <v>0</v>
          </cell>
          <cell r="AK345" t="e">
            <v>#REF!</v>
          </cell>
        </row>
        <row r="346">
          <cell r="AI346">
            <v>4</v>
          </cell>
          <cell r="AK346" t="e">
            <v>#REF!</v>
          </cell>
        </row>
        <row r="347">
          <cell r="AI347">
            <v>814.4</v>
          </cell>
          <cell r="AK347" t="e">
            <v>#REF!</v>
          </cell>
        </row>
        <row r="348">
          <cell r="P348">
            <v>225</v>
          </cell>
          <cell r="S348">
            <v>296</v>
          </cell>
          <cell r="X348">
            <v>56</v>
          </cell>
          <cell r="AC348">
            <v>-4.9636363636363825</v>
          </cell>
          <cell r="AF348">
            <v>800.72727272727275</v>
          </cell>
          <cell r="AG348">
            <v>801</v>
          </cell>
          <cell r="AH348">
            <v>-0.27272727272728048</v>
          </cell>
          <cell r="AI348">
            <v>1372.7636363636364</v>
          </cell>
        </row>
        <row r="349">
          <cell r="AI349">
            <v>0</v>
          </cell>
        </row>
        <row r="350">
          <cell r="F350">
            <v>33</v>
          </cell>
          <cell r="P350">
            <v>0</v>
          </cell>
          <cell r="S350">
            <v>0</v>
          </cell>
          <cell r="X350">
            <v>0</v>
          </cell>
          <cell r="AC350">
            <v>0</v>
          </cell>
          <cell r="AF350">
            <v>0</v>
          </cell>
          <cell r="AG350">
            <v>0</v>
          </cell>
          <cell r="AH350">
            <v>0</v>
          </cell>
          <cell r="AI350">
            <v>389</v>
          </cell>
          <cell r="AK350" t="e">
            <v>#REF!</v>
          </cell>
        </row>
        <row r="351">
          <cell r="AI351">
            <v>295</v>
          </cell>
          <cell r="AK351" t="e">
            <v>#REF!</v>
          </cell>
        </row>
        <row r="352">
          <cell r="AI352">
            <v>0</v>
          </cell>
          <cell r="AK352" t="e">
            <v>#REF!</v>
          </cell>
        </row>
        <row r="353">
          <cell r="AI353">
            <v>0</v>
          </cell>
          <cell r="AK353" t="e">
            <v>#REF!</v>
          </cell>
        </row>
        <row r="354">
          <cell r="AI354">
            <v>5343.4693333333335</v>
          </cell>
          <cell r="AK354" t="e">
            <v>#REF!</v>
          </cell>
        </row>
        <row r="355">
          <cell r="AI355">
            <v>256.43600000000032</v>
          </cell>
        </row>
        <row r="356">
          <cell r="AI356">
            <v>595.26666666666665</v>
          </cell>
        </row>
        <row r="357">
          <cell r="AI357">
            <v>4491.7666666666664</v>
          </cell>
        </row>
        <row r="358">
          <cell r="F358">
            <v>0</v>
          </cell>
          <cell r="P358">
            <v>-771</v>
          </cell>
          <cell r="S358">
            <v>-3877</v>
          </cell>
          <cell r="T358">
            <v>162.88</v>
          </cell>
          <cell r="U358">
            <v>855.12</v>
          </cell>
          <cell r="X358">
            <v>280</v>
          </cell>
          <cell r="Y358">
            <v>404</v>
          </cell>
          <cell r="Z358">
            <v>166</v>
          </cell>
          <cell r="AC358">
            <v>556</v>
          </cell>
          <cell r="AD358">
            <v>336</v>
          </cell>
          <cell r="AE358">
            <v>305</v>
          </cell>
          <cell r="AF358">
            <v>521</v>
          </cell>
          <cell r="AG358">
            <v>470</v>
          </cell>
          <cell r="AH358">
            <v>51</v>
          </cell>
          <cell r="AI358">
            <v>-3281</v>
          </cell>
          <cell r="AK358" t="e">
            <v>#REF!</v>
          </cell>
        </row>
        <row r="367">
          <cell r="F367" t="e">
            <v>#REF!</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I382" t="str">
            <v>АК "КЕ"</v>
          </cell>
          <cell r="AJ382" t="str">
            <v>Е/Е</v>
          </cell>
        </row>
        <row r="383">
          <cell r="F383" t="str">
            <v>ПЛАН</v>
          </cell>
          <cell r="P383" t="str">
            <v>ПЛАН</v>
          </cell>
          <cell r="X383" t="str">
            <v>ПЛАН</v>
          </cell>
          <cell r="AC383" t="str">
            <v>ПЛАН</v>
          </cell>
          <cell r="AI383" t="str">
            <v>ПЛАН</v>
          </cell>
          <cell r="AJ383" t="str">
            <v>ПЛАН</v>
          </cell>
        </row>
        <row r="384">
          <cell r="F384">
            <v>164.3</v>
          </cell>
          <cell r="G384">
            <v>96</v>
          </cell>
          <cell r="H384">
            <v>96</v>
          </cell>
          <cell r="P384">
            <v>14.333333333333332</v>
          </cell>
          <cell r="S384">
            <v>14.333333333333332</v>
          </cell>
          <cell r="X384">
            <v>182</v>
          </cell>
          <cell r="Y384">
            <v>129</v>
          </cell>
          <cell r="Z384">
            <v>129</v>
          </cell>
          <cell r="AC384">
            <v>323.66666666666674</v>
          </cell>
          <cell r="AD384">
            <v>170</v>
          </cell>
          <cell r="AE384">
            <v>169</v>
          </cell>
          <cell r="AI384">
            <v>735.30000000000018</v>
          </cell>
          <cell r="AJ384">
            <v>564.33333333333326</v>
          </cell>
          <cell r="AK384">
            <v>421.33333333333331</v>
          </cell>
        </row>
        <row r="385">
          <cell r="F385">
            <v>29</v>
          </cell>
          <cell r="G385">
            <v>17</v>
          </cell>
          <cell r="P385">
            <v>0</v>
          </cell>
          <cell r="X385">
            <v>0</v>
          </cell>
          <cell r="Y385">
            <v>0</v>
          </cell>
          <cell r="AC385">
            <v>3.6666666666666665</v>
          </cell>
          <cell r="AD385">
            <v>2</v>
          </cell>
          <cell r="AI385">
            <v>46</v>
          </cell>
          <cell r="AJ385">
            <v>22</v>
          </cell>
        </row>
        <row r="386">
          <cell r="F386">
            <v>0</v>
          </cell>
          <cell r="G386">
            <v>0</v>
          </cell>
          <cell r="P386">
            <v>0.66666666666666663</v>
          </cell>
          <cell r="X386">
            <v>146.66666666666666</v>
          </cell>
          <cell r="Y386">
            <v>104</v>
          </cell>
          <cell r="AC386">
            <v>280.66666666666669</v>
          </cell>
          <cell r="AD386">
            <v>147</v>
          </cell>
          <cell r="AI386">
            <v>428</v>
          </cell>
          <cell r="AJ386">
            <v>251.66666666666669</v>
          </cell>
        </row>
        <row r="387">
          <cell r="F387">
            <v>0</v>
          </cell>
          <cell r="G387">
            <v>0</v>
          </cell>
          <cell r="P387">
            <v>2</v>
          </cell>
          <cell r="X387">
            <v>0</v>
          </cell>
          <cell r="Y387">
            <v>0</v>
          </cell>
          <cell r="AC387">
            <v>25</v>
          </cell>
          <cell r="AD387">
            <v>13</v>
          </cell>
          <cell r="AI387">
            <v>33.666666666666671</v>
          </cell>
          <cell r="AJ387">
            <v>18</v>
          </cell>
        </row>
        <row r="388">
          <cell r="F388">
            <v>0</v>
          </cell>
          <cell r="G388">
            <v>0</v>
          </cell>
          <cell r="P388">
            <v>0</v>
          </cell>
          <cell r="X388">
            <v>25.333333333333332</v>
          </cell>
          <cell r="Y388">
            <v>18</v>
          </cell>
          <cell r="AC388">
            <v>0.66666666666666663</v>
          </cell>
          <cell r="AD388">
            <v>0</v>
          </cell>
          <cell r="AI388">
            <v>26</v>
          </cell>
          <cell r="AJ388">
            <v>18</v>
          </cell>
        </row>
        <row r="389">
          <cell r="F389">
            <v>120.63333333333333</v>
          </cell>
          <cell r="G389">
            <v>71</v>
          </cell>
          <cell r="P389">
            <v>0</v>
          </cell>
          <cell r="X389">
            <v>0</v>
          </cell>
          <cell r="Y389">
            <v>0</v>
          </cell>
          <cell r="AC389">
            <v>0</v>
          </cell>
          <cell r="AD389">
            <v>0</v>
          </cell>
          <cell r="AI389">
            <v>120.63333333333333</v>
          </cell>
          <cell r="AJ389">
            <v>73</v>
          </cell>
        </row>
        <row r="390">
          <cell r="F390">
            <v>8.6666666666666661</v>
          </cell>
          <cell r="G390">
            <v>5</v>
          </cell>
          <cell r="P390">
            <v>0</v>
          </cell>
          <cell r="X390">
            <v>0</v>
          </cell>
          <cell r="Y390">
            <v>0</v>
          </cell>
          <cell r="AC390">
            <v>0</v>
          </cell>
          <cell r="AD390">
            <v>0</v>
          </cell>
          <cell r="AI390">
            <v>8.6666666666666661</v>
          </cell>
          <cell r="AJ390">
            <v>0</v>
          </cell>
        </row>
        <row r="391">
          <cell r="F391">
            <v>0</v>
          </cell>
          <cell r="G391">
            <v>0</v>
          </cell>
          <cell r="P391">
            <v>5.333333333333333</v>
          </cell>
          <cell r="X391">
            <v>0</v>
          </cell>
          <cell r="Y391">
            <v>0</v>
          </cell>
          <cell r="AC391">
            <v>0</v>
          </cell>
          <cell r="AD391">
            <v>0</v>
          </cell>
          <cell r="AI391">
            <v>22</v>
          </cell>
          <cell r="AJ391">
            <v>15.333333333333332</v>
          </cell>
        </row>
        <row r="392">
          <cell r="F392">
            <v>5.333333333333333</v>
          </cell>
          <cell r="G392">
            <v>3</v>
          </cell>
          <cell r="P392">
            <v>0</v>
          </cell>
          <cell r="X392">
            <v>0</v>
          </cell>
          <cell r="Y392">
            <v>0</v>
          </cell>
          <cell r="AC392">
            <v>0</v>
          </cell>
          <cell r="AD392">
            <v>0</v>
          </cell>
          <cell r="AI392">
            <v>5.333333333333333</v>
          </cell>
          <cell r="AJ392">
            <v>3</v>
          </cell>
        </row>
        <row r="393">
          <cell r="F393">
            <v>0.33333333333333331</v>
          </cell>
          <cell r="G393">
            <v>0</v>
          </cell>
          <cell r="P393">
            <v>4.333333333333333</v>
          </cell>
          <cell r="X393">
            <v>0</v>
          </cell>
          <cell r="Y393">
            <v>0</v>
          </cell>
          <cell r="AC393">
            <v>0</v>
          </cell>
          <cell r="AD393">
            <v>0</v>
          </cell>
          <cell r="AI393">
            <v>4.6666666666666661</v>
          </cell>
          <cell r="AJ393">
            <v>4.333333333333333</v>
          </cell>
        </row>
        <row r="394">
          <cell r="F394">
            <v>0.33333333333333331</v>
          </cell>
          <cell r="G394">
            <v>0</v>
          </cell>
          <cell r="P394">
            <v>2</v>
          </cell>
          <cell r="X394">
            <v>10</v>
          </cell>
          <cell r="Y394">
            <v>7</v>
          </cell>
          <cell r="AC394">
            <v>13.666666666666666</v>
          </cell>
          <cell r="AD394">
            <v>7</v>
          </cell>
          <cell r="AI394">
            <v>26</v>
          </cell>
          <cell r="AJ394">
            <v>16</v>
          </cell>
        </row>
        <row r="395">
          <cell r="F395">
            <v>0</v>
          </cell>
          <cell r="G395">
            <v>0</v>
          </cell>
          <cell r="P395">
            <v>0</v>
          </cell>
          <cell r="X395">
            <v>0</v>
          </cell>
          <cell r="Y395">
            <v>0</v>
          </cell>
          <cell r="AC395">
            <v>0</v>
          </cell>
          <cell r="AD395">
            <v>0</v>
          </cell>
          <cell r="AI395">
            <v>0</v>
          </cell>
        </row>
        <row r="396">
          <cell r="F396">
            <v>1.1666666666666667</v>
          </cell>
          <cell r="G396">
            <v>1</v>
          </cell>
          <cell r="P396">
            <v>20.5</v>
          </cell>
          <cell r="X396">
            <v>522.33333333333337</v>
          </cell>
          <cell r="Y396">
            <v>370</v>
          </cell>
          <cell r="AC396">
            <v>43</v>
          </cell>
          <cell r="AD396">
            <v>23</v>
          </cell>
          <cell r="AI396">
            <v>587.33333333333337</v>
          </cell>
          <cell r="AJ396">
            <v>414.5</v>
          </cell>
          <cell r="AK396">
            <v>415.83333333333337</v>
          </cell>
        </row>
        <row r="397">
          <cell r="F397">
            <v>0</v>
          </cell>
          <cell r="G397">
            <v>0</v>
          </cell>
          <cell r="P397">
            <v>0</v>
          </cell>
          <cell r="X397">
            <v>0</v>
          </cell>
          <cell r="Y397">
            <v>0</v>
          </cell>
          <cell r="AC397">
            <v>0</v>
          </cell>
          <cell r="AD397">
            <v>0</v>
          </cell>
          <cell r="AI397">
            <v>0</v>
          </cell>
          <cell r="AJ397">
            <v>0</v>
          </cell>
        </row>
        <row r="398">
          <cell r="F398">
            <v>0</v>
          </cell>
          <cell r="G398">
            <v>0</v>
          </cell>
          <cell r="P398">
            <v>0</v>
          </cell>
          <cell r="X398">
            <v>480.66666666666669</v>
          </cell>
          <cell r="Y398">
            <v>341</v>
          </cell>
          <cell r="AC398">
            <v>11</v>
          </cell>
          <cell r="AD398">
            <v>6</v>
          </cell>
          <cell r="AI398">
            <v>491.66666666666669</v>
          </cell>
          <cell r="AJ398">
            <v>347</v>
          </cell>
        </row>
        <row r="399">
          <cell r="F399">
            <v>0</v>
          </cell>
          <cell r="G399">
            <v>0</v>
          </cell>
          <cell r="P399">
            <v>0</v>
          </cell>
          <cell r="X399">
            <v>0</v>
          </cell>
          <cell r="Y399">
            <v>0</v>
          </cell>
          <cell r="AC399">
            <v>0</v>
          </cell>
          <cell r="AD399">
            <v>0</v>
          </cell>
          <cell r="AI399">
            <v>0</v>
          </cell>
          <cell r="AJ399">
            <v>0</v>
          </cell>
        </row>
        <row r="400">
          <cell r="F400">
            <v>1.1666666666666667</v>
          </cell>
          <cell r="G400">
            <v>1</v>
          </cell>
          <cell r="P400">
            <v>15.833333333333334</v>
          </cell>
          <cell r="X400">
            <v>41.666666666666664</v>
          </cell>
          <cell r="Y400">
            <v>30</v>
          </cell>
          <cell r="AC400">
            <v>32</v>
          </cell>
          <cell r="AD400">
            <v>17</v>
          </cell>
          <cell r="AI400">
            <v>91</v>
          </cell>
          <cell r="AJ400">
            <v>68.833333333333343</v>
          </cell>
        </row>
        <row r="401">
          <cell r="F401">
            <v>0</v>
          </cell>
          <cell r="G401">
            <v>0</v>
          </cell>
          <cell r="P401">
            <v>4.666666666666667</v>
          </cell>
          <cell r="X401">
            <v>0</v>
          </cell>
          <cell r="Y401">
            <v>0</v>
          </cell>
          <cell r="AC401">
            <v>0</v>
          </cell>
          <cell r="AD401">
            <v>0</v>
          </cell>
          <cell r="AI401">
            <v>4.666666666666667</v>
          </cell>
          <cell r="AJ401">
            <v>0</v>
          </cell>
        </row>
        <row r="402">
          <cell r="F402">
            <v>0</v>
          </cell>
          <cell r="G402">
            <v>0</v>
          </cell>
          <cell r="P402">
            <v>0</v>
          </cell>
          <cell r="X402">
            <v>0</v>
          </cell>
          <cell r="Y402">
            <v>0</v>
          </cell>
          <cell r="AC402">
            <v>0</v>
          </cell>
          <cell r="AD402">
            <v>0</v>
          </cell>
          <cell r="AI402">
            <v>0</v>
          </cell>
        </row>
        <row r="403">
          <cell r="F403">
            <v>10</v>
          </cell>
          <cell r="G403">
            <v>6</v>
          </cell>
          <cell r="P403">
            <v>39</v>
          </cell>
          <cell r="X403">
            <v>0</v>
          </cell>
          <cell r="Y403">
            <v>0</v>
          </cell>
          <cell r="AC403">
            <v>0</v>
          </cell>
          <cell r="AD403">
            <v>0</v>
          </cell>
          <cell r="AI403">
            <v>49</v>
          </cell>
          <cell r="AJ403">
            <v>45</v>
          </cell>
          <cell r="AK403">
            <v>45</v>
          </cell>
        </row>
        <row r="404">
          <cell r="F404">
            <v>2.6666666666666665</v>
          </cell>
          <cell r="G404">
            <v>2</v>
          </cell>
          <cell r="P404">
            <v>3.3333333333333335</v>
          </cell>
          <cell r="X404">
            <v>0</v>
          </cell>
          <cell r="Y404">
            <v>0</v>
          </cell>
          <cell r="AC404">
            <v>0</v>
          </cell>
          <cell r="AD404">
            <v>0</v>
          </cell>
          <cell r="AI404">
            <v>6</v>
          </cell>
          <cell r="AJ404">
            <v>5.3333333333333339</v>
          </cell>
        </row>
        <row r="405">
          <cell r="F405">
            <v>7.333333333333333</v>
          </cell>
          <cell r="G405">
            <v>4</v>
          </cell>
          <cell r="P405">
            <v>35.666666666666664</v>
          </cell>
          <cell r="X405">
            <v>0</v>
          </cell>
          <cell r="Y405">
            <v>0</v>
          </cell>
          <cell r="AC405">
            <v>0</v>
          </cell>
          <cell r="AD405">
            <v>0</v>
          </cell>
          <cell r="AI405">
            <v>43</v>
          </cell>
          <cell r="AJ405">
            <v>39.666666666666664</v>
          </cell>
        </row>
        <row r="406">
          <cell r="F406">
            <v>0</v>
          </cell>
          <cell r="G406">
            <v>0</v>
          </cell>
          <cell r="P406">
            <v>0</v>
          </cell>
          <cell r="X406">
            <v>0</v>
          </cell>
          <cell r="Y406">
            <v>0</v>
          </cell>
          <cell r="AC406">
            <v>0</v>
          </cell>
          <cell r="AD406">
            <v>0</v>
          </cell>
          <cell r="AI406">
            <v>0</v>
          </cell>
        </row>
        <row r="407">
          <cell r="F407">
            <v>206.33333333333329</v>
          </cell>
          <cell r="G407">
            <v>121</v>
          </cell>
          <cell r="H407">
            <v>122</v>
          </cell>
          <cell r="P407">
            <v>50.166666666666671</v>
          </cell>
          <cell r="S407">
            <v>50.166666666666671</v>
          </cell>
          <cell r="X407">
            <v>37.833333333333343</v>
          </cell>
          <cell r="Y407">
            <v>27</v>
          </cell>
          <cell r="AC407">
            <v>26.000000000000004</v>
          </cell>
          <cell r="AD407">
            <v>14</v>
          </cell>
          <cell r="AI407">
            <v>1965.0000000000002</v>
          </cell>
          <cell r="AJ407">
            <v>471.16666666666663</v>
          </cell>
          <cell r="AK407">
            <v>471.16666666666663</v>
          </cell>
        </row>
        <row r="408">
          <cell r="F408">
            <v>0</v>
          </cell>
          <cell r="G408">
            <v>0</v>
          </cell>
          <cell r="P408">
            <v>0</v>
          </cell>
          <cell r="X408">
            <v>0</v>
          </cell>
          <cell r="Y408">
            <v>0</v>
          </cell>
          <cell r="AC408">
            <v>0</v>
          </cell>
          <cell r="AD408">
            <v>0</v>
          </cell>
          <cell r="AI408">
            <v>1350</v>
          </cell>
          <cell r="AJ408">
            <v>0</v>
          </cell>
        </row>
        <row r="409">
          <cell r="F409">
            <v>0</v>
          </cell>
          <cell r="G409">
            <v>0</v>
          </cell>
          <cell r="P409">
            <v>0</v>
          </cell>
          <cell r="X409">
            <v>0</v>
          </cell>
          <cell r="Y409">
            <v>0</v>
          </cell>
          <cell r="AC409">
            <v>0</v>
          </cell>
          <cell r="AD409">
            <v>0</v>
          </cell>
          <cell r="AI409">
            <v>95</v>
          </cell>
          <cell r="AJ409">
            <v>95</v>
          </cell>
        </row>
        <row r="410">
          <cell r="F410">
            <v>0</v>
          </cell>
          <cell r="G410">
            <v>0</v>
          </cell>
          <cell r="P410">
            <v>0</v>
          </cell>
          <cell r="X410">
            <v>0</v>
          </cell>
          <cell r="Y410">
            <v>0</v>
          </cell>
          <cell r="AC410">
            <v>0</v>
          </cell>
          <cell r="AD410">
            <v>0</v>
          </cell>
          <cell r="AI410">
            <v>0</v>
          </cell>
          <cell r="AJ410">
            <v>0</v>
          </cell>
        </row>
        <row r="411">
          <cell r="F411">
            <v>0</v>
          </cell>
          <cell r="G411">
            <v>0</v>
          </cell>
          <cell r="P411">
            <v>12.333333333333334</v>
          </cell>
          <cell r="X411">
            <v>0</v>
          </cell>
          <cell r="Y411">
            <v>0</v>
          </cell>
          <cell r="AC411">
            <v>0</v>
          </cell>
          <cell r="AD411">
            <v>0</v>
          </cell>
          <cell r="AI411">
            <v>12.333333333333334</v>
          </cell>
          <cell r="AJ411">
            <v>12.333333333333334</v>
          </cell>
        </row>
        <row r="412">
          <cell r="F412">
            <v>0</v>
          </cell>
          <cell r="G412">
            <v>0</v>
          </cell>
          <cell r="P412">
            <v>0</v>
          </cell>
          <cell r="X412">
            <v>0</v>
          </cell>
          <cell r="Y412">
            <v>0</v>
          </cell>
          <cell r="AC412">
            <v>0</v>
          </cell>
          <cell r="AD412">
            <v>0</v>
          </cell>
          <cell r="AI412">
            <v>0</v>
          </cell>
          <cell r="AJ412">
            <v>0</v>
          </cell>
        </row>
        <row r="413">
          <cell r="F413">
            <v>1.6666666666666667</v>
          </cell>
          <cell r="G413">
            <v>1</v>
          </cell>
          <cell r="P413">
            <v>5</v>
          </cell>
          <cell r="X413">
            <v>3</v>
          </cell>
          <cell r="Y413">
            <v>2</v>
          </cell>
          <cell r="AC413">
            <v>3</v>
          </cell>
          <cell r="AD413">
            <v>2</v>
          </cell>
          <cell r="AI413">
            <v>57.666666666666664</v>
          </cell>
          <cell r="AJ413">
            <v>50</v>
          </cell>
        </row>
        <row r="414">
          <cell r="F414">
            <v>0</v>
          </cell>
          <cell r="G414">
            <v>0</v>
          </cell>
          <cell r="P414">
            <v>0</v>
          </cell>
          <cell r="X414">
            <v>0</v>
          </cell>
          <cell r="Y414">
            <v>0</v>
          </cell>
          <cell r="AC414">
            <v>0</v>
          </cell>
          <cell r="AD414">
            <v>0</v>
          </cell>
          <cell r="AI414">
            <v>4</v>
          </cell>
          <cell r="AJ414">
            <v>0</v>
          </cell>
        </row>
        <row r="415">
          <cell r="F415">
            <v>0</v>
          </cell>
          <cell r="G415">
            <v>0</v>
          </cell>
          <cell r="P415">
            <v>0</v>
          </cell>
          <cell r="X415">
            <v>0</v>
          </cell>
          <cell r="Y415">
            <v>0</v>
          </cell>
          <cell r="AC415">
            <v>0</v>
          </cell>
          <cell r="AD415">
            <v>0</v>
          </cell>
          <cell r="AI415">
            <v>0</v>
          </cell>
          <cell r="AJ415">
            <v>0</v>
          </cell>
        </row>
        <row r="416">
          <cell r="F416">
            <v>0</v>
          </cell>
          <cell r="G416">
            <v>0</v>
          </cell>
          <cell r="P416">
            <v>18.5</v>
          </cell>
          <cell r="X416">
            <v>4.5</v>
          </cell>
          <cell r="Y416">
            <v>3</v>
          </cell>
          <cell r="AC416">
            <v>1.3333333333333333</v>
          </cell>
          <cell r="AD416">
            <v>1</v>
          </cell>
          <cell r="AI416">
            <v>28.5</v>
          </cell>
          <cell r="AJ416">
            <v>26.5</v>
          </cell>
        </row>
        <row r="417">
          <cell r="F417">
            <v>0</v>
          </cell>
          <cell r="G417">
            <v>0</v>
          </cell>
          <cell r="P417">
            <v>1.3333333333333333</v>
          </cell>
          <cell r="X417">
            <v>0</v>
          </cell>
          <cell r="Y417">
            <v>0</v>
          </cell>
          <cell r="AC417">
            <v>1.6666666666666667</v>
          </cell>
          <cell r="AD417">
            <v>1</v>
          </cell>
          <cell r="AI417">
            <v>69</v>
          </cell>
          <cell r="AJ417">
            <v>52.333333333333336</v>
          </cell>
        </row>
        <row r="418">
          <cell r="F418">
            <v>177</v>
          </cell>
          <cell r="G418">
            <v>104</v>
          </cell>
          <cell r="P418">
            <v>0</v>
          </cell>
          <cell r="X418">
            <v>0</v>
          </cell>
          <cell r="Y418">
            <v>0</v>
          </cell>
          <cell r="AC418">
            <v>0</v>
          </cell>
          <cell r="AD418">
            <v>0</v>
          </cell>
          <cell r="AI418">
            <v>177</v>
          </cell>
          <cell r="AJ418">
            <v>104</v>
          </cell>
        </row>
        <row r="419">
          <cell r="F419">
            <v>0</v>
          </cell>
          <cell r="G419">
            <v>0</v>
          </cell>
          <cell r="P419">
            <v>0</v>
          </cell>
          <cell r="X419">
            <v>10</v>
          </cell>
          <cell r="Y419">
            <v>7</v>
          </cell>
          <cell r="AC419">
            <v>7.666666666666667</v>
          </cell>
          <cell r="AD419">
            <v>4</v>
          </cell>
          <cell r="AI419">
            <v>17.666666666666668</v>
          </cell>
          <cell r="AJ419">
            <v>11</v>
          </cell>
        </row>
        <row r="420">
          <cell r="F420">
            <v>0.66666666666666663</v>
          </cell>
          <cell r="G420">
            <v>0</v>
          </cell>
          <cell r="P420">
            <v>2</v>
          </cell>
          <cell r="X420">
            <v>1.3333333333333333</v>
          </cell>
          <cell r="Y420">
            <v>1</v>
          </cell>
          <cell r="AC420">
            <v>1</v>
          </cell>
          <cell r="AD420">
            <v>1</v>
          </cell>
          <cell r="AI420">
            <v>6</v>
          </cell>
          <cell r="AJ420">
            <v>4</v>
          </cell>
        </row>
        <row r="421">
          <cell r="F421">
            <v>2.6666666666666665</v>
          </cell>
          <cell r="G421">
            <v>2</v>
          </cell>
          <cell r="P421">
            <v>0.33333333333333331</v>
          </cell>
          <cell r="X421">
            <v>1</v>
          </cell>
          <cell r="Y421">
            <v>1</v>
          </cell>
          <cell r="AC421">
            <v>0.66666666666666663</v>
          </cell>
          <cell r="AD421">
            <v>0</v>
          </cell>
          <cell r="AI421">
            <v>9.3333333333333339</v>
          </cell>
          <cell r="AJ421">
            <v>5.333333333333333</v>
          </cell>
        </row>
        <row r="422">
          <cell r="F422">
            <v>0</v>
          </cell>
          <cell r="G422">
            <v>0</v>
          </cell>
          <cell r="P422">
            <v>2.3333333333333335</v>
          </cell>
          <cell r="X422">
            <v>6</v>
          </cell>
          <cell r="Y422">
            <v>4</v>
          </cell>
          <cell r="AC422">
            <v>5</v>
          </cell>
          <cell r="AD422">
            <v>3</v>
          </cell>
          <cell r="AI422">
            <v>13.333333333333334</v>
          </cell>
          <cell r="AJ422">
            <v>9.3333333333333339</v>
          </cell>
        </row>
        <row r="423">
          <cell r="F423">
            <v>0</v>
          </cell>
          <cell r="G423">
            <v>0</v>
          </cell>
          <cell r="P423">
            <v>0</v>
          </cell>
          <cell r="X423">
            <v>0</v>
          </cell>
          <cell r="Y423">
            <v>0</v>
          </cell>
          <cell r="AC423">
            <v>0</v>
          </cell>
          <cell r="AD423">
            <v>0</v>
          </cell>
          <cell r="AI423">
            <v>0</v>
          </cell>
          <cell r="AJ423">
            <v>0</v>
          </cell>
        </row>
        <row r="424">
          <cell r="F424">
            <v>0</v>
          </cell>
          <cell r="G424">
            <v>0</v>
          </cell>
          <cell r="P424">
            <v>0</v>
          </cell>
          <cell r="X424">
            <v>0</v>
          </cell>
          <cell r="Y424">
            <v>0</v>
          </cell>
          <cell r="AC424">
            <v>0</v>
          </cell>
          <cell r="AD424">
            <v>0</v>
          </cell>
          <cell r="AI424">
            <v>0</v>
          </cell>
          <cell r="AJ424">
            <v>0</v>
          </cell>
        </row>
        <row r="425">
          <cell r="F425">
            <v>9.6666666666666661</v>
          </cell>
          <cell r="G425">
            <v>6</v>
          </cell>
          <cell r="P425">
            <v>1</v>
          </cell>
          <cell r="X425">
            <v>0</v>
          </cell>
          <cell r="Y425">
            <v>0</v>
          </cell>
          <cell r="AC425">
            <v>0</v>
          </cell>
          <cell r="AD425">
            <v>0</v>
          </cell>
          <cell r="AI425">
            <v>12</v>
          </cell>
          <cell r="AJ425">
            <v>8</v>
          </cell>
        </row>
        <row r="426">
          <cell r="F426">
            <v>0</v>
          </cell>
          <cell r="G426">
            <v>0</v>
          </cell>
          <cell r="P426">
            <v>0</v>
          </cell>
          <cell r="X426">
            <v>0</v>
          </cell>
          <cell r="Y426">
            <v>0</v>
          </cell>
          <cell r="AC426">
            <v>0</v>
          </cell>
          <cell r="AD426">
            <v>0</v>
          </cell>
          <cell r="AI426">
            <v>0</v>
          </cell>
          <cell r="AJ426">
            <v>0</v>
          </cell>
        </row>
        <row r="427">
          <cell r="F427">
            <v>2.3333333333333335</v>
          </cell>
          <cell r="G427">
            <v>1</v>
          </cell>
          <cell r="P427">
            <v>0.66666666666666663</v>
          </cell>
          <cell r="X427">
            <v>0.66666666666666663</v>
          </cell>
          <cell r="Y427">
            <v>0</v>
          </cell>
          <cell r="AC427">
            <v>0.66666666666666663</v>
          </cell>
          <cell r="AD427">
            <v>0</v>
          </cell>
          <cell r="AI427">
            <v>4.333333333333333</v>
          </cell>
          <cell r="AJ427">
            <v>1.6666666666666665</v>
          </cell>
        </row>
        <row r="428">
          <cell r="F428">
            <v>1.6666666666666667</v>
          </cell>
          <cell r="G428">
            <v>1</v>
          </cell>
          <cell r="P428">
            <v>0.66666666666666663</v>
          </cell>
          <cell r="X428">
            <v>0.66666666666666663</v>
          </cell>
          <cell r="Y428">
            <v>0</v>
          </cell>
          <cell r="AC428">
            <v>0.66666666666666663</v>
          </cell>
          <cell r="AD428">
            <v>0</v>
          </cell>
          <cell r="AI428">
            <v>3.6666666666666665</v>
          </cell>
          <cell r="AJ428">
            <v>1.6666666666666665</v>
          </cell>
        </row>
        <row r="429">
          <cell r="F429">
            <v>6.666666666666667</v>
          </cell>
          <cell r="G429">
            <v>4</v>
          </cell>
          <cell r="P429">
            <v>4.666666666666667</v>
          </cell>
          <cell r="X429">
            <v>3</v>
          </cell>
          <cell r="Y429">
            <v>2</v>
          </cell>
          <cell r="AC429">
            <v>2</v>
          </cell>
          <cell r="AD429">
            <v>1</v>
          </cell>
          <cell r="AI429">
            <v>33</v>
          </cell>
          <cell r="AJ429">
            <v>21.666666666666668</v>
          </cell>
        </row>
        <row r="430">
          <cell r="F430">
            <v>0</v>
          </cell>
          <cell r="G430">
            <v>0</v>
          </cell>
          <cell r="P430">
            <v>0</v>
          </cell>
          <cell r="X430">
            <v>0</v>
          </cell>
          <cell r="Y430">
            <v>0</v>
          </cell>
          <cell r="AC430">
            <v>0</v>
          </cell>
          <cell r="AD430">
            <v>0</v>
          </cell>
          <cell r="AI430">
            <v>0</v>
          </cell>
          <cell r="AJ430">
            <v>0</v>
          </cell>
        </row>
        <row r="431">
          <cell r="F431">
            <v>0</v>
          </cell>
          <cell r="G431">
            <v>0</v>
          </cell>
          <cell r="P431">
            <v>0</v>
          </cell>
          <cell r="X431">
            <v>0</v>
          </cell>
          <cell r="Y431">
            <v>0</v>
          </cell>
          <cell r="AC431">
            <v>0</v>
          </cell>
          <cell r="AD431">
            <v>0</v>
          </cell>
          <cell r="AI431">
            <v>0</v>
          </cell>
          <cell r="AJ431">
            <v>53</v>
          </cell>
        </row>
        <row r="432">
          <cell r="F432">
            <v>1</v>
          </cell>
          <cell r="G432">
            <v>1</v>
          </cell>
          <cell r="P432">
            <v>0</v>
          </cell>
          <cell r="X432">
            <v>0</v>
          </cell>
          <cell r="Y432">
            <v>0</v>
          </cell>
          <cell r="AC432">
            <v>0</v>
          </cell>
          <cell r="AD432">
            <v>0</v>
          </cell>
          <cell r="AI432">
            <v>1</v>
          </cell>
          <cell r="AJ432">
            <v>1</v>
          </cell>
        </row>
        <row r="433">
          <cell r="F433">
            <v>0</v>
          </cell>
          <cell r="G433">
            <v>0</v>
          </cell>
          <cell r="P433">
            <v>0</v>
          </cell>
          <cell r="X433">
            <v>0</v>
          </cell>
          <cell r="Y433">
            <v>0</v>
          </cell>
          <cell r="AC433">
            <v>0</v>
          </cell>
          <cell r="AD433">
            <v>0</v>
          </cell>
          <cell r="AI433">
            <v>0</v>
          </cell>
          <cell r="AJ433">
            <v>0</v>
          </cell>
        </row>
        <row r="434">
          <cell r="F434">
            <v>0</v>
          </cell>
          <cell r="G434">
            <v>0</v>
          </cell>
          <cell r="P434">
            <v>0</v>
          </cell>
          <cell r="X434">
            <v>0</v>
          </cell>
          <cell r="Y434">
            <v>0</v>
          </cell>
          <cell r="AC434">
            <v>0</v>
          </cell>
          <cell r="AD434">
            <v>0</v>
          </cell>
          <cell r="AI434">
            <v>0</v>
          </cell>
          <cell r="AJ434">
            <v>0</v>
          </cell>
        </row>
        <row r="435">
          <cell r="F435">
            <v>2.6666666666666665</v>
          </cell>
          <cell r="G435">
            <v>2</v>
          </cell>
          <cell r="P435">
            <v>1</v>
          </cell>
          <cell r="X435">
            <v>4</v>
          </cell>
          <cell r="Y435">
            <v>3</v>
          </cell>
          <cell r="AC435">
            <v>2</v>
          </cell>
          <cell r="AD435">
            <v>1</v>
          </cell>
          <cell r="AI435">
            <v>15.666666666666666</v>
          </cell>
          <cell r="AJ435">
            <v>10</v>
          </cell>
        </row>
        <row r="436">
          <cell r="F436">
            <v>0</v>
          </cell>
          <cell r="G436">
            <v>0</v>
          </cell>
          <cell r="P436">
            <v>0</v>
          </cell>
          <cell r="X436">
            <v>0</v>
          </cell>
          <cell r="Y436">
            <v>0</v>
          </cell>
          <cell r="AC436">
            <v>0</v>
          </cell>
          <cell r="AD436">
            <v>0</v>
          </cell>
          <cell r="AI436">
            <v>0</v>
          </cell>
          <cell r="AJ436">
            <v>0</v>
          </cell>
        </row>
        <row r="437">
          <cell r="F437">
            <v>0</v>
          </cell>
          <cell r="G437">
            <v>0</v>
          </cell>
          <cell r="P437">
            <v>0</v>
          </cell>
          <cell r="X437">
            <v>3.3333333333333335</v>
          </cell>
          <cell r="Y437">
            <v>2</v>
          </cell>
          <cell r="AC437">
            <v>0</v>
          </cell>
          <cell r="AD437">
            <v>0</v>
          </cell>
          <cell r="AI437">
            <v>3.3333333333333335</v>
          </cell>
          <cell r="AJ437">
            <v>2</v>
          </cell>
        </row>
        <row r="438">
          <cell r="F438">
            <v>0.33333333333333331</v>
          </cell>
          <cell r="G438">
            <v>0</v>
          </cell>
          <cell r="P438">
            <v>0.33333333333333331</v>
          </cell>
          <cell r="X438">
            <v>0.33333333333333331</v>
          </cell>
          <cell r="Y438">
            <v>0</v>
          </cell>
          <cell r="AC438">
            <v>0.33333333333333331</v>
          </cell>
          <cell r="AD438">
            <v>0</v>
          </cell>
          <cell r="AI438">
            <v>1.9999999999999998</v>
          </cell>
          <cell r="AJ438">
            <v>0.33333333333333331</v>
          </cell>
        </row>
        <row r="439">
          <cell r="F439">
            <v>0</v>
          </cell>
          <cell r="G439">
            <v>0</v>
          </cell>
          <cell r="P439">
            <v>0</v>
          </cell>
          <cell r="X439">
            <v>0</v>
          </cell>
          <cell r="Y439">
            <v>0</v>
          </cell>
          <cell r="AC439">
            <v>0</v>
          </cell>
          <cell r="AD439">
            <v>0</v>
          </cell>
          <cell r="AI439">
            <v>0</v>
          </cell>
          <cell r="AJ439">
            <v>0</v>
          </cell>
        </row>
        <row r="440">
          <cell r="F440">
            <v>0</v>
          </cell>
          <cell r="G440">
            <v>0</v>
          </cell>
          <cell r="P440">
            <v>0</v>
          </cell>
          <cell r="X440">
            <v>0</v>
          </cell>
          <cell r="Y440">
            <v>0</v>
          </cell>
          <cell r="AC440">
            <v>0</v>
          </cell>
          <cell r="AD440">
            <v>0</v>
          </cell>
          <cell r="AI440">
            <v>0</v>
          </cell>
          <cell r="AJ440">
            <v>0</v>
          </cell>
        </row>
        <row r="441">
          <cell r="F441">
            <v>0</v>
          </cell>
          <cell r="G441">
            <v>0</v>
          </cell>
          <cell r="P441">
            <v>0</v>
          </cell>
          <cell r="X441">
            <v>0</v>
          </cell>
          <cell r="Y441">
            <v>0</v>
          </cell>
          <cell r="AC441">
            <v>0</v>
          </cell>
          <cell r="AD441">
            <v>0</v>
          </cell>
          <cell r="AI441">
            <v>0</v>
          </cell>
          <cell r="AJ441">
            <v>0</v>
          </cell>
        </row>
        <row r="442">
          <cell r="F442">
            <v>0</v>
          </cell>
          <cell r="G442">
            <v>0</v>
          </cell>
          <cell r="P442">
            <v>0</v>
          </cell>
          <cell r="X442">
            <v>0</v>
          </cell>
          <cell r="Y442">
            <v>0</v>
          </cell>
          <cell r="AC442">
            <v>0</v>
          </cell>
          <cell r="AD442">
            <v>0</v>
          </cell>
          <cell r="AI442">
            <v>0</v>
          </cell>
          <cell r="AJ442">
            <v>0</v>
          </cell>
        </row>
        <row r="443">
          <cell r="F443">
            <v>0</v>
          </cell>
          <cell r="G443">
            <v>0</v>
          </cell>
          <cell r="P443">
            <v>0</v>
          </cell>
          <cell r="X443">
            <v>0</v>
          </cell>
          <cell r="Y443">
            <v>0</v>
          </cell>
          <cell r="AC443">
            <v>0</v>
          </cell>
          <cell r="AD443">
            <v>0</v>
          </cell>
          <cell r="AI443">
            <v>0</v>
          </cell>
          <cell r="AJ443">
            <v>0</v>
          </cell>
        </row>
        <row r="444">
          <cell r="F444">
            <v>0</v>
          </cell>
          <cell r="G444">
            <v>0</v>
          </cell>
          <cell r="P444">
            <v>0</v>
          </cell>
          <cell r="X444">
            <v>0</v>
          </cell>
          <cell r="Y444">
            <v>0</v>
          </cell>
          <cell r="AC444">
            <v>0</v>
          </cell>
          <cell r="AD444">
            <v>0</v>
          </cell>
          <cell r="AI444">
            <v>0</v>
          </cell>
          <cell r="AJ444">
            <v>0</v>
          </cell>
        </row>
        <row r="445">
          <cell r="G445">
            <v>0</v>
          </cell>
          <cell r="P445">
            <v>0</v>
          </cell>
          <cell r="X445">
            <v>0</v>
          </cell>
          <cell r="Y445">
            <v>0</v>
          </cell>
          <cell r="AC445">
            <v>0</v>
          </cell>
          <cell r="AD445">
            <v>0</v>
          </cell>
          <cell r="AI445">
            <v>0</v>
          </cell>
          <cell r="AJ445">
            <v>2</v>
          </cell>
        </row>
        <row r="446">
          <cell r="P446">
            <v>0</v>
          </cell>
          <cell r="X446">
            <v>0</v>
          </cell>
          <cell r="Y446">
            <v>0</v>
          </cell>
          <cell r="AC446">
            <v>0</v>
          </cell>
          <cell r="AD446">
            <v>0</v>
          </cell>
          <cell r="AI446">
            <v>0</v>
          </cell>
          <cell r="AJ446">
            <v>0</v>
          </cell>
        </row>
      </sheetData>
      <sheetData sheetId="18" refreshError="1">
        <row r="25">
          <cell r="F25">
            <v>3472</v>
          </cell>
          <cell r="G25">
            <v>949</v>
          </cell>
          <cell r="H25">
            <v>2523</v>
          </cell>
          <cell r="P25">
            <v>478.66666666666669</v>
          </cell>
          <cell r="Q25">
            <v>0</v>
          </cell>
          <cell r="R25">
            <v>0</v>
          </cell>
          <cell r="S25">
            <v>4090.333333333333</v>
          </cell>
          <cell r="T25">
            <v>3373.48</v>
          </cell>
          <cell r="U25">
            <v>716.85333333333324</v>
          </cell>
          <cell r="V25">
            <v>0</v>
          </cell>
          <cell r="W25">
            <v>0</v>
          </cell>
          <cell r="X25">
            <v>1181.3333333333333</v>
          </cell>
          <cell r="Y25">
            <v>631</v>
          </cell>
          <cell r="Z25">
            <v>550.33333333333326</v>
          </cell>
          <cell r="AA25">
            <v>0</v>
          </cell>
          <cell r="AB25">
            <v>0</v>
          </cell>
          <cell r="AC25">
            <v>567.66666666666663</v>
          </cell>
          <cell r="AD25">
            <v>230</v>
          </cell>
          <cell r="AE25">
            <v>337.66666666666663</v>
          </cell>
          <cell r="AF25">
            <v>1866.3333333333333</v>
          </cell>
          <cell r="AG25">
            <v>1056.4000000000001</v>
          </cell>
          <cell r="AH25">
            <v>809.93333333333328</v>
          </cell>
          <cell r="AJ25">
            <v>0</v>
          </cell>
          <cell r="AK25">
            <v>11678.4</v>
          </cell>
          <cell r="AL25">
            <v>2889.666666666667</v>
          </cell>
          <cell r="AM25">
            <v>8788.7333333333336</v>
          </cell>
          <cell r="AN25">
            <v>8788.7333333333336</v>
          </cell>
          <cell r="AO25">
            <v>861</v>
          </cell>
          <cell r="AP25">
            <v>2279</v>
          </cell>
          <cell r="AQ25">
            <v>2028.6666666666665</v>
          </cell>
          <cell r="AR25">
            <v>6509.7333333333336</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8678</v>
          </cell>
          <cell r="P46">
            <v>5528.9166666666661</v>
          </cell>
          <cell r="S46">
            <v>11148.516969696972</v>
          </cell>
          <cell r="T46">
            <v>4612.7199818181807</v>
          </cell>
          <cell r="U46">
            <v>3068.7969878787876</v>
          </cell>
          <cell r="X46">
            <v>3572.9196969697005</v>
          </cell>
          <cell r="AC46">
            <v>1815.6175757575729</v>
          </cell>
          <cell r="AF46">
            <v>5288.3842424242421</v>
          </cell>
          <cell r="AG46">
            <v>4487.3999999999996</v>
          </cell>
          <cell r="AH46">
            <v>801.98424242424232</v>
          </cell>
        </row>
        <row r="47">
          <cell r="F47">
            <v>0.8</v>
          </cell>
        </row>
        <row r="49">
          <cell r="F49">
            <v>726</v>
          </cell>
          <cell r="G49">
            <v>201</v>
          </cell>
          <cell r="H49">
            <v>525</v>
          </cell>
          <cell r="P49">
            <v>273</v>
          </cell>
          <cell r="S49">
            <v>890</v>
          </cell>
          <cell r="T49">
            <v>445</v>
          </cell>
          <cell r="U49">
            <v>445</v>
          </cell>
          <cell r="X49">
            <v>274.66666666666663</v>
          </cell>
          <cell r="Y49">
            <v>147</v>
          </cell>
          <cell r="Z49">
            <v>127.66666666666663</v>
          </cell>
          <cell r="AC49">
            <v>264</v>
          </cell>
          <cell r="AD49">
            <v>107</v>
          </cell>
          <cell r="AE49">
            <v>157</v>
          </cell>
          <cell r="AF49">
            <v>536</v>
          </cell>
          <cell r="AG49">
            <v>493</v>
          </cell>
          <cell r="AH49">
            <v>43</v>
          </cell>
          <cell r="AK49">
            <v>3111.6666666666665</v>
          </cell>
          <cell r="AL49">
            <v>899</v>
          </cell>
          <cell r="AM49">
            <v>2212.6666666666665</v>
          </cell>
          <cell r="AN49">
            <v>2212.6666666666665</v>
          </cell>
          <cell r="AO49">
            <v>254</v>
          </cell>
          <cell r="AP49">
            <v>587</v>
          </cell>
          <cell r="AQ49">
            <v>645</v>
          </cell>
          <cell r="AR49">
            <v>1625.6666666666665</v>
          </cell>
        </row>
        <row r="50">
          <cell r="F50">
            <v>159</v>
          </cell>
          <cell r="G50">
            <v>44</v>
          </cell>
          <cell r="H50">
            <v>115</v>
          </cell>
          <cell r="P50">
            <v>260</v>
          </cell>
          <cell r="S50">
            <v>650</v>
          </cell>
          <cell r="X50">
            <v>132</v>
          </cell>
          <cell r="Y50">
            <v>70</v>
          </cell>
          <cell r="Z50">
            <v>62</v>
          </cell>
          <cell r="AC50">
            <v>105</v>
          </cell>
          <cell r="AD50">
            <v>42</v>
          </cell>
          <cell r="AE50">
            <v>63</v>
          </cell>
          <cell r="AF50">
            <v>520</v>
          </cell>
          <cell r="AG50">
            <v>482</v>
          </cell>
          <cell r="AH50">
            <v>38</v>
          </cell>
          <cell r="AK50">
            <v>1822</v>
          </cell>
          <cell r="AL50">
            <v>447</v>
          </cell>
          <cell r="AM50">
            <v>1375</v>
          </cell>
          <cell r="AN50">
            <v>1392</v>
          </cell>
        </row>
        <row r="51">
          <cell r="G51">
            <v>0</v>
          </cell>
          <cell r="P51">
            <v>0</v>
          </cell>
          <cell r="X51">
            <v>20</v>
          </cell>
          <cell r="Y51">
            <v>11</v>
          </cell>
          <cell r="Z51">
            <v>9</v>
          </cell>
          <cell r="AC51">
            <v>0</v>
          </cell>
          <cell r="AD51">
            <v>0</v>
          </cell>
          <cell r="AE51">
            <v>0</v>
          </cell>
          <cell r="AH51">
            <v>0</v>
          </cell>
          <cell r="AK51">
            <v>20</v>
          </cell>
          <cell r="AL51">
            <v>11</v>
          </cell>
          <cell r="AM51">
            <v>9</v>
          </cell>
          <cell r="AN51">
            <v>9</v>
          </cell>
        </row>
        <row r="52">
          <cell r="F52">
            <v>565</v>
          </cell>
          <cell r="G52">
            <v>156</v>
          </cell>
          <cell r="H52">
            <v>409</v>
          </cell>
          <cell r="P52">
            <v>13</v>
          </cell>
          <cell r="S52">
            <v>21</v>
          </cell>
          <cell r="X52">
            <v>29</v>
          </cell>
          <cell r="Y52">
            <v>15</v>
          </cell>
          <cell r="Z52">
            <v>14</v>
          </cell>
          <cell r="AC52">
            <v>66</v>
          </cell>
          <cell r="AD52">
            <v>27</v>
          </cell>
          <cell r="AE52">
            <v>39</v>
          </cell>
          <cell r="AF52">
            <v>16</v>
          </cell>
          <cell r="AG52">
            <v>11</v>
          </cell>
          <cell r="AH52">
            <v>5</v>
          </cell>
          <cell r="AK52">
            <v>828</v>
          </cell>
          <cell r="AL52">
            <v>334</v>
          </cell>
          <cell r="AM52">
            <v>494</v>
          </cell>
          <cell r="AN52">
            <v>494</v>
          </cell>
        </row>
        <row r="53">
          <cell r="F53">
            <v>2</v>
          </cell>
          <cell r="G53">
            <v>1</v>
          </cell>
          <cell r="H53">
            <v>1</v>
          </cell>
          <cell r="P53">
            <v>41.333333333333336</v>
          </cell>
          <cell r="S53">
            <v>587.66666666666663</v>
          </cell>
          <cell r="T53">
            <v>458.38</v>
          </cell>
          <cell r="U53">
            <v>129.28666666666663</v>
          </cell>
          <cell r="X53">
            <v>818</v>
          </cell>
          <cell r="Y53">
            <v>437</v>
          </cell>
          <cell r="Z53">
            <v>381</v>
          </cell>
          <cell r="AC53">
            <v>234.33333333333331</v>
          </cell>
          <cell r="AD53">
            <v>95</v>
          </cell>
          <cell r="AE53">
            <v>139.33333333333331</v>
          </cell>
          <cell r="AF53">
            <v>179.33333333333334</v>
          </cell>
          <cell r="AG53">
            <v>110</v>
          </cell>
          <cell r="AH53">
            <v>69.333333333333343</v>
          </cell>
          <cell r="AK53">
            <v>1793.3333333333333</v>
          </cell>
          <cell r="AL53">
            <v>574.33333333333326</v>
          </cell>
          <cell r="AM53">
            <v>1219</v>
          </cell>
          <cell r="AN53">
            <v>1219</v>
          </cell>
          <cell r="AO53">
            <v>532</v>
          </cell>
          <cell r="AP53">
            <v>720</v>
          </cell>
          <cell r="AQ53">
            <v>42.333333333333258</v>
          </cell>
          <cell r="AR53">
            <v>499</v>
          </cell>
        </row>
        <row r="54">
          <cell r="F54">
            <v>0</v>
          </cell>
          <cell r="G54">
            <v>0</v>
          </cell>
          <cell r="H54">
            <v>0</v>
          </cell>
          <cell r="S54">
            <v>13.666666666666666</v>
          </cell>
          <cell r="T54">
            <v>13.666666666666666</v>
          </cell>
          <cell r="U54">
            <v>0</v>
          </cell>
          <cell r="X54">
            <v>647</v>
          </cell>
          <cell r="Y54">
            <v>345</v>
          </cell>
          <cell r="Z54">
            <v>302</v>
          </cell>
          <cell r="AC54">
            <v>13.333333333333334</v>
          </cell>
          <cell r="AD54">
            <v>5</v>
          </cell>
          <cell r="AE54">
            <v>8.3333333333333339</v>
          </cell>
          <cell r="AF54">
            <v>0.3</v>
          </cell>
          <cell r="AH54">
            <v>0.3</v>
          </cell>
          <cell r="AK54">
            <v>674</v>
          </cell>
          <cell r="AL54">
            <v>350</v>
          </cell>
          <cell r="AM54">
            <v>324</v>
          </cell>
          <cell r="AN54">
            <v>324</v>
          </cell>
          <cell r="AO54">
            <v>350</v>
          </cell>
          <cell r="AP54">
            <v>315</v>
          </cell>
          <cell r="AQ54">
            <v>0</v>
          </cell>
          <cell r="AR54">
            <v>9</v>
          </cell>
        </row>
        <row r="55">
          <cell r="F55">
            <v>0</v>
          </cell>
          <cell r="G55">
            <v>0</v>
          </cell>
          <cell r="H55">
            <v>0</v>
          </cell>
          <cell r="S55">
            <v>10414</v>
          </cell>
          <cell r="T55">
            <v>10414</v>
          </cell>
          <cell r="U55">
            <v>0</v>
          </cell>
          <cell r="X55">
            <v>15982</v>
          </cell>
          <cell r="Y55">
            <v>9385</v>
          </cell>
          <cell r="Z55">
            <v>6597</v>
          </cell>
          <cell r="AC55">
            <v>15481</v>
          </cell>
          <cell r="AD55">
            <v>7344</v>
          </cell>
          <cell r="AE55">
            <v>8137</v>
          </cell>
          <cell r="AH55">
            <v>0</v>
          </cell>
          <cell r="AK55">
            <v>41877</v>
          </cell>
          <cell r="AL55">
            <v>16729</v>
          </cell>
          <cell r="AM55">
            <v>25148</v>
          </cell>
          <cell r="AN55">
            <v>25148</v>
          </cell>
          <cell r="AO55">
            <v>16729</v>
          </cell>
          <cell r="AP55">
            <v>25148</v>
          </cell>
          <cell r="AQ55">
            <v>0</v>
          </cell>
          <cell r="AR55">
            <v>0</v>
          </cell>
        </row>
        <row r="56">
          <cell r="F56">
            <v>0</v>
          </cell>
          <cell r="G56">
            <v>0</v>
          </cell>
          <cell r="H56">
            <v>0</v>
          </cell>
          <cell r="P56">
            <v>0</v>
          </cell>
          <cell r="S56">
            <v>10414</v>
          </cell>
          <cell r="T56">
            <v>10414</v>
          </cell>
          <cell r="U56">
            <v>0</v>
          </cell>
          <cell r="X56">
            <v>15982</v>
          </cell>
          <cell r="Y56">
            <v>9385</v>
          </cell>
          <cell r="Z56">
            <v>6597</v>
          </cell>
          <cell r="AC56">
            <v>15481</v>
          </cell>
          <cell r="AD56">
            <v>7344</v>
          </cell>
          <cell r="AE56">
            <v>8137</v>
          </cell>
          <cell r="AF56">
            <v>0</v>
          </cell>
          <cell r="AG56">
            <v>0</v>
          </cell>
          <cell r="AH56">
            <v>0</v>
          </cell>
          <cell r="AK56">
            <v>41877</v>
          </cell>
          <cell r="AL56">
            <v>16729</v>
          </cell>
          <cell r="AM56">
            <v>25148</v>
          </cell>
          <cell r="AN56">
            <v>25148</v>
          </cell>
          <cell r="AO56">
            <v>16729</v>
          </cell>
          <cell r="AP56">
            <v>25148</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5</v>
          </cell>
          <cell r="G58">
            <v>1</v>
          </cell>
          <cell r="H58">
            <v>4</v>
          </cell>
          <cell r="P58">
            <v>58.666666666666664</v>
          </cell>
          <cell r="S58">
            <v>2370</v>
          </cell>
          <cell r="T58">
            <v>2370</v>
          </cell>
          <cell r="U58">
            <v>0</v>
          </cell>
          <cell r="X58">
            <v>0</v>
          </cell>
          <cell r="Y58">
            <v>0</v>
          </cell>
          <cell r="Z58">
            <v>0</v>
          </cell>
          <cell r="AC58">
            <v>0</v>
          </cell>
          <cell r="AD58">
            <v>0</v>
          </cell>
          <cell r="AE58">
            <v>0</v>
          </cell>
          <cell r="AF58">
            <v>900.66666666666663</v>
          </cell>
          <cell r="AG58">
            <v>270</v>
          </cell>
          <cell r="AH58">
            <v>630.66666666666663</v>
          </cell>
          <cell r="AK58">
            <v>2703.6666666666665</v>
          </cell>
          <cell r="AL58">
            <v>59.666666666666664</v>
          </cell>
          <cell r="AM58">
            <v>2644</v>
          </cell>
          <cell r="AN58">
            <v>2644</v>
          </cell>
          <cell r="AO58">
            <v>0</v>
          </cell>
          <cell r="AP58">
            <v>806</v>
          </cell>
          <cell r="AQ58">
            <v>59.666666666666664</v>
          </cell>
          <cell r="AR58">
            <v>1838</v>
          </cell>
        </row>
        <row r="59">
          <cell r="F59">
            <v>427</v>
          </cell>
          <cell r="G59">
            <v>118</v>
          </cell>
          <cell r="H59">
            <v>309</v>
          </cell>
          <cell r="P59">
            <v>562.25</v>
          </cell>
          <cell r="S59">
            <v>1035.1836363636362</v>
          </cell>
          <cell r="T59">
            <v>507.23998181818172</v>
          </cell>
          <cell r="U59">
            <v>527.94365454545448</v>
          </cell>
          <cell r="X59">
            <v>277.58636363636367</v>
          </cell>
          <cell r="Y59">
            <v>148</v>
          </cell>
          <cell r="Z59">
            <v>129.58636363636367</v>
          </cell>
          <cell r="AC59">
            <v>257.95090909090914</v>
          </cell>
          <cell r="AD59">
            <v>104</v>
          </cell>
          <cell r="AE59">
            <v>153.95090909090914</v>
          </cell>
          <cell r="AF59">
            <v>1165.050909090909</v>
          </cell>
          <cell r="AG59">
            <v>1165</v>
          </cell>
          <cell r="AH59">
            <v>5.0909090909044608E-2</v>
          </cell>
          <cell r="AK59">
            <v>3987.9709090909091</v>
          </cell>
          <cell r="AL59">
            <v>1112.25</v>
          </cell>
          <cell r="AM59">
            <v>2875.7209090909091</v>
          </cell>
          <cell r="AN59">
            <v>2875.7209090909091</v>
          </cell>
          <cell r="AO59">
            <v>252</v>
          </cell>
          <cell r="AP59">
            <v>635</v>
          </cell>
          <cell r="AQ59">
            <v>860.25</v>
          </cell>
          <cell r="AR59">
            <v>2240.7209090909091</v>
          </cell>
        </row>
        <row r="60">
          <cell r="F60">
            <v>23</v>
          </cell>
          <cell r="G60">
            <v>6</v>
          </cell>
          <cell r="H60">
            <v>17</v>
          </cell>
          <cell r="P60">
            <v>31</v>
          </cell>
          <cell r="S60">
            <v>57</v>
          </cell>
          <cell r="T60">
            <v>28</v>
          </cell>
          <cell r="U60">
            <v>29</v>
          </cell>
          <cell r="X60">
            <v>15</v>
          </cell>
          <cell r="Y60">
            <v>8</v>
          </cell>
          <cell r="Z60">
            <v>7</v>
          </cell>
          <cell r="AC60">
            <v>14</v>
          </cell>
          <cell r="AD60">
            <v>6</v>
          </cell>
          <cell r="AE60">
            <v>8</v>
          </cell>
          <cell r="AF60">
            <v>64</v>
          </cell>
          <cell r="AG60">
            <v>64</v>
          </cell>
          <cell r="AH60">
            <v>0</v>
          </cell>
          <cell r="AK60">
            <v>219</v>
          </cell>
          <cell r="AL60">
            <v>61</v>
          </cell>
          <cell r="AM60">
            <v>158</v>
          </cell>
          <cell r="AN60">
            <v>158</v>
          </cell>
          <cell r="AO60">
            <v>14</v>
          </cell>
          <cell r="AP60">
            <v>26</v>
          </cell>
          <cell r="AQ60">
            <v>47</v>
          </cell>
          <cell r="AR60">
            <v>132</v>
          </cell>
        </row>
        <row r="61">
          <cell r="F61">
            <v>137</v>
          </cell>
          <cell r="G61">
            <v>38</v>
          </cell>
          <cell r="H61">
            <v>99</v>
          </cell>
          <cell r="P61">
            <v>180</v>
          </cell>
          <cell r="S61">
            <v>331</v>
          </cell>
          <cell r="T61">
            <v>162</v>
          </cell>
          <cell r="U61">
            <v>169</v>
          </cell>
          <cell r="X61">
            <v>89</v>
          </cell>
          <cell r="Y61">
            <v>48</v>
          </cell>
          <cell r="Z61">
            <v>41</v>
          </cell>
          <cell r="AC61">
            <v>83</v>
          </cell>
          <cell r="AD61">
            <v>34</v>
          </cell>
          <cell r="AE61">
            <v>49</v>
          </cell>
          <cell r="AF61">
            <v>373</v>
          </cell>
          <cell r="AG61">
            <v>373</v>
          </cell>
          <cell r="AH61">
            <v>0</v>
          </cell>
          <cell r="AK61">
            <v>1278</v>
          </cell>
          <cell r="AL61">
            <v>356</v>
          </cell>
          <cell r="AM61">
            <v>922</v>
          </cell>
          <cell r="AN61">
            <v>920</v>
          </cell>
          <cell r="AO61">
            <v>0</v>
          </cell>
          <cell r="AP61">
            <v>0</v>
          </cell>
          <cell r="AQ61">
            <v>0</v>
          </cell>
          <cell r="AR61">
            <v>0</v>
          </cell>
        </row>
        <row r="62">
          <cell r="F62">
            <v>0</v>
          </cell>
          <cell r="G62">
            <v>0</v>
          </cell>
          <cell r="P62">
            <v>0</v>
          </cell>
          <cell r="X62">
            <v>0</v>
          </cell>
          <cell r="AH62">
            <v>0</v>
          </cell>
          <cell r="AK62">
            <v>0</v>
          </cell>
          <cell r="AN62">
            <v>0</v>
          </cell>
        </row>
        <row r="63">
          <cell r="F63">
            <v>88</v>
          </cell>
          <cell r="G63">
            <v>24</v>
          </cell>
          <cell r="H63">
            <v>64</v>
          </cell>
          <cell r="P63">
            <v>470</v>
          </cell>
          <cell r="S63">
            <v>1018</v>
          </cell>
          <cell r="T63">
            <v>162.88</v>
          </cell>
          <cell r="U63">
            <v>855.12</v>
          </cell>
          <cell r="X63">
            <v>569</v>
          </cell>
          <cell r="Y63">
            <v>304</v>
          </cell>
          <cell r="Z63">
            <v>265</v>
          </cell>
          <cell r="AC63">
            <v>527</v>
          </cell>
          <cell r="AD63">
            <v>213</v>
          </cell>
          <cell r="AE63">
            <v>314</v>
          </cell>
          <cell r="AF63">
            <v>526</v>
          </cell>
          <cell r="AG63">
            <v>526</v>
          </cell>
          <cell r="AH63">
            <v>0</v>
          </cell>
          <cell r="AK63">
            <v>3222</v>
          </cell>
          <cell r="AL63">
            <v>1031</v>
          </cell>
          <cell r="AM63">
            <v>2191</v>
          </cell>
          <cell r="AN63">
            <v>2191</v>
          </cell>
          <cell r="AO63">
            <v>517</v>
          </cell>
          <cell r="AP63">
            <v>925</v>
          </cell>
          <cell r="AQ63">
            <v>514</v>
          </cell>
          <cell r="AR63">
            <v>1266</v>
          </cell>
        </row>
        <row r="64">
          <cell r="G64">
            <v>0</v>
          </cell>
          <cell r="T64">
            <v>16</v>
          </cell>
          <cell r="U64">
            <v>86</v>
          </cell>
          <cell r="AH64">
            <v>0</v>
          </cell>
          <cell r="AJ64">
            <v>0</v>
          </cell>
          <cell r="AK64">
            <v>0</v>
          </cell>
          <cell r="AN64">
            <v>0</v>
          </cell>
          <cell r="AO64">
            <v>52</v>
          </cell>
          <cell r="AP64">
            <v>93</v>
          </cell>
          <cell r="AQ64">
            <v>51</v>
          </cell>
          <cell r="AR64">
            <v>127</v>
          </cell>
        </row>
        <row r="65">
          <cell r="F65">
            <v>0</v>
          </cell>
          <cell r="G65">
            <v>0</v>
          </cell>
          <cell r="H65">
            <v>0</v>
          </cell>
          <cell r="P65">
            <v>470</v>
          </cell>
          <cell r="S65">
            <v>1018</v>
          </cell>
          <cell r="X65">
            <v>225</v>
          </cell>
          <cell r="AC65">
            <v>170</v>
          </cell>
          <cell r="AF65">
            <v>861</v>
          </cell>
          <cell r="AG65">
            <v>861</v>
          </cell>
          <cell r="AH65">
            <v>0</v>
          </cell>
          <cell r="AK65">
            <v>2759</v>
          </cell>
          <cell r="AL65">
            <v>480</v>
          </cell>
          <cell r="AM65">
            <v>2279</v>
          </cell>
          <cell r="AN65">
            <v>1884</v>
          </cell>
          <cell r="AP65">
            <v>280</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64</v>
          </cell>
          <cell r="P67">
            <v>0</v>
          </cell>
          <cell r="S67">
            <v>0</v>
          </cell>
          <cell r="T67">
            <v>146.88</v>
          </cell>
          <cell r="U67">
            <v>769.12</v>
          </cell>
          <cell r="X67">
            <v>344</v>
          </cell>
          <cell r="Y67">
            <v>304</v>
          </cell>
          <cell r="Z67">
            <v>265</v>
          </cell>
          <cell r="AC67">
            <v>357</v>
          </cell>
          <cell r="AD67">
            <v>213</v>
          </cell>
          <cell r="AE67">
            <v>314</v>
          </cell>
          <cell r="AF67">
            <v>-335</v>
          </cell>
          <cell r="AG67">
            <v>-335</v>
          </cell>
          <cell r="AH67">
            <v>0</v>
          </cell>
          <cell r="AJ67">
            <v>0</v>
          </cell>
          <cell r="AK67">
            <v>375</v>
          </cell>
          <cell r="AN67">
            <v>308</v>
          </cell>
          <cell r="AO67">
            <v>465</v>
          </cell>
          <cell r="AP67">
            <v>552</v>
          </cell>
          <cell r="AQ67">
            <v>463</v>
          </cell>
          <cell r="AR67">
            <v>1139</v>
          </cell>
        </row>
        <row r="68">
          <cell r="F68">
            <v>130</v>
          </cell>
          <cell r="G68">
            <v>36</v>
          </cell>
          <cell r="H68">
            <v>94</v>
          </cell>
          <cell r="P68">
            <v>730</v>
          </cell>
          <cell r="S68">
            <v>2168</v>
          </cell>
          <cell r="T68">
            <v>542</v>
          </cell>
          <cell r="U68">
            <v>1626</v>
          </cell>
          <cell r="X68">
            <v>1785</v>
          </cell>
          <cell r="Y68">
            <v>953</v>
          </cell>
          <cell r="Z68">
            <v>832</v>
          </cell>
          <cell r="AC68">
            <v>723</v>
          </cell>
          <cell r="AD68">
            <v>292</v>
          </cell>
          <cell r="AE68">
            <v>431</v>
          </cell>
          <cell r="AF68">
            <v>963</v>
          </cell>
          <cell r="AG68">
            <v>963</v>
          </cell>
          <cell r="AH68">
            <v>0</v>
          </cell>
          <cell r="AK68">
            <v>6499</v>
          </cell>
          <cell r="AL68">
            <v>2011</v>
          </cell>
          <cell r="AM68">
            <v>4488</v>
          </cell>
          <cell r="AN68">
            <v>4488</v>
          </cell>
          <cell r="AO68">
            <v>1245</v>
          </cell>
          <cell r="AP68">
            <v>2000</v>
          </cell>
          <cell r="AQ68">
            <v>766</v>
          </cell>
          <cell r="AR68">
            <v>2488</v>
          </cell>
        </row>
        <row r="69">
          <cell r="G69">
            <v>0</v>
          </cell>
          <cell r="H69">
            <v>0</v>
          </cell>
          <cell r="P69">
            <v>65</v>
          </cell>
          <cell r="S69">
            <v>363.63636363636363</v>
          </cell>
          <cell r="X69">
            <v>188.36363636363637</v>
          </cell>
          <cell r="Y69">
            <v>101</v>
          </cell>
          <cell r="Z69">
            <v>87.363636363636374</v>
          </cell>
          <cell r="AC69">
            <v>130.90909090909091</v>
          </cell>
          <cell r="AD69">
            <v>53</v>
          </cell>
          <cell r="AE69">
            <v>77.909090909090907</v>
          </cell>
          <cell r="AF69">
            <v>114.90909090909091</v>
          </cell>
          <cell r="AG69">
            <v>114.90909090909091</v>
          </cell>
          <cell r="AH69">
            <v>0</v>
          </cell>
          <cell r="AK69">
            <v>862.81818181818176</v>
          </cell>
          <cell r="AL69">
            <v>219</v>
          </cell>
          <cell r="AM69">
            <v>643.81818181818176</v>
          </cell>
          <cell r="AN69">
            <v>643.81818181818176</v>
          </cell>
        </row>
        <row r="70">
          <cell r="F70">
            <v>0</v>
          </cell>
          <cell r="G70">
            <v>0</v>
          </cell>
          <cell r="H70">
            <v>0</v>
          </cell>
          <cell r="P70">
            <v>4</v>
          </cell>
          <cell r="S70">
            <v>20</v>
          </cell>
          <cell r="X70">
            <v>10</v>
          </cell>
          <cell r="Y70">
            <v>5</v>
          </cell>
          <cell r="Z70">
            <v>5</v>
          </cell>
          <cell r="AC70">
            <v>7</v>
          </cell>
          <cell r="AD70">
            <v>3</v>
          </cell>
          <cell r="AE70">
            <v>4</v>
          </cell>
          <cell r="AF70">
            <v>6</v>
          </cell>
          <cell r="AG70">
            <v>6</v>
          </cell>
          <cell r="AH70">
            <v>0</v>
          </cell>
          <cell r="AK70">
            <v>47</v>
          </cell>
          <cell r="AL70">
            <v>12</v>
          </cell>
          <cell r="AM70">
            <v>35</v>
          </cell>
          <cell r="AN70">
            <v>35</v>
          </cell>
        </row>
        <row r="71">
          <cell r="F71">
            <v>0</v>
          </cell>
          <cell r="G71">
            <v>0</v>
          </cell>
          <cell r="H71">
            <v>0</v>
          </cell>
          <cell r="P71">
            <v>21</v>
          </cell>
          <cell r="S71">
            <v>115</v>
          </cell>
          <cell r="X71">
            <v>60</v>
          </cell>
          <cell r="Y71">
            <v>32</v>
          </cell>
          <cell r="Z71">
            <v>28</v>
          </cell>
          <cell r="AC71">
            <v>43</v>
          </cell>
          <cell r="AD71">
            <v>17</v>
          </cell>
          <cell r="AE71">
            <v>26</v>
          </cell>
          <cell r="AF71">
            <v>37</v>
          </cell>
          <cell r="AG71">
            <v>37</v>
          </cell>
          <cell r="AH71">
            <v>0</v>
          </cell>
          <cell r="AK71">
            <v>276</v>
          </cell>
          <cell r="AL71">
            <v>70</v>
          </cell>
          <cell r="AM71">
            <v>206</v>
          </cell>
          <cell r="AN71">
            <v>206</v>
          </cell>
        </row>
        <row r="72">
          <cell r="F72">
            <v>0</v>
          </cell>
          <cell r="G72">
            <v>0</v>
          </cell>
          <cell r="P72">
            <v>90</v>
          </cell>
          <cell r="X72">
            <v>0</v>
          </cell>
          <cell r="AC72">
            <v>0</v>
          </cell>
          <cell r="AF72">
            <v>0</v>
          </cell>
          <cell r="AG72">
            <v>0</v>
          </cell>
          <cell r="AH72">
            <v>0</v>
          </cell>
          <cell r="AK72">
            <v>90</v>
          </cell>
          <cell r="AL72">
            <v>90</v>
          </cell>
          <cell r="AM72">
            <v>0</v>
          </cell>
          <cell r="AN72">
            <v>0</v>
          </cell>
        </row>
        <row r="73">
          <cell r="G73">
            <v>0</v>
          </cell>
          <cell r="S73">
            <v>1558</v>
          </cell>
          <cell r="X73">
            <v>1785</v>
          </cell>
          <cell r="Y73">
            <v>953</v>
          </cell>
          <cell r="Z73">
            <v>832</v>
          </cell>
          <cell r="AC73">
            <v>633</v>
          </cell>
          <cell r="AD73">
            <v>256</v>
          </cell>
          <cell r="AE73">
            <v>377</v>
          </cell>
          <cell r="AF73">
            <v>530</v>
          </cell>
          <cell r="AG73">
            <v>530</v>
          </cell>
          <cell r="AK73">
            <v>4506</v>
          </cell>
          <cell r="AL73">
            <v>1209</v>
          </cell>
          <cell r="AM73">
            <v>3297</v>
          </cell>
          <cell r="AN73">
            <v>3297</v>
          </cell>
        </row>
        <row r="74">
          <cell r="G74">
            <v>0</v>
          </cell>
          <cell r="S74">
            <v>0</v>
          </cell>
          <cell r="X74">
            <v>0</v>
          </cell>
          <cell r="Z74">
            <v>0</v>
          </cell>
          <cell r="AC74">
            <v>0</v>
          </cell>
          <cell r="AD74">
            <v>0</v>
          </cell>
          <cell r="AE74">
            <v>0</v>
          </cell>
          <cell r="AH74">
            <v>0</v>
          </cell>
          <cell r="AK74">
            <v>0</v>
          </cell>
          <cell r="AL74">
            <v>0</v>
          </cell>
          <cell r="AM74">
            <v>0</v>
          </cell>
          <cell r="AN74">
            <v>0</v>
          </cell>
        </row>
        <row r="75">
          <cell r="F75">
            <v>2739</v>
          </cell>
          <cell r="G75">
            <v>746</v>
          </cell>
          <cell r="H75">
            <v>1993</v>
          </cell>
          <cell r="P75">
            <v>105.66666666666667</v>
          </cell>
          <cell r="S75">
            <v>242.66666666666666</v>
          </cell>
          <cell r="T75">
            <v>100.1</v>
          </cell>
          <cell r="U75">
            <v>142.56666666666666</v>
          </cell>
          <cell r="X75">
            <v>88.666666666666671</v>
          </cell>
          <cell r="Y75">
            <v>47</v>
          </cell>
          <cell r="Z75">
            <v>41.666666666666671</v>
          </cell>
          <cell r="AC75">
            <v>69.333333333333343</v>
          </cell>
          <cell r="AD75">
            <v>28</v>
          </cell>
          <cell r="AE75">
            <v>41.333333333333343</v>
          </cell>
          <cell r="AF75">
            <v>250.33333333333331</v>
          </cell>
          <cell r="AG75">
            <v>183.4</v>
          </cell>
          <cell r="AH75">
            <v>66.933333333333309</v>
          </cell>
          <cell r="AK75">
            <v>4069.7333333333331</v>
          </cell>
          <cell r="AL75">
            <v>1356.6666666666667</v>
          </cell>
          <cell r="AM75">
            <v>2713.0666666666666</v>
          </cell>
          <cell r="AN75">
            <v>2713.0666666666666</v>
          </cell>
          <cell r="AO75">
            <v>75</v>
          </cell>
          <cell r="AP75">
            <v>166</v>
          </cell>
          <cell r="AQ75">
            <v>1281.6666666666667</v>
          </cell>
          <cell r="AR75">
            <v>2547.0666666666666</v>
          </cell>
        </row>
        <row r="76">
          <cell r="F76">
            <v>193</v>
          </cell>
          <cell r="G76">
            <v>53</v>
          </cell>
          <cell r="H76">
            <v>140</v>
          </cell>
          <cell r="T76">
            <v>0</v>
          </cell>
          <cell r="U76">
            <v>0</v>
          </cell>
          <cell r="Y76">
            <v>0</v>
          </cell>
          <cell r="Z76">
            <v>0</v>
          </cell>
          <cell r="AE76">
            <v>0</v>
          </cell>
          <cell r="AH76">
            <v>0</v>
          </cell>
          <cell r="AK76">
            <v>193</v>
          </cell>
          <cell r="AL76">
            <v>53</v>
          </cell>
          <cell r="AM76">
            <v>140</v>
          </cell>
          <cell r="AN76">
            <v>140</v>
          </cell>
          <cell r="AO76">
            <v>0</v>
          </cell>
          <cell r="AP76">
            <v>0</v>
          </cell>
          <cell r="AQ76">
            <v>53</v>
          </cell>
          <cell r="AR76">
            <v>140</v>
          </cell>
        </row>
        <row r="77">
          <cell r="F77">
            <v>2506</v>
          </cell>
          <cell r="G77">
            <v>693</v>
          </cell>
          <cell r="H77">
            <v>1813</v>
          </cell>
          <cell r="P77">
            <v>105.66666666666667</v>
          </cell>
          <cell r="S77">
            <v>242.66666666666666</v>
          </cell>
          <cell r="T77">
            <v>100.1</v>
          </cell>
          <cell r="U77">
            <v>142.56666666666666</v>
          </cell>
          <cell r="X77">
            <v>88.666666666666671</v>
          </cell>
          <cell r="Y77">
            <v>47</v>
          </cell>
          <cell r="Z77">
            <v>41.666666666666671</v>
          </cell>
          <cell r="AC77">
            <v>69.333333333333343</v>
          </cell>
          <cell r="AD77">
            <v>28</v>
          </cell>
          <cell r="AE77">
            <v>41.333333333333343</v>
          </cell>
          <cell r="AF77">
            <v>250.33333333333331</v>
          </cell>
          <cell r="AG77">
            <v>183.4</v>
          </cell>
          <cell r="AH77">
            <v>66.933333333333309</v>
          </cell>
          <cell r="AK77">
            <v>3836.7333333333331</v>
          </cell>
          <cell r="AL77">
            <v>1303.6666666666667</v>
          </cell>
          <cell r="AM77">
            <v>2533.0666666666666</v>
          </cell>
          <cell r="AN77">
            <v>2533.0666666666666</v>
          </cell>
          <cell r="AO77">
            <v>75</v>
          </cell>
          <cell r="AP77">
            <v>166</v>
          </cell>
          <cell r="AQ77">
            <v>1228.6666666666667</v>
          </cell>
          <cell r="AR77">
            <v>2367.0666666666666</v>
          </cell>
        </row>
        <row r="78">
          <cell r="F78">
            <v>1695</v>
          </cell>
          <cell r="G78">
            <v>469</v>
          </cell>
          <cell r="H78">
            <v>1226</v>
          </cell>
          <cell r="P78">
            <v>72.666666666666671</v>
          </cell>
          <cell r="S78">
            <v>151.66666666666666</v>
          </cell>
          <cell r="T78">
            <v>100.1</v>
          </cell>
          <cell r="U78">
            <v>51.566666666666663</v>
          </cell>
          <cell r="X78">
            <v>57</v>
          </cell>
          <cell r="Y78">
            <v>30</v>
          </cell>
          <cell r="Z78">
            <v>27</v>
          </cell>
          <cell r="AC78">
            <v>37</v>
          </cell>
          <cell r="AD78">
            <v>28</v>
          </cell>
          <cell r="AE78">
            <v>9</v>
          </cell>
          <cell r="AF78">
            <v>136.66666666666666</v>
          </cell>
          <cell r="AG78">
            <v>119</v>
          </cell>
          <cell r="AH78">
            <v>17.666666666666657</v>
          </cell>
          <cell r="AK78">
            <v>2132.3333333333335</v>
          </cell>
          <cell r="AL78">
            <v>599.66666666666663</v>
          </cell>
          <cell r="AM78">
            <v>1532.666666666667</v>
          </cell>
          <cell r="AN78">
            <v>1532.6666666666667</v>
          </cell>
          <cell r="AR78">
            <v>1532.666666666667</v>
          </cell>
        </row>
        <row r="79">
          <cell r="G79">
            <v>0</v>
          </cell>
          <cell r="H79">
            <v>0</v>
          </cell>
          <cell r="P79">
            <v>0</v>
          </cell>
          <cell r="S79">
            <v>0</v>
          </cell>
          <cell r="AK79">
            <v>358</v>
          </cell>
          <cell r="AL79">
            <v>158</v>
          </cell>
          <cell r="AM79">
            <v>200</v>
          </cell>
          <cell r="AN79">
            <v>200</v>
          </cell>
          <cell r="AR79">
            <v>200</v>
          </cell>
        </row>
        <row r="80">
          <cell r="F80">
            <v>315</v>
          </cell>
          <cell r="G80">
            <v>87</v>
          </cell>
          <cell r="H80">
            <v>228</v>
          </cell>
          <cell r="P80">
            <v>10.333333333333334</v>
          </cell>
          <cell r="S80">
            <v>38.333333333333336</v>
          </cell>
          <cell r="X80">
            <v>6.333333333333333</v>
          </cell>
          <cell r="Y80">
            <v>3</v>
          </cell>
          <cell r="Z80">
            <v>3.333333333333333</v>
          </cell>
          <cell r="AC80">
            <v>7.333333333333333</v>
          </cell>
          <cell r="AD80">
            <v>3</v>
          </cell>
          <cell r="AE80">
            <v>4.333333333333333</v>
          </cell>
          <cell r="AF80">
            <v>55.666666666666664</v>
          </cell>
          <cell r="AG80">
            <v>33.4</v>
          </cell>
          <cell r="AH80">
            <v>22.266666666666666</v>
          </cell>
          <cell r="AK80">
            <v>413.73333333333323</v>
          </cell>
          <cell r="AL80">
            <v>105.33333333333333</v>
          </cell>
          <cell r="AM80">
            <v>308.39999999999992</v>
          </cell>
          <cell r="AN80">
            <v>308.39999999999992</v>
          </cell>
        </row>
        <row r="81">
          <cell r="F81">
            <v>496</v>
          </cell>
          <cell r="G81">
            <v>137</v>
          </cell>
          <cell r="H81">
            <v>359</v>
          </cell>
          <cell r="P81">
            <v>22.666666666666668</v>
          </cell>
          <cell r="S81">
            <v>52.666666666666664</v>
          </cell>
          <cell r="X81">
            <v>25.333333333333332</v>
          </cell>
          <cell r="Y81">
            <v>14</v>
          </cell>
          <cell r="Z81">
            <v>11.333333333333332</v>
          </cell>
          <cell r="AC81">
            <v>25</v>
          </cell>
          <cell r="AD81">
            <v>10</v>
          </cell>
          <cell r="AE81">
            <v>15</v>
          </cell>
          <cell r="AF81">
            <v>53</v>
          </cell>
          <cell r="AG81">
            <v>26</v>
          </cell>
          <cell r="AH81">
            <v>27</v>
          </cell>
          <cell r="AK81">
            <v>656.66666666666663</v>
          </cell>
          <cell r="AL81">
            <v>188.66666666666666</v>
          </cell>
          <cell r="AM81">
            <v>468</v>
          </cell>
          <cell r="AN81">
            <v>468</v>
          </cell>
        </row>
        <row r="82">
          <cell r="G82">
            <v>0</v>
          </cell>
          <cell r="H82">
            <v>0</v>
          </cell>
          <cell r="AK82">
            <v>0</v>
          </cell>
          <cell r="AL82">
            <v>0</v>
          </cell>
          <cell r="AM82">
            <v>0</v>
          </cell>
          <cell r="AN82">
            <v>0</v>
          </cell>
        </row>
        <row r="83">
          <cell r="F83">
            <v>0</v>
          </cell>
          <cell r="G83">
            <v>0</v>
          </cell>
          <cell r="H83">
            <v>0</v>
          </cell>
          <cell r="P83">
            <v>14</v>
          </cell>
          <cell r="S83">
            <v>0</v>
          </cell>
          <cell r="X83">
            <v>0</v>
          </cell>
          <cell r="AC83">
            <v>4</v>
          </cell>
          <cell r="AF83">
            <v>38</v>
          </cell>
          <cell r="AG83">
            <v>38</v>
          </cell>
          <cell r="AH83">
            <v>0</v>
          </cell>
          <cell r="AK83">
            <v>56</v>
          </cell>
          <cell r="AL83">
            <v>14</v>
          </cell>
          <cell r="AM83">
            <v>42</v>
          </cell>
          <cell r="AN83">
            <v>38</v>
          </cell>
        </row>
        <row r="84">
          <cell r="F84">
            <v>4277</v>
          </cell>
          <cell r="G84">
            <v>1171</v>
          </cell>
          <cell r="H84">
            <v>3106</v>
          </cell>
          <cell r="P84">
            <v>2451.9166666666665</v>
          </cell>
          <cell r="Q84">
            <v>0</v>
          </cell>
          <cell r="R84">
            <v>0</v>
          </cell>
          <cell r="S84">
            <v>19113.516969696972</v>
          </cell>
          <cell r="T84">
            <v>15189.599981818181</v>
          </cell>
          <cell r="U84">
            <v>3923.9169878787875</v>
          </cell>
          <cell r="X84">
            <v>19898.9196969697</v>
          </cell>
          <cell r="Y84">
            <v>11477</v>
          </cell>
          <cell r="Z84">
            <v>8421.9196969696968</v>
          </cell>
          <cell r="AA84">
            <v>0</v>
          </cell>
          <cell r="AB84">
            <v>0</v>
          </cell>
          <cell r="AC84">
            <v>17653.617575757573</v>
          </cell>
          <cell r="AD84">
            <v>8223</v>
          </cell>
          <cell r="AE84">
            <v>9430.6175757575766</v>
          </cell>
          <cell r="AF84">
            <v>4956.3842424242421</v>
          </cell>
          <cell r="AG84">
            <v>4147.3999999999996</v>
          </cell>
          <cell r="AH84">
            <v>809.98424242424232</v>
          </cell>
          <cell r="AK84">
            <v>68761.370909090911</v>
          </cell>
          <cell r="AL84">
            <v>24189.916666666668</v>
          </cell>
          <cell r="AM84">
            <v>44571.454242424239</v>
          </cell>
          <cell r="AN84">
            <v>44569.454242424246</v>
          </cell>
          <cell r="AO84">
            <v>19618</v>
          </cell>
          <cell r="AP84">
            <v>31013</v>
          </cell>
          <cell r="AQ84">
            <v>4215.916666666667</v>
          </cell>
          <cell r="AR84">
            <v>12636.454242424243</v>
          </cell>
        </row>
        <row r="85">
          <cell r="F85">
            <v>587</v>
          </cell>
          <cell r="G85">
            <v>118</v>
          </cell>
          <cell r="H85">
            <v>309</v>
          </cell>
          <cell r="P85">
            <v>627.25</v>
          </cell>
          <cell r="Q85">
            <v>0</v>
          </cell>
          <cell r="R85">
            <v>0</v>
          </cell>
          <cell r="T85">
            <v>507.23998181818172</v>
          </cell>
          <cell r="U85">
            <v>527.94365454545448</v>
          </cell>
          <cell r="V85">
            <v>0</v>
          </cell>
          <cell r="W85">
            <v>0</v>
          </cell>
          <cell r="Y85">
            <v>249</v>
          </cell>
          <cell r="Z85">
            <v>216.95000000000005</v>
          </cell>
          <cell r="AA85">
            <v>0</v>
          </cell>
          <cell r="AB85">
            <v>0</v>
          </cell>
          <cell r="AD85">
            <v>157</v>
          </cell>
          <cell r="AE85">
            <v>231.86000000000004</v>
          </cell>
          <cell r="AH85">
            <v>5.0909090909044608E-2</v>
          </cell>
          <cell r="AK85">
            <v>4850.7890909090911</v>
          </cell>
          <cell r="AL85">
            <v>1331.25</v>
          </cell>
          <cell r="AM85">
            <v>3519.5390909090911</v>
          </cell>
          <cell r="AN85">
            <v>840.81000000000006</v>
          </cell>
        </row>
        <row r="86">
          <cell r="AL86">
            <v>24191.916666666664</v>
          </cell>
          <cell r="AN86">
            <v>0</v>
          </cell>
        </row>
        <row r="87">
          <cell r="F87">
            <v>21770</v>
          </cell>
          <cell r="G87">
            <v>21770</v>
          </cell>
          <cell r="AK87">
            <v>15510</v>
          </cell>
          <cell r="AL87">
            <v>15510</v>
          </cell>
          <cell r="AM87">
            <v>0</v>
          </cell>
          <cell r="AN87">
            <v>0</v>
          </cell>
          <cell r="AO87">
            <v>0</v>
          </cell>
          <cell r="AP87">
            <v>0</v>
          </cell>
          <cell r="AQ87">
            <v>0</v>
          </cell>
          <cell r="AR87">
            <v>0</v>
          </cell>
        </row>
        <row r="88">
          <cell r="F88">
            <v>26047</v>
          </cell>
          <cell r="G88">
            <v>22941</v>
          </cell>
          <cell r="H88">
            <v>3106</v>
          </cell>
          <cell r="P88">
            <v>2451.9166666666665</v>
          </cell>
          <cell r="Q88">
            <v>0</v>
          </cell>
          <cell r="R88">
            <v>0</v>
          </cell>
          <cell r="S88">
            <v>19113.516969696972</v>
          </cell>
          <cell r="T88">
            <v>15189.599981818181</v>
          </cell>
          <cell r="U88">
            <v>3923.9169878787875</v>
          </cell>
          <cell r="V88">
            <v>0</v>
          </cell>
          <cell r="W88">
            <v>0</v>
          </cell>
          <cell r="X88">
            <v>19898.9196969697</v>
          </cell>
          <cell r="Y88">
            <v>11477</v>
          </cell>
          <cell r="Z88">
            <v>8421.9196969696968</v>
          </cell>
          <cell r="AA88">
            <v>0</v>
          </cell>
          <cell r="AB88">
            <v>0</v>
          </cell>
          <cell r="AC88">
            <v>17653.617575757573</v>
          </cell>
          <cell r="AD88">
            <v>8223</v>
          </cell>
          <cell r="AE88">
            <v>9430.6175757575766</v>
          </cell>
          <cell r="AF88">
            <v>4956.3842424242421</v>
          </cell>
          <cell r="AG88">
            <v>4147.3999999999996</v>
          </cell>
          <cell r="AH88">
            <v>809.98424242424232</v>
          </cell>
          <cell r="AK88">
            <v>84271.370909090911</v>
          </cell>
          <cell r="AL88">
            <v>39699.916666666672</v>
          </cell>
          <cell r="AM88">
            <v>44571.454242424239</v>
          </cell>
          <cell r="AN88">
            <v>44569.454242424246</v>
          </cell>
          <cell r="AO88">
            <v>19618</v>
          </cell>
          <cell r="AP88">
            <v>31013</v>
          </cell>
          <cell r="AQ88">
            <v>4215.916666666667</v>
          </cell>
          <cell r="AR88">
            <v>12636.454242424243</v>
          </cell>
        </row>
        <row r="89">
          <cell r="F89">
            <v>0</v>
          </cell>
          <cell r="G89">
            <v>0</v>
          </cell>
          <cell r="H89">
            <v>0</v>
          </cell>
          <cell r="AH89">
            <v>0</v>
          </cell>
          <cell r="AM89">
            <v>0</v>
          </cell>
          <cell r="AN89">
            <v>0</v>
          </cell>
          <cell r="AO89">
            <v>0</v>
          </cell>
          <cell r="AP89">
            <v>0</v>
          </cell>
          <cell r="AQ89">
            <v>0</v>
          </cell>
          <cell r="AR89">
            <v>-1</v>
          </cell>
        </row>
        <row r="90">
          <cell r="F90">
            <v>777</v>
          </cell>
          <cell r="G90">
            <v>494</v>
          </cell>
          <cell r="H90">
            <v>283</v>
          </cell>
          <cell r="AH90">
            <v>0</v>
          </cell>
          <cell r="AK90">
            <v>777</v>
          </cell>
          <cell r="AL90">
            <v>494</v>
          </cell>
          <cell r="AM90">
            <v>283</v>
          </cell>
          <cell r="AN90">
            <v>283</v>
          </cell>
          <cell r="AO90">
            <v>0</v>
          </cell>
          <cell r="AP90">
            <v>0</v>
          </cell>
          <cell r="AQ90">
            <v>104.33477786811257</v>
          </cell>
          <cell r="AR90">
            <v>31.851225740501135</v>
          </cell>
        </row>
        <row r="91">
          <cell r="F91">
            <v>44</v>
          </cell>
          <cell r="G91">
            <v>15.040915090189173</v>
          </cell>
          <cell r="H91">
            <v>28.959084909810827</v>
          </cell>
          <cell r="S91">
            <v>0</v>
          </cell>
          <cell r="T91">
            <v>0</v>
          </cell>
          <cell r="U91">
            <v>0</v>
          </cell>
          <cell r="X91">
            <v>0</v>
          </cell>
          <cell r="Y91">
            <v>0</v>
          </cell>
          <cell r="Z91">
            <v>0</v>
          </cell>
          <cell r="AA91">
            <v>0</v>
          </cell>
          <cell r="AB91">
            <v>0</v>
          </cell>
          <cell r="AC91">
            <v>0</v>
          </cell>
          <cell r="AD91">
            <v>0</v>
          </cell>
          <cell r="AE91">
            <v>0</v>
          </cell>
          <cell r="AH91">
            <v>0</v>
          </cell>
          <cell r="AK91">
            <v>44</v>
          </cell>
          <cell r="AL91">
            <v>15.040915090189173</v>
          </cell>
          <cell r="AM91">
            <v>28.959084909810827</v>
          </cell>
          <cell r="AN91">
            <v>28.959084909810827</v>
          </cell>
          <cell r="AO91">
            <v>0</v>
          </cell>
          <cell r="AP91">
            <v>0</v>
          </cell>
          <cell r="AQ91">
            <v>0</v>
          </cell>
          <cell r="AR91">
            <v>0</v>
          </cell>
        </row>
        <row r="92">
          <cell r="F92">
            <v>0</v>
          </cell>
          <cell r="G92">
            <v>0</v>
          </cell>
          <cell r="H92">
            <v>0</v>
          </cell>
          <cell r="P92">
            <v>0</v>
          </cell>
          <cell r="S92">
            <v>0</v>
          </cell>
          <cell r="X92">
            <v>0</v>
          </cell>
          <cell r="Y92">
            <v>0</v>
          </cell>
          <cell r="Z92">
            <v>0</v>
          </cell>
          <cell r="AC92">
            <v>0</v>
          </cell>
          <cell r="AD92">
            <v>0</v>
          </cell>
          <cell r="AE92">
            <v>0</v>
          </cell>
          <cell r="AF92">
            <v>-3</v>
          </cell>
          <cell r="AG92">
            <v>5</v>
          </cell>
          <cell r="AH92">
            <v>-8</v>
          </cell>
          <cell r="AK92">
            <v>5</v>
          </cell>
          <cell r="AL92">
            <v>0</v>
          </cell>
          <cell r="AM92">
            <v>5</v>
          </cell>
          <cell r="AN92">
            <v>5</v>
          </cell>
          <cell r="AO92">
            <v>0</v>
          </cell>
          <cell r="AP92">
            <v>0</v>
          </cell>
          <cell r="AQ92">
            <v>0</v>
          </cell>
          <cell r="AR92">
            <v>5</v>
          </cell>
        </row>
        <row r="93">
          <cell r="AN93">
            <v>0</v>
          </cell>
        </row>
        <row r="94">
          <cell r="AN94">
            <v>0</v>
          </cell>
        </row>
        <row r="95">
          <cell r="F95">
            <v>26868</v>
          </cell>
          <cell r="G95">
            <v>23450.040915090191</v>
          </cell>
          <cell r="H95">
            <v>3417.9590849098108</v>
          </cell>
          <cell r="P95">
            <v>2451.9166666666665</v>
          </cell>
          <cell r="Q95">
            <v>0</v>
          </cell>
          <cell r="R95">
            <v>0</v>
          </cell>
          <cell r="S95">
            <v>19113.516969696972</v>
          </cell>
          <cell r="T95">
            <v>15189.599981818181</v>
          </cell>
          <cell r="U95">
            <v>3923.9169878787875</v>
          </cell>
          <cell r="V95">
            <v>0</v>
          </cell>
          <cell r="W95">
            <v>0</v>
          </cell>
          <cell r="X95">
            <v>19898.9196969697</v>
          </cell>
          <cell r="Y95">
            <v>11477</v>
          </cell>
          <cell r="Z95">
            <v>8421.9196969696968</v>
          </cell>
          <cell r="AA95">
            <v>0</v>
          </cell>
          <cell r="AB95">
            <v>0</v>
          </cell>
          <cell r="AC95">
            <v>17653.617575757573</v>
          </cell>
          <cell r="AD95">
            <v>8223</v>
          </cell>
          <cell r="AE95">
            <v>9430.6175757575766</v>
          </cell>
          <cell r="AF95">
            <v>4953.3842424242421</v>
          </cell>
          <cell r="AG95">
            <v>4152.3999999999996</v>
          </cell>
          <cell r="AH95">
            <v>801.98424242424232</v>
          </cell>
          <cell r="AJ95">
            <v>0</v>
          </cell>
          <cell r="AK95">
            <v>85097.370909090911</v>
          </cell>
          <cell r="AL95">
            <v>40208.957581756862</v>
          </cell>
          <cell r="AM95">
            <v>44888.413327334049</v>
          </cell>
          <cell r="AN95">
            <v>44886.413327334056</v>
          </cell>
          <cell r="AO95">
            <v>19618</v>
          </cell>
          <cell r="AP95">
            <v>31013</v>
          </cell>
          <cell r="AQ95">
            <v>4320.2514445347797</v>
          </cell>
          <cell r="AR95">
            <v>12672.305468164745</v>
          </cell>
        </row>
        <row r="96">
          <cell r="F96">
            <v>5098</v>
          </cell>
          <cell r="G96">
            <v>1680.0409150901905</v>
          </cell>
          <cell r="H96">
            <v>3417.9590849098108</v>
          </cell>
          <cell r="P96">
            <v>2451.9166666666665</v>
          </cell>
          <cell r="Q96">
            <v>0</v>
          </cell>
          <cell r="R96">
            <v>0</v>
          </cell>
          <cell r="S96">
            <v>8699.5169696969715</v>
          </cell>
          <cell r="T96">
            <v>4775.5999818181808</v>
          </cell>
          <cell r="U96">
            <v>3923.9169878787875</v>
          </cell>
          <cell r="V96">
            <v>0</v>
          </cell>
          <cell r="W96">
            <v>0</v>
          </cell>
          <cell r="X96">
            <v>3916.9196969697005</v>
          </cell>
          <cell r="Y96">
            <v>2092</v>
          </cell>
          <cell r="Z96">
            <v>1824.9196969696968</v>
          </cell>
          <cell r="AA96">
            <v>0</v>
          </cell>
          <cell r="AB96">
            <v>0</v>
          </cell>
          <cell r="AC96">
            <v>2172.6175757575729</v>
          </cell>
          <cell r="AD96">
            <v>879</v>
          </cell>
          <cell r="AE96">
            <v>1293.6175757575766</v>
          </cell>
          <cell r="AF96">
            <v>4953.3842424242421</v>
          </cell>
          <cell r="AG96">
            <v>4152.3999999999996</v>
          </cell>
          <cell r="AH96">
            <v>801.98424242424232</v>
          </cell>
          <cell r="AJ96">
            <v>0</v>
          </cell>
          <cell r="AK96">
            <v>27710.370909090911</v>
          </cell>
          <cell r="AL96">
            <v>7969.9575817568621</v>
          </cell>
          <cell r="AM96">
            <v>19740.413327334049</v>
          </cell>
          <cell r="AN96">
            <v>19738.413327334056</v>
          </cell>
          <cell r="AO96">
            <v>2889</v>
          </cell>
          <cell r="AP96">
            <v>5865</v>
          </cell>
          <cell r="AQ96">
            <v>4320.2514445347797</v>
          </cell>
          <cell r="AR96">
            <v>12672.305468164745</v>
          </cell>
        </row>
        <row r="97">
          <cell r="F97">
            <v>1758</v>
          </cell>
          <cell r="P97">
            <v>3547</v>
          </cell>
          <cell r="S97">
            <v>3467</v>
          </cell>
          <cell r="X97">
            <v>225</v>
          </cell>
          <cell r="AC97">
            <v>170</v>
          </cell>
          <cell r="AD97">
            <v>17653.617575757577</v>
          </cell>
          <cell r="AF97">
            <v>861</v>
          </cell>
          <cell r="AG97">
            <v>861</v>
          </cell>
          <cell r="AH97">
            <v>0</v>
          </cell>
          <cell r="AJ97">
            <v>0</v>
          </cell>
          <cell r="AK97">
            <v>10043</v>
          </cell>
        </row>
        <row r="98">
          <cell r="P98">
            <v>1878</v>
          </cell>
        </row>
        <row r="99">
          <cell r="P99">
            <v>1669</v>
          </cell>
          <cell r="S99">
            <v>3362</v>
          </cell>
          <cell r="X99">
            <v>115</v>
          </cell>
          <cell r="AC99">
            <v>40</v>
          </cell>
        </row>
        <row r="100">
          <cell r="F100">
            <v>0</v>
          </cell>
          <cell r="P100">
            <v>470</v>
          </cell>
          <cell r="S100">
            <v>1018</v>
          </cell>
          <cell r="X100">
            <v>225</v>
          </cell>
          <cell r="AC100">
            <v>170</v>
          </cell>
          <cell r="AF100">
            <v>861</v>
          </cell>
          <cell r="AG100">
            <v>861</v>
          </cell>
          <cell r="AH100">
            <v>0</v>
          </cell>
          <cell r="AK100">
            <v>2759</v>
          </cell>
          <cell r="AL100">
            <v>85097.370909090911</v>
          </cell>
          <cell r="AM100">
            <v>40210.957581756855</v>
          </cell>
        </row>
        <row r="101">
          <cell r="F101">
            <v>0</v>
          </cell>
          <cell r="X101">
            <v>0</v>
          </cell>
          <cell r="AK101">
            <v>0</v>
          </cell>
        </row>
        <row r="102">
          <cell r="F102">
            <v>1758</v>
          </cell>
          <cell r="P102">
            <v>3077</v>
          </cell>
          <cell r="S102">
            <v>2449</v>
          </cell>
          <cell r="X102">
            <v>0</v>
          </cell>
          <cell r="AC102">
            <v>0</v>
          </cell>
          <cell r="AF102">
            <v>0</v>
          </cell>
          <cell r="AG102">
            <v>0</v>
          </cell>
          <cell r="AH102">
            <v>0</v>
          </cell>
          <cell r="AK102">
            <v>7284</v>
          </cell>
        </row>
        <row r="103">
          <cell r="P103">
            <v>1878</v>
          </cell>
          <cell r="S103">
            <v>0</v>
          </cell>
        </row>
        <row r="104">
          <cell r="F104">
            <v>0</v>
          </cell>
          <cell r="S104">
            <v>0</v>
          </cell>
          <cell r="X104">
            <v>0</v>
          </cell>
        </row>
        <row r="106">
          <cell r="AK106">
            <v>0</v>
          </cell>
        </row>
        <row r="107">
          <cell r="AK107">
            <v>0</v>
          </cell>
        </row>
        <row r="108">
          <cell r="F108">
            <v>0</v>
          </cell>
          <cell r="P108">
            <v>0</v>
          </cell>
          <cell r="S108">
            <v>0</v>
          </cell>
          <cell r="X108">
            <v>0</v>
          </cell>
          <cell r="AC108">
            <v>0</v>
          </cell>
          <cell r="AF108">
            <v>0</v>
          </cell>
          <cell r="AG108">
            <v>0</v>
          </cell>
          <cell r="AH108">
            <v>0</v>
          </cell>
          <cell r="AK108">
            <v>0</v>
          </cell>
        </row>
        <row r="109">
          <cell r="S109">
            <v>0</v>
          </cell>
          <cell r="AC109">
            <v>0</v>
          </cell>
          <cell r="AF109">
            <v>0</v>
          </cell>
          <cell r="AG109">
            <v>0</v>
          </cell>
          <cell r="AH109">
            <v>0</v>
          </cell>
          <cell r="AK109">
            <v>0</v>
          </cell>
        </row>
        <row r="110">
          <cell r="F110">
            <v>0</v>
          </cell>
          <cell r="P110">
            <v>0</v>
          </cell>
          <cell r="S110">
            <v>0</v>
          </cell>
          <cell r="AC110">
            <v>0</v>
          </cell>
          <cell r="AF110">
            <v>0</v>
          </cell>
          <cell r="AG110">
            <v>0</v>
          </cell>
          <cell r="AH110">
            <v>0</v>
          </cell>
          <cell r="AK110">
            <v>0</v>
          </cell>
        </row>
        <row r="111">
          <cell r="F111">
            <v>0</v>
          </cell>
          <cell r="P111">
            <v>0</v>
          </cell>
          <cell r="S111">
            <v>0</v>
          </cell>
          <cell r="X111">
            <v>0</v>
          </cell>
          <cell r="AC111">
            <v>0</v>
          </cell>
          <cell r="AF111">
            <v>0</v>
          </cell>
          <cell r="AG111">
            <v>0</v>
          </cell>
          <cell r="AH111">
            <v>0</v>
          </cell>
          <cell r="AK111">
            <v>0</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AC113">
            <v>0</v>
          </cell>
          <cell r="AF113">
            <v>0</v>
          </cell>
          <cell r="AG113">
            <v>0</v>
          </cell>
          <cell r="AH113">
            <v>0</v>
          </cell>
          <cell r="AK113">
            <v>0</v>
          </cell>
        </row>
        <row r="114">
          <cell r="F114">
            <v>0</v>
          </cell>
          <cell r="P114">
            <v>0</v>
          </cell>
          <cell r="S114">
            <v>0</v>
          </cell>
          <cell r="X114">
            <v>0</v>
          </cell>
          <cell r="AC114">
            <v>0</v>
          </cell>
          <cell r="AF114">
            <v>0</v>
          </cell>
          <cell r="AG114">
            <v>0</v>
          </cell>
          <cell r="AH114">
            <v>0</v>
          </cell>
          <cell r="AK114">
            <v>0</v>
          </cell>
        </row>
        <row r="115">
          <cell r="F115">
            <v>0</v>
          </cell>
          <cell r="P115">
            <v>0</v>
          </cell>
          <cell r="S115">
            <v>0</v>
          </cell>
          <cell r="AC115">
            <v>0</v>
          </cell>
          <cell r="AG115">
            <v>0</v>
          </cell>
          <cell r="AH115">
            <v>0</v>
          </cell>
          <cell r="AK115">
            <v>0</v>
          </cell>
          <cell r="AM115">
            <v>0</v>
          </cell>
        </row>
        <row r="116">
          <cell r="F116">
            <v>0</v>
          </cell>
          <cell r="P116">
            <v>0</v>
          </cell>
          <cell r="S116">
            <v>0</v>
          </cell>
          <cell r="AH116">
            <v>0</v>
          </cell>
          <cell r="AK116">
            <v>0</v>
          </cell>
        </row>
        <row r="117">
          <cell r="F117">
            <v>0</v>
          </cell>
          <cell r="P117">
            <v>0</v>
          </cell>
          <cell r="S117">
            <v>0</v>
          </cell>
          <cell r="AC117">
            <v>0</v>
          </cell>
          <cell r="AG117">
            <v>0</v>
          </cell>
          <cell r="AH117">
            <v>0</v>
          </cell>
          <cell r="AK117">
            <v>0</v>
          </cell>
          <cell r="AL117">
            <v>0</v>
          </cell>
          <cell r="AM117">
            <v>0</v>
          </cell>
        </row>
        <row r="118">
          <cell r="P118">
            <v>0</v>
          </cell>
          <cell r="S118">
            <v>0</v>
          </cell>
          <cell r="AC118">
            <v>0</v>
          </cell>
          <cell r="AG118">
            <v>0</v>
          </cell>
          <cell r="AH118">
            <v>0</v>
          </cell>
          <cell r="AK118">
            <v>0</v>
          </cell>
        </row>
        <row r="119">
          <cell r="F119">
            <v>0</v>
          </cell>
          <cell r="P119">
            <v>0</v>
          </cell>
          <cell r="S119">
            <v>0</v>
          </cell>
          <cell r="AC119">
            <v>0</v>
          </cell>
          <cell r="AF119">
            <v>0</v>
          </cell>
          <cell r="AG119">
            <v>0</v>
          </cell>
          <cell r="AH119">
            <v>0</v>
          </cell>
          <cell r="AK119">
            <v>0</v>
          </cell>
        </row>
        <row r="120">
          <cell r="P120">
            <v>0</v>
          </cell>
          <cell r="S120">
            <v>0</v>
          </cell>
          <cell r="X120">
            <v>0</v>
          </cell>
          <cell r="AC120">
            <v>0</v>
          </cell>
          <cell r="AG120">
            <v>0</v>
          </cell>
          <cell r="AH120">
            <v>0</v>
          </cell>
          <cell r="AK120">
            <v>0</v>
          </cell>
        </row>
        <row r="121">
          <cell r="F121">
            <v>100</v>
          </cell>
          <cell r="AK121">
            <v>100</v>
          </cell>
        </row>
        <row r="122">
          <cell r="S122">
            <v>0</v>
          </cell>
          <cell r="X122">
            <v>0</v>
          </cell>
          <cell r="AF122">
            <v>0</v>
          </cell>
          <cell r="AK122">
            <v>0</v>
          </cell>
        </row>
        <row r="123">
          <cell r="F123">
            <v>3480</v>
          </cell>
          <cell r="AK123">
            <v>3480</v>
          </cell>
        </row>
        <row r="124">
          <cell r="AK124">
            <v>0</v>
          </cell>
        </row>
        <row r="125">
          <cell r="AK125">
            <v>0</v>
          </cell>
          <cell r="AL125">
            <v>-8132.8846363636376</v>
          </cell>
        </row>
        <row r="126">
          <cell r="F126">
            <v>0</v>
          </cell>
          <cell r="AK126">
            <v>0</v>
          </cell>
        </row>
        <row r="127">
          <cell r="F127">
            <v>3580</v>
          </cell>
          <cell r="G127">
            <v>0</v>
          </cell>
          <cell r="H127">
            <v>0</v>
          </cell>
          <cell r="P127">
            <v>3077</v>
          </cell>
          <cell r="Q127">
            <v>0</v>
          </cell>
          <cell r="R127">
            <v>0</v>
          </cell>
          <cell r="S127">
            <v>2449</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J127">
            <v>0</v>
          </cell>
          <cell r="AK127">
            <v>3580</v>
          </cell>
          <cell r="AO127">
            <v>0</v>
          </cell>
          <cell r="AP127">
            <v>0</v>
          </cell>
          <cell r="AQ127">
            <v>0</v>
          </cell>
          <cell r="AR127">
            <v>0</v>
          </cell>
        </row>
        <row r="128">
          <cell r="F128">
            <v>3580</v>
          </cell>
          <cell r="G128">
            <v>0</v>
          </cell>
          <cell r="H128">
            <v>0</v>
          </cell>
          <cell r="P128">
            <v>3077</v>
          </cell>
          <cell r="S128">
            <v>2449</v>
          </cell>
          <cell r="X128">
            <v>0</v>
          </cell>
          <cell r="Y128">
            <v>0</v>
          </cell>
          <cell r="Z128">
            <v>0</v>
          </cell>
          <cell r="AC128">
            <v>0</v>
          </cell>
          <cell r="AD128">
            <v>0</v>
          </cell>
          <cell r="AE128">
            <v>0</v>
          </cell>
          <cell r="AF128">
            <v>0</v>
          </cell>
          <cell r="AG128">
            <v>0</v>
          </cell>
          <cell r="AH128">
            <v>0</v>
          </cell>
          <cell r="AJ128">
            <v>0</v>
          </cell>
          <cell r="AK128">
            <v>3580</v>
          </cell>
        </row>
        <row r="129">
          <cell r="AK129">
            <v>-4552.8846363636376</v>
          </cell>
          <cell r="AL129">
            <v>9106</v>
          </cell>
        </row>
        <row r="130">
          <cell r="AK130">
            <v>-4552.8846363636376</v>
          </cell>
        </row>
        <row r="131">
          <cell r="AK131">
            <v>-6504.1209090909106</v>
          </cell>
          <cell r="AL131">
            <v>9186.0424182431379</v>
          </cell>
          <cell r="AM131">
            <v>-16555.413327334049</v>
          </cell>
        </row>
        <row r="133">
          <cell r="AK133">
            <v>-1951.236272727273</v>
          </cell>
          <cell r="AO133">
            <v>0</v>
          </cell>
        </row>
        <row r="136">
          <cell r="AK136">
            <v>28333</v>
          </cell>
          <cell r="AM136">
            <v>28333</v>
          </cell>
          <cell r="AO136">
            <v>0</v>
          </cell>
          <cell r="AQ136">
            <v>0</v>
          </cell>
        </row>
        <row r="137">
          <cell r="AK137">
            <v>-16555.413327334049</v>
          </cell>
          <cell r="AO137">
            <v>0</v>
          </cell>
        </row>
        <row r="138">
          <cell r="AK138">
            <v>17.93</v>
          </cell>
          <cell r="AO138" t="e">
            <v>#DIV/0!</v>
          </cell>
        </row>
        <row r="139">
          <cell r="AK139">
            <v>28.41</v>
          </cell>
          <cell r="AO139" t="e">
            <v>#DIV/0!</v>
          </cell>
        </row>
        <row r="140">
          <cell r="AK140">
            <v>0</v>
          </cell>
          <cell r="AO140">
            <v>0</v>
          </cell>
        </row>
        <row r="142">
          <cell r="AK142">
            <v>12.49</v>
          </cell>
          <cell r="AO142" t="e">
            <v>#DIV/0!</v>
          </cell>
        </row>
        <row r="144">
          <cell r="AJ144">
            <v>0</v>
          </cell>
          <cell r="AK144">
            <v>10.16</v>
          </cell>
          <cell r="AO144" t="e">
            <v>#DIV/0!</v>
          </cell>
        </row>
        <row r="145">
          <cell r="AK145">
            <v>49395</v>
          </cell>
          <cell r="AL145">
            <v>49395</v>
          </cell>
        </row>
        <row r="147">
          <cell r="AJ147">
            <v>300</v>
          </cell>
        </row>
        <row r="148">
          <cell r="AK148">
            <v>5114.2857142857147</v>
          </cell>
          <cell r="AL148">
            <v>-40208.957581756862</v>
          </cell>
          <cell r="AM148">
            <v>-44888.413327334049</v>
          </cell>
        </row>
        <row r="149">
          <cell r="S149">
            <v>0</v>
          </cell>
          <cell r="AK149">
            <v>865.25</v>
          </cell>
        </row>
        <row r="151">
          <cell r="AJ151">
            <v>0</v>
          </cell>
          <cell r="AK151">
            <v>77728</v>
          </cell>
          <cell r="AL151">
            <v>49395</v>
          </cell>
          <cell r="AM151">
            <v>28333</v>
          </cell>
          <cell r="AO151">
            <v>0</v>
          </cell>
        </row>
        <row r="152">
          <cell r="AK152">
            <v>0</v>
          </cell>
        </row>
        <row r="153">
          <cell r="AK153">
            <v>77728</v>
          </cell>
          <cell r="AL153">
            <v>49395</v>
          </cell>
          <cell r="AM153">
            <v>28333</v>
          </cell>
        </row>
        <row r="154">
          <cell r="AK154">
            <v>0</v>
          </cell>
          <cell r="AO154">
            <v>2889</v>
          </cell>
          <cell r="AP154">
            <v>5865</v>
          </cell>
          <cell r="AQ154">
            <v>4320.2514445347797</v>
          </cell>
          <cell r="AR154">
            <v>12672.305468164745</v>
          </cell>
        </row>
        <row r="155">
          <cell r="AK155">
            <v>-7.6</v>
          </cell>
          <cell r="AL155">
            <v>22.8</v>
          </cell>
          <cell r="AM155">
            <v>-36.9</v>
          </cell>
        </row>
        <row r="156">
          <cell r="AK156">
            <v>6.0099221158656952</v>
          </cell>
          <cell r="AL156">
            <v>-100</v>
          </cell>
          <cell r="AM156">
            <v>-100</v>
          </cell>
        </row>
        <row r="157">
          <cell r="AL157">
            <v>0</v>
          </cell>
          <cell r="AM157">
            <v>0</v>
          </cell>
        </row>
        <row r="159">
          <cell r="F159">
            <v>0</v>
          </cell>
          <cell r="P159">
            <v>0</v>
          </cell>
          <cell r="S159">
            <v>0</v>
          </cell>
          <cell r="X159">
            <v>0</v>
          </cell>
          <cell r="AC159">
            <v>0</v>
          </cell>
          <cell r="AJ159">
            <v>142</v>
          </cell>
          <cell r="AK159">
            <v>0</v>
          </cell>
        </row>
        <row r="160">
          <cell r="F160">
            <v>320</v>
          </cell>
          <cell r="P160">
            <v>730</v>
          </cell>
          <cell r="S160">
            <v>2168</v>
          </cell>
          <cell r="X160">
            <v>1785</v>
          </cell>
          <cell r="AC160">
            <v>723</v>
          </cell>
          <cell r="AF160">
            <v>963</v>
          </cell>
          <cell r="AG160">
            <v>530</v>
          </cell>
          <cell r="AH160">
            <v>433</v>
          </cell>
          <cell r="AK160">
            <v>6689</v>
          </cell>
        </row>
        <row r="161">
          <cell r="F161">
            <v>320</v>
          </cell>
          <cell r="P161">
            <v>390</v>
          </cell>
          <cell r="S161">
            <v>512</v>
          </cell>
          <cell r="X161">
            <v>2374</v>
          </cell>
          <cell r="AC161">
            <v>1081</v>
          </cell>
          <cell r="AF161">
            <v>560</v>
          </cell>
          <cell r="AG161">
            <v>500</v>
          </cell>
          <cell r="AH161">
            <v>60</v>
          </cell>
          <cell r="AK161">
            <v>4677</v>
          </cell>
        </row>
        <row r="162">
          <cell r="F162">
            <v>320</v>
          </cell>
          <cell r="P162">
            <v>275</v>
          </cell>
          <cell r="S162">
            <v>313</v>
          </cell>
          <cell r="X162">
            <v>230</v>
          </cell>
          <cell r="AC162">
            <v>231</v>
          </cell>
          <cell r="AF162">
            <v>76</v>
          </cell>
          <cell r="AG162">
            <v>76</v>
          </cell>
          <cell r="AH162">
            <v>0</v>
          </cell>
          <cell r="AK162">
            <v>1445</v>
          </cell>
        </row>
        <row r="163">
          <cell r="P163">
            <v>200</v>
          </cell>
          <cell r="S163">
            <v>165</v>
          </cell>
          <cell r="X163">
            <v>186</v>
          </cell>
          <cell r="AB163">
            <v>9</v>
          </cell>
          <cell r="AC163">
            <v>47</v>
          </cell>
          <cell r="AF163">
            <v>66</v>
          </cell>
          <cell r="AG163">
            <v>66</v>
          </cell>
          <cell r="AK163">
            <v>598</v>
          </cell>
        </row>
        <row r="164">
          <cell r="AK164">
            <v>0</v>
          </cell>
        </row>
        <row r="165">
          <cell r="F165">
            <v>14.170833333333334</v>
          </cell>
          <cell r="AK165">
            <v>14.170833333333334</v>
          </cell>
        </row>
        <row r="166">
          <cell r="P166">
            <v>180</v>
          </cell>
          <cell r="S166">
            <v>498.63636363636363</v>
          </cell>
          <cell r="X166">
            <v>258.36363636363637</v>
          </cell>
          <cell r="AC166">
            <v>180.90909090909091</v>
          </cell>
          <cell r="AF166">
            <v>157.90909090909091</v>
          </cell>
          <cell r="AG166">
            <v>157.90909090909091</v>
          </cell>
          <cell r="AK166">
            <v>1117.909090909091</v>
          </cell>
        </row>
        <row r="167">
          <cell r="F167">
            <v>260</v>
          </cell>
          <cell r="S167">
            <v>1669.3636363636365</v>
          </cell>
          <cell r="X167">
            <v>1526.6363636363635</v>
          </cell>
          <cell r="AC167">
            <v>542.09090909090912</v>
          </cell>
          <cell r="AK167">
            <v>3998.090909090909</v>
          </cell>
        </row>
        <row r="168">
          <cell r="S168">
            <v>2168</v>
          </cell>
          <cell r="X168">
            <v>1785</v>
          </cell>
          <cell r="AC168">
            <v>723</v>
          </cell>
        </row>
        <row r="169">
          <cell r="F169">
            <v>60</v>
          </cell>
          <cell r="P169">
            <v>0</v>
          </cell>
          <cell r="S169">
            <v>0</v>
          </cell>
          <cell r="X169">
            <v>0</v>
          </cell>
          <cell r="AC169">
            <v>0</v>
          </cell>
          <cell r="AK169">
            <v>60</v>
          </cell>
        </row>
        <row r="170">
          <cell r="S170">
            <v>0</v>
          </cell>
          <cell r="X170">
            <v>0</v>
          </cell>
          <cell r="AC170">
            <v>0</v>
          </cell>
          <cell r="AF170">
            <v>0</v>
          </cell>
          <cell r="AG170">
            <v>0</v>
          </cell>
          <cell r="AH170">
            <v>0</v>
          </cell>
          <cell r="AK170">
            <v>0</v>
          </cell>
        </row>
        <row r="171">
          <cell r="F171">
            <v>1758</v>
          </cell>
          <cell r="G171">
            <v>0</v>
          </cell>
          <cell r="H171">
            <v>0</v>
          </cell>
          <cell r="P171">
            <v>3547</v>
          </cell>
          <cell r="Q171">
            <v>0</v>
          </cell>
          <cell r="R171">
            <v>0</v>
          </cell>
          <cell r="S171">
            <v>3467</v>
          </cell>
          <cell r="T171">
            <v>0</v>
          </cell>
          <cell r="U171">
            <v>0</v>
          </cell>
          <cell r="V171">
            <v>0</v>
          </cell>
          <cell r="W171">
            <v>0</v>
          </cell>
          <cell r="X171">
            <v>225</v>
          </cell>
          <cell r="Y171">
            <v>0</v>
          </cell>
          <cell r="Z171">
            <v>0</v>
          </cell>
          <cell r="AA171">
            <v>0</v>
          </cell>
          <cell r="AB171">
            <v>0</v>
          </cell>
          <cell r="AC171">
            <v>170</v>
          </cell>
          <cell r="AD171">
            <v>17653.617575757577</v>
          </cell>
          <cell r="AE171">
            <v>0</v>
          </cell>
          <cell r="AF171">
            <v>861</v>
          </cell>
          <cell r="AG171">
            <v>461</v>
          </cell>
          <cell r="AH171">
            <v>0</v>
          </cell>
          <cell r="AJ171">
            <v>0</v>
          </cell>
          <cell r="AK171">
            <v>9643</v>
          </cell>
        </row>
        <row r="172">
          <cell r="F172">
            <v>1758</v>
          </cell>
          <cell r="G172">
            <v>0</v>
          </cell>
          <cell r="H172">
            <v>0</v>
          </cell>
          <cell r="P172">
            <v>3547</v>
          </cell>
          <cell r="Q172">
            <v>0</v>
          </cell>
          <cell r="R172">
            <v>0</v>
          </cell>
          <cell r="S172">
            <v>3467</v>
          </cell>
          <cell r="T172">
            <v>0</v>
          </cell>
          <cell r="U172">
            <v>0</v>
          </cell>
          <cell r="V172">
            <v>0</v>
          </cell>
          <cell r="W172">
            <v>0</v>
          </cell>
          <cell r="X172">
            <v>225</v>
          </cell>
          <cell r="Y172">
            <v>0</v>
          </cell>
          <cell r="Z172">
            <v>0</v>
          </cell>
          <cell r="AA172">
            <v>0</v>
          </cell>
          <cell r="AB172">
            <v>0</v>
          </cell>
          <cell r="AC172">
            <v>170</v>
          </cell>
          <cell r="AD172">
            <v>17653.617575757577</v>
          </cell>
          <cell r="AE172">
            <v>0</v>
          </cell>
          <cell r="AF172">
            <v>861</v>
          </cell>
          <cell r="AG172">
            <v>861</v>
          </cell>
          <cell r="AH172">
            <v>0</v>
          </cell>
          <cell r="AJ172">
            <v>0</v>
          </cell>
          <cell r="AK172">
            <v>10043</v>
          </cell>
        </row>
        <row r="173">
          <cell r="F173">
            <v>0</v>
          </cell>
          <cell r="G173">
            <v>0</v>
          </cell>
          <cell r="H173">
            <v>0</v>
          </cell>
          <cell r="P173">
            <v>0</v>
          </cell>
          <cell r="R173">
            <v>0</v>
          </cell>
          <cell r="S173">
            <v>0</v>
          </cell>
          <cell r="T173">
            <v>0</v>
          </cell>
          <cell r="U173">
            <v>0</v>
          </cell>
          <cell r="V173">
            <v>0</v>
          </cell>
          <cell r="W173">
            <v>0</v>
          </cell>
          <cell r="X173">
            <v>0</v>
          </cell>
          <cell r="Y173">
            <v>0</v>
          </cell>
          <cell r="Z173">
            <v>0</v>
          </cell>
          <cell r="AA173">
            <v>0</v>
          </cell>
          <cell r="AB173">
            <v>0</v>
          </cell>
          <cell r="AC173">
            <v>0</v>
          </cell>
          <cell r="AE173">
            <v>0</v>
          </cell>
          <cell r="AF173">
            <v>0</v>
          </cell>
          <cell r="AG173">
            <v>0</v>
          </cell>
          <cell r="AH173">
            <v>0</v>
          </cell>
          <cell r="AJ173">
            <v>0</v>
          </cell>
          <cell r="AK173">
            <v>0</v>
          </cell>
        </row>
        <row r="174">
          <cell r="F174">
            <v>0</v>
          </cell>
          <cell r="AG174">
            <v>0</v>
          </cell>
          <cell r="AK174">
            <v>0</v>
          </cell>
        </row>
        <row r="175">
          <cell r="AK175">
            <v>0</v>
          </cell>
        </row>
        <row r="176">
          <cell r="F176">
            <v>3480</v>
          </cell>
          <cell r="AK176">
            <v>3480</v>
          </cell>
        </row>
        <row r="177">
          <cell r="F177">
            <v>587</v>
          </cell>
          <cell r="P177">
            <v>863.25</v>
          </cell>
          <cell r="Q177">
            <v>0</v>
          </cell>
          <cell r="R177">
            <v>0</v>
          </cell>
          <cell r="S177">
            <v>1921.8199999999997</v>
          </cell>
          <cell r="T177">
            <v>697.23998181818172</v>
          </cell>
          <cell r="U177">
            <v>725.94365454545448</v>
          </cell>
          <cell r="V177">
            <v>0</v>
          </cell>
          <cell r="W177">
            <v>0</v>
          </cell>
          <cell r="X177">
            <v>639.95000000000005</v>
          </cell>
          <cell r="AA177">
            <v>0</v>
          </cell>
          <cell r="AB177">
            <v>0</v>
          </cell>
          <cell r="AC177">
            <v>535.86</v>
          </cell>
          <cell r="AF177">
            <v>1759.96</v>
          </cell>
          <cell r="AG177">
            <v>1759.909090909091</v>
          </cell>
          <cell r="AH177">
            <v>5.0909090909044608E-2</v>
          </cell>
          <cell r="AJ177">
            <v>0</v>
          </cell>
          <cell r="AK177">
            <v>6670.7890909090902</v>
          </cell>
          <cell r="AO177">
            <v>266</v>
          </cell>
          <cell r="AP177">
            <v>661</v>
          </cell>
          <cell r="AQ177">
            <v>907.25</v>
          </cell>
          <cell r="AR177">
            <v>2372.7209090909091</v>
          </cell>
        </row>
        <row r="178">
          <cell r="F178">
            <v>0</v>
          </cell>
          <cell r="G178">
            <v>0</v>
          </cell>
          <cell r="H178">
            <v>0</v>
          </cell>
          <cell r="P178">
            <v>180</v>
          </cell>
          <cell r="Q178">
            <v>0</v>
          </cell>
          <cell r="R178">
            <v>0</v>
          </cell>
          <cell r="S178">
            <v>498.63636363636363</v>
          </cell>
          <cell r="T178">
            <v>0</v>
          </cell>
          <cell r="U178">
            <v>0</v>
          </cell>
          <cell r="V178">
            <v>0</v>
          </cell>
          <cell r="W178">
            <v>0</v>
          </cell>
          <cell r="X178">
            <v>258.36363636363637</v>
          </cell>
          <cell r="Y178">
            <v>138</v>
          </cell>
          <cell r="Z178">
            <v>120.36363636363637</v>
          </cell>
          <cell r="AA178">
            <v>0</v>
          </cell>
          <cell r="AB178">
            <v>0</v>
          </cell>
          <cell r="AC178">
            <v>180.90909090909091</v>
          </cell>
          <cell r="AD178">
            <v>73</v>
          </cell>
          <cell r="AE178">
            <v>107.90909090909091</v>
          </cell>
          <cell r="AF178">
            <v>157.90909090909091</v>
          </cell>
          <cell r="AG178">
            <v>157.90909090909091</v>
          </cell>
          <cell r="AH178">
            <v>0</v>
          </cell>
        </row>
        <row r="179">
          <cell r="F179">
            <v>0</v>
          </cell>
          <cell r="P179">
            <v>0</v>
          </cell>
          <cell r="Q179">
            <v>0</v>
          </cell>
          <cell r="R179">
            <v>0</v>
          </cell>
          <cell r="S179">
            <v>13.666666666666666</v>
          </cell>
          <cell r="T179">
            <v>13.666666666666666</v>
          </cell>
          <cell r="U179">
            <v>0</v>
          </cell>
          <cell r="V179">
            <v>0</v>
          </cell>
          <cell r="W179">
            <v>0</v>
          </cell>
          <cell r="X179">
            <v>647</v>
          </cell>
          <cell r="AA179">
            <v>0</v>
          </cell>
          <cell r="AB179">
            <v>0</v>
          </cell>
          <cell r="AC179">
            <v>13.333333333333334</v>
          </cell>
          <cell r="AF179">
            <v>-2.7</v>
          </cell>
          <cell r="AG179">
            <v>5</v>
          </cell>
          <cell r="AH179">
            <v>-7.7</v>
          </cell>
          <cell r="AJ179">
            <v>0</v>
          </cell>
          <cell r="AK179">
            <v>-1272.236272727273</v>
          </cell>
          <cell r="AO179">
            <v>350</v>
          </cell>
          <cell r="AP179">
            <v>315</v>
          </cell>
          <cell r="AQ179">
            <v>0</v>
          </cell>
          <cell r="AR179">
            <v>14</v>
          </cell>
        </row>
        <row r="182">
          <cell r="F182">
            <v>6013</v>
          </cell>
          <cell r="P182">
            <v>478.66666666666606</v>
          </cell>
          <cell r="S182">
            <v>4076.6666666666688</v>
          </cell>
          <cell r="X182">
            <v>534.33333333333678</v>
          </cell>
          <cell r="AC182">
            <v>554.33333333333053</v>
          </cell>
          <cell r="AF182">
            <v>1865.0333333333331</v>
          </cell>
          <cell r="AG182">
            <v>1889.3999999999996</v>
          </cell>
          <cell r="AH182">
            <v>376.63333333333327</v>
          </cell>
          <cell r="AP182">
            <v>1507.2</v>
          </cell>
        </row>
        <row r="183">
          <cell r="AO183" t="str">
            <v>ОЧИК.18.02.</v>
          </cell>
        </row>
        <row r="186">
          <cell r="F186" t="str">
            <v>АПАРАТ ВСЬОГО</v>
          </cell>
          <cell r="G186" t="str">
            <v>АПАРАТ ЕЛЕКТРО</v>
          </cell>
          <cell r="H186" t="str">
            <v>АПАРАТ ТЕПЛО</v>
          </cell>
          <cell r="P186" t="str">
            <v>ККМ</v>
          </cell>
          <cell r="S186" t="str">
            <v>КТМ</v>
          </cell>
          <cell r="X186" t="str">
            <v>ТЕЦ-5 ВСЬОГО</v>
          </cell>
          <cell r="Y186" t="str">
            <v>Е/Е</v>
          </cell>
          <cell r="Z186" t="str">
            <v xml:space="preserve"> Т/Е</v>
          </cell>
          <cell r="AC186" t="str">
            <v>ТЕЦ-6 ВСЬОГО</v>
          </cell>
          <cell r="AD186" t="str">
            <v>Е/Е</v>
          </cell>
          <cell r="AE186" t="str">
            <v xml:space="preserve"> Т/Е</v>
          </cell>
          <cell r="AF186" t="str">
            <v>Е/Е</v>
          </cell>
          <cell r="AG186" t="str">
            <v xml:space="preserve"> Т/Е</v>
          </cell>
          <cell r="AJ186" t="str">
            <v>ДОП.ВИР. СТ.ОРГ.</v>
          </cell>
          <cell r="AK186" t="str">
            <v>АК КЕ ВСЬОГО</v>
          </cell>
          <cell r="AL186" t="str">
            <v>Е/Е</v>
          </cell>
          <cell r="AM186" t="str">
            <v xml:space="preserve"> Т/Е</v>
          </cell>
          <cell r="AO186" t="str">
            <v>СТАНЦІї ЕЛЕКТРО</v>
          </cell>
          <cell r="AP186" t="str">
            <v>СТАНЦІІ ТЕПЛОВІ</v>
          </cell>
          <cell r="AQ186" t="str">
            <v>МЕРЕЖІ ЕЛЕКТРО</v>
          </cell>
          <cell r="AR186" t="str">
            <v>МЕРЕЖІ ТЕПЛОВІ</v>
          </cell>
        </row>
        <row r="189">
          <cell r="S189">
            <v>54.1</v>
          </cell>
          <cell r="X189">
            <v>67.400000000000006</v>
          </cell>
          <cell r="AC189">
            <v>64.8</v>
          </cell>
          <cell r="AK189">
            <v>186.29999999999998</v>
          </cell>
          <cell r="AO189">
            <v>221.49122807017542</v>
          </cell>
        </row>
        <row r="190">
          <cell r="S190">
            <v>62</v>
          </cell>
          <cell r="X190">
            <v>77.099999999999994</v>
          </cell>
          <cell r="AC190">
            <v>74.2</v>
          </cell>
          <cell r="AK190">
            <v>213.3</v>
          </cell>
          <cell r="AO190">
            <v>252.49999999999997</v>
          </cell>
        </row>
        <row r="191">
          <cell r="P191">
            <v>0</v>
          </cell>
          <cell r="S191">
            <v>0</v>
          </cell>
          <cell r="X191">
            <v>0</v>
          </cell>
          <cell r="AC191">
            <v>0</v>
          </cell>
          <cell r="AO191">
            <v>66</v>
          </cell>
        </row>
        <row r="192">
          <cell r="P192">
            <v>0</v>
          </cell>
          <cell r="S192">
            <v>192.5</v>
          </cell>
          <cell r="X192">
            <v>192.5</v>
          </cell>
          <cell r="AC192">
            <v>192.5</v>
          </cell>
          <cell r="AK192">
            <v>192.5</v>
          </cell>
          <cell r="AO192">
            <v>0</v>
          </cell>
        </row>
        <row r="193">
          <cell r="S193">
            <v>10414</v>
          </cell>
          <cell r="X193">
            <v>12975</v>
          </cell>
          <cell r="AC193">
            <v>12474</v>
          </cell>
          <cell r="AK193">
            <v>35863</v>
          </cell>
          <cell r="AO193">
            <v>0</v>
          </cell>
        </row>
        <row r="194">
          <cell r="AK194">
            <v>35863</v>
          </cell>
        </row>
        <row r="195">
          <cell r="X195">
            <v>0</v>
          </cell>
          <cell r="AC195">
            <v>0</v>
          </cell>
          <cell r="AK195">
            <v>0</v>
          </cell>
        </row>
        <row r="196">
          <cell r="X196">
            <v>0</v>
          </cell>
          <cell r="AC196">
            <v>0</v>
          </cell>
          <cell r="AK196">
            <v>0</v>
          </cell>
        </row>
        <row r="197">
          <cell r="X197">
            <v>82.5</v>
          </cell>
          <cell r="AC197">
            <v>82.5</v>
          </cell>
        </row>
        <row r="198">
          <cell r="X198">
            <v>0</v>
          </cell>
          <cell r="AC198">
            <v>0</v>
          </cell>
          <cell r="AK198">
            <v>0</v>
          </cell>
        </row>
        <row r="199">
          <cell r="S199">
            <v>0</v>
          </cell>
          <cell r="X199">
            <v>0</v>
          </cell>
          <cell r="AC199">
            <v>0</v>
          </cell>
          <cell r="AK199">
            <v>0</v>
          </cell>
        </row>
        <row r="201">
          <cell r="X201">
            <v>5</v>
          </cell>
          <cell r="AC201">
            <v>5</v>
          </cell>
          <cell r="AD201">
            <v>5</v>
          </cell>
          <cell r="AE201">
            <v>7</v>
          </cell>
          <cell r="AK201">
            <v>10</v>
          </cell>
          <cell r="AO201">
            <v>75.839416058394164</v>
          </cell>
        </row>
        <row r="202">
          <cell r="X202">
            <v>7</v>
          </cell>
          <cell r="AC202">
            <v>7</v>
          </cell>
          <cell r="AK202">
            <v>14</v>
          </cell>
          <cell r="AO202">
            <v>103.9</v>
          </cell>
        </row>
        <row r="203">
          <cell r="F203">
            <v>75</v>
          </cell>
          <cell r="AJ203">
            <v>0</v>
          </cell>
          <cell r="AO203" t="e">
            <v>#DIV/0!</v>
          </cell>
          <cell r="AR203">
            <v>75</v>
          </cell>
        </row>
        <row r="204">
          <cell r="X204">
            <v>601.41999999999996</v>
          </cell>
          <cell r="AC204">
            <v>601.41999999999996</v>
          </cell>
          <cell r="AK204">
            <v>601.41999999999996</v>
          </cell>
          <cell r="AO204">
            <v>195.28</v>
          </cell>
        </row>
        <row r="205">
          <cell r="S205">
            <v>0</v>
          </cell>
          <cell r="X205">
            <v>3007</v>
          </cell>
          <cell r="AC205">
            <v>3007</v>
          </cell>
          <cell r="AK205">
            <v>6014</v>
          </cell>
          <cell r="AO205">
            <v>14810</v>
          </cell>
        </row>
        <row r="206">
          <cell r="AK206">
            <v>6014</v>
          </cell>
        </row>
        <row r="207">
          <cell r="S207">
            <v>62</v>
          </cell>
          <cell r="X207">
            <v>84.1</v>
          </cell>
          <cell r="Y207">
            <v>44.9</v>
          </cell>
          <cell r="Z207">
            <v>39.200000000000003</v>
          </cell>
          <cell r="AC207">
            <v>81.2</v>
          </cell>
          <cell r="AD207">
            <v>32.799999999999997</v>
          </cell>
          <cell r="AE207">
            <v>48.4</v>
          </cell>
          <cell r="AK207">
            <v>227.3</v>
          </cell>
          <cell r="AL207">
            <v>77.699999999999989</v>
          </cell>
          <cell r="AM207">
            <v>149.6</v>
          </cell>
          <cell r="AO207">
            <v>356.4</v>
          </cell>
          <cell r="AP207">
            <v>74.900000000000006</v>
          </cell>
          <cell r="AQ207">
            <v>281.5</v>
          </cell>
        </row>
        <row r="208">
          <cell r="S208">
            <v>10414</v>
          </cell>
          <cell r="X208">
            <v>15982</v>
          </cell>
          <cell r="Y208">
            <v>9385</v>
          </cell>
          <cell r="Z208">
            <v>6597</v>
          </cell>
          <cell r="AA208">
            <v>6597</v>
          </cell>
          <cell r="AC208">
            <v>15481</v>
          </cell>
          <cell r="AD208">
            <v>7344</v>
          </cell>
          <cell r="AE208">
            <v>8137</v>
          </cell>
          <cell r="AK208">
            <v>41877</v>
          </cell>
          <cell r="AL208">
            <v>16729</v>
          </cell>
          <cell r="AM208">
            <v>25148</v>
          </cell>
          <cell r="AO208">
            <v>14810</v>
          </cell>
          <cell r="AP208">
            <v>3112.427048260382</v>
          </cell>
          <cell r="AQ208">
            <v>11697.572951739618</v>
          </cell>
        </row>
        <row r="209">
          <cell r="S209">
            <v>167.97</v>
          </cell>
          <cell r="X209">
            <v>190.04</v>
          </cell>
          <cell r="Y209">
            <v>209.02</v>
          </cell>
          <cell r="Z209">
            <v>168.29</v>
          </cell>
          <cell r="AC209">
            <v>190.65</v>
          </cell>
          <cell r="AD209">
            <v>223.9</v>
          </cell>
          <cell r="AE209">
            <v>168.12</v>
          </cell>
          <cell r="AJ209" t="str">
            <v/>
          </cell>
          <cell r="AK209">
            <v>184.24</v>
          </cell>
          <cell r="AL209">
            <v>215.3</v>
          </cell>
          <cell r="AM209">
            <v>168.1</v>
          </cell>
          <cell r="AO209">
            <v>41.55</v>
          </cell>
          <cell r="AP209">
            <v>41.55</v>
          </cell>
          <cell r="AQ209">
            <v>41.55</v>
          </cell>
          <cell r="AR209" t="str">
            <v/>
          </cell>
        </row>
        <row r="210">
          <cell r="AM210">
            <v>0</v>
          </cell>
          <cell r="AO210">
            <v>52</v>
          </cell>
          <cell r="AP210">
            <v>52</v>
          </cell>
        </row>
        <row r="211">
          <cell r="X211">
            <v>15982</v>
          </cell>
          <cell r="AC211">
            <v>15481</v>
          </cell>
          <cell r="AK211">
            <v>41877</v>
          </cell>
          <cell r="AL211">
            <v>16729</v>
          </cell>
          <cell r="AM211">
            <v>25148</v>
          </cell>
          <cell r="AO211">
            <v>14862</v>
          </cell>
          <cell r="AP211">
            <v>3164.427048260382</v>
          </cell>
          <cell r="AQ211">
            <v>11697.572951739618</v>
          </cell>
        </row>
        <row r="220">
          <cell r="G220" t="str">
            <v>Б.В.ЯЩЕНКО</v>
          </cell>
        </row>
        <row r="221">
          <cell r="G221" t="str">
            <v>М.В.ТЕРПИЛО</v>
          </cell>
        </row>
        <row r="222">
          <cell r="G222" t="str">
            <v xml:space="preserve">В.І.МИРГОРОДСЬКИЙ                                  </v>
          </cell>
        </row>
        <row r="223">
          <cell r="G223" t="str">
            <v xml:space="preserve">М.І.ШЕВЧЕНКО                                 </v>
          </cell>
        </row>
        <row r="224">
          <cell r="G224" t="str">
            <v>В.Ю.МОНТЬЕВ</v>
          </cell>
        </row>
        <row r="225">
          <cell r="G225" t="str">
            <v xml:space="preserve">О.М.НИКОЛЕНКО      </v>
          </cell>
        </row>
        <row r="229">
          <cell r="AP229">
            <v>1507.2</v>
          </cell>
        </row>
        <row r="244">
          <cell r="AG244" t="str">
            <v xml:space="preserve">         Затверджую</v>
          </cell>
        </row>
        <row r="245">
          <cell r="AG245" t="str">
            <v xml:space="preserve"> Голова правління </v>
          </cell>
        </row>
        <row r="246">
          <cell r="AG246" t="str">
            <v xml:space="preserve">                        І.В.Плачков</v>
          </cell>
        </row>
        <row r="247">
          <cell r="AG247" t="str">
            <v xml:space="preserve">   "_____" ________2000 р.</v>
          </cell>
        </row>
        <row r="251">
          <cell r="F251" t="str">
            <v>РОЗРАХУНОК ФІНАНСОВИХ ПОТОКІВ НА   березень  2000 року</v>
          </cell>
        </row>
        <row r="252">
          <cell r="F252" t="str">
            <v>ПО ФІЛІАЛАХ АК КИЇВЕНЕРГО</v>
          </cell>
        </row>
        <row r="257">
          <cell r="AK257" t="str">
            <v>тис.грн.</v>
          </cell>
        </row>
        <row r="258">
          <cell r="F258" t="str">
            <v>ВИКОН.ДИР.</v>
          </cell>
          <cell r="G258" t="str">
            <v>АПАРАТ ЕЛЕКТРО</v>
          </cell>
          <cell r="H258" t="str">
            <v>АПАРАТ ТЕПЛО</v>
          </cell>
          <cell r="P258" t="str">
            <v>КМ</v>
          </cell>
          <cell r="Q258" t="str">
            <v>ТМ</v>
          </cell>
          <cell r="S258" t="str">
            <v>КТМ</v>
          </cell>
          <cell r="T258" t="str">
            <v>ВИРОБН</v>
          </cell>
          <cell r="U258" t="str">
            <v>ПЕРЕД</v>
          </cell>
          <cell r="X258" t="str">
            <v>ТЕЦ-5 ВСЬОГО</v>
          </cell>
          <cell r="Y258" t="str">
            <v>Е/Е</v>
          </cell>
          <cell r="Z258" t="str">
            <v xml:space="preserve"> Т/Е</v>
          </cell>
          <cell r="AC258" t="str">
            <v>ТЕЦ-6 ВСЬОГО</v>
          </cell>
          <cell r="AD258" t="str">
            <v>Е/Е</v>
          </cell>
          <cell r="AE258" t="str">
            <v xml:space="preserve"> Т/Е</v>
          </cell>
          <cell r="AF258" t="str">
            <v>ТРМ ВСЬОГО</v>
          </cell>
          <cell r="AG258" t="str">
            <v>ТРМ  АК КЕ</v>
          </cell>
          <cell r="AH258" t="str">
            <v>ТРМ СТОР</v>
          </cell>
          <cell r="AJ258" t="str">
            <v>ДОП.ВИР. СТ.ОРГ.</v>
          </cell>
          <cell r="AK258" t="str">
            <v>АК КЕ осн.вир.</v>
          </cell>
          <cell r="AL258" t="str">
            <v>АК КЕ ВСЬОГО</v>
          </cell>
          <cell r="AM258" t="str">
            <v xml:space="preserve"> Т/Е</v>
          </cell>
          <cell r="AO258" t="str">
            <v>СТАНЦІї ЕЛЕКТРО</v>
          </cell>
          <cell r="AP258" t="str">
            <v>СТАНЦІІ ТЕПЛОВІ</v>
          </cell>
          <cell r="AQ258" t="str">
            <v>МЕРЕЖІ ЕЛЕКТРО</v>
          </cell>
          <cell r="AR258" t="str">
            <v>МЕРЕЖІ ТЕПЛОВІ</v>
          </cell>
        </row>
        <row r="259">
          <cell r="F259">
            <v>4084</v>
          </cell>
          <cell r="P259">
            <v>5528.9166666666661</v>
          </cell>
          <cell r="S259">
            <v>11148.516969696972</v>
          </cell>
          <cell r="X259">
            <v>3572.9196969697005</v>
          </cell>
          <cell r="AC259">
            <v>1815.6175757575729</v>
          </cell>
          <cell r="AF259">
            <v>5288.3842424242421</v>
          </cell>
          <cell r="AG259">
            <v>4487.3999999999996</v>
          </cell>
          <cell r="AH259">
            <v>801.98424242424232</v>
          </cell>
          <cell r="AJ259">
            <v>7599</v>
          </cell>
          <cell r="AK259">
            <v>32648.355151515156</v>
          </cell>
        </row>
        <row r="261">
          <cell r="F261">
            <v>13558.857142857143</v>
          </cell>
          <cell r="G261">
            <v>1680.0409150901905</v>
          </cell>
          <cell r="H261">
            <v>3353.9590849098108</v>
          </cell>
          <cell r="P261">
            <v>5528.9166666666661</v>
          </cell>
          <cell r="Q261">
            <v>0</v>
          </cell>
          <cell r="R261">
            <v>0</v>
          </cell>
          <cell r="S261">
            <v>11148.516969696972</v>
          </cell>
          <cell r="T261">
            <v>4612.7199818181807</v>
          </cell>
          <cell r="U261">
            <v>3068.7969878787876</v>
          </cell>
          <cell r="V261">
            <v>0</v>
          </cell>
          <cell r="W261">
            <v>0</v>
          </cell>
          <cell r="X261">
            <v>3572.9196969697005</v>
          </cell>
          <cell r="Y261">
            <v>1788</v>
          </cell>
          <cell r="Z261">
            <v>1559.9196969696968</v>
          </cell>
          <cell r="AA261">
            <v>0</v>
          </cell>
          <cell r="AB261">
            <v>0</v>
          </cell>
          <cell r="AC261">
            <v>1815.6175757575729</v>
          </cell>
          <cell r="AD261">
            <v>666</v>
          </cell>
          <cell r="AE261">
            <v>979.61757575757656</v>
          </cell>
          <cell r="AF261">
            <v>5288.3842424242421</v>
          </cell>
          <cell r="AG261">
            <v>4487.3999999999996</v>
          </cell>
          <cell r="AH261">
            <v>801.98424242424232</v>
          </cell>
          <cell r="AJ261">
            <v>0</v>
          </cell>
          <cell r="AK261">
            <v>95584.228051948041</v>
          </cell>
          <cell r="AM261">
            <v>78593.25</v>
          </cell>
        </row>
        <row r="262">
          <cell r="F262">
            <v>7422.5571428571438</v>
          </cell>
          <cell r="G262">
            <v>1518.0409150901905</v>
          </cell>
          <cell r="H262">
            <v>2928.9590849098108</v>
          </cell>
          <cell r="P262">
            <v>3433.9999999999991</v>
          </cell>
          <cell r="S262">
            <v>4201.3333333333358</v>
          </cell>
          <cell r="T262">
            <v>3752.599999999999</v>
          </cell>
          <cell r="U262">
            <v>1487.7333333333331</v>
          </cell>
          <cell r="X262">
            <v>1311.3333333333371</v>
          </cell>
          <cell r="Y262">
            <v>1280</v>
          </cell>
          <cell r="Z262">
            <v>1117.333333333333</v>
          </cell>
          <cell r="AC262">
            <v>513.66666666666367</v>
          </cell>
          <cell r="AD262">
            <v>309</v>
          </cell>
          <cell r="AE262">
            <v>454.66666666666742</v>
          </cell>
          <cell r="AF262">
            <v>1352.6666666666665</v>
          </cell>
          <cell r="AG262">
            <v>1658.3999999999996</v>
          </cell>
          <cell r="AH262">
            <v>-304.73333333333335</v>
          </cell>
          <cell r="AJ262">
            <v>-2455</v>
          </cell>
          <cell r="AK262">
            <v>76701.57290043289</v>
          </cell>
          <cell r="AM262">
            <v>17214.890476190481</v>
          </cell>
        </row>
        <row r="263">
          <cell r="F263">
            <v>67522.157142857148</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K263">
            <v>67522.157142857148</v>
          </cell>
        </row>
        <row r="264">
          <cell r="F264">
            <v>41877</v>
          </cell>
          <cell r="AK264">
            <v>41877</v>
          </cell>
        </row>
        <row r="265">
          <cell r="F265">
            <v>15510</v>
          </cell>
          <cell r="AK265">
            <v>15510</v>
          </cell>
        </row>
        <row r="266">
          <cell r="F266">
            <v>6362.1571428571433</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K266">
            <v>6362.1571428571433</v>
          </cell>
        </row>
        <row r="267">
          <cell r="F267">
            <v>660.3</v>
          </cell>
          <cell r="AK267">
            <v>660.3</v>
          </cell>
        </row>
        <row r="268">
          <cell r="F268">
            <v>0</v>
          </cell>
          <cell r="AK268">
            <v>0</v>
          </cell>
        </row>
        <row r="269">
          <cell r="F269">
            <v>1380.8571428571431</v>
          </cell>
          <cell r="AK269">
            <v>1380.8571428571431</v>
          </cell>
        </row>
        <row r="270">
          <cell r="F270">
            <v>3500</v>
          </cell>
          <cell r="AK270">
            <v>3500</v>
          </cell>
        </row>
        <row r="271">
          <cell r="F271">
            <v>0</v>
          </cell>
          <cell r="AK271">
            <v>0</v>
          </cell>
        </row>
        <row r="272">
          <cell r="F272">
            <v>821</v>
          </cell>
          <cell r="P272">
            <v>0</v>
          </cell>
          <cell r="S272">
            <v>0</v>
          </cell>
          <cell r="X272">
            <v>0</v>
          </cell>
          <cell r="AC272">
            <v>0</v>
          </cell>
          <cell r="AF272">
            <v>0</v>
          </cell>
          <cell r="AG272">
            <v>0</v>
          </cell>
          <cell r="AH272">
            <v>0</v>
          </cell>
          <cell r="AK272">
            <v>821</v>
          </cell>
        </row>
        <row r="273">
          <cell r="F273">
            <v>3580</v>
          </cell>
          <cell r="AK273">
            <v>3580</v>
          </cell>
        </row>
        <row r="274">
          <cell r="F274">
            <v>193</v>
          </cell>
          <cell r="P274">
            <v>0</v>
          </cell>
          <cell r="S274">
            <v>0</v>
          </cell>
          <cell r="X274">
            <v>0</v>
          </cell>
          <cell r="AC274">
            <v>0</v>
          </cell>
          <cell r="AF274">
            <v>0</v>
          </cell>
          <cell r="AG274">
            <v>0</v>
          </cell>
          <cell r="AH274">
            <v>0</v>
          </cell>
          <cell r="AK274">
            <v>193</v>
          </cell>
        </row>
        <row r="275">
          <cell r="F275">
            <v>71606.157142857148</v>
          </cell>
          <cell r="P275">
            <v>5528.9166666666661</v>
          </cell>
          <cell r="Q275">
            <v>0</v>
          </cell>
          <cell r="R275">
            <v>0</v>
          </cell>
          <cell r="S275">
            <v>11148.516969696972</v>
          </cell>
          <cell r="T275">
            <v>0</v>
          </cell>
          <cell r="U275">
            <v>0</v>
          </cell>
          <cell r="V275">
            <v>0</v>
          </cell>
          <cell r="W275">
            <v>0</v>
          </cell>
          <cell r="X275">
            <v>3572.9196969697005</v>
          </cell>
          <cell r="Y275">
            <v>0</v>
          </cell>
          <cell r="Z275">
            <v>0</v>
          </cell>
          <cell r="AA275">
            <v>0</v>
          </cell>
          <cell r="AB275">
            <v>0</v>
          </cell>
          <cell r="AC275">
            <v>1815.6175757575729</v>
          </cell>
          <cell r="AD275">
            <v>0</v>
          </cell>
          <cell r="AE275">
            <v>0</v>
          </cell>
          <cell r="AF275">
            <v>5288.3842424242421</v>
          </cell>
          <cell r="AG275">
            <v>4487.3999999999996</v>
          </cell>
          <cell r="AH275">
            <v>801.98424242424232</v>
          </cell>
          <cell r="AK275">
            <v>100170.5122943723</v>
          </cell>
        </row>
        <row r="276">
          <cell r="F276">
            <v>1896</v>
          </cell>
          <cell r="P276">
            <v>1854.9166666666667</v>
          </cell>
          <cell r="Q276">
            <v>0</v>
          </cell>
          <cell r="R276">
            <v>0</v>
          </cell>
          <cell r="S276">
            <v>5871.4866666666667</v>
          </cell>
          <cell r="T276">
            <v>710.90664848484835</v>
          </cell>
          <cell r="U276">
            <v>725.94365454545448</v>
          </cell>
          <cell r="V276">
            <v>0</v>
          </cell>
          <cell r="W276">
            <v>0</v>
          </cell>
          <cell r="X276">
            <v>1753.95</v>
          </cell>
          <cell r="Y276">
            <v>549</v>
          </cell>
          <cell r="Z276">
            <v>479.58636363636367</v>
          </cell>
          <cell r="AA276">
            <v>0</v>
          </cell>
          <cell r="AB276">
            <v>9</v>
          </cell>
          <cell r="AC276">
            <v>853.19333333333338</v>
          </cell>
          <cell r="AD276">
            <v>149</v>
          </cell>
          <cell r="AE276">
            <v>219.28424242424248</v>
          </cell>
          <cell r="AF276">
            <v>3262.9266666666667</v>
          </cell>
          <cell r="AG276">
            <v>2588.909090909091</v>
          </cell>
          <cell r="AH276">
            <v>674.01757575757563</v>
          </cell>
          <cell r="AK276">
            <v>16370.473333333333</v>
          </cell>
        </row>
        <row r="277">
          <cell r="F277">
            <v>587</v>
          </cell>
          <cell r="G277">
            <v>162</v>
          </cell>
          <cell r="H277">
            <v>425</v>
          </cell>
          <cell r="P277">
            <v>953.25</v>
          </cell>
          <cell r="S277">
            <v>1921.8199999999997</v>
          </cell>
          <cell r="T277">
            <v>697.23998181818172</v>
          </cell>
          <cell r="U277">
            <v>725.94365454545448</v>
          </cell>
          <cell r="X277">
            <v>639.95000000000005</v>
          </cell>
          <cell r="Y277">
            <v>204</v>
          </cell>
          <cell r="Z277">
            <v>177.58636363636367</v>
          </cell>
          <cell r="AC277">
            <v>535.86</v>
          </cell>
          <cell r="AD277">
            <v>144</v>
          </cell>
          <cell r="AE277">
            <v>210.95090909090914</v>
          </cell>
          <cell r="AF277">
            <v>1759.96</v>
          </cell>
          <cell r="AG277">
            <v>1759.909090909091</v>
          </cell>
          <cell r="AH277">
            <v>5.0909090909044608E-2</v>
          </cell>
          <cell r="AK277">
            <v>6760.8399999999992</v>
          </cell>
        </row>
        <row r="278">
          <cell r="F278">
            <v>0</v>
          </cell>
          <cell r="P278">
            <v>0</v>
          </cell>
          <cell r="Q278">
            <v>0</v>
          </cell>
          <cell r="R278">
            <v>0</v>
          </cell>
          <cell r="S278">
            <v>13.666666666666666</v>
          </cell>
          <cell r="T278">
            <v>13.666666666666666</v>
          </cell>
          <cell r="U278">
            <v>0</v>
          </cell>
          <cell r="V278">
            <v>0</v>
          </cell>
          <cell r="W278">
            <v>0</v>
          </cell>
          <cell r="X278">
            <v>647</v>
          </cell>
          <cell r="Y278">
            <v>345</v>
          </cell>
          <cell r="Z278">
            <v>302</v>
          </cell>
          <cell r="AA278">
            <v>0</v>
          </cell>
          <cell r="AB278">
            <v>0</v>
          </cell>
          <cell r="AC278">
            <v>-0.66666666666666607</v>
          </cell>
          <cell r="AD278">
            <v>5</v>
          </cell>
          <cell r="AE278">
            <v>8.3333333333333339</v>
          </cell>
          <cell r="AF278">
            <v>0.3</v>
          </cell>
          <cell r="AG278">
            <v>0</v>
          </cell>
          <cell r="AH278">
            <v>0.3</v>
          </cell>
          <cell r="AK278">
            <v>660.3</v>
          </cell>
        </row>
        <row r="279">
          <cell r="F279">
            <v>1304</v>
          </cell>
          <cell r="P279">
            <v>843</v>
          </cell>
          <cell r="Q279">
            <v>0</v>
          </cell>
          <cell r="R279">
            <v>0</v>
          </cell>
          <cell r="S279">
            <v>1316</v>
          </cell>
          <cell r="T279">
            <v>0</v>
          </cell>
          <cell r="U279">
            <v>0</v>
          </cell>
          <cell r="V279">
            <v>0</v>
          </cell>
          <cell r="W279">
            <v>0</v>
          </cell>
          <cell r="X279">
            <v>447</v>
          </cell>
          <cell r="Y279">
            <v>0</v>
          </cell>
          <cell r="Z279">
            <v>0</v>
          </cell>
          <cell r="AA279">
            <v>0</v>
          </cell>
          <cell r="AB279">
            <v>9</v>
          </cell>
          <cell r="AC279">
            <v>318</v>
          </cell>
          <cell r="AD279">
            <v>0</v>
          </cell>
          <cell r="AE279">
            <v>0</v>
          </cell>
          <cell r="AF279">
            <v>602</v>
          </cell>
          <cell r="AG279">
            <v>559</v>
          </cell>
          <cell r="AH279">
            <v>43</v>
          </cell>
          <cell r="AK279">
            <v>4987</v>
          </cell>
        </row>
        <row r="280">
          <cell r="F280">
            <v>159</v>
          </cell>
          <cell r="P280">
            <v>260</v>
          </cell>
          <cell r="S280">
            <v>650</v>
          </cell>
          <cell r="X280">
            <v>132</v>
          </cell>
          <cell r="AC280">
            <v>105</v>
          </cell>
          <cell r="AF280">
            <v>520</v>
          </cell>
          <cell r="AG280">
            <v>482</v>
          </cell>
          <cell r="AH280">
            <v>38</v>
          </cell>
          <cell r="AK280">
            <v>1860</v>
          </cell>
        </row>
        <row r="281">
          <cell r="F281">
            <v>765</v>
          </cell>
          <cell r="P281">
            <v>13</v>
          </cell>
          <cell r="S281">
            <v>21</v>
          </cell>
          <cell r="X281">
            <v>29</v>
          </cell>
          <cell r="AC281">
            <v>66</v>
          </cell>
          <cell r="AF281">
            <v>16</v>
          </cell>
          <cell r="AG281">
            <v>11</v>
          </cell>
          <cell r="AH281">
            <v>5</v>
          </cell>
          <cell r="AK281">
            <v>1033</v>
          </cell>
        </row>
        <row r="282">
          <cell r="F282">
            <v>60</v>
          </cell>
          <cell r="P282">
            <v>370</v>
          </cell>
          <cell r="S282">
            <v>480</v>
          </cell>
          <cell r="X282">
            <v>100</v>
          </cell>
          <cell r="AC282">
            <v>100</v>
          </cell>
          <cell r="AF282">
            <v>0</v>
          </cell>
          <cell r="AG282">
            <v>0</v>
          </cell>
          <cell r="AK282">
            <v>1110</v>
          </cell>
        </row>
        <row r="283">
          <cell r="F283">
            <v>320</v>
          </cell>
          <cell r="P283">
            <v>200</v>
          </cell>
          <cell r="Q283">
            <v>0</v>
          </cell>
          <cell r="R283">
            <v>0</v>
          </cell>
          <cell r="S283">
            <v>165</v>
          </cell>
          <cell r="T283">
            <v>0</v>
          </cell>
          <cell r="U283">
            <v>0</v>
          </cell>
          <cell r="V283">
            <v>0</v>
          </cell>
          <cell r="W283">
            <v>0</v>
          </cell>
          <cell r="X283">
            <v>186</v>
          </cell>
          <cell r="Y283">
            <v>0</v>
          </cell>
          <cell r="Z283">
            <v>0</v>
          </cell>
          <cell r="AA283">
            <v>0</v>
          </cell>
          <cell r="AB283">
            <v>9</v>
          </cell>
          <cell r="AC283">
            <v>47</v>
          </cell>
          <cell r="AD283">
            <v>0</v>
          </cell>
          <cell r="AE283">
            <v>0</v>
          </cell>
          <cell r="AF283">
            <v>66</v>
          </cell>
          <cell r="AG283">
            <v>66</v>
          </cell>
          <cell r="AH283">
            <v>0</v>
          </cell>
          <cell r="AJ283">
            <v>0</v>
          </cell>
          <cell r="AK283">
            <v>984</v>
          </cell>
        </row>
        <row r="284">
          <cell r="F284">
            <v>5</v>
          </cell>
          <cell r="P284">
            <v>58.666666666666664</v>
          </cell>
          <cell r="Q284">
            <v>0</v>
          </cell>
          <cell r="R284">
            <v>0</v>
          </cell>
          <cell r="S284">
            <v>2370</v>
          </cell>
          <cell r="T284">
            <v>0</v>
          </cell>
          <cell r="U284">
            <v>0</v>
          </cell>
          <cell r="V284">
            <v>0</v>
          </cell>
          <cell r="W284">
            <v>0</v>
          </cell>
          <cell r="X284">
            <v>20</v>
          </cell>
          <cell r="Y284">
            <v>0</v>
          </cell>
          <cell r="Z284">
            <v>0</v>
          </cell>
          <cell r="AA284">
            <v>0</v>
          </cell>
          <cell r="AB284">
            <v>0</v>
          </cell>
          <cell r="AC284">
            <v>0</v>
          </cell>
          <cell r="AD284">
            <v>0</v>
          </cell>
          <cell r="AE284">
            <v>0</v>
          </cell>
          <cell r="AF284">
            <v>900.66666666666663</v>
          </cell>
          <cell r="AG284">
            <v>270</v>
          </cell>
          <cell r="AH284">
            <v>630.66666666666663</v>
          </cell>
          <cell r="AK284">
            <v>3712.333333333333</v>
          </cell>
        </row>
        <row r="285">
          <cell r="F285">
            <v>0</v>
          </cell>
          <cell r="P285">
            <v>0</v>
          </cell>
          <cell r="S285">
            <v>0</v>
          </cell>
          <cell r="X285">
            <v>20</v>
          </cell>
          <cell r="AC285">
            <v>0</v>
          </cell>
          <cell r="AF285">
            <v>0</v>
          </cell>
          <cell r="AG285">
            <v>0</v>
          </cell>
          <cell r="AH285">
            <v>0</v>
          </cell>
          <cell r="AK285">
            <v>20</v>
          </cell>
        </row>
        <row r="286">
          <cell r="F286">
            <v>5</v>
          </cell>
          <cell r="P286">
            <v>58.666666666666664</v>
          </cell>
          <cell r="S286">
            <v>2370</v>
          </cell>
          <cell r="X286">
            <v>0</v>
          </cell>
          <cell r="AC286">
            <v>0</v>
          </cell>
          <cell r="AF286">
            <v>900.66666666666663</v>
          </cell>
          <cell r="AG286">
            <v>270</v>
          </cell>
          <cell r="AH286">
            <v>630.66666666666663</v>
          </cell>
          <cell r="AK286">
            <v>3334.333333333333</v>
          </cell>
        </row>
        <row r="287">
          <cell r="AK287">
            <v>358</v>
          </cell>
        </row>
        <row r="288">
          <cell r="S288">
            <v>250</v>
          </cell>
          <cell r="AH288">
            <v>0</v>
          </cell>
          <cell r="AK288">
            <v>250</v>
          </cell>
        </row>
        <row r="289">
          <cell r="F289">
            <v>69710.157142857148</v>
          </cell>
          <cell r="P289">
            <v>3673.9999999999991</v>
          </cell>
          <cell r="Q289">
            <v>0</v>
          </cell>
          <cell r="R289">
            <v>0</v>
          </cell>
          <cell r="S289">
            <v>5277.0303030303048</v>
          </cell>
          <cell r="T289">
            <v>-710.90664848484835</v>
          </cell>
          <cell r="U289">
            <v>-725.94365454545448</v>
          </cell>
          <cell r="V289">
            <v>0</v>
          </cell>
          <cell r="W289">
            <v>0</v>
          </cell>
          <cell r="X289">
            <v>1818.9696969697004</v>
          </cell>
          <cell r="Y289">
            <v>-549</v>
          </cell>
          <cell r="Z289">
            <v>-479.58636363636367</v>
          </cell>
          <cell r="AA289">
            <v>0</v>
          </cell>
          <cell r="AB289">
            <v>-9</v>
          </cell>
          <cell r="AC289">
            <v>962.42424242423954</v>
          </cell>
          <cell r="AD289">
            <v>-149</v>
          </cell>
          <cell r="AE289">
            <v>-219.28424242424248</v>
          </cell>
          <cell r="AF289">
            <v>2025.4575757575753</v>
          </cell>
          <cell r="AG289">
            <v>1898.4909090909086</v>
          </cell>
          <cell r="AH289">
            <v>127.9666666666667</v>
          </cell>
          <cell r="AK289">
            <v>83800.038961038968</v>
          </cell>
        </row>
        <row r="290">
          <cell r="AK290">
            <v>0</v>
          </cell>
        </row>
        <row r="291">
          <cell r="F291">
            <v>4628</v>
          </cell>
          <cell r="P291">
            <v>3764</v>
          </cell>
          <cell r="Q291">
            <v>0</v>
          </cell>
          <cell r="R291">
            <v>0</v>
          </cell>
          <cell r="S291">
            <v>5277.030303030303</v>
          </cell>
          <cell r="T291">
            <v>0</v>
          </cell>
          <cell r="U291">
            <v>0</v>
          </cell>
          <cell r="V291">
            <v>0</v>
          </cell>
          <cell r="W291">
            <v>0</v>
          </cell>
          <cell r="X291">
            <v>1818.9696969696968</v>
          </cell>
          <cell r="Y291">
            <v>0</v>
          </cell>
          <cell r="Z291">
            <v>0</v>
          </cell>
          <cell r="AA291">
            <v>0</v>
          </cell>
          <cell r="AB291">
            <v>0</v>
          </cell>
          <cell r="AC291">
            <v>961.75757575757575</v>
          </cell>
          <cell r="AD291">
            <v>0</v>
          </cell>
          <cell r="AE291">
            <v>0</v>
          </cell>
          <cell r="AF291">
            <v>2026.4575757575758</v>
          </cell>
          <cell r="AG291">
            <v>1065.4909090909091</v>
          </cell>
          <cell r="AH291">
            <v>560.9666666666667</v>
          </cell>
          <cell r="AK291">
            <v>18808.215151515153</v>
          </cell>
        </row>
        <row r="292">
          <cell r="F292">
            <v>1758</v>
          </cell>
          <cell r="P292">
            <v>3177</v>
          </cell>
          <cell r="S292">
            <v>2737</v>
          </cell>
          <cell r="X292">
            <v>125</v>
          </cell>
          <cell r="AC292">
            <v>70</v>
          </cell>
          <cell r="AF292">
            <v>861</v>
          </cell>
          <cell r="AG292">
            <v>461</v>
          </cell>
          <cell r="AH292">
            <v>0</v>
          </cell>
          <cell r="AK292">
            <v>8743</v>
          </cell>
        </row>
        <row r="293">
          <cell r="F293">
            <v>320</v>
          </cell>
          <cell r="P293">
            <v>440</v>
          </cell>
          <cell r="Q293">
            <v>0</v>
          </cell>
          <cell r="R293">
            <v>0</v>
          </cell>
          <cell r="S293">
            <v>1504.3636363636365</v>
          </cell>
          <cell r="T293">
            <v>0</v>
          </cell>
          <cell r="U293">
            <v>0</v>
          </cell>
          <cell r="V293">
            <v>0</v>
          </cell>
          <cell r="W293">
            <v>0</v>
          </cell>
          <cell r="X293">
            <v>1340.6363636363635</v>
          </cell>
          <cell r="Y293">
            <v>0</v>
          </cell>
          <cell r="Z293">
            <v>0</v>
          </cell>
          <cell r="AA293">
            <v>0</v>
          </cell>
          <cell r="AB293">
            <v>0</v>
          </cell>
          <cell r="AC293">
            <v>495.09090909090912</v>
          </cell>
          <cell r="AD293">
            <v>0</v>
          </cell>
          <cell r="AE293">
            <v>0</v>
          </cell>
          <cell r="AF293">
            <v>739.09090909090912</v>
          </cell>
          <cell r="AG293">
            <v>306.09090909090912</v>
          </cell>
          <cell r="AH293">
            <v>433</v>
          </cell>
          <cell r="AK293">
            <v>4839.181818181818</v>
          </cell>
        </row>
        <row r="294">
          <cell r="F294">
            <v>0</v>
          </cell>
          <cell r="P294">
            <v>0</v>
          </cell>
          <cell r="S294">
            <v>0</v>
          </cell>
          <cell r="X294">
            <v>0</v>
          </cell>
          <cell r="AC294">
            <v>0</v>
          </cell>
          <cell r="AF294">
            <v>0</v>
          </cell>
          <cell r="AG294">
            <v>0</v>
          </cell>
          <cell r="AH294">
            <v>0</v>
          </cell>
          <cell r="AK294">
            <v>0</v>
          </cell>
        </row>
        <row r="295">
          <cell r="F295">
            <v>0</v>
          </cell>
          <cell r="P295">
            <v>0</v>
          </cell>
          <cell r="S295">
            <v>0</v>
          </cell>
          <cell r="X295">
            <v>0</v>
          </cell>
          <cell r="AC295">
            <v>0</v>
          </cell>
          <cell r="AF295">
            <v>0</v>
          </cell>
          <cell r="AG295">
            <v>0</v>
          </cell>
          <cell r="AH295">
            <v>0</v>
          </cell>
          <cell r="AK295">
            <v>0</v>
          </cell>
        </row>
        <row r="296">
          <cell r="F296">
            <v>2550</v>
          </cell>
          <cell r="P296">
            <v>147</v>
          </cell>
          <cell r="Q296">
            <v>0</v>
          </cell>
          <cell r="R296">
            <v>0</v>
          </cell>
          <cell r="S296">
            <v>1035.6666666666667</v>
          </cell>
          <cell r="T296">
            <v>0</v>
          </cell>
          <cell r="U296">
            <v>0</v>
          </cell>
          <cell r="V296">
            <v>0</v>
          </cell>
          <cell r="W296">
            <v>0</v>
          </cell>
          <cell r="X296">
            <v>353.33333333333331</v>
          </cell>
          <cell r="Y296">
            <v>0</v>
          </cell>
          <cell r="Z296">
            <v>0</v>
          </cell>
          <cell r="AA296">
            <v>0</v>
          </cell>
          <cell r="AB296">
            <v>0</v>
          </cell>
          <cell r="AC296">
            <v>396.66666666666663</v>
          </cell>
          <cell r="AD296">
            <v>0</v>
          </cell>
          <cell r="AE296">
            <v>0</v>
          </cell>
          <cell r="AF296">
            <v>429.36666666666667</v>
          </cell>
          <cell r="AG296">
            <v>293.39999999999998</v>
          </cell>
          <cell r="AH296">
            <v>135.96666666666664</v>
          </cell>
          <cell r="AK296">
            <v>5229.0333333333338</v>
          </cell>
        </row>
        <row r="297">
          <cell r="F297">
            <v>2</v>
          </cell>
          <cell r="P297">
            <v>0</v>
          </cell>
          <cell r="S297">
            <v>219</v>
          </cell>
          <cell r="X297">
            <v>93.666666666666629</v>
          </cell>
          <cell r="AC297">
            <v>93</v>
          </cell>
          <cell r="AF297">
            <v>0</v>
          </cell>
          <cell r="AG297">
            <v>0</v>
          </cell>
          <cell r="AH297">
            <v>0</v>
          </cell>
          <cell r="AK297">
            <v>441.66666666666663</v>
          </cell>
        </row>
        <row r="298">
          <cell r="F298">
            <v>2</v>
          </cell>
          <cell r="P298">
            <v>41.333333333333336</v>
          </cell>
          <cell r="S298">
            <v>574</v>
          </cell>
          <cell r="X298">
            <v>171</v>
          </cell>
          <cell r="AC298">
            <v>234.33333333333331</v>
          </cell>
          <cell r="AF298">
            <v>179.03333333333333</v>
          </cell>
          <cell r="AG298">
            <v>110</v>
          </cell>
          <cell r="AH298">
            <v>69.033333333333346</v>
          </cell>
          <cell r="AK298">
            <v>1201.7</v>
          </cell>
        </row>
        <row r="299">
          <cell r="F299">
            <v>2546</v>
          </cell>
          <cell r="P299">
            <v>105.66666666666667</v>
          </cell>
          <cell r="S299">
            <v>242.66666666666666</v>
          </cell>
          <cell r="X299">
            <v>88.666666666666671</v>
          </cell>
          <cell r="AC299">
            <v>69.333333333333343</v>
          </cell>
          <cell r="AF299">
            <v>250.33333333333331</v>
          </cell>
          <cell r="AG299">
            <v>183.4</v>
          </cell>
          <cell r="AH299">
            <v>66.933333333333309</v>
          </cell>
          <cell r="AK299">
            <v>3585.6666666666665</v>
          </cell>
        </row>
        <row r="300">
          <cell r="P300">
            <v>0</v>
          </cell>
          <cell r="AF300">
            <v>0</v>
          </cell>
          <cell r="AG300">
            <v>0</v>
          </cell>
          <cell r="AH300">
            <v>0</v>
          </cell>
          <cell r="AK300">
            <v>0</v>
          </cell>
        </row>
        <row r="301">
          <cell r="F301">
            <v>0</v>
          </cell>
          <cell r="P301">
            <v>0</v>
          </cell>
          <cell r="S301">
            <v>0</v>
          </cell>
          <cell r="X301">
            <v>0</v>
          </cell>
          <cell r="AC301">
            <v>0</v>
          </cell>
          <cell r="AF301">
            <v>-3</v>
          </cell>
          <cell r="AG301">
            <v>5</v>
          </cell>
          <cell r="AH301">
            <v>-8</v>
          </cell>
          <cell r="AK301">
            <v>-3</v>
          </cell>
        </row>
        <row r="302">
          <cell r="F302">
            <v>69710.157142857148</v>
          </cell>
          <cell r="P302">
            <v>3673.9999999999991</v>
          </cell>
          <cell r="Q302">
            <v>0</v>
          </cell>
          <cell r="R302">
            <v>0</v>
          </cell>
          <cell r="S302">
            <v>5277.0303030303048</v>
          </cell>
          <cell r="T302">
            <v>-710.90664848484835</v>
          </cell>
          <cell r="U302">
            <v>-725.94365454545448</v>
          </cell>
          <cell r="V302">
            <v>0</v>
          </cell>
          <cell r="W302">
            <v>0</v>
          </cell>
          <cell r="X302">
            <v>1818.9696969697004</v>
          </cell>
          <cell r="Y302">
            <v>-549</v>
          </cell>
          <cell r="Z302">
            <v>-479.58636363636367</v>
          </cell>
          <cell r="AA302">
            <v>0</v>
          </cell>
          <cell r="AB302">
            <v>-9</v>
          </cell>
          <cell r="AC302">
            <v>962.42424242423954</v>
          </cell>
          <cell r="AD302">
            <v>-149</v>
          </cell>
          <cell r="AE302">
            <v>-219.28424242424248</v>
          </cell>
          <cell r="AF302">
            <v>2025.4575757575753</v>
          </cell>
          <cell r="AG302">
            <v>1898.4909090909086</v>
          </cell>
          <cell r="AH302">
            <v>127.9666666666667</v>
          </cell>
          <cell r="AK302">
            <v>83800.038961038968</v>
          </cell>
        </row>
        <row r="303">
          <cell r="AH303">
            <v>191</v>
          </cell>
          <cell r="AK303">
            <v>0</v>
          </cell>
        </row>
        <row r="305">
          <cell r="F305">
            <v>69710.157142857148</v>
          </cell>
          <cell r="G305">
            <v>0</v>
          </cell>
          <cell r="H305">
            <v>0</v>
          </cell>
          <cell r="P305">
            <v>3673.9999999999991</v>
          </cell>
          <cell r="Q305">
            <v>0</v>
          </cell>
          <cell r="R305">
            <v>0</v>
          </cell>
          <cell r="S305">
            <v>5277.0303030303048</v>
          </cell>
          <cell r="T305">
            <v>-710.90664848484835</v>
          </cell>
          <cell r="U305">
            <v>-725.94365454545448</v>
          </cell>
          <cell r="V305">
            <v>0</v>
          </cell>
          <cell r="W305">
            <v>0</v>
          </cell>
          <cell r="X305">
            <v>1818.9696969697004</v>
          </cell>
          <cell r="Y305">
            <v>-549</v>
          </cell>
          <cell r="Z305">
            <v>-479.58636363636367</v>
          </cell>
          <cell r="AA305">
            <v>0</v>
          </cell>
          <cell r="AB305">
            <v>-9</v>
          </cell>
          <cell r="AC305">
            <v>962.42424242423954</v>
          </cell>
          <cell r="AF305">
            <v>2025.4575757575753</v>
          </cell>
          <cell r="AG305">
            <v>1706.4909090909086</v>
          </cell>
          <cell r="AH305">
            <v>318.9666666666667</v>
          </cell>
          <cell r="AK305">
            <v>83800.038961038968</v>
          </cell>
        </row>
        <row r="306">
          <cell r="F306">
            <v>0</v>
          </cell>
          <cell r="AK306">
            <v>0</v>
          </cell>
        </row>
        <row r="307">
          <cell r="F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K307">
            <v>0</v>
          </cell>
        </row>
        <row r="308">
          <cell r="F308">
            <v>0</v>
          </cell>
          <cell r="P308">
            <v>0</v>
          </cell>
          <cell r="S308">
            <v>0</v>
          </cell>
          <cell r="X308">
            <v>0</v>
          </cell>
          <cell r="AC308">
            <v>0</v>
          </cell>
          <cell r="AF308">
            <v>0</v>
          </cell>
          <cell r="AG308">
            <v>0</v>
          </cell>
          <cell r="AH308">
            <v>0</v>
          </cell>
          <cell r="AK308">
            <v>0</v>
          </cell>
        </row>
        <row r="309">
          <cell r="AK309">
            <v>0</v>
          </cell>
        </row>
        <row r="310">
          <cell r="F310">
            <v>69710.157142857148</v>
          </cell>
          <cell r="P310">
            <v>3673.9999999999991</v>
          </cell>
          <cell r="Q310">
            <v>0</v>
          </cell>
          <cell r="R310">
            <v>0</v>
          </cell>
          <cell r="S310">
            <v>5277.0303030303048</v>
          </cell>
          <cell r="T310">
            <v>-710.90664848484835</v>
          </cell>
          <cell r="U310">
            <v>-725.94365454545448</v>
          </cell>
          <cell r="V310">
            <v>0</v>
          </cell>
          <cell r="W310">
            <v>0</v>
          </cell>
          <cell r="X310">
            <v>1818.9696969697004</v>
          </cell>
          <cell r="Y310">
            <v>-549</v>
          </cell>
          <cell r="Z310">
            <v>-479.58636363636367</v>
          </cell>
          <cell r="AA310">
            <v>0</v>
          </cell>
          <cell r="AB310">
            <v>-9</v>
          </cell>
          <cell r="AC310">
            <v>962.42424242423954</v>
          </cell>
          <cell r="AD310">
            <v>-149</v>
          </cell>
          <cell r="AE310">
            <v>-219.28424242424248</v>
          </cell>
          <cell r="AF310">
            <v>2025.4575757575753</v>
          </cell>
          <cell r="AG310">
            <v>1706.4909090909086</v>
          </cell>
          <cell r="AH310">
            <v>318.9666666666667</v>
          </cell>
          <cell r="AK310">
            <v>83800.038961038968</v>
          </cell>
        </row>
        <row r="311">
          <cell r="AK311">
            <v>0</v>
          </cell>
        </row>
        <row r="312">
          <cell r="P312">
            <v>0</v>
          </cell>
          <cell r="AK312">
            <v>0</v>
          </cell>
        </row>
        <row r="313">
          <cell r="S313">
            <v>0</v>
          </cell>
          <cell r="AK313">
            <v>0</v>
          </cell>
        </row>
        <row r="314">
          <cell r="F314">
            <v>3480</v>
          </cell>
          <cell r="AK314">
            <v>3480</v>
          </cell>
        </row>
        <row r="315">
          <cell r="S315">
            <v>0</v>
          </cell>
        </row>
        <row r="316">
          <cell r="F316">
            <v>0</v>
          </cell>
          <cell r="AK316">
            <v>0</v>
          </cell>
        </row>
        <row r="317">
          <cell r="AK317">
            <v>0</v>
          </cell>
        </row>
        <row r="319">
          <cell r="AK319">
            <v>0</v>
          </cell>
        </row>
        <row r="320">
          <cell r="S320">
            <v>0</v>
          </cell>
        </row>
        <row r="321">
          <cell r="F321">
            <v>69710.157142857148</v>
          </cell>
          <cell r="P321">
            <v>3673.9999999999991</v>
          </cell>
          <cell r="Q321">
            <v>0</v>
          </cell>
          <cell r="R321">
            <v>0</v>
          </cell>
          <cell r="S321">
            <v>5277.0303030303048</v>
          </cell>
          <cell r="T321">
            <v>-710.90664848484835</v>
          </cell>
          <cell r="U321">
            <v>-725.94365454545448</v>
          </cell>
          <cell r="V321">
            <v>0</v>
          </cell>
          <cell r="W321">
            <v>0</v>
          </cell>
          <cell r="X321">
            <v>1818.9696969697004</v>
          </cell>
          <cell r="Y321">
            <v>-549</v>
          </cell>
          <cell r="Z321">
            <v>-479.58636363636367</v>
          </cell>
          <cell r="AA321">
            <v>0</v>
          </cell>
          <cell r="AB321">
            <v>-9</v>
          </cell>
          <cell r="AC321">
            <v>962.42424242423954</v>
          </cell>
          <cell r="AD321">
            <v>-149</v>
          </cell>
          <cell r="AE321">
            <v>-219.28424242424248</v>
          </cell>
          <cell r="AF321">
            <v>2025.4575757575753</v>
          </cell>
          <cell r="AG321">
            <v>1706.4909090909086</v>
          </cell>
          <cell r="AH321">
            <v>318.9666666666667</v>
          </cell>
          <cell r="AK321">
            <v>83800.038961038968</v>
          </cell>
        </row>
        <row r="330">
          <cell r="AJ330">
            <v>2455</v>
          </cell>
          <cell r="AK330">
            <v>6760.8399999999992</v>
          </cell>
          <cell r="AM330">
            <v>5000.8799999999992</v>
          </cell>
        </row>
        <row r="331">
          <cell r="F331">
            <v>160</v>
          </cell>
          <cell r="P331">
            <v>326</v>
          </cell>
          <cell r="S331">
            <v>523</v>
          </cell>
          <cell r="X331">
            <v>174</v>
          </cell>
          <cell r="AC331">
            <v>147</v>
          </cell>
          <cell r="AF331">
            <v>480</v>
          </cell>
          <cell r="AG331">
            <v>480</v>
          </cell>
          <cell r="AH331">
            <v>0</v>
          </cell>
          <cell r="AK331">
            <v>1910</v>
          </cell>
          <cell r="AM331">
            <v>1430</v>
          </cell>
        </row>
        <row r="332">
          <cell r="AJ332">
            <v>36</v>
          </cell>
          <cell r="AK332">
            <v>6362.1571428571433</v>
          </cell>
          <cell r="AM332">
            <v>6362.1571428571433</v>
          </cell>
        </row>
        <row r="333">
          <cell r="AK333">
            <v>660.3</v>
          </cell>
          <cell r="AM333">
            <v>660.3</v>
          </cell>
        </row>
        <row r="334">
          <cell r="AJ334">
            <v>36</v>
          </cell>
          <cell r="AK334">
            <v>-3</v>
          </cell>
          <cell r="AM334">
            <v>0</v>
          </cell>
        </row>
        <row r="335">
          <cell r="AK335">
            <v>1380.8571428571431</v>
          </cell>
          <cell r="AM335">
            <v>1380.8571428571431</v>
          </cell>
        </row>
        <row r="336">
          <cell r="AK336">
            <v>3500</v>
          </cell>
          <cell r="AM336">
            <v>3500</v>
          </cell>
        </row>
        <row r="337">
          <cell r="AK337">
            <v>0</v>
          </cell>
        </row>
        <row r="338">
          <cell r="AK338">
            <v>821</v>
          </cell>
          <cell r="AM338">
            <v>821</v>
          </cell>
        </row>
        <row r="339">
          <cell r="AK339">
            <v>3580</v>
          </cell>
        </row>
        <row r="340">
          <cell r="AK340">
            <v>0</v>
          </cell>
          <cell r="AM340">
            <v>0</v>
          </cell>
        </row>
        <row r="341">
          <cell r="AK341">
            <v>8743</v>
          </cell>
          <cell r="AM341">
            <v>7882</v>
          </cell>
        </row>
        <row r="342">
          <cell r="AK342">
            <v>4839.181818181818</v>
          </cell>
          <cell r="AM342">
            <v>4100.090909090909</v>
          </cell>
        </row>
        <row r="343">
          <cell r="AK343">
            <v>0</v>
          </cell>
          <cell r="AM343">
            <v>0</v>
          </cell>
        </row>
        <row r="344">
          <cell r="AK344">
            <v>0</v>
          </cell>
          <cell r="AM344">
            <v>0</v>
          </cell>
        </row>
        <row r="345">
          <cell r="AK345">
            <v>0</v>
          </cell>
          <cell r="AM345">
            <v>0</v>
          </cell>
        </row>
        <row r="346">
          <cell r="AK346">
            <v>4987</v>
          </cell>
          <cell r="AM346">
            <v>4385</v>
          </cell>
        </row>
        <row r="347">
          <cell r="AK347">
            <v>1860</v>
          </cell>
          <cell r="AM347">
            <v>1340</v>
          </cell>
        </row>
        <row r="348">
          <cell r="AK348">
            <v>1033</v>
          </cell>
          <cell r="AM348">
            <v>1017</v>
          </cell>
        </row>
        <row r="349">
          <cell r="AK349">
            <v>1110</v>
          </cell>
        </row>
        <row r="350">
          <cell r="AK350">
            <v>984</v>
          </cell>
        </row>
        <row r="351">
          <cell r="AK351">
            <v>0</v>
          </cell>
          <cell r="AM351">
            <v>0</v>
          </cell>
        </row>
        <row r="352">
          <cell r="AK352">
            <v>20</v>
          </cell>
          <cell r="AM352">
            <v>20</v>
          </cell>
        </row>
        <row r="353">
          <cell r="AK353">
            <v>3334.333333333333</v>
          </cell>
          <cell r="AM353">
            <v>2433.6666666666665</v>
          </cell>
        </row>
        <row r="354">
          <cell r="P354">
            <v>225</v>
          </cell>
          <cell r="S354">
            <v>296</v>
          </cell>
          <cell r="X354">
            <v>56</v>
          </cell>
          <cell r="AC354">
            <v>-538.90909090909088</v>
          </cell>
          <cell r="AF354">
            <v>245.09090909090912</v>
          </cell>
          <cell r="AG354">
            <v>-127.90909090909091</v>
          </cell>
          <cell r="AH354">
            <v>373</v>
          </cell>
          <cell r="AK354">
            <v>283.18181818181824</v>
          </cell>
        </row>
        <row r="355">
          <cell r="AK355">
            <v>0</v>
          </cell>
        </row>
        <row r="356">
          <cell r="F356">
            <v>0</v>
          </cell>
          <cell r="P356">
            <v>0</v>
          </cell>
          <cell r="S356">
            <v>0</v>
          </cell>
          <cell r="X356">
            <v>0</v>
          </cell>
          <cell r="AC356">
            <v>0</v>
          </cell>
          <cell r="AF356">
            <v>0</v>
          </cell>
          <cell r="AG356">
            <v>0</v>
          </cell>
          <cell r="AH356">
            <v>0</v>
          </cell>
          <cell r="AK356">
            <v>358</v>
          </cell>
          <cell r="AM356">
            <v>358</v>
          </cell>
        </row>
        <row r="357">
          <cell r="AK357">
            <v>193</v>
          </cell>
          <cell r="AM357">
            <v>193</v>
          </cell>
        </row>
        <row r="358">
          <cell r="AK358">
            <v>0</v>
          </cell>
          <cell r="AM358">
            <v>0</v>
          </cell>
        </row>
        <row r="359">
          <cell r="AK359">
            <v>0</v>
          </cell>
          <cell r="AM359">
            <v>0</v>
          </cell>
        </row>
        <row r="360">
          <cell r="AJ360">
            <v>-2491</v>
          </cell>
          <cell r="AK360">
            <v>5229.0333333333338</v>
          </cell>
          <cell r="AM360" t="e">
            <v>#REF!</v>
          </cell>
        </row>
        <row r="361">
          <cell r="AK361">
            <v>441.66666666666663</v>
          </cell>
        </row>
        <row r="362">
          <cell r="AK362">
            <v>1201.7</v>
          </cell>
        </row>
        <row r="363">
          <cell r="AK363">
            <v>3585.6666666666665</v>
          </cell>
        </row>
        <row r="364">
          <cell r="F364">
            <v>0</v>
          </cell>
          <cell r="P364">
            <v>0</v>
          </cell>
          <cell r="S364">
            <v>0</v>
          </cell>
          <cell r="T364">
            <v>162.88</v>
          </cell>
          <cell r="U364">
            <v>855.12</v>
          </cell>
          <cell r="X364">
            <v>344</v>
          </cell>
          <cell r="Y364">
            <v>304</v>
          </cell>
          <cell r="Z364">
            <v>265</v>
          </cell>
          <cell r="AC364">
            <v>357</v>
          </cell>
          <cell r="AD364">
            <v>213</v>
          </cell>
          <cell r="AE364">
            <v>314</v>
          </cell>
          <cell r="AF364">
            <v>-335</v>
          </cell>
          <cell r="AG364">
            <v>-335</v>
          </cell>
          <cell r="AH364">
            <v>0</v>
          </cell>
          <cell r="AK364">
            <v>375</v>
          </cell>
          <cell r="AM364">
            <v>710</v>
          </cell>
        </row>
        <row r="373">
          <cell r="F373">
            <v>0</v>
          </cell>
        </row>
        <row r="385">
          <cell r="F385" t="str">
            <v>лютий</v>
          </cell>
          <cell r="P385" t="str">
            <v>лютий</v>
          </cell>
          <cell r="X385" t="str">
            <v>лютий</v>
          </cell>
          <cell r="AC385" t="str">
            <v>лютий</v>
          </cell>
        </row>
        <row r="386">
          <cell r="F386" t="str">
            <v>АППАРАТ</v>
          </cell>
          <cell r="P386" t="str">
            <v>ККМ</v>
          </cell>
          <cell r="X386" t="str">
            <v>ТЕЦ5</v>
          </cell>
          <cell r="AC386" t="str">
            <v>ТЕЦ6</v>
          </cell>
          <cell r="AK386" t="str">
            <v>АК "КЕ"</v>
          </cell>
          <cell r="AL386" t="str">
            <v>Е/Е</v>
          </cell>
        </row>
        <row r="387">
          <cell r="F387" t="str">
            <v>ПЛАН</v>
          </cell>
          <cell r="P387" t="str">
            <v>ПЛАН</v>
          </cell>
          <cell r="X387" t="str">
            <v>ПЛАН</v>
          </cell>
          <cell r="AC387" t="str">
            <v>ПЛАН</v>
          </cell>
          <cell r="AK387" t="str">
            <v>ПЛАН</v>
          </cell>
          <cell r="AL387" t="str">
            <v>ПЛАН</v>
          </cell>
        </row>
        <row r="388">
          <cell r="F388">
            <v>164.3</v>
          </cell>
          <cell r="G388">
            <v>56</v>
          </cell>
          <cell r="H388">
            <v>56</v>
          </cell>
          <cell r="P388">
            <v>14.333333333333332</v>
          </cell>
          <cell r="S388">
            <v>14.333333333333332</v>
          </cell>
          <cell r="X388">
            <v>182</v>
          </cell>
          <cell r="Y388">
            <v>97</v>
          </cell>
          <cell r="Z388">
            <v>97</v>
          </cell>
          <cell r="AC388">
            <v>323.66666666666674</v>
          </cell>
          <cell r="AD388">
            <v>131</v>
          </cell>
          <cell r="AE388">
            <v>130</v>
          </cell>
          <cell r="AK388">
            <v>735.30000000000018</v>
          </cell>
          <cell r="AL388">
            <v>469.33333333333337</v>
          </cell>
          <cell r="AM388">
            <v>312.33333333333331</v>
          </cell>
        </row>
        <row r="389">
          <cell r="F389">
            <v>29</v>
          </cell>
          <cell r="G389">
            <v>10</v>
          </cell>
          <cell r="P389">
            <v>0</v>
          </cell>
          <cell r="X389">
            <v>0</v>
          </cell>
          <cell r="Y389">
            <v>0</v>
          </cell>
          <cell r="AC389">
            <v>3.6666666666666665</v>
          </cell>
          <cell r="AD389">
            <v>1</v>
          </cell>
          <cell r="AK389">
            <v>46</v>
          </cell>
          <cell r="AL389">
            <v>14</v>
          </cell>
        </row>
        <row r="390">
          <cell r="F390">
            <v>0</v>
          </cell>
          <cell r="G390">
            <v>0</v>
          </cell>
          <cell r="P390">
            <v>0.66666666666666663</v>
          </cell>
          <cell r="X390">
            <v>146.66666666666666</v>
          </cell>
          <cell r="Y390">
            <v>78</v>
          </cell>
          <cell r="AC390">
            <v>280.66666666666669</v>
          </cell>
          <cell r="AD390">
            <v>113</v>
          </cell>
          <cell r="AK390">
            <v>428</v>
          </cell>
          <cell r="AL390">
            <v>191.66666666666669</v>
          </cell>
        </row>
        <row r="391">
          <cell r="F391">
            <v>0</v>
          </cell>
          <cell r="G391">
            <v>0</v>
          </cell>
          <cell r="P391">
            <v>2</v>
          </cell>
          <cell r="X391">
            <v>0</v>
          </cell>
          <cell r="Y391">
            <v>0</v>
          </cell>
          <cell r="AC391">
            <v>25</v>
          </cell>
          <cell r="AD391">
            <v>10</v>
          </cell>
          <cell r="AK391">
            <v>33.666666666666671</v>
          </cell>
          <cell r="AL391">
            <v>15</v>
          </cell>
        </row>
        <row r="392">
          <cell r="F392">
            <v>0</v>
          </cell>
          <cell r="G392">
            <v>0</v>
          </cell>
          <cell r="P392">
            <v>0</v>
          </cell>
          <cell r="X392">
            <v>25.333333333333332</v>
          </cell>
          <cell r="Y392">
            <v>14</v>
          </cell>
          <cell r="AC392">
            <v>0.66666666666666663</v>
          </cell>
          <cell r="AD392">
            <v>0</v>
          </cell>
          <cell r="AK392">
            <v>26</v>
          </cell>
          <cell r="AL392">
            <v>14</v>
          </cell>
        </row>
        <row r="393">
          <cell r="F393">
            <v>120.63333333333333</v>
          </cell>
          <cell r="G393">
            <v>41</v>
          </cell>
          <cell r="P393">
            <v>0</v>
          </cell>
          <cell r="X393">
            <v>0</v>
          </cell>
          <cell r="Y393">
            <v>0</v>
          </cell>
          <cell r="AC393">
            <v>0</v>
          </cell>
          <cell r="AD393">
            <v>0</v>
          </cell>
          <cell r="AK393">
            <v>120.63333333333333</v>
          </cell>
          <cell r="AL393">
            <v>43</v>
          </cell>
        </row>
        <row r="394">
          <cell r="F394">
            <v>8.6666666666666661</v>
          </cell>
          <cell r="G394">
            <v>3</v>
          </cell>
          <cell r="P394">
            <v>0</v>
          </cell>
          <cell r="X394">
            <v>0</v>
          </cell>
          <cell r="Y394">
            <v>0</v>
          </cell>
          <cell r="AC394">
            <v>0</v>
          </cell>
          <cell r="AD394">
            <v>0</v>
          </cell>
          <cell r="AK394">
            <v>8.6666666666666661</v>
          </cell>
          <cell r="AL394">
            <v>0</v>
          </cell>
        </row>
        <row r="395">
          <cell r="F395">
            <v>0</v>
          </cell>
          <cell r="G395">
            <v>0</v>
          </cell>
          <cell r="P395">
            <v>5.333333333333333</v>
          </cell>
          <cell r="X395">
            <v>0</v>
          </cell>
          <cell r="Y395">
            <v>0</v>
          </cell>
          <cell r="AC395">
            <v>0</v>
          </cell>
          <cell r="AD395">
            <v>0</v>
          </cell>
          <cell r="AK395">
            <v>22</v>
          </cell>
          <cell r="AL395">
            <v>15.333333333333332</v>
          </cell>
        </row>
        <row r="396">
          <cell r="F396">
            <v>5.333333333333333</v>
          </cell>
          <cell r="G396">
            <v>2</v>
          </cell>
          <cell r="P396">
            <v>0</v>
          </cell>
          <cell r="X396">
            <v>0</v>
          </cell>
          <cell r="Y396">
            <v>0</v>
          </cell>
          <cell r="AC396">
            <v>0</v>
          </cell>
          <cell r="AD396">
            <v>0</v>
          </cell>
          <cell r="AK396">
            <v>5.333333333333333</v>
          </cell>
          <cell r="AL396">
            <v>2</v>
          </cell>
        </row>
        <row r="397">
          <cell r="F397">
            <v>0.33333333333333331</v>
          </cell>
          <cell r="G397">
            <v>0</v>
          </cell>
          <cell r="P397">
            <v>4.333333333333333</v>
          </cell>
          <cell r="X397">
            <v>0</v>
          </cell>
          <cell r="Y397">
            <v>0</v>
          </cell>
          <cell r="AC397">
            <v>0</v>
          </cell>
          <cell r="AD397">
            <v>0</v>
          </cell>
          <cell r="AK397">
            <v>4.6666666666666661</v>
          </cell>
          <cell r="AL397">
            <v>4.333333333333333</v>
          </cell>
        </row>
        <row r="398">
          <cell r="F398">
            <v>0.33333333333333331</v>
          </cell>
          <cell r="G398">
            <v>0</v>
          </cell>
          <cell r="P398">
            <v>2</v>
          </cell>
          <cell r="X398">
            <v>10</v>
          </cell>
          <cell r="Y398">
            <v>5</v>
          </cell>
          <cell r="AC398">
            <v>13.666666666666666</v>
          </cell>
          <cell r="AD398">
            <v>6</v>
          </cell>
          <cell r="AK398">
            <v>26</v>
          </cell>
          <cell r="AL398">
            <v>13</v>
          </cell>
        </row>
        <row r="399">
          <cell r="F399">
            <v>0</v>
          </cell>
          <cell r="G399">
            <v>0</v>
          </cell>
          <cell r="P399">
            <v>0</v>
          </cell>
          <cell r="X399">
            <v>0</v>
          </cell>
          <cell r="Y399">
            <v>0</v>
          </cell>
          <cell r="AC399">
            <v>0</v>
          </cell>
          <cell r="AD399">
            <v>0</v>
          </cell>
          <cell r="AK399">
            <v>0</v>
          </cell>
        </row>
        <row r="400">
          <cell r="F400">
            <v>1.1666666666666667</v>
          </cell>
          <cell r="G400">
            <v>0</v>
          </cell>
          <cell r="P400">
            <v>20.5</v>
          </cell>
          <cell r="X400">
            <v>522.33333333333337</v>
          </cell>
          <cell r="Y400">
            <v>279</v>
          </cell>
          <cell r="AC400">
            <v>43</v>
          </cell>
          <cell r="AD400">
            <v>17</v>
          </cell>
          <cell r="AK400">
            <v>587.33333333333337</v>
          </cell>
          <cell r="AL400">
            <v>316.5</v>
          </cell>
          <cell r="AM400">
            <v>316.83333333333331</v>
          </cell>
        </row>
        <row r="401">
          <cell r="F401">
            <v>0</v>
          </cell>
          <cell r="G401">
            <v>0</v>
          </cell>
          <cell r="P401">
            <v>0</v>
          </cell>
          <cell r="X401">
            <v>0</v>
          </cell>
          <cell r="Y401">
            <v>0</v>
          </cell>
          <cell r="AC401">
            <v>0</v>
          </cell>
          <cell r="AD401">
            <v>0</v>
          </cell>
          <cell r="AK401">
            <v>0</v>
          </cell>
          <cell r="AL401">
            <v>0</v>
          </cell>
        </row>
        <row r="402">
          <cell r="F402">
            <v>0</v>
          </cell>
          <cell r="G402">
            <v>0</v>
          </cell>
          <cell r="P402">
            <v>0</v>
          </cell>
          <cell r="X402">
            <v>480.66666666666669</v>
          </cell>
          <cell r="Y402">
            <v>257</v>
          </cell>
          <cell r="AC402">
            <v>11</v>
          </cell>
          <cell r="AD402">
            <v>4</v>
          </cell>
          <cell r="AK402">
            <v>491.66666666666669</v>
          </cell>
          <cell r="AL402">
            <v>261</v>
          </cell>
        </row>
        <row r="403">
          <cell r="F403">
            <v>0</v>
          </cell>
          <cell r="G403">
            <v>0</v>
          </cell>
          <cell r="P403">
            <v>0</v>
          </cell>
          <cell r="X403">
            <v>0</v>
          </cell>
          <cell r="Y403">
            <v>0</v>
          </cell>
          <cell r="AC403">
            <v>0</v>
          </cell>
          <cell r="AD403">
            <v>0</v>
          </cell>
          <cell r="AK403">
            <v>0</v>
          </cell>
          <cell r="AL403">
            <v>0</v>
          </cell>
        </row>
        <row r="404">
          <cell r="F404">
            <v>1.1666666666666667</v>
          </cell>
          <cell r="G404">
            <v>0</v>
          </cell>
          <cell r="P404">
            <v>15.833333333333334</v>
          </cell>
          <cell r="X404">
            <v>41.666666666666664</v>
          </cell>
          <cell r="Y404">
            <v>22</v>
          </cell>
          <cell r="AC404">
            <v>32</v>
          </cell>
          <cell r="AD404">
            <v>13</v>
          </cell>
          <cell r="AK404">
            <v>91</v>
          </cell>
          <cell r="AL404">
            <v>55.833333333333336</v>
          </cell>
        </row>
        <row r="405">
          <cell r="F405">
            <v>0</v>
          </cell>
          <cell r="G405">
            <v>0</v>
          </cell>
          <cell r="P405">
            <v>4.666666666666667</v>
          </cell>
          <cell r="X405">
            <v>0</v>
          </cell>
          <cell r="Y405">
            <v>0</v>
          </cell>
          <cell r="AC405">
            <v>0</v>
          </cell>
          <cell r="AD405">
            <v>0</v>
          </cell>
          <cell r="AK405">
            <v>4.666666666666667</v>
          </cell>
          <cell r="AL405">
            <v>0</v>
          </cell>
        </row>
        <row r="406">
          <cell r="F406">
            <v>0</v>
          </cell>
          <cell r="G406">
            <v>0</v>
          </cell>
          <cell r="P406">
            <v>0</v>
          </cell>
          <cell r="X406">
            <v>0</v>
          </cell>
          <cell r="Y406">
            <v>0</v>
          </cell>
          <cell r="AC406">
            <v>0</v>
          </cell>
          <cell r="AD406">
            <v>0</v>
          </cell>
          <cell r="AK406">
            <v>0</v>
          </cell>
        </row>
        <row r="407">
          <cell r="F407">
            <v>10</v>
          </cell>
          <cell r="G407">
            <v>3</v>
          </cell>
          <cell r="P407">
            <v>39</v>
          </cell>
          <cell r="X407">
            <v>0</v>
          </cell>
          <cell r="Y407">
            <v>0</v>
          </cell>
          <cell r="AC407">
            <v>0</v>
          </cell>
          <cell r="AD407">
            <v>0</v>
          </cell>
          <cell r="AK407">
            <v>49</v>
          </cell>
          <cell r="AL407">
            <v>42</v>
          </cell>
          <cell r="AM407">
            <v>43</v>
          </cell>
        </row>
        <row r="408">
          <cell r="F408">
            <v>2.6666666666666665</v>
          </cell>
          <cell r="G408">
            <v>1</v>
          </cell>
          <cell r="P408">
            <v>3.3333333333333335</v>
          </cell>
          <cell r="X408">
            <v>0</v>
          </cell>
          <cell r="Y408">
            <v>0</v>
          </cell>
          <cell r="AC408">
            <v>0</v>
          </cell>
          <cell r="AD408">
            <v>0</v>
          </cell>
          <cell r="AK408">
            <v>6</v>
          </cell>
          <cell r="AL408">
            <v>4.3333333333333339</v>
          </cell>
        </row>
        <row r="409">
          <cell r="F409">
            <v>7.333333333333333</v>
          </cell>
          <cell r="G409">
            <v>3</v>
          </cell>
          <cell r="P409">
            <v>35.666666666666664</v>
          </cell>
          <cell r="X409">
            <v>0</v>
          </cell>
          <cell r="Y409">
            <v>0</v>
          </cell>
          <cell r="AC409">
            <v>0</v>
          </cell>
          <cell r="AD409">
            <v>0</v>
          </cell>
          <cell r="AK409">
            <v>43</v>
          </cell>
          <cell r="AL409">
            <v>38.666666666666664</v>
          </cell>
        </row>
        <row r="410">
          <cell r="F410">
            <v>0</v>
          </cell>
          <cell r="G410">
            <v>0</v>
          </cell>
          <cell r="P410">
            <v>0</v>
          </cell>
          <cell r="X410">
            <v>0</v>
          </cell>
          <cell r="Y410">
            <v>0</v>
          </cell>
          <cell r="AC410">
            <v>0</v>
          </cell>
          <cell r="AD410">
            <v>0</v>
          </cell>
          <cell r="AK410">
            <v>0</v>
          </cell>
        </row>
        <row r="411">
          <cell r="F411">
            <v>206.33333333333329</v>
          </cell>
          <cell r="G411">
            <v>71</v>
          </cell>
          <cell r="H411">
            <v>71</v>
          </cell>
          <cell r="P411">
            <v>50.166666666666671</v>
          </cell>
          <cell r="S411">
            <v>50.166666666666671</v>
          </cell>
          <cell r="X411">
            <v>37.833333333333343</v>
          </cell>
          <cell r="Y411">
            <v>20</v>
          </cell>
          <cell r="AC411">
            <v>26.000000000000004</v>
          </cell>
          <cell r="AD411">
            <v>11</v>
          </cell>
          <cell r="AK411">
            <v>1965.0000000000002</v>
          </cell>
          <cell r="AL411">
            <v>412.16666666666663</v>
          </cell>
          <cell r="AM411">
            <v>412.16666666666663</v>
          </cell>
        </row>
        <row r="412">
          <cell r="F412">
            <v>0</v>
          </cell>
          <cell r="G412">
            <v>0</v>
          </cell>
          <cell r="P412">
            <v>0</v>
          </cell>
          <cell r="X412">
            <v>0</v>
          </cell>
          <cell r="Y412">
            <v>0</v>
          </cell>
          <cell r="AC412">
            <v>0</v>
          </cell>
          <cell r="AD412">
            <v>0</v>
          </cell>
          <cell r="AK412">
            <v>1350</v>
          </cell>
          <cell r="AL412">
            <v>0</v>
          </cell>
        </row>
        <row r="413">
          <cell r="F413">
            <v>0</v>
          </cell>
          <cell r="G413">
            <v>0</v>
          </cell>
          <cell r="P413">
            <v>0</v>
          </cell>
          <cell r="X413">
            <v>0</v>
          </cell>
          <cell r="Y413">
            <v>0</v>
          </cell>
          <cell r="AC413">
            <v>0</v>
          </cell>
          <cell r="AD413">
            <v>0</v>
          </cell>
          <cell r="AK413">
            <v>95</v>
          </cell>
          <cell r="AL413">
            <v>95</v>
          </cell>
        </row>
        <row r="414">
          <cell r="F414">
            <v>0</v>
          </cell>
          <cell r="G414">
            <v>0</v>
          </cell>
          <cell r="P414">
            <v>0</v>
          </cell>
          <cell r="X414">
            <v>0</v>
          </cell>
          <cell r="Y414">
            <v>0</v>
          </cell>
          <cell r="AC414">
            <v>0</v>
          </cell>
          <cell r="AD414">
            <v>0</v>
          </cell>
          <cell r="AK414">
            <v>0</v>
          </cell>
          <cell r="AL414">
            <v>0</v>
          </cell>
        </row>
        <row r="415">
          <cell r="F415">
            <v>0</v>
          </cell>
          <cell r="G415">
            <v>0</v>
          </cell>
          <cell r="P415">
            <v>12.333333333333334</v>
          </cell>
          <cell r="X415">
            <v>0</v>
          </cell>
          <cell r="Y415">
            <v>0</v>
          </cell>
          <cell r="AC415">
            <v>0</v>
          </cell>
          <cell r="AD415">
            <v>0</v>
          </cell>
          <cell r="AK415">
            <v>12.333333333333334</v>
          </cell>
          <cell r="AL415">
            <v>12.333333333333334</v>
          </cell>
        </row>
        <row r="416">
          <cell r="F416">
            <v>0</v>
          </cell>
          <cell r="G416">
            <v>0</v>
          </cell>
          <cell r="P416">
            <v>0</v>
          </cell>
          <cell r="X416">
            <v>0</v>
          </cell>
          <cell r="Y416">
            <v>0</v>
          </cell>
          <cell r="AC416">
            <v>0</v>
          </cell>
          <cell r="AD416">
            <v>0</v>
          </cell>
          <cell r="AK416">
            <v>0</v>
          </cell>
          <cell r="AL416">
            <v>0</v>
          </cell>
        </row>
        <row r="417">
          <cell r="F417">
            <v>1.6666666666666667</v>
          </cell>
          <cell r="G417">
            <v>1</v>
          </cell>
          <cell r="P417">
            <v>5</v>
          </cell>
          <cell r="X417">
            <v>3</v>
          </cell>
          <cell r="Y417">
            <v>2</v>
          </cell>
          <cell r="AC417">
            <v>3</v>
          </cell>
          <cell r="AD417">
            <v>1</v>
          </cell>
          <cell r="AK417">
            <v>57.666666666666664</v>
          </cell>
          <cell r="AL417">
            <v>49</v>
          </cell>
        </row>
        <row r="418">
          <cell r="F418">
            <v>0</v>
          </cell>
          <cell r="G418">
            <v>0</v>
          </cell>
          <cell r="P418">
            <v>0</v>
          </cell>
          <cell r="X418">
            <v>0</v>
          </cell>
          <cell r="Y418">
            <v>0</v>
          </cell>
          <cell r="AC418">
            <v>0</v>
          </cell>
          <cell r="AD418">
            <v>0</v>
          </cell>
          <cell r="AK418">
            <v>4</v>
          </cell>
          <cell r="AL418">
            <v>0</v>
          </cell>
        </row>
        <row r="419">
          <cell r="F419">
            <v>0</v>
          </cell>
          <cell r="G419">
            <v>0</v>
          </cell>
          <cell r="P419">
            <v>0</v>
          </cell>
          <cell r="X419">
            <v>0</v>
          </cell>
          <cell r="Y419">
            <v>0</v>
          </cell>
          <cell r="AC419">
            <v>0</v>
          </cell>
          <cell r="AD419">
            <v>0</v>
          </cell>
          <cell r="AK419">
            <v>0</v>
          </cell>
          <cell r="AL419">
            <v>0</v>
          </cell>
        </row>
        <row r="420">
          <cell r="F420">
            <v>0</v>
          </cell>
          <cell r="G420">
            <v>0</v>
          </cell>
          <cell r="P420">
            <v>18.5</v>
          </cell>
          <cell r="X420">
            <v>4.5</v>
          </cell>
          <cell r="Y420">
            <v>2</v>
          </cell>
          <cell r="AC420">
            <v>1.3333333333333333</v>
          </cell>
          <cell r="AD420">
            <v>1</v>
          </cell>
          <cell r="AK420">
            <v>28.5</v>
          </cell>
          <cell r="AL420">
            <v>25.5</v>
          </cell>
        </row>
        <row r="421">
          <cell r="F421">
            <v>0</v>
          </cell>
          <cell r="G421">
            <v>0</v>
          </cell>
          <cell r="P421">
            <v>1.3333333333333333</v>
          </cell>
          <cell r="X421">
            <v>0</v>
          </cell>
          <cell r="Y421">
            <v>0</v>
          </cell>
          <cell r="AC421">
            <v>1.6666666666666667</v>
          </cell>
          <cell r="AD421">
            <v>1</v>
          </cell>
          <cell r="AK421">
            <v>69</v>
          </cell>
          <cell r="AL421">
            <v>52.333333333333336</v>
          </cell>
        </row>
        <row r="422">
          <cell r="F422">
            <v>177</v>
          </cell>
          <cell r="G422">
            <v>61</v>
          </cell>
          <cell r="P422">
            <v>0</v>
          </cell>
          <cell r="X422">
            <v>0</v>
          </cell>
          <cell r="Y422">
            <v>0</v>
          </cell>
          <cell r="AC422">
            <v>0</v>
          </cell>
          <cell r="AD422">
            <v>0</v>
          </cell>
          <cell r="AK422">
            <v>177</v>
          </cell>
          <cell r="AL422">
            <v>61</v>
          </cell>
        </row>
        <row r="423">
          <cell r="F423">
            <v>0</v>
          </cell>
          <cell r="G423">
            <v>0</v>
          </cell>
          <cell r="P423">
            <v>0</v>
          </cell>
          <cell r="X423">
            <v>10</v>
          </cell>
          <cell r="Y423">
            <v>5</v>
          </cell>
          <cell r="AC423">
            <v>7.666666666666667</v>
          </cell>
          <cell r="AD423">
            <v>3</v>
          </cell>
          <cell r="AK423">
            <v>17.666666666666668</v>
          </cell>
          <cell r="AL423">
            <v>8</v>
          </cell>
        </row>
        <row r="424">
          <cell r="F424">
            <v>0.66666666666666663</v>
          </cell>
          <cell r="G424">
            <v>0</v>
          </cell>
          <cell r="P424">
            <v>2</v>
          </cell>
          <cell r="X424">
            <v>1.3333333333333333</v>
          </cell>
          <cell r="Y424">
            <v>1</v>
          </cell>
          <cell r="AC424">
            <v>1</v>
          </cell>
          <cell r="AD424">
            <v>0</v>
          </cell>
          <cell r="AK424">
            <v>6</v>
          </cell>
          <cell r="AL424">
            <v>3</v>
          </cell>
        </row>
        <row r="425">
          <cell r="F425">
            <v>2.6666666666666665</v>
          </cell>
          <cell r="G425">
            <v>1</v>
          </cell>
          <cell r="P425">
            <v>0.33333333333333331</v>
          </cell>
          <cell r="X425">
            <v>1</v>
          </cell>
          <cell r="Y425">
            <v>1</v>
          </cell>
          <cell r="AC425">
            <v>0.66666666666666663</v>
          </cell>
          <cell r="AD425">
            <v>0</v>
          </cell>
          <cell r="AK425">
            <v>9.3333333333333339</v>
          </cell>
          <cell r="AL425">
            <v>4.3333333333333339</v>
          </cell>
        </row>
        <row r="426">
          <cell r="F426">
            <v>0</v>
          </cell>
          <cell r="G426">
            <v>0</v>
          </cell>
          <cell r="P426">
            <v>2.3333333333333335</v>
          </cell>
          <cell r="X426">
            <v>6</v>
          </cell>
          <cell r="Y426">
            <v>3</v>
          </cell>
          <cell r="AC426">
            <v>5</v>
          </cell>
          <cell r="AD426">
            <v>2</v>
          </cell>
          <cell r="AK426">
            <v>13.333333333333334</v>
          </cell>
          <cell r="AL426">
            <v>7.3333333333333339</v>
          </cell>
        </row>
        <row r="427">
          <cell r="F427">
            <v>0</v>
          </cell>
          <cell r="G427">
            <v>0</v>
          </cell>
          <cell r="P427">
            <v>0</v>
          </cell>
          <cell r="X427">
            <v>0</v>
          </cell>
          <cell r="Y427">
            <v>0</v>
          </cell>
          <cell r="AC427">
            <v>0</v>
          </cell>
          <cell r="AD427">
            <v>0</v>
          </cell>
          <cell r="AK427">
            <v>0</v>
          </cell>
          <cell r="AL427">
            <v>0</v>
          </cell>
        </row>
        <row r="428">
          <cell r="F428">
            <v>0</v>
          </cell>
          <cell r="G428">
            <v>0</v>
          </cell>
          <cell r="P428">
            <v>0</v>
          </cell>
          <cell r="X428">
            <v>0</v>
          </cell>
          <cell r="Y428">
            <v>0</v>
          </cell>
          <cell r="AC428">
            <v>0</v>
          </cell>
          <cell r="AD428">
            <v>0</v>
          </cell>
          <cell r="AK428">
            <v>0</v>
          </cell>
          <cell r="AL428">
            <v>0</v>
          </cell>
        </row>
        <row r="429">
          <cell r="F429">
            <v>9.6666666666666661</v>
          </cell>
          <cell r="G429">
            <v>3</v>
          </cell>
          <cell r="P429">
            <v>1</v>
          </cell>
          <cell r="X429">
            <v>0</v>
          </cell>
          <cell r="Y429">
            <v>0</v>
          </cell>
          <cell r="AC429">
            <v>0</v>
          </cell>
          <cell r="AD429">
            <v>0</v>
          </cell>
          <cell r="AK429">
            <v>12</v>
          </cell>
          <cell r="AL429">
            <v>5</v>
          </cell>
        </row>
        <row r="430">
          <cell r="F430">
            <v>0</v>
          </cell>
          <cell r="G430">
            <v>0</v>
          </cell>
          <cell r="P430">
            <v>0</v>
          </cell>
          <cell r="X430">
            <v>0</v>
          </cell>
          <cell r="Y430">
            <v>0</v>
          </cell>
          <cell r="AC430">
            <v>0</v>
          </cell>
          <cell r="AD430">
            <v>0</v>
          </cell>
          <cell r="AK430">
            <v>0</v>
          </cell>
          <cell r="AL430">
            <v>0</v>
          </cell>
        </row>
        <row r="431">
          <cell r="F431">
            <v>2.3333333333333335</v>
          </cell>
          <cell r="G431">
            <v>1</v>
          </cell>
          <cell r="P431">
            <v>0.66666666666666663</v>
          </cell>
          <cell r="X431">
            <v>0.66666666666666663</v>
          </cell>
          <cell r="Y431">
            <v>0</v>
          </cell>
          <cell r="AC431">
            <v>0.66666666666666663</v>
          </cell>
          <cell r="AD431">
            <v>0</v>
          </cell>
          <cell r="AK431">
            <v>4.333333333333333</v>
          </cell>
          <cell r="AL431">
            <v>1.6666666666666665</v>
          </cell>
        </row>
        <row r="432">
          <cell r="F432">
            <v>1.6666666666666667</v>
          </cell>
          <cell r="G432">
            <v>1</v>
          </cell>
          <cell r="P432">
            <v>0.66666666666666663</v>
          </cell>
          <cell r="X432">
            <v>0.66666666666666663</v>
          </cell>
          <cell r="Y432">
            <v>0</v>
          </cell>
          <cell r="AC432">
            <v>0.66666666666666663</v>
          </cell>
          <cell r="AD432">
            <v>0</v>
          </cell>
          <cell r="AK432">
            <v>3.6666666666666665</v>
          </cell>
          <cell r="AL432">
            <v>1.6666666666666665</v>
          </cell>
        </row>
        <row r="433">
          <cell r="F433">
            <v>6.666666666666667</v>
          </cell>
          <cell r="G433">
            <v>2</v>
          </cell>
          <cell r="P433">
            <v>4.666666666666667</v>
          </cell>
          <cell r="X433">
            <v>3</v>
          </cell>
          <cell r="Y433">
            <v>2</v>
          </cell>
          <cell r="AC433">
            <v>2</v>
          </cell>
          <cell r="AD433">
            <v>1</v>
          </cell>
          <cell r="AK433">
            <v>33</v>
          </cell>
          <cell r="AL433">
            <v>19.666666666666668</v>
          </cell>
        </row>
        <row r="434">
          <cell r="F434">
            <v>0</v>
          </cell>
          <cell r="G434">
            <v>0</v>
          </cell>
          <cell r="P434">
            <v>0</v>
          </cell>
          <cell r="X434">
            <v>0</v>
          </cell>
          <cell r="Y434">
            <v>0</v>
          </cell>
          <cell r="AC434">
            <v>0</v>
          </cell>
          <cell r="AD434">
            <v>0</v>
          </cell>
          <cell r="AK434">
            <v>0</v>
          </cell>
          <cell r="AL434">
            <v>0</v>
          </cell>
        </row>
        <row r="435">
          <cell r="F435">
            <v>0</v>
          </cell>
          <cell r="G435">
            <v>0</v>
          </cell>
          <cell r="P435">
            <v>0</v>
          </cell>
          <cell r="X435">
            <v>0</v>
          </cell>
          <cell r="Y435">
            <v>0</v>
          </cell>
          <cell r="AC435">
            <v>0</v>
          </cell>
          <cell r="AD435">
            <v>0</v>
          </cell>
          <cell r="AK435">
            <v>0</v>
          </cell>
          <cell r="AL435">
            <v>53</v>
          </cell>
        </row>
        <row r="436">
          <cell r="F436">
            <v>1</v>
          </cell>
          <cell r="G436">
            <v>0</v>
          </cell>
          <cell r="P436">
            <v>0</v>
          </cell>
          <cell r="X436">
            <v>0</v>
          </cell>
          <cell r="Y436">
            <v>0</v>
          </cell>
          <cell r="AC436">
            <v>0</v>
          </cell>
          <cell r="AD436">
            <v>0</v>
          </cell>
          <cell r="AK436">
            <v>1</v>
          </cell>
          <cell r="AL436">
            <v>1</v>
          </cell>
        </row>
        <row r="437">
          <cell r="F437">
            <v>0</v>
          </cell>
          <cell r="G437">
            <v>0</v>
          </cell>
          <cell r="P437">
            <v>0</v>
          </cell>
          <cell r="X437">
            <v>0</v>
          </cell>
          <cell r="Y437">
            <v>0</v>
          </cell>
          <cell r="AC437">
            <v>0</v>
          </cell>
          <cell r="AD437">
            <v>0</v>
          </cell>
          <cell r="AK437">
            <v>0</v>
          </cell>
          <cell r="AL437">
            <v>0</v>
          </cell>
        </row>
        <row r="438">
          <cell r="F438">
            <v>0</v>
          </cell>
          <cell r="G438">
            <v>0</v>
          </cell>
          <cell r="P438">
            <v>0</v>
          </cell>
          <cell r="X438">
            <v>0</v>
          </cell>
          <cell r="Y438">
            <v>0</v>
          </cell>
          <cell r="AC438">
            <v>0</v>
          </cell>
          <cell r="AD438">
            <v>0</v>
          </cell>
          <cell r="AK438">
            <v>0</v>
          </cell>
          <cell r="AL438">
            <v>0</v>
          </cell>
        </row>
        <row r="439">
          <cell r="F439">
            <v>2.6666666666666665</v>
          </cell>
          <cell r="G439">
            <v>1</v>
          </cell>
          <cell r="P439">
            <v>1</v>
          </cell>
          <cell r="X439">
            <v>4</v>
          </cell>
          <cell r="Y439">
            <v>2</v>
          </cell>
          <cell r="AC439">
            <v>2</v>
          </cell>
          <cell r="AD439">
            <v>1</v>
          </cell>
          <cell r="AK439">
            <v>15.666666666666666</v>
          </cell>
          <cell r="AL439">
            <v>8</v>
          </cell>
        </row>
        <row r="440">
          <cell r="F440">
            <v>0</v>
          </cell>
          <cell r="G440">
            <v>0</v>
          </cell>
          <cell r="P440">
            <v>0</v>
          </cell>
          <cell r="X440">
            <v>0</v>
          </cell>
          <cell r="Y440">
            <v>0</v>
          </cell>
          <cell r="AC440">
            <v>0</v>
          </cell>
          <cell r="AD440">
            <v>0</v>
          </cell>
          <cell r="AK440">
            <v>0</v>
          </cell>
          <cell r="AL440">
            <v>0</v>
          </cell>
        </row>
        <row r="441">
          <cell r="F441">
            <v>0</v>
          </cell>
          <cell r="G441">
            <v>0</v>
          </cell>
          <cell r="P441">
            <v>0</v>
          </cell>
          <cell r="X441">
            <v>3.3333333333333335</v>
          </cell>
          <cell r="Y441">
            <v>2</v>
          </cell>
          <cell r="AC441">
            <v>0</v>
          </cell>
          <cell r="AD441">
            <v>0</v>
          </cell>
          <cell r="AK441">
            <v>3.3333333333333335</v>
          </cell>
          <cell r="AL441">
            <v>2</v>
          </cell>
        </row>
        <row r="442">
          <cell r="F442">
            <v>0.33333333333333331</v>
          </cell>
          <cell r="G442">
            <v>0</v>
          </cell>
          <cell r="P442">
            <v>0.33333333333333331</v>
          </cell>
          <cell r="X442">
            <v>0.33333333333333331</v>
          </cell>
          <cell r="Y442">
            <v>0</v>
          </cell>
          <cell r="AC442">
            <v>0.33333333333333331</v>
          </cell>
          <cell r="AD442">
            <v>0</v>
          </cell>
          <cell r="AK442">
            <v>1.9999999999999998</v>
          </cell>
          <cell r="AL442">
            <v>0.33333333333333331</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G449">
            <v>0</v>
          </cell>
          <cell r="P449">
            <v>0</v>
          </cell>
          <cell r="X449">
            <v>0</v>
          </cell>
          <cell r="Y449">
            <v>0</v>
          </cell>
          <cell r="AC449">
            <v>0</v>
          </cell>
          <cell r="AD449">
            <v>0</v>
          </cell>
          <cell r="AK449">
            <v>0</v>
          </cell>
          <cell r="AL449">
            <v>2</v>
          </cell>
        </row>
        <row r="450">
          <cell r="P450">
            <v>0</v>
          </cell>
          <cell r="X450">
            <v>0</v>
          </cell>
          <cell r="Y450">
            <v>0</v>
          </cell>
          <cell r="AC450">
            <v>0</v>
          </cell>
          <cell r="AD450">
            <v>0</v>
          </cell>
          <cell r="AK450">
            <v>0</v>
          </cell>
          <cell r="AL450">
            <v>0</v>
          </cell>
        </row>
      </sheetData>
      <sheetData sheetId="19" refreshError="1">
        <row r="25">
          <cell r="F25">
            <v>3700</v>
          </cell>
          <cell r="G25">
            <v>997</v>
          </cell>
          <cell r="H25">
            <v>2703</v>
          </cell>
          <cell r="P25">
            <v>676.66666666666674</v>
          </cell>
          <cell r="Q25">
            <v>0</v>
          </cell>
          <cell r="R25">
            <v>0</v>
          </cell>
          <cell r="S25">
            <v>3694.1333333333332</v>
          </cell>
          <cell r="T25">
            <v>3114.28</v>
          </cell>
          <cell r="U25">
            <v>579.85333333333324</v>
          </cell>
          <cell r="V25">
            <v>0</v>
          </cell>
          <cell r="W25">
            <v>0</v>
          </cell>
          <cell r="X25">
            <v>1536.0033333333331</v>
          </cell>
          <cell r="Y25">
            <v>638</v>
          </cell>
          <cell r="Z25">
            <v>898.00333333333333</v>
          </cell>
          <cell r="AA25">
            <v>0</v>
          </cell>
          <cell r="AB25">
            <v>0</v>
          </cell>
          <cell r="AC25">
            <v>463.93333333333334</v>
          </cell>
          <cell r="AD25">
            <v>212</v>
          </cell>
          <cell r="AE25">
            <v>251.93333333333334</v>
          </cell>
          <cell r="AF25">
            <v>1854.3333333333333</v>
          </cell>
          <cell r="AG25">
            <v>1308</v>
          </cell>
          <cell r="AH25">
            <v>546</v>
          </cell>
          <cell r="AJ25">
            <v>0</v>
          </cell>
          <cell r="AK25">
            <v>12431.736666666666</v>
          </cell>
          <cell r="AL25">
            <v>3313.666666666667</v>
          </cell>
          <cell r="AM25">
            <v>9118.07</v>
          </cell>
          <cell r="AN25">
            <v>9118.07</v>
          </cell>
          <cell r="AO25">
            <v>850</v>
          </cell>
          <cell r="AP25">
            <v>2406</v>
          </cell>
          <cell r="AQ25">
            <v>2463.6666666666665</v>
          </cell>
          <cell r="AR25">
            <v>6712.07</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10429</v>
          </cell>
          <cell r="P46">
            <v>3875.9166666666665</v>
          </cell>
          <cell r="S46">
            <v>9516.0260606060619</v>
          </cell>
          <cell r="T46">
            <v>4009.7854363636361</v>
          </cell>
          <cell r="U46">
            <v>2179.240624242424</v>
          </cell>
          <cell r="X46">
            <v>3231.389696969698</v>
          </cell>
          <cell r="AC46">
            <v>1662.8115151515158</v>
          </cell>
          <cell r="AF46">
            <v>4222.1842424242423</v>
          </cell>
          <cell r="AG46">
            <v>3452</v>
          </cell>
          <cell r="AH46">
            <v>770.05090909090904</v>
          </cell>
        </row>
        <row r="47">
          <cell r="F47">
            <v>0.8</v>
          </cell>
        </row>
        <row r="49">
          <cell r="F49">
            <v>632</v>
          </cell>
          <cell r="G49">
            <v>170</v>
          </cell>
          <cell r="H49">
            <v>462</v>
          </cell>
          <cell r="P49">
            <v>420</v>
          </cell>
          <cell r="S49">
            <v>785</v>
          </cell>
          <cell r="T49">
            <v>392.5</v>
          </cell>
          <cell r="U49">
            <v>392.5</v>
          </cell>
          <cell r="X49">
            <v>432.66666666666663</v>
          </cell>
          <cell r="Y49">
            <v>180</v>
          </cell>
          <cell r="Z49">
            <v>252.66666666666663</v>
          </cell>
          <cell r="AC49">
            <v>142.66666666666669</v>
          </cell>
          <cell r="AD49">
            <v>65</v>
          </cell>
          <cell r="AE49">
            <v>77.666666666666686</v>
          </cell>
          <cell r="AF49">
            <v>523</v>
          </cell>
          <cell r="AG49">
            <v>435</v>
          </cell>
          <cell r="AH49">
            <v>88</v>
          </cell>
          <cell r="AK49">
            <v>3106.333333333333</v>
          </cell>
          <cell r="AL49">
            <v>1064</v>
          </cell>
          <cell r="AM49">
            <v>2042.333333333333</v>
          </cell>
          <cell r="AN49">
            <v>2042.3333333333333</v>
          </cell>
          <cell r="AO49">
            <v>245</v>
          </cell>
          <cell r="AP49">
            <v>597</v>
          </cell>
          <cell r="AQ49">
            <v>819</v>
          </cell>
          <cell r="AR49">
            <v>1445.333333333333</v>
          </cell>
        </row>
        <row r="50">
          <cell r="F50">
            <v>122</v>
          </cell>
          <cell r="G50">
            <v>33</v>
          </cell>
          <cell r="H50">
            <v>89</v>
          </cell>
          <cell r="P50">
            <v>367</v>
          </cell>
          <cell r="S50">
            <v>688</v>
          </cell>
          <cell r="X50">
            <v>93</v>
          </cell>
          <cell r="Y50">
            <v>39</v>
          </cell>
          <cell r="Z50">
            <v>54</v>
          </cell>
          <cell r="AC50">
            <v>90</v>
          </cell>
          <cell r="AD50">
            <v>41</v>
          </cell>
          <cell r="AE50">
            <v>49</v>
          </cell>
          <cell r="AF50">
            <v>508</v>
          </cell>
          <cell r="AG50">
            <v>420</v>
          </cell>
          <cell r="AH50">
            <v>88</v>
          </cell>
          <cell r="AK50">
            <v>1814</v>
          </cell>
          <cell r="AL50">
            <v>514</v>
          </cell>
          <cell r="AM50">
            <v>1300</v>
          </cell>
          <cell r="AN50">
            <v>1320</v>
          </cell>
        </row>
        <row r="51">
          <cell r="G51">
            <v>0</v>
          </cell>
          <cell r="P51">
            <v>0</v>
          </cell>
          <cell r="X51">
            <v>5</v>
          </cell>
          <cell r="Y51">
            <v>2</v>
          </cell>
          <cell r="Z51">
            <v>3</v>
          </cell>
          <cell r="AC51">
            <v>0</v>
          </cell>
          <cell r="AD51">
            <v>0</v>
          </cell>
          <cell r="AE51">
            <v>0</v>
          </cell>
          <cell r="AH51">
            <v>0</v>
          </cell>
          <cell r="AK51">
            <v>5</v>
          </cell>
          <cell r="AL51">
            <v>2</v>
          </cell>
          <cell r="AM51">
            <v>3</v>
          </cell>
          <cell r="AN51">
            <v>3</v>
          </cell>
        </row>
        <row r="52">
          <cell r="F52">
            <v>500</v>
          </cell>
          <cell r="G52">
            <v>135</v>
          </cell>
          <cell r="H52">
            <v>365</v>
          </cell>
          <cell r="P52">
            <v>20</v>
          </cell>
          <cell r="S52">
            <v>21</v>
          </cell>
          <cell r="X52">
            <v>70</v>
          </cell>
          <cell r="Y52">
            <v>29</v>
          </cell>
          <cell r="Z52">
            <v>41</v>
          </cell>
          <cell r="AC52">
            <v>25</v>
          </cell>
          <cell r="AD52">
            <v>11</v>
          </cell>
          <cell r="AE52">
            <v>14</v>
          </cell>
          <cell r="AF52">
            <v>15</v>
          </cell>
          <cell r="AG52">
            <v>15</v>
          </cell>
          <cell r="AH52">
            <v>0</v>
          </cell>
          <cell r="AK52">
            <v>856</v>
          </cell>
          <cell r="AL52">
            <v>390</v>
          </cell>
          <cell r="AM52">
            <v>466</v>
          </cell>
          <cell r="AN52">
            <v>466</v>
          </cell>
        </row>
        <row r="53">
          <cell r="F53">
            <v>1</v>
          </cell>
          <cell r="G53">
            <v>0</v>
          </cell>
          <cell r="H53">
            <v>1</v>
          </cell>
          <cell r="P53">
            <v>41.333333333333336</v>
          </cell>
          <cell r="S53">
            <v>366.66666666666663</v>
          </cell>
          <cell r="T53">
            <v>286</v>
          </cell>
          <cell r="U53">
            <v>80.666666666666629</v>
          </cell>
          <cell r="X53">
            <v>961</v>
          </cell>
          <cell r="Y53">
            <v>399</v>
          </cell>
          <cell r="Z53">
            <v>562</v>
          </cell>
          <cell r="AC53">
            <v>264.33333333333331</v>
          </cell>
          <cell r="AD53">
            <v>121</v>
          </cell>
          <cell r="AE53">
            <v>143.33333333333331</v>
          </cell>
          <cell r="AF53">
            <v>179.33333333333334</v>
          </cell>
          <cell r="AG53">
            <v>135</v>
          </cell>
          <cell r="AH53">
            <v>44.333333333333343</v>
          </cell>
          <cell r="AK53">
            <v>1769.3333333333333</v>
          </cell>
          <cell r="AL53">
            <v>561.33333333333326</v>
          </cell>
          <cell r="AM53">
            <v>1208</v>
          </cell>
          <cell r="AN53">
            <v>1208</v>
          </cell>
          <cell r="AO53">
            <v>520</v>
          </cell>
          <cell r="AP53">
            <v>830</v>
          </cell>
          <cell r="AQ53">
            <v>41.333333333333258</v>
          </cell>
          <cell r="AR53">
            <v>378</v>
          </cell>
        </row>
        <row r="54">
          <cell r="F54">
            <v>0</v>
          </cell>
          <cell r="G54">
            <v>0</v>
          </cell>
          <cell r="H54">
            <v>0</v>
          </cell>
          <cell r="S54">
            <v>13.666666666666666</v>
          </cell>
          <cell r="T54">
            <v>13.666666666666666</v>
          </cell>
          <cell r="U54">
            <v>0</v>
          </cell>
          <cell r="X54">
            <v>400</v>
          </cell>
          <cell r="Y54">
            <v>166</v>
          </cell>
          <cell r="Z54">
            <v>234</v>
          </cell>
          <cell r="AC54">
            <v>13.333333333333334</v>
          </cell>
          <cell r="AD54">
            <v>6</v>
          </cell>
          <cell r="AE54">
            <v>7.3333333333333339</v>
          </cell>
          <cell r="AF54">
            <v>0.3</v>
          </cell>
          <cell r="AH54">
            <v>0.3</v>
          </cell>
          <cell r="AK54">
            <v>427</v>
          </cell>
          <cell r="AL54">
            <v>172</v>
          </cell>
          <cell r="AM54">
            <v>255</v>
          </cell>
          <cell r="AN54">
            <v>255</v>
          </cell>
          <cell r="AO54">
            <v>172</v>
          </cell>
          <cell r="AP54">
            <v>246</v>
          </cell>
          <cell r="AQ54">
            <v>0</v>
          </cell>
          <cell r="AR54">
            <v>9</v>
          </cell>
        </row>
        <row r="55">
          <cell r="F55">
            <v>0</v>
          </cell>
          <cell r="G55">
            <v>0</v>
          </cell>
          <cell r="H55">
            <v>0</v>
          </cell>
          <cell r="S55">
            <v>19500</v>
          </cell>
          <cell r="T55">
            <v>19500</v>
          </cell>
          <cell r="U55">
            <v>0</v>
          </cell>
          <cell r="X55">
            <v>24969</v>
          </cell>
          <cell r="Y55">
            <v>11255</v>
          </cell>
          <cell r="Z55">
            <v>13714</v>
          </cell>
          <cell r="AC55">
            <v>24028</v>
          </cell>
          <cell r="AD55">
            <v>11813</v>
          </cell>
          <cell r="AE55">
            <v>12215</v>
          </cell>
          <cell r="AH55">
            <v>0</v>
          </cell>
          <cell r="AK55">
            <v>68497</v>
          </cell>
          <cell r="AL55">
            <v>23068</v>
          </cell>
          <cell r="AM55">
            <v>45429</v>
          </cell>
          <cell r="AN55">
            <v>45429</v>
          </cell>
          <cell r="AO55">
            <v>23068</v>
          </cell>
          <cell r="AP55">
            <v>45429</v>
          </cell>
          <cell r="AQ55">
            <v>0</v>
          </cell>
          <cell r="AR55">
            <v>0</v>
          </cell>
        </row>
        <row r="56">
          <cell r="F56">
            <v>0</v>
          </cell>
          <cell r="G56">
            <v>0</v>
          </cell>
          <cell r="H56">
            <v>0</v>
          </cell>
          <cell r="P56">
            <v>0</v>
          </cell>
          <cell r="S56">
            <v>19500</v>
          </cell>
          <cell r="T56">
            <v>19500</v>
          </cell>
          <cell r="U56">
            <v>0</v>
          </cell>
          <cell r="X56">
            <v>24969</v>
          </cell>
          <cell r="Y56">
            <v>11255</v>
          </cell>
          <cell r="Z56">
            <v>13714</v>
          </cell>
          <cell r="AC56">
            <v>24028</v>
          </cell>
          <cell r="AD56">
            <v>11813</v>
          </cell>
          <cell r="AE56">
            <v>12215</v>
          </cell>
          <cell r="AF56">
            <v>0</v>
          </cell>
          <cell r="AG56">
            <v>0</v>
          </cell>
          <cell r="AH56">
            <v>0</v>
          </cell>
          <cell r="AK56">
            <v>68497</v>
          </cell>
          <cell r="AL56">
            <v>23068</v>
          </cell>
          <cell r="AM56">
            <v>45429</v>
          </cell>
          <cell r="AN56">
            <v>45429</v>
          </cell>
          <cell r="AO56">
            <v>23068</v>
          </cell>
          <cell r="AP56">
            <v>45429</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7</v>
          </cell>
          <cell r="G58">
            <v>2</v>
          </cell>
          <cell r="H58">
            <v>5</v>
          </cell>
          <cell r="P58">
            <v>58.666666666666664</v>
          </cell>
          <cell r="S58">
            <v>2370</v>
          </cell>
          <cell r="T58">
            <v>2370</v>
          </cell>
          <cell r="U58">
            <v>0</v>
          </cell>
          <cell r="X58">
            <v>0</v>
          </cell>
          <cell r="Y58">
            <v>0</v>
          </cell>
          <cell r="Z58">
            <v>0</v>
          </cell>
          <cell r="AC58">
            <v>0</v>
          </cell>
          <cell r="AD58">
            <v>0</v>
          </cell>
          <cell r="AE58">
            <v>0</v>
          </cell>
          <cell r="AF58">
            <v>900.66666666666663</v>
          </cell>
          <cell r="AG58">
            <v>500</v>
          </cell>
          <cell r="AH58">
            <v>400.66666666666663</v>
          </cell>
          <cell r="AK58">
            <v>2935.6666666666665</v>
          </cell>
          <cell r="AL58">
            <v>60.666666666666664</v>
          </cell>
          <cell r="AM58">
            <v>2875</v>
          </cell>
          <cell r="AN58">
            <v>2875</v>
          </cell>
          <cell r="AO58">
            <v>0</v>
          </cell>
          <cell r="AP58">
            <v>806</v>
          </cell>
          <cell r="AQ58">
            <v>60.666666666666664</v>
          </cell>
          <cell r="AR58">
            <v>2069</v>
          </cell>
        </row>
        <row r="59">
          <cell r="F59">
            <v>427</v>
          </cell>
          <cell r="G59">
            <v>115</v>
          </cell>
          <cell r="H59">
            <v>312</v>
          </cell>
          <cell r="P59">
            <v>577.25</v>
          </cell>
          <cell r="S59">
            <v>824.09272727272719</v>
          </cell>
          <cell r="T59">
            <v>403.80543636363632</v>
          </cell>
          <cell r="U59">
            <v>420.28729090909087</v>
          </cell>
          <cell r="X59">
            <v>285.58636363636367</v>
          </cell>
          <cell r="Y59">
            <v>119</v>
          </cell>
          <cell r="Z59">
            <v>166.58636363636367</v>
          </cell>
          <cell r="AC59">
            <v>250.67818181818183</v>
          </cell>
          <cell r="AD59">
            <v>115</v>
          </cell>
          <cell r="AE59">
            <v>135.67818181818183</v>
          </cell>
          <cell r="AF59">
            <v>1165.050909090909</v>
          </cell>
          <cell r="AG59">
            <v>1000</v>
          </cell>
          <cell r="AH59">
            <v>165.05090909090904</v>
          </cell>
          <cell r="AK59">
            <v>3627.6072727272726</v>
          </cell>
          <cell r="AL59">
            <v>1106.25</v>
          </cell>
          <cell r="AM59">
            <v>2521.3572727272726</v>
          </cell>
          <cell r="AN59">
            <v>2521.3572727272731</v>
          </cell>
          <cell r="AO59">
            <v>234</v>
          </cell>
          <cell r="AP59">
            <v>582</v>
          </cell>
          <cell r="AQ59">
            <v>872.25</v>
          </cell>
          <cell r="AR59">
            <v>1939.3572727272726</v>
          </cell>
        </row>
        <row r="60">
          <cell r="F60">
            <v>23</v>
          </cell>
          <cell r="G60">
            <v>6</v>
          </cell>
          <cell r="H60">
            <v>17</v>
          </cell>
          <cell r="P60">
            <v>32</v>
          </cell>
          <cell r="S60">
            <v>45</v>
          </cell>
          <cell r="T60">
            <v>22</v>
          </cell>
          <cell r="U60">
            <v>23</v>
          </cell>
          <cell r="X60">
            <v>16</v>
          </cell>
          <cell r="Y60">
            <v>7</v>
          </cell>
          <cell r="Z60">
            <v>9</v>
          </cell>
          <cell r="AC60">
            <v>14</v>
          </cell>
          <cell r="AD60">
            <v>6</v>
          </cell>
          <cell r="AE60">
            <v>8</v>
          </cell>
          <cell r="AF60">
            <v>64</v>
          </cell>
          <cell r="AG60">
            <v>55</v>
          </cell>
          <cell r="AH60">
            <v>9</v>
          </cell>
          <cell r="AK60">
            <v>200</v>
          </cell>
          <cell r="AL60">
            <v>61</v>
          </cell>
          <cell r="AM60">
            <v>139</v>
          </cell>
          <cell r="AN60">
            <v>139</v>
          </cell>
          <cell r="AO60">
            <v>13</v>
          </cell>
          <cell r="AP60">
            <v>28</v>
          </cell>
          <cell r="AQ60">
            <v>48</v>
          </cell>
          <cell r="AR60">
            <v>111</v>
          </cell>
        </row>
        <row r="61">
          <cell r="F61">
            <v>137</v>
          </cell>
          <cell r="G61">
            <v>37</v>
          </cell>
          <cell r="H61">
            <v>100</v>
          </cell>
          <cell r="P61">
            <v>185</v>
          </cell>
          <cell r="S61">
            <v>264</v>
          </cell>
          <cell r="T61">
            <v>129</v>
          </cell>
          <cell r="U61">
            <v>134</v>
          </cell>
          <cell r="X61">
            <v>91</v>
          </cell>
          <cell r="Y61">
            <v>38</v>
          </cell>
          <cell r="Z61">
            <v>53</v>
          </cell>
          <cell r="AC61">
            <v>80</v>
          </cell>
          <cell r="AD61">
            <v>37</v>
          </cell>
          <cell r="AE61">
            <v>43</v>
          </cell>
          <cell r="AF61">
            <v>373</v>
          </cell>
          <cell r="AG61">
            <v>320</v>
          </cell>
          <cell r="AH61">
            <v>53</v>
          </cell>
          <cell r="AK61">
            <v>1162</v>
          </cell>
          <cell r="AL61">
            <v>354</v>
          </cell>
          <cell r="AM61">
            <v>808</v>
          </cell>
          <cell r="AN61">
            <v>807</v>
          </cell>
          <cell r="AO61">
            <v>0</v>
          </cell>
          <cell r="AP61">
            <v>0</v>
          </cell>
          <cell r="AQ61">
            <v>0</v>
          </cell>
          <cell r="AR61">
            <v>0</v>
          </cell>
        </row>
        <row r="62">
          <cell r="F62">
            <v>0</v>
          </cell>
          <cell r="G62">
            <v>0</v>
          </cell>
          <cell r="P62">
            <v>0</v>
          </cell>
          <cell r="X62">
            <v>0</v>
          </cell>
          <cell r="AH62">
            <v>0</v>
          </cell>
          <cell r="AK62">
            <v>0</v>
          </cell>
          <cell r="AN62">
            <v>0</v>
          </cell>
        </row>
        <row r="63">
          <cell r="F63">
            <v>88</v>
          </cell>
          <cell r="G63">
            <v>24</v>
          </cell>
          <cell r="H63">
            <v>64</v>
          </cell>
          <cell r="P63">
            <v>470</v>
          </cell>
          <cell r="S63">
            <v>1000</v>
          </cell>
          <cell r="T63">
            <v>160</v>
          </cell>
          <cell r="U63">
            <v>840</v>
          </cell>
          <cell r="X63">
            <v>537</v>
          </cell>
          <cell r="Y63">
            <v>223</v>
          </cell>
          <cell r="Z63">
            <v>314</v>
          </cell>
          <cell r="AC63">
            <v>527</v>
          </cell>
          <cell r="AD63">
            <v>241</v>
          </cell>
          <cell r="AE63">
            <v>286</v>
          </cell>
          <cell r="AF63">
            <v>400</v>
          </cell>
          <cell r="AG63">
            <v>400</v>
          </cell>
          <cell r="AH63">
            <v>0</v>
          </cell>
          <cell r="AK63">
            <v>3046</v>
          </cell>
          <cell r="AL63">
            <v>982</v>
          </cell>
          <cell r="AM63">
            <v>2064</v>
          </cell>
          <cell r="AN63">
            <v>2064</v>
          </cell>
          <cell r="AO63">
            <v>464</v>
          </cell>
          <cell r="AP63">
            <v>940</v>
          </cell>
          <cell r="AQ63">
            <v>518</v>
          </cell>
          <cell r="AR63">
            <v>1124</v>
          </cell>
        </row>
        <row r="64">
          <cell r="G64">
            <v>0</v>
          </cell>
          <cell r="T64">
            <v>16</v>
          </cell>
          <cell r="U64">
            <v>84</v>
          </cell>
          <cell r="AH64">
            <v>0</v>
          </cell>
          <cell r="AJ64">
            <v>0</v>
          </cell>
          <cell r="AK64">
            <v>0</v>
          </cell>
          <cell r="AN64">
            <v>0</v>
          </cell>
          <cell r="AO64">
            <v>46</v>
          </cell>
          <cell r="AP64">
            <v>94</v>
          </cell>
          <cell r="AQ64">
            <v>52</v>
          </cell>
          <cell r="AR64">
            <v>112</v>
          </cell>
        </row>
        <row r="65">
          <cell r="F65">
            <v>0</v>
          </cell>
          <cell r="G65">
            <v>0</v>
          </cell>
          <cell r="H65">
            <v>0</v>
          </cell>
          <cell r="P65">
            <v>923</v>
          </cell>
          <cell r="S65">
            <v>3416</v>
          </cell>
          <cell r="X65">
            <v>506</v>
          </cell>
          <cell r="AC65">
            <v>415</v>
          </cell>
          <cell r="AF65">
            <v>454</v>
          </cell>
          <cell r="AG65">
            <v>454</v>
          </cell>
          <cell r="AH65">
            <v>0</v>
          </cell>
          <cell r="AK65">
            <v>5737</v>
          </cell>
          <cell r="AL65">
            <v>946</v>
          </cell>
          <cell r="AM65">
            <v>4791</v>
          </cell>
          <cell r="AN65">
            <v>3870</v>
          </cell>
          <cell r="AP65">
            <v>939</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64</v>
          </cell>
          <cell r="P67">
            <v>-453</v>
          </cell>
          <cell r="S67">
            <v>-2416</v>
          </cell>
          <cell r="T67">
            <v>144</v>
          </cell>
          <cell r="U67">
            <v>756</v>
          </cell>
          <cell r="X67">
            <v>31</v>
          </cell>
          <cell r="Y67">
            <v>223</v>
          </cell>
          <cell r="Z67">
            <v>314</v>
          </cell>
          <cell r="AC67">
            <v>112</v>
          </cell>
          <cell r="AD67">
            <v>241</v>
          </cell>
          <cell r="AE67">
            <v>286</v>
          </cell>
          <cell r="AF67">
            <v>-54</v>
          </cell>
          <cell r="AG67">
            <v>-54</v>
          </cell>
          <cell r="AH67">
            <v>0</v>
          </cell>
          <cell r="AJ67">
            <v>0</v>
          </cell>
          <cell r="AK67">
            <v>-2779</v>
          </cell>
          <cell r="AN67">
            <v>-1806</v>
          </cell>
          <cell r="AO67">
            <v>418</v>
          </cell>
          <cell r="AP67">
            <v>-93</v>
          </cell>
          <cell r="AQ67">
            <v>466</v>
          </cell>
          <cell r="AR67">
            <v>1012</v>
          </cell>
        </row>
        <row r="68">
          <cell r="F68">
            <v>327</v>
          </cell>
          <cell r="G68">
            <v>88</v>
          </cell>
          <cell r="H68">
            <v>239</v>
          </cell>
          <cell r="P68">
            <v>720</v>
          </cell>
          <cell r="S68">
            <v>1362.8000000000002</v>
          </cell>
          <cell r="T68">
            <v>340.70000000000005</v>
          </cell>
          <cell r="U68">
            <v>1022.1000000000001</v>
          </cell>
          <cell r="X68">
            <v>796.80000000000007</v>
          </cell>
          <cell r="Y68">
            <v>331</v>
          </cell>
          <cell r="Z68">
            <v>465.80000000000007</v>
          </cell>
          <cell r="AC68">
            <v>439.20000000000005</v>
          </cell>
          <cell r="AD68">
            <v>201</v>
          </cell>
          <cell r="AE68">
            <v>238.20000000000005</v>
          </cell>
          <cell r="AF68">
            <v>312.8</v>
          </cell>
          <cell r="AG68">
            <v>313</v>
          </cell>
          <cell r="AH68">
            <v>0</v>
          </cell>
          <cell r="AK68">
            <v>3973.8</v>
          </cell>
          <cell r="AL68">
            <v>1340</v>
          </cell>
          <cell r="AM68">
            <v>2633.8</v>
          </cell>
          <cell r="AN68">
            <v>2633.8</v>
          </cell>
          <cell r="AO68">
            <v>532</v>
          </cell>
          <cell r="AP68">
            <v>1167</v>
          </cell>
          <cell r="AQ68">
            <v>808</v>
          </cell>
          <cell r="AR68">
            <v>1466.8000000000002</v>
          </cell>
        </row>
        <row r="69">
          <cell r="G69">
            <v>0</v>
          </cell>
          <cell r="H69">
            <v>0</v>
          </cell>
          <cell r="P69">
            <v>50</v>
          </cell>
          <cell r="S69">
            <v>312.72727272727275</v>
          </cell>
          <cell r="X69">
            <v>180.36363636363637</v>
          </cell>
          <cell r="Y69">
            <v>75</v>
          </cell>
          <cell r="Z69">
            <v>105.36363636363637</v>
          </cell>
          <cell r="AC69">
            <v>138.18181818181819</v>
          </cell>
          <cell r="AD69">
            <v>63</v>
          </cell>
          <cell r="AE69">
            <v>75.181818181818187</v>
          </cell>
          <cell r="AF69">
            <v>114.90909090909091</v>
          </cell>
          <cell r="AG69">
            <v>114.90909090909091</v>
          </cell>
          <cell r="AH69">
            <v>0</v>
          </cell>
          <cell r="AK69">
            <v>796.18181818181813</v>
          </cell>
          <cell r="AL69">
            <v>188</v>
          </cell>
          <cell r="AM69">
            <v>608.18181818181813</v>
          </cell>
          <cell r="AN69">
            <v>608.18181818181824</v>
          </cell>
        </row>
        <row r="70">
          <cell r="F70">
            <v>0</v>
          </cell>
          <cell r="G70">
            <v>0</v>
          </cell>
          <cell r="H70">
            <v>0</v>
          </cell>
          <cell r="P70">
            <v>3</v>
          </cell>
          <cell r="S70">
            <v>17</v>
          </cell>
          <cell r="X70">
            <v>10</v>
          </cell>
          <cell r="Y70">
            <v>4</v>
          </cell>
          <cell r="Z70">
            <v>6</v>
          </cell>
          <cell r="AC70">
            <v>8</v>
          </cell>
          <cell r="AD70">
            <v>4</v>
          </cell>
          <cell r="AE70">
            <v>4</v>
          </cell>
          <cell r="AF70">
            <v>6</v>
          </cell>
          <cell r="AG70">
            <v>6</v>
          </cell>
          <cell r="AH70">
            <v>0</v>
          </cell>
          <cell r="AK70">
            <v>44</v>
          </cell>
          <cell r="AL70">
            <v>11</v>
          </cell>
          <cell r="AM70">
            <v>33</v>
          </cell>
          <cell r="AN70">
            <v>33</v>
          </cell>
        </row>
        <row r="71">
          <cell r="F71">
            <v>0</v>
          </cell>
          <cell r="G71">
            <v>0</v>
          </cell>
          <cell r="H71">
            <v>0</v>
          </cell>
          <cell r="P71">
            <v>16</v>
          </cell>
          <cell r="S71">
            <v>99</v>
          </cell>
          <cell r="X71">
            <v>58</v>
          </cell>
          <cell r="Y71">
            <v>24</v>
          </cell>
          <cell r="Z71">
            <v>34</v>
          </cell>
          <cell r="AC71">
            <v>45</v>
          </cell>
          <cell r="AD71">
            <v>21</v>
          </cell>
          <cell r="AE71">
            <v>24</v>
          </cell>
          <cell r="AF71">
            <v>37</v>
          </cell>
          <cell r="AG71">
            <v>37</v>
          </cell>
          <cell r="AH71">
            <v>0</v>
          </cell>
          <cell r="AK71">
            <v>255</v>
          </cell>
          <cell r="AL71">
            <v>61</v>
          </cell>
          <cell r="AM71">
            <v>194</v>
          </cell>
          <cell r="AN71">
            <v>194</v>
          </cell>
        </row>
        <row r="72">
          <cell r="F72">
            <v>0</v>
          </cell>
          <cell r="G72">
            <v>0</v>
          </cell>
          <cell r="P72">
            <v>83</v>
          </cell>
          <cell r="X72">
            <v>0</v>
          </cell>
          <cell r="AC72">
            <v>0</v>
          </cell>
          <cell r="AF72">
            <v>0</v>
          </cell>
          <cell r="AG72">
            <v>0</v>
          </cell>
          <cell r="AH72">
            <v>0</v>
          </cell>
          <cell r="AK72">
            <v>83</v>
          </cell>
          <cell r="AL72">
            <v>83</v>
          </cell>
          <cell r="AM72">
            <v>0</v>
          </cell>
          <cell r="AN72">
            <v>0</v>
          </cell>
        </row>
        <row r="73">
          <cell r="G73">
            <v>0</v>
          </cell>
          <cell r="S73">
            <v>1558</v>
          </cell>
          <cell r="X73">
            <v>1785</v>
          </cell>
          <cell r="Y73">
            <v>742</v>
          </cell>
          <cell r="Z73">
            <v>1043</v>
          </cell>
          <cell r="AC73">
            <v>633</v>
          </cell>
          <cell r="AD73">
            <v>289</v>
          </cell>
          <cell r="AE73">
            <v>344</v>
          </cell>
          <cell r="AF73">
            <v>530</v>
          </cell>
          <cell r="AG73">
            <v>530</v>
          </cell>
          <cell r="AK73">
            <v>4506</v>
          </cell>
          <cell r="AL73">
            <v>1031</v>
          </cell>
          <cell r="AM73">
            <v>3475</v>
          </cell>
          <cell r="AN73">
            <v>3475</v>
          </cell>
        </row>
        <row r="74">
          <cell r="G74">
            <v>0</v>
          </cell>
          <cell r="S74">
            <v>0</v>
          </cell>
          <cell r="X74">
            <v>0</v>
          </cell>
          <cell r="Z74">
            <v>0</v>
          </cell>
          <cell r="AC74">
            <v>0</v>
          </cell>
          <cell r="AD74">
            <v>0</v>
          </cell>
          <cell r="AE74">
            <v>0</v>
          </cell>
          <cell r="AH74">
            <v>0</v>
          </cell>
          <cell r="AK74">
            <v>0</v>
          </cell>
          <cell r="AL74">
            <v>0</v>
          </cell>
          <cell r="AM74">
            <v>0</v>
          </cell>
          <cell r="AN74">
            <v>0</v>
          </cell>
        </row>
        <row r="75">
          <cell r="F75">
            <v>3060</v>
          </cell>
          <cell r="G75">
            <v>825</v>
          </cell>
          <cell r="H75">
            <v>2235</v>
          </cell>
          <cell r="P75">
            <v>156.66666666666669</v>
          </cell>
          <cell r="S75">
            <v>172.46666666666664</v>
          </cell>
          <cell r="T75">
            <v>65.78</v>
          </cell>
          <cell r="U75">
            <v>106.68666666666664</v>
          </cell>
          <cell r="X75">
            <v>142.33666666666667</v>
          </cell>
          <cell r="Y75">
            <v>59</v>
          </cell>
          <cell r="Z75">
            <v>83.336666666666673</v>
          </cell>
          <cell r="AC75">
            <v>56.933333333333337</v>
          </cell>
          <cell r="AD75">
            <v>26</v>
          </cell>
          <cell r="AE75">
            <v>30.933333333333337</v>
          </cell>
          <cell r="AF75">
            <v>251.33333333333331</v>
          </cell>
          <cell r="AG75">
            <v>238</v>
          </cell>
          <cell r="AH75">
            <v>13</v>
          </cell>
          <cell r="AK75">
            <v>4620.4033333333336</v>
          </cell>
          <cell r="AL75">
            <v>1627.6666666666667</v>
          </cell>
          <cell r="AM75">
            <v>2992.7366666666667</v>
          </cell>
          <cell r="AN75">
            <v>2992.7366666666667</v>
          </cell>
          <cell r="AO75">
            <v>85</v>
          </cell>
          <cell r="AP75">
            <v>173</v>
          </cell>
          <cell r="AQ75">
            <v>1542.6666666666667</v>
          </cell>
          <cell r="AR75">
            <v>2819.7366666666667</v>
          </cell>
        </row>
        <row r="76">
          <cell r="F76">
            <v>2</v>
          </cell>
          <cell r="G76">
            <v>1</v>
          </cell>
          <cell r="H76">
            <v>1</v>
          </cell>
          <cell r="T76">
            <v>0</v>
          </cell>
          <cell r="U76">
            <v>0</v>
          </cell>
          <cell r="Y76">
            <v>0</v>
          </cell>
          <cell r="Z76">
            <v>0</v>
          </cell>
          <cell r="AE76">
            <v>0</v>
          </cell>
          <cell r="AH76">
            <v>0</v>
          </cell>
          <cell r="AK76">
            <v>2</v>
          </cell>
          <cell r="AL76">
            <v>1</v>
          </cell>
          <cell r="AM76">
            <v>1</v>
          </cell>
          <cell r="AN76">
            <v>1</v>
          </cell>
          <cell r="AO76">
            <v>0</v>
          </cell>
          <cell r="AP76">
            <v>0</v>
          </cell>
          <cell r="AQ76">
            <v>1</v>
          </cell>
          <cell r="AR76">
            <v>1</v>
          </cell>
        </row>
        <row r="77">
          <cell r="F77">
            <v>3058</v>
          </cell>
          <cell r="G77">
            <v>824</v>
          </cell>
          <cell r="H77">
            <v>2234</v>
          </cell>
          <cell r="P77">
            <v>156.66666666666669</v>
          </cell>
          <cell r="S77">
            <v>172.46666666666664</v>
          </cell>
          <cell r="T77">
            <v>65.78</v>
          </cell>
          <cell r="U77">
            <v>106.68666666666664</v>
          </cell>
          <cell r="X77">
            <v>142.33666666666667</v>
          </cell>
          <cell r="Y77">
            <v>59</v>
          </cell>
          <cell r="Z77">
            <v>83.336666666666673</v>
          </cell>
          <cell r="AC77">
            <v>56.933333333333337</v>
          </cell>
          <cell r="AD77">
            <v>26</v>
          </cell>
          <cell r="AE77">
            <v>30.933333333333337</v>
          </cell>
          <cell r="AF77">
            <v>251.33333333333331</v>
          </cell>
          <cell r="AG77">
            <v>232</v>
          </cell>
          <cell r="AH77">
            <v>19.333333333333314</v>
          </cell>
          <cell r="AK77">
            <v>4612.4033333333336</v>
          </cell>
          <cell r="AL77">
            <v>1626.6666666666667</v>
          </cell>
          <cell r="AM77">
            <v>2985.7366666666667</v>
          </cell>
          <cell r="AN77">
            <v>2985.7366666666667</v>
          </cell>
          <cell r="AO77">
            <v>85</v>
          </cell>
          <cell r="AP77">
            <v>173</v>
          </cell>
          <cell r="AQ77">
            <v>1541.6666666666667</v>
          </cell>
          <cell r="AR77">
            <v>2812.7366666666667</v>
          </cell>
        </row>
        <row r="78">
          <cell r="F78">
            <v>1786</v>
          </cell>
          <cell r="G78">
            <v>481</v>
          </cell>
          <cell r="H78">
            <v>1305</v>
          </cell>
          <cell r="P78">
            <v>72.666666666666671</v>
          </cell>
          <cell r="S78">
            <v>99.666666666666657</v>
          </cell>
          <cell r="T78">
            <v>65.78</v>
          </cell>
          <cell r="U78">
            <v>33.886666666666656</v>
          </cell>
          <cell r="X78">
            <v>66</v>
          </cell>
          <cell r="Y78">
            <v>27</v>
          </cell>
          <cell r="Z78">
            <v>39</v>
          </cell>
          <cell r="AC78">
            <v>29.6</v>
          </cell>
          <cell r="AD78">
            <v>26</v>
          </cell>
          <cell r="AE78">
            <v>3.6000000000000014</v>
          </cell>
          <cell r="AF78">
            <v>142.66666666666666</v>
          </cell>
          <cell r="AG78">
            <v>137</v>
          </cell>
          <cell r="AH78">
            <v>5.6666666666666572</v>
          </cell>
          <cell r="AK78">
            <v>2600.9333333333329</v>
          </cell>
          <cell r="AL78">
            <v>996.66666666666663</v>
          </cell>
          <cell r="AM78">
            <v>1604.2666666666664</v>
          </cell>
          <cell r="AN78">
            <v>1604.2666666666667</v>
          </cell>
          <cell r="AR78">
            <v>1604.2666666666664</v>
          </cell>
        </row>
        <row r="79">
          <cell r="G79">
            <v>0</v>
          </cell>
          <cell r="H79">
            <v>0</v>
          </cell>
          <cell r="P79">
            <v>0</v>
          </cell>
          <cell r="S79">
            <v>0</v>
          </cell>
          <cell r="AK79">
            <v>364</v>
          </cell>
          <cell r="AL79">
            <v>164</v>
          </cell>
          <cell r="AM79">
            <v>200</v>
          </cell>
          <cell r="AN79">
            <v>200</v>
          </cell>
          <cell r="AR79">
            <v>200</v>
          </cell>
        </row>
        <row r="80">
          <cell r="F80">
            <v>316</v>
          </cell>
          <cell r="G80">
            <v>85</v>
          </cell>
          <cell r="H80">
            <v>231</v>
          </cell>
          <cell r="P80">
            <v>10.333333333333334</v>
          </cell>
          <cell r="S80">
            <v>30.666666666666671</v>
          </cell>
          <cell r="X80">
            <v>51.333333333333336</v>
          </cell>
          <cell r="Y80">
            <v>21</v>
          </cell>
          <cell r="Z80">
            <v>30.333333333333336</v>
          </cell>
          <cell r="AC80">
            <v>7.333333333333333</v>
          </cell>
          <cell r="AD80">
            <v>3</v>
          </cell>
          <cell r="AE80">
            <v>4.333333333333333</v>
          </cell>
          <cell r="AF80">
            <v>55.666666666666664</v>
          </cell>
          <cell r="AG80">
            <v>50</v>
          </cell>
          <cell r="AH80">
            <v>5.6666666666666643</v>
          </cell>
          <cell r="AK80">
            <v>475.66666666666663</v>
          </cell>
          <cell r="AL80">
            <v>121.33333333333333</v>
          </cell>
          <cell r="AM80">
            <v>354.33333333333331</v>
          </cell>
          <cell r="AN80">
            <v>354.33333333333331</v>
          </cell>
        </row>
        <row r="81">
          <cell r="F81">
            <v>956</v>
          </cell>
          <cell r="G81">
            <v>257</v>
          </cell>
          <cell r="H81">
            <v>699</v>
          </cell>
          <cell r="P81">
            <v>73.666666666666671</v>
          </cell>
          <cell r="S81">
            <v>42.133333333333333</v>
          </cell>
          <cell r="X81">
            <v>25.003333333333334</v>
          </cell>
          <cell r="Y81">
            <v>10</v>
          </cell>
          <cell r="Z81">
            <v>15.003333333333334</v>
          </cell>
          <cell r="AC81">
            <v>20</v>
          </cell>
          <cell r="AD81">
            <v>9</v>
          </cell>
          <cell r="AE81">
            <v>11</v>
          </cell>
          <cell r="AF81">
            <v>53</v>
          </cell>
          <cell r="AG81">
            <v>45</v>
          </cell>
          <cell r="AH81">
            <v>8</v>
          </cell>
          <cell r="AK81">
            <v>1171.8033333333335</v>
          </cell>
          <cell r="AL81">
            <v>354.66666666666669</v>
          </cell>
          <cell r="AM81">
            <v>817.13666666666677</v>
          </cell>
          <cell r="AN81">
            <v>817.13666666666666</v>
          </cell>
        </row>
        <row r="82">
          <cell r="G82">
            <v>0</v>
          </cell>
          <cell r="H82">
            <v>0</v>
          </cell>
          <cell r="AK82">
            <v>0</v>
          </cell>
          <cell r="AL82">
            <v>0</v>
          </cell>
          <cell r="AM82">
            <v>0</v>
          </cell>
          <cell r="AN82">
            <v>0</v>
          </cell>
        </row>
        <row r="83">
          <cell r="F83">
            <v>0</v>
          </cell>
          <cell r="G83">
            <v>0</v>
          </cell>
          <cell r="H83">
            <v>0</v>
          </cell>
          <cell r="P83">
            <v>14</v>
          </cell>
          <cell r="S83">
            <v>10</v>
          </cell>
          <cell r="X83">
            <v>0</v>
          </cell>
          <cell r="AC83">
            <v>2</v>
          </cell>
          <cell r="AF83">
            <v>43</v>
          </cell>
          <cell r="AG83">
            <v>43</v>
          </cell>
          <cell r="AH83">
            <v>0</v>
          </cell>
          <cell r="AK83">
            <v>69</v>
          </cell>
          <cell r="AL83">
            <v>14</v>
          </cell>
          <cell r="AM83">
            <v>55</v>
          </cell>
          <cell r="AN83">
            <v>53</v>
          </cell>
        </row>
        <row r="84">
          <cell r="F84">
            <v>4702</v>
          </cell>
          <cell r="G84">
            <v>1267</v>
          </cell>
          <cell r="H84">
            <v>3435</v>
          </cell>
          <cell r="P84">
            <v>2660.9166666666665</v>
          </cell>
          <cell r="Q84">
            <v>0</v>
          </cell>
          <cell r="R84">
            <v>0</v>
          </cell>
          <cell r="S84">
            <v>26690.026060606062</v>
          </cell>
          <cell r="T84">
            <v>23669.785436363636</v>
          </cell>
          <cell r="U84">
            <v>3019.240624242424</v>
          </cell>
          <cell r="X84">
            <v>28231.389696969698</v>
          </cell>
          <cell r="Y84">
            <v>12611</v>
          </cell>
          <cell r="Z84">
            <v>15620.389696969694</v>
          </cell>
          <cell r="AA84">
            <v>0</v>
          </cell>
          <cell r="AB84">
            <v>0</v>
          </cell>
          <cell r="AC84">
            <v>25802.811515151516</v>
          </cell>
          <cell r="AD84">
            <v>12625</v>
          </cell>
          <cell r="AE84">
            <v>13177.811515151516</v>
          </cell>
          <cell r="AF84">
            <v>4169.1842424242423</v>
          </cell>
          <cell r="AG84">
            <v>3396</v>
          </cell>
          <cell r="AH84">
            <v>773.05090909090904</v>
          </cell>
          <cell r="AK84">
            <v>92938.143939393951</v>
          </cell>
          <cell r="AL84">
            <v>30224.916666666668</v>
          </cell>
          <cell r="AM84">
            <v>62713.227272727272</v>
          </cell>
          <cell r="AN84">
            <v>62712.227272727272</v>
          </cell>
          <cell r="AO84">
            <v>25161</v>
          </cell>
          <cell r="AP84">
            <v>50552</v>
          </cell>
          <cell r="AQ84">
            <v>4709.916666666667</v>
          </cell>
          <cell r="AR84">
            <v>11353.227272727272</v>
          </cell>
        </row>
        <row r="85">
          <cell r="F85">
            <v>587</v>
          </cell>
          <cell r="G85">
            <v>115</v>
          </cell>
          <cell r="H85">
            <v>312</v>
          </cell>
          <cell r="P85">
            <v>627.25</v>
          </cell>
          <cell r="Q85">
            <v>0</v>
          </cell>
          <cell r="R85">
            <v>0</v>
          </cell>
          <cell r="T85">
            <v>403.80543636363632</v>
          </cell>
          <cell r="U85">
            <v>420.28729090909087</v>
          </cell>
          <cell r="V85">
            <v>0</v>
          </cell>
          <cell r="W85">
            <v>0</v>
          </cell>
          <cell r="Y85">
            <v>194</v>
          </cell>
          <cell r="Z85">
            <v>271.95000000000005</v>
          </cell>
          <cell r="AA85">
            <v>0</v>
          </cell>
          <cell r="AB85">
            <v>0</v>
          </cell>
          <cell r="AD85">
            <v>178</v>
          </cell>
          <cell r="AE85">
            <v>210.86</v>
          </cell>
          <cell r="AK85">
            <v>4423.7890909090911</v>
          </cell>
          <cell r="AL85">
            <v>1294.25</v>
          </cell>
          <cell r="AM85">
            <v>3129.5390909090906</v>
          </cell>
          <cell r="AN85">
            <v>877.81000000000006</v>
          </cell>
        </row>
        <row r="86">
          <cell r="AL86">
            <v>30225.916666666664</v>
          </cell>
          <cell r="AN86">
            <v>0</v>
          </cell>
        </row>
        <row r="87">
          <cell r="F87">
            <v>6264</v>
          </cell>
          <cell r="G87">
            <v>6264</v>
          </cell>
          <cell r="AK87">
            <v>15510</v>
          </cell>
          <cell r="AL87">
            <v>15510</v>
          </cell>
          <cell r="AM87">
            <v>0</v>
          </cell>
          <cell r="AN87">
            <v>0</v>
          </cell>
          <cell r="AO87">
            <v>0</v>
          </cell>
          <cell r="AP87">
            <v>0</v>
          </cell>
          <cell r="AQ87">
            <v>0</v>
          </cell>
          <cell r="AR87">
            <v>0</v>
          </cell>
        </row>
        <row r="88">
          <cell r="F88">
            <v>10966</v>
          </cell>
          <cell r="G88">
            <v>7531</v>
          </cell>
          <cell r="H88">
            <v>3435</v>
          </cell>
          <cell r="P88">
            <v>2660.9166666666665</v>
          </cell>
          <cell r="Q88">
            <v>0</v>
          </cell>
          <cell r="R88">
            <v>0</v>
          </cell>
          <cell r="S88">
            <v>26690.026060606062</v>
          </cell>
          <cell r="T88">
            <v>23669.785436363636</v>
          </cell>
          <cell r="U88">
            <v>3019.240624242424</v>
          </cell>
          <cell r="V88">
            <v>0</v>
          </cell>
          <cell r="W88">
            <v>0</v>
          </cell>
          <cell r="X88">
            <v>28231.389696969698</v>
          </cell>
          <cell r="Y88">
            <v>12611</v>
          </cell>
          <cell r="Z88">
            <v>15620.389696969694</v>
          </cell>
          <cell r="AA88">
            <v>0</v>
          </cell>
          <cell r="AB88">
            <v>0</v>
          </cell>
          <cell r="AC88">
            <v>25802.811515151516</v>
          </cell>
          <cell r="AD88">
            <v>12625</v>
          </cell>
          <cell r="AE88">
            <v>13177.811515151516</v>
          </cell>
          <cell r="AF88">
            <v>4169.1842424242423</v>
          </cell>
          <cell r="AG88">
            <v>3396</v>
          </cell>
          <cell r="AH88">
            <v>773.05090909090904</v>
          </cell>
          <cell r="AK88">
            <v>108448.14393939395</v>
          </cell>
          <cell r="AL88">
            <v>45734.916666666672</v>
          </cell>
          <cell r="AM88">
            <v>62713.227272727272</v>
          </cell>
          <cell r="AN88">
            <v>62712.227272727272</v>
          </cell>
          <cell r="AO88">
            <v>25161</v>
          </cell>
          <cell r="AP88">
            <v>50552</v>
          </cell>
          <cell r="AQ88">
            <v>4709.916666666667</v>
          </cell>
          <cell r="AR88">
            <v>11353.227272727272</v>
          </cell>
        </row>
        <row r="89">
          <cell r="F89">
            <v>0</v>
          </cell>
          <cell r="G89">
            <v>0</v>
          </cell>
          <cell r="H89">
            <v>0</v>
          </cell>
          <cell r="AH89">
            <v>0</v>
          </cell>
          <cell r="AM89">
            <v>0</v>
          </cell>
          <cell r="AN89">
            <v>0</v>
          </cell>
          <cell r="AO89">
            <v>0</v>
          </cell>
          <cell r="AP89">
            <v>0</v>
          </cell>
          <cell r="AQ89">
            <v>0</v>
          </cell>
          <cell r="AR89">
            <v>-1</v>
          </cell>
        </row>
        <row r="90">
          <cell r="F90">
            <v>1151</v>
          </cell>
          <cell r="G90">
            <v>570</v>
          </cell>
          <cell r="H90">
            <v>581</v>
          </cell>
          <cell r="AH90">
            <v>0</v>
          </cell>
          <cell r="AK90">
            <v>1151</v>
          </cell>
          <cell r="AL90">
            <v>570</v>
          </cell>
          <cell r="AM90">
            <v>581</v>
          </cell>
          <cell r="AN90">
            <v>581</v>
          </cell>
          <cell r="AO90">
            <v>0</v>
          </cell>
          <cell r="AP90">
            <v>0</v>
          </cell>
          <cell r="AQ90">
            <v>233.04870264889442</v>
          </cell>
          <cell r="AR90">
            <v>39.122183718843182</v>
          </cell>
        </row>
        <row r="91">
          <cell r="F91">
            <v>49</v>
          </cell>
          <cell r="G91">
            <v>14.990752632930899</v>
          </cell>
          <cell r="H91">
            <v>34.009247367069101</v>
          </cell>
          <cell r="S91">
            <v>0</v>
          </cell>
          <cell r="T91">
            <v>0</v>
          </cell>
          <cell r="U91">
            <v>0</v>
          </cell>
          <cell r="X91">
            <v>0</v>
          </cell>
          <cell r="Y91">
            <v>0</v>
          </cell>
          <cell r="Z91">
            <v>0</v>
          </cell>
          <cell r="AA91">
            <v>0</v>
          </cell>
          <cell r="AB91">
            <v>0</v>
          </cell>
          <cell r="AC91">
            <v>0</v>
          </cell>
          <cell r="AD91">
            <v>0</v>
          </cell>
          <cell r="AE91">
            <v>0</v>
          </cell>
          <cell r="AH91">
            <v>0</v>
          </cell>
          <cell r="AK91">
            <v>49</v>
          </cell>
          <cell r="AL91">
            <v>14.990752632930899</v>
          </cell>
          <cell r="AM91">
            <v>34.009247367069101</v>
          </cell>
          <cell r="AN91">
            <v>34.009247367069101</v>
          </cell>
          <cell r="AO91">
            <v>0</v>
          </cell>
          <cell r="AP91">
            <v>0</v>
          </cell>
          <cell r="AQ91">
            <v>0</v>
          </cell>
          <cell r="AR91">
            <v>0</v>
          </cell>
        </row>
        <row r="92">
          <cell r="F92">
            <v>0</v>
          </cell>
          <cell r="G92">
            <v>0</v>
          </cell>
          <cell r="H92">
            <v>0</v>
          </cell>
          <cell r="P92">
            <v>-51</v>
          </cell>
          <cell r="S92">
            <v>-90</v>
          </cell>
          <cell r="X92">
            <v>0</v>
          </cell>
          <cell r="Y92">
            <v>0</v>
          </cell>
          <cell r="Z92">
            <v>0</v>
          </cell>
          <cell r="AC92">
            <v>0</v>
          </cell>
          <cell r="AD92">
            <v>0</v>
          </cell>
          <cell r="AE92">
            <v>0</v>
          </cell>
          <cell r="AF92">
            <v>-1</v>
          </cell>
          <cell r="AG92">
            <v>2</v>
          </cell>
          <cell r="AH92">
            <v>-3</v>
          </cell>
          <cell r="AK92">
            <v>-139</v>
          </cell>
          <cell r="AL92">
            <v>-51</v>
          </cell>
          <cell r="AM92">
            <v>-88</v>
          </cell>
          <cell r="AN92">
            <v>-88</v>
          </cell>
          <cell r="AO92">
            <v>0</v>
          </cell>
          <cell r="AP92">
            <v>-25</v>
          </cell>
          <cell r="AQ92">
            <v>-51</v>
          </cell>
          <cell r="AR92">
            <v>-63</v>
          </cell>
        </row>
        <row r="93">
          <cell r="AN93">
            <v>0</v>
          </cell>
        </row>
        <row r="94">
          <cell r="AN94">
            <v>0</v>
          </cell>
        </row>
        <row r="95">
          <cell r="F95">
            <v>12166</v>
          </cell>
          <cell r="G95">
            <v>8115.9907526329307</v>
          </cell>
          <cell r="H95">
            <v>4050.0092473670693</v>
          </cell>
          <cell r="P95">
            <v>2609.9166666666665</v>
          </cell>
          <cell r="Q95">
            <v>0</v>
          </cell>
          <cell r="R95">
            <v>0</v>
          </cell>
          <cell r="S95">
            <v>26600.026060606062</v>
          </cell>
          <cell r="T95">
            <v>23669.785436363636</v>
          </cell>
          <cell r="U95">
            <v>3019.240624242424</v>
          </cell>
          <cell r="V95">
            <v>0</v>
          </cell>
          <cell r="W95">
            <v>0</v>
          </cell>
          <cell r="X95">
            <v>28231.389696969698</v>
          </cell>
          <cell r="Y95">
            <v>12611</v>
          </cell>
          <cell r="Z95">
            <v>15620.389696969694</v>
          </cell>
          <cell r="AA95">
            <v>0</v>
          </cell>
          <cell r="AB95">
            <v>0</v>
          </cell>
          <cell r="AC95">
            <v>25802.811515151516</v>
          </cell>
          <cell r="AD95">
            <v>12625</v>
          </cell>
          <cell r="AE95">
            <v>13177.811515151516</v>
          </cell>
          <cell r="AF95">
            <v>4168.1842424242423</v>
          </cell>
          <cell r="AG95">
            <v>3398</v>
          </cell>
          <cell r="AH95">
            <v>770.05090909090904</v>
          </cell>
          <cell r="AJ95">
            <v>0</v>
          </cell>
          <cell r="AK95">
            <v>109509.14393939395</v>
          </cell>
          <cell r="AL95">
            <v>46268.907419299605</v>
          </cell>
          <cell r="AM95">
            <v>63240.236520094339</v>
          </cell>
          <cell r="AN95">
            <v>63239.236520094339</v>
          </cell>
          <cell r="AO95">
            <v>25161</v>
          </cell>
          <cell r="AP95">
            <v>50527</v>
          </cell>
          <cell r="AQ95">
            <v>4891.9653693155615</v>
          </cell>
          <cell r="AR95">
            <v>11328.349456446114</v>
          </cell>
        </row>
        <row r="96">
          <cell r="F96">
            <v>5902</v>
          </cell>
          <cell r="G96">
            <v>1851.9907526329307</v>
          </cell>
          <cell r="H96">
            <v>4050.0092473670693</v>
          </cell>
          <cell r="P96">
            <v>2609.9166666666665</v>
          </cell>
          <cell r="Q96">
            <v>0</v>
          </cell>
          <cell r="R96">
            <v>0</v>
          </cell>
          <cell r="S96">
            <v>7100.0260606060619</v>
          </cell>
          <cell r="T96">
            <v>4169.7854363636361</v>
          </cell>
          <cell r="U96">
            <v>3019.240624242424</v>
          </cell>
          <cell r="V96">
            <v>0</v>
          </cell>
          <cell r="W96">
            <v>0</v>
          </cell>
          <cell r="X96">
            <v>3262.389696969698</v>
          </cell>
          <cell r="Y96">
            <v>1356</v>
          </cell>
          <cell r="Z96">
            <v>1906.3896969696943</v>
          </cell>
          <cell r="AA96">
            <v>0</v>
          </cell>
          <cell r="AB96">
            <v>0</v>
          </cell>
          <cell r="AC96">
            <v>1774.8115151515158</v>
          </cell>
          <cell r="AD96">
            <v>812</v>
          </cell>
          <cell r="AE96">
            <v>962.81151515151578</v>
          </cell>
          <cell r="AF96">
            <v>4168.1842424242423</v>
          </cell>
          <cell r="AG96">
            <v>3398</v>
          </cell>
          <cell r="AH96">
            <v>770.05090909090904</v>
          </cell>
          <cell r="AJ96">
            <v>0</v>
          </cell>
          <cell r="AK96">
            <v>25502.143939393951</v>
          </cell>
          <cell r="AL96">
            <v>7690.907419299605</v>
          </cell>
          <cell r="AM96">
            <v>17811.236520094339</v>
          </cell>
          <cell r="AN96">
            <v>17810.236520094342</v>
          </cell>
          <cell r="AO96">
            <v>2093</v>
          </cell>
          <cell r="AP96">
            <v>5098</v>
          </cell>
          <cell r="AQ96">
            <v>4891.9653693155615</v>
          </cell>
          <cell r="AR96">
            <v>11328.349456446114</v>
          </cell>
        </row>
        <row r="97">
          <cell r="F97">
            <v>427</v>
          </cell>
          <cell r="P97">
            <v>1736</v>
          </cell>
          <cell r="S97">
            <v>3416</v>
          </cell>
          <cell r="X97">
            <v>506</v>
          </cell>
          <cell r="AC97">
            <v>415</v>
          </cell>
          <cell r="AD97">
            <v>25802.811515151516</v>
          </cell>
          <cell r="AF97">
            <v>454</v>
          </cell>
          <cell r="AG97">
            <v>454</v>
          </cell>
          <cell r="AH97">
            <v>0</v>
          </cell>
          <cell r="AJ97">
            <v>0</v>
          </cell>
          <cell r="AK97">
            <v>6977</v>
          </cell>
        </row>
        <row r="98">
          <cell r="P98">
            <v>1010</v>
          </cell>
          <cell r="S98">
            <v>3280</v>
          </cell>
          <cell r="X98">
            <v>170</v>
          </cell>
          <cell r="AC98">
            <v>0</v>
          </cell>
        </row>
        <row r="99">
          <cell r="P99">
            <v>923</v>
          </cell>
          <cell r="S99">
            <v>3416</v>
          </cell>
          <cell r="X99">
            <v>506</v>
          </cell>
          <cell r="AC99">
            <v>415</v>
          </cell>
          <cell r="AF99">
            <v>454</v>
          </cell>
          <cell r="AG99">
            <v>454</v>
          </cell>
          <cell r="AH99">
            <v>0</v>
          </cell>
          <cell r="AK99">
            <v>5737</v>
          </cell>
          <cell r="AL99">
            <v>109509.14393939395</v>
          </cell>
          <cell r="AM99">
            <v>46269.90741929959</v>
          </cell>
        </row>
        <row r="100">
          <cell r="F100">
            <v>0</v>
          </cell>
          <cell r="X100">
            <v>0</v>
          </cell>
          <cell r="AK100">
            <v>0</v>
          </cell>
        </row>
        <row r="101">
          <cell r="F101">
            <v>427</v>
          </cell>
          <cell r="P101">
            <v>813</v>
          </cell>
          <cell r="S101">
            <v>0</v>
          </cell>
          <cell r="X101">
            <v>0</v>
          </cell>
          <cell r="AC101">
            <v>0</v>
          </cell>
          <cell r="AF101">
            <v>0</v>
          </cell>
          <cell r="AG101">
            <v>0</v>
          </cell>
          <cell r="AH101">
            <v>0</v>
          </cell>
          <cell r="AK101">
            <v>1240</v>
          </cell>
        </row>
        <row r="102">
          <cell r="S102">
            <v>0</v>
          </cell>
        </row>
        <row r="103">
          <cell r="F103">
            <v>0</v>
          </cell>
          <cell r="S103">
            <v>0</v>
          </cell>
          <cell r="X103">
            <v>0</v>
          </cell>
        </row>
        <row r="105">
          <cell r="AK105">
            <v>0</v>
          </cell>
        </row>
        <row r="106">
          <cell r="AK106">
            <v>0</v>
          </cell>
        </row>
        <row r="107">
          <cell r="F107">
            <v>0</v>
          </cell>
          <cell r="P107">
            <v>0</v>
          </cell>
          <cell r="S107">
            <v>0</v>
          </cell>
          <cell r="X107">
            <v>0</v>
          </cell>
          <cell r="AC107">
            <v>0</v>
          </cell>
          <cell r="AF107">
            <v>0</v>
          </cell>
          <cell r="AG107">
            <v>0</v>
          </cell>
          <cell r="AH107">
            <v>0</v>
          </cell>
          <cell r="AK107">
            <v>0</v>
          </cell>
        </row>
        <row r="108">
          <cell r="S108">
            <v>0</v>
          </cell>
          <cell r="AC108">
            <v>0</v>
          </cell>
          <cell r="AF108">
            <v>0</v>
          </cell>
          <cell r="AG108">
            <v>0</v>
          </cell>
          <cell r="AH108">
            <v>0</v>
          </cell>
          <cell r="AK108">
            <v>0</v>
          </cell>
        </row>
        <row r="109">
          <cell r="F109">
            <v>0</v>
          </cell>
          <cell r="P109">
            <v>0</v>
          </cell>
          <cell r="S109">
            <v>0</v>
          </cell>
          <cell r="AC109">
            <v>0</v>
          </cell>
          <cell r="AF109">
            <v>0</v>
          </cell>
          <cell r="AG109">
            <v>0</v>
          </cell>
          <cell r="AH109">
            <v>0</v>
          </cell>
          <cell r="AK109">
            <v>0</v>
          </cell>
        </row>
        <row r="110">
          <cell r="F110">
            <v>0</v>
          </cell>
          <cell r="P110">
            <v>0</v>
          </cell>
          <cell r="S110">
            <v>0</v>
          </cell>
          <cell r="X110">
            <v>0</v>
          </cell>
          <cell r="AC110">
            <v>0</v>
          </cell>
          <cell r="AF110">
            <v>0</v>
          </cell>
          <cell r="AG110">
            <v>0</v>
          </cell>
          <cell r="AH110">
            <v>0</v>
          </cell>
          <cell r="AK110">
            <v>0</v>
          </cell>
        </row>
        <row r="111">
          <cell r="F111">
            <v>0</v>
          </cell>
          <cell r="P111">
            <v>0</v>
          </cell>
          <cell r="S111">
            <v>0</v>
          </cell>
          <cell r="X111">
            <v>0</v>
          </cell>
          <cell r="AC111">
            <v>0</v>
          </cell>
          <cell r="AF111">
            <v>0</v>
          </cell>
          <cell r="AG111">
            <v>0</v>
          </cell>
          <cell r="AH111">
            <v>0</v>
          </cell>
          <cell r="AK111">
            <v>0</v>
          </cell>
        </row>
        <row r="112">
          <cell r="F112">
            <v>0</v>
          </cell>
          <cell r="P112">
            <v>0</v>
          </cell>
          <cell r="AC112">
            <v>0</v>
          </cell>
          <cell r="AF112">
            <v>0</v>
          </cell>
          <cell r="AG112">
            <v>0</v>
          </cell>
          <cell r="AH112">
            <v>0</v>
          </cell>
          <cell r="AK112">
            <v>0</v>
          </cell>
        </row>
        <row r="113">
          <cell r="F113">
            <v>0</v>
          </cell>
          <cell r="P113">
            <v>0</v>
          </cell>
          <cell r="S113">
            <v>0</v>
          </cell>
          <cell r="X113">
            <v>0</v>
          </cell>
          <cell r="AC113">
            <v>0</v>
          </cell>
          <cell r="AF113">
            <v>0</v>
          </cell>
          <cell r="AG113">
            <v>0</v>
          </cell>
          <cell r="AH113">
            <v>0</v>
          </cell>
          <cell r="AK113">
            <v>0</v>
          </cell>
        </row>
        <row r="114">
          <cell r="F114">
            <v>0</v>
          </cell>
          <cell r="P114">
            <v>0</v>
          </cell>
          <cell r="S114">
            <v>0</v>
          </cell>
          <cell r="AC114">
            <v>0</v>
          </cell>
          <cell r="AG114">
            <v>0</v>
          </cell>
          <cell r="AH114">
            <v>0</v>
          </cell>
          <cell r="AK114">
            <v>0</v>
          </cell>
          <cell r="AM114">
            <v>0</v>
          </cell>
        </row>
        <row r="115">
          <cell r="F115">
            <v>0</v>
          </cell>
          <cell r="P115">
            <v>0</v>
          </cell>
          <cell r="S115">
            <v>0</v>
          </cell>
          <cell r="AH115">
            <v>0</v>
          </cell>
          <cell r="AK115">
            <v>0</v>
          </cell>
        </row>
        <row r="116">
          <cell r="F116">
            <v>0</v>
          </cell>
          <cell r="P116">
            <v>0</v>
          </cell>
          <cell r="S116">
            <v>0</v>
          </cell>
          <cell r="AC116">
            <v>0</v>
          </cell>
          <cell r="AG116">
            <v>0</v>
          </cell>
          <cell r="AH116">
            <v>0</v>
          </cell>
          <cell r="AK116">
            <v>0</v>
          </cell>
          <cell r="AL116">
            <v>0</v>
          </cell>
          <cell r="AM116">
            <v>0</v>
          </cell>
        </row>
        <row r="117">
          <cell r="P117">
            <v>0</v>
          </cell>
          <cell r="S117">
            <v>0</v>
          </cell>
          <cell r="AC117">
            <v>0</v>
          </cell>
          <cell r="AG117">
            <v>0</v>
          </cell>
          <cell r="AH117">
            <v>0</v>
          </cell>
          <cell r="AK117">
            <v>0</v>
          </cell>
        </row>
        <row r="118">
          <cell r="F118">
            <v>0</v>
          </cell>
          <cell r="P118">
            <v>0</v>
          </cell>
          <cell r="S118">
            <v>0</v>
          </cell>
          <cell r="AC118">
            <v>0</v>
          </cell>
          <cell r="AF118">
            <v>0</v>
          </cell>
          <cell r="AG118">
            <v>0</v>
          </cell>
          <cell r="AH118">
            <v>0</v>
          </cell>
          <cell r="AK118">
            <v>0</v>
          </cell>
        </row>
        <row r="119">
          <cell r="P119">
            <v>0</v>
          </cell>
          <cell r="S119">
            <v>0</v>
          </cell>
          <cell r="X119">
            <v>0</v>
          </cell>
          <cell r="AC119">
            <v>0</v>
          </cell>
          <cell r="AG119">
            <v>0</v>
          </cell>
          <cell r="AH119">
            <v>0</v>
          </cell>
          <cell r="AK119">
            <v>0</v>
          </cell>
        </row>
        <row r="120">
          <cell r="F120">
            <v>100</v>
          </cell>
          <cell r="AK120">
            <v>100</v>
          </cell>
        </row>
        <row r="121">
          <cell r="S121">
            <v>0</v>
          </cell>
          <cell r="X121">
            <v>0</v>
          </cell>
          <cell r="AF121">
            <v>0</v>
          </cell>
          <cell r="AK121">
            <v>0</v>
          </cell>
        </row>
        <row r="122">
          <cell r="F122">
            <v>4000</v>
          </cell>
          <cell r="AK122">
            <v>4000</v>
          </cell>
        </row>
        <row r="123">
          <cell r="AK123">
            <v>0</v>
          </cell>
        </row>
        <row r="124">
          <cell r="AK124">
            <v>0</v>
          </cell>
          <cell r="AL124">
            <v>396.87424242423458</v>
          </cell>
        </row>
        <row r="125">
          <cell r="F125">
            <v>0</v>
          </cell>
          <cell r="AK125">
            <v>0</v>
          </cell>
        </row>
        <row r="126">
          <cell r="F126">
            <v>4527</v>
          </cell>
          <cell r="G126">
            <v>0</v>
          </cell>
          <cell r="H126">
            <v>0</v>
          </cell>
          <cell r="P126">
            <v>813</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J126">
            <v>0</v>
          </cell>
          <cell r="AK126">
            <v>4100</v>
          </cell>
          <cell r="AO126">
            <v>0</v>
          </cell>
          <cell r="AP126">
            <v>0</v>
          </cell>
          <cell r="AQ126">
            <v>0</v>
          </cell>
          <cell r="AR126">
            <v>0</v>
          </cell>
        </row>
        <row r="127">
          <cell r="F127">
            <v>4527</v>
          </cell>
          <cell r="G127">
            <v>0</v>
          </cell>
          <cell r="H127">
            <v>0</v>
          </cell>
          <cell r="P127">
            <v>813</v>
          </cell>
          <cell r="S127">
            <v>0</v>
          </cell>
          <cell r="X127">
            <v>0</v>
          </cell>
          <cell r="Y127">
            <v>0</v>
          </cell>
          <cell r="Z127">
            <v>0</v>
          </cell>
          <cell r="AC127">
            <v>0</v>
          </cell>
          <cell r="AD127">
            <v>0</v>
          </cell>
          <cell r="AE127">
            <v>0</v>
          </cell>
          <cell r="AF127">
            <v>0</v>
          </cell>
          <cell r="AG127">
            <v>0</v>
          </cell>
          <cell r="AH127">
            <v>0</v>
          </cell>
          <cell r="AJ127">
            <v>0</v>
          </cell>
          <cell r="AK127">
            <v>4100</v>
          </cell>
        </row>
        <row r="128">
          <cell r="AK128">
            <v>4496.8742424242346</v>
          </cell>
          <cell r="AL128">
            <v>5340</v>
          </cell>
        </row>
        <row r="129">
          <cell r="AK129">
            <v>4496.8742424242346</v>
          </cell>
        </row>
        <row r="130">
          <cell r="AK130">
            <v>6424.1060606060491</v>
          </cell>
          <cell r="AL130">
            <v>10691.092580700395</v>
          </cell>
          <cell r="AM130">
            <v>-5132.2365200943386</v>
          </cell>
        </row>
        <row r="132">
          <cell r="AK132">
            <v>1927.2318181818146</v>
          </cell>
          <cell r="AO132">
            <v>0</v>
          </cell>
        </row>
        <row r="135">
          <cell r="AK135">
            <v>58108</v>
          </cell>
          <cell r="AM135">
            <v>58108</v>
          </cell>
          <cell r="AO135">
            <v>0</v>
          </cell>
          <cell r="AQ135">
            <v>0</v>
          </cell>
        </row>
        <row r="136">
          <cell r="AK136">
            <v>-5132.2365200943386</v>
          </cell>
          <cell r="AO136">
            <v>0</v>
          </cell>
        </row>
        <row r="137">
          <cell r="AK137">
            <v>36.78</v>
          </cell>
          <cell r="AO137" t="e">
            <v>#DIV/0!</v>
          </cell>
        </row>
        <row r="138">
          <cell r="AK138">
            <v>40.03</v>
          </cell>
          <cell r="AO138" t="e">
            <v>#DIV/0!</v>
          </cell>
        </row>
        <row r="139">
          <cell r="AK139">
            <v>0</v>
          </cell>
          <cell r="AO139">
            <v>0</v>
          </cell>
        </row>
        <row r="141">
          <cell r="AK141">
            <v>14.4</v>
          </cell>
          <cell r="AO141" t="e">
            <v>#DIV/0!</v>
          </cell>
        </row>
        <row r="143">
          <cell r="AJ143">
            <v>0</v>
          </cell>
          <cell r="AK143">
            <v>11.7</v>
          </cell>
          <cell r="AO143" t="e">
            <v>#DIV/0!</v>
          </cell>
        </row>
        <row r="144">
          <cell r="AK144">
            <v>56960</v>
          </cell>
          <cell r="AL144">
            <v>56960</v>
          </cell>
        </row>
        <row r="146">
          <cell r="AJ146">
            <v>300</v>
          </cell>
        </row>
        <row r="147">
          <cell r="AK147">
            <v>5857.1428571428578</v>
          </cell>
          <cell r="AL147">
            <v>-46268.907419299605</v>
          </cell>
          <cell r="AM147">
            <v>-63240.236520094339</v>
          </cell>
        </row>
        <row r="148">
          <cell r="S148">
            <v>0</v>
          </cell>
          <cell r="AK148">
            <v>865.25</v>
          </cell>
        </row>
        <row r="150">
          <cell r="AJ150">
            <v>0</v>
          </cell>
          <cell r="AK150">
            <v>115068</v>
          </cell>
          <cell r="AL150">
            <v>56960</v>
          </cell>
          <cell r="AM150">
            <v>58108</v>
          </cell>
          <cell r="AO150">
            <v>0</v>
          </cell>
        </row>
        <row r="151">
          <cell r="AK151">
            <v>0</v>
          </cell>
        </row>
        <row r="152">
          <cell r="AK152">
            <v>115068</v>
          </cell>
          <cell r="AL152">
            <v>56960</v>
          </cell>
          <cell r="AM152">
            <v>58108</v>
          </cell>
        </row>
        <row r="153">
          <cell r="AK153">
            <v>0</v>
          </cell>
          <cell r="AO153">
            <v>2093</v>
          </cell>
          <cell r="AP153">
            <v>5098</v>
          </cell>
          <cell r="AQ153">
            <v>4891.9653693155615</v>
          </cell>
          <cell r="AR153">
            <v>11328.349456446114</v>
          </cell>
        </row>
        <row r="154">
          <cell r="AK154">
            <v>5.9</v>
          </cell>
          <cell r="AL154">
            <v>23.1</v>
          </cell>
          <cell r="AM154">
            <v>-8.1</v>
          </cell>
        </row>
        <row r="155">
          <cell r="AK155">
            <v>5.348542273679354</v>
          </cell>
          <cell r="AL155">
            <v>-100</v>
          </cell>
          <cell r="AM155">
            <v>-100</v>
          </cell>
        </row>
        <row r="156">
          <cell r="AL156">
            <v>0</v>
          </cell>
          <cell r="AM156">
            <v>0</v>
          </cell>
        </row>
        <row r="158">
          <cell r="F158">
            <v>0</v>
          </cell>
          <cell r="P158">
            <v>0</v>
          </cell>
          <cell r="S158">
            <v>0</v>
          </cell>
          <cell r="X158">
            <v>0</v>
          </cell>
          <cell r="AC158">
            <v>0</v>
          </cell>
          <cell r="AJ158">
            <v>142</v>
          </cell>
          <cell r="AK158">
            <v>0</v>
          </cell>
        </row>
        <row r="159">
          <cell r="F159">
            <v>320</v>
          </cell>
          <cell r="P159">
            <v>720</v>
          </cell>
          <cell r="S159">
            <v>1362.8000000000002</v>
          </cell>
          <cell r="X159">
            <v>796.80000000000007</v>
          </cell>
          <cell r="AC159">
            <v>439.20000000000005</v>
          </cell>
          <cell r="AF159">
            <v>312.8</v>
          </cell>
          <cell r="AG159">
            <v>313</v>
          </cell>
          <cell r="AH159">
            <v>-0.19999999999998863</v>
          </cell>
          <cell r="AK159">
            <v>3951.6000000000004</v>
          </cell>
        </row>
        <row r="160">
          <cell r="F160">
            <v>320</v>
          </cell>
          <cell r="P160">
            <v>340</v>
          </cell>
          <cell r="S160">
            <v>416</v>
          </cell>
          <cell r="X160">
            <v>560</v>
          </cell>
          <cell r="AC160">
            <v>260.8</v>
          </cell>
          <cell r="AF160">
            <v>141.6</v>
          </cell>
          <cell r="AG160">
            <v>142</v>
          </cell>
          <cell r="AH160">
            <v>-0.40000000000000568</v>
          </cell>
          <cell r="AK160">
            <v>1896.8</v>
          </cell>
        </row>
        <row r="161">
          <cell r="F161">
            <v>320</v>
          </cell>
          <cell r="P161">
            <v>200</v>
          </cell>
          <cell r="S161">
            <v>149.6</v>
          </cell>
          <cell r="X161">
            <v>173.60000000000002</v>
          </cell>
          <cell r="AC161">
            <v>100.80000000000001</v>
          </cell>
          <cell r="AF161">
            <v>73.600000000000009</v>
          </cell>
          <cell r="AG161">
            <v>73.600000000000009</v>
          </cell>
          <cell r="AH161">
            <v>0</v>
          </cell>
          <cell r="AK161">
            <v>1017.6</v>
          </cell>
        </row>
        <row r="162">
          <cell r="P162">
            <v>100</v>
          </cell>
          <cell r="S162">
            <v>101</v>
          </cell>
          <cell r="X162">
            <v>118</v>
          </cell>
          <cell r="AB162">
            <v>9</v>
          </cell>
          <cell r="AC162">
            <v>29</v>
          </cell>
          <cell r="AF162">
            <v>74</v>
          </cell>
          <cell r="AG162">
            <v>74</v>
          </cell>
          <cell r="AK162">
            <v>348</v>
          </cell>
        </row>
        <row r="163">
          <cell r="AK163">
            <v>0</v>
          </cell>
        </row>
        <row r="164">
          <cell r="F164">
            <v>14.170833333333334</v>
          </cell>
          <cell r="AK164">
            <v>14.170833333333334</v>
          </cell>
        </row>
        <row r="165">
          <cell r="P165">
            <v>152</v>
          </cell>
          <cell r="S165">
            <v>428.72727272727275</v>
          </cell>
          <cell r="X165">
            <v>248.36363636363637</v>
          </cell>
          <cell r="AC165">
            <v>191.18181818181819</v>
          </cell>
          <cell r="AF165">
            <v>157.90909090909091</v>
          </cell>
          <cell r="AG165">
            <v>157.90909090909091</v>
          </cell>
          <cell r="AK165">
            <v>1020.2727272727273</v>
          </cell>
        </row>
        <row r="166">
          <cell r="F166">
            <v>260</v>
          </cell>
          <cell r="S166">
            <v>934.07272727272743</v>
          </cell>
          <cell r="X166">
            <v>548.43636363636369</v>
          </cell>
          <cell r="AC166">
            <v>248.01818181818186</v>
          </cell>
          <cell r="AK166">
            <v>1990.5272727272729</v>
          </cell>
        </row>
        <row r="167">
          <cell r="S167">
            <v>1362.8000000000002</v>
          </cell>
          <cell r="X167">
            <v>796.80000000000007</v>
          </cell>
          <cell r="AC167">
            <v>439.20000000000005</v>
          </cell>
        </row>
        <row r="168">
          <cell r="F168">
            <v>60</v>
          </cell>
          <cell r="P168">
            <v>0</v>
          </cell>
          <cell r="S168">
            <v>0</v>
          </cell>
          <cell r="X168">
            <v>0</v>
          </cell>
          <cell r="AC168">
            <v>0</v>
          </cell>
          <cell r="AK168">
            <v>60</v>
          </cell>
        </row>
        <row r="169">
          <cell r="S169">
            <v>0</v>
          </cell>
          <cell r="X169">
            <v>0</v>
          </cell>
          <cell r="AC169">
            <v>0</v>
          </cell>
          <cell r="AF169">
            <v>0</v>
          </cell>
          <cell r="AG169">
            <v>0</v>
          </cell>
          <cell r="AH169">
            <v>0</v>
          </cell>
          <cell r="AK169">
            <v>0</v>
          </cell>
        </row>
        <row r="170">
          <cell r="F170">
            <v>427</v>
          </cell>
          <cell r="G170">
            <v>0</v>
          </cell>
          <cell r="H170">
            <v>0</v>
          </cell>
          <cell r="P170">
            <v>1736</v>
          </cell>
          <cell r="Q170">
            <v>0</v>
          </cell>
          <cell r="R170">
            <v>0</v>
          </cell>
          <cell r="S170">
            <v>3416</v>
          </cell>
          <cell r="T170">
            <v>0</v>
          </cell>
          <cell r="U170">
            <v>0</v>
          </cell>
          <cell r="V170">
            <v>0</v>
          </cell>
          <cell r="W170">
            <v>0</v>
          </cell>
          <cell r="X170">
            <v>506</v>
          </cell>
          <cell r="Y170">
            <v>0</v>
          </cell>
          <cell r="Z170">
            <v>0</v>
          </cell>
          <cell r="AA170">
            <v>0</v>
          </cell>
          <cell r="AB170">
            <v>0</v>
          </cell>
          <cell r="AC170">
            <v>415</v>
          </cell>
          <cell r="AD170">
            <v>25802.811515151516</v>
          </cell>
          <cell r="AE170">
            <v>0</v>
          </cell>
          <cell r="AF170">
            <v>454</v>
          </cell>
          <cell r="AG170">
            <v>461</v>
          </cell>
          <cell r="AH170">
            <v>0</v>
          </cell>
          <cell r="AJ170">
            <v>0</v>
          </cell>
          <cell r="AK170">
            <v>6984</v>
          </cell>
        </row>
        <row r="171">
          <cell r="F171">
            <v>427</v>
          </cell>
          <cell r="G171">
            <v>0</v>
          </cell>
          <cell r="H171">
            <v>0</v>
          </cell>
          <cell r="P171">
            <v>1736</v>
          </cell>
          <cell r="Q171">
            <v>0</v>
          </cell>
          <cell r="R171">
            <v>0</v>
          </cell>
          <cell r="S171">
            <v>3416</v>
          </cell>
          <cell r="T171">
            <v>0</v>
          </cell>
          <cell r="U171">
            <v>0</v>
          </cell>
          <cell r="V171">
            <v>0</v>
          </cell>
          <cell r="W171">
            <v>0</v>
          </cell>
          <cell r="X171">
            <v>506</v>
          </cell>
          <cell r="Y171">
            <v>0</v>
          </cell>
          <cell r="Z171">
            <v>0</v>
          </cell>
          <cell r="AA171">
            <v>0</v>
          </cell>
          <cell r="AB171">
            <v>0</v>
          </cell>
          <cell r="AC171">
            <v>415</v>
          </cell>
          <cell r="AD171">
            <v>25802.811515151516</v>
          </cell>
          <cell r="AE171">
            <v>0</v>
          </cell>
          <cell r="AF171">
            <v>454</v>
          </cell>
          <cell r="AG171">
            <v>454</v>
          </cell>
          <cell r="AH171">
            <v>0</v>
          </cell>
          <cell r="AJ171">
            <v>0</v>
          </cell>
          <cell r="AK171">
            <v>6977</v>
          </cell>
        </row>
        <row r="172">
          <cell r="F172">
            <v>0</v>
          </cell>
          <cell r="G172">
            <v>0</v>
          </cell>
          <cell r="H172">
            <v>0</v>
          </cell>
          <cell r="P172">
            <v>0</v>
          </cell>
          <cell r="R172">
            <v>0</v>
          </cell>
          <cell r="S172">
            <v>0</v>
          </cell>
          <cell r="T172">
            <v>0</v>
          </cell>
          <cell r="U172">
            <v>0</v>
          </cell>
          <cell r="V172">
            <v>0</v>
          </cell>
          <cell r="W172">
            <v>0</v>
          </cell>
          <cell r="X172">
            <v>0</v>
          </cell>
          <cell r="Y172">
            <v>0</v>
          </cell>
          <cell r="Z172">
            <v>0</v>
          </cell>
          <cell r="AA172">
            <v>0</v>
          </cell>
          <cell r="AB172">
            <v>0</v>
          </cell>
          <cell r="AC172">
            <v>0</v>
          </cell>
          <cell r="AE172">
            <v>0</v>
          </cell>
          <cell r="AF172">
            <v>0</v>
          </cell>
          <cell r="AG172">
            <v>0</v>
          </cell>
          <cell r="AH172">
            <v>0</v>
          </cell>
          <cell r="AJ172">
            <v>0</v>
          </cell>
          <cell r="AK172">
            <v>0</v>
          </cell>
        </row>
        <row r="173">
          <cell r="F173">
            <v>0</v>
          </cell>
          <cell r="AG173">
            <v>0</v>
          </cell>
          <cell r="AK173">
            <v>0</v>
          </cell>
        </row>
        <row r="174">
          <cell r="AK174">
            <v>0</v>
          </cell>
        </row>
        <row r="175">
          <cell r="F175">
            <v>4000</v>
          </cell>
          <cell r="AK175">
            <v>4000</v>
          </cell>
        </row>
        <row r="176">
          <cell r="F176">
            <v>587</v>
          </cell>
          <cell r="P176">
            <v>863.25</v>
          </cell>
          <cell r="Q176">
            <v>0</v>
          </cell>
          <cell r="R176">
            <v>0</v>
          </cell>
          <cell r="S176">
            <v>1561.82</v>
          </cell>
          <cell r="T176">
            <v>554.80543636363632</v>
          </cell>
          <cell r="U176">
            <v>577.28729090909087</v>
          </cell>
          <cell r="V176">
            <v>0</v>
          </cell>
          <cell r="W176">
            <v>0</v>
          </cell>
          <cell r="X176">
            <v>640.95000000000005</v>
          </cell>
          <cell r="AA176">
            <v>0</v>
          </cell>
          <cell r="AB176">
            <v>0</v>
          </cell>
          <cell r="AC176">
            <v>535.86</v>
          </cell>
          <cell r="AF176">
            <v>1759.96</v>
          </cell>
          <cell r="AG176">
            <v>1532.909090909091</v>
          </cell>
          <cell r="AH176">
            <v>227.05090909090904</v>
          </cell>
          <cell r="AJ176">
            <v>0</v>
          </cell>
          <cell r="AK176">
            <v>6084.7890909090902</v>
          </cell>
          <cell r="AO176">
            <v>247</v>
          </cell>
          <cell r="AP176">
            <v>610</v>
          </cell>
          <cell r="AQ176">
            <v>920.25</v>
          </cell>
          <cell r="AR176">
            <v>2050.3572727272726</v>
          </cell>
        </row>
        <row r="177">
          <cell r="F177">
            <v>0</v>
          </cell>
          <cell r="G177">
            <v>0</v>
          </cell>
          <cell r="H177">
            <v>0</v>
          </cell>
          <cell r="P177">
            <v>152</v>
          </cell>
          <cell r="Q177">
            <v>0</v>
          </cell>
          <cell r="R177">
            <v>0</v>
          </cell>
          <cell r="S177">
            <v>428.72727272727275</v>
          </cell>
          <cell r="T177">
            <v>0</v>
          </cell>
          <cell r="U177">
            <v>0</v>
          </cell>
          <cell r="V177">
            <v>0</v>
          </cell>
          <cell r="W177">
            <v>0</v>
          </cell>
          <cell r="X177">
            <v>248.36363636363637</v>
          </cell>
          <cell r="Y177">
            <v>103</v>
          </cell>
          <cell r="Z177">
            <v>145.36363636363637</v>
          </cell>
          <cell r="AA177">
            <v>0</v>
          </cell>
          <cell r="AB177">
            <v>0</v>
          </cell>
          <cell r="AC177">
            <v>191.18181818181819</v>
          </cell>
          <cell r="AD177">
            <v>88</v>
          </cell>
          <cell r="AE177">
            <v>103.18181818181819</v>
          </cell>
          <cell r="AF177">
            <v>157.90909090909091</v>
          </cell>
          <cell r="AG177">
            <v>157.90909090909091</v>
          </cell>
          <cell r="AH177">
            <v>0</v>
          </cell>
        </row>
        <row r="178">
          <cell r="F178">
            <v>0</v>
          </cell>
          <cell r="P178">
            <v>-51</v>
          </cell>
          <cell r="Q178">
            <v>0</v>
          </cell>
          <cell r="R178">
            <v>0</v>
          </cell>
          <cell r="S178">
            <v>-76.333333333333329</v>
          </cell>
          <cell r="T178">
            <v>13.666666666666666</v>
          </cell>
          <cell r="U178">
            <v>0</v>
          </cell>
          <cell r="V178">
            <v>0</v>
          </cell>
          <cell r="W178">
            <v>0</v>
          </cell>
          <cell r="X178">
            <v>400</v>
          </cell>
          <cell r="AA178">
            <v>0</v>
          </cell>
          <cell r="AB178">
            <v>0</v>
          </cell>
          <cell r="AC178">
            <v>13.333333333333334</v>
          </cell>
          <cell r="AF178">
            <v>-0.7</v>
          </cell>
          <cell r="AG178">
            <v>2</v>
          </cell>
          <cell r="AH178">
            <v>-2.7</v>
          </cell>
          <cell r="AJ178">
            <v>0</v>
          </cell>
          <cell r="AK178">
            <v>2215.2318181818146</v>
          </cell>
          <cell r="AO178">
            <v>172</v>
          </cell>
          <cell r="AP178">
            <v>221</v>
          </cell>
          <cell r="AQ178">
            <v>-51</v>
          </cell>
          <cell r="AR178">
            <v>-54</v>
          </cell>
        </row>
        <row r="181">
          <cell r="F181">
            <v>9095</v>
          </cell>
          <cell r="P181">
            <v>676.66666666666652</v>
          </cell>
          <cell r="S181">
            <v>3680.4666666666681</v>
          </cell>
          <cell r="X181">
            <v>1136.003333333334</v>
          </cell>
          <cell r="AC181">
            <v>450.60000000000059</v>
          </cell>
          <cell r="AF181">
            <v>1854.0333333333331</v>
          </cell>
          <cell r="AG181">
            <v>1301</v>
          </cell>
          <cell r="AH181">
            <v>545.90000000000009</v>
          </cell>
          <cell r="AP181">
            <v>1507.2</v>
          </cell>
        </row>
        <row r="182">
          <cell r="AO182" t="str">
            <v>ОЧИК.18.02.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cell r="AO185" t="str">
            <v>СТАНЦІї ЕЛЕКТРО</v>
          </cell>
          <cell r="AP185" t="str">
            <v>СТАНЦІІ ТЕПЛОВІ</v>
          </cell>
          <cell r="AQ185" t="str">
            <v>МЕРЕЖІ ЕЛЕКТРО</v>
          </cell>
          <cell r="AR185" t="str">
            <v>МЕРЕЖІ ТЕПЛОВІ</v>
          </cell>
        </row>
        <row r="188">
          <cell r="S188">
            <v>101.3</v>
          </cell>
          <cell r="X188">
            <v>116.9</v>
          </cell>
          <cell r="AC188">
            <v>111.7</v>
          </cell>
          <cell r="AK188">
            <v>329.90000000000003</v>
          </cell>
          <cell r="AO188">
            <v>221.49122807017542</v>
          </cell>
        </row>
        <row r="189">
          <cell r="S189">
            <v>116</v>
          </cell>
          <cell r="X189">
            <v>133.9</v>
          </cell>
          <cell r="AC189">
            <v>127.8</v>
          </cell>
          <cell r="AK189">
            <v>377.7</v>
          </cell>
          <cell r="AO189">
            <v>252.49999999999997</v>
          </cell>
        </row>
        <row r="190">
          <cell r="P190">
            <v>0</v>
          </cell>
          <cell r="S190">
            <v>0</v>
          </cell>
          <cell r="X190">
            <v>0</v>
          </cell>
          <cell r="AC190">
            <v>0</v>
          </cell>
          <cell r="AO190">
            <v>66</v>
          </cell>
        </row>
        <row r="191">
          <cell r="P191">
            <v>0</v>
          </cell>
          <cell r="S191">
            <v>192.5</v>
          </cell>
          <cell r="X191">
            <v>192.5</v>
          </cell>
          <cell r="AC191">
            <v>192.5</v>
          </cell>
          <cell r="AK191">
            <v>192.5</v>
          </cell>
          <cell r="AO191">
            <v>0</v>
          </cell>
        </row>
        <row r="192">
          <cell r="S192">
            <v>19500</v>
          </cell>
          <cell r="X192">
            <v>22503</v>
          </cell>
          <cell r="AC192">
            <v>21502</v>
          </cell>
          <cell r="AK192">
            <v>63506</v>
          </cell>
          <cell r="AO192">
            <v>0</v>
          </cell>
        </row>
        <row r="193">
          <cell r="AK193">
            <v>63505</v>
          </cell>
        </row>
        <row r="194">
          <cell r="X194">
            <v>0</v>
          </cell>
          <cell r="AC194">
            <v>0</v>
          </cell>
          <cell r="AK194">
            <v>0</v>
          </cell>
        </row>
        <row r="195">
          <cell r="X195">
            <v>0</v>
          </cell>
          <cell r="AC195">
            <v>0</v>
          </cell>
          <cell r="AK195">
            <v>0</v>
          </cell>
        </row>
        <row r="196">
          <cell r="X196">
            <v>82.5</v>
          </cell>
          <cell r="AC196">
            <v>82.5</v>
          </cell>
        </row>
        <row r="197">
          <cell r="X197">
            <v>0</v>
          </cell>
          <cell r="AC197">
            <v>0</v>
          </cell>
          <cell r="AK197">
            <v>0</v>
          </cell>
        </row>
        <row r="198">
          <cell r="S198">
            <v>0</v>
          </cell>
          <cell r="X198">
            <v>0</v>
          </cell>
          <cell r="AC198">
            <v>0</v>
          </cell>
          <cell r="AK198">
            <v>0</v>
          </cell>
        </row>
        <row r="200">
          <cell r="X200">
            <v>4.0999999999999996</v>
          </cell>
          <cell r="AC200">
            <v>4.2</v>
          </cell>
          <cell r="AK200">
            <v>8.3000000000000007</v>
          </cell>
          <cell r="AO200">
            <v>75.839416058394164</v>
          </cell>
        </row>
        <row r="201">
          <cell r="X201">
            <v>5.7</v>
          </cell>
          <cell r="AC201">
            <v>5.9</v>
          </cell>
          <cell r="AK201">
            <v>11.600000000000001</v>
          </cell>
          <cell r="AO201">
            <v>103.9</v>
          </cell>
        </row>
        <row r="202">
          <cell r="F202">
            <v>75</v>
          </cell>
          <cell r="AJ202">
            <v>0</v>
          </cell>
          <cell r="AO202" t="e">
            <v>#DIV/0!</v>
          </cell>
          <cell r="AR202">
            <v>75</v>
          </cell>
        </row>
        <row r="203">
          <cell r="S203">
            <v>601.41999999999996</v>
          </cell>
          <cell r="X203">
            <v>601.41999999999996</v>
          </cell>
          <cell r="AC203">
            <v>601.41999999999996</v>
          </cell>
          <cell r="AK203">
            <v>601.41999999999996</v>
          </cell>
          <cell r="AO203">
            <v>195.28</v>
          </cell>
        </row>
        <row r="204">
          <cell r="S204">
            <v>0</v>
          </cell>
          <cell r="X204">
            <v>2466</v>
          </cell>
          <cell r="AC204">
            <v>2526</v>
          </cell>
          <cell r="AK204">
            <v>4992</v>
          </cell>
          <cell r="AO204">
            <v>14810</v>
          </cell>
        </row>
        <row r="205">
          <cell r="AK205">
            <v>4992</v>
          </cell>
        </row>
        <row r="206">
          <cell r="S206">
            <v>116</v>
          </cell>
          <cell r="X206">
            <v>139.6</v>
          </cell>
          <cell r="Y206">
            <v>58</v>
          </cell>
          <cell r="Z206">
            <v>81.600000000000009</v>
          </cell>
          <cell r="AC206">
            <v>133.69999999999999</v>
          </cell>
          <cell r="AD206">
            <v>61.1</v>
          </cell>
          <cell r="AE206">
            <v>72.599999999999994</v>
          </cell>
          <cell r="AK206">
            <v>389.3</v>
          </cell>
          <cell r="AL206">
            <v>119.1</v>
          </cell>
          <cell r="AM206">
            <v>270.2</v>
          </cell>
          <cell r="AO206">
            <v>356.4</v>
          </cell>
          <cell r="AP206">
            <v>74.900000000000006</v>
          </cell>
          <cell r="AQ206">
            <v>281.5</v>
          </cell>
        </row>
        <row r="207">
          <cell r="S207">
            <v>19500</v>
          </cell>
          <cell r="X207">
            <v>24969</v>
          </cell>
          <cell r="Y207">
            <v>11255</v>
          </cell>
          <cell r="Z207">
            <v>13714</v>
          </cell>
          <cell r="AA207">
            <v>13714</v>
          </cell>
          <cell r="AC207">
            <v>24028</v>
          </cell>
          <cell r="AD207">
            <v>11813</v>
          </cell>
          <cell r="AE207">
            <v>12215</v>
          </cell>
          <cell r="AK207">
            <v>68498</v>
          </cell>
          <cell r="AL207">
            <v>23068</v>
          </cell>
          <cell r="AM207">
            <v>45429</v>
          </cell>
          <cell r="AO207">
            <v>14810</v>
          </cell>
          <cell r="AP207">
            <v>3112.427048260382</v>
          </cell>
          <cell r="AQ207">
            <v>11697.572951739618</v>
          </cell>
        </row>
        <row r="208">
          <cell r="S208">
            <v>168.1</v>
          </cell>
          <cell r="X208">
            <v>178.86</v>
          </cell>
          <cell r="Y208">
            <v>194.05</v>
          </cell>
          <cell r="Z208">
            <v>168.06</v>
          </cell>
          <cell r="AC208">
            <v>179.72</v>
          </cell>
          <cell r="AD208">
            <v>193.34</v>
          </cell>
          <cell r="AE208">
            <v>168.25</v>
          </cell>
          <cell r="AJ208" t="str">
            <v/>
          </cell>
          <cell r="AK208">
            <v>175.95</v>
          </cell>
          <cell r="AL208">
            <v>193.69</v>
          </cell>
          <cell r="AM208">
            <v>168.13</v>
          </cell>
          <cell r="AO208">
            <v>41.55</v>
          </cell>
          <cell r="AP208">
            <v>41.55</v>
          </cell>
          <cell r="AQ208">
            <v>41.55</v>
          </cell>
          <cell r="AR208" t="str">
            <v/>
          </cell>
        </row>
        <row r="209">
          <cell r="AM209">
            <v>0</v>
          </cell>
          <cell r="AO209">
            <v>52</v>
          </cell>
          <cell r="AP209">
            <v>52</v>
          </cell>
        </row>
        <row r="210">
          <cell r="X210">
            <v>24969</v>
          </cell>
          <cell r="AC210">
            <v>24028</v>
          </cell>
          <cell r="AK210">
            <v>68498</v>
          </cell>
          <cell r="AL210">
            <v>23068</v>
          </cell>
          <cell r="AM210">
            <v>45430</v>
          </cell>
          <cell r="AO210">
            <v>14862</v>
          </cell>
          <cell r="AP210">
            <v>3164.427048260382</v>
          </cell>
          <cell r="AQ210">
            <v>11697.572951739618</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30">
          <cell r="AP230">
            <v>1507.2</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4700</v>
          </cell>
          <cell r="P260">
            <v>3875.9166666666665</v>
          </cell>
          <cell r="S260">
            <v>9516.0260606060619</v>
          </cell>
          <cell r="X260">
            <v>3231.389696969698</v>
          </cell>
          <cell r="AC260">
            <v>1662.8115151515158</v>
          </cell>
          <cell r="AF260">
            <v>4222.1842424242423</v>
          </cell>
          <cell r="AG260">
            <v>3452</v>
          </cell>
          <cell r="AH260">
            <v>770.05090909090904</v>
          </cell>
          <cell r="AJ260">
            <v>7599</v>
          </cell>
          <cell r="AK260">
            <v>28662.328181818182</v>
          </cell>
        </row>
        <row r="262">
          <cell r="F262">
            <v>15510.428571428572</v>
          </cell>
          <cell r="G262">
            <v>1851.9907526329307</v>
          </cell>
          <cell r="H262">
            <v>3986.0092473670693</v>
          </cell>
          <cell r="P262">
            <v>3875.9166666666665</v>
          </cell>
          <cell r="Q262">
            <v>0</v>
          </cell>
          <cell r="R262">
            <v>0</v>
          </cell>
          <cell r="S262">
            <v>9516.0260606060619</v>
          </cell>
          <cell r="T262">
            <v>4009.7854363636361</v>
          </cell>
          <cell r="U262">
            <v>2179.240624242424</v>
          </cell>
          <cell r="V262">
            <v>0</v>
          </cell>
          <cell r="W262">
            <v>0</v>
          </cell>
          <cell r="X262">
            <v>3231.389696969698</v>
          </cell>
          <cell r="Y262">
            <v>1133</v>
          </cell>
          <cell r="Z262">
            <v>1592.3896969696943</v>
          </cell>
          <cell r="AA262">
            <v>0</v>
          </cell>
          <cell r="AB262">
            <v>0</v>
          </cell>
          <cell r="AC262">
            <v>1662.8115151515158</v>
          </cell>
          <cell r="AD262">
            <v>571</v>
          </cell>
          <cell r="AE262">
            <v>676.81151515151578</v>
          </cell>
          <cell r="AF262">
            <v>4222.1842424242423</v>
          </cell>
          <cell r="AG262">
            <v>3452</v>
          </cell>
          <cell r="AH262">
            <v>770.05090909090904</v>
          </cell>
          <cell r="AJ262">
            <v>0</v>
          </cell>
          <cell r="AK262">
            <v>116430.57251082252</v>
          </cell>
          <cell r="AM262">
            <v>115933.25</v>
          </cell>
        </row>
        <row r="263">
          <cell r="F263">
            <v>9201.1285714285732</v>
          </cell>
          <cell r="G263">
            <v>1693.9907526329307</v>
          </cell>
          <cell r="H263">
            <v>3557.0092473670693</v>
          </cell>
          <cell r="P263">
            <v>1563</v>
          </cell>
          <cell r="S263">
            <v>3562.133333333335</v>
          </cell>
          <cell r="T263">
            <v>3294.9799999999996</v>
          </cell>
          <cell r="U263">
            <v>761.95333333333315</v>
          </cell>
          <cell r="X263">
            <v>1892.0033333333345</v>
          </cell>
          <cell r="Y263">
            <v>746</v>
          </cell>
          <cell r="Z263">
            <v>1049.8033333333306</v>
          </cell>
          <cell r="AC263">
            <v>692.93333333333385</v>
          </cell>
          <cell r="AD263">
            <v>172</v>
          </cell>
          <cell r="AE263">
            <v>204.13333333333395</v>
          </cell>
          <cell r="AF263">
            <v>957.66666666666663</v>
          </cell>
          <cell r="AG263">
            <v>902.99999999999989</v>
          </cell>
          <cell r="AH263">
            <v>54.53333333333336</v>
          </cell>
          <cell r="AJ263">
            <v>-2455</v>
          </cell>
          <cell r="AK263">
            <v>103667.68099567101</v>
          </cell>
          <cell r="AM263">
            <v>17399.198571428577</v>
          </cell>
        </row>
        <row r="264">
          <cell r="F264">
            <v>94803.728571428568</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v>94803.728571428568</v>
          </cell>
        </row>
        <row r="265">
          <cell r="F265">
            <v>68497</v>
          </cell>
          <cell r="AK265">
            <v>68497</v>
          </cell>
        </row>
        <row r="266">
          <cell r="F266">
            <v>15510</v>
          </cell>
          <cell r="AK266">
            <v>15510</v>
          </cell>
        </row>
        <row r="267">
          <cell r="F267">
            <v>6694.7285714285717</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6694.7285714285717</v>
          </cell>
        </row>
        <row r="268">
          <cell r="F268">
            <v>413.3</v>
          </cell>
          <cell r="AK268">
            <v>413.3</v>
          </cell>
        </row>
        <row r="269">
          <cell r="F269">
            <v>0</v>
          </cell>
          <cell r="AK269">
            <v>0</v>
          </cell>
        </row>
        <row r="270">
          <cell r="F270">
            <v>1581.4285714285716</v>
          </cell>
          <cell r="AK270">
            <v>1581.4285714285716</v>
          </cell>
        </row>
        <row r="271">
          <cell r="F271">
            <v>3500</v>
          </cell>
          <cell r="AK271">
            <v>3500</v>
          </cell>
        </row>
        <row r="272">
          <cell r="F272">
            <v>0</v>
          </cell>
          <cell r="AK272">
            <v>0</v>
          </cell>
        </row>
        <row r="273">
          <cell r="F273">
            <v>1200</v>
          </cell>
          <cell r="P273">
            <v>0</v>
          </cell>
          <cell r="S273">
            <v>0</v>
          </cell>
          <cell r="X273">
            <v>0</v>
          </cell>
          <cell r="AC273">
            <v>0</v>
          </cell>
          <cell r="AF273">
            <v>0</v>
          </cell>
          <cell r="AG273">
            <v>0</v>
          </cell>
          <cell r="AH273">
            <v>0</v>
          </cell>
          <cell r="AK273">
            <v>1200</v>
          </cell>
        </row>
        <row r="274">
          <cell r="F274">
            <v>4100</v>
          </cell>
          <cell r="AK274">
            <v>4100</v>
          </cell>
        </row>
        <row r="275">
          <cell r="F275">
            <v>2</v>
          </cell>
          <cell r="P275">
            <v>0</v>
          </cell>
          <cell r="S275">
            <v>0</v>
          </cell>
          <cell r="X275">
            <v>0</v>
          </cell>
          <cell r="AC275">
            <v>0</v>
          </cell>
          <cell r="AF275">
            <v>0</v>
          </cell>
          <cell r="AG275">
            <v>0</v>
          </cell>
          <cell r="AH275">
            <v>0</v>
          </cell>
          <cell r="AK275">
            <v>2</v>
          </cell>
        </row>
        <row r="276">
          <cell r="F276">
            <v>99503.728571428568</v>
          </cell>
          <cell r="P276">
            <v>3875.9166666666665</v>
          </cell>
          <cell r="Q276">
            <v>0</v>
          </cell>
          <cell r="R276">
            <v>0</v>
          </cell>
          <cell r="S276">
            <v>9516.0260606060619</v>
          </cell>
          <cell r="T276">
            <v>0</v>
          </cell>
          <cell r="U276">
            <v>0</v>
          </cell>
          <cell r="V276">
            <v>0</v>
          </cell>
          <cell r="W276">
            <v>0</v>
          </cell>
          <cell r="X276">
            <v>3231.389696969698</v>
          </cell>
          <cell r="Y276">
            <v>0</v>
          </cell>
          <cell r="Z276">
            <v>0</v>
          </cell>
          <cell r="AA276">
            <v>0</v>
          </cell>
          <cell r="AB276">
            <v>0</v>
          </cell>
          <cell r="AC276">
            <v>1662.8115151515158</v>
          </cell>
          <cell r="AD276">
            <v>0</v>
          </cell>
          <cell r="AE276">
            <v>0</v>
          </cell>
          <cell r="AF276">
            <v>4222.1842424242423</v>
          </cell>
          <cell r="AG276">
            <v>3452</v>
          </cell>
          <cell r="AH276">
            <v>770.05090909090904</v>
          </cell>
          <cell r="AK276">
            <v>123466.05675324675</v>
          </cell>
        </row>
        <row r="277">
          <cell r="F277">
            <v>1796</v>
          </cell>
          <cell r="P277">
            <v>1861.9166666666667</v>
          </cell>
          <cell r="Q277">
            <v>0</v>
          </cell>
          <cell r="R277">
            <v>0</v>
          </cell>
          <cell r="S277">
            <v>5485.4866666666667</v>
          </cell>
          <cell r="T277">
            <v>568.47210303030295</v>
          </cell>
          <cell r="U277">
            <v>577.28729090909087</v>
          </cell>
          <cell r="V277">
            <v>0</v>
          </cell>
          <cell r="W277">
            <v>0</v>
          </cell>
          <cell r="X277">
            <v>1426.95</v>
          </cell>
          <cell r="Y277">
            <v>330</v>
          </cell>
          <cell r="Z277">
            <v>462.58636363636367</v>
          </cell>
          <cell r="AA277">
            <v>0</v>
          </cell>
          <cell r="AB277">
            <v>9</v>
          </cell>
          <cell r="AC277">
            <v>779.19333333333338</v>
          </cell>
          <cell r="AD277">
            <v>164</v>
          </cell>
          <cell r="AE277">
            <v>194.01151515151517</v>
          </cell>
          <cell r="AF277">
            <v>3257.9266666666667</v>
          </cell>
          <cell r="AG277">
            <v>2541.909090909091</v>
          </cell>
          <cell r="AH277">
            <v>716.01757575757574</v>
          </cell>
          <cell r="AK277">
            <v>15573.473333333333</v>
          </cell>
        </row>
        <row r="278">
          <cell r="F278">
            <v>587</v>
          </cell>
          <cell r="G278">
            <v>158</v>
          </cell>
          <cell r="H278">
            <v>429</v>
          </cell>
          <cell r="P278">
            <v>946.25</v>
          </cell>
          <cell r="S278">
            <v>1561.82</v>
          </cell>
          <cell r="T278">
            <v>554.80543636363632</v>
          </cell>
          <cell r="U278">
            <v>577.28729090909087</v>
          </cell>
          <cell r="X278">
            <v>640.95000000000005</v>
          </cell>
          <cell r="Y278">
            <v>164</v>
          </cell>
          <cell r="Z278">
            <v>228.58636363636367</v>
          </cell>
          <cell r="AC278">
            <v>535.86</v>
          </cell>
          <cell r="AD278">
            <v>158</v>
          </cell>
          <cell r="AE278">
            <v>186.67818181818183</v>
          </cell>
          <cell r="AF278">
            <v>1759.96</v>
          </cell>
          <cell r="AG278">
            <v>1532.909090909091</v>
          </cell>
          <cell r="AH278">
            <v>227.05090909090904</v>
          </cell>
          <cell r="AK278">
            <v>6394.8399999999992</v>
          </cell>
        </row>
        <row r="279">
          <cell r="F279">
            <v>0</v>
          </cell>
          <cell r="P279">
            <v>0</v>
          </cell>
          <cell r="Q279">
            <v>0</v>
          </cell>
          <cell r="R279">
            <v>0</v>
          </cell>
          <cell r="S279">
            <v>13.666666666666666</v>
          </cell>
          <cell r="T279">
            <v>13.666666666666666</v>
          </cell>
          <cell r="U279">
            <v>0</v>
          </cell>
          <cell r="V279">
            <v>0</v>
          </cell>
          <cell r="W279">
            <v>0</v>
          </cell>
          <cell r="X279">
            <v>400</v>
          </cell>
          <cell r="Y279">
            <v>166</v>
          </cell>
          <cell r="Z279">
            <v>234</v>
          </cell>
          <cell r="AA279">
            <v>0</v>
          </cell>
          <cell r="AB279">
            <v>0</v>
          </cell>
          <cell r="AC279">
            <v>-0.66666666666666607</v>
          </cell>
          <cell r="AD279">
            <v>6</v>
          </cell>
          <cell r="AE279">
            <v>7.3333333333333339</v>
          </cell>
          <cell r="AF279">
            <v>0.3</v>
          </cell>
          <cell r="AG279">
            <v>0</v>
          </cell>
          <cell r="AH279">
            <v>0.3</v>
          </cell>
          <cell r="AK279">
            <v>413.3</v>
          </cell>
        </row>
        <row r="280">
          <cell r="F280">
            <v>1202</v>
          </cell>
          <cell r="P280">
            <v>857</v>
          </cell>
          <cell r="Q280">
            <v>0</v>
          </cell>
          <cell r="R280">
            <v>0</v>
          </cell>
          <cell r="S280">
            <v>1290</v>
          </cell>
          <cell r="T280">
            <v>0</v>
          </cell>
          <cell r="U280">
            <v>0</v>
          </cell>
          <cell r="V280">
            <v>0</v>
          </cell>
          <cell r="W280">
            <v>0</v>
          </cell>
          <cell r="X280">
            <v>381</v>
          </cell>
          <cell r="Y280">
            <v>0</v>
          </cell>
          <cell r="Z280">
            <v>0</v>
          </cell>
          <cell r="AA280">
            <v>0</v>
          </cell>
          <cell r="AB280">
            <v>9</v>
          </cell>
          <cell r="AC280">
            <v>244</v>
          </cell>
          <cell r="AD280">
            <v>0</v>
          </cell>
          <cell r="AE280">
            <v>0</v>
          </cell>
          <cell r="AF280">
            <v>597</v>
          </cell>
          <cell r="AG280">
            <v>509</v>
          </cell>
          <cell r="AH280">
            <v>88</v>
          </cell>
          <cell r="AK280">
            <v>4810</v>
          </cell>
        </row>
        <row r="281">
          <cell r="F281">
            <v>122</v>
          </cell>
          <cell r="P281">
            <v>367</v>
          </cell>
          <cell r="S281">
            <v>688</v>
          </cell>
          <cell r="X281">
            <v>93</v>
          </cell>
          <cell r="AC281">
            <v>90</v>
          </cell>
          <cell r="AF281">
            <v>508</v>
          </cell>
          <cell r="AG281">
            <v>420</v>
          </cell>
          <cell r="AH281">
            <v>88</v>
          </cell>
          <cell r="AK281">
            <v>1902</v>
          </cell>
        </row>
        <row r="282">
          <cell r="F282">
            <v>700</v>
          </cell>
          <cell r="P282">
            <v>20</v>
          </cell>
          <cell r="S282">
            <v>21</v>
          </cell>
          <cell r="X282">
            <v>70</v>
          </cell>
          <cell r="AC282">
            <v>25</v>
          </cell>
          <cell r="AF282">
            <v>15</v>
          </cell>
          <cell r="AG282">
            <v>15</v>
          </cell>
          <cell r="AH282">
            <v>0</v>
          </cell>
          <cell r="AK282">
            <v>1056</v>
          </cell>
        </row>
        <row r="283">
          <cell r="F283">
            <v>60</v>
          </cell>
          <cell r="P283">
            <v>370</v>
          </cell>
          <cell r="S283">
            <v>480</v>
          </cell>
          <cell r="X283">
            <v>100</v>
          </cell>
          <cell r="AC283">
            <v>100</v>
          </cell>
          <cell r="AF283">
            <v>0</v>
          </cell>
          <cell r="AG283">
            <v>0</v>
          </cell>
          <cell r="AK283">
            <v>1110</v>
          </cell>
        </row>
        <row r="284">
          <cell r="F284">
            <v>320</v>
          </cell>
          <cell r="P284">
            <v>100</v>
          </cell>
          <cell r="Q284">
            <v>0</v>
          </cell>
          <cell r="R284">
            <v>0</v>
          </cell>
          <cell r="S284">
            <v>101</v>
          </cell>
          <cell r="T284">
            <v>0</v>
          </cell>
          <cell r="U284">
            <v>0</v>
          </cell>
          <cell r="V284">
            <v>0</v>
          </cell>
          <cell r="W284">
            <v>0</v>
          </cell>
          <cell r="X284">
            <v>118</v>
          </cell>
          <cell r="Y284">
            <v>0</v>
          </cell>
          <cell r="Z284">
            <v>0</v>
          </cell>
          <cell r="AA284">
            <v>0</v>
          </cell>
          <cell r="AB284">
            <v>9</v>
          </cell>
          <cell r="AC284">
            <v>29</v>
          </cell>
          <cell r="AD284">
            <v>0</v>
          </cell>
          <cell r="AE284">
            <v>0</v>
          </cell>
          <cell r="AF284">
            <v>74</v>
          </cell>
          <cell r="AG284">
            <v>74</v>
          </cell>
          <cell r="AH284">
            <v>0</v>
          </cell>
          <cell r="AJ284">
            <v>0</v>
          </cell>
          <cell r="AK284">
            <v>742</v>
          </cell>
        </row>
        <row r="285">
          <cell r="F285">
            <v>7</v>
          </cell>
          <cell r="P285">
            <v>58.666666666666664</v>
          </cell>
          <cell r="Q285">
            <v>0</v>
          </cell>
          <cell r="R285">
            <v>0</v>
          </cell>
          <cell r="S285">
            <v>2370</v>
          </cell>
          <cell r="T285">
            <v>0</v>
          </cell>
          <cell r="U285">
            <v>0</v>
          </cell>
          <cell r="V285">
            <v>0</v>
          </cell>
          <cell r="W285">
            <v>0</v>
          </cell>
          <cell r="X285">
            <v>5</v>
          </cell>
          <cell r="Y285">
            <v>0</v>
          </cell>
          <cell r="Z285">
            <v>0</v>
          </cell>
          <cell r="AA285">
            <v>0</v>
          </cell>
          <cell r="AB285">
            <v>0</v>
          </cell>
          <cell r="AC285">
            <v>0</v>
          </cell>
          <cell r="AD285">
            <v>0</v>
          </cell>
          <cell r="AE285">
            <v>0</v>
          </cell>
          <cell r="AF285">
            <v>900.66666666666663</v>
          </cell>
          <cell r="AG285">
            <v>500</v>
          </cell>
          <cell r="AH285">
            <v>400.66666666666663</v>
          </cell>
          <cell r="AK285">
            <v>3705.333333333333</v>
          </cell>
        </row>
        <row r="286">
          <cell r="F286">
            <v>0</v>
          </cell>
          <cell r="P286">
            <v>0</v>
          </cell>
          <cell r="S286">
            <v>0</v>
          </cell>
          <cell r="X286">
            <v>5</v>
          </cell>
          <cell r="AC286">
            <v>0</v>
          </cell>
          <cell r="AF286">
            <v>0</v>
          </cell>
          <cell r="AG286">
            <v>0</v>
          </cell>
          <cell r="AH286">
            <v>0</v>
          </cell>
          <cell r="AK286">
            <v>5</v>
          </cell>
        </row>
        <row r="287">
          <cell r="F287">
            <v>7</v>
          </cell>
          <cell r="P287">
            <v>58.666666666666664</v>
          </cell>
          <cell r="S287">
            <v>2370</v>
          </cell>
          <cell r="X287">
            <v>0</v>
          </cell>
          <cell r="AC287">
            <v>0</v>
          </cell>
          <cell r="AF287">
            <v>900.66666666666663</v>
          </cell>
          <cell r="AG287">
            <v>500</v>
          </cell>
          <cell r="AH287">
            <v>400.66666666666663</v>
          </cell>
          <cell r="AK287">
            <v>3336.333333333333</v>
          </cell>
        </row>
        <row r="288">
          <cell r="AK288">
            <v>364</v>
          </cell>
        </row>
        <row r="289">
          <cell r="S289">
            <v>250</v>
          </cell>
          <cell r="AH289">
            <v>0</v>
          </cell>
          <cell r="AK289">
            <v>250</v>
          </cell>
        </row>
        <row r="290">
          <cell r="F290">
            <v>97707.728571428568</v>
          </cell>
          <cell r="P290">
            <v>2013.9999999999998</v>
          </cell>
          <cell r="Q290">
            <v>0</v>
          </cell>
          <cell r="R290">
            <v>0</v>
          </cell>
          <cell r="S290">
            <v>4030.5393939393953</v>
          </cell>
          <cell r="T290">
            <v>-568.47210303030295</v>
          </cell>
          <cell r="U290">
            <v>-577.28729090909087</v>
          </cell>
          <cell r="V290">
            <v>0</v>
          </cell>
          <cell r="W290">
            <v>0</v>
          </cell>
          <cell r="X290">
            <v>1804.4396969696979</v>
          </cell>
          <cell r="Y290">
            <v>-330</v>
          </cell>
          <cell r="Z290">
            <v>-462.58636363636367</v>
          </cell>
          <cell r="AA290">
            <v>0</v>
          </cell>
          <cell r="AB290">
            <v>-9</v>
          </cell>
          <cell r="AC290">
            <v>883.61818181818239</v>
          </cell>
          <cell r="AD290">
            <v>-164</v>
          </cell>
          <cell r="AE290">
            <v>-194.01151515151517</v>
          </cell>
          <cell r="AF290">
            <v>964.25757575757552</v>
          </cell>
          <cell r="AG290">
            <v>910.09090909090901</v>
          </cell>
          <cell r="AH290">
            <v>54.033333333333303</v>
          </cell>
          <cell r="AK290">
            <v>107892.58341991341</v>
          </cell>
        </row>
        <row r="291">
          <cell r="AK291">
            <v>0</v>
          </cell>
        </row>
        <row r="292">
          <cell r="F292">
            <v>3816</v>
          </cell>
          <cell r="P292">
            <v>2097</v>
          </cell>
          <cell r="Q292">
            <v>0</v>
          </cell>
          <cell r="R292">
            <v>0</v>
          </cell>
          <cell r="S292">
            <v>4030.5393939393934</v>
          </cell>
          <cell r="T292">
            <v>0</v>
          </cell>
          <cell r="U292">
            <v>0</v>
          </cell>
          <cell r="V292">
            <v>0</v>
          </cell>
          <cell r="W292">
            <v>0</v>
          </cell>
          <cell r="X292">
            <v>1804.439696969697</v>
          </cell>
          <cell r="Y292">
            <v>0</v>
          </cell>
          <cell r="Z292">
            <v>0</v>
          </cell>
          <cell r="AA292">
            <v>0</v>
          </cell>
          <cell r="AB292">
            <v>0</v>
          </cell>
          <cell r="AC292">
            <v>882.9515151515152</v>
          </cell>
          <cell r="AD292">
            <v>0</v>
          </cell>
          <cell r="AE292">
            <v>0</v>
          </cell>
          <cell r="AF292">
            <v>964.25757575757575</v>
          </cell>
          <cell r="AG292">
            <v>917.09090909090912</v>
          </cell>
          <cell r="AH292">
            <v>53.833333333333357</v>
          </cell>
          <cell r="AK292">
            <v>14068.188181818183</v>
          </cell>
        </row>
        <row r="293">
          <cell r="F293">
            <v>427</v>
          </cell>
          <cell r="P293">
            <v>1366</v>
          </cell>
          <cell r="S293">
            <v>2686</v>
          </cell>
          <cell r="X293">
            <v>406</v>
          </cell>
          <cell r="AC293">
            <v>315</v>
          </cell>
          <cell r="AF293">
            <v>454</v>
          </cell>
          <cell r="AG293">
            <v>461</v>
          </cell>
          <cell r="AH293">
            <v>0</v>
          </cell>
          <cell r="AK293">
            <v>5677</v>
          </cell>
        </row>
        <row r="294">
          <cell r="F294">
            <v>320</v>
          </cell>
          <cell r="P294">
            <v>551</v>
          </cell>
          <cell r="Q294">
            <v>0</v>
          </cell>
          <cell r="R294">
            <v>0</v>
          </cell>
          <cell r="S294">
            <v>833.07272727272743</v>
          </cell>
          <cell r="T294">
            <v>0</v>
          </cell>
          <cell r="U294">
            <v>0</v>
          </cell>
          <cell r="V294">
            <v>0</v>
          </cell>
          <cell r="W294">
            <v>0</v>
          </cell>
          <cell r="X294">
            <v>430.43636363636369</v>
          </cell>
          <cell r="Y294">
            <v>0</v>
          </cell>
          <cell r="Z294">
            <v>0</v>
          </cell>
          <cell r="AA294">
            <v>0</v>
          </cell>
          <cell r="AB294">
            <v>0</v>
          </cell>
          <cell r="AC294">
            <v>219.01818181818186</v>
          </cell>
          <cell r="AD294">
            <v>0</v>
          </cell>
          <cell r="AE294">
            <v>0</v>
          </cell>
          <cell r="AF294">
            <v>80.890909090909105</v>
          </cell>
          <cell r="AG294">
            <v>81.090909090909093</v>
          </cell>
          <cell r="AH294">
            <v>-0.19999999999998863</v>
          </cell>
          <cell r="AK294">
            <v>2434.4181818181823</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v>3069</v>
          </cell>
          <cell r="P297">
            <v>231.00000000000003</v>
          </cell>
          <cell r="Q297">
            <v>0</v>
          </cell>
          <cell r="R297">
            <v>0</v>
          </cell>
          <cell r="S297">
            <v>601.46666666666658</v>
          </cell>
          <cell r="T297">
            <v>0</v>
          </cell>
          <cell r="U297">
            <v>0</v>
          </cell>
          <cell r="V297">
            <v>0</v>
          </cell>
          <cell r="W297">
            <v>0</v>
          </cell>
          <cell r="X297">
            <v>968.00333333333333</v>
          </cell>
          <cell r="Y297">
            <v>0</v>
          </cell>
          <cell r="Z297">
            <v>0</v>
          </cell>
          <cell r="AA297">
            <v>0</v>
          </cell>
          <cell r="AB297">
            <v>0</v>
          </cell>
          <cell r="AC297">
            <v>348.93333333333334</v>
          </cell>
          <cell r="AD297">
            <v>0</v>
          </cell>
          <cell r="AE297">
            <v>0</v>
          </cell>
          <cell r="AF297">
            <v>430.36666666666667</v>
          </cell>
          <cell r="AG297">
            <v>373</v>
          </cell>
          <cell r="AH297">
            <v>57.033333333333346</v>
          </cell>
          <cell r="AK297">
            <v>6098.7699999999995</v>
          </cell>
        </row>
        <row r="298">
          <cell r="F298">
            <v>10</v>
          </cell>
          <cell r="P298">
            <v>33</v>
          </cell>
          <cell r="S298">
            <v>76</v>
          </cell>
          <cell r="X298">
            <v>264.66666666666663</v>
          </cell>
          <cell r="AC298">
            <v>27.666666666666686</v>
          </cell>
          <cell r="AF298">
            <v>0</v>
          </cell>
          <cell r="AG298">
            <v>0</v>
          </cell>
          <cell r="AH298">
            <v>0</v>
          </cell>
          <cell r="AK298">
            <v>431.33333333333331</v>
          </cell>
        </row>
        <row r="299">
          <cell r="F299">
            <v>1</v>
          </cell>
          <cell r="P299">
            <v>41.333333333333336</v>
          </cell>
          <cell r="S299">
            <v>352.99999999999994</v>
          </cell>
          <cell r="X299">
            <v>561</v>
          </cell>
          <cell r="AC299">
            <v>264.33333333333331</v>
          </cell>
          <cell r="AF299">
            <v>179.03333333333333</v>
          </cell>
          <cell r="AG299">
            <v>135</v>
          </cell>
          <cell r="AH299">
            <v>44.033333333333346</v>
          </cell>
          <cell r="AK299">
            <v>1399.6999999999998</v>
          </cell>
        </row>
        <row r="300">
          <cell r="F300">
            <v>3058</v>
          </cell>
          <cell r="P300">
            <v>156.66666666666669</v>
          </cell>
          <cell r="S300">
            <v>172.46666666666664</v>
          </cell>
          <cell r="X300">
            <v>142.33666666666667</v>
          </cell>
          <cell r="AC300">
            <v>56.933333333333337</v>
          </cell>
          <cell r="AF300">
            <v>251.33333333333331</v>
          </cell>
          <cell r="AG300">
            <v>238</v>
          </cell>
          <cell r="AH300">
            <v>13</v>
          </cell>
          <cell r="AK300">
            <v>4267.7366666666667</v>
          </cell>
        </row>
        <row r="301">
          <cell r="P301">
            <v>0</v>
          </cell>
          <cell r="AF301">
            <v>0</v>
          </cell>
          <cell r="AG301">
            <v>0</v>
          </cell>
          <cell r="AH301">
            <v>0</v>
          </cell>
          <cell r="AK301">
            <v>0</v>
          </cell>
        </row>
        <row r="302">
          <cell r="F302">
            <v>0</v>
          </cell>
          <cell r="P302">
            <v>-51</v>
          </cell>
          <cell r="S302">
            <v>-90</v>
          </cell>
          <cell r="X302">
            <v>0</v>
          </cell>
          <cell r="AC302">
            <v>0</v>
          </cell>
          <cell r="AF302">
            <v>-1</v>
          </cell>
          <cell r="AG302">
            <v>2</v>
          </cell>
          <cell r="AH302">
            <v>-3</v>
          </cell>
          <cell r="AK302">
            <v>-142</v>
          </cell>
        </row>
        <row r="303">
          <cell r="F303">
            <v>97707.728571428568</v>
          </cell>
          <cell r="P303">
            <v>2013.9999999999998</v>
          </cell>
          <cell r="Q303">
            <v>0</v>
          </cell>
          <cell r="R303">
            <v>0</v>
          </cell>
          <cell r="S303">
            <v>4030.5393939393953</v>
          </cell>
          <cell r="T303">
            <v>-568.47210303030295</v>
          </cell>
          <cell r="U303">
            <v>-577.28729090909087</v>
          </cell>
          <cell r="V303">
            <v>0</v>
          </cell>
          <cell r="W303">
            <v>0</v>
          </cell>
          <cell r="X303">
            <v>1804.4396969696979</v>
          </cell>
          <cell r="Y303">
            <v>-330</v>
          </cell>
          <cell r="Z303">
            <v>-462.58636363636367</v>
          </cell>
          <cell r="AA303">
            <v>0</v>
          </cell>
          <cell r="AB303">
            <v>-9</v>
          </cell>
          <cell r="AC303">
            <v>883.61818181818239</v>
          </cell>
          <cell r="AD303">
            <v>-164</v>
          </cell>
          <cell r="AE303">
            <v>-194.01151515151517</v>
          </cell>
          <cell r="AF303">
            <v>964.25757575757552</v>
          </cell>
          <cell r="AG303">
            <v>910.09090909090901</v>
          </cell>
          <cell r="AH303">
            <v>54.033333333333303</v>
          </cell>
          <cell r="AK303">
            <v>107892.58341991341</v>
          </cell>
        </row>
        <row r="304">
          <cell r="AH304">
            <v>191</v>
          </cell>
          <cell r="AK304">
            <v>0</v>
          </cell>
        </row>
        <row r="306">
          <cell r="F306">
            <v>97707.728571428568</v>
          </cell>
          <cell r="G306">
            <v>0</v>
          </cell>
          <cell r="H306">
            <v>0</v>
          </cell>
          <cell r="P306">
            <v>2013.9999999999998</v>
          </cell>
          <cell r="Q306">
            <v>0</v>
          </cell>
          <cell r="R306">
            <v>0</v>
          </cell>
          <cell r="S306">
            <v>4030.5393939393953</v>
          </cell>
          <cell r="T306">
            <v>-568.47210303030295</v>
          </cell>
          <cell r="U306">
            <v>-577.28729090909087</v>
          </cell>
          <cell r="V306">
            <v>0</v>
          </cell>
          <cell r="W306">
            <v>0</v>
          </cell>
          <cell r="X306">
            <v>1804.4396969696979</v>
          </cell>
          <cell r="Y306">
            <v>-330</v>
          </cell>
          <cell r="Z306">
            <v>-462.58636363636367</v>
          </cell>
          <cell r="AA306">
            <v>0</v>
          </cell>
          <cell r="AB306">
            <v>-9</v>
          </cell>
          <cell r="AC306">
            <v>883.61818181818239</v>
          </cell>
          <cell r="AF306">
            <v>964.25757575757552</v>
          </cell>
          <cell r="AG306">
            <v>719.22424242424222</v>
          </cell>
          <cell r="AH306">
            <v>245.0333333333333</v>
          </cell>
          <cell r="AK306">
            <v>107892.58341991341</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v>97707.728571428568</v>
          </cell>
          <cell r="P311">
            <v>2013.9999999999998</v>
          </cell>
          <cell r="Q311">
            <v>0</v>
          </cell>
          <cell r="R311">
            <v>0</v>
          </cell>
          <cell r="S311">
            <v>4030.5393939393953</v>
          </cell>
          <cell r="T311">
            <v>-568.47210303030295</v>
          </cell>
          <cell r="U311">
            <v>-577.28729090909087</v>
          </cell>
          <cell r="V311">
            <v>0</v>
          </cell>
          <cell r="W311">
            <v>0</v>
          </cell>
          <cell r="X311">
            <v>1804.4396969696979</v>
          </cell>
          <cell r="Y311">
            <v>-330</v>
          </cell>
          <cell r="Z311">
            <v>-462.58636363636367</v>
          </cell>
          <cell r="AA311">
            <v>0</v>
          </cell>
          <cell r="AB311">
            <v>-9</v>
          </cell>
          <cell r="AC311">
            <v>883.61818181818239</v>
          </cell>
          <cell r="AD311">
            <v>-164</v>
          </cell>
          <cell r="AE311">
            <v>-194.01151515151517</v>
          </cell>
          <cell r="AF311">
            <v>964.25757575757552</v>
          </cell>
          <cell r="AG311">
            <v>719.22424242424222</v>
          </cell>
          <cell r="AH311">
            <v>245.0333333333333</v>
          </cell>
          <cell r="AK311">
            <v>107892.58341991341</v>
          </cell>
        </row>
        <row r="312">
          <cell r="AK312">
            <v>0</v>
          </cell>
        </row>
        <row r="313">
          <cell r="P313">
            <v>0</v>
          </cell>
          <cell r="AK313">
            <v>0</v>
          </cell>
        </row>
        <row r="314">
          <cell r="S314">
            <v>0</v>
          </cell>
          <cell r="AK314">
            <v>0</v>
          </cell>
        </row>
        <row r="315">
          <cell r="F315">
            <v>4000</v>
          </cell>
          <cell r="AK315">
            <v>4000</v>
          </cell>
        </row>
        <row r="316">
          <cell r="S316">
            <v>0</v>
          </cell>
        </row>
        <row r="317">
          <cell r="F317">
            <v>0</v>
          </cell>
          <cell r="AK317">
            <v>0</v>
          </cell>
        </row>
        <row r="318">
          <cell r="AK318">
            <v>0</v>
          </cell>
        </row>
        <row r="320">
          <cell r="AK320">
            <v>0</v>
          </cell>
        </row>
        <row r="321">
          <cell r="S321">
            <v>0</v>
          </cell>
        </row>
        <row r="322">
          <cell r="F322">
            <v>97707.728571428568</v>
          </cell>
          <cell r="P322">
            <v>2013.9999999999998</v>
          </cell>
          <cell r="Q322">
            <v>0</v>
          </cell>
          <cell r="R322">
            <v>0</v>
          </cell>
          <cell r="S322">
            <v>4030.5393939393953</v>
          </cell>
          <cell r="T322">
            <v>-568.47210303030295</v>
          </cell>
          <cell r="U322">
            <v>-577.28729090909087</v>
          </cell>
          <cell r="V322">
            <v>0</v>
          </cell>
          <cell r="W322">
            <v>0</v>
          </cell>
          <cell r="X322">
            <v>1804.4396969696979</v>
          </cell>
          <cell r="Y322">
            <v>-330</v>
          </cell>
          <cell r="Z322">
            <v>-462.58636363636367</v>
          </cell>
          <cell r="AA322">
            <v>0</v>
          </cell>
          <cell r="AB322">
            <v>-9</v>
          </cell>
          <cell r="AC322">
            <v>883.61818181818239</v>
          </cell>
          <cell r="AD322">
            <v>-164</v>
          </cell>
          <cell r="AE322">
            <v>-194.01151515151517</v>
          </cell>
          <cell r="AF322">
            <v>964.25757575757552</v>
          </cell>
          <cell r="AG322">
            <v>719.22424242424222</v>
          </cell>
          <cell r="AH322">
            <v>245.0333333333333</v>
          </cell>
          <cell r="AK322">
            <v>107892.58341991341</v>
          </cell>
        </row>
        <row r="331">
          <cell r="AJ331">
            <v>2455</v>
          </cell>
          <cell r="AK331">
            <v>6394.8399999999992</v>
          </cell>
          <cell r="AM331">
            <v>4634.88</v>
          </cell>
        </row>
        <row r="332">
          <cell r="F332">
            <v>160</v>
          </cell>
          <cell r="P332">
            <v>319</v>
          </cell>
          <cell r="S332">
            <v>425</v>
          </cell>
          <cell r="X332">
            <v>175</v>
          </cell>
          <cell r="AC332">
            <v>147</v>
          </cell>
          <cell r="AF332">
            <v>480</v>
          </cell>
          <cell r="AG332">
            <v>418</v>
          </cell>
          <cell r="AH332">
            <v>62</v>
          </cell>
          <cell r="AK332">
            <v>1806</v>
          </cell>
          <cell r="AM332">
            <v>1326</v>
          </cell>
        </row>
        <row r="333">
          <cell r="AJ333">
            <v>36</v>
          </cell>
          <cell r="AK333">
            <v>6694.7285714285717</v>
          </cell>
          <cell r="AM333">
            <v>6694.7285714285717</v>
          </cell>
        </row>
        <row r="334">
          <cell r="AK334">
            <v>413.3</v>
          </cell>
          <cell r="AM334">
            <v>413.3</v>
          </cell>
        </row>
        <row r="335">
          <cell r="AJ335">
            <v>36</v>
          </cell>
          <cell r="AK335">
            <v>-142</v>
          </cell>
          <cell r="AM335">
            <v>-141</v>
          </cell>
        </row>
        <row r="336">
          <cell r="AK336">
            <v>1581.4285714285716</v>
          </cell>
          <cell r="AM336">
            <v>1581.4285714285716</v>
          </cell>
        </row>
        <row r="337">
          <cell r="AK337">
            <v>3500</v>
          </cell>
          <cell r="AM337">
            <v>3500</v>
          </cell>
        </row>
        <row r="338">
          <cell r="AK338">
            <v>0</v>
          </cell>
        </row>
        <row r="339">
          <cell r="AK339">
            <v>1200</v>
          </cell>
          <cell r="AM339">
            <v>1200</v>
          </cell>
        </row>
        <row r="340">
          <cell r="AK340">
            <v>4100</v>
          </cell>
        </row>
        <row r="341">
          <cell r="AK341">
            <v>0</v>
          </cell>
          <cell r="AM341">
            <v>0</v>
          </cell>
        </row>
        <row r="342">
          <cell r="AK342">
            <v>5677</v>
          </cell>
          <cell r="AM342">
            <v>5223</v>
          </cell>
        </row>
        <row r="343">
          <cell r="AK343">
            <v>2434.4181818181823</v>
          </cell>
          <cell r="AM343">
            <v>2353.5272727272732</v>
          </cell>
        </row>
        <row r="344">
          <cell r="AK344">
            <v>0</v>
          </cell>
          <cell r="AM344">
            <v>0</v>
          </cell>
        </row>
        <row r="345">
          <cell r="AK345">
            <v>0</v>
          </cell>
          <cell r="AM345">
            <v>0</v>
          </cell>
        </row>
        <row r="346">
          <cell r="AK346">
            <v>0</v>
          </cell>
          <cell r="AM346">
            <v>0</v>
          </cell>
        </row>
        <row r="347">
          <cell r="AK347">
            <v>4810</v>
          </cell>
          <cell r="AM347">
            <v>4213</v>
          </cell>
        </row>
        <row r="348">
          <cell r="AK348">
            <v>1902</v>
          </cell>
          <cell r="AM348">
            <v>1394</v>
          </cell>
        </row>
        <row r="349">
          <cell r="AK349">
            <v>1056</v>
          </cell>
          <cell r="AM349">
            <v>1041</v>
          </cell>
        </row>
        <row r="350">
          <cell r="AK350">
            <v>1110</v>
          </cell>
        </row>
        <row r="351">
          <cell r="AK351">
            <v>742</v>
          </cell>
        </row>
        <row r="352">
          <cell r="AK352">
            <v>0</v>
          </cell>
          <cell r="AM352">
            <v>0</v>
          </cell>
        </row>
        <row r="353">
          <cell r="AK353">
            <v>5</v>
          </cell>
          <cell r="AM353">
            <v>5</v>
          </cell>
        </row>
        <row r="354">
          <cell r="AK354">
            <v>3336.333333333333</v>
          </cell>
          <cell r="AM354">
            <v>2435.6666666666665</v>
          </cell>
        </row>
        <row r="355">
          <cell r="P355">
            <v>225</v>
          </cell>
          <cell r="S355">
            <v>296</v>
          </cell>
          <cell r="X355">
            <v>56</v>
          </cell>
          <cell r="AC355">
            <v>-12.781818181818153</v>
          </cell>
          <cell r="AF355">
            <v>13.290909090909111</v>
          </cell>
          <cell r="AG355">
            <v>13.090909090909093</v>
          </cell>
          <cell r="AH355">
            <v>0.20000000000001705</v>
          </cell>
          <cell r="AK355">
            <v>577.5090909090909</v>
          </cell>
        </row>
        <row r="356">
          <cell r="AK356">
            <v>0</v>
          </cell>
        </row>
        <row r="357">
          <cell r="F357">
            <v>0</v>
          </cell>
          <cell r="P357">
            <v>0</v>
          </cell>
          <cell r="S357">
            <v>0</v>
          </cell>
          <cell r="X357">
            <v>0</v>
          </cell>
          <cell r="AC357">
            <v>0</v>
          </cell>
          <cell r="AF357">
            <v>0</v>
          </cell>
          <cell r="AG357">
            <v>0</v>
          </cell>
          <cell r="AH357">
            <v>0</v>
          </cell>
          <cell r="AK357">
            <v>364</v>
          </cell>
          <cell r="AM357">
            <v>364</v>
          </cell>
        </row>
        <row r="358">
          <cell r="AK358">
            <v>2</v>
          </cell>
          <cell r="AM358">
            <v>2</v>
          </cell>
        </row>
        <row r="359">
          <cell r="AK359">
            <v>0</v>
          </cell>
          <cell r="AM359">
            <v>0</v>
          </cell>
        </row>
        <row r="360">
          <cell r="AK360">
            <v>0</v>
          </cell>
          <cell r="AM360">
            <v>0</v>
          </cell>
        </row>
        <row r="361">
          <cell r="AJ361">
            <v>-2491</v>
          </cell>
          <cell r="AK361">
            <v>6098.7699999999995</v>
          </cell>
          <cell r="AM361" t="e">
            <v>#REF!</v>
          </cell>
        </row>
        <row r="362">
          <cell r="AK362">
            <v>431.33333333333331</v>
          </cell>
        </row>
        <row r="363">
          <cell r="AK363">
            <v>1399.6999999999998</v>
          </cell>
        </row>
        <row r="364">
          <cell r="AK364">
            <v>4267.7366666666667</v>
          </cell>
        </row>
        <row r="365">
          <cell r="F365">
            <v>0</v>
          </cell>
          <cell r="P365">
            <v>-453</v>
          </cell>
          <cell r="S365">
            <v>-2416</v>
          </cell>
          <cell r="T365">
            <v>160</v>
          </cell>
          <cell r="U365">
            <v>840</v>
          </cell>
          <cell r="X365">
            <v>31</v>
          </cell>
          <cell r="Y365">
            <v>223</v>
          </cell>
          <cell r="Z365">
            <v>314</v>
          </cell>
          <cell r="AC365">
            <v>112</v>
          </cell>
          <cell r="AD365">
            <v>241</v>
          </cell>
          <cell r="AE365">
            <v>286</v>
          </cell>
          <cell r="AF365">
            <v>-54</v>
          </cell>
          <cell r="AG365">
            <v>-54</v>
          </cell>
          <cell r="AH365">
            <v>0</v>
          </cell>
          <cell r="AK365">
            <v>-2779</v>
          </cell>
          <cell r="AM365">
            <v>-2725</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cell r="AL387" t="str">
            <v>Е/Е</v>
          </cell>
        </row>
        <row r="388">
          <cell r="F388" t="str">
            <v>ПЛАН</v>
          </cell>
          <cell r="P388" t="str">
            <v>ПЛАН</v>
          </cell>
          <cell r="X388" t="str">
            <v>ПЛАН</v>
          </cell>
          <cell r="AC388" t="str">
            <v>ПЛАН</v>
          </cell>
          <cell r="AK388" t="str">
            <v>ПЛАН</v>
          </cell>
          <cell r="AL388" t="str">
            <v>ПЛАН</v>
          </cell>
        </row>
        <row r="389">
          <cell r="F389">
            <v>164.3</v>
          </cell>
          <cell r="G389">
            <v>50</v>
          </cell>
          <cell r="H389">
            <v>51</v>
          </cell>
          <cell r="P389">
            <v>14.333333333333332</v>
          </cell>
          <cell r="S389">
            <v>14.333333333333332</v>
          </cell>
          <cell r="X389">
            <v>182</v>
          </cell>
          <cell r="Y389">
            <v>76</v>
          </cell>
          <cell r="Z389">
            <v>76</v>
          </cell>
          <cell r="AC389">
            <v>323.66666666666674</v>
          </cell>
          <cell r="AD389">
            <v>148</v>
          </cell>
          <cell r="AE389">
            <v>147</v>
          </cell>
          <cell r="AK389">
            <v>735.30000000000018</v>
          </cell>
          <cell r="AL389">
            <v>517.33333333333326</v>
          </cell>
          <cell r="AM389">
            <v>303.33333333333326</v>
          </cell>
        </row>
        <row r="390">
          <cell r="F390">
            <v>29</v>
          </cell>
          <cell r="G390">
            <v>9</v>
          </cell>
          <cell r="P390">
            <v>0</v>
          </cell>
          <cell r="X390">
            <v>0</v>
          </cell>
          <cell r="Y390">
            <v>0</v>
          </cell>
          <cell r="AC390">
            <v>3.6666666666666665</v>
          </cell>
          <cell r="AD390">
            <v>2</v>
          </cell>
          <cell r="AK390">
            <v>46</v>
          </cell>
          <cell r="AL390">
            <v>14</v>
          </cell>
        </row>
        <row r="391">
          <cell r="F391">
            <v>0</v>
          </cell>
          <cell r="G391">
            <v>0</v>
          </cell>
          <cell r="P391">
            <v>0.66666666666666663</v>
          </cell>
          <cell r="X391">
            <v>146.66666666666666</v>
          </cell>
          <cell r="Y391">
            <v>61</v>
          </cell>
          <cell r="AC391">
            <v>280.66666666666669</v>
          </cell>
          <cell r="AD391">
            <v>128</v>
          </cell>
          <cell r="AK391">
            <v>428</v>
          </cell>
          <cell r="AL391">
            <v>189.66666666666666</v>
          </cell>
        </row>
        <row r="392">
          <cell r="F392">
            <v>0</v>
          </cell>
          <cell r="G392">
            <v>0</v>
          </cell>
          <cell r="P392">
            <v>2</v>
          </cell>
          <cell r="X392">
            <v>0</v>
          </cell>
          <cell r="Y392">
            <v>0</v>
          </cell>
          <cell r="AC392">
            <v>25</v>
          </cell>
          <cell r="AD392">
            <v>11</v>
          </cell>
          <cell r="AK392">
            <v>33.666666666666671</v>
          </cell>
          <cell r="AL392">
            <v>16</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37</v>
          </cell>
          <cell r="P394">
            <v>0</v>
          </cell>
          <cell r="X394">
            <v>0</v>
          </cell>
          <cell r="Y394">
            <v>0</v>
          </cell>
          <cell r="AC394">
            <v>0</v>
          </cell>
          <cell r="AD394">
            <v>0</v>
          </cell>
          <cell r="AK394">
            <v>120.63333333333333</v>
          </cell>
          <cell r="AL394">
            <v>39</v>
          </cell>
        </row>
        <row r="395">
          <cell r="F395">
            <v>8.6666666666666661</v>
          </cell>
          <cell r="G395">
            <v>3</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row>
        <row r="401">
          <cell r="F401">
            <v>1.1666666666666667</v>
          </cell>
          <cell r="G401">
            <v>0</v>
          </cell>
          <cell r="P401">
            <v>20.5</v>
          </cell>
          <cell r="X401">
            <v>522.33333333333337</v>
          </cell>
          <cell r="Y401">
            <v>217</v>
          </cell>
          <cell r="AC401">
            <v>43</v>
          </cell>
          <cell r="AD401">
            <v>20</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200</v>
          </cell>
          <cell r="AC403">
            <v>11</v>
          </cell>
          <cell r="AD403">
            <v>5</v>
          </cell>
          <cell r="AK403">
            <v>491.66666666666669</v>
          </cell>
          <cell r="AL403">
            <v>205</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17</v>
          </cell>
          <cell r="AC405">
            <v>32</v>
          </cell>
          <cell r="AD405">
            <v>15</v>
          </cell>
          <cell r="AK405">
            <v>91</v>
          </cell>
          <cell r="AL405">
            <v>52.833333333333336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P411">
            <v>0</v>
          </cell>
          <cell r="X411">
            <v>0</v>
          </cell>
          <cell r="Y411">
            <v>0</v>
          </cell>
          <cell r="AC411">
            <v>0</v>
          </cell>
          <cell r="AD411">
            <v>0</v>
          </cell>
          <cell r="AK411">
            <v>0</v>
          </cell>
        </row>
        <row r="412">
          <cell r="F412">
            <v>206.33333333333329</v>
          </cell>
          <cell r="G412">
            <v>63</v>
          </cell>
          <cell r="H412">
            <v>64</v>
          </cell>
          <cell r="P412">
            <v>50.166666666666671</v>
          </cell>
          <cell r="S412">
            <v>50.166666666666671</v>
          </cell>
          <cell r="X412">
            <v>37.833333333333343</v>
          </cell>
          <cell r="Y412">
            <v>16</v>
          </cell>
          <cell r="AC412">
            <v>26.000000000000004</v>
          </cell>
          <cell r="AD412">
            <v>12</v>
          </cell>
          <cell r="AK412">
            <v>1965.0000000000002</v>
          </cell>
          <cell r="AL412">
            <v>400.16666666666663</v>
          </cell>
          <cell r="AM412">
            <v>400.16666666666663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1</v>
          </cell>
          <cell r="P418">
            <v>5</v>
          </cell>
          <cell r="X418">
            <v>3</v>
          </cell>
          <cell r="Y418">
            <v>1</v>
          </cell>
          <cell r="AC418">
            <v>3</v>
          </cell>
          <cell r="AD418">
            <v>1</v>
          </cell>
          <cell r="AK418">
            <v>57.666666666666664</v>
          </cell>
          <cell r="AL418">
            <v>48</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54</v>
          </cell>
          <cell r="P423">
            <v>0</v>
          </cell>
          <cell r="X423">
            <v>0</v>
          </cell>
          <cell r="Y423">
            <v>0</v>
          </cell>
          <cell r="AC423">
            <v>0</v>
          </cell>
          <cell r="AD423">
            <v>0</v>
          </cell>
          <cell r="AK423">
            <v>177</v>
          </cell>
          <cell r="AL423">
            <v>54</v>
          </cell>
        </row>
        <row r="424">
          <cell r="F424">
            <v>0</v>
          </cell>
          <cell r="G424">
            <v>0</v>
          </cell>
          <cell r="P424">
            <v>0</v>
          </cell>
          <cell r="X424">
            <v>10</v>
          </cell>
          <cell r="Y424">
            <v>4</v>
          </cell>
          <cell r="AC424">
            <v>7.666666666666667</v>
          </cell>
          <cell r="AD424">
            <v>4</v>
          </cell>
          <cell r="AK424">
            <v>17.666666666666668</v>
          </cell>
          <cell r="AL424">
            <v>8</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2</v>
          </cell>
          <cell r="AC427">
            <v>5</v>
          </cell>
          <cell r="AD427">
            <v>2</v>
          </cell>
          <cell r="AK427">
            <v>13.333333333333334</v>
          </cell>
          <cell r="AL427">
            <v>6.3333333333333339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1</v>
          </cell>
          <cell r="P433">
            <v>0.66666666666666663</v>
          </cell>
          <cell r="X433">
            <v>0.66666666666666663</v>
          </cell>
          <cell r="Y433">
            <v>0</v>
          </cell>
          <cell r="AC433">
            <v>0.66666666666666663</v>
          </cell>
          <cell r="AD433">
            <v>0</v>
          </cell>
          <cell r="AK433">
            <v>3.6666666666666665</v>
          </cell>
          <cell r="AL433">
            <v>1.6666666666666665</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0" refreshError="1">
        <row r="25">
          <cell r="F25">
            <v>3635</v>
          </cell>
          <cell r="G25">
            <v>850</v>
          </cell>
          <cell r="H25">
            <v>2785</v>
          </cell>
          <cell r="P25">
            <v>848.2</v>
          </cell>
          <cell r="Q25">
            <v>0</v>
          </cell>
          <cell r="R25">
            <v>0</v>
          </cell>
          <cell r="S25">
            <v>5175.2666666666664</v>
          </cell>
          <cell r="T25">
            <v>4014.72</v>
          </cell>
          <cell r="U25">
            <v>1160.5466666666666</v>
          </cell>
          <cell r="V25">
            <v>0</v>
          </cell>
          <cell r="W25">
            <v>0</v>
          </cell>
          <cell r="X25">
            <v>1527.3</v>
          </cell>
          <cell r="Y25">
            <v>642</v>
          </cell>
          <cell r="Z25">
            <v>885.3</v>
          </cell>
          <cell r="AA25">
            <v>0</v>
          </cell>
          <cell r="AB25">
            <v>0</v>
          </cell>
          <cell r="AC25">
            <v>518.86666666666667</v>
          </cell>
          <cell r="AD25">
            <v>210</v>
          </cell>
          <cell r="AE25">
            <v>308.86666666666667</v>
          </cell>
          <cell r="AF25">
            <v>1768</v>
          </cell>
          <cell r="AG25">
            <v>1384</v>
          </cell>
          <cell r="AH25">
            <v>384</v>
          </cell>
          <cell r="AJ25">
            <v>0</v>
          </cell>
          <cell r="AK25">
            <v>13885.633333333335</v>
          </cell>
          <cell r="AL25">
            <v>3102.2</v>
          </cell>
          <cell r="AM25">
            <v>10783.433333333334</v>
          </cell>
          <cell r="AN25">
            <v>10783.433333333332</v>
          </cell>
          <cell r="AO25">
            <v>852</v>
          </cell>
          <cell r="AP25">
            <v>2954</v>
          </cell>
          <cell r="AQ25">
            <v>2250.1999999999998</v>
          </cell>
          <cell r="AR25">
            <v>7829.4333333333343</v>
          </cell>
        </row>
        <row r="31">
          <cell r="P31" t="str">
            <v>+</v>
          </cell>
          <cell r="S31" t="str">
            <v>-</v>
          </cell>
          <cell r="AF31" t="str">
            <v>+</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9772.2999999999993</v>
          </cell>
          <cell r="P46">
            <v>4488.6499999999996</v>
          </cell>
          <cell r="S46">
            <v>7346.4866666666676</v>
          </cell>
          <cell r="T46">
            <v>5021.7877999999982</v>
          </cell>
          <cell r="U46">
            <v>2888.6988666666671</v>
          </cell>
          <cell r="X46">
            <v>4384.8755454545462</v>
          </cell>
          <cell r="AC46">
            <v>1635.8175757575736</v>
          </cell>
          <cell r="AF46">
            <v>4864.9509090909087</v>
          </cell>
          <cell r="AG46">
            <v>4394</v>
          </cell>
          <cell r="AH46">
            <v>470.95090909090914</v>
          </cell>
        </row>
        <row r="47">
          <cell r="F47">
            <v>0.8</v>
          </cell>
        </row>
        <row r="49">
          <cell r="F49">
            <v>783</v>
          </cell>
          <cell r="G49">
            <v>183</v>
          </cell>
          <cell r="H49">
            <v>600</v>
          </cell>
          <cell r="P49">
            <v>304</v>
          </cell>
          <cell r="S49">
            <v>1332</v>
          </cell>
          <cell r="T49">
            <v>666</v>
          </cell>
          <cell r="U49">
            <v>666</v>
          </cell>
          <cell r="X49">
            <v>543</v>
          </cell>
          <cell r="Y49">
            <v>228</v>
          </cell>
          <cell r="Z49">
            <v>315</v>
          </cell>
          <cell r="AC49">
            <v>200</v>
          </cell>
          <cell r="AD49">
            <v>81</v>
          </cell>
          <cell r="AE49">
            <v>119</v>
          </cell>
          <cell r="AF49">
            <v>536</v>
          </cell>
          <cell r="AG49">
            <v>500</v>
          </cell>
          <cell r="AH49">
            <v>36</v>
          </cell>
          <cell r="AK49">
            <v>3853</v>
          </cell>
          <cell r="AL49">
            <v>967</v>
          </cell>
          <cell r="AM49">
            <v>2886</v>
          </cell>
          <cell r="AN49">
            <v>2886</v>
          </cell>
          <cell r="AO49">
            <v>309</v>
          </cell>
          <cell r="AP49">
            <v>887</v>
          </cell>
          <cell r="AQ49">
            <v>658</v>
          </cell>
          <cell r="AR49">
            <v>1999</v>
          </cell>
        </row>
        <row r="50">
          <cell r="F50">
            <v>216</v>
          </cell>
          <cell r="G50">
            <v>51</v>
          </cell>
          <cell r="H50">
            <v>165</v>
          </cell>
          <cell r="P50">
            <v>210</v>
          </cell>
          <cell r="S50">
            <v>730</v>
          </cell>
          <cell r="X50">
            <v>55</v>
          </cell>
          <cell r="Y50">
            <v>23</v>
          </cell>
          <cell r="Z50">
            <v>32</v>
          </cell>
          <cell r="AC50">
            <v>90</v>
          </cell>
          <cell r="AD50">
            <v>37</v>
          </cell>
          <cell r="AE50">
            <v>53</v>
          </cell>
          <cell r="AF50">
            <v>495</v>
          </cell>
          <cell r="AG50">
            <v>460</v>
          </cell>
          <cell r="AH50">
            <v>35</v>
          </cell>
          <cell r="AK50">
            <v>1812</v>
          </cell>
          <cell r="AL50">
            <v>352</v>
          </cell>
          <cell r="AM50">
            <v>1460</v>
          </cell>
          <cell r="AN50">
            <v>1460</v>
          </cell>
        </row>
        <row r="51">
          <cell r="G51">
            <v>0</v>
          </cell>
          <cell r="P51">
            <v>0</v>
          </cell>
          <cell r="X51">
            <v>142</v>
          </cell>
          <cell r="Y51">
            <v>60</v>
          </cell>
          <cell r="Z51">
            <v>82</v>
          </cell>
          <cell r="AC51">
            <v>0</v>
          </cell>
          <cell r="AD51">
            <v>0</v>
          </cell>
          <cell r="AE51">
            <v>0</v>
          </cell>
          <cell r="AH51">
            <v>0</v>
          </cell>
          <cell r="AK51">
            <v>142</v>
          </cell>
          <cell r="AL51">
            <v>60</v>
          </cell>
          <cell r="AM51">
            <v>82</v>
          </cell>
          <cell r="AN51">
            <v>82</v>
          </cell>
        </row>
        <row r="52">
          <cell r="F52">
            <v>565</v>
          </cell>
          <cell r="G52">
            <v>132</v>
          </cell>
          <cell r="H52">
            <v>433</v>
          </cell>
          <cell r="P52">
            <v>64</v>
          </cell>
          <cell r="S52">
            <v>21</v>
          </cell>
          <cell r="X52">
            <v>50</v>
          </cell>
          <cell r="Y52">
            <v>21</v>
          </cell>
          <cell r="Z52">
            <v>29</v>
          </cell>
          <cell r="AC52">
            <v>66</v>
          </cell>
          <cell r="AD52">
            <v>27</v>
          </cell>
          <cell r="AE52">
            <v>39</v>
          </cell>
          <cell r="AF52">
            <v>38</v>
          </cell>
          <cell r="AG52">
            <v>38</v>
          </cell>
          <cell r="AH52">
            <v>0</v>
          </cell>
          <cell r="AK52">
            <v>927</v>
          </cell>
          <cell r="AL52">
            <v>367</v>
          </cell>
          <cell r="AM52">
            <v>560</v>
          </cell>
          <cell r="AN52">
            <v>560</v>
          </cell>
        </row>
        <row r="53">
          <cell r="F53">
            <v>1</v>
          </cell>
          <cell r="G53">
            <v>0</v>
          </cell>
          <cell r="H53">
            <v>1</v>
          </cell>
          <cell r="P53">
            <v>56.333333333333336</v>
          </cell>
          <cell r="S53">
            <v>929</v>
          </cell>
          <cell r="T53">
            <v>724.62</v>
          </cell>
          <cell r="U53">
            <v>204.38</v>
          </cell>
          <cell r="X53">
            <v>783</v>
          </cell>
          <cell r="Y53">
            <v>329</v>
          </cell>
          <cell r="Z53">
            <v>454</v>
          </cell>
          <cell r="AC53">
            <v>187.33333333333331</v>
          </cell>
          <cell r="AD53">
            <v>76</v>
          </cell>
          <cell r="AE53">
            <v>111.33333333333331</v>
          </cell>
          <cell r="AF53">
            <v>449</v>
          </cell>
          <cell r="AG53">
            <v>400</v>
          </cell>
          <cell r="AH53">
            <v>49</v>
          </cell>
          <cell r="AK53">
            <v>2356.666666666667</v>
          </cell>
          <cell r="AL53">
            <v>461.33333333333331</v>
          </cell>
          <cell r="AM53">
            <v>1895.3333333333337</v>
          </cell>
          <cell r="AN53">
            <v>1895.3333333333333</v>
          </cell>
          <cell r="AO53">
            <v>405</v>
          </cell>
          <cell r="AP53">
            <v>881</v>
          </cell>
          <cell r="AQ53">
            <v>56.333333333333314</v>
          </cell>
          <cell r="AR53">
            <v>1014.3333333333337</v>
          </cell>
        </row>
        <row r="54">
          <cell r="F54">
            <v>0</v>
          </cell>
          <cell r="G54">
            <v>0</v>
          </cell>
          <cell r="H54">
            <v>0</v>
          </cell>
          <cell r="S54">
            <v>13.666666666666666</v>
          </cell>
          <cell r="T54">
            <v>13.666666666666666</v>
          </cell>
          <cell r="U54">
            <v>0</v>
          </cell>
          <cell r="X54">
            <v>623</v>
          </cell>
          <cell r="Y54">
            <v>262</v>
          </cell>
          <cell r="Z54">
            <v>361</v>
          </cell>
          <cell r="AC54">
            <v>13.333333333333334</v>
          </cell>
          <cell r="AD54">
            <v>5</v>
          </cell>
          <cell r="AE54">
            <v>8.3333333333333339</v>
          </cell>
          <cell r="AF54">
            <v>0</v>
          </cell>
          <cell r="AH54">
            <v>0</v>
          </cell>
          <cell r="AK54">
            <v>650</v>
          </cell>
          <cell r="AL54">
            <v>267</v>
          </cell>
          <cell r="AM54">
            <v>383</v>
          </cell>
          <cell r="AN54">
            <v>383</v>
          </cell>
          <cell r="AO54">
            <v>267</v>
          </cell>
          <cell r="AP54">
            <v>374</v>
          </cell>
          <cell r="AQ54">
            <v>0</v>
          </cell>
          <cell r="AR54">
            <v>9</v>
          </cell>
        </row>
        <row r="55">
          <cell r="F55">
            <v>0</v>
          </cell>
          <cell r="G55">
            <v>0</v>
          </cell>
          <cell r="H55">
            <v>0</v>
          </cell>
          <cell r="S55">
            <v>21522</v>
          </cell>
          <cell r="T55">
            <v>21522</v>
          </cell>
          <cell r="U55">
            <v>0</v>
          </cell>
          <cell r="X55">
            <v>25680</v>
          </cell>
          <cell r="Y55">
            <v>10797</v>
          </cell>
          <cell r="Z55">
            <v>14883</v>
          </cell>
          <cell r="AC55">
            <v>22580</v>
          </cell>
          <cell r="AD55">
            <v>9180</v>
          </cell>
          <cell r="AE55">
            <v>13400</v>
          </cell>
          <cell r="AH55">
            <v>0</v>
          </cell>
          <cell r="AK55">
            <v>69782</v>
          </cell>
          <cell r="AL55">
            <v>19977</v>
          </cell>
          <cell r="AM55">
            <v>49805</v>
          </cell>
          <cell r="AN55">
            <v>49805</v>
          </cell>
          <cell r="AO55">
            <v>19977</v>
          </cell>
          <cell r="AP55">
            <v>49805</v>
          </cell>
          <cell r="AQ55">
            <v>0</v>
          </cell>
          <cell r="AR55">
            <v>0</v>
          </cell>
        </row>
        <row r="56">
          <cell r="F56">
            <v>0</v>
          </cell>
          <cell r="G56">
            <v>0</v>
          </cell>
          <cell r="H56">
            <v>0</v>
          </cell>
          <cell r="P56">
            <v>0</v>
          </cell>
          <cell r="S56">
            <v>21522</v>
          </cell>
          <cell r="T56">
            <v>21522</v>
          </cell>
          <cell r="U56">
            <v>0</v>
          </cell>
          <cell r="X56">
            <v>25680</v>
          </cell>
          <cell r="Y56">
            <v>10797</v>
          </cell>
          <cell r="Z56">
            <v>14883</v>
          </cell>
          <cell r="AC56">
            <v>22580</v>
          </cell>
          <cell r="AD56">
            <v>9180</v>
          </cell>
          <cell r="AE56">
            <v>13400</v>
          </cell>
          <cell r="AF56">
            <v>0</v>
          </cell>
          <cell r="AG56">
            <v>0</v>
          </cell>
          <cell r="AH56">
            <v>0</v>
          </cell>
          <cell r="AK56">
            <v>69782</v>
          </cell>
          <cell r="AL56">
            <v>19977</v>
          </cell>
          <cell r="AM56">
            <v>49805</v>
          </cell>
          <cell r="AN56">
            <v>49805</v>
          </cell>
          <cell r="AO56">
            <v>19977</v>
          </cell>
          <cell r="AP56">
            <v>49805</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G58">
            <v>0</v>
          </cell>
          <cell r="H58">
            <v>0</v>
          </cell>
          <cell r="P58">
            <v>62.666666666666664</v>
          </cell>
          <cell r="S58">
            <v>2524</v>
          </cell>
          <cell r="T58">
            <v>2524</v>
          </cell>
          <cell r="U58">
            <v>0</v>
          </cell>
          <cell r="X58">
            <v>0</v>
          </cell>
          <cell r="Y58">
            <v>0</v>
          </cell>
          <cell r="Z58">
            <v>0</v>
          </cell>
          <cell r="AC58">
            <v>0</v>
          </cell>
          <cell r="AD58">
            <v>0</v>
          </cell>
          <cell r="AE58">
            <v>0</v>
          </cell>
          <cell r="AF58">
            <v>306</v>
          </cell>
          <cell r="AG58">
            <v>106</v>
          </cell>
          <cell r="AH58">
            <v>200</v>
          </cell>
          <cell r="AK58">
            <v>2692.6666666666665</v>
          </cell>
          <cell r="AL58">
            <v>62.666666666666664</v>
          </cell>
          <cell r="AM58">
            <v>2630</v>
          </cell>
          <cell r="AN58">
            <v>2630</v>
          </cell>
          <cell r="AO58">
            <v>0</v>
          </cell>
          <cell r="AP58">
            <v>858</v>
          </cell>
          <cell r="AQ58">
            <v>62.666666666666664</v>
          </cell>
          <cell r="AR58">
            <v>1772</v>
          </cell>
        </row>
        <row r="59">
          <cell r="F59">
            <v>539.29999999999995</v>
          </cell>
          <cell r="G59">
            <v>126</v>
          </cell>
          <cell r="H59">
            <v>413.29999999999995</v>
          </cell>
          <cell r="P59">
            <v>634.45000000000005</v>
          </cell>
          <cell r="S59">
            <v>979.22</v>
          </cell>
          <cell r="T59">
            <v>479.81779999999998</v>
          </cell>
          <cell r="U59">
            <v>499.40220000000005</v>
          </cell>
          <cell r="X59">
            <v>300.57554545454542</v>
          </cell>
          <cell r="Y59">
            <v>126</v>
          </cell>
          <cell r="Z59">
            <v>174.57554545454542</v>
          </cell>
          <cell r="AC59">
            <v>370.95090909090908</v>
          </cell>
          <cell r="AD59">
            <v>151</v>
          </cell>
          <cell r="AE59">
            <v>219.95090909090908</v>
          </cell>
          <cell r="AF59">
            <v>1182.9509090909091</v>
          </cell>
          <cell r="AG59">
            <v>1120</v>
          </cell>
          <cell r="AH59">
            <v>62.950909090909136</v>
          </cell>
          <cell r="AK59">
            <v>4311.496454545455</v>
          </cell>
          <cell r="AL59">
            <v>1289.45</v>
          </cell>
          <cell r="AM59">
            <v>3022.0464545454552</v>
          </cell>
          <cell r="AN59">
            <v>3022.0464545454543</v>
          </cell>
          <cell r="AO59">
            <v>277</v>
          </cell>
          <cell r="AP59">
            <v>727</v>
          </cell>
          <cell r="AQ59">
            <v>1012.45</v>
          </cell>
          <cell r="AR59">
            <v>2295.0464545454552</v>
          </cell>
        </row>
        <row r="60">
          <cell r="F60">
            <v>30</v>
          </cell>
          <cell r="G60">
            <v>7</v>
          </cell>
          <cell r="H60">
            <v>23</v>
          </cell>
          <cell r="P60">
            <v>35</v>
          </cell>
          <cell r="S60">
            <v>54</v>
          </cell>
          <cell r="T60">
            <v>26</v>
          </cell>
          <cell r="U60">
            <v>27</v>
          </cell>
          <cell r="X60">
            <v>17</v>
          </cell>
          <cell r="Y60">
            <v>7</v>
          </cell>
          <cell r="Z60">
            <v>10</v>
          </cell>
          <cell r="AC60">
            <v>20</v>
          </cell>
          <cell r="AD60">
            <v>8</v>
          </cell>
          <cell r="AE60">
            <v>12</v>
          </cell>
          <cell r="AF60">
            <v>65</v>
          </cell>
          <cell r="AG60">
            <v>62</v>
          </cell>
          <cell r="AH60">
            <v>3</v>
          </cell>
          <cell r="AK60">
            <v>238</v>
          </cell>
          <cell r="AL60">
            <v>71</v>
          </cell>
          <cell r="AM60">
            <v>167</v>
          </cell>
          <cell r="AN60">
            <v>167</v>
          </cell>
          <cell r="AO60">
            <v>15</v>
          </cell>
          <cell r="AP60">
            <v>34</v>
          </cell>
          <cell r="AQ60">
            <v>56</v>
          </cell>
          <cell r="AR60">
            <v>133</v>
          </cell>
        </row>
        <row r="61">
          <cell r="F61">
            <v>173</v>
          </cell>
          <cell r="G61">
            <v>41</v>
          </cell>
          <cell r="H61">
            <v>132</v>
          </cell>
          <cell r="P61">
            <v>203</v>
          </cell>
          <cell r="S61">
            <v>313</v>
          </cell>
          <cell r="T61">
            <v>154</v>
          </cell>
          <cell r="U61">
            <v>160</v>
          </cell>
          <cell r="X61">
            <v>96</v>
          </cell>
          <cell r="Y61">
            <v>40</v>
          </cell>
          <cell r="Z61">
            <v>56</v>
          </cell>
          <cell r="AC61">
            <v>119</v>
          </cell>
          <cell r="AD61">
            <v>48</v>
          </cell>
          <cell r="AE61">
            <v>71</v>
          </cell>
          <cell r="AF61">
            <v>379</v>
          </cell>
          <cell r="AG61">
            <v>358</v>
          </cell>
          <cell r="AH61">
            <v>21</v>
          </cell>
          <cell r="AK61">
            <v>1380</v>
          </cell>
          <cell r="AL61">
            <v>413</v>
          </cell>
          <cell r="AM61">
            <v>967</v>
          </cell>
          <cell r="AN61">
            <v>967</v>
          </cell>
          <cell r="AO61">
            <v>0</v>
          </cell>
          <cell r="AP61">
            <v>0</v>
          </cell>
          <cell r="AQ61">
            <v>0</v>
          </cell>
          <cell r="AR61">
            <v>0</v>
          </cell>
        </row>
        <row r="62">
          <cell r="F62">
            <v>0</v>
          </cell>
          <cell r="G62">
            <v>0</v>
          </cell>
          <cell r="P62">
            <v>0</v>
          </cell>
          <cell r="X62">
            <v>0</v>
          </cell>
          <cell r="AH62">
            <v>0</v>
          </cell>
          <cell r="AK62">
            <v>0</v>
          </cell>
          <cell r="AN62">
            <v>0</v>
          </cell>
        </row>
        <row r="63">
          <cell r="F63">
            <v>93</v>
          </cell>
          <cell r="G63">
            <v>22</v>
          </cell>
          <cell r="H63">
            <v>71</v>
          </cell>
          <cell r="P63">
            <v>847</v>
          </cell>
          <cell r="S63">
            <v>1928</v>
          </cell>
          <cell r="T63">
            <v>308.48</v>
          </cell>
          <cell r="U63">
            <v>1619.52</v>
          </cell>
          <cell r="X63">
            <v>480</v>
          </cell>
          <cell r="Y63">
            <v>202</v>
          </cell>
          <cell r="Z63">
            <v>278</v>
          </cell>
          <cell r="AC63">
            <v>527</v>
          </cell>
          <cell r="AD63">
            <v>214</v>
          </cell>
          <cell r="AE63">
            <v>313</v>
          </cell>
          <cell r="AF63">
            <v>653</v>
          </cell>
          <cell r="AG63">
            <v>653</v>
          </cell>
          <cell r="AH63">
            <v>0</v>
          </cell>
          <cell r="AK63">
            <v>4552</v>
          </cell>
          <cell r="AL63">
            <v>1305</v>
          </cell>
          <cell r="AM63">
            <v>3247</v>
          </cell>
          <cell r="AN63">
            <v>3247</v>
          </cell>
          <cell r="AO63">
            <v>416</v>
          </cell>
          <cell r="AP63">
            <v>1247</v>
          </cell>
          <cell r="AQ63">
            <v>889</v>
          </cell>
          <cell r="AR63">
            <v>2000</v>
          </cell>
        </row>
        <row r="64">
          <cell r="G64">
            <v>0</v>
          </cell>
          <cell r="T64">
            <v>31</v>
          </cell>
          <cell r="U64">
            <v>162</v>
          </cell>
          <cell r="AH64">
            <v>0</v>
          </cell>
          <cell r="AJ64">
            <v>0</v>
          </cell>
          <cell r="AK64">
            <v>0</v>
          </cell>
          <cell r="AN64">
            <v>0</v>
          </cell>
          <cell r="AO64">
            <v>42</v>
          </cell>
          <cell r="AP64">
            <v>125</v>
          </cell>
          <cell r="AQ64">
            <v>89</v>
          </cell>
          <cell r="AR64">
            <v>200</v>
          </cell>
        </row>
        <row r="65">
          <cell r="F65">
            <v>0</v>
          </cell>
          <cell r="G65">
            <v>0</v>
          </cell>
          <cell r="H65">
            <v>0</v>
          </cell>
          <cell r="P65">
            <v>810</v>
          </cell>
          <cell r="S65">
            <v>-474</v>
          </cell>
          <cell r="X65">
            <v>1029</v>
          </cell>
          <cell r="AC65">
            <v>-117</v>
          </cell>
          <cell r="AF65">
            <v>266</v>
          </cell>
          <cell r="AG65">
            <v>266</v>
          </cell>
          <cell r="AH65">
            <v>0</v>
          </cell>
          <cell r="AK65">
            <v>1538</v>
          </cell>
          <cell r="AL65">
            <v>830</v>
          </cell>
          <cell r="AM65">
            <v>708</v>
          </cell>
          <cell r="AN65">
            <v>-204</v>
          </cell>
          <cell r="AP65">
            <v>-130</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71</v>
          </cell>
          <cell r="P67">
            <v>37</v>
          </cell>
          <cell r="S67">
            <v>2402</v>
          </cell>
          <cell r="T67">
            <v>277.48</v>
          </cell>
          <cell r="U67">
            <v>1457.52</v>
          </cell>
          <cell r="X67">
            <v>-549</v>
          </cell>
          <cell r="Y67">
            <v>202</v>
          </cell>
          <cell r="Z67">
            <v>278</v>
          </cell>
          <cell r="AC67">
            <v>644</v>
          </cell>
          <cell r="AD67">
            <v>214</v>
          </cell>
          <cell r="AE67">
            <v>313</v>
          </cell>
          <cell r="AF67">
            <v>387</v>
          </cell>
          <cell r="AG67">
            <v>387</v>
          </cell>
          <cell r="AH67">
            <v>0</v>
          </cell>
          <cell r="AJ67">
            <v>0</v>
          </cell>
          <cell r="AK67">
            <v>2921</v>
          </cell>
          <cell r="AN67">
            <v>3451</v>
          </cell>
          <cell r="AO67">
            <v>374</v>
          </cell>
          <cell r="AP67">
            <v>1252</v>
          </cell>
          <cell r="AQ67">
            <v>800</v>
          </cell>
          <cell r="AR67">
            <v>1800</v>
          </cell>
        </row>
        <row r="68">
          <cell r="F68">
            <v>255</v>
          </cell>
          <cell r="G68">
            <v>60</v>
          </cell>
          <cell r="H68">
            <v>195</v>
          </cell>
          <cell r="P68">
            <v>859</v>
          </cell>
          <cell r="S68">
            <v>1389</v>
          </cell>
          <cell r="T68">
            <v>347.25</v>
          </cell>
          <cell r="U68">
            <v>1041.75</v>
          </cell>
          <cell r="X68">
            <v>1415</v>
          </cell>
          <cell r="Y68">
            <v>595</v>
          </cell>
          <cell r="Z68">
            <v>820</v>
          </cell>
          <cell r="AC68">
            <v>724</v>
          </cell>
          <cell r="AD68">
            <v>294</v>
          </cell>
          <cell r="AE68">
            <v>430</v>
          </cell>
          <cell r="AF68">
            <v>1203</v>
          </cell>
          <cell r="AG68">
            <v>1203</v>
          </cell>
          <cell r="AH68">
            <v>0</v>
          </cell>
          <cell r="AK68">
            <v>5845</v>
          </cell>
          <cell r="AL68">
            <v>1808</v>
          </cell>
          <cell r="AM68">
            <v>4037</v>
          </cell>
          <cell r="AN68">
            <v>4037</v>
          </cell>
          <cell r="AO68">
            <v>889</v>
          </cell>
          <cell r="AP68">
            <v>1722</v>
          </cell>
          <cell r="AQ68">
            <v>919</v>
          </cell>
          <cell r="AR68">
            <v>2315</v>
          </cell>
        </row>
        <row r="69">
          <cell r="G69">
            <v>0</v>
          </cell>
          <cell r="H69">
            <v>0</v>
          </cell>
          <cell r="P69">
            <v>65</v>
          </cell>
          <cell r="S69">
            <v>500.5</v>
          </cell>
          <cell r="X69">
            <v>302.54545454545456</v>
          </cell>
          <cell r="Y69">
            <v>127</v>
          </cell>
          <cell r="Z69">
            <v>175.54545454545456</v>
          </cell>
          <cell r="AC69">
            <v>130.90909090909091</v>
          </cell>
          <cell r="AD69">
            <v>53</v>
          </cell>
          <cell r="AE69">
            <v>77.909090909090907</v>
          </cell>
          <cell r="AF69">
            <v>114.90909090909091</v>
          </cell>
          <cell r="AG69">
            <v>114.90909090909091</v>
          </cell>
          <cell r="AH69">
            <v>0</v>
          </cell>
          <cell r="AK69">
            <v>1113.8636363636363</v>
          </cell>
          <cell r="AL69">
            <v>245</v>
          </cell>
          <cell r="AM69">
            <v>868.86363636363626</v>
          </cell>
          <cell r="AN69">
            <v>868.86363636363626</v>
          </cell>
        </row>
        <row r="70">
          <cell r="F70">
            <v>0</v>
          </cell>
          <cell r="G70">
            <v>0</v>
          </cell>
          <cell r="H70">
            <v>0</v>
          </cell>
          <cell r="P70">
            <v>4</v>
          </cell>
          <cell r="S70">
            <v>28</v>
          </cell>
          <cell r="X70">
            <v>17</v>
          </cell>
          <cell r="Y70">
            <v>7</v>
          </cell>
          <cell r="Z70">
            <v>10</v>
          </cell>
          <cell r="AC70">
            <v>7</v>
          </cell>
          <cell r="AD70">
            <v>3</v>
          </cell>
          <cell r="AE70">
            <v>4</v>
          </cell>
          <cell r="AF70">
            <v>6</v>
          </cell>
          <cell r="AG70">
            <v>6</v>
          </cell>
          <cell r="AH70">
            <v>0</v>
          </cell>
          <cell r="AK70">
            <v>62</v>
          </cell>
          <cell r="AL70">
            <v>14</v>
          </cell>
          <cell r="AM70">
            <v>48</v>
          </cell>
          <cell r="AN70">
            <v>48</v>
          </cell>
        </row>
        <row r="71">
          <cell r="F71">
            <v>0</v>
          </cell>
          <cell r="G71">
            <v>0</v>
          </cell>
          <cell r="H71">
            <v>0</v>
          </cell>
          <cell r="P71">
            <v>21</v>
          </cell>
          <cell r="S71">
            <v>160</v>
          </cell>
          <cell r="X71">
            <v>97</v>
          </cell>
          <cell r="Y71">
            <v>41</v>
          </cell>
          <cell r="Z71">
            <v>56</v>
          </cell>
          <cell r="AC71">
            <v>42</v>
          </cell>
          <cell r="AD71">
            <v>17</v>
          </cell>
          <cell r="AE71">
            <v>25</v>
          </cell>
          <cell r="AF71">
            <v>37</v>
          </cell>
          <cell r="AG71">
            <v>37</v>
          </cell>
          <cell r="AH71">
            <v>0</v>
          </cell>
          <cell r="AK71">
            <v>357</v>
          </cell>
          <cell r="AL71">
            <v>79</v>
          </cell>
          <cell r="AM71">
            <v>278</v>
          </cell>
          <cell r="AN71">
            <v>278</v>
          </cell>
        </row>
        <row r="72">
          <cell r="F72">
            <v>0</v>
          </cell>
          <cell r="G72">
            <v>0</v>
          </cell>
          <cell r="P72">
            <v>360</v>
          </cell>
          <cell r="X72">
            <v>0</v>
          </cell>
          <cell r="AC72">
            <v>0</v>
          </cell>
          <cell r="AF72">
            <v>0</v>
          </cell>
          <cell r="AG72">
            <v>0</v>
          </cell>
          <cell r="AH72">
            <v>0</v>
          </cell>
          <cell r="AK72">
            <v>360</v>
          </cell>
          <cell r="AL72">
            <v>360</v>
          </cell>
          <cell r="AM72">
            <v>0</v>
          </cell>
          <cell r="AN72">
            <v>0</v>
          </cell>
        </row>
        <row r="73">
          <cell r="G73">
            <v>0</v>
          </cell>
          <cell r="S73">
            <v>1558</v>
          </cell>
          <cell r="X73">
            <v>1785</v>
          </cell>
          <cell r="Y73">
            <v>750</v>
          </cell>
          <cell r="Z73">
            <v>1035</v>
          </cell>
          <cell r="AC73">
            <v>633</v>
          </cell>
          <cell r="AD73">
            <v>257</v>
          </cell>
          <cell r="AE73">
            <v>376</v>
          </cell>
          <cell r="AF73">
            <v>530</v>
          </cell>
          <cell r="AG73">
            <v>530</v>
          </cell>
          <cell r="AK73">
            <v>4506</v>
          </cell>
          <cell r="AL73">
            <v>1007</v>
          </cell>
          <cell r="AM73">
            <v>3499</v>
          </cell>
          <cell r="AN73">
            <v>3499</v>
          </cell>
        </row>
        <row r="74">
          <cell r="G74">
            <v>0</v>
          </cell>
          <cell r="S74">
            <v>0</v>
          </cell>
          <cell r="X74">
            <v>0</v>
          </cell>
          <cell r="Z74">
            <v>0</v>
          </cell>
          <cell r="AC74">
            <v>0</v>
          </cell>
          <cell r="AD74">
            <v>0</v>
          </cell>
          <cell r="AE74">
            <v>0</v>
          </cell>
          <cell r="AH74">
            <v>0</v>
          </cell>
          <cell r="AK74">
            <v>0</v>
          </cell>
          <cell r="AL74">
            <v>0</v>
          </cell>
          <cell r="AM74">
            <v>0</v>
          </cell>
          <cell r="AN74">
            <v>0</v>
          </cell>
        </row>
        <row r="75">
          <cell r="F75">
            <v>2851</v>
          </cell>
          <cell r="G75">
            <v>667</v>
          </cell>
          <cell r="H75">
            <v>2184</v>
          </cell>
          <cell r="P75">
            <v>425.2</v>
          </cell>
          <cell r="S75">
            <v>390.26666666666665</v>
          </cell>
          <cell r="T75">
            <v>100.1</v>
          </cell>
          <cell r="U75">
            <v>290.16666666666663</v>
          </cell>
          <cell r="X75">
            <v>201.3</v>
          </cell>
          <cell r="Y75">
            <v>85</v>
          </cell>
          <cell r="Z75">
            <v>116.30000000000001</v>
          </cell>
          <cell r="AC75">
            <v>131.53333333333333</v>
          </cell>
          <cell r="AD75">
            <v>53</v>
          </cell>
          <cell r="AE75">
            <v>78.533333333333331</v>
          </cell>
          <cell r="AF75">
            <v>477</v>
          </cell>
          <cell r="AG75">
            <v>378</v>
          </cell>
          <cell r="AH75">
            <v>99</v>
          </cell>
          <cell r="AK75">
            <v>4983.3</v>
          </cell>
          <cell r="AL75">
            <v>1611.2</v>
          </cell>
          <cell r="AM75">
            <v>3372.1000000000004</v>
          </cell>
          <cell r="AN75">
            <v>3372.1</v>
          </cell>
          <cell r="AO75">
            <v>138</v>
          </cell>
          <cell r="AP75">
            <v>328</v>
          </cell>
          <cell r="AQ75">
            <v>1473.2</v>
          </cell>
          <cell r="AR75">
            <v>3044.1000000000004</v>
          </cell>
        </row>
        <row r="76">
          <cell r="F76">
            <v>121</v>
          </cell>
          <cell r="G76">
            <v>28</v>
          </cell>
          <cell r="H76">
            <v>93</v>
          </cell>
          <cell r="T76">
            <v>0</v>
          </cell>
          <cell r="U76">
            <v>0</v>
          </cell>
          <cell r="Y76">
            <v>0</v>
          </cell>
          <cell r="Z76">
            <v>0</v>
          </cell>
          <cell r="AE76">
            <v>0</v>
          </cell>
          <cell r="AH76">
            <v>0</v>
          </cell>
          <cell r="AK76">
            <v>121</v>
          </cell>
          <cell r="AL76">
            <v>28</v>
          </cell>
          <cell r="AM76">
            <v>93</v>
          </cell>
          <cell r="AN76">
            <v>93</v>
          </cell>
          <cell r="AO76">
            <v>0</v>
          </cell>
          <cell r="AP76">
            <v>0</v>
          </cell>
          <cell r="AQ76">
            <v>28</v>
          </cell>
          <cell r="AR76">
            <v>93</v>
          </cell>
        </row>
        <row r="77">
          <cell r="F77">
            <v>2730</v>
          </cell>
          <cell r="G77">
            <v>639</v>
          </cell>
          <cell r="H77">
            <v>2091</v>
          </cell>
          <cell r="P77">
            <v>425.2</v>
          </cell>
          <cell r="S77">
            <v>390.26666666666665</v>
          </cell>
          <cell r="T77">
            <v>100.1</v>
          </cell>
          <cell r="U77">
            <v>290.16666666666663</v>
          </cell>
          <cell r="X77">
            <v>201.3</v>
          </cell>
          <cell r="Y77">
            <v>85</v>
          </cell>
          <cell r="Z77">
            <v>116.30000000000001</v>
          </cell>
          <cell r="AC77">
            <v>131.53333333333333</v>
          </cell>
          <cell r="AD77">
            <v>53</v>
          </cell>
          <cell r="AE77">
            <v>78.533333333333331</v>
          </cell>
          <cell r="AF77">
            <v>477</v>
          </cell>
          <cell r="AG77">
            <v>378</v>
          </cell>
          <cell r="AH77">
            <v>99</v>
          </cell>
          <cell r="AK77">
            <v>4862.3</v>
          </cell>
          <cell r="AL77">
            <v>1583.2</v>
          </cell>
          <cell r="AM77">
            <v>3279.1000000000004</v>
          </cell>
          <cell r="AN77">
            <v>3279.1</v>
          </cell>
          <cell r="AO77">
            <v>138</v>
          </cell>
          <cell r="AP77">
            <v>328</v>
          </cell>
          <cell r="AQ77">
            <v>1445.2</v>
          </cell>
          <cell r="AR77">
            <v>2951.1000000000004</v>
          </cell>
        </row>
        <row r="78">
          <cell r="F78">
            <v>316</v>
          </cell>
          <cell r="G78">
            <v>74</v>
          </cell>
          <cell r="H78">
            <v>242</v>
          </cell>
          <cell r="P78">
            <v>150</v>
          </cell>
          <cell r="S78">
            <v>151.66666666666666</v>
          </cell>
          <cell r="T78">
            <v>100.1</v>
          </cell>
          <cell r="U78">
            <v>51.566666666666663</v>
          </cell>
          <cell r="X78">
            <v>62</v>
          </cell>
          <cell r="Y78">
            <v>26</v>
          </cell>
          <cell r="Z78">
            <v>36</v>
          </cell>
          <cell r="AC78">
            <v>77</v>
          </cell>
          <cell r="AD78">
            <v>53</v>
          </cell>
          <cell r="AE78">
            <v>24</v>
          </cell>
          <cell r="AF78">
            <v>286</v>
          </cell>
          <cell r="AG78">
            <v>200</v>
          </cell>
          <cell r="AH78">
            <v>86</v>
          </cell>
          <cell r="AK78">
            <v>956.66666666666663</v>
          </cell>
          <cell r="AL78">
            <v>303</v>
          </cell>
          <cell r="AM78">
            <v>653.66666666666663</v>
          </cell>
          <cell r="AN78">
            <v>653.66666666666663</v>
          </cell>
          <cell r="AR78">
            <v>653.66666666666663</v>
          </cell>
        </row>
        <row r="79">
          <cell r="G79">
            <v>0</v>
          </cell>
          <cell r="H79">
            <v>0</v>
          </cell>
          <cell r="P79">
            <v>0</v>
          </cell>
          <cell r="S79">
            <v>0</v>
          </cell>
          <cell r="AK79">
            <v>358</v>
          </cell>
          <cell r="AL79">
            <v>158</v>
          </cell>
          <cell r="AM79">
            <v>200</v>
          </cell>
          <cell r="AN79">
            <v>200</v>
          </cell>
          <cell r="AR79">
            <v>200</v>
          </cell>
        </row>
        <row r="80">
          <cell r="F80">
            <v>316</v>
          </cell>
          <cell r="G80">
            <v>74</v>
          </cell>
          <cell r="H80">
            <v>242</v>
          </cell>
          <cell r="P80">
            <v>13</v>
          </cell>
          <cell r="S80">
            <v>38.333333333333336</v>
          </cell>
          <cell r="X80">
            <v>53</v>
          </cell>
          <cell r="Y80">
            <v>22</v>
          </cell>
          <cell r="Z80">
            <v>31</v>
          </cell>
          <cell r="AC80">
            <v>7.333333333333333</v>
          </cell>
          <cell r="AD80">
            <v>3</v>
          </cell>
          <cell r="AE80">
            <v>4.333333333333333</v>
          </cell>
          <cell r="AF80">
            <v>73</v>
          </cell>
          <cell r="AG80">
            <v>68</v>
          </cell>
          <cell r="AH80">
            <v>5</v>
          </cell>
          <cell r="AK80">
            <v>498.66666666666663</v>
          </cell>
          <cell r="AL80">
            <v>114</v>
          </cell>
          <cell r="AM80">
            <v>384.66666666666663</v>
          </cell>
          <cell r="AN80">
            <v>384.66666666666663</v>
          </cell>
        </row>
        <row r="81">
          <cell r="F81">
            <v>554.79999999999995</v>
          </cell>
          <cell r="G81">
            <v>130</v>
          </cell>
          <cell r="H81">
            <v>424.79999999999995</v>
          </cell>
          <cell r="P81">
            <v>262.2</v>
          </cell>
          <cell r="S81">
            <v>200.26666666666665</v>
          </cell>
          <cell r="X81">
            <v>86.3</v>
          </cell>
          <cell r="Y81">
            <v>36</v>
          </cell>
          <cell r="Z81">
            <v>50.3</v>
          </cell>
          <cell r="AC81">
            <v>47.2</v>
          </cell>
          <cell r="AD81">
            <v>19</v>
          </cell>
          <cell r="AE81">
            <v>28.200000000000003</v>
          </cell>
          <cell r="AF81">
            <v>118</v>
          </cell>
          <cell r="AG81">
            <v>109</v>
          </cell>
          <cell r="AH81">
            <v>9</v>
          </cell>
          <cell r="AK81">
            <v>1267.7666666666667</v>
          </cell>
          <cell r="AL81">
            <v>451.2</v>
          </cell>
          <cell r="AM81">
            <v>816.56666666666661</v>
          </cell>
          <cell r="AN81">
            <v>816.56666666666661</v>
          </cell>
        </row>
        <row r="82">
          <cell r="G82">
            <v>0</v>
          </cell>
          <cell r="H82">
            <v>0</v>
          </cell>
          <cell r="AK82">
            <v>0</v>
          </cell>
          <cell r="AL82">
            <v>0</v>
          </cell>
          <cell r="AM82">
            <v>0</v>
          </cell>
          <cell r="AN82">
            <v>0</v>
          </cell>
        </row>
        <row r="83">
          <cell r="F83">
            <v>0</v>
          </cell>
          <cell r="G83">
            <v>0</v>
          </cell>
          <cell r="H83">
            <v>0</v>
          </cell>
          <cell r="P83">
            <v>14</v>
          </cell>
          <cell r="S83">
            <v>0</v>
          </cell>
          <cell r="X83">
            <v>0</v>
          </cell>
          <cell r="AC83">
            <v>4</v>
          </cell>
          <cell r="AH83">
            <v>0</v>
          </cell>
          <cell r="AK83">
            <v>18</v>
          </cell>
          <cell r="AL83">
            <v>14</v>
          </cell>
          <cell r="AM83">
            <v>4</v>
          </cell>
          <cell r="AN83">
            <v>0</v>
          </cell>
        </row>
        <row r="84">
          <cell r="F84">
            <v>4725.3</v>
          </cell>
          <cell r="G84">
            <v>1106</v>
          </cell>
          <cell r="H84">
            <v>3619.3</v>
          </cell>
          <cell r="P84">
            <v>3426.6499999999996</v>
          </cell>
          <cell r="Q84">
            <v>0</v>
          </cell>
          <cell r="R84">
            <v>0</v>
          </cell>
          <cell r="S84">
            <v>31360.486666666668</v>
          </cell>
          <cell r="T84">
            <v>26852.267799999998</v>
          </cell>
          <cell r="U84">
            <v>4508.2188666666671</v>
          </cell>
          <cell r="X84">
            <v>29515.875545454546</v>
          </cell>
          <cell r="Y84">
            <v>12409</v>
          </cell>
          <cell r="Z84">
            <v>17106.875545454543</v>
          </cell>
          <cell r="AA84">
            <v>0</v>
          </cell>
          <cell r="AB84">
            <v>0</v>
          </cell>
          <cell r="AC84">
            <v>24859.817575757574</v>
          </cell>
          <cell r="AD84">
            <v>10105</v>
          </cell>
          <cell r="AE84">
            <v>14754.817575757575</v>
          </cell>
          <cell r="AF84">
            <v>5250.9509090909087</v>
          </cell>
          <cell r="AG84">
            <v>4780</v>
          </cell>
          <cell r="AH84">
            <v>470.95090909090914</v>
          </cell>
          <cell r="AK84">
            <v>99994.129787878803</v>
          </cell>
          <cell r="AL84">
            <v>27965.65</v>
          </cell>
          <cell r="AM84">
            <v>72028.479787878794</v>
          </cell>
          <cell r="AN84">
            <v>72028.479787878794</v>
          </cell>
          <cell r="AO84">
            <v>22426</v>
          </cell>
          <cell r="AP84">
            <v>56489</v>
          </cell>
          <cell r="AQ84">
            <v>5126.6499999999996</v>
          </cell>
          <cell r="AR84">
            <v>14572.479787878789</v>
          </cell>
        </row>
        <row r="85">
          <cell r="F85">
            <v>742.3</v>
          </cell>
          <cell r="G85">
            <v>126</v>
          </cell>
          <cell r="H85">
            <v>413.29999999999995</v>
          </cell>
          <cell r="P85">
            <v>699.45</v>
          </cell>
          <cell r="Q85">
            <v>0</v>
          </cell>
          <cell r="R85">
            <v>0</v>
          </cell>
          <cell r="T85">
            <v>479.81779999999998</v>
          </cell>
          <cell r="U85">
            <v>499.40220000000005</v>
          </cell>
          <cell r="V85">
            <v>0</v>
          </cell>
          <cell r="W85">
            <v>0</v>
          </cell>
          <cell r="Y85">
            <v>253</v>
          </cell>
          <cell r="Z85">
            <v>350.12099999999998</v>
          </cell>
          <cell r="AA85">
            <v>0</v>
          </cell>
          <cell r="AB85">
            <v>0</v>
          </cell>
          <cell r="AD85">
            <v>204</v>
          </cell>
          <cell r="AE85">
            <v>297.86</v>
          </cell>
          <cell r="AH85">
            <v>62.950909090909136</v>
          </cell>
          <cell r="AK85">
            <v>5425.360090909091</v>
          </cell>
          <cell r="AL85">
            <v>1534.45</v>
          </cell>
          <cell r="AM85">
            <v>3890.9100909090912</v>
          </cell>
          <cell r="AN85">
            <v>1176.2809999999999</v>
          </cell>
        </row>
        <row r="86">
          <cell r="AL86">
            <v>27965.65</v>
          </cell>
          <cell r="AN86">
            <v>0</v>
          </cell>
        </row>
        <row r="87">
          <cell r="F87">
            <v>8046</v>
          </cell>
          <cell r="G87">
            <v>8046</v>
          </cell>
          <cell r="AK87">
            <v>15510</v>
          </cell>
          <cell r="AL87">
            <v>15510</v>
          </cell>
          <cell r="AM87">
            <v>0</v>
          </cell>
          <cell r="AN87">
            <v>0</v>
          </cell>
          <cell r="AO87">
            <v>0</v>
          </cell>
          <cell r="AP87">
            <v>0</v>
          </cell>
          <cell r="AQ87">
            <v>0</v>
          </cell>
          <cell r="AR87">
            <v>0</v>
          </cell>
        </row>
        <row r="88">
          <cell r="F88">
            <v>12771.3</v>
          </cell>
          <cell r="G88">
            <v>9152</v>
          </cell>
          <cell r="H88">
            <v>3619.3</v>
          </cell>
          <cell r="P88">
            <v>3426.6499999999996</v>
          </cell>
          <cell r="Q88">
            <v>0</v>
          </cell>
          <cell r="R88">
            <v>0</v>
          </cell>
          <cell r="S88">
            <v>31360.486666666668</v>
          </cell>
          <cell r="T88">
            <v>26852.267799999998</v>
          </cell>
          <cell r="U88">
            <v>4508.2188666666671</v>
          </cell>
          <cell r="V88">
            <v>0</v>
          </cell>
          <cell r="W88">
            <v>0</v>
          </cell>
          <cell r="X88">
            <v>29515.875545454546</v>
          </cell>
          <cell r="Y88">
            <v>12409</v>
          </cell>
          <cell r="Z88">
            <v>17106.875545454543</v>
          </cell>
          <cell r="AA88">
            <v>0</v>
          </cell>
          <cell r="AB88">
            <v>0</v>
          </cell>
          <cell r="AC88">
            <v>24859.817575757574</v>
          </cell>
          <cell r="AD88">
            <v>10105</v>
          </cell>
          <cell r="AE88">
            <v>14754.817575757575</v>
          </cell>
          <cell r="AF88">
            <v>5250.9509090909087</v>
          </cell>
          <cell r="AG88">
            <v>4780</v>
          </cell>
          <cell r="AH88">
            <v>470.95090909090914</v>
          </cell>
          <cell r="AK88">
            <v>115504.1297878788</v>
          </cell>
          <cell r="AL88">
            <v>43475.65</v>
          </cell>
          <cell r="AM88">
            <v>72028.479787878794</v>
          </cell>
          <cell r="AN88">
            <v>72028.479787878794</v>
          </cell>
          <cell r="AO88">
            <v>22426</v>
          </cell>
          <cell r="AP88">
            <v>56489</v>
          </cell>
          <cell r="AQ88">
            <v>5126.6499999999996</v>
          </cell>
          <cell r="AR88">
            <v>14572.479787878789</v>
          </cell>
        </row>
        <row r="89">
          <cell r="F89">
            <v>0</v>
          </cell>
          <cell r="G89">
            <v>0</v>
          </cell>
          <cell r="H89">
            <v>0</v>
          </cell>
          <cell r="AH89">
            <v>0</v>
          </cell>
          <cell r="AM89">
            <v>0</v>
          </cell>
          <cell r="AN89">
            <v>0</v>
          </cell>
          <cell r="AO89">
            <v>0</v>
          </cell>
          <cell r="AP89">
            <v>0</v>
          </cell>
          <cell r="AQ89">
            <v>0</v>
          </cell>
          <cell r="AR89">
            <v>-1</v>
          </cell>
        </row>
        <row r="90">
          <cell r="F90">
            <v>1399</v>
          </cell>
          <cell r="G90">
            <v>577</v>
          </cell>
          <cell r="H90">
            <v>822</v>
          </cell>
          <cell r="AH90">
            <v>0</v>
          </cell>
          <cell r="AK90">
            <v>1399</v>
          </cell>
          <cell r="AL90">
            <v>577</v>
          </cell>
          <cell r="AM90">
            <v>822</v>
          </cell>
          <cell r="AN90">
            <v>822</v>
          </cell>
          <cell r="AO90">
            <v>0</v>
          </cell>
          <cell r="AP90">
            <v>0</v>
          </cell>
          <cell r="AQ90">
            <v>324.65864935622579</v>
          </cell>
          <cell r="AR90">
            <v>64.064345846314197</v>
          </cell>
        </row>
        <row r="91">
          <cell r="F91">
            <v>68</v>
          </cell>
          <cell r="G91">
            <v>19.466024096385546</v>
          </cell>
          <cell r="H91">
            <v>48.533975903614454</v>
          </cell>
          <cell r="S91">
            <v>0</v>
          </cell>
          <cell r="T91">
            <v>0</v>
          </cell>
          <cell r="U91">
            <v>0</v>
          </cell>
          <cell r="X91">
            <v>0</v>
          </cell>
          <cell r="Y91">
            <v>0</v>
          </cell>
          <cell r="Z91">
            <v>0</v>
          </cell>
          <cell r="AA91">
            <v>0</v>
          </cell>
          <cell r="AB91">
            <v>0</v>
          </cell>
          <cell r="AC91">
            <v>0</v>
          </cell>
          <cell r="AD91">
            <v>0</v>
          </cell>
          <cell r="AE91">
            <v>0</v>
          </cell>
          <cell r="AH91">
            <v>0</v>
          </cell>
          <cell r="AK91">
            <v>68</v>
          </cell>
          <cell r="AL91">
            <v>19.466024096385546</v>
          </cell>
          <cell r="AM91">
            <v>48.533975903614454</v>
          </cell>
          <cell r="AN91">
            <v>48.533975903614454</v>
          </cell>
          <cell r="AO91">
            <v>0</v>
          </cell>
          <cell r="AP91">
            <v>0</v>
          </cell>
          <cell r="AQ91">
            <v>0</v>
          </cell>
          <cell r="AR91">
            <v>0</v>
          </cell>
        </row>
        <row r="92">
          <cell r="F92">
            <v>0</v>
          </cell>
          <cell r="G92">
            <v>0</v>
          </cell>
          <cell r="H92">
            <v>0</v>
          </cell>
          <cell r="P92">
            <v>-107</v>
          </cell>
          <cell r="S92">
            <v>-90</v>
          </cell>
          <cell r="X92">
            <v>0</v>
          </cell>
          <cell r="Y92">
            <v>0</v>
          </cell>
          <cell r="Z92">
            <v>0</v>
          </cell>
          <cell r="AC92">
            <v>0</v>
          </cell>
          <cell r="AD92">
            <v>0</v>
          </cell>
          <cell r="AE92">
            <v>0</v>
          </cell>
          <cell r="AF92">
            <v>1</v>
          </cell>
          <cell r="AG92">
            <v>1</v>
          </cell>
          <cell r="AK92">
            <v>-196</v>
          </cell>
          <cell r="AL92">
            <v>-107</v>
          </cell>
          <cell r="AM92">
            <v>-89</v>
          </cell>
          <cell r="AN92">
            <v>-89</v>
          </cell>
          <cell r="AO92">
            <v>0</v>
          </cell>
          <cell r="AP92">
            <v>-25</v>
          </cell>
          <cell r="AQ92">
            <v>-107</v>
          </cell>
          <cell r="AR92">
            <v>-64</v>
          </cell>
        </row>
        <row r="93">
          <cell r="AN93">
            <v>0</v>
          </cell>
        </row>
        <row r="94">
          <cell r="AN94">
            <v>0</v>
          </cell>
        </row>
        <row r="95">
          <cell r="F95">
            <v>14238.3</v>
          </cell>
          <cell r="G95">
            <v>9748.4660240963858</v>
          </cell>
          <cell r="H95">
            <v>4489.8339759036144</v>
          </cell>
          <cell r="P95">
            <v>3319.6499999999996</v>
          </cell>
          <cell r="Q95">
            <v>0</v>
          </cell>
          <cell r="R95">
            <v>0</v>
          </cell>
          <cell r="S95">
            <v>31270.486666666668</v>
          </cell>
          <cell r="T95">
            <v>26852.267799999998</v>
          </cell>
          <cell r="U95">
            <v>4508.2188666666671</v>
          </cell>
          <cell r="V95">
            <v>0</v>
          </cell>
          <cell r="W95">
            <v>0</v>
          </cell>
          <cell r="X95">
            <v>29515.875545454546</v>
          </cell>
          <cell r="Y95">
            <v>12409</v>
          </cell>
          <cell r="Z95">
            <v>17106.875545454543</v>
          </cell>
          <cell r="AA95">
            <v>0</v>
          </cell>
          <cell r="AB95">
            <v>0</v>
          </cell>
          <cell r="AC95">
            <v>24859.817575757574</v>
          </cell>
          <cell r="AD95">
            <v>10105</v>
          </cell>
          <cell r="AE95">
            <v>14754.817575757575</v>
          </cell>
          <cell r="AF95">
            <v>5251.9509090909087</v>
          </cell>
          <cell r="AG95">
            <v>4781</v>
          </cell>
          <cell r="AH95">
            <v>470.95090909090914</v>
          </cell>
          <cell r="AJ95">
            <v>0</v>
          </cell>
          <cell r="AK95">
            <v>116775.1297878788</v>
          </cell>
          <cell r="AL95">
            <v>43965.116024096387</v>
          </cell>
          <cell r="AM95">
            <v>72810.013763782408</v>
          </cell>
          <cell r="AN95">
            <v>72810.013763782408</v>
          </cell>
          <cell r="AO95">
            <v>22426</v>
          </cell>
          <cell r="AP95">
            <v>56464</v>
          </cell>
          <cell r="AQ95">
            <v>5344.308649356225</v>
          </cell>
          <cell r="AR95">
            <v>14571.544133725103</v>
          </cell>
        </row>
        <row r="96">
          <cell r="F96">
            <v>6192.2999999999993</v>
          </cell>
          <cell r="G96">
            <v>1702.4660240963858</v>
          </cell>
          <cell r="H96">
            <v>4489.8339759036144</v>
          </cell>
          <cell r="P96">
            <v>3319.6499999999996</v>
          </cell>
          <cell r="Q96">
            <v>0</v>
          </cell>
          <cell r="R96">
            <v>0</v>
          </cell>
          <cell r="S96">
            <v>9748.4866666666676</v>
          </cell>
          <cell r="T96">
            <v>5330.2677999999978</v>
          </cell>
          <cell r="U96">
            <v>4508.2188666666671</v>
          </cell>
          <cell r="V96">
            <v>0</v>
          </cell>
          <cell r="W96">
            <v>0</v>
          </cell>
          <cell r="X96">
            <v>3835.8755454545462</v>
          </cell>
          <cell r="Y96">
            <v>1612</v>
          </cell>
          <cell r="Z96">
            <v>2223.8755454545426</v>
          </cell>
          <cell r="AA96">
            <v>0</v>
          </cell>
          <cell r="AB96">
            <v>0</v>
          </cell>
          <cell r="AC96">
            <v>2279.8175757575736</v>
          </cell>
          <cell r="AD96">
            <v>925</v>
          </cell>
          <cell r="AE96">
            <v>1354.8175757575755</v>
          </cell>
          <cell r="AF96">
            <v>5251.9509090909087</v>
          </cell>
          <cell r="AG96">
            <v>4781</v>
          </cell>
          <cell r="AH96">
            <v>470.95090909090914</v>
          </cell>
          <cell r="AJ96">
            <v>0</v>
          </cell>
          <cell r="AK96">
            <v>31483.129787878803</v>
          </cell>
          <cell r="AL96">
            <v>8478.1160240963873</v>
          </cell>
          <cell r="AM96">
            <v>23005.013763782408</v>
          </cell>
          <cell r="AN96">
            <v>23005.013763782401</v>
          </cell>
          <cell r="AO96">
            <v>2449</v>
          </cell>
          <cell r="AP96">
            <v>6659</v>
          </cell>
          <cell r="AQ96">
            <v>5344.308649356225</v>
          </cell>
          <cell r="AR96">
            <v>14571.544133725103</v>
          </cell>
        </row>
        <row r="97">
          <cell r="F97">
            <v>825</v>
          </cell>
          <cell r="P97">
            <v>2016</v>
          </cell>
          <cell r="S97">
            <v>-474</v>
          </cell>
          <cell r="X97">
            <v>1029</v>
          </cell>
          <cell r="AC97">
            <v>-117</v>
          </cell>
          <cell r="AF97">
            <v>266</v>
          </cell>
          <cell r="AG97">
            <v>266</v>
          </cell>
          <cell r="AH97">
            <v>0</v>
          </cell>
          <cell r="AJ97">
            <v>0</v>
          </cell>
          <cell r="AK97">
            <v>3695</v>
          </cell>
        </row>
        <row r="98">
          <cell r="P98">
            <v>992</v>
          </cell>
          <cell r="S98">
            <v>106</v>
          </cell>
          <cell r="X98">
            <v>116</v>
          </cell>
        </row>
        <row r="99">
          <cell r="P99">
            <v>976</v>
          </cell>
          <cell r="S99">
            <v>106</v>
          </cell>
          <cell r="X99">
            <v>116</v>
          </cell>
        </row>
        <row r="100">
          <cell r="P100">
            <v>967</v>
          </cell>
          <cell r="S100">
            <v>106</v>
          </cell>
          <cell r="X100">
            <v>116</v>
          </cell>
        </row>
        <row r="101">
          <cell r="F101">
            <v>93</v>
          </cell>
          <cell r="P101">
            <v>810</v>
          </cell>
          <cell r="S101">
            <v>206</v>
          </cell>
          <cell r="X101">
            <v>459</v>
          </cell>
          <cell r="AC101">
            <v>-117</v>
          </cell>
          <cell r="AF101">
            <v>266</v>
          </cell>
          <cell r="AG101">
            <v>266</v>
          </cell>
          <cell r="AH101">
            <v>0</v>
          </cell>
          <cell r="AK101">
            <v>1741</v>
          </cell>
          <cell r="AL101">
            <v>116775.1297878788</v>
          </cell>
          <cell r="AM101">
            <v>43965.116024096387</v>
          </cell>
        </row>
        <row r="102">
          <cell r="F102">
            <v>93</v>
          </cell>
          <cell r="X102">
            <v>0</v>
          </cell>
          <cell r="AK102">
            <v>93</v>
          </cell>
        </row>
        <row r="103">
          <cell r="F103">
            <v>639</v>
          </cell>
          <cell r="P103">
            <v>1206</v>
          </cell>
          <cell r="S103">
            <v>-680</v>
          </cell>
          <cell r="X103">
            <v>0</v>
          </cell>
          <cell r="AC103">
            <v>0</v>
          </cell>
          <cell r="AF103">
            <v>0</v>
          </cell>
          <cell r="AG103">
            <v>0</v>
          </cell>
          <cell r="AH103">
            <v>0</v>
          </cell>
          <cell r="AK103">
            <v>1291</v>
          </cell>
        </row>
        <row r="104">
          <cell r="P104">
            <v>800</v>
          </cell>
          <cell r="S104">
            <v>0</v>
          </cell>
        </row>
        <row r="105">
          <cell r="F105">
            <v>0</v>
          </cell>
          <cell r="S105">
            <v>0</v>
          </cell>
          <cell r="X105">
            <v>0</v>
          </cell>
        </row>
        <row r="107">
          <cell r="AK107">
            <v>0</v>
          </cell>
        </row>
        <row r="108">
          <cell r="AK108">
            <v>0</v>
          </cell>
        </row>
        <row r="109">
          <cell r="F109">
            <v>0</v>
          </cell>
          <cell r="P109">
            <v>0</v>
          </cell>
          <cell r="S109">
            <v>0</v>
          </cell>
          <cell r="X109">
            <v>0</v>
          </cell>
          <cell r="AC109">
            <v>0</v>
          </cell>
          <cell r="AF109">
            <v>0</v>
          </cell>
          <cell r="AG109">
            <v>0</v>
          </cell>
          <cell r="AH109">
            <v>0</v>
          </cell>
          <cell r="AK109">
            <v>0</v>
          </cell>
        </row>
        <row r="110">
          <cell r="S110">
            <v>0</v>
          </cell>
          <cell r="AC110">
            <v>0</v>
          </cell>
          <cell r="AF110">
            <v>0</v>
          </cell>
          <cell r="AG110">
            <v>0</v>
          </cell>
          <cell r="AH110">
            <v>0</v>
          </cell>
          <cell r="AK110">
            <v>0</v>
          </cell>
        </row>
        <row r="111">
          <cell r="F111">
            <v>0</v>
          </cell>
          <cell r="P111">
            <v>0</v>
          </cell>
          <cell r="S111">
            <v>0</v>
          </cell>
          <cell r="AC111">
            <v>0</v>
          </cell>
          <cell r="AF111">
            <v>0</v>
          </cell>
          <cell r="AG111">
            <v>0</v>
          </cell>
          <cell r="AH111">
            <v>0</v>
          </cell>
          <cell r="AK111">
            <v>0</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X113">
            <v>0</v>
          </cell>
          <cell r="AC113">
            <v>0</v>
          </cell>
          <cell r="AF113">
            <v>0</v>
          </cell>
          <cell r="AG113">
            <v>0</v>
          </cell>
          <cell r="AH113">
            <v>0</v>
          </cell>
          <cell r="AK113">
            <v>0</v>
          </cell>
        </row>
        <row r="114">
          <cell r="F114">
            <v>0</v>
          </cell>
          <cell r="P114">
            <v>0</v>
          </cell>
          <cell r="AC114">
            <v>0</v>
          </cell>
          <cell r="AF114">
            <v>0</v>
          </cell>
          <cell r="AG114">
            <v>0</v>
          </cell>
          <cell r="AH114">
            <v>0</v>
          </cell>
          <cell r="AK114">
            <v>0</v>
          </cell>
        </row>
        <row r="115">
          <cell r="F115">
            <v>0</v>
          </cell>
          <cell r="P115">
            <v>0</v>
          </cell>
          <cell r="S115">
            <v>0</v>
          </cell>
          <cell r="X115">
            <v>0</v>
          </cell>
          <cell r="AC115">
            <v>0</v>
          </cell>
          <cell r="AF115">
            <v>0</v>
          </cell>
          <cell r="AG115">
            <v>0</v>
          </cell>
          <cell r="AH115">
            <v>0</v>
          </cell>
          <cell r="AK115">
            <v>0</v>
          </cell>
        </row>
        <row r="116">
          <cell r="F116">
            <v>0</v>
          </cell>
          <cell r="P116">
            <v>0</v>
          </cell>
          <cell r="S116">
            <v>0</v>
          </cell>
          <cell r="AC116">
            <v>0</v>
          </cell>
          <cell r="AG116">
            <v>0</v>
          </cell>
          <cell r="AH116">
            <v>0</v>
          </cell>
          <cell r="AK116">
            <v>0</v>
          </cell>
          <cell r="AM116">
            <v>0</v>
          </cell>
        </row>
        <row r="117">
          <cell r="F117">
            <v>0</v>
          </cell>
          <cell r="P117">
            <v>0</v>
          </cell>
          <cell r="S117">
            <v>0</v>
          </cell>
          <cell r="AH117">
            <v>0</v>
          </cell>
          <cell r="AK117">
            <v>0</v>
          </cell>
        </row>
        <row r="118">
          <cell r="F118">
            <v>0</v>
          </cell>
          <cell r="P118">
            <v>0</v>
          </cell>
          <cell r="S118">
            <v>0</v>
          </cell>
          <cell r="AC118">
            <v>0</v>
          </cell>
          <cell r="AG118">
            <v>0</v>
          </cell>
          <cell r="AH118">
            <v>0</v>
          </cell>
          <cell r="AK118">
            <v>0</v>
          </cell>
          <cell r="AL118">
            <v>0</v>
          </cell>
          <cell r="AM118">
            <v>0</v>
          </cell>
        </row>
        <row r="119">
          <cell r="P119">
            <v>0</v>
          </cell>
          <cell r="S119">
            <v>0</v>
          </cell>
          <cell r="AC119">
            <v>0</v>
          </cell>
          <cell r="AG119">
            <v>0</v>
          </cell>
          <cell r="AH119">
            <v>0</v>
          </cell>
          <cell r="AK119">
            <v>0</v>
          </cell>
        </row>
        <row r="120">
          <cell r="F120">
            <v>0</v>
          </cell>
          <cell r="P120">
            <v>0</v>
          </cell>
          <cell r="S120">
            <v>0</v>
          </cell>
          <cell r="AC120">
            <v>0</v>
          </cell>
          <cell r="AF120">
            <v>0</v>
          </cell>
          <cell r="AG120">
            <v>0</v>
          </cell>
          <cell r="AH120">
            <v>0</v>
          </cell>
          <cell r="AK120">
            <v>0</v>
          </cell>
        </row>
        <row r="121">
          <cell r="P121">
            <v>0</v>
          </cell>
          <cell r="S121">
            <v>0</v>
          </cell>
          <cell r="X121">
            <v>0</v>
          </cell>
          <cell r="AC121">
            <v>0</v>
          </cell>
          <cell r="AG121">
            <v>0</v>
          </cell>
          <cell r="AH121">
            <v>0</v>
          </cell>
          <cell r="AK121">
            <v>0</v>
          </cell>
        </row>
        <row r="122">
          <cell r="F122">
            <v>100</v>
          </cell>
          <cell r="AK122">
            <v>100</v>
          </cell>
        </row>
        <row r="123">
          <cell r="S123">
            <v>0</v>
          </cell>
          <cell r="X123">
            <v>0</v>
          </cell>
          <cell r="AF123">
            <v>0</v>
          </cell>
          <cell r="AK123">
            <v>0</v>
          </cell>
        </row>
        <row r="124">
          <cell r="F124">
            <v>3480</v>
          </cell>
          <cell r="AK124">
            <v>3480</v>
          </cell>
        </row>
        <row r="125">
          <cell r="AK125">
            <v>0</v>
          </cell>
        </row>
        <row r="126">
          <cell r="AK126">
            <v>0</v>
          </cell>
          <cell r="AL126">
            <v>13247.384148484838</v>
          </cell>
        </row>
        <row r="127">
          <cell r="F127">
            <v>0</v>
          </cell>
          <cell r="AK127">
            <v>0</v>
          </cell>
        </row>
        <row r="128">
          <cell r="F128">
            <v>3580</v>
          </cell>
          <cell r="G128">
            <v>0</v>
          </cell>
          <cell r="H128">
            <v>0</v>
          </cell>
          <cell r="P128">
            <v>1206</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J128">
            <v>0</v>
          </cell>
          <cell r="AK128">
            <v>3580</v>
          </cell>
          <cell r="AO128">
            <v>0</v>
          </cell>
          <cell r="AP128">
            <v>0</v>
          </cell>
          <cell r="AQ128">
            <v>0</v>
          </cell>
          <cell r="AR128">
            <v>0</v>
          </cell>
        </row>
        <row r="129">
          <cell r="F129">
            <v>3580</v>
          </cell>
          <cell r="G129">
            <v>0</v>
          </cell>
          <cell r="H129">
            <v>0</v>
          </cell>
          <cell r="P129">
            <v>1206</v>
          </cell>
          <cell r="S129">
            <v>-680</v>
          </cell>
          <cell r="X129">
            <v>0</v>
          </cell>
          <cell r="Y129">
            <v>0</v>
          </cell>
          <cell r="Z129">
            <v>0</v>
          </cell>
          <cell r="AC129">
            <v>0</v>
          </cell>
          <cell r="AD129">
            <v>0</v>
          </cell>
          <cell r="AE129">
            <v>0</v>
          </cell>
          <cell r="AF129">
            <v>0</v>
          </cell>
          <cell r="AG129">
            <v>0</v>
          </cell>
          <cell r="AH129">
            <v>0</v>
          </cell>
          <cell r="AJ129">
            <v>0</v>
          </cell>
          <cell r="AK129">
            <v>3580</v>
          </cell>
        </row>
        <row r="130">
          <cell r="AK130">
            <v>16827.384148484838</v>
          </cell>
          <cell r="AL130">
            <v>4912</v>
          </cell>
        </row>
        <row r="131">
          <cell r="AK131">
            <v>16827.384148484838</v>
          </cell>
        </row>
        <row r="132">
          <cell r="AK132">
            <v>24039.120212121197</v>
          </cell>
          <cell r="AL132">
            <v>13754.883975903613</v>
          </cell>
          <cell r="AM132">
            <v>9418.9862362175918</v>
          </cell>
        </row>
        <row r="134">
          <cell r="AK134">
            <v>7211.7360636363592</v>
          </cell>
          <cell r="AO134">
            <v>0</v>
          </cell>
        </row>
        <row r="137">
          <cell r="AK137">
            <v>82229</v>
          </cell>
          <cell r="AM137">
            <v>82229</v>
          </cell>
          <cell r="AO137">
            <v>0</v>
          </cell>
          <cell r="AQ137">
            <v>0</v>
          </cell>
        </row>
        <row r="138">
          <cell r="AK138">
            <v>9418.9862362175918</v>
          </cell>
          <cell r="AO138">
            <v>0</v>
          </cell>
        </row>
        <row r="139">
          <cell r="AK139">
            <v>52.04</v>
          </cell>
          <cell r="AO139" t="e">
            <v>#DIV/0!</v>
          </cell>
        </row>
        <row r="140">
          <cell r="AK140">
            <v>46.08</v>
          </cell>
          <cell r="AO140" t="e">
            <v>#DIV/0!</v>
          </cell>
        </row>
        <row r="141">
          <cell r="AK141">
            <v>0</v>
          </cell>
          <cell r="AO141">
            <v>0</v>
          </cell>
        </row>
        <row r="143">
          <cell r="AK143">
            <v>14.59</v>
          </cell>
          <cell r="AO143" t="e">
            <v>#DIV/0!</v>
          </cell>
        </row>
        <row r="145">
          <cell r="AJ145">
            <v>0</v>
          </cell>
          <cell r="AK145">
            <v>11.11</v>
          </cell>
          <cell r="AO145" t="e">
            <v>#DIV/0!</v>
          </cell>
        </row>
        <row r="146">
          <cell r="AK146">
            <v>57720</v>
          </cell>
          <cell r="AL146">
            <v>57720</v>
          </cell>
        </row>
        <row r="148">
          <cell r="AJ148">
            <v>300</v>
          </cell>
        </row>
        <row r="149">
          <cell r="AK149">
            <v>5114.2857142857147</v>
          </cell>
          <cell r="AL149">
            <v>-43965.116024096387</v>
          </cell>
          <cell r="AM149">
            <v>-72810.013763782408</v>
          </cell>
        </row>
        <row r="150">
          <cell r="S150">
            <v>0</v>
          </cell>
          <cell r="AK150">
            <v>865.25</v>
          </cell>
        </row>
        <row r="152">
          <cell r="AJ152">
            <v>0</v>
          </cell>
          <cell r="AK152">
            <v>139949</v>
          </cell>
          <cell r="AL152">
            <v>57720</v>
          </cell>
          <cell r="AM152">
            <v>82229</v>
          </cell>
          <cell r="AO152">
            <v>0</v>
          </cell>
        </row>
        <row r="153">
          <cell r="AK153">
            <v>0</v>
          </cell>
        </row>
        <row r="154">
          <cell r="AK154">
            <v>139949</v>
          </cell>
          <cell r="AL154">
            <v>57720</v>
          </cell>
          <cell r="AM154">
            <v>82229</v>
          </cell>
        </row>
        <row r="155">
          <cell r="AK155">
            <v>0</v>
          </cell>
          <cell r="AO155">
            <v>2449</v>
          </cell>
          <cell r="AP155">
            <v>6659</v>
          </cell>
          <cell r="AQ155">
            <v>5344.308649356225</v>
          </cell>
          <cell r="AR155">
            <v>14571.544133725103</v>
          </cell>
        </row>
        <row r="156">
          <cell r="AK156">
            <v>20.6</v>
          </cell>
          <cell r="AL156">
            <v>31.3</v>
          </cell>
          <cell r="AM156">
            <v>12.9</v>
          </cell>
        </row>
        <row r="157">
          <cell r="AK157">
            <v>4.3796018241005417</v>
          </cell>
          <cell r="AL157">
            <v>-100</v>
          </cell>
          <cell r="AM157">
            <v>-100</v>
          </cell>
        </row>
        <row r="158">
          <cell r="AL158">
            <v>0</v>
          </cell>
          <cell r="AM158">
            <v>0</v>
          </cell>
        </row>
        <row r="160">
          <cell r="F160">
            <v>0</v>
          </cell>
          <cell r="P160">
            <v>0</v>
          </cell>
          <cell r="S160">
            <v>0</v>
          </cell>
          <cell r="X160">
            <v>0</v>
          </cell>
          <cell r="AC160">
            <v>0</v>
          </cell>
          <cell r="AJ160">
            <v>142</v>
          </cell>
          <cell r="AK160">
            <v>0</v>
          </cell>
        </row>
        <row r="161">
          <cell r="P161">
            <v>859</v>
          </cell>
          <cell r="S161">
            <v>1389</v>
          </cell>
          <cell r="X161">
            <v>1415</v>
          </cell>
          <cell r="AC161">
            <v>724</v>
          </cell>
          <cell r="AF161">
            <v>1203</v>
          </cell>
          <cell r="AG161">
            <v>530</v>
          </cell>
          <cell r="AH161">
            <v>673</v>
          </cell>
          <cell r="AK161">
            <v>5590</v>
          </cell>
        </row>
        <row r="162">
          <cell r="F162">
            <v>0</v>
          </cell>
          <cell r="P162">
            <v>390</v>
          </cell>
          <cell r="S162">
            <v>512</v>
          </cell>
          <cell r="X162">
            <v>2374</v>
          </cell>
          <cell r="AC162">
            <v>1081</v>
          </cell>
          <cell r="AF162">
            <v>560</v>
          </cell>
          <cell r="AG162">
            <v>500</v>
          </cell>
          <cell r="AH162">
            <v>60</v>
          </cell>
          <cell r="AK162">
            <v>4357</v>
          </cell>
        </row>
        <row r="163">
          <cell r="F163">
            <v>0</v>
          </cell>
          <cell r="P163">
            <v>226</v>
          </cell>
          <cell r="S163">
            <v>133</v>
          </cell>
          <cell r="X163">
            <v>226</v>
          </cell>
          <cell r="AC163">
            <v>173</v>
          </cell>
          <cell r="AF163">
            <v>90</v>
          </cell>
          <cell r="AG163">
            <v>90</v>
          </cell>
          <cell r="AH163">
            <v>0</v>
          </cell>
          <cell r="AK163">
            <v>848</v>
          </cell>
        </row>
        <row r="164">
          <cell r="P164">
            <v>120</v>
          </cell>
          <cell r="S164">
            <v>94</v>
          </cell>
          <cell r="X164">
            <v>131</v>
          </cell>
          <cell r="AB164">
            <v>9</v>
          </cell>
          <cell r="AC164">
            <v>83</v>
          </cell>
          <cell r="AF164">
            <v>80</v>
          </cell>
          <cell r="AG164">
            <v>80</v>
          </cell>
          <cell r="AK164">
            <v>428</v>
          </cell>
        </row>
        <row r="165">
          <cell r="AK165">
            <v>0</v>
          </cell>
        </row>
        <row r="166">
          <cell r="F166">
            <v>14.170833333333334</v>
          </cell>
          <cell r="AK166">
            <v>14.170833333333334</v>
          </cell>
        </row>
        <row r="167">
          <cell r="P167">
            <v>450</v>
          </cell>
          <cell r="S167">
            <v>688.5</v>
          </cell>
          <cell r="X167">
            <v>416.54545454545456</v>
          </cell>
          <cell r="AC167">
            <v>179.90909090909091</v>
          </cell>
          <cell r="AF167">
            <v>157.90909090909091</v>
          </cell>
          <cell r="AG167">
            <v>157.90909090909091</v>
          </cell>
          <cell r="AK167">
            <v>1734.9545454545455</v>
          </cell>
        </row>
        <row r="168">
          <cell r="F168">
            <v>-60</v>
          </cell>
          <cell r="S168">
            <v>700.5</v>
          </cell>
          <cell r="X168">
            <v>998.4545454545455</v>
          </cell>
          <cell r="AC168">
            <v>544.09090909090912</v>
          </cell>
          <cell r="AK168">
            <v>2183.0454545454545</v>
          </cell>
        </row>
        <row r="169">
          <cell r="S169">
            <v>1389</v>
          </cell>
          <cell r="X169">
            <v>1415</v>
          </cell>
          <cell r="AC169">
            <v>724</v>
          </cell>
        </row>
        <row r="170">
          <cell r="F170">
            <v>60</v>
          </cell>
          <cell r="P170">
            <v>0</v>
          </cell>
          <cell r="S170">
            <v>0</v>
          </cell>
          <cell r="X170">
            <v>0</v>
          </cell>
          <cell r="AC170">
            <v>0</v>
          </cell>
          <cell r="AK170">
            <v>60</v>
          </cell>
        </row>
        <row r="171">
          <cell r="S171">
            <v>0</v>
          </cell>
          <cell r="X171">
            <v>0</v>
          </cell>
          <cell r="AC171">
            <v>0</v>
          </cell>
          <cell r="AF171">
            <v>0</v>
          </cell>
          <cell r="AG171">
            <v>0</v>
          </cell>
          <cell r="AH171">
            <v>0</v>
          </cell>
          <cell r="AK171">
            <v>0</v>
          </cell>
        </row>
        <row r="172">
          <cell r="F172">
            <v>825</v>
          </cell>
          <cell r="G172">
            <v>0</v>
          </cell>
          <cell r="H172">
            <v>0</v>
          </cell>
          <cell r="P172">
            <v>2016</v>
          </cell>
          <cell r="Q172">
            <v>0</v>
          </cell>
          <cell r="R172">
            <v>0</v>
          </cell>
          <cell r="S172">
            <v>-474</v>
          </cell>
          <cell r="T172">
            <v>0</v>
          </cell>
          <cell r="U172">
            <v>0</v>
          </cell>
          <cell r="V172">
            <v>0</v>
          </cell>
          <cell r="W172">
            <v>0</v>
          </cell>
          <cell r="X172">
            <v>1029</v>
          </cell>
          <cell r="Y172">
            <v>0</v>
          </cell>
          <cell r="Z172">
            <v>0</v>
          </cell>
          <cell r="AA172">
            <v>0</v>
          </cell>
          <cell r="AB172">
            <v>0</v>
          </cell>
          <cell r="AC172">
            <v>-117</v>
          </cell>
          <cell r="AD172">
            <v>0</v>
          </cell>
          <cell r="AE172">
            <v>0</v>
          </cell>
          <cell r="AF172">
            <v>266</v>
          </cell>
          <cell r="AG172">
            <v>461</v>
          </cell>
          <cell r="AH172">
            <v>0</v>
          </cell>
          <cell r="AJ172">
            <v>0</v>
          </cell>
          <cell r="AK172">
            <v>3890</v>
          </cell>
        </row>
        <row r="173">
          <cell r="F173">
            <v>825</v>
          </cell>
          <cell r="G173">
            <v>0</v>
          </cell>
          <cell r="H173">
            <v>0</v>
          </cell>
          <cell r="P173">
            <v>2016</v>
          </cell>
          <cell r="Q173">
            <v>0</v>
          </cell>
          <cell r="R173">
            <v>0</v>
          </cell>
          <cell r="S173">
            <v>-474</v>
          </cell>
          <cell r="T173">
            <v>0</v>
          </cell>
          <cell r="U173">
            <v>0</v>
          </cell>
          <cell r="V173">
            <v>0</v>
          </cell>
          <cell r="W173">
            <v>0</v>
          </cell>
          <cell r="X173">
            <v>1029</v>
          </cell>
          <cell r="Y173">
            <v>0</v>
          </cell>
          <cell r="Z173">
            <v>0</v>
          </cell>
          <cell r="AA173">
            <v>0</v>
          </cell>
          <cell r="AB173">
            <v>0</v>
          </cell>
          <cell r="AC173">
            <v>-117</v>
          </cell>
          <cell r="AD173">
            <v>0</v>
          </cell>
          <cell r="AE173">
            <v>0</v>
          </cell>
          <cell r="AF173">
            <v>266</v>
          </cell>
          <cell r="AG173">
            <v>266</v>
          </cell>
          <cell r="AH173">
            <v>0</v>
          </cell>
          <cell r="AJ173">
            <v>0</v>
          </cell>
          <cell r="AK173">
            <v>3695</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J174">
            <v>0</v>
          </cell>
          <cell r="AK174">
            <v>0</v>
          </cell>
        </row>
        <row r="175">
          <cell r="F175">
            <v>0</v>
          </cell>
          <cell r="AG175">
            <v>0</v>
          </cell>
          <cell r="AK175">
            <v>0</v>
          </cell>
        </row>
        <row r="176">
          <cell r="AK176">
            <v>0</v>
          </cell>
        </row>
        <row r="177">
          <cell r="F177">
            <v>3480</v>
          </cell>
          <cell r="AK177">
            <v>3480</v>
          </cell>
        </row>
        <row r="178">
          <cell r="F178">
            <v>742.3</v>
          </cell>
          <cell r="P178">
            <v>962.45</v>
          </cell>
          <cell r="Q178">
            <v>0</v>
          </cell>
          <cell r="R178">
            <v>0</v>
          </cell>
          <cell r="S178">
            <v>2034.72</v>
          </cell>
          <cell r="T178">
            <v>659.81780000000003</v>
          </cell>
          <cell r="U178">
            <v>686.40219999999999</v>
          </cell>
          <cell r="V178">
            <v>0</v>
          </cell>
          <cell r="W178">
            <v>0</v>
          </cell>
          <cell r="X178">
            <v>830.12099999999998</v>
          </cell>
          <cell r="AA178">
            <v>0</v>
          </cell>
          <cell r="AB178">
            <v>0</v>
          </cell>
          <cell r="AC178">
            <v>689.86</v>
          </cell>
          <cell r="AF178">
            <v>1784.8600000000001</v>
          </cell>
          <cell r="AG178">
            <v>1697.909090909091</v>
          </cell>
          <cell r="AH178">
            <v>86.950909090909136</v>
          </cell>
          <cell r="AJ178">
            <v>0</v>
          </cell>
          <cell r="AK178">
            <v>7462.360090909091</v>
          </cell>
          <cell r="AO178">
            <v>292</v>
          </cell>
          <cell r="AP178">
            <v>761</v>
          </cell>
          <cell r="AQ178">
            <v>1068.45</v>
          </cell>
          <cell r="AR178">
            <v>2428.0464545454552</v>
          </cell>
        </row>
        <row r="179">
          <cell r="F179">
            <v>0</v>
          </cell>
          <cell r="G179">
            <v>0</v>
          </cell>
          <cell r="H179">
            <v>0</v>
          </cell>
          <cell r="P179">
            <v>450</v>
          </cell>
          <cell r="Q179">
            <v>0</v>
          </cell>
          <cell r="R179">
            <v>0</v>
          </cell>
          <cell r="S179">
            <v>688.5</v>
          </cell>
          <cell r="T179">
            <v>0</v>
          </cell>
          <cell r="U179">
            <v>0</v>
          </cell>
          <cell r="V179">
            <v>0</v>
          </cell>
          <cell r="W179">
            <v>0</v>
          </cell>
          <cell r="X179">
            <v>416.54545454545456</v>
          </cell>
          <cell r="Y179">
            <v>175</v>
          </cell>
          <cell r="Z179">
            <v>241.54545454545456</v>
          </cell>
          <cell r="AA179">
            <v>0</v>
          </cell>
          <cell r="AB179">
            <v>0</v>
          </cell>
          <cell r="AC179">
            <v>179.90909090909091</v>
          </cell>
          <cell r="AD179">
            <v>73</v>
          </cell>
          <cell r="AE179">
            <v>106.90909090909091</v>
          </cell>
          <cell r="AF179">
            <v>157.90909090909091</v>
          </cell>
          <cell r="AG179">
            <v>157.90909090909091</v>
          </cell>
          <cell r="AH179">
            <v>0</v>
          </cell>
        </row>
        <row r="180">
          <cell r="F180">
            <v>0</v>
          </cell>
          <cell r="P180">
            <v>-107</v>
          </cell>
          <cell r="Q180">
            <v>0</v>
          </cell>
          <cell r="R180">
            <v>0</v>
          </cell>
          <cell r="S180">
            <v>-76.333333333333329</v>
          </cell>
          <cell r="T180">
            <v>13.666666666666666</v>
          </cell>
          <cell r="U180">
            <v>0</v>
          </cell>
          <cell r="V180">
            <v>0</v>
          </cell>
          <cell r="W180">
            <v>0</v>
          </cell>
          <cell r="X180">
            <v>623</v>
          </cell>
          <cell r="AA180">
            <v>0</v>
          </cell>
          <cell r="AB180">
            <v>0</v>
          </cell>
          <cell r="AC180">
            <v>13.333333333333334</v>
          </cell>
          <cell r="AF180">
            <v>1</v>
          </cell>
          <cell r="AG180">
            <v>1</v>
          </cell>
          <cell r="AH180">
            <v>0</v>
          </cell>
          <cell r="AJ180">
            <v>0</v>
          </cell>
          <cell r="AK180">
            <v>7665.7360636363592</v>
          </cell>
          <cell r="AO180">
            <v>267</v>
          </cell>
          <cell r="AP180">
            <v>349</v>
          </cell>
          <cell r="AQ180">
            <v>-107</v>
          </cell>
          <cell r="AR180">
            <v>-55</v>
          </cell>
        </row>
        <row r="183">
          <cell r="F183">
            <v>8205</v>
          </cell>
          <cell r="P183">
            <v>848.19999999999959</v>
          </cell>
          <cell r="S183">
            <v>5161.6000000000004</v>
          </cell>
          <cell r="X183">
            <v>904.30000000000064</v>
          </cell>
          <cell r="AC183">
            <v>505.53333333333126</v>
          </cell>
          <cell r="AF183">
            <v>1767.9999999999995</v>
          </cell>
          <cell r="AG183">
            <v>1862</v>
          </cell>
          <cell r="AH183">
            <v>-289</v>
          </cell>
          <cell r="AP183">
            <v>1507.2</v>
          </cell>
        </row>
        <row r="184">
          <cell r="AO184" t="str">
            <v>ОЧИК.18.02.</v>
          </cell>
        </row>
        <row r="187">
          <cell r="F187" t="str">
            <v>АПАРАТ ВСЬОГО</v>
          </cell>
          <cell r="G187" t="str">
            <v>АПАРАТ ЕЛЕКТРО</v>
          </cell>
          <cell r="H187" t="str">
            <v>АПАРАТ ТЕПЛО</v>
          </cell>
          <cell r="P187" t="str">
            <v>ККМ</v>
          </cell>
          <cell r="S187" t="str">
            <v>КТМ</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J187" t="str">
            <v>ДОП.ВИР. СТ.ОРГ.</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90">
          <cell r="S190">
            <v>111.8</v>
          </cell>
          <cell r="X190">
            <v>133.4</v>
          </cell>
          <cell r="AC190">
            <v>117.3</v>
          </cell>
          <cell r="AK190">
            <v>362.5</v>
          </cell>
          <cell r="AO190">
            <v>221.49122807017542</v>
          </cell>
        </row>
        <row r="191">
          <cell r="S191">
            <v>128</v>
          </cell>
          <cell r="X191">
            <v>152.69999999999999</v>
          </cell>
          <cell r="AC191">
            <v>134.30000000000001</v>
          </cell>
          <cell r="AK191">
            <v>415</v>
          </cell>
          <cell r="AO191">
            <v>252.49999999999997</v>
          </cell>
        </row>
        <row r="192">
          <cell r="P192">
            <v>0</v>
          </cell>
          <cell r="S192">
            <v>0</v>
          </cell>
          <cell r="X192">
            <v>0</v>
          </cell>
          <cell r="AC192">
            <v>0</v>
          </cell>
          <cell r="AO192">
            <v>66</v>
          </cell>
        </row>
        <row r="193">
          <cell r="P193">
            <v>0</v>
          </cell>
          <cell r="S193">
            <v>192.5</v>
          </cell>
          <cell r="X193">
            <v>192.5</v>
          </cell>
          <cell r="AC193">
            <v>192.5</v>
          </cell>
          <cell r="AK193">
            <v>192.5</v>
          </cell>
          <cell r="AO193">
            <v>0</v>
          </cell>
        </row>
        <row r="194">
          <cell r="S194">
            <v>21522</v>
          </cell>
          <cell r="X194">
            <v>25680</v>
          </cell>
          <cell r="AC194">
            <v>22580</v>
          </cell>
          <cell r="AK194">
            <v>69781</v>
          </cell>
          <cell r="AO194">
            <v>0</v>
          </cell>
        </row>
        <row r="195">
          <cell r="AK195">
            <v>69782</v>
          </cell>
        </row>
        <row r="196">
          <cell r="X196">
            <v>0</v>
          </cell>
          <cell r="AC196">
            <v>0</v>
          </cell>
          <cell r="AK196">
            <v>0</v>
          </cell>
        </row>
        <row r="197">
          <cell r="X197">
            <v>0</v>
          </cell>
          <cell r="AC197">
            <v>0</v>
          </cell>
          <cell r="AK197">
            <v>0</v>
          </cell>
        </row>
        <row r="198">
          <cell r="X198">
            <v>82.5</v>
          </cell>
          <cell r="AC198">
            <v>82.5</v>
          </cell>
        </row>
        <row r="199">
          <cell r="X199">
            <v>0</v>
          </cell>
          <cell r="AC199">
            <v>0</v>
          </cell>
          <cell r="AK199">
            <v>0</v>
          </cell>
        </row>
        <row r="200">
          <cell r="S200">
            <v>0</v>
          </cell>
          <cell r="X200">
            <v>0</v>
          </cell>
          <cell r="AC200">
            <v>0</v>
          </cell>
          <cell r="AK200">
            <v>0</v>
          </cell>
        </row>
        <row r="202">
          <cell r="AK202">
            <v>0</v>
          </cell>
          <cell r="AO202">
            <v>75.839416058394164</v>
          </cell>
        </row>
        <row r="203">
          <cell r="AK203">
            <v>0</v>
          </cell>
          <cell r="AO203">
            <v>103.9</v>
          </cell>
        </row>
        <row r="204">
          <cell r="F204">
            <v>75</v>
          </cell>
          <cell r="AJ204">
            <v>0</v>
          </cell>
          <cell r="AO204" t="e">
            <v>#DIV/0!</v>
          </cell>
          <cell r="AR204">
            <v>75</v>
          </cell>
        </row>
        <row r="205">
          <cell r="S205">
            <v>675</v>
          </cell>
          <cell r="X205">
            <v>675</v>
          </cell>
          <cell r="AC205">
            <v>601.41999999999996</v>
          </cell>
          <cell r="AK205">
            <v>601.41999999999996</v>
          </cell>
          <cell r="AO205">
            <v>195.28</v>
          </cell>
        </row>
        <row r="206">
          <cell r="S206">
            <v>0</v>
          </cell>
          <cell r="X206">
            <v>0</v>
          </cell>
          <cell r="AC206">
            <v>0</v>
          </cell>
          <cell r="AK206">
            <v>0</v>
          </cell>
          <cell r="AO206">
            <v>14810</v>
          </cell>
        </row>
        <row r="207">
          <cell r="AK207">
            <v>0</v>
          </cell>
        </row>
        <row r="208">
          <cell r="S208">
            <v>128</v>
          </cell>
          <cell r="X208">
            <v>152.69999999999999</v>
          </cell>
          <cell r="Y208">
            <v>64.2</v>
          </cell>
          <cell r="Z208">
            <v>88.5</v>
          </cell>
          <cell r="AC208">
            <v>134.30000000000001</v>
          </cell>
          <cell r="AD208">
            <v>54.6</v>
          </cell>
          <cell r="AE208">
            <v>79.7</v>
          </cell>
          <cell r="AK208">
            <v>415</v>
          </cell>
          <cell r="AL208">
            <v>118.80000000000001</v>
          </cell>
          <cell r="AM208">
            <v>296.2</v>
          </cell>
          <cell r="AO208">
            <v>356.4</v>
          </cell>
          <cell r="AP208">
            <v>74.900000000000006</v>
          </cell>
          <cell r="AQ208">
            <v>281.5</v>
          </cell>
        </row>
        <row r="209">
          <cell r="S209">
            <v>21522</v>
          </cell>
          <cell r="X209">
            <v>25680</v>
          </cell>
          <cell r="Y209">
            <v>10797</v>
          </cell>
          <cell r="Z209">
            <v>14883</v>
          </cell>
          <cell r="AA209">
            <v>14883</v>
          </cell>
          <cell r="AC209">
            <v>22580</v>
          </cell>
          <cell r="AD209">
            <v>9180</v>
          </cell>
          <cell r="AE209">
            <v>13400</v>
          </cell>
          <cell r="AK209">
            <v>69781</v>
          </cell>
          <cell r="AL209">
            <v>19977</v>
          </cell>
          <cell r="AM209">
            <v>49805</v>
          </cell>
          <cell r="AO209">
            <v>14810</v>
          </cell>
          <cell r="AP209">
            <v>3112.427048260382</v>
          </cell>
          <cell r="AQ209">
            <v>11697.572951739618</v>
          </cell>
        </row>
        <row r="210">
          <cell r="S210">
            <v>168.14</v>
          </cell>
          <cell r="X210">
            <v>168.17</v>
          </cell>
          <cell r="Y210">
            <v>168.18</v>
          </cell>
          <cell r="Z210">
            <v>168.17</v>
          </cell>
          <cell r="AC210">
            <v>168.13</v>
          </cell>
          <cell r="AD210">
            <v>168.13</v>
          </cell>
          <cell r="AE210">
            <v>168.13</v>
          </cell>
          <cell r="AJ210" t="str">
            <v/>
          </cell>
          <cell r="AK210">
            <v>168.15</v>
          </cell>
          <cell r="AL210">
            <v>168.16</v>
          </cell>
          <cell r="AM210">
            <v>168.15</v>
          </cell>
          <cell r="AO210">
            <v>41.55</v>
          </cell>
          <cell r="AP210">
            <v>41.55</v>
          </cell>
          <cell r="AQ210">
            <v>41.55</v>
          </cell>
          <cell r="AR210" t="str">
            <v/>
          </cell>
        </row>
        <row r="211">
          <cell r="AM211">
            <v>0</v>
          </cell>
          <cell r="AO211">
            <v>52</v>
          </cell>
          <cell r="AP211">
            <v>52</v>
          </cell>
        </row>
        <row r="212">
          <cell r="X212">
            <v>25680</v>
          </cell>
          <cell r="AC212">
            <v>22580</v>
          </cell>
          <cell r="AK212">
            <v>69781</v>
          </cell>
          <cell r="AL212">
            <v>19977</v>
          </cell>
          <cell r="AM212">
            <v>49804</v>
          </cell>
          <cell r="AO212">
            <v>14862</v>
          </cell>
          <cell r="AP212">
            <v>3164.427048260382</v>
          </cell>
          <cell r="AQ212">
            <v>11697.572951739618</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30">
          <cell r="AP230">
            <v>1507.2</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4604.2999999999993</v>
          </cell>
          <cell r="P260">
            <v>4488.6499999999996</v>
          </cell>
          <cell r="S260">
            <v>7346.4866666666676</v>
          </cell>
          <cell r="X260">
            <v>4384.8755454545462</v>
          </cell>
          <cell r="AC260">
            <v>1635.8175757575736</v>
          </cell>
          <cell r="AF260">
            <v>4864.9509090909087</v>
          </cell>
          <cell r="AG260">
            <v>4394</v>
          </cell>
          <cell r="AH260">
            <v>470.95090909090914</v>
          </cell>
          <cell r="AJ260">
            <v>7599</v>
          </cell>
          <cell r="AK260">
            <v>28777.080696969697</v>
          </cell>
        </row>
        <row r="262">
          <cell r="F262">
            <v>14653.157142857142</v>
          </cell>
          <cell r="G262">
            <v>1702.4660240963858</v>
          </cell>
          <cell r="H262">
            <v>4418.8339759036144</v>
          </cell>
          <cell r="P262">
            <v>4488.6499999999996</v>
          </cell>
          <cell r="Q262">
            <v>0</v>
          </cell>
          <cell r="R262">
            <v>0</v>
          </cell>
          <cell r="S262">
            <v>7346.4866666666676</v>
          </cell>
          <cell r="T262">
            <v>5021.7877999999982</v>
          </cell>
          <cell r="U262">
            <v>2888.6988666666671</v>
          </cell>
          <cell r="V262">
            <v>0</v>
          </cell>
          <cell r="W262">
            <v>0</v>
          </cell>
          <cell r="X262">
            <v>4384.8755454545462</v>
          </cell>
          <cell r="Y262">
            <v>1410</v>
          </cell>
          <cell r="Z262">
            <v>1945.8755454545426</v>
          </cell>
          <cell r="AA262">
            <v>0</v>
          </cell>
          <cell r="AB262">
            <v>0</v>
          </cell>
          <cell r="AC262">
            <v>1635.8175757575736</v>
          </cell>
          <cell r="AD262">
            <v>711</v>
          </cell>
          <cell r="AE262">
            <v>1041.8175757575755</v>
          </cell>
          <cell r="AF262">
            <v>4864.9509090909087</v>
          </cell>
          <cell r="AG262">
            <v>4394</v>
          </cell>
          <cell r="AH262">
            <v>470.95090909090914</v>
          </cell>
          <cell r="AJ262">
            <v>0</v>
          </cell>
          <cell r="AK262">
            <v>123067.98693073593</v>
          </cell>
          <cell r="AM262">
            <v>140814.25</v>
          </cell>
        </row>
        <row r="263">
          <cell r="F263">
            <v>8653.8571428571431</v>
          </cell>
          <cell r="G263">
            <v>1528.4660240963858</v>
          </cell>
          <cell r="H263">
            <v>3850.5339759036142</v>
          </cell>
          <cell r="P263">
            <v>1810.5333333333328</v>
          </cell>
          <cell r="S263">
            <v>950.26666666666756</v>
          </cell>
          <cell r="T263">
            <v>4053.4899999999989</v>
          </cell>
          <cell r="U263">
            <v>582.7766666666671</v>
          </cell>
          <cell r="X263">
            <v>2340.3000000000006</v>
          </cell>
          <cell r="Y263">
            <v>1035</v>
          </cell>
          <cell r="Z263">
            <v>1427.2999999999972</v>
          </cell>
          <cell r="AC263">
            <v>228.86666666666451</v>
          </cell>
          <cell r="AD263">
            <v>290</v>
          </cell>
          <cell r="AE263">
            <v>425.86666666666639</v>
          </cell>
          <cell r="AF263">
            <v>1275.9999999999995</v>
          </cell>
          <cell r="AG263">
            <v>1800</v>
          </cell>
          <cell r="AH263">
            <v>-524</v>
          </cell>
          <cell r="AJ263">
            <v>-2455</v>
          </cell>
          <cell r="AK263">
            <v>102043.87290043289</v>
          </cell>
          <cell r="AM263">
            <v>14398.82380952381</v>
          </cell>
        </row>
        <row r="264">
          <cell r="F264">
            <v>95976.857142857145</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v>95976.857142857145</v>
          </cell>
        </row>
        <row r="265">
          <cell r="F265">
            <v>69782</v>
          </cell>
          <cell r="AK265">
            <v>69782</v>
          </cell>
        </row>
        <row r="266">
          <cell r="F266">
            <v>15510</v>
          </cell>
          <cell r="AK266">
            <v>15510</v>
          </cell>
        </row>
        <row r="267">
          <cell r="F267">
            <v>6983.8571428571431</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6983.8571428571431</v>
          </cell>
        </row>
        <row r="268">
          <cell r="F268">
            <v>636</v>
          </cell>
          <cell r="AK268">
            <v>636</v>
          </cell>
        </row>
        <row r="269">
          <cell r="F269">
            <v>0</v>
          </cell>
          <cell r="AK269">
            <v>0</v>
          </cell>
        </row>
        <row r="270">
          <cell r="F270">
            <v>1380.8571428571431</v>
          </cell>
          <cell r="AK270">
            <v>1380.8571428571431</v>
          </cell>
        </row>
        <row r="271">
          <cell r="F271">
            <v>3500</v>
          </cell>
          <cell r="AK271">
            <v>3500</v>
          </cell>
        </row>
        <row r="272">
          <cell r="F272">
            <v>0</v>
          </cell>
          <cell r="AK272">
            <v>0</v>
          </cell>
        </row>
        <row r="273">
          <cell r="F273">
            <v>1467</v>
          </cell>
          <cell r="P273">
            <v>0</v>
          </cell>
          <cell r="S273">
            <v>0</v>
          </cell>
          <cell r="X273">
            <v>0</v>
          </cell>
          <cell r="AC273">
            <v>0</v>
          </cell>
          <cell r="AF273">
            <v>0</v>
          </cell>
          <cell r="AG273">
            <v>0</v>
          </cell>
          <cell r="AH273">
            <v>0</v>
          </cell>
          <cell r="AK273">
            <v>1467</v>
          </cell>
        </row>
        <row r="274">
          <cell r="F274">
            <v>3580</v>
          </cell>
          <cell r="AK274">
            <v>3580</v>
          </cell>
        </row>
        <row r="275">
          <cell r="F275">
            <v>121</v>
          </cell>
          <cell r="P275">
            <v>0</v>
          </cell>
          <cell r="S275">
            <v>0</v>
          </cell>
          <cell r="X275">
            <v>0</v>
          </cell>
          <cell r="AC275">
            <v>0</v>
          </cell>
          <cell r="AF275">
            <v>0</v>
          </cell>
          <cell r="AG275">
            <v>0</v>
          </cell>
          <cell r="AH275">
            <v>0</v>
          </cell>
          <cell r="AK275">
            <v>121</v>
          </cell>
        </row>
        <row r="276">
          <cell r="F276">
            <v>100581.15714285715</v>
          </cell>
          <cell r="P276">
            <v>4488.6499999999996</v>
          </cell>
          <cell r="Q276">
            <v>0</v>
          </cell>
          <cell r="R276">
            <v>0</v>
          </cell>
          <cell r="S276">
            <v>7346.4866666666676</v>
          </cell>
          <cell r="T276">
            <v>0</v>
          </cell>
          <cell r="U276">
            <v>0</v>
          </cell>
          <cell r="V276">
            <v>0</v>
          </cell>
          <cell r="W276">
            <v>0</v>
          </cell>
          <cell r="X276">
            <v>4384.8755454545462</v>
          </cell>
          <cell r="Y276">
            <v>0</v>
          </cell>
          <cell r="Z276">
            <v>0</v>
          </cell>
          <cell r="AA276">
            <v>0</v>
          </cell>
          <cell r="AB276">
            <v>0</v>
          </cell>
          <cell r="AC276">
            <v>1635.8175757575736</v>
          </cell>
          <cell r="AD276">
            <v>0</v>
          </cell>
          <cell r="AE276">
            <v>0</v>
          </cell>
          <cell r="AF276">
            <v>4864.9509090909087</v>
          </cell>
          <cell r="AG276">
            <v>4394</v>
          </cell>
          <cell r="AH276">
            <v>470.95090909090914</v>
          </cell>
          <cell r="AK276">
            <v>124753.93783982685</v>
          </cell>
        </row>
        <row r="277">
          <cell r="F277">
            <v>1783.3</v>
          </cell>
          <cell r="P277">
            <v>2149.1166666666663</v>
          </cell>
          <cell r="Q277">
            <v>0</v>
          </cell>
          <cell r="R277">
            <v>0</v>
          </cell>
          <cell r="S277">
            <v>6147.3866666666672</v>
          </cell>
          <cell r="T277">
            <v>673.48446666666666</v>
          </cell>
          <cell r="U277">
            <v>686.40219999999999</v>
          </cell>
          <cell r="V277">
            <v>0</v>
          </cell>
          <cell r="W277">
            <v>0</v>
          </cell>
          <cell r="X277">
            <v>1931.1210000000001</v>
          </cell>
          <cell r="Y277">
            <v>435</v>
          </cell>
          <cell r="Z277">
            <v>601.57554545454536</v>
          </cell>
          <cell r="AA277">
            <v>0</v>
          </cell>
          <cell r="AB277">
            <v>9</v>
          </cell>
          <cell r="AC277">
            <v>1028.1933333333334</v>
          </cell>
          <cell r="AD277">
            <v>212</v>
          </cell>
          <cell r="AE277">
            <v>311.28424242424239</v>
          </cell>
          <cell r="AF277">
            <v>2703.86</v>
          </cell>
          <cell r="AG277">
            <v>2381.909090909091</v>
          </cell>
          <cell r="AH277">
            <v>321.95090909090914</v>
          </cell>
          <cell r="AK277">
            <v>16779.977666666666</v>
          </cell>
        </row>
        <row r="278">
          <cell r="F278">
            <v>742.3</v>
          </cell>
          <cell r="G278">
            <v>174</v>
          </cell>
          <cell r="H278">
            <v>568.29999999999995</v>
          </cell>
          <cell r="P278">
            <v>1322.45</v>
          </cell>
          <cell r="S278">
            <v>2034.72</v>
          </cell>
          <cell r="T278">
            <v>659.81780000000003</v>
          </cell>
          <cell r="U278">
            <v>686.40219999999999</v>
          </cell>
          <cell r="X278">
            <v>830.12099999999998</v>
          </cell>
          <cell r="Y278">
            <v>173</v>
          </cell>
          <cell r="Z278">
            <v>240.57554545454542</v>
          </cell>
          <cell r="AC278">
            <v>689.86</v>
          </cell>
          <cell r="AD278">
            <v>207</v>
          </cell>
          <cell r="AE278">
            <v>302.95090909090908</v>
          </cell>
          <cell r="AF278">
            <v>1784.8600000000001</v>
          </cell>
          <cell r="AG278">
            <v>1697.909090909091</v>
          </cell>
          <cell r="AH278">
            <v>86.950909090909136</v>
          </cell>
          <cell r="AK278">
            <v>7909.3109999999997</v>
          </cell>
        </row>
        <row r="279">
          <cell r="F279">
            <v>0</v>
          </cell>
          <cell r="P279">
            <v>0</v>
          </cell>
          <cell r="Q279">
            <v>0</v>
          </cell>
          <cell r="R279">
            <v>0</v>
          </cell>
          <cell r="S279">
            <v>13.666666666666666</v>
          </cell>
          <cell r="T279">
            <v>13.666666666666666</v>
          </cell>
          <cell r="U279">
            <v>0</v>
          </cell>
          <cell r="V279">
            <v>0</v>
          </cell>
          <cell r="W279">
            <v>0</v>
          </cell>
          <cell r="X279">
            <v>623</v>
          </cell>
          <cell r="Y279">
            <v>262</v>
          </cell>
          <cell r="Z279">
            <v>361</v>
          </cell>
          <cell r="AA279">
            <v>0</v>
          </cell>
          <cell r="AB279">
            <v>0</v>
          </cell>
          <cell r="AC279">
            <v>-0.66666666666666607</v>
          </cell>
          <cell r="AD279">
            <v>5</v>
          </cell>
          <cell r="AE279">
            <v>8.3333333333333339</v>
          </cell>
          <cell r="AF279">
            <v>0</v>
          </cell>
          <cell r="AG279">
            <v>0</v>
          </cell>
          <cell r="AH279">
            <v>0</v>
          </cell>
          <cell r="AK279">
            <v>636</v>
          </cell>
        </row>
        <row r="280">
          <cell r="F280">
            <v>1041</v>
          </cell>
          <cell r="P280">
            <v>764</v>
          </cell>
          <cell r="Q280">
            <v>0</v>
          </cell>
          <cell r="R280">
            <v>0</v>
          </cell>
          <cell r="S280">
            <v>1325</v>
          </cell>
          <cell r="T280">
            <v>0</v>
          </cell>
          <cell r="U280">
            <v>0</v>
          </cell>
          <cell r="V280">
            <v>0</v>
          </cell>
          <cell r="W280">
            <v>0</v>
          </cell>
          <cell r="X280">
            <v>336</v>
          </cell>
          <cell r="Y280">
            <v>0</v>
          </cell>
          <cell r="Z280">
            <v>0</v>
          </cell>
          <cell r="AA280">
            <v>0</v>
          </cell>
          <cell r="AB280">
            <v>9</v>
          </cell>
          <cell r="AC280">
            <v>339</v>
          </cell>
          <cell r="AD280">
            <v>0</v>
          </cell>
          <cell r="AE280">
            <v>0</v>
          </cell>
          <cell r="AF280">
            <v>613</v>
          </cell>
          <cell r="AG280">
            <v>578</v>
          </cell>
          <cell r="AH280">
            <v>35</v>
          </cell>
          <cell r="AK280">
            <v>4592</v>
          </cell>
        </row>
        <row r="281">
          <cell r="F281">
            <v>216</v>
          </cell>
          <cell r="P281">
            <v>210</v>
          </cell>
          <cell r="S281">
            <v>730</v>
          </cell>
          <cell r="X281">
            <v>55</v>
          </cell>
          <cell r="AC281">
            <v>90</v>
          </cell>
          <cell r="AF281">
            <v>495</v>
          </cell>
          <cell r="AG281">
            <v>460</v>
          </cell>
          <cell r="AH281">
            <v>35</v>
          </cell>
          <cell r="AK281">
            <v>1847</v>
          </cell>
        </row>
        <row r="282">
          <cell r="F282">
            <v>765</v>
          </cell>
          <cell r="P282">
            <v>64</v>
          </cell>
          <cell r="S282">
            <v>21</v>
          </cell>
          <cell r="X282">
            <v>50</v>
          </cell>
          <cell r="AC282">
            <v>66</v>
          </cell>
          <cell r="AF282">
            <v>38</v>
          </cell>
          <cell r="AG282">
            <v>38</v>
          </cell>
          <cell r="AH282">
            <v>0</v>
          </cell>
          <cell r="AK282">
            <v>1127</v>
          </cell>
        </row>
        <row r="283">
          <cell r="F283">
            <v>60</v>
          </cell>
          <cell r="P283">
            <v>370</v>
          </cell>
          <cell r="S283">
            <v>480</v>
          </cell>
          <cell r="X283">
            <v>100</v>
          </cell>
          <cell r="AC283">
            <v>100</v>
          </cell>
          <cell r="AF283">
            <v>0</v>
          </cell>
          <cell r="AG283">
            <v>0</v>
          </cell>
          <cell r="AK283">
            <v>1110</v>
          </cell>
        </row>
        <row r="284">
          <cell r="F284">
            <v>0</v>
          </cell>
          <cell r="P284">
            <v>120</v>
          </cell>
          <cell r="Q284">
            <v>0</v>
          </cell>
          <cell r="R284">
            <v>0</v>
          </cell>
          <cell r="S284">
            <v>94</v>
          </cell>
          <cell r="T284">
            <v>0</v>
          </cell>
          <cell r="U284">
            <v>0</v>
          </cell>
          <cell r="V284">
            <v>0</v>
          </cell>
          <cell r="W284">
            <v>0</v>
          </cell>
          <cell r="X284">
            <v>131</v>
          </cell>
          <cell r="Y284">
            <v>0</v>
          </cell>
          <cell r="Z284">
            <v>0</v>
          </cell>
          <cell r="AA284">
            <v>0</v>
          </cell>
          <cell r="AB284">
            <v>9</v>
          </cell>
          <cell r="AC284">
            <v>83</v>
          </cell>
          <cell r="AD284">
            <v>0</v>
          </cell>
          <cell r="AE284">
            <v>0</v>
          </cell>
          <cell r="AF284">
            <v>80</v>
          </cell>
          <cell r="AG284">
            <v>80</v>
          </cell>
          <cell r="AH284">
            <v>0</v>
          </cell>
          <cell r="AJ284">
            <v>0</v>
          </cell>
          <cell r="AK284">
            <v>508</v>
          </cell>
        </row>
        <row r="285">
          <cell r="F285">
            <v>0</v>
          </cell>
          <cell r="P285">
            <v>62.666666666666664</v>
          </cell>
          <cell r="Q285">
            <v>0</v>
          </cell>
          <cell r="R285">
            <v>0</v>
          </cell>
          <cell r="S285">
            <v>2524</v>
          </cell>
          <cell r="T285">
            <v>0</v>
          </cell>
          <cell r="U285">
            <v>0</v>
          </cell>
          <cell r="V285">
            <v>0</v>
          </cell>
          <cell r="W285">
            <v>0</v>
          </cell>
          <cell r="X285">
            <v>142</v>
          </cell>
          <cell r="Y285">
            <v>0</v>
          </cell>
          <cell r="Z285">
            <v>0</v>
          </cell>
          <cell r="AA285">
            <v>0</v>
          </cell>
          <cell r="AB285">
            <v>0</v>
          </cell>
          <cell r="AC285">
            <v>0</v>
          </cell>
          <cell r="AD285">
            <v>0</v>
          </cell>
          <cell r="AE285">
            <v>0</v>
          </cell>
          <cell r="AF285">
            <v>306</v>
          </cell>
          <cell r="AG285">
            <v>106</v>
          </cell>
          <cell r="AH285">
            <v>200</v>
          </cell>
          <cell r="AK285">
            <v>3392.6666666666665</v>
          </cell>
        </row>
        <row r="286">
          <cell r="F286">
            <v>0</v>
          </cell>
          <cell r="P286">
            <v>0</v>
          </cell>
          <cell r="S286">
            <v>0</v>
          </cell>
          <cell r="X286">
            <v>142</v>
          </cell>
          <cell r="AC286">
            <v>0</v>
          </cell>
          <cell r="AF286">
            <v>0</v>
          </cell>
          <cell r="AG286">
            <v>0</v>
          </cell>
          <cell r="AH286">
            <v>0</v>
          </cell>
          <cell r="AK286">
            <v>142</v>
          </cell>
        </row>
        <row r="287">
          <cell r="F287">
            <v>0</v>
          </cell>
          <cell r="P287">
            <v>62.666666666666664</v>
          </cell>
          <cell r="S287">
            <v>2524</v>
          </cell>
          <cell r="X287">
            <v>0</v>
          </cell>
          <cell r="AC287">
            <v>0</v>
          </cell>
          <cell r="AF287">
            <v>306</v>
          </cell>
          <cell r="AG287">
            <v>106</v>
          </cell>
          <cell r="AH287">
            <v>200</v>
          </cell>
          <cell r="AK287">
            <v>2892.6666666666665</v>
          </cell>
        </row>
        <row r="288">
          <cell r="AK288">
            <v>358</v>
          </cell>
        </row>
        <row r="289">
          <cell r="S289">
            <v>250</v>
          </cell>
          <cell r="AH289">
            <v>0</v>
          </cell>
          <cell r="AK289">
            <v>250</v>
          </cell>
        </row>
        <row r="290">
          <cell r="F290">
            <v>98797.857142857145</v>
          </cell>
          <cell r="P290">
            <v>2339.5333333333333</v>
          </cell>
          <cell r="Q290">
            <v>0</v>
          </cell>
          <cell r="R290">
            <v>0</v>
          </cell>
          <cell r="S290">
            <v>1199.1000000000004</v>
          </cell>
          <cell r="T290">
            <v>-673.48446666666666</v>
          </cell>
          <cell r="U290">
            <v>-686.40219999999999</v>
          </cell>
          <cell r="V290">
            <v>0</v>
          </cell>
          <cell r="W290">
            <v>0</v>
          </cell>
          <cell r="X290">
            <v>2453.7545454545461</v>
          </cell>
          <cell r="Y290">
            <v>-435</v>
          </cell>
          <cell r="Z290">
            <v>-601.57554545454536</v>
          </cell>
          <cell r="AA290">
            <v>0</v>
          </cell>
          <cell r="AB290">
            <v>-9</v>
          </cell>
          <cell r="AC290">
            <v>607.62424242424026</v>
          </cell>
          <cell r="AD290">
            <v>-212</v>
          </cell>
          <cell r="AE290">
            <v>-311.28424242424239</v>
          </cell>
          <cell r="AF290">
            <v>2161.0909090909086</v>
          </cell>
          <cell r="AG290">
            <v>2012.090909090909</v>
          </cell>
          <cell r="AH290">
            <v>149</v>
          </cell>
          <cell r="AK290">
            <v>107973.96017316019</v>
          </cell>
        </row>
        <row r="291">
          <cell r="AK291">
            <v>0</v>
          </cell>
        </row>
        <row r="292">
          <cell r="F292">
            <v>3558</v>
          </cell>
          <cell r="P292">
            <v>2699.5333333333333</v>
          </cell>
          <cell r="Q292">
            <v>0</v>
          </cell>
          <cell r="R292">
            <v>0</v>
          </cell>
          <cell r="S292">
            <v>1199.1000000000001</v>
          </cell>
          <cell r="T292">
            <v>0</v>
          </cell>
          <cell r="U292">
            <v>0</v>
          </cell>
          <cell r="V292">
            <v>0</v>
          </cell>
          <cell r="W292">
            <v>0</v>
          </cell>
          <cell r="X292">
            <v>2453.7545454545452</v>
          </cell>
          <cell r="Y292">
            <v>0</v>
          </cell>
          <cell r="Z292">
            <v>0</v>
          </cell>
          <cell r="AA292">
            <v>0</v>
          </cell>
          <cell r="AB292">
            <v>0</v>
          </cell>
          <cell r="AC292">
            <v>606.9575757575758</v>
          </cell>
          <cell r="AD292">
            <v>0</v>
          </cell>
          <cell r="AE292">
            <v>0</v>
          </cell>
          <cell r="AF292">
            <v>2161.090909090909</v>
          </cell>
          <cell r="AG292">
            <v>1534.090909090909</v>
          </cell>
          <cell r="AH292">
            <v>822</v>
          </cell>
          <cell r="AK292">
            <v>13093.436363636363</v>
          </cell>
        </row>
        <row r="293">
          <cell r="F293">
            <v>825</v>
          </cell>
          <cell r="P293">
            <v>1646</v>
          </cell>
          <cell r="S293">
            <v>-1204</v>
          </cell>
          <cell r="X293">
            <v>929</v>
          </cell>
          <cell r="AC293">
            <v>-217</v>
          </cell>
          <cell r="AF293">
            <v>266</v>
          </cell>
          <cell r="AG293">
            <v>461</v>
          </cell>
          <cell r="AH293">
            <v>0</v>
          </cell>
          <cell r="AK293">
            <v>2395</v>
          </cell>
        </row>
        <row r="294">
          <cell r="F294">
            <v>0</v>
          </cell>
          <cell r="P294">
            <v>649</v>
          </cell>
          <cell r="Q294">
            <v>0</v>
          </cell>
          <cell r="R294">
            <v>0</v>
          </cell>
          <cell r="S294">
            <v>606.5</v>
          </cell>
          <cell r="T294">
            <v>0</v>
          </cell>
          <cell r="U294">
            <v>0</v>
          </cell>
          <cell r="V294">
            <v>0</v>
          </cell>
          <cell r="W294">
            <v>0</v>
          </cell>
          <cell r="X294">
            <v>867.4545454545455</v>
          </cell>
          <cell r="Y294">
            <v>0</v>
          </cell>
          <cell r="Z294">
            <v>0</v>
          </cell>
          <cell r="AA294">
            <v>0</v>
          </cell>
          <cell r="AB294">
            <v>0</v>
          </cell>
          <cell r="AC294">
            <v>461.09090909090912</v>
          </cell>
          <cell r="AD294">
            <v>0</v>
          </cell>
          <cell r="AE294">
            <v>0</v>
          </cell>
          <cell r="AF294">
            <v>965.09090909090901</v>
          </cell>
          <cell r="AG294">
            <v>292.09090909090912</v>
          </cell>
          <cell r="AH294">
            <v>673</v>
          </cell>
          <cell r="AK294">
            <v>3549.1363636363635</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v>2733</v>
          </cell>
          <cell r="P297">
            <v>511.5333333333333</v>
          </cell>
          <cell r="Q297">
            <v>0</v>
          </cell>
          <cell r="R297">
            <v>0</v>
          </cell>
          <cell r="S297">
            <v>1886.6000000000001</v>
          </cell>
          <cell r="T297">
            <v>0</v>
          </cell>
          <cell r="U297">
            <v>0</v>
          </cell>
          <cell r="V297">
            <v>0</v>
          </cell>
          <cell r="W297">
            <v>0</v>
          </cell>
          <cell r="X297">
            <v>657.3</v>
          </cell>
          <cell r="Y297">
            <v>0</v>
          </cell>
          <cell r="Z297">
            <v>0</v>
          </cell>
          <cell r="AA297">
            <v>0</v>
          </cell>
          <cell r="AB297">
            <v>0</v>
          </cell>
          <cell r="AC297">
            <v>362.86666666666667</v>
          </cell>
          <cell r="AD297">
            <v>0</v>
          </cell>
          <cell r="AE297">
            <v>0</v>
          </cell>
          <cell r="AF297">
            <v>929</v>
          </cell>
          <cell r="AG297">
            <v>780</v>
          </cell>
          <cell r="AH297">
            <v>149</v>
          </cell>
          <cell r="AK297">
            <v>7345.3</v>
          </cell>
        </row>
        <row r="298">
          <cell r="F298">
            <v>2</v>
          </cell>
          <cell r="P298">
            <v>30</v>
          </cell>
          <cell r="S298">
            <v>581</v>
          </cell>
          <cell r="X298">
            <v>296</v>
          </cell>
          <cell r="AC298">
            <v>44</v>
          </cell>
          <cell r="AF298">
            <v>3</v>
          </cell>
          <cell r="AG298">
            <v>2</v>
          </cell>
          <cell r="AH298">
            <v>1</v>
          </cell>
          <cell r="AK298">
            <v>973</v>
          </cell>
        </row>
        <row r="299">
          <cell r="F299">
            <v>1</v>
          </cell>
          <cell r="P299">
            <v>56.333333333333336</v>
          </cell>
          <cell r="S299">
            <v>915.33333333333337</v>
          </cell>
          <cell r="X299">
            <v>160</v>
          </cell>
          <cell r="AC299">
            <v>187.33333333333331</v>
          </cell>
          <cell r="AF299">
            <v>449</v>
          </cell>
          <cell r="AG299">
            <v>400</v>
          </cell>
          <cell r="AH299">
            <v>49</v>
          </cell>
          <cell r="AK299">
            <v>1769</v>
          </cell>
        </row>
        <row r="300">
          <cell r="F300">
            <v>2730</v>
          </cell>
          <cell r="P300">
            <v>425.2</v>
          </cell>
          <cell r="S300">
            <v>390.26666666666665</v>
          </cell>
          <cell r="X300">
            <v>201.3</v>
          </cell>
          <cell r="AC300">
            <v>131.53333333333333</v>
          </cell>
          <cell r="AF300">
            <v>477</v>
          </cell>
          <cell r="AG300">
            <v>378</v>
          </cell>
          <cell r="AH300">
            <v>99</v>
          </cell>
          <cell r="AK300">
            <v>4603.3</v>
          </cell>
        </row>
        <row r="301">
          <cell r="P301">
            <v>0</v>
          </cell>
          <cell r="AF301">
            <v>0</v>
          </cell>
          <cell r="AG301">
            <v>0</v>
          </cell>
          <cell r="AH301">
            <v>0</v>
          </cell>
          <cell r="AK301">
            <v>0</v>
          </cell>
        </row>
        <row r="302">
          <cell r="F302">
            <v>0</v>
          </cell>
          <cell r="P302">
            <v>-107</v>
          </cell>
          <cell r="S302">
            <v>-90</v>
          </cell>
          <cell r="X302">
            <v>0</v>
          </cell>
          <cell r="AC302">
            <v>0</v>
          </cell>
          <cell r="AF302">
            <v>1</v>
          </cell>
          <cell r="AG302">
            <v>1</v>
          </cell>
          <cell r="AH302">
            <v>0</v>
          </cell>
          <cell r="AK302">
            <v>-196</v>
          </cell>
        </row>
        <row r="303">
          <cell r="F303">
            <v>98797.857142857145</v>
          </cell>
          <cell r="P303">
            <v>2339.5333333333333</v>
          </cell>
          <cell r="Q303">
            <v>0</v>
          </cell>
          <cell r="R303">
            <v>0</v>
          </cell>
          <cell r="S303">
            <v>1199.1000000000004</v>
          </cell>
          <cell r="T303">
            <v>-673.48446666666666</v>
          </cell>
          <cell r="U303">
            <v>-686.40219999999999</v>
          </cell>
          <cell r="V303">
            <v>0</v>
          </cell>
          <cell r="W303">
            <v>0</v>
          </cell>
          <cell r="X303">
            <v>2453.7545454545461</v>
          </cell>
          <cell r="Y303">
            <v>-435</v>
          </cell>
          <cell r="Z303">
            <v>-601.57554545454536</v>
          </cell>
          <cell r="AA303">
            <v>0</v>
          </cell>
          <cell r="AB303">
            <v>-9</v>
          </cell>
          <cell r="AC303">
            <v>607.62424242424026</v>
          </cell>
          <cell r="AD303">
            <v>-212</v>
          </cell>
          <cell r="AE303">
            <v>-311.28424242424239</v>
          </cell>
          <cell r="AF303">
            <v>2161.0909090909086</v>
          </cell>
          <cell r="AG303">
            <v>2012.090909090909</v>
          </cell>
          <cell r="AH303">
            <v>149</v>
          </cell>
          <cell r="AK303">
            <v>107973.96017316019</v>
          </cell>
        </row>
        <row r="304">
          <cell r="AH304">
            <v>191</v>
          </cell>
          <cell r="AK304">
            <v>0</v>
          </cell>
        </row>
        <row r="306">
          <cell r="F306">
            <v>98797.857142857145</v>
          </cell>
          <cell r="G306">
            <v>0</v>
          </cell>
          <cell r="H306">
            <v>0</v>
          </cell>
          <cell r="P306">
            <v>2339.5333333333333</v>
          </cell>
          <cell r="Q306">
            <v>0</v>
          </cell>
          <cell r="R306">
            <v>0</v>
          </cell>
          <cell r="S306">
            <v>1199.1000000000004</v>
          </cell>
          <cell r="T306">
            <v>-673.48446666666666</v>
          </cell>
          <cell r="U306">
            <v>-686.40219999999999</v>
          </cell>
          <cell r="V306">
            <v>0</v>
          </cell>
          <cell r="W306">
            <v>0</v>
          </cell>
          <cell r="X306">
            <v>2453.7545454545461</v>
          </cell>
          <cell r="Y306">
            <v>-435</v>
          </cell>
          <cell r="Z306">
            <v>-601.57554545454536</v>
          </cell>
          <cell r="AA306">
            <v>0</v>
          </cell>
          <cell r="AB306">
            <v>-9</v>
          </cell>
          <cell r="AC306">
            <v>607.62424242424026</v>
          </cell>
          <cell r="AF306">
            <v>2161.0909090909086</v>
          </cell>
          <cell r="AG306">
            <v>1821.0909090909086</v>
          </cell>
          <cell r="AH306">
            <v>340</v>
          </cell>
          <cell r="AK306">
            <v>107973.96017316019</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v>98797.857142857145</v>
          </cell>
          <cell r="P311">
            <v>2339.5333333333333</v>
          </cell>
          <cell r="Q311">
            <v>0</v>
          </cell>
          <cell r="R311">
            <v>0</v>
          </cell>
          <cell r="S311">
            <v>1199.1000000000004</v>
          </cell>
          <cell r="T311">
            <v>-673.48446666666666</v>
          </cell>
          <cell r="U311">
            <v>-686.40219999999999</v>
          </cell>
          <cell r="V311">
            <v>0</v>
          </cell>
          <cell r="W311">
            <v>0</v>
          </cell>
          <cell r="X311">
            <v>2453.7545454545461</v>
          </cell>
          <cell r="Y311">
            <v>-435</v>
          </cell>
          <cell r="Z311">
            <v>-601.57554545454536</v>
          </cell>
          <cell r="AA311">
            <v>0</v>
          </cell>
          <cell r="AB311">
            <v>-9</v>
          </cell>
          <cell r="AC311">
            <v>607.62424242424026</v>
          </cell>
          <cell r="AD311">
            <v>-212</v>
          </cell>
          <cell r="AE311">
            <v>-311.28424242424239</v>
          </cell>
          <cell r="AF311">
            <v>2161.0909090909086</v>
          </cell>
          <cell r="AG311">
            <v>1821.0909090909086</v>
          </cell>
          <cell r="AH311">
            <v>340</v>
          </cell>
          <cell r="AK311">
            <v>107973.96017316019</v>
          </cell>
        </row>
        <row r="312">
          <cell r="AK312">
            <v>0</v>
          </cell>
        </row>
        <row r="313">
          <cell r="P313">
            <v>0</v>
          </cell>
          <cell r="AK313">
            <v>0</v>
          </cell>
        </row>
        <row r="314">
          <cell r="S314">
            <v>0</v>
          </cell>
          <cell r="AK314">
            <v>0</v>
          </cell>
        </row>
        <row r="315">
          <cell r="F315">
            <v>3480</v>
          </cell>
          <cell r="AK315">
            <v>3480</v>
          </cell>
        </row>
        <row r="316">
          <cell r="S316">
            <v>0</v>
          </cell>
        </row>
        <row r="317">
          <cell r="F317">
            <v>0</v>
          </cell>
          <cell r="AK317">
            <v>0</v>
          </cell>
        </row>
        <row r="318">
          <cell r="AK318">
            <v>0</v>
          </cell>
        </row>
        <row r="320">
          <cell r="AK320">
            <v>0</v>
          </cell>
        </row>
        <row r="321">
          <cell r="S321">
            <v>0</v>
          </cell>
        </row>
        <row r="322">
          <cell r="F322">
            <v>98797.857142857145</v>
          </cell>
          <cell r="P322">
            <v>2339.5333333333333</v>
          </cell>
          <cell r="Q322">
            <v>0</v>
          </cell>
          <cell r="R322">
            <v>0</v>
          </cell>
          <cell r="S322">
            <v>1199.1000000000004</v>
          </cell>
          <cell r="T322">
            <v>-673.48446666666666</v>
          </cell>
          <cell r="U322">
            <v>-686.40219999999999</v>
          </cell>
          <cell r="V322">
            <v>0</v>
          </cell>
          <cell r="W322">
            <v>0</v>
          </cell>
          <cell r="X322">
            <v>2453.7545454545461</v>
          </cell>
          <cell r="Y322">
            <v>-435</v>
          </cell>
          <cell r="Z322">
            <v>-601.57554545454536</v>
          </cell>
          <cell r="AA322">
            <v>0</v>
          </cell>
          <cell r="AB322">
            <v>-9</v>
          </cell>
          <cell r="AC322">
            <v>607.62424242424026</v>
          </cell>
          <cell r="AD322">
            <v>-212</v>
          </cell>
          <cell r="AE322">
            <v>-311.28424242424239</v>
          </cell>
          <cell r="AF322">
            <v>2161.0909090909086</v>
          </cell>
          <cell r="AG322">
            <v>1821.0909090909086</v>
          </cell>
          <cell r="AH322">
            <v>340</v>
          </cell>
          <cell r="AK322">
            <v>107973.96017316019</v>
          </cell>
        </row>
        <row r="331">
          <cell r="AJ331">
            <v>2455</v>
          </cell>
          <cell r="AK331">
            <v>7909.3109999999997</v>
          </cell>
          <cell r="AM331">
            <v>6124.451</v>
          </cell>
        </row>
        <row r="332">
          <cell r="F332">
            <v>203</v>
          </cell>
          <cell r="P332">
            <v>623</v>
          </cell>
          <cell r="S332">
            <v>555</v>
          </cell>
          <cell r="X332">
            <v>227</v>
          </cell>
          <cell r="AC332">
            <v>188</v>
          </cell>
          <cell r="AF332">
            <v>487</v>
          </cell>
          <cell r="AG332">
            <v>463</v>
          </cell>
          <cell r="AH332">
            <v>24</v>
          </cell>
          <cell r="AK332">
            <v>2421</v>
          </cell>
          <cell r="AM332">
            <v>1934</v>
          </cell>
        </row>
        <row r="333">
          <cell r="AJ333">
            <v>36</v>
          </cell>
          <cell r="AK333">
            <v>6983.8571428571431</v>
          </cell>
          <cell r="AM333">
            <v>6983.8571428571431</v>
          </cell>
        </row>
        <row r="334">
          <cell r="AK334">
            <v>636</v>
          </cell>
          <cell r="AM334">
            <v>636</v>
          </cell>
        </row>
        <row r="335">
          <cell r="AJ335">
            <v>36</v>
          </cell>
          <cell r="AK335">
            <v>-196</v>
          </cell>
          <cell r="AM335">
            <v>-197</v>
          </cell>
        </row>
        <row r="336">
          <cell r="AK336">
            <v>1380.8571428571431</v>
          </cell>
          <cell r="AM336">
            <v>1380.8571428571431</v>
          </cell>
        </row>
        <row r="337">
          <cell r="AK337">
            <v>3500</v>
          </cell>
          <cell r="AM337">
            <v>3500</v>
          </cell>
        </row>
        <row r="338">
          <cell r="AK338">
            <v>0</v>
          </cell>
        </row>
        <row r="339">
          <cell r="AK339">
            <v>1467</v>
          </cell>
          <cell r="AM339">
            <v>1467</v>
          </cell>
        </row>
        <row r="340">
          <cell r="AK340">
            <v>3580</v>
          </cell>
        </row>
        <row r="341">
          <cell r="AK341">
            <v>0</v>
          </cell>
          <cell r="AM341">
            <v>0</v>
          </cell>
        </row>
        <row r="342">
          <cell r="AK342">
            <v>2395</v>
          </cell>
          <cell r="AM342">
            <v>2129</v>
          </cell>
        </row>
        <row r="343">
          <cell r="AK343">
            <v>3549.1363636363635</v>
          </cell>
          <cell r="AM343">
            <v>2584.0454545454545</v>
          </cell>
        </row>
        <row r="344">
          <cell r="AK344">
            <v>0</v>
          </cell>
          <cell r="AM344">
            <v>0</v>
          </cell>
        </row>
        <row r="345">
          <cell r="AK345">
            <v>0</v>
          </cell>
          <cell r="AM345">
            <v>0</v>
          </cell>
        </row>
        <row r="346">
          <cell r="AK346">
            <v>0</v>
          </cell>
          <cell r="AM346">
            <v>0</v>
          </cell>
        </row>
        <row r="347">
          <cell r="AK347">
            <v>4592</v>
          </cell>
          <cell r="AM347">
            <v>3979</v>
          </cell>
        </row>
        <row r="348">
          <cell r="AK348">
            <v>1847</v>
          </cell>
          <cell r="AM348">
            <v>1352</v>
          </cell>
        </row>
        <row r="349">
          <cell r="AK349">
            <v>1127</v>
          </cell>
          <cell r="AM349">
            <v>1089</v>
          </cell>
        </row>
        <row r="350">
          <cell r="AK350">
            <v>1110</v>
          </cell>
        </row>
        <row r="351">
          <cell r="AK351">
            <v>508</v>
          </cell>
        </row>
        <row r="352">
          <cell r="AK352">
            <v>0</v>
          </cell>
          <cell r="AM352">
            <v>0</v>
          </cell>
        </row>
        <row r="353">
          <cell r="AK353">
            <v>142</v>
          </cell>
          <cell r="AM353">
            <v>142</v>
          </cell>
        </row>
        <row r="354">
          <cell r="AK354">
            <v>2892.6666666666665</v>
          </cell>
          <cell r="AM354">
            <v>2586.6666666666665</v>
          </cell>
        </row>
        <row r="355">
          <cell r="P355">
            <v>225</v>
          </cell>
          <cell r="S355">
            <v>296</v>
          </cell>
          <cell r="X355">
            <v>56</v>
          </cell>
          <cell r="AC355">
            <v>-536.90909090909088</v>
          </cell>
          <cell r="AF355">
            <v>485.09090909090912</v>
          </cell>
          <cell r="AG355">
            <v>-127.90909090909091</v>
          </cell>
          <cell r="AH355">
            <v>613</v>
          </cell>
          <cell r="AK355">
            <v>525.18181818181824</v>
          </cell>
        </row>
        <row r="356">
          <cell r="AK356">
            <v>0</v>
          </cell>
        </row>
        <row r="357">
          <cell r="F357">
            <v>0</v>
          </cell>
          <cell r="P357">
            <v>0</v>
          </cell>
          <cell r="S357">
            <v>0</v>
          </cell>
          <cell r="X357">
            <v>0</v>
          </cell>
          <cell r="AC357">
            <v>0</v>
          </cell>
          <cell r="AF357">
            <v>0</v>
          </cell>
          <cell r="AG357">
            <v>0</v>
          </cell>
          <cell r="AH357">
            <v>0</v>
          </cell>
          <cell r="AK357">
            <v>358</v>
          </cell>
          <cell r="AM357">
            <v>358</v>
          </cell>
        </row>
        <row r="358">
          <cell r="AK358">
            <v>121</v>
          </cell>
          <cell r="AM358">
            <v>121</v>
          </cell>
        </row>
        <row r="359">
          <cell r="AK359">
            <v>0</v>
          </cell>
          <cell r="AM359">
            <v>0</v>
          </cell>
        </row>
        <row r="360">
          <cell r="AK360">
            <v>0</v>
          </cell>
          <cell r="AM360">
            <v>0</v>
          </cell>
        </row>
        <row r="361">
          <cell r="AJ361">
            <v>-2491</v>
          </cell>
          <cell r="AK361">
            <v>7345.3</v>
          </cell>
          <cell r="AM361" t="e">
            <v>#REF!</v>
          </cell>
        </row>
        <row r="362">
          <cell r="AK362">
            <v>973</v>
          </cell>
        </row>
        <row r="363">
          <cell r="AK363">
            <v>1769</v>
          </cell>
        </row>
        <row r="364">
          <cell r="AK364">
            <v>4603.3</v>
          </cell>
        </row>
        <row r="365">
          <cell r="F365">
            <v>0</v>
          </cell>
          <cell r="P365">
            <v>37</v>
          </cell>
          <cell r="S365">
            <v>2402</v>
          </cell>
          <cell r="T365">
            <v>308.48</v>
          </cell>
          <cell r="U365">
            <v>1619.52</v>
          </cell>
          <cell r="X365">
            <v>-549</v>
          </cell>
          <cell r="Y365">
            <v>202</v>
          </cell>
          <cell r="Z365">
            <v>278</v>
          </cell>
          <cell r="AC365">
            <v>644</v>
          </cell>
          <cell r="AD365">
            <v>214</v>
          </cell>
          <cell r="AE365">
            <v>313</v>
          </cell>
          <cell r="AF365">
            <v>387</v>
          </cell>
          <cell r="AG365">
            <v>387</v>
          </cell>
          <cell r="AH365">
            <v>0</v>
          </cell>
          <cell r="AK365">
            <v>2921</v>
          </cell>
          <cell r="AM365">
            <v>2534</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cell r="AL387" t="str">
            <v>Е/Е</v>
          </cell>
        </row>
        <row r="388">
          <cell r="F388" t="str">
            <v>ПЛАН</v>
          </cell>
          <cell r="P388" t="str">
            <v>ПЛАН</v>
          </cell>
          <cell r="X388" t="str">
            <v>ПЛАН</v>
          </cell>
          <cell r="AC388" t="str">
            <v>ПЛАН</v>
          </cell>
          <cell r="AK388" t="str">
            <v>ПЛАН</v>
          </cell>
          <cell r="AL388" t="str">
            <v>ПЛАН</v>
          </cell>
        </row>
        <row r="389">
          <cell r="F389">
            <v>164.3</v>
          </cell>
          <cell r="G389">
            <v>47</v>
          </cell>
          <cell r="H389">
            <v>47</v>
          </cell>
          <cell r="P389">
            <v>14.333333333333332</v>
          </cell>
          <cell r="S389">
            <v>14.333333333333332</v>
          </cell>
          <cell r="X389">
            <v>182</v>
          </cell>
          <cell r="Y389">
            <v>77</v>
          </cell>
          <cell r="Z389">
            <v>77</v>
          </cell>
          <cell r="AC389">
            <v>323.66666666666674</v>
          </cell>
          <cell r="AD389">
            <v>132</v>
          </cell>
          <cell r="AE389">
            <v>131</v>
          </cell>
          <cell r="AK389">
            <v>735.30000000000018</v>
          </cell>
          <cell r="AL389">
            <v>441.33333333333337</v>
          </cell>
          <cell r="AM389">
            <v>285.33333333333331</v>
          </cell>
        </row>
        <row r="390">
          <cell r="F390">
            <v>29</v>
          </cell>
          <cell r="G390">
            <v>8</v>
          </cell>
          <cell r="P390">
            <v>0</v>
          </cell>
          <cell r="X390">
            <v>0</v>
          </cell>
          <cell r="Y390">
            <v>0</v>
          </cell>
          <cell r="AC390">
            <v>3.6666666666666665</v>
          </cell>
          <cell r="AD390">
            <v>1</v>
          </cell>
          <cell r="AK390">
            <v>46</v>
          </cell>
          <cell r="AL390">
            <v>12</v>
          </cell>
        </row>
        <row r="391">
          <cell r="F391">
            <v>0</v>
          </cell>
          <cell r="G391">
            <v>0</v>
          </cell>
          <cell r="P391">
            <v>0.66666666666666663</v>
          </cell>
          <cell r="X391">
            <v>146.66666666666666</v>
          </cell>
          <cell r="Y391">
            <v>62</v>
          </cell>
          <cell r="AC391">
            <v>280.66666666666669</v>
          </cell>
          <cell r="AD391">
            <v>114</v>
          </cell>
          <cell r="AK391">
            <v>428</v>
          </cell>
          <cell r="AL391">
            <v>176.66666666666666</v>
          </cell>
        </row>
        <row r="392">
          <cell r="F392">
            <v>0</v>
          </cell>
          <cell r="G392">
            <v>0</v>
          </cell>
          <cell r="P392">
            <v>2</v>
          </cell>
          <cell r="X392">
            <v>0</v>
          </cell>
          <cell r="Y392">
            <v>0</v>
          </cell>
          <cell r="AC392">
            <v>25</v>
          </cell>
          <cell r="AD392">
            <v>10</v>
          </cell>
          <cell r="AK392">
            <v>33.666666666666671</v>
          </cell>
          <cell r="AL392">
            <v>15</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35</v>
          </cell>
          <cell r="P394">
            <v>0</v>
          </cell>
          <cell r="X394">
            <v>0</v>
          </cell>
          <cell r="Y394">
            <v>0</v>
          </cell>
          <cell r="AC394">
            <v>0</v>
          </cell>
          <cell r="AD394">
            <v>0</v>
          </cell>
          <cell r="AK394">
            <v>120.63333333333333</v>
          </cell>
          <cell r="AL394">
            <v>37</v>
          </cell>
        </row>
        <row r="395">
          <cell r="F395">
            <v>8.6666666666666661</v>
          </cell>
          <cell r="G395">
            <v>2</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row>
        <row r="401">
          <cell r="F401">
            <v>1.1666666666666667</v>
          </cell>
          <cell r="G401">
            <v>0</v>
          </cell>
          <cell r="P401">
            <v>20.5</v>
          </cell>
          <cell r="X401">
            <v>522.33333333333337</v>
          </cell>
          <cell r="Y401">
            <v>220</v>
          </cell>
          <cell r="AC401">
            <v>43</v>
          </cell>
          <cell r="AD401">
            <v>17</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202</v>
          </cell>
          <cell r="AC403">
            <v>11</v>
          </cell>
          <cell r="AD403">
            <v>4</v>
          </cell>
          <cell r="AK403">
            <v>491.66666666666669</v>
          </cell>
          <cell r="AL403">
            <v>206</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18</v>
          </cell>
          <cell r="AC405">
            <v>32</v>
          </cell>
          <cell r="AD405">
            <v>13</v>
          </cell>
          <cell r="AK405">
            <v>91</v>
          </cell>
          <cell r="AL405">
            <v>51.833333333333336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P411">
            <v>0</v>
          </cell>
          <cell r="X411">
            <v>0</v>
          </cell>
          <cell r="Y411">
            <v>0</v>
          </cell>
          <cell r="AC411">
            <v>0</v>
          </cell>
          <cell r="AD411">
            <v>0</v>
          </cell>
          <cell r="AK411">
            <v>0</v>
          </cell>
        </row>
        <row r="412">
          <cell r="F412">
            <v>206.33333333333329</v>
          </cell>
          <cell r="G412">
            <v>59</v>
          </cell>
          <cell r="H412">
            <v>59</v>
          </cell>
          <cell r="P412">
            <v>50.166666666666671</v>
          </cell>
          <cell r="S412">
            <v>50.166666666666671</v>
          </cell>
          <cell r="X412">
            <v>37.833333333333343</v>
          </cell>
          <cell r="Y412">
            <v>16</v>
          </cell>
          <cell r="AC412">
            <v>26.000000000000004</v>
          </cell>
          <cell r="AD412">
            <v>11</v>
          </cell>
          <cell r="AK412">
            <v>1965.0000000000002</v>
          </cell>
          <cell r="AL412">
            <v>395.16666666666663</v>
          </cell>
          <cell r="AM412">
            <v>395.16666666666663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0</v>
          </cell>
          <cell r="P418">
            <v>5</v>
          </cell>
          <cell r="X418">
            <v>3</v>
          </cell>
          <cell r="Y418">
            <v>1</v>
          </cell>
          <cell r="AC418">
            <v>3</v>
          </cell>
          <cell r="AD418">
            <v>1</v>
          </cell>
          <cell r="AK418">
            <v>57.666666666666664</v>
          </cell>
          <cell r="AL418">
            <v>47</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51</v>
          </cell>
          <cell r="P423">
            <v>0</v>
          </cell>
          <cell r="X423">
            <v>0</v>
          </cell>
          <cell r="Y423">
            <v>0</v>
          </cell>
          <cell r="AC423">
            <v>0</v>
          </cell>
          <cell r="AD423">
            <v>0</v>
          </cell>
          <cell r="AK423">
            <v>177</v>
          </cell>
          <cell r="AL423">
            <v>51</v>
          </cell>
        </row>
        <row r="424">
          <cell r="F424">
            <v>0</v>
          </cell>
          <cell r="G424">
            <v>0</v>
          </cell>
          <cell r="P424">
            <v>0</v>
          </cell>
          <cell r="X424">
            <v>10</v>
          </cell>
          <cell r="Y424">
            <v>4</v>
          </cell>
          <cell r="AC424">
            <v>7.666666666666667</v>
          </cell>
          <cell r="AD424">
            <v>3</v>
          </cell>
          <cell r="AK424">
            <v>17.666666666666668</v>
          </cell>
          <cell r="AL424">
            <v>7</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3</v>
          </cell>
          <cell r="AC427">
            <v>5</v>
          </cell>
          <cell r="AD427">
            <v>2</v>
          </cell>
          <cell r="AK427">
            <v>13.333333333333334</v>
          </cell>
          <cell r="AL427">
            <v>7.3333333333333339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0</v>
          </cell>
          <cell r="P433">
            <v>0.66666666666666663</v>
          </cell>
          <cell r="X433">
            <v>0.66666666666666663</v>
          </cell>
          <cell r="Y433">
            <v>0</v>
          </cell>
          <cell r="AC433">
            <v>0.66666666666666663</v>
          </cell>
          <cell r="AD433">
            <v>0</v>
          </cell>
          <cell r="AK433">
            <v>3.6666666666666665</v>
          </cell>
          <cell r="AL433">
            <v>0.66666666666666663</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1"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33768.100621212121</v>
          </cell>
          <cell r="N39">
            <v>6918.5707272727286</v>
          </cell>
          <cell r="O39">
            <v>6571</v>
          </cell>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N39" t="e">
            <v>#REF!</v>
          </cell>
        </row>
        <row r="40">
          <cell r="C40">
            <v>9058.3461515151503</v>
          </cell>
        </row>
        <row r="41">
          <cell r="C41">
            <v>1249.181818181818</v>
          </cell>
          <cell r="D41">
            <v>443</v>
          </cell>
          <cell r="E41">
            <v>806.18181818181813</v>
          </cell>
          <cell r="N41">
            <v>2372.272727272727</v>
          </cell>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N41" t="e">
            <v>#REF!</v>
          </cell>
          <cell r="AR41">
            <v>2382.4545454545455</v>
          </cell>
        </row>
        <row r="42">
          <cell r="Q42">
            <v>970</v>
          </cell>
          <cell r="V42">
            <v>750</v>
          </cell>
          <cell r="AA42">
            <v>590</v>
          </cell>
          <cell r="AR42">
            <v>2095</v>
          </cell>
        </row>
        <row r="46">
          <cell r="C46">
            <v>915.17599999999993</v>
          </cell>
          <cell r="D46">
            <v>327</v>
          </cell>
          <cell r="E46">
            <v>588.17599999999993</v>
          </cell>
          <cell r="N46">
            <v>1361.5680000000002</v>
          </cell>
          <cell r="O46">
            <v>1204</v>
          </cell>
          <cell r="P46">
            <v>-157.56800000000021</v>
          </cell>
          <cell r="Q46">
            <v>1683.0160000000001</v>
          </cell>
          <cell r="R46">
            <v>2125</v>
          </cell>
          <cell r="S46">
            <v>441.98399999999992</v>
          </cell>
          <cell r="T46">
            <v>419.488</v>
          </cell>
          <cell r="U46">
            <v>155</v>
          </cell>
          <cell r="V46">
            <v>264.488</v>
          </cell>
          <cell r="W46">
            <v>431</v>
          </cell>
          <cell r="X46">
            <v>11.512</v>
          </cell>
          <cell r="Y46">
            <v>522.74400000000003</v>
          </cell>
          <cell r="Z46">
            <v>197</v>
          </cell>
          <cell r="AA46">
            <v>325.74400000000003</v>
          </cell>
          <cell r="AB46">
            <v>400</v>
          </cell>
          <cell r="AC46">
            <v>-122.74400000000003</v>
          </cell>
          <cell r="AD46">
            <v>998.3413333333333</v>
          </cell>
          <cell r="AE46">
            <v>844.68000000000006</v>
          </cell>
          <cell r="AF46">
            <v>153.66133333333323</v>
          </cell>
          <cell r="AG46">
            <v>1087</v>
          </cell>
          <cell r="AH46">
            <v>292</v>
          </cell>
          <cell r="AI46">
            <v>134</v>
          </cell>
          <cell r="AJ46">
            <v>88.658666666666704</v>
          </cell>
          <cell r="AN46">
            <v>0</v>
          </cell>
          <cell r="AP46">
            <v>6000.3919999999998</v>
          </cell>
          <cell r="AQ46">
            <v>2219.1680000000001</v>
          </cell>
          <cell r="AR46">
            <v>3781.2239999999997</v>
          </cell>
          <cell r="AS46">
            <v>4452</v>
          </cell>
          <cell r="AT46">
            <v>-1548.3919999999998</v>
          </cell>
          <cell r="AU46">
            <v>352</v>
          </cell>
          <cell r="AV46">
            <v>1162</v>
          </cell>
          <cell r="AW46">
            <v>1867.1680000000001</v>
          </cell>
          <cell r="AX46">
            <v>2619.2239999999997</v>
          </cell>
        </row>
        <row r="47">
          <cell r="E47">
            <v>0</v>
          </cell>
          <cell r="Q47">
            <v>1473.1853333333333</v>
          </cell>
          <cell r="T47">
            <v>145.25866666666667</v>
          </cell>
          <cell r="U47">
            <v>53</v>
          </cell>
          <cell r="V47">
            <v>92.25866666666667</v>
          </cell>
          <cell r="Y47">
            <v>100.22533333333334</v>
          </cell>
          <cell r="Z47">
            <v>38</v>
          </cell>
          <cell r="AA47">
            <v>62.225333333333339</v>
          </cell>
          <cell r="AC47">
            <v>-100.22533333333334</v>
          </cell>
          <cell r="AD47">
            <v>698.17071999999996</v>
          </cell>
          <cell r="AE47">
            <v>625.88250014266646</v>
          </cell>
          <cell r="AP47">
            <v>2344.551833476</v>
          </cell>
        </row>
        <row r="48">
          <cell r="E48">
            <v>0</v>
          </cell>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E49">
            <v>0</v>
          </cell>
          <cell r="Q49">
            <v>113.33333333333334</v>
          </cell>
          <cell r="T49">
            <v>48.626666666666665</v>
          </cell>
          <cell r="U49">
            <v>22</v>
          </cell>
          <cell r="V49">
            <v>26.626666666666665</v>
          </cell>
          <cell r="Y49">
            <v>65.784000000000006</v>
          </cell>
          <cell r="Z49">
            <v>25</v>
          </cell>
          <cell r="AA49">
            <v>40.784000000000006</v>
          </cell>
          <cell r="AC49">
            <v>-65.784000000000006</v>
          </cell>
          <cell r="AD49">
            <v>50.74026666666667</v>
          </cell>
          <cell r="AE49">
            <v>48.597208235490712</v>
          </cell>
          <cell r="AP49">
            <v>276.34120823549074</v>
          </cell>
        </row>
        <row r="50">
          <cell r="C50">
            <v>10.266666666666667</v>
          </cell>
          <cell r="D50">
            <v>2</v>
          </cell>
          <cell r="E50">
            <v>8.2666666666666675</v>
          </cell>
          <cell r="N50">
            <v>93.024000000000001</v>
          </cell>
          <cell r="O50">
            <v>121</v>
          </cell>
          <cell r="P50">
            <v>27.975999999999999</v>
          </cell>
          <cell r="Q50">
            <v>1194.9680000000001</v>
          </cell>
          <cell r="R50">
            <v>1386</v>
          </cell>
          <cell r="S50">
            <v>191.03199999999993</v>
          </cell>
          <cell r="T50">
            <v>2642.7440000000001</v>
          </cell>
          <cell r="U50">
            <v>1031</v>
          </cell>
          <cell r="V50">
            <v>1611.7440000000001</v>
          </cell>
          <cell r="W50">
            <v>2636</v>
          </cell>
          <cell r="X50">
            <v>-6.7440000000001419</v>
          </cell>
          <cell r="Y50">
            <v>235.624</v>
          </cell>
          <cell r="Z50">
            <v>87</v>
          </cell>
          <cell r="AA50">
            <v>148.624</v>
          </cell>
          <cell r="AB50">
            <v>292</v>
          </cell>
          <cell r="AC50">
            <v>56.376000000000005</v>
          </cell>
          <cell r="AD50">
            <v>446.35733333333337</v>
          </cell>
          <cell r="AE50">
            <v>369.72</v>
          </cell>
          <cell r="AF50">
            <v>76.637333333333345</v>
          </cell>
          <cell r="AG50">
            <v>288</v>
          </cell>
          <cell r="AH50">
            <v>601</v>
          </cell>
          <cell r="AI50">
            <v>56</v>
          </cell>
          <cell r="AJ50">
            <v>-158.35733333333337</v>
          </cell>
          <cell r="AN50">
            <v>0</v>
          </cell>
          <cell r="AP50">
            <v>4507.7466666666669</v>
          </cell>
          <cell r="AQ50">
            <v>1218.424</v>
          </cell>
          <cell r="AR50">
            <v>3289.3226666666669</v>
          </cell>
          <cell r="AS50">
            <v>5036</v>
          </cell>
          <cell r="AT50">
            <v>528.2533333333331</v>
          </cell>
          <cell r="AU50">
            <v>1118</v>
          </cell>
          <cell r="AV50">
            <v>2167</v>
          </cell>
          <cell r="AW50">
            <v>100.42399999999998</v>
          </cell>
          <cell r="AX50">
            <v>1122.3226666666669</v>
          </cell>
        </row>
        <row r="51">
          <cell r="C51">
            <v>0</v>
          </cell>
          <cell r="D51">
            <v>0</v>
          </cell>
          <cell r="E51">
            <v>0</v>
          </cell>
          <cell r="N51">
            <v>0</v>
          </cell>
          <cell r="P51">
            <v>0</v>
          </cell>
          <cell r="Q51">
            <v>60.8</v>
          </cell>
          <cell r="R51">
            <v>54</v>
          </cell>
          <cell r="S51">
            <v>-6.7999999999999972</v>
          </cell>
          <cell r="T51">
            <v>2406.6</v>
          </cell>
          <cell r="U51">
            <v>943</v>
          </cell>
          <cell r="V51">
            <v>1463.6</v>
          </cell>
          <cell r="W51">
            <v>2407</v>
          </cell>
          <cell r="X51">
            <v>0.40000000000009095</v>
          </cell>
          <cell r="Y51">
            <v>38.200000000000003</v>
          </cell>
          <cell r="Z51">
            <v>15</v>
          </cell>
          <cell r="AA51">
            <v>23.200000000000003</v>
          </cell>
          <cell r="AB51">
            <v>20</v>
          </cell>
          <cell r="AC51">
            <v>-18.200000000000003</v>
          </cell>
          <cell r="AD51">
            <v>0</v>
          </cell>
          <cell r="AE51">
            <v>0</v>
          </cell>
          <cell r="AF51">
            <v>0</v>
          </cell>
          <cell r="AI51">
            <v>0</v>
          </cell>
          <cell r="AJ51">
            <v>0</v>
          </cell>
          <cell r="AP51">
            <v>2505.6</v>
          </cell>
          <cell r="AQ51">
            <v>958</v>
          </cell>
          <cell r="AR51">
            <v>1547.6</v>
          </cell>
          <cell r="AS51">
            <v>2481</v>
          </cell>
          <cell r="AT51">
            <v>-24.599999999999909</v>
          </cell>
          <cell r="AU51">
            <v>958</v>
          </cell>
          <cell r="AV51">
            <v>1507</v>
          </cell>
          <cell r="AW51">
            <v>0</v>
          </cell>
          <cell r="AX51">
            <v>40.599999999999909</v>
          </cell>
        </row>
        <row r="52">
          <cell r="C52">
            <v>0</v>
          </cell>
          <cell r="D52">
            <v>0</v>
          </cell>
          <cell r="E52">
            <v>0</v>
          </cell>
          <cell r="N52">
            <v>0</v>
          </cell>
          <cell r="P52">
            <v>0</v>
          </cell>
          <cell r="Q52">
            <v>54080</v>
          </cell>
          <cell r="R52">
            <v>61402</v>
          </cell>
          <cell r="S52">
            <v>7322</v>
          </cell>
          <cell r="T52">
            <v>109560</v>
          </cell>
          <cell r="U52">
            <v>66108.347560975613</v>
          </cell>
          <cell r="V52">
            <v>43451.652439024387</v>
          </cell>
          <cell r="W52">
            <v>93632</v>
          </cell>
          <cell r="X52">
            <v>-15928</v>
          </cell>
          <cell r="Y52">
            <v>90327</v>
          </cell>
          <cell r="Z52">
            <v>51744.750161952055</v>
          </cell>
          <cell r="AA52">
            <v>38582.249838047945</v>
          </cell>
          <cell r="AB52">
            <v>76301</v>
          </cell>
          <cell r="AC52">
            <v>-14026</v>
          </cell>
          <cell r="AD52">
            <v>0</v>
          </cell>
          <cell r="AE52">
            <v>0</v>
          </cell>
          <cell r="AF52">
            <v>0</v>
          </cell>
          <cell r="AI52">
            <v>0</v>
          </cell>
          <cell r="AJ52">
            <v>0</v>
          </cell>
          <cell r="AN52">
            <v>0</v>
          </cell>
          <cell r="AP52">
            <v>253968</v>
          </cell>
          <cell r="AQ52">
            <v>117854.09772292766</v>
          </cell>
          <cell r="AR52">
            <v>136113.90227707234</v>
          </cell>
          <cell r="AS52">
            <v>231335</v>
          </cell>
          <cell r="AT52">
            <v>-22633</v>
          </cell>
          <cell r="AU52">
            <v>117853.09772292766</v>
          </cell>
          <cell r="AV52">
            <v>136114</v>
          </cell>
          <cell r="AW52">
            <v>1</v>
          </cell>
          <cell r="AX52">
            <v>-9.7722927661379799E-2</v>
          </cell>
        </row>
        <row r="53">
          <cell r="C53">
            <v>0</v>
          </cell>
          <cell r="D53">
            <v>0</v>
          </cell>
          <cell r="E53">
            <v>0</v>
          </cell>
          <cell r="N53">
            <v>0</v>
          </cell>
          <cell r="P53">
            <v>0</v>
          </cell>
          <cell r="Q53">
            <v>54080</v>
          </cell>
          <cell r="R53">
            <v>61402</v>
          </cell>
          <cell r="S53">
            <v>7322</v>
          </cell>
          <cell r="T53">
            <v>109560</v>
          </cell>
          <cell r="U53">
            <v>66108.347560975613</v>
          </cell>
          <cell r="V53">
            <v>43451.652439024387</v>
          </cell>
          <cell r="W53">
            <v>93632</v>
          </cell>
          <cell r="X53">
            <v>-15928</v>
          </cell>
          <cell r="Y53">
            <v>90327</v>
          </cell>
          <cell r="Z53">
            <v>51744.750161952055</v>
          </cell>
          <cell r="AA53">
            <v>38582.249838047945</v>
          </cell>
          <cell r="AB53">
            <v>46301</v>
          </cell>
          <cell r="AC53">
            <v>-44026</v>
          </cell>
          <cell r="AD53">
            <v>0</v>
          </cell>
          <cell r="AE53">
            <v>0</v>
          </cell>
          <cell r="AF53">
            <v>0</v>
          </cell>
          <cell r="AI53">
            <v>0</v>
          </cell>
          <cell r="AJ53">
            <v>0</v>
          </cell>
          <cell r="AP53">
            <v>253967</v>
          </cell>
          <cell r="AQ53">
            <v>117853.09772292766</v>
          </cell>
          <cell r="AR53">
            <v>136113.90227707234</v>
          </cell>
          <cell r="AS53">
            <v>201335</v>
          </cell>
          <cell r="AT53">
            <v>-52632</v>
          </cell>
          <cell r="AU53">
            <v>117853.09772292766</v>
          </cell>
          <cell r="AV53">
            <v>136114</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16.399999999999999</v>
          </cell>
          <cell r="D55">
            <v>6</v>
          </cell>
          <cell r="E55">
            <v>10.399999999999999</v>
          </cell>
          <cell r="N55">
            <v>157.33600000000001</v>
          </cell>
          <cell r="O55">
            <v>140</v>
          </cell>
          <cell r="P55">
            <v>-17.336000000000013</v>
          </cell>
          <cell r="Q55">
            <v>9035.0240000000013</v>
          </cell>
          <cell r="R55">
            <v>8493</v>
          </cell>
          <cell r="S55">
            <v>-542.02400000000125</v>
          </cell>
          <cell r="T55">
            <v>0</v>
          </cell>
          <cell r="U55">
            <v>0</v>
          </cell>
          <cell r="V55">
            <v>0</v>
          </cell>
          <cell r="X55">
            <v>0</v>
          </cell>
          <cell r="Y55">
            <v>0</v>
          </cell>
          <cell r="Z55">
            <v>0</v>
          </cell>
          <cell r="AA55">
            <v>0</v>
          </cell>
          <cell r="AB55">
            <v>0</v>
          </cell>
          <cell r="AC55">
            <v>0</v>
          </cell>
          <cell r="AD55">
            <v>2239.04</v>
          </cell>
          <cell r="AE55">
            <v>996.67200000000003</v>
          </cell>
          <cell r="AF55">
            <v>1242.3679999999999</v>
          </cell>
          <cell r="AG55">
            <v>809</v>
          </cell>
          <cell r="AH55">
            <v>810</v>
          </cell>
          <cell r="AI55">
            <v>1225</v>
          </cell>
          <cell r="AJ55">
            <v>-1430.04</v>
          </cell>
          <cell r="AN55">
            <v>0</v>
          </cell>
          <cell r="AP55">
            <v>10205.432000000003</v>
          </cell>
          <cell r="AQ55">
            <v>163.33600000000001</v>
          </cell>
          <cell r="AR55">
            <v>10042.096000000003</v>
          </cell>
          <cell r="AS55">
            <v>9442</v>
          </cell>
          <cell r="AT55">
            <v>-763.43200000000252</v>
          </cell>
          <cell r="AU55">
            <v>0</v>
          </cell>
          <cell r="AV55">
            <v>3072</v>
          </cell>
          <cell r="AW55">
            <v>163.33600000000001</v>
          </cell>
          <cell r="AX55">
            <v>6970.0960000000032</v>
          </cell>
        </row>
        <row r="56">
          <cell r="C56">
            <v>911.18181818181813</v>
          </cell>
          <cell r="D56">
            <v>310</v>
          </cell>
          <cell r="E56">
            <v>601.18181818181813</v>
          </cell>
          <cell r="N56">
            <v>1568.2727272727273</v>
          </cell>
          <cell r="O56">
            <v>1303</v>
          </cell>
          <cell r="P56">
            <v>-265.27272727272725</v>
          </cell>
          <cell r="Q56">
            <v>3026</v>
          </cell>
          <cell r="R56">
            <v>2369</v>
          </cell>
          <cell r="S56">
            <v>-657</v>
          </cell>
          <cell r="T56">
            <v>966.72727272727275</v>
          </cell>
          <cell r="U56">
            <v>384</v>
          </cell>
          <cell r="V56">
            <v>582.72727272727275</v>
          </cell>
          <cell r="W56">
            <v>745</v>
          </cell>
          <cell r="X56">
            <v>-221.72727272727275</v>
          </cell>
          <cell r="Y56">
            <v>825.72727272727275</v>
          </cell>
          <cell r="Z56">
            <v>308</v>
          </cell>
          <cell r="AA56">
            <v>517.72727272727275</v>
          </cell>
          <cell r="AB56">
            <v>662</v>
          </cell>
          <cell r="AC56">
            <v>-163.72727272727275</v>
          </cell>
          <cell r="AD56">
            <v>3267.5454545454545</v>
          </cell>
          <cell r="AE56">
            <v>2998.5454545454545</v>
          </cell>
          <cell r="AF56">
            <v>269</v>
          </cell>
          <cell r="AG56">
            <v>2563</v>
          </cell>
          <cell r="AH56">
            <v>1747</v>
          </cell>
          <cell r="AI56">
            <v>306</v>
          </cell>
          <cell r="AJ56">
            <v>-704.5454545454545</v>
          </cell>
          <cell r="AN56">
            <v>0</v>
          </cell>
          <cell r="AP56">
            <v>11067.454545454546</v>
          </cell>
          <cell r="AQ56">
            <v>3079.090909090909</v>
          </cell>
          <cell r="AR56">
            <v>7988.3636363636369</v>
          </cell>
          <cell r="AS56">
            <v>6826</v>
          </cell>
          <cell r="AT56">
            <v>-4241.454545454546</v>
          </cell>
          <cell r="AU56">
            <v>692</v>
          </cell>
          <cell r="AV56">
            <v>2129</v>
          </cell>
          <cell r="AW56">
            <v>2387.090909090909</v>
          </cell>
          <cell r="AX56">
            <v>5859.3636363636369</v>
          </cell>
        </row>
        <row r="57">
          <cell r="C57">
            <v>49</v>
          </cell>
          <cell r="D57">
            <v>16</v>
          </cell>
          <cell r="E57">
            <v>33</v>
          </cell>
          <cell r="N57">
            <v>86</v>
          </cell>
          <cell r="O57">
            <v>70</v>
          </cell>
          <cell r="P57">
            <v>-16</v>
          </cell>
          <cell r="Q57">
            <v>166</v>
          </cell>
          <cell r="R57">
            <v>129</v>
          </cell>
          <cell r="S57">
            <v>-37</v>
          </cell>
          <cell r="T57">
            <v>53</v>
          </cell>
          <cell r="U57">
            <v>22</v>
          </cell>
          <cell r="V57">
            <v>31</v>
          </cell>
          <cell r="W57">
            <v>39</v>
          </cell>
          <cell r="X57">
            <v>-14</v>
          </cell>
          <cell r="Y57">
            <v>45</v>
          </cell>
          <cell r="Z57">
            <v>17</v>
          </cell>
          <cell r="AA57">
            <v>28</v>
          </cell>
          <cell r="AB57">
            <v>35</v>
          </cell>
          <cell r="AC57">
            <v>-10</v>
          </cell>
          <cell r="AD57">
            <v>180</v>
          </cell>
          <cell r="AE57">
            <v>165</v>
          </cell>
          <cell r="AF57">
            <v>15</v>
          </cell>
          <cell r="AG57">
            <v>136</v>
          </cell>
          <cell r="AH57">
            <v>96</v>
          </cell>
          <cell r="AI57">
            <v>18</v>
          </cell>
          <cell r="AJ57">
            <v>-44</v>
          </cell>
          <cell r="AN57">
            <v>0</v>
          </cell>
          <cell r="AP57">
            <v>607</v>
          </cell>
          <cell r="AQ57">
            <v>169</v>
          </cell>
          <cell r="AR57">
            <v>438</v>
          </cell>
          <cell r="AS57">
            <v>369</v>
          </cell>
          <cell r="AT57">
            <v>-238</v>
          </cell>
          <cell r="AU57">
            <v>39</v>
          </cell>
          <cell r="AV57">
            <v>88</v>
          </cell>
          <cell r="AW57">
            <v>130</v>
          </cell>
          <cell r="AX57">
            <v>350</v>
          </cell>
        </row>
        <row r="58">
          <cell r="C58">
            <v>289</v>
          </cell>
          <cell r="D58">
            <v>117</v>
          </cell>
          <cell r="E58">
            <v>172</v>
          </cell>
          <cell r="N58">
            <v>503</v>
          </cell>
          <cell r="O58">
            <v>417</v>
          </cell>
          <cell r="P58">
            <v>-86</v>
          </cell>
          <cell r="Q58">
            <v>968</v>
          </cell>
          <cell r="R58">
            <v>610</v>
          </cell>
          <cell r="S58">
            <v>-358</v>
          </cell>
          <cell r="T58">
            <v>309</v>
          </cell>
          <cell r="U58">
            <v>123</v>
          </cell>
          <cell r="V58">
            <v>186</v>
          </cell>
          <cell r="W58">
            <v>229</v>
          </cell>
          <cell r="X58">
            <v>-80</v>
          </cell>
          <cell r="Y58">
            <v>264</v>
          </cell>
          <cell r="Z58">
            <v>99</v>
          </cell>
          <cell r="AA58">
            <v>165</v>
          </cell>
          <cell r="AB58">
            <v>205</v>
          </cell>
          <cell r="AC58">
            <v>-59</v>
          </cell>
          <cell r="AD58">
            <v>1046</v>
          </cell>
          <cell r="AE58">
            <v>960</v>
          </cell>
          <cell r="AF58">
            <v>86</v>
          </cell>
          <cell r="AG58">
            <v>793</v>
          </cell>
          <cell r="AH58">
            <v>559</v>
          </cell>
          <cell r="AI58">
            <v>103</v>
          </cell>
          <cell r="AJ58">
            <v>-253</v>
          </cell>
          <cell r="AN58">
            <v>0</v>
          </cell>
          <cell r="AP58">
            <v>3540</v>
          </cell>
          <cell r="AQ58">
            <v>1003</v>
          </cell>
          <cell r="AR58">
            <v>2537</v>
          </cell>
          <cell r="AS58">
            <v>2021</v>
          </cell>
          <cell r="AT58">
            <v>-1519</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N59" t="e">
            <v>#REF!</v>
          </cell>
          <cell r="AP59">
            <v>0</v>
          </cell>
          <cell r="AQ59">
            <v>0</v>
          </cell>
          <cell r="AR59">
            <v>0</v>
          </cell>
          <cell r="AS59">
            <v>0</v>
          </cell>
          <cell r="AT59">
            <v>0</v>
          </cell>
          <cell r="AU59">
            <v>0</v>
          </cell>
          <cell r="AV59">
            <v>0</v>
          </cell>
          <cell r="AW59">
            <v>0</v>
          </cell>
          <cell r="AX59">
            <v>0</v>
          </cell>
        </row>
        <row r="60">
          <cell r="C60">
            <v>261.66666666666663</v>
          </cell>
          <cell r="D60">
            <v>85</v>
          </cell>
          <cell r="E60">
            <v>176.66666666666663</v>
          </cell>
          <cell r="N60">
            <v>1782</v>
          </cell>
          <cell r="O60">
            <v>1794</v>
          </cell>
          <cell r="P60">
            <v>12</v>
          </cell>
          <cell r="Q60">
            <v>4149</v>
          </cell>
          <cell r="R60">
            <v>3886</v>
          </cell>
          <cell r="S60">
            <v>-263</v>
          </cell>
          <cell r="T60">
            <v>2122</v>
          </cell>
          <cell r="U60">
            <v>823</v>
          </cell>
          <cell r="V60">
            <v>1299</v>
          </cell>
          <cell r="W60">
            <v>2064</v>
          </cell>
          <cell r="X60">
            <v>-58</v>
          </cell>
          <cell r="Y60">
            <v>2201</v>
          </cell>
          <cell r="Z60">
            <v>818</v>
          </cell>
          <cell r="AA60">
            <v>1383</v>
          </cell>
          <cell r="AB60">
            <v>2209</v>
          </cell>
          <cell r="AC60">
            <v>8</v>
          </cell>
          <cell r="AD60">
            <v>1725.6666666666667</v>
          </cell>
          <cell r="AE60">
            <v>1574.3333333333335</v>
          </cell>
          <cell r="AF60">
            <v>151.33333333333326</v>
          </cell>
          <cell r="AG60">
            <v>1641</v>
          </cell>
          <cell r="AH60">
            <v>1265</v>
          </cell>
          <cell r="AI60">
            <v>155</v>
          </cell>
          <cell r="AJ60">
            <v>-84.666666666666742</v>
          </cell>
          <cell r="AN60">
            <v>0</v>
          </cell>
          <cell r="AP60">
            <v>12066</v>
          </cell>
          <cell r="AQ60">
            <v>3536</v>
          </cell>
          <cell r="AR60">
            <v>8530</v>
          </cell>
          <cell r="AS60">
            <v>11218</v>
          </cell>
          <cell r="AT60">
            <v>-848</v>
          </cell>
          <cell r="AU60">
            <v>1641</v>
          </cell>
          <cell r="AV60">
            <v>4093</v>
          </cell>
          <cell r="AW60">
            <v>1895</v>
          </cell>
          <cell r="AX60">
            <v>4437</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242</v>
          </cell>
          <cell r="D62">
            <v>76</v>
          </cell>
          <cell r="E62">
            <v>166</v>
          </cell>
          <cell r="N62">
            <v>1614.15</v>
          </cell>
          <cell r="P62">
            <v>-1614.15</v>
          </cell>
          <cell r="Q62">
            <v>2962.8939999999998</v>
          </cell>
          <cell r="S62">
            <v>-2962.8939999999998</v>
          </cell>
          <cell r="T62">
            <v>176.47000000000003</v>
          </cell>
          <cell r="U62">
            <v>53</v>
          </cell>
          <cell r="X62">
            <v>-176.47000000000003</v>
          </cell>
          <cell r="Y62">
            <v>225.76000000000002</v>
          </cell>
          <cell r="Z62">
            <v>28</v>
          </cell>
          <cell r="AA62">
            <v>197.76000000000002</v>
          </cell>
          <cell r="AC62">
            <v>-225.76000000000002</v>
          </cell>
          <cell r="AD62">
            <v>1009.45</v>
          </cell>
          <cell r="AE62">
            <v>932.45</v>
          </cell>
          <cell r="AF62">
            <v>77</v>
          </cell>
          <cell r="AI62">
            <v>0</v>
          </cell>
          <cell r="AJ62">
            <v>-1009.45</v>
          </cell>
          <cell r="AP62">
            <v>6166.7240000000002</v>
          </cell>
          <cell r="AQ62">
            <v>1784.15</v>
          </cell>
          <cell r="AR62">
            <v>4382.5740000000005</v>
          </cell>
          <cell r="AS62">
            <v>0</v>
          </cell>
          <cell r="AT62">
            <v>-6166.7240000000002</v>
          </cell>
          <cell r="AV62">
            <v>1013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19.333333333333329</v>
          </cell>
          <cell r="D64">
            <v>9</v>
          </cell>
          <cell r="E64">
            <v>10.333333333333329</v>
          </cell>
          <cell r="N64">
            <v>167.84999999999991</v>
          </cell>
          <cell r="P64">
            <v>-167.84999999999991</v>
          </cell>
          <cell r="Q64">
            <v>1186.1060000000002</v>
          </cell>
          <cell r="S64">
            <v>-1186.1060000000002</v>
          </cell>
          <cell r="T64">
            <v>1945.53</v>
          </cell>
          <cell r="U64">
            <v>770</v>
          </cell>
          <cell r="X64">
            <v>-1945.53</v>
          </cell>
          <cell r="Y64">
            <v>1975.24</v>
          </cell>
          <cell r="Z64">
            <v>790</v>
          </cell>
          <cell r="AA64">
            <v>1185.24</v>
          </cell>
          <cell r="AC64">
            <v>-1975.24</v>
          </cell>
          <cell r="AD64">
            <v>716.2166666666667</v>
          </cell>
          <cell r="AE64">
            <v>641.88333333333344</v>
          </cell>
          <cell r="AF64">
            <v>74.333333333333258</v>
          </cell>
          <cell r="AG64">
            <v>1641</v>
          </cell>
          <cell r="AH64">
            <v>1139</v>
          </cell>
          <cell r="AI64">
            <v>155</v>
          </cell>
          <cell r="AJ64">
            <v>924.7833333333333</v>
          </cell>
          <cell r="AP64">
            <v>5942.9426666666668</v>
          </cell>
          <cell r="AS64">
            <v>1139</v>
          </cell>
          <cell r="AT64">
            <v>-4803.9426666666668</v>
          </cell>
        </row>
        <row r="65">
          <cell r="C65">
            <v>230.24200000000002</v>
          </cell>
          <cell r="D65">
            <v>63</v>
          </cell>
          <cell r="E65">
            <v>167.24200000000002</v>
          </cell>
          <cell r="N65">
            <v>1295.5</v>
          </cell>
          <cell r="O65">
            <v>1295</v>
          </cell>
          <cell r="P65">
            <v>-0.5</v>
          </cell>
          <cell r="Q65">
            <v>2567.7454545454548</v>
          </cell>
          <cell r="R65">
            <v>2254</v>
          </cell>
          <cell r="S65">
            <v>-313.74545454545478</v>
          </cell>
          <cell r="T65">
            <v>1558.3090909090909</v>
          </cell>
          <cell r="U65">
            <v>591</v>
          </cell>
          <cell r="V65">
            <v>967.30909090909086</v>
          </cell>
          <cell r="W65">
            <v>1557</v>
          </cell>
          <cell r="X65">
            <v>-1.3090909090908553</v>
          </cell>
          <cell r="Y65">
            <v>1196.7</v>
          </cell>
          <cell r="Z65">
            <v>400</v>
          </cell>
          <cell r="AA65">
            <v>796.7</v>
          </cell>
          <cell r="AB65">
            <v>1201</v>
          </cell>
          <cell r="AC65">
            <v>4.2999999999999545</v>
          </cell>
          <cell r="AD65">
            <v>1791.7636363636364</v>
          </cell>
          <cell r="AE65">
            <v>1791.7636363636364</v>
          </cell>
          <cell r="AF65">
            <v>0</v>
          </cell>
          <cell r="AG65">
            <v>1946</v>
          </cell>
          <cell r="AH65">
            <v>938</v>
          </cell>
          <cell r="AI65">
            <v>0</v>
          </cell>
          <cell r="AJ65">
            <v>154.23636363636365</v>
          </cell>
          <cell r="AP65">
            <v>8646.2601818181811</v>
          </cell>
          <cell r="AQ65">
            <v>2319.5</v>
          </cell>
          <cell r="AR65">
            <v>6326.7601818181811</v>
          </cell>
          <cell r="AS65">
            <v>7245</v>
          </cell>
          <cell r="AT65">
            <v>-1401.2601818181811</v>
          </cell>
          <cell r="AU65">
            <v>991</v>
          </cell>
          <cell r="AV65">
            <v>2637</v>
          </cell>
          <cell r="AW65">
            <v>1328.5</v>
          </cell>
          <cell r="AX65">
            <v>3689.7601818181811</v>
          </cell>
        </row>
        <row r="66">
          <cell r="C66">
            <v>0</v>
          </cell>
          <cell r="D66">
            <v>0</v>
          </cell>
          <cell r="E66">
            <v>0</v>
          </cell>
          <cell r="N66">
            <v>156</v>
          </cell>
          <cell r="O66">
            <v>198</v>
          </cell>
          <cell r="P66">
            <v>42</v>
          </cell>
          <cell r="Q66">
            <v>927.72727272727275</v>
          </cell>
          <cell r="R66">
            <v>1097</v>
          </cell>
          <cell r="S66">
            <v>169.27272727272725</v>
          </cell>
          <cell r="T66">
            <v>592</v>
          </cell>
          <cell r="U66">
            <v>231</v>
          </cell>
          <cell r="V66">
            <v>361</v>
          </cell>
          <cell r="W66">
            <v>608</v>
          </cell>
          <cell r="X66">
            <v>16</v>
          </cell>
          <cell r="Y66">
            <v>435</v>
          </cell>
          <cell r="Z66">
            <v>162</v>
          </cell>
          <cell r="AA66">
            <v>273</v>
          </cell>
          <cell r="AB66">
            <v>435</v>
          </cell>
          <cell r="AC66">
            <v>0</v>
          </cell>
          <cell r="AD66">
            <v>261.09090909090912</v>
          </cell>
          <cell r="AE66">
            <v>261.09090909090912</v>
          </cell>
          <cell r="AF66">
            <v>0</v>
          </cell>
          <cell r="AG66">
            <v>318</v>
          </cell>
          <cell r="AH66">
            <v>237</v>
          </cell>
          <cell r="AI66">
            <v>0</v>
          </cell>
          <cell r="AJ66">
            <v>56.909090909090878</v>
          </cell>
          <cell r="AP66">
            <v>2371.818181818182</v>
          </cell>
          <cell r="AQ66">
            <v>549</v>
          </cell>
          <cell r="AR66">
            <v>1822.818181818182</v>
          </cell>
          <cell r="AS66">
            <v>2575</v>
          </cell>
          <cell r="AT66">
            <v>203.18181818181802</v>
          </cell>
        </row>
        <row r="67">
          <cell r="C67">
            <v>0</v>
          </cell>
          <cell r="D67">
            <v>0</v>
          </cell>
          <cell r="E67">
            <v>0</v>
          </cell>
          <cell r="N67">
            <v>9</v>
          </cell>
          <cell r="O67">
            <v>11</v>
          </cell>
          <cell r="P67">
            <v>2</v>
          </cell>
          <cell r="Q67">
            <v>51</v>
          </cell>
          <cell r="R67">
            <v>60</v>
          </cell>
          <cell r="S67">
            <v>9</v>
          </cell>
          <cell r="T67">
            <v>33</v>
          </cell>
          <cell r="U67">
            <v>13</v>
          </cell>
          <cell r="V67">
            <v>20</v>
          </cell>
          <cell r="W67">
            <v>33</v>
          </cell>
          <cell r="X67">
            <v>0</v>
          </cell>
          <cell r="Y67">
            <v>24</v>
          </cell>
          <cell r="Z67">
            <v>9</v>
          </cell>
          <cell r="AA67">
            <v>15</v>
          </cell>
          <cell r="AB67">
            <v>24</v>
          </cell>
          <cell r="AC67">
            <v>0</v>
          </cell>
          <cell r="AD67">
            <v>15</v>
          </cell>
          <cell r="AE67">
            <v>15</v>
          </cell>
          <cell r="AF67">
            <v>0</v>
          </cell>
          <cell r="AG67">
            <v>17</v>
          </cell>
          <cell r="AH67">
            <v>12</v>
          </cell>
          <cell r="AI67">
            <v>0</v>
          </cell>
          <cell r="AJ67">
            <v>2</v>
          </cell>
          <cell r="AP67">
            <v>132</v>
          </cell>
          <cell r="AQ67">
            <v>31</v>
          </cell>
          <cell r="AR67">
            <v>101</v>
          </cell>
          <cell r="AS67">
            <v>140</v>
          </cell>
          <cell r="AT67">
            <v>8</v>
          </cell>
        </row>
        <row r="68">
          <cell r="C68">
            <v>0</v>
          </cell>
          <cell r="D68">
            <v>0</v>
          </cell>
          <cell r="E68">
            <v>0</v>
          </cell>
          <cell r="N68">
            <v>50</v>
          </cell>
          <cell r="O68">
            <v>63</v>
          </cell>
          <cell r="P68">
            <v>13</v>
          </cell>
          <cell r="Q68">
            <v>297</v>
          </cell>
          <cell r="R68">
            <v>330</v>
          </cell>
          <cell r="S68">
            <v>33</v>
          </cell>
          <cell r="T68">
            <v>189</v>
          </cell>
          <cell r="U68">
            <v>73</v>
          </cell>
          <cell r="V68">
            <v>116</v>
          </cell>
          <cell r="W68">
            <v>190</v>
          </cell>
          <cell r="X68">
            <v>1</v>
          </cell>
          <cell r="Y68">
            <v>139</v>
          </cell>
          <cell r="Z68">
            <v>52</v>
          </cell>
          <cell r="AA68">
            <v>87</v>
          </cell>
          <cell r="AB68">
            <v>137</v>
          </cell>
          <cell r="AC68">
            <v>-2</v>
          </cell>
          <cell r="AD68">
            <v>83</v>
          </cell>
          <cell r="AE68">
            <v>83</v>
          </cell>
          <cell r="AF68">
            <v>0</v>
          </cell>
          <cell r="AG68">
            <v>102</v>
          </cell>
          <cell r="AH68">
            <v>16</v>
          </cell>
          <cell r="AI68">
            <v>0</v>
          </cell>
          <cell r="AJ68">
            <v>19</v>
          </cell>
          <cell r="AP68">
            <v>758</v>
          </cell>
          <cell r="AQ68">
            <v>175</v>
          </cell>
          <cell r="AR68">
            <v>583</v>
          </cell>
          <cell r="AS68">
            <v>620</v>
          </cell>
          <cell r="AT68">
            <v>-138</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0</v>
          </cell>
          <cell r="AQ69">
            <v>0</v>
          </cell>
          <cell r="AR69">
            <v>0</v>
          </cell>
          <cell r="AS69">
            <v>0</v>
          </cell>
          <cell r="AT69">
            <v>0</v>
          </cell>
        </row>
        <row r="70">
          <cell r="C70" t="e">
            <v>#REF!</v>
          </cell>
          <cell r="D70" t="e">
            <v>#REF!</v>
          </cell>
          <cell r="E70" t="e">
            <v>#REF!</v>
          </cell>
          <cell r="N70">
            <v>1182.5</v>
          </cell>
          <cell r="P70">
            <v>-1182.5</v>
          </cell>
          <cell r="Q70" t="e">
            <v>#REF!</v>
          </cell>
          <cell r="S70" t="e">
            <v>#REF!</v>
          </cell>
          <cell r="T70">
            <v>897.27272727272725</v>
          </cell>
          <cell r="U70">
            <v>386</v>
          </cell>
          <cell r="V70">
            <v>511.27272727272725</v>
          </cell>
          <cell r="X70">
            <v>-897.27272727272725</v>
          </cell>
          <cell r="Y70">
            <v>713.9</v>
          </cell>
          <cell r="Z70">
            <v>283</v>
          </cell>
          <cell r="AA70">
            <v>430.9</v>
          </cell>
          <cell r="AC70">
            <v>-713.9</v>
          </cell>
          <cell r="AD70">
            <v>1285.7636363636364</v>
          </cell>
          <cell r="AE70">
            <v>1285.7636363636364</v>
          </cell>
          <cell r="AF70">
            <v>0</v>
          </cell>
          <cell r="AI70">
            <v>0</v>
          </cell>
          <cell r="AJ70">
            <v>-1285.7636363636364</v>
          </cell>
          <cell r="AP70" t="e">
            <v>#REF!</v>
          </cell>
          <cell r="AQ70" t="e">
            <v>#REF!</v>
          </cell>
          <cell r="AS70">
            <v>0</v>
          </cell>
          <cell r="AT70" t="e">
            <v>#REF!</v>
          </cell>
        </row>
        <row r="71">
          <cell r="C71" t="e">
            <v>#REF!</v>
          </cell>
          <cell r="D71" t="e">
            <v>#REF!</v>
          </cell>
          <cell r="E71" t="e">
            <v>#REF!</v>
          </cell>
          <cell r="N71">
            <v>0</v>
          </cell>
          <cell r="P71">
            <v>0</v>
          </cell>
          <cell r="Q71" t="e">
            <v>#REF!</v>
          </cell>
          <cell r="S71" t="e">
            <v>#REF!</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3979.0626666666672</v>
          </cell>
          <cell r="D72">
            <v>1252</v>
          </cell>
          <cell r="E72">
            <v>2727.0626666666672</v>
          </cell>
          <cell r="N72">
            <v>189.52</v>
          </cell>
          <cell r="O72">
            <v>227</v>
          </cell>
          <cell r="P72">
            <v>37.47999999999999</v>
          </cell>
          <cell r="Q72">
            <v>483.76</v>
          </cell>
          <cell r="R72">
            <v>403</v>
          </cell>
          <cell r="S72">
            <v>-80.759999999999991</v>
          </cell>
          <cell r="T72">
            <v>221.00800000000004</v>
          </cell>
          <cell r="U72">
            <v>84</v>
          </cell>
          <cell r="V72">
            <v>137.00800000000004</v>
          </cell>
          <cell r="W72">
            <v>175</v>
          </cell>
          <cell r="X72">
            <v>-46.008000000000038</v>
          </cell>
          <cell r="Y72">
            <v>192.512</v>
          </cell>
          <cell r="Z72">
            <v>72</v>
          </cell>
          <cell r="AA72">
            <v>120.512</v>
          </cell>
          <cell r="AB72">
            <v>94</v>
          </cell>
          <cell r="AC72">
            <v>-98.512</v>
          </cell>
          <cell r="AD72">
            <v>423.85066666666671</v>
          </cell>
          <cell r="AE72">
            <v>380.04</v>
          </cell>
          <cell r="AF72">
            <v>43.810666666666691</v>
          </cell>
          <cell r="AG72">
            <v>379</v>
          </cell>
          <cell r="AH72">
            <v>173</v>
          </cell>
          <cell r="AI72">
            <v>35</v>
          </cell>
          <cell r="AJ72">
            <v>-44.850666666666712</v>
          </cell>
          <cell r="AN72">
            <v>0</v>
          </cell>
          <cell r="AP72">
            <v>6676.0333333333338</v>
          </cell>
          <cell r="AQ72" t="e">
            <v>#REF!</v>
          </cell>
          <cell r="AR72" t="e">
            <v>#REF!</v>
          </cell>
          <cell r="AS72">
            <v>181</v>
          </cell>
          <cell r="AT72">
            <v>-6495.0333333333338</v>
          </cell>
          <cell r="AU72">
            <v>156</v>
          </cell>
          <cell r="AV72">
            <v>422</v>
          </cell>
          <cell r="AW72">
            <v>2004.12</v>
          </cell>
          <cell r="AX72" t="e">
            <v>#REF!</v>
          </cell>
        </row>
        <row r="73">
          <cell r="C73">
            <v>228.66666666666669</v>
          </cell>
          <cell r="D73">
            <v>70</v>
          </cell>
          <cell r="E73">
            <v>158.66666666666669</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I73">
            <v>0</v>
          </cell>
          <cell r="AJ73">
            <v>0</v>
          </cell>
          <cell r="AP73">
            <v>228.66666666666669</v>
          </cell>
          <cell r="AQ73">
            <v>70</v>
          </cell>
          <cell r="AR73">
            <v>158.66666666666669</v>
          </cell>
          <cell r="AS73">
            <v>0</v>
          </cell>
          <cell r="AT73">
            <v>-228.66666666666669</v>
          </cell>
          <cell r="AU73">
            <v>0</v>
          </cell>
          <cell r="AV73">
            <v>0</v>
          </cell>
          <cell r="AW73">
            <v>70</v>
          </cell>
          <cell r="AX73">
            <v>158.66666666666669</v>
          </cell>
        </row>
        <row r="74">
          <cell r="C74">
            <v>3750.3960000000002</v>
          </cell>
          <cell r="D74">
            <v>1182</v>
          </cell>
          <cell r="E74">
            <v>2568.3960000000002</v>
          </cell>
          <cell r="N74">
            <v>189.52</v>
          </cell>
          <cell r="P74">
            <v>-189.52</v>
          </cell>
          <cell r="Q74">
            <v>483.76</v>
          </cell>
          <cell r="S74">
            <v>-483.76</v>
          </cell>
          <cell r="T74">
            <v>221.00800000000004</v>
          </cell>
          <cell r="U74">
            <v>84</v>
          </cell>
          <cell r="V74">
            <v>137.00800000000004</v>
          </cell>
          <cell r="X74">
            <v>-221.00800000000004</v>
          </cell>
          <cell r="Y74">
            <v>192.512</v>
          </cell>
          <cell r="Z74">
            <v>72</v>
          </cell>
          <cell r="AA74">
            <v>120.512</v>
          </cell>
          <cell r="AC74">
            <v>-192.512</v>
          </cell>
          <cell r="AD74">
            <v>423.85066666666671</v>
          </cell>
          <cell r="AE74">
            <v>380.04</v>
          </cell>
          <cell r="AF74">
            <v>43.810666666666691</v>
          </cell>
          <cell r="AG74">
            <v>379</v>
          </cell>
          <cell r="AH74">
            <v>173</v>
          </cell>
          <cell r="AI74">
            <v>35</v>
          </cell>
          <cell r="AJ74">
            <v>-44.850666666666712</v>
          </cell>
          <cell r="AN74">
            <v>0</v>
          </cell>
          <cell r="AP74">
            <v>6447.3666666666668</v>
          </cell>
          <cell r="AQ74">
            <v>2090.12</v>
          </cell>
          <cell r="AR74">
            <v>4357.2466666666669</v>
          </cell>
          <cell r="AS74">
            <v>181</v>
          </cell>
          <cell r="AT74">
            <v>-6266.3666666666668</v>
          </cell>
          <cell r="AU74">
            <v>156</v>
          </cell>
          <cell r="AV74">
            <v>422</v>
          </cell>
          <cell r="AW74">
            <v>1934.12</v>
          </cell>
          <cell r="AX74">
            <v>3935.2466666666669</v>
          </cell>
        </row>
        <row r="75">
          <cell r="C75">
            <v>1032.296</v>
          </cell>
          <cell r="D75">
            <v>299</v>
          </cell>
          <cell r="E75">
            <v>733.29600000000005</v>
          </cell>
          <cell r="N75">
            <v>117.32</v>
          </cell>
          <cell r="P75">
            <v>-117.32</v>
          </cell>
          <cell r="Q75">
            <v>304.76</v>
          </cell>
          <cell r="S75">
            <v>-304.76</v>
          </cell>
          <cell r="T75">
            <v>120.80800000000002</v>
          </cell>
          <cell r="U75">
            <v>46</v>
          </cell>
          <cell r="V75">
            <v>74.808000000000021</v>
          </cell>
          <cell r="X75">
            <v>-120.80800000000002</v>
          </cell>
          <cell r="Y75">
            <v>73.711999999999989</v>
          </cell>
          <cell r="Z75">
            <v>48</v>
          </cell>
          <cell r="AA75">
            <v>25.711999999999989</v>
          </cell>
          <cell r="AC75">
            <v>-73.711999999999989</v>
          </cell>
          <cell r="AD75">
            <v>284.25066666666669</v>
          </cell>
          <cell r="AE75">
            <v>260.28000000000003</v>
          </cell>
          <cell r="AF75">
            <v>23.970666666666659</v>
          </cell>
          <cell r="AJ75">
            <v>-284.25066666666669</v>
          </cell>
          <cell r="AP75">
            <v>2309.1759999999999</v>
          </cell>
          <cell r="AQ75">
            <v>734.92000000000007</v>
          </cell>
          <cell r="AR75">
            <v>1574.2559999999999</v>
          </cell>
          <cell r="AS75">
            <v>0</v>
          </cell>
          <cell r="AT75">
            <v>-2309.1759999999999</v>
          </cell>
          <cell r="AX75">
            <v>1574.2559999999999</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1008.6</v>
          </cell>
          <cell r="D77">
            <v>323</v>
          </cell>
          <cell r="E77">
            <v>685.6</v>
          </cell>
          <cell r="N77">
            <v>34</v>
          </cell>
          <cell r="Q77">
            <v>80.800000000000011</v>
          </cell>
          <cell r="T77">
            <v>48.400000000000006</v>
          </cell>
          <cell r="U77">
            <v>8</v>
          </cell>
          <cell r="V77">
            <v>40.400000000000006</v>
          </cell>
          <cell r="Y77">
            <v>37.200000000000003</v>
          </cell>
          <cell r="Z77">
            <v>10</v>
          </cell>
          <cell r="AA77">
            <v>27.200000000000003</v>
          </cell>
          <cell r="AD77">
            <v>58.6</v>
          </cell>
          <cell r="AE77">
            <v>54.76</v>
          </cell>
          <cell r="AF77">
            <v>3.8400000000000034</v>
          </cell>
        </row>
        <row r="78">
          <cell r="C78">
            <v>1048.5</v>
          </cell>
          <cell r="D78">
            <v>363</v>
          </cell>
          <cell r="E78">
            <v>685.5</v>
          </cell>
          <cell r="N78">
            <v>38.200000000000003</v>
          </cell>
          <cell r="Q78">
            <v>98.2</v>
          </cell>
          <cell r="T78">
            <v>51.8</v>
          </cell>
          <cell r="U78">
            <v>14</v>
          </cell>
          <cell r="V78">
            <v>37.799999999999997</v>
          </cell>
          <cell r="Y78">
            <v>81.599999999999994</v>
          </cell>
          <cell r="Z78">
            <v>14</v>
          </cell>
          <cell r="AA78">
            <v>67.599999999999994</v>
          </cell>
          <cell r="AD78">
            <v>81</v>
          </cell>
          <cell r="AE78">
            <v>65</v>
          </cell>
          <cell r="AF78">
            <v>16</v>
          </cell>
        </row>
        <row r="79">
          <cell r="C79">
            <v>306.39999999999998</v>
          </cell>
          <cell r="D79">
            <v>85</v>
          </cell>
          <cell r="E79">
            <v>221.39999999999998</v>
          </cell>
          <cell r="N79">
            <v>15.1</v>
          </cell>
          <cell r="P79">
            <v>-15.1</v>
          </cell>
          <cell r="Q79">
            <v>7.5</v>
          </cell>
          <cell r="S79">
            <v>-7.5</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P79">
            <v>372.7</v>
          </cell>
          <cell r="AQ79">
            <v>104.1</v>
          </cell>
          <cell r="AS79">
            <v>0</v>
          </cell>
          <cell r="AT79">
            <v>-372.7</v>
          </cell>
        </row>
        <row r="80">
          <cell r="C80">
            <v>6661.9958181818183</v>
          </cell>
          <cell r="D80">
            <v>2178</v>
          </cell>
          <cell r="E80">
            <v>4483.9958181818183</v>
          </cell>
          <cell r="N80">
            <v>7036.2207272727283</v>
          </cell>
          <cell r="O80">
            <v>6571</v>
          </cell>
          <cell r="P80">
            <v>-465.22072727272825</v>
          </cell>
          <cell r="Q80">
            <v>77353.513454545449</v>
          </cell>
          <cell r="R80">
            <v>83057</v>
          </cell>
          <cell r="S80">
            <v>5703.4865454545507</v>
          </cell>
          <cell r="T80">
            <v>117852.27636363638</v>
          </cell>
          <cell r="U80">
            <v>69321.347560975613</v>
          </cell>
          <cell r="V80">
            <v>48530.928802660754</v>
          </cell>
          <cell r="W80">
            <v>101508</v>
          </cell>
          <cell r="X80">
            <v>-16344.276363636382</v>
          </cell>
          <cell r="Y80">
            <v>95810.307272727281</v>
          </cell>
          <cell r="Z80">
            <v>53742.750161952055</v>
          </cell>
          <cell r="AA80">
            <v>42067.557110775218</v>
          </cell>
          <cell r="AB80">
            <v>81399</v>
          </cell>
          <cell r="AC80">
            <v>-14411.307272727281</v>
          </cell>
          <cell r="AD80">
            <v>12118.565090909091</v>
          </cell>
          <cell r="AE80">
            <v>10080.754424242425</v>
          </cell>
          <cell r="AF80">
            <v>2037.8106666666665</v>
          </cell>
          <cell r="AG80">
            <v>9642</v>
          </cell>
          <cell r="AH80">
            <v>6481</v>
          </cell>
          <cell r="AI80">
            <v>2032</v>
          </cell>
          <cell r="AJ80">
            <v>-2476.5650909090909</v>
          </cell>
          <cell r="AL80">
            <v>0</v>
          </cell>
          <cell r="AN80" t="e">
            <v>#REF!</v>
          </cell>
          <cell r="AP80">
            <v>317284.31872727274</v>
          </cell>
          <cell r="AQ80" t="e">
            <v>#REF!</v>
          </cell>
          <cell r="AR80" t="e">
            <v>#REF!</v>
          </cell>
          <cell r="AS80">
            <v>278125</v>
          </cell>
          <cell r="AT80">
            <v>-39159.318727272737</v>
          </cell>
          <cell r="AU80">
            <v>122842.09772292766</v>
          </cell>
          <cell r="AV80">
            <v>151884</v>
          </cell>
          <cell r="AW80">
            <v>9876.6389090909088</v>
          </cell>
          <cell r="AX80" t="e">
            <v>#REF!</v>
          </cell>
        </row>
        <row r="81">
          <cell r="C81">
            <v>6433.3291515151514</v>
          </cell>
          <cell r="D81">
            <v>2108</v>
          </cell>
          <cell r="E81">
            <v>4325.3291515151514</v>
          </cell>
          <cell r="P81">
            <v>0</v>
          </cell>
          <cell r="S81">
            <v>0</v>
          </cell>
          <cell r="X81">
            <v>0</v>
          </cell>
          <cell r="AC81">
            <v>0</v>
          </cell>
          <cell r="AJ81">
            <v>0</v>
          </cell>
          <cell r="AP81">
            <v>63316.318727272737</v>
          </cell>
          <cell r="AQ81" t="e">
            <v>#REF!</v>
          </cell>
          <cell r="AR81" t="e">
            <v>#REF!</v>
          </cell>
          <cell r="AS81">
            <v>0</v>
          </cell>
          <cell r="AT81">
            <v>-63316.318727272737</v>
          </cell>
          <cell r="AU81">
            <v>4989</v>
          </cell>
          <cell r="AV81">
            <v>15770</v>
          </cell>
          <cell r="AW81">
            <v>9875.6389090909088</v>
          </cell>
          <cell r="AX81" t="e">
            <v>#REF!</v>
          </cell>
        </row>
        <row r="82">
          <cell r="N82">
            <v>1724.2727272727273</v>
          </cell>
          <cell r="O82">
            <v>1501</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N82">
            <v>0</v>
          </cell>
          <cell r="AP82">
            <v>13439.272727272728</v>
          </cell>
          <cell r="AS82">
            <v>9401</v>
          </cell>
          <cell r="AT82">
            <v>-4038.2727272727279</v>
          </cell>
        </row>
        <row r="83">
          <cell r="C83">
            <v>11292</v>
          </cell>
          <cell r="D83">
            <v>11292</v>
          </cell>
          <cell r="E83">
            <v>0</v>
          </cell>
          <cell r="P83">
            <v>0</v>
          </cell>
          <cell r="S83">
            <v>0</v>
          </cell>
          <cell r="X83">
            <v>0</v>
          </cell>
          <cell r="AC83">
            <v>0</v>
          </cell>
          <cell r="AJ83">
            <v>0</v>
          </cell>
          <cell r="AP83">
            <v>11292</v>
          </cell>
          <cell r="AQ83">
            <v>11292</v>
          </cell>
          <cell r="AR83">
            <v>0</v>
          </cell>
          <cell r="AS83">
            <v>0</v>
          </cell>
          <cell r="AT83">
            <v>-11292</v>
          </cell>
          <cell r="AU83">
            <v>0</v>
          </cell>
          <cell r="AV83">
            <v>0</v>
          </cell>
          <cell r="AW83">
            <v>0</v>
          </cell>
          <cell r="AX83">
            <v>0</v>
          </cell>
        </row>
        <row r="84">
          <cell r="C84">
            <v>17953.995818181818</v>
          </cell>
          <cell r="D84">
            <v>13470</v>
          </cell>
          <cell r="E84">
            <v>4483.9958181818183</v>
          </cell>
          <cell r="N84">
            <v>7036.2207272727283</v>
          </cell>
          <cell r="O84">
            <v>6571</v>
          </cell>
          <cell r="P84">
            <v>-465.22072727272825</v>
          </cell>
          <cell r="Q84">
            <v>77353.513454545449</v>
          </cell>
          <cell r="R84">
            <v>83057</v>
          </cell>
          <cell r="S84">
            <v>5703.4865454545507</v>
          </cell>
          <cell r="T84">
            <v>117852.27636363638</v>
          </cell>
          <cell r="U84">
            <v>69321.347560975613</v>
          </cell>
          <cell r="V84">
            <v>48530.928802660754</v>
          </cell>
          <cell r="W84">
            <v>101508</v>
          </cell>
          <cell r="X84">
            <v>-16344.276363636382</v>
          </cell>
          <cell r="Y84">
            <v>95810.307272727281</v>
          </cell>
          <cell r="Z84">
            <v>53742.750161952055</v>
          </cell>
          <cell r="AA84">
            <v>42067.557110775218</v>
          </cell>
          <cell r="AB84">
            <v>81399</v>
          </cell>
          <cell r="AC84">
            <v>-14411.307272727281</v>
          </cell>
          <cell r="AD84">
            <v>12118.565090909091</v>
          </cell>
          <cell r="AE84">
            <v>10080.754424242425</v>
          </cell>
          <cell r="AF84">
            <v>2037.8106666666665</v>
          </cell>
          <cell r="AG84">
            <v>9642</v>
          </cell>
          <cell r="AH84">
            <v>6481</v>
          </cell>
          <cell r="AI84">
            <v>2032</v>
          </cell>
          <cell r="AJ84">
            <v>-2476.5650909090909</v>
          </cell>
          <cell r="AL84">
            <v>0</v>
          </cell>
          <cell r="AN84" t="e">
            <v>#REF!</v>
          </cell>
          <cell r="AP84">
            <v>328576.31872727274</v>
          </cell>
          <cell r="AQ84" t="e">
            <v>#REF!</v>
          </cell>
          <cell r="AR84" t="e">
            <v>#REF!</v>
          </cell>
          <cell r="AS84">
            <v>278125</v>
          </cell>
          <cell r="AT84">
            <v>-50451.318727272737</v>
          </cell>
          <cell r="AU84">
            <v>122842.09772292766</v>
          </cell>
          <cell r="AV84">
            <v>151884</v>
          </cell>
          <cell r="AW84">
            <v>9876.6389090909088</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3705</v>
          </cell>
          <cell r="D86">
            <v>1959</v>
          </cell>
          <cell r="E86">
            <v>1746</v>
          </cell>
          <cell r="N86">
            <v>0</v>
          </cell>
          <cell r="P86">
            <v>0</v>
          </cell>
          <cell r="Q86">
            <v>0</v>
          </cell>
          <cell r="S86">
            <v>0</v>
          </cell>
          <cell r="T86">
            <v>0</v>
          </cell>
          <cell r="U86">
            <v>0</v>
          </cell>
          <cell r="V86">
            <v>0</v>
          </cell>
          <cell r="X86">
            <v>0</v>
          </cell>
          <cell r="Y86">
            <v>0</v>
          </cell>
          <cell r="AC86">
            <v>0</v>
          </cell>
          <cell r="AI86">
            <v>0</v>
          </cell>
          <cell r="AJ86">
            <v>0</v>
          </cell>
          <cell r="AP86">
            <v>3705</v>
          </cell>
          <cell r="AQ86">
            <v>1959</v>
          </cell>
          <cell r="AR86">
            <v>1746</v>
          </cell>
          <cell r="AS86">
            <v>0</v>
          </cell>
          <cell r="AT86">
            <v>-3705</v>
          </cell>
          <cell r="AU86">
            <v>0</v>
          </cell>
          <cell r="AV86">
            <v>0</v>
          </cell>
          <cell r="AW86">
            <v>1959</v>
          </cell>
          <cell r="AX86">
            <v>1746</v>
          </cell>
        </row>
        <row r="87">
          <cell r="C87">
            <v>1800</v>
          </cell>
          <cell r="D87">
            <v>481</v>
          </cell>
          <cell r="E87">
            <v>1319</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1799</v>
          </cell>
          <cell r="AQ87">
            <v>481</v>
          </cell>
          <cell r="AR87">
            <v>1318</v>
          </cell>
          <cell r="AS87">
            <v>-1</v>
          </cell>
          <cell r="AT87">
            <v>-1800</v>
          </cell>
          <cell r="AU87">
            <v>0</v>
          </cell>
          <cell r="AV87">
            <v>0</v>
          </cell>
          <cell r="AW87">
            <v>481</v>
          </cell>
          <cell r="AX87">
            <v>1318</v>
          </cell>
        </row>
        <row r="88">
          <cell r="C88">
            <v>48.333333333333329</v>
          </cell>
          <cell r="D88">
            <v>12</v>
          </cell>
          <cell r="E88">
            <v>36.333333333333329</v>
          </cell>
          <cell r="N88">
            <v>49.800000000000004</v>
          </cell>
          <cell r="O88">
            <v>51</v>
          </cell>
          <cell r="P88">
            <v>1.1999999999999957</v>
          </cell>
          <cell r="Q88">
            <v>20.6</v>
          </cell>
          <cell r="S88">
            <v>-20.6</v>
          </cell>
          <cell r="T88">
            <v>199.6</v>
          </cell>
          <cell r="U88">
            <v>20</v>
          </cell>
          <cell r="V88">
            <v>179.6</v>
          </cell>
          <cell r="X88">
            <v>-199.6</v>
          </cell>
          <cell r="Y88">
            <v>74.599999999999994</v>
          </cell>
          <cell r="AB88">
            <v>0</v>
          </cell>
          <cell r="AC88">
            <v>-74.599999999999994</v>
          </cell>
          <cell r="AD88">
            <v>36.333333333333336</v>
          </cell>
          <cell r="AE88">
            <v>22</v>
          </cell>
          <cell r="AF88">
            <v>14.333333333333336</v>
          </cell>
          <cell r="AG88">
            <v>44</v>
          </cell>
          <cell r="AH88">
            <v>15</v>
          </cell>
          <cell r="AI88">
            <v>29</v>
          </cell>
          <cell r="AJ88">
            <v>7.6666666666666643</v>
          </cell>
          <cell r="AP88">
            <v>319.93333333333328</v>
          </cell>
          <cell r="AQ88">
            <v>12.800000000000011</v>
          </cell>
          <cell r="AR88">
            <v>307.13333333333327</v>
          </cell>
          <cell r="AS88">
            <v>65</v>
          </cell>
          <cell r="AT88">
            <v>-254.93333333333328</v>
          </cell>
          <cell r="AU88">
            <v>20</v>
          </cell>
          <cell r="AV88">
            <v>185</v>
          </cell>
          <cell r="AW88">
            <v>-7.1999999999999886</v>
          </cell>
          <cell r="AX88">
            <v>122.13333333333327</v>
          </cell>
        </row>
        <row r="89">
          <cell r="C89">
            <v>23507.32915151515</v>
          </cell>
          <cell r="D89">
            <v>15922</v>
          </cell>
          <cell r="E89">
            <v>7585.3291515151514</v>
          </cell>
          <cell r="N89">
            <v>7086.0207272727284</v>
          </cell>
          <cell r="O89">
            <v>6622</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6496</v>
          </cell>
          <cell r="AI89">
            <v>2061</v>
          </cell>
          <cell r="AJ89">
            <v>-2468.8984242424249</v>
          </cell>
          <cell r="AK89">
            <v>0</v>
          </cell>
          <cell r="AN89" t="e">
            <v>#REF!</v>
          </cell>
          <cell r="AP89">
            <v>334401.25206060609</v>
          </cell>
          <cell r="AQ89" t="e">
            <v>#REF!</v>
          </cell>
          <cell r="AR89" t="e">
            <v>#REF!</v>
          </cell>
          <cell r="AS89">
            <v>278189</v>
          </cell>
          <cell r="AT89">
            <v>-56212.252060606086</v>
          </cell>
          <cell r="AU89">
            <v>122862.09772292766</v>
          </cell>
          <cell r="AV89">
            <v>152069</v>
          </cell>
          <cell r="AW89">
            <v>12309.438909090908</v>
          </cell>
          <cell r="AX89" t="e">
            <v>#REF!</v>
          </cell>
        </row>
        <row r="90">
          <cell r="C90">
            <v>12215.32915151515</v>
          </cell>
          <cell r="D90">
            <v>4630</v>
          </cell>
          <cell r="E90">
            <v>7585.3291515151514</v>
          </cell>
          <cell r="N90">
            <v>7086.0207272727284</v>
          </cell>
          <cell r="O90">
            <v>6622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6496</v>
          </cell>
          <cell r="AI90">
            <v>2061</v>
          </cell>
          <cell r="AJ90">
            <v>-2468.8984242424249</v>
          </cell>
          <cell r="AN90" t="e">
            <v>#REF!</v>
          </cell>
          <cell r="AP90">
            <v>69141.252060606086</v>
          </cell>
          <cell r="AQ90" t="e">
            <v>#REF!</v>
          </cell>
          <cell r="AR90" t="e">
            <v>#REF!</v>
          </cell>
          <cell r="AS90">
            <v>46854</v>
          </cell>
          <cell r="AT90">
            <v>-22287.252060606086</v>
          </cell>
          <cell r="AU90">
            <v>5009</v>
          </cell>
          <cell r="AV90">
            <v>15955</v>
          </cell>
          <cell r="AW90">
            <v>12308.438909090908</v>
          </cell>
          <cell r="AX90" t="e">
            <v>#REF!</v>
          </cell>
        </row>
        <row r="91">
          <cell r="C91">
            <v>911.18181818181813</v>
          </cell>
          <cell r="D91">
            <v>310</v>
          </cell>
          <cell r="E91">
            <v>601.18181818181813</v>
          </cell>
          <cell r="N91">
            <v>1724.2727272727273</v>
          </cell>
          <cell r="O91">
            <v>1501</v>
          </cell>
          <cell r="P91">
            <v>-223.27272727272725</v>
          </cell>
          <cell r="Q91">
            <v>3953.727272727273</v>
          </cell>
          <cell r="R91">
            <v>3466</v>
          </cell>
          <cell r="S91">
            <v>-487.72727272727298</v>
          </cell>
          <cell r="T91">
            <v>1558.7272727272727</v>
          </cell>
          <cell r="U91">
            <v>615</v>
          </cell>
          <cell r="V91">
            <v>943.72727272727275</v>
          </cell>
          <cell r="W91">
            <v>1353</v>
          </cell>
          <cell r="X91">
            <v>-205.72727272727275</v>
          </cell>
          <cell r="Y91">
            <v>1260.7272727272727</v>
          </cell>
          <cell r="Z91">
            <v>470</v>
          </cell>
          <cell r="AA91">
            <v>790.72727272727275</v>
          </cell>
          <cell r="AB91">
            <v>1097</v>
          </cell>
          <cell r="AC91">
            <v>-163.72727272727275</v>
          </cell>
          <cell r="AD91">
            <v>3528.6363636363635</v>
          </cell>
          <cell r="AE91">
            <v>3259.6363636363635</v>
          </cell>
          <cell r="AF91">
            <v>269</v>
          </cell>
          <cell r="AG91">
            <v>2881</v>
          </cell>
          <cell r="AH91">
            <v>1984</v>
          </cell>
          <cell r="AI91">
            <v>306</v>
          </cell>
          <cell r="AJ91">
            <v>-647.63636363636351</v>
          </cell>
          <cell r="AN91">
            <v>0</v>
          </cell>
          <cell r="AP91">
            <v>13439.272727272728</v>
          </cell>
          <cell r="AQ91">
            <v>334554.25206060609</v>
          </cell>
          <cell r="AR91">
            <v>147538.53663201857</v>
          </cell>
          <cell r="AS91">
            <v>9401</v>
          </cell>
        </row>
        <row r="92">
          <cell r="C92">
            <v>17725.32915151515</v>
          </cell>
          <cell r="P92">
            <v>0</v>
          </cell>
          <cell r="S92">
            <v>0</v>
          </cell>
          <cell r="X92">
            <v>0</v>
          </cell>
          <cell r="AC92">
            <v>0</v>
          </cell>
          <cell r="AJ92">
            <v>0</v>
          </cell>
          <cell r="AP92">
            <v>70484.497636363667</v>
          </cell>
          <cell r="AQ92">
            <v>153</v>
          </cell>
        </row>
        <row r="93">
          <cell r="C93">
            <v>1560.9490000000001</v>
          </cell>
          <cell r="N93">
            <v>1614.15</v>
          </cell>
          <cell r="P93">
            <v>-1614.15</v>
          </cell>
          <cell r="Q93">
            <v>2962.8939999999998</v>
          </cell>
          <cell r="S93">
            <v>-2962.8939999999998</v>
          </cell>
          <cell r="T93">
            <v>176.47000000000003</v>
          </cell>
          <cell r="X93">
            <v>-176.47000000000003</v>
          </cell>
          <cell r="Y93">
            <v>225.76000000000002</v>
          </cell>
          <cell r="AB93">
            <v>432</v>
          </cell>
          <cell r="AC93">
            <v>206.23999999999998</v>
          </cell>
          <cell r="AD93">
            <v>1009.45</v>
          </cell>
          <cell r="AE93">
            <v>932.45</v>
          </cell>
          <cell r="AF93">
            <v>77</v>
          </cell>
          <cell r="AI93">
            <v>0</v>
          </cell>
          <cell r="AJ93" t="e">
            <v>#REF!</v>
          </cell>
          <cell r="AN93" t="e">
            <v>#REF!</v>
          </cell>
          <cell r="AO93">
            <v>1616</v>
          </cell>
          <cell r="AP93" t="e">
            <v>#REF!</v>
          </cell>
          <cell r="AS93">
            <v>2048</v>
          </cell>
        </row>
        <row r="94">
          <cell r="C94">
            <v>242</v>
          </cell>
          <cell r="N94">
            <v>1614.15</v>
          </cell>
          <cell r="P94">
            <v>-1614.15</v>
          </cell>
          <cell r="Q94">
            <v>2962.8939999999998</v>
          </cell>
          <cell r="S94">
            <v>-2962.8939999999998</v>
          </cell>
          <cell r="T94">
            <v>176.47000000000003</v>
          </cell>
          <cell r="W94">
            <v>0</v>
          </cell>
          <cell r="X94">
            <v>-176.47000000000003</v>
          </cell>
          <cell r="Y94">
            <v>225.76000000000002</v>
          </cell>
          <cell r="AB94">
            <v>432</v>
          </cell>
          <cell r="AC94">
            <v>206.23999999999998</v>
          </cell>
          <cell r="AD94">
            <v>1009.45</v>
          </cell>
          <cell r="AE94">
            <v>932.45</v>
          </cell>
          <cell r="AF94">
            <v>77</v>
          </cell>
          <cell r="AI94">
            <v>0</v>
          </cell>
          <cell r="AJ94">
            <v>-1009.45</v>
          </cell>
          <cell r="AN94" t="e">
            <v>#REF!</v>
          </cell>
          <cell r="AP94" t="e">
            <v>#REF!</v>
          </cell>
          <cell r="AS94">
            <v>432</v>
          </cell>
        </row>
        <row r="95">
          <cell r="C95">
            <v>0</v>
          </cell>
          <cell r="N95">
            <v>0</v>
          </cell>
          <cell r="P95">
            <v>0</v>
          </cell>
          <cell r="Q95">
            <v>0</v>
          </cell>
          <cell r="S95">
            <v>0</v>
          </cell>
          <cell r="T95">
            <v>0</v>
          </cell>
          <cell r="X95">
            <v>0</v>
          </cell>
          <cell r="Y95">
            <v>0</v>
          </cell>
          <cell r="AC95">
            <v>0</v>
          </cell>
          <cell r="AD95">
            <v>0</v>
          </cell>
          <cell r="AE95">
            <v>0</v>
          </cell>
          <cell r="AF95">
            <v>0</v>
          </cell>
          <cell r="AI95">
            <v>0</v>
          </cell>
          <cell r="AJ95">
            <v>0</v>
          </cell>
          <cell r="AN95" t="e">
            <v>#REF!</v>
          </cell>
          <cell r="AP95" t="e">
            <v>#REF!</v>
          </cell>
          <cell r="AS95">
            <v>0</v>
          </cell>
        </row>
        <row r="96">
          <cell r="C96">
            <v>1318.9490000000001</v>
          </cell>
          <cell r="N96">
            <v>0</v>
          </cell>
          <cell r="P96">
            <v>0</v>
          </cell>
          <cell r="Q96">
            <v>0</v>
          </cell>
          <cell r="R96">
            <v>0</v>
          </cell>
          <cell r="S96">
            <v>0</v>
          </cell>
          <cell r="X96">
            <v>0</v>
          </cell>
          <cell r="Y96">
            <v>0</v>
          </cell>
          <cell r="AC96">
            <v>0</v>
          </cell>
          <cell r="AD96">
            <v>0</v>
          </cell>
          <cell r="AE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F99">
            <v>0</v>
          </cell>
          <cell r="AI99">
            <v>0</v>
          </cell>
          <cell r="AJ99">
            <v>0</v>
          </cell>
          <cell r="AN99" t="e">
            <v>#REF!</v>
          </cell>
          <cell r="AP99" t="e">
            <v>#REF!</v>
          </cell>
          <cell r="AS99">
            <v>0</v>
          </cell>
        </row>
        <row r="100">
          <cell r="P100">
            <v>0</v>
          </cell>
          <cell r="S100">
            <v>0</v>
          </cell>
          <cell r="X100">
            <v>0</v>
          </cell>
          <cell r="AC100">
            <v>0</v>
          </cell>
          <cell r="AI100">
            <v>0</v>
          </cell>
          <cell r="AJ100">
            <v>0</v>
          </cell>
          <cell r="AN100" t="e">
            <v>#REF!</v>
          </cell>
          <cell r="AP100" t="e">
            <v>#REF!</v>
          </cell>
          <cell r="AS100">
            <v>0</v>
          </cell>
        </row>
        <row r="101">
          <cell r="C101">
            <v>2004.5170000000001</v>
          </cell>
          <cell r="N101">
            <v>0.19200000000000017</v>
          </cell>
          <cell r="P101">
            <v>-0.19200000000000017</v>
          </cell>
          <cell r="Q101">
            <v>-0.32000000000000028</v>
          </cell>
          <cell r="R101">
            <v>31</v>
          </cell>
          <cell r="S101">
            <v>31.32</v>
          </cell>
          <cell r="T101">
            <v>-0.3360000000000003</v>
          </cell>
          <cell r="W101">
            <v>2</v>
          </cell>
          <cell r="X101">
            <v>2.3360000000000003</v>
          </cell>
          <cell r="Y101">
            <v>0.28000000000000114</v>
          </cell>
          <cell r="AB101">
            <v>10</v>
          </cell>
          <cell r="AC101">
            <v>9.7199999999999989</v>
          </cell>
          <cell r="AD101">
            <v>0.35200000000000031</v>
          </cell>
          <cell r="AE101">
            <v>0.35200000000000031</v>
          </cell>
          <cell r="AF101">
            <v>0</v>
          </cell>
          <cell r="AG101">
            <v>128</v>
          </cell>
          <cell r="AH101">
            <v>128</v>
          </cell>
          <cell r="AI101">
            <v>0</v>
          </cell>
          <cell r="AJ101">
            <v>127.648</v>
          </cell>
          <cell r="AN101" t="e">
            <v>#REF!</v>
          </cell>
          <cell r="AP101" t="e">
            <v>#REF!</v>
          </cell>
          <cell r="AS101">
            <v>140</v>
          </cell>
        </row>
        <row r="102">
          <cell r="C102">
            <v>1318.9490000000001</v>
          </cell>
          <cell r="N102">
            <v>0</v>
          </cell>
          <cell r="P102">
            <v>0</v>
          </cell>
          <cell r="Q102">
            <v>0</v>
          </cell>
          <cell r="R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686</v>
          </cell>
          <cell r="N103">
            <v>0</v>
          </cell>
          <cell r="P103">
            <v>0</v>
          </cell>
          <cell r="Q103">
            <v>0</v>
          </cell>
          <cell r="S103">
            <v>0</v>
          </cell>
          <cell r="T103">
            <v>0</v>
          </cell>
          <cell r="X103">
            <v>0</v>
          </cell>
          <cell r="Y103">
            <v>0</v>
          </cell>
          <cell r="AC103">
            <v>0</v>
          </cell>
          <cell r="AD103">
            <v>0</v>
          </cell>
          <cell r="AE103">
            <v>0</v>
          </cell>
          <cell r="AF103">
            <v>0</v>
          </cell>
          <cell r="AI103">
            <v>0</v>
          </cell>
          <cell r="AJ103">
            <v>0</v>
          </cell>
          <cell r="AN103" t="e">
            <v>#REF!</v>
          </cell>
          <cell r="AP103" t="e">
            <v>#REF!</v>
          </cell>
          <cell r="AS103">
            <v>0</v>
          </cell>
        </row>
        <row r="104">
          <cell r="C104">
            <v>-0.43200000000001637</v>
          </cell>
          <cell r="N104">
            <v>0.19200000000000017</v>
          </cell>
          <cell r="P104">
            <v>-0.19200000000000017</v>
          </cell>
          <cell r="Q104">
            <v>-0.32000000000000028</v>
          </cell>
          <cell r="R104">
            <v>31</v>
          </cell>
          <cell r="S104">
            <v>31.32</v>
          </cell>
          <cell r="T104">
            <v>-0.3360000000000003</v>
          </cell>
          <cell r="W104">
            <v>2</v>
          </cell>
          <cell r="X104">
            <v>2.3360000000000003</v>
          </cell>
          <cell r="Y104">
            <v>0.28000000000000114</v>
          </cell>
          <cell r="AB104">
            <v>10</v>
          </cell>
          <cell r="AC104">
            <v>9.7199999999999989</v>
          </cell>
          <cell r="AD104">
            <v>0.35200000000000031</v>
          </cell>
          <cell r="AE104">
            <v>0.35200000000000031</v>
          </cell>
          <cell r="AF104">
            <v>0</v>
          </cell>
          <cell r="AG104">
            <v>128</v>
          </cell>
          <cell r="AH104">
            <v>128</v>
          </cell>
          <cell r="AI104">
            <v>0</v>
          </cell>
          <cell r="AJ104">
            <v>127.648</v>
          </cell>
          <cell r="AN104">
            <v>3702.2</v>
          </cell>
          <cell r="AP104">
            <v>3702</v>
          </cell>
          <cell r="AS104">
            <v>140</v>
          </cell>
        </row>
        <row r="105">
          <cell r="C105">
            <v>591.5</v>
          </cell>
          <cell r="N105">
            <v>0.20800000000000018</v>
          </cell>
          <cell r="P105">
            <v>-0.20800000000000018</v>
          </cell>
          <cell r="Q105">
            <v>234.404</v>
          </cell>
          <cell r="R105">
            <v>154</v>
          </cell>
          <cell r="S105">
            <v>-80.403999999999996</v>
          </cell>
          <cell r="T105">
            <v>-0.42800000000000082</v>
          </cell>
          <cell r="W105">
            <v>79</v>
          </cell>
          <cell r="X105">
            <v>79.427999999999997</v>
          </cell>
          <cell r="Y105">
            <v>6.799999999999784E-2</v>
          </cell>
          <cell r="AB105">
            <v>86</v>
          </cell>
          <cell r="AC105">
            <v>85.932000000000002</v>
          </cell>
          <cell r="AD105">
            <v>0.28399999999999892</v>
          </cell>
          <cell r="AE105">
            <v>0.28399999999999892</v>
          </cell>
          <cell r="AF105">
            <v>0</v>
          </cell>
          <cell r="AG105">
            <v>30</v>
          </cell>
          <cell r="AH105">
            <v>30</v>
          </cell>
          <cell r="AI105">
            <v>0</v>
          </cell>
          <cell r="AJ105">
            <v>29.716000000000001</v>
          </cell>
          <cell r="AN105" t="e">
            <v>#REF!</v>
          </cell>
          <cell r="AP105" t="e">
            <v>#REF!</v>
          </cell>
          <cell r="AS105">
            <v>195</v>
          </cell>
        </row>
        <row r="106">
          <cell r="C106">
            <v>592</v>
          </cell>
          <cell r="N106">
            <v>0</v>
          </cell>
          <cell r="P106">
            <v>0</v>
          </cell>
          <cell r="Q106">
            <v>233.64000000000001</v>
          </cell>
          <cell r="R106">
            <v>0</v>
          </cell>
          <cell r="S106">
            <v>-233.64000000000001</v>
          </cell>
          <cell r="T106">
            <v>0</v>
          </cell>
          <cell r="W106">
            <v>0</v>
          </cell>
          <cell r="X106">
            <v>0</v>
          </cell>
          <cell r="Y106">
            <v>0</v>
          </cell>
          <cell r="AB106">
            <v>0</v>
          </cell>
          <cell r="AC106">
            <v>0</v>
          </cell>
          <cell r="AD106">
            <v>0</v>
          </cell>
          <cell r="AE106">
            <v>0</v>
          </cell>
          <cell r="AF106">
            <v>0</v>
          </cell>
          <cell r="AI106">
            <v>0</v>
          </cell>
          <cell r="AJ106">
            <v>0</v>
          </cell>
          <cell r="AN106" t="e">
            <v>#REF!</v>
          </cell>
          <cell r="AP106" t="e">
            <v>#REF!</v>
          </cell>
          <cell r="AS106">
            <v>0</v>
          </cell>
        </row>
        <row r="107">
          <cell r="C107">
            <v>-0.5</v>
          </cell>
          <cell r="N107">
            <v>0.20800000000000018</v>
          </cell>
          <cell r="P107">
            <v>-0.20800000000000018</v>
          </cell>
          <cell r="Q107">
            <v>-0.23600000000000065</v>
          </cell>
          <cell r="R107">
            <v>154</v>
          </cell>
          <cell r="S107">
            <v>154.23599999999999</v>
          </cell>
          <cell r="T107">
            <v>-0.42800000000000082</v>
          </cell>
          <cell r="W107">
            <v>79</v>
          </cell>
          <cell r="X107">
            <v>79.427999999999997</v>
          </cell>
          <cell r="Y107">
            <v>6.799999999999784E-2</v>
          </cell>
          <cell r="AB107">
            <v>86</v>
          </cell>
          <cell r="AC107">
            <v>85.932000000000002</v>
          </cell>
          <cell r="AD107">
            <v>0.28399999999999892</v>
          </cell>
          <cell r="AE107">
            <v>0.28399999999999892</v>
          </cell>
          <cell r="AF107">
            <v>0</v>
          </cell>
          <cell r="AG107">
            <v>30</v>
          </cell>
          <cell r="AH107">
            <v>30</v>
          </cell>
          <cell r="AI107">
            <v>0</v>
          </cell>
          <cell r="AJ107">
            <v>29.716000000000001</v>
          </cell>
          <cell r="AN107" t="e">
            <v>#REF!</v>
          </cell>
          <cell r="AP107" t="e">
            <v>#REF!</v>
          </cell>
          <cell r="AS107">
            <v>195</v>
          </cell>
        </row>
        <row r="108">
          <cell r="C108">
            <v>605.41409090909156</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Q108" t="e">
            <v>#REF!</v>
          </cell>
          <cell r="AR108" t="e">
            <v>#REF!</v>
          </cell>
          <cell r="AS108">
            <v>0</v>
          </cell>
        </row>
        <row r="109">
          <cell r="C109">
            <v>0</v>
          </cell>
          <cell r="N109">
            <v>0</v>
          </cell>
          <cell r="P109">
            <v>0</v>
          </cell>
          <cell r="Q109">
            <v>526.04999999999995</v>
          </cell>
          <cell r="R109">
            <v>800</v>
          </cell>
          <cell r="S109">
            <v>273.95000000000005</v>
          </cell>
          <cell r="T109">
            <v>0</v>
          </cell>
          <cell r="X109">
            <v>0</v>
          </cell>
          <cell r="Y109">
            <v>0</v>
          </cell>
          <cell r="AC109">
            <v>0</v>
          </cell>
          <cell r="AD109">
            <v>0</v>
          </cell>
          <cell r="AE109">
            <v>0</v>
          </cell>
          <cell r="AF109">
            <v>0</v>
          </cell>
          <cell r="AI109">
            <v>0</v>
          </cell>
          <cell r="AJ109">
            <v>0</v>
          </cell>
          <cell r="AN109" t="e">
            <v>#REF!</v>
          </cell>
          <cell r="AP109" t="e">
            <v>#REF!</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Q110">
            <v>0</v>
          </cell>
          <cell r="AR110">
            <v>0</v>
          </cell>
          <cell r="AS110">
            <v>0</v>
          </cell>
        </row>
        <row r="111">
          <cell r="C111">
            <v>0</v>
          </cell>
          <cell r="N111">
            <v>0</v>
          </cell>
          <cell r="P111">
            <v>0</v>
          </cell>
          <cell r="Q111">
            <v>0</v>
          </cell>
          <cell r="S111">
            <v>0</v>
          </cell>
          <cell r="T111">
            <v>0</v>
          </cell>
          <cell r="X111">
            <v>0</v>
          </cell>
          <cell r="Y111">
            <v>0</v>
          </cell>
          <cell r="AC111">
            <v>0</v>
          </cell>
          <cell r="AD111">
            <v>0</v>
          </cell>
          <cell r="AE111">
            <v>0</v>
          </cell>
          <cell r="AF111">
            <v>0</v>
          </cell>
          <cell r="AI111">
            <v>0</v>
          </cell>
          <cell r="AJ111">
            <v>0</v>
          </cell>
          <cell r="AN111" t="e">
            <v>#REF!</v>
          </cell>
          <cell r="AP111" t="e">
            <v>#REF!</v>
          </cell>
          <cell r="AS111">
            <v>0</v>
          </cell>
        </row>
        <row r="112">
          <cell r="C112">
            <v>0</v>
          </cell>
          <cell r="N112">
            <v>0</v>
          </cell>
          <cell r="P112">
            <v>0</v>
          </cell>
          <cell r="Q112">
            <v>0</v>
          </cell>
          <cell r="R112">
            <v>928</v>
          </cell>
          <cell r="S112">
            <v>928</v>
          </cell>
          <cell r="T112">
            <v>0</v>
          </cell>
          <cell r="W112">
            <v>366</v>
          </cell>
          <cell r="X112">
            <v>366</v>
          </cell>
          <cell r="Y112">
            <v>0</v>
          </cell>
          <cell r="AB112">
            <v>251</v>
          </cell>
          <cell r="AC112">
            <v>251</v>
          </cell>
          <cell r="AD112">
            <v>0</v>
          </cell>
          <cell r="AE112">
            <v>0</v>
          </cell>
          <cell r="AF112">
            <v>0</v>
          </cell>
          <cell r="AG112">
            <v>535</v>
          </cell>
          <cell r="AH112">
            <v>535</v>
          </cell>
          <cell r="AI112">
            <v>0</v>
          </cell>
          <cell r="AJ112">
            <v>535</v>
          </cell>
          <cell r="AN112" t="e">
            <v>#REF!</v>
          </cell>
          <cell r="AP112" t="e">
            <v>#REF!</v>
          </cell>
          <cell r="AS112">
            <v>1152</v>
          </cell>
        </row>
        <row r="113">
          <cell r="C113">
            <v>2</v>
          </cell>
          <cell r="N113">
            <v>0</v>
          </cell>
          <cell r="P113">
            <v>0</v>
          </cell>
          <cell r="Q113">
            <v>0</v>
          </cell>
          <cell r="R113">
            <v>8</v>
          </cell>
          <cell r="S113">
            <v>8</v>
          </cell>
          <cell r="T113">
            <v>0</v>
          </cell>
          <cell r="W113">
            <v>57</v>
          </cell>
          <cell r="X113">
            <v>57</v>
          </cell>
          <cell r="Y113">
            <v>0</v>
          </cell>
          <cell r="AB113">
            <v>7</v>
          </cell>
          <cell r="AC113">
            <v>7</v>
          </cell>
          <cell r="AD113">
            <v>0</v>
          </cell>
          <cell r="AE113">
            <v>0</v>
          </cell>
          <cell r="AF113">
            <v>0</v>
          </cell>
          <cell r="AI113">
            <v>0</v>
          </cell>
          <cell r="AJ113">
            <v>0</v>
          </cell>
          <cell r="AN113">
            <v>19</v>
          </cell>
          <cell r="AP113">
            <v>21</v>
          </cell>
          <cell r="AS113">
            <v>64</v>
          </cell>
        </row>
        <row r="114">
          <cell r="C114">
            <v>1168.2070454545458</v>
          </cell>
          <cell r="N114">
            <v>0</v>
          </cell>
          <cell r="P114">
            <v>0</v>
          </cell>
          <cell r="Q114">
            <v>0</v>
          </cell>
          <cell r="S114">
            <v>0</v>
          </cell>
          <cell r="T114">
            <v>0</v>
          </cell>
          <cell r="X114">
            <v>0</v>
          </cell>
          <cell r="Y114">
            <v>0</v>
          </cell>
          <cell r="AC114">
            <v>0</v>
          </cell>
          <cell r="AD114">
            <v>0</v>
          </cell>
          <cell r="AE114">
            <v>0</v>
          </cell>
          <cell r="AF114">
            <v>0</v>
          </cell>
          <cell r="AI114">
            <v>0</v>
          </cell>
          <cell r="AJ114">
            <v>0</v>
          </cell>
          <cell r="AN114" t="e">
            <v>#REF!</v>
          </cell>
          <cell r="AP114" t="e">
            <v>#REF!</v>
          </cell>
          <cell r="AS114">
            <v>0</v>
          </cell>
        </row>
        <row r="115">
          <cell r="C115">
            <v>0</v>
          </cell>
          <cell r="P115">
            <v>0</v>
          </cell>
          <cell r="S115">
            <v>0</v>
          </cell>
          <cell r="X115">
            <v>0</v>
          </cell>
          <cell r="AC115">
            <v>0</v>
          </cell>
          <cell r="AF115">
            <v>0</v>
          </cell>
          <cell r="AI115">
            <v>0</v>
          </cell>
          <cell r="AJ115">
            <v>0</v>
          </cell>
          <cell r="AP115">
            <v>0</v>
          </cell>
          <cell r="AS115">
            <v>0</v>
          </cell>
        </row>
        <row r="116">
          <cell r="C116">
            <v>17200.466666666667</v>
          </cell>
          <cell r="P116">
            <v>0</v>
          </cell>
          <cell r="S116">
            <v>0</v>
          </cell>
          <cell r="X116">
            <v>0</v>
          </cell>
          <cell r="AC116">
            <v>0</v>
          </cell>
          <cell r="AF116">
            <v>0</v>
          </cell>
          <cell r="AI116">
            <v>0</v>
          </cell>
          <cell r="AJ116">
            <v>0</v>
          </cell>
          <cell r="AP116">
            <v>17200.466666666667</v>
          </cell>
          <cell r="AS116">
            <v>0</v>
          </cell>
        </row>
        <row r="117">
          <cell r="C117">
            <v>0</v>
          </cell>
        </row>
        <row r="120">
          <cell r="P120">
            <v>0</v>
          </cell>
          <cell r="S120">
            <v>0</v>
          </cell>
          <cell r="X120">
            <v>0</v>
          </cell>
          <cell r="AC120">
            <v>0</v>
          </cell>
          <cell r="AE120" t="e">
            <v>#REF!</v>
          </cell>
          <cell r="AF120" t="e">
            <v>#REF!</v>
          </cell>
          <cell r="AI120">
            <v>0</v>
          </cell>
          <cell r="AJ120">
            <v>0</v>
          </cell>
          <cell r="AN120" t="e">
            <v>#REF!</v>
          </cell>
          <cell r="AP120">
            <v>36465</v>
          </cell>
          <cell r="AQ120" t="e">
            <v>#REF!</v>
          </cell>
          <cell r="AS120">
            <v>0</v>
          </cell>
        </row>
        <row r="121">
          <cell r="C121">
            <v>0</v>
          </cell>
          <cell r="P121">
            <v>0</v>
          </cell>
          <cell r="S121">
            <v>0</v>
          </cell>
          <cell r="X121">
            <v>0</v>
          </cell>
          <cell r="AC121">
            <v>0</v>
          </cell>
          <cell r="AJ121">
            <v>0</v>
          </cell>
          <cell r="AN121" t="e">
            <v>#REF!</v>
          </cell>
          <cell r="AP121" t="e">
            <v>#REF!</v>
          </cell>
          <cell r="AS121">
            <v>0</v>
          </cell>
        </row>
        <row r="122">
          <cell r="C122">
            <v>2598.0169999999998</v>
          </cell>
          <cell r="D122">
            <v>0</v>
          </cell>
          <cell r="E122">
            <v>0</v>
          </cell>
          <cell r="N122">
            <v>0.40000000000000036</v>
          </cell>
          <cell r="O122">
            <v>0</v>
          </cell>
          <cell r="P122">
            <v>-0.40000000000000036</v>
          </cell>
          <cell r="Q122">
            <v>0</v>
          </cell>
          <cell r="R122">
            <v>1921</v>
          </cell>
          <cell r="S122">
            <v>1921</v>
          </cell>
          <cell r="T122">
            <v>-0.76400000000000112</v>
          </cell>
          <cell r="U122">
            <v>0</v>
          </cell>
          <cell r="V122">
            <v>0</v>
          </cell>
          <cell r="W122">
            <v>504</v>
          </cell>
          <cell r="X122">
            <v>504.76400000000001</v>
          </cell>
          <cell r="Y122">
            <v>0.34799999999999898</v>
          </cell>
          <cell r="Z122">
            <v>0</v>
          </cell>
          <cell r="AA122">
            <v>0</v>
          </cell>
          <cell r="AB122">
            <v>354</v>
          </cell>
          <cell r="AC122">
            <v>353.65199999999999</v>
          </cell>
          <cell r="AD122">
            <v>0.63599999999999923</v>
          </cell>
          <cell r="AE122">
            <v>0.63599999999999923</v>
          </cell>
          <cell r="AF122">
            <v>0</v>
          </cell>
          <cell r="AG122">
            <v>693</v>
          </cell>
          <cell r="AH122">
            <v>693</v>
          </cell>
          <cell r="AI122">
            <v>0</v>
          </cell>
          <cell r="AJ122">
            <v>692.36400000000003</v>
          </cell>
          <cell r="AN122" t="e">
            <v>#REF!</v>
          </cell>
          <cell r="AP122" t="e">
            <v>#REF!</v>
          </cell>
          <cell r="AU122">
            <v>0</v>
          </cell>
          <cell r="AV122">
            <v>0</v>
          </cell>
          <cell r="AW122">
            <v>0</v>
          </cell>
          <cell r="AX122">
            <v>0</v>
          </cell>
        </row>
        <row r="123">
          <cell r="C123">
            <v>21572.104803030306</v>
          </cell>
          <cell r="D123">
            <v>0</v>
          </cell>
          <cell r="E123">
            <v>0</v>
          </cell>
          <cell r="N123">
            <v>0.40000000000000036</v>
          </cell>
          <cell r="P123">
            <v>-0.40000000000000036</v>
          </cell>
          <cell r="Q123">
            <v>0</v>
          </cell>
          <cell r="T123">
            <v>-0.76400000000000112</v>
          </cell>
          <cell r="U123">
            <v>0</v>
          </cell>
          <cell r="V123">
            <v>0</v>
          </cell>
          <cell r="X123">
            <v>0.76400000000000112</v>
          </cell>
          <cell r="Y123">
            <v>0.34799999999999898</v>
          </cell>
          <cell r="Z123">
            <v>0</v>
          </cell>
          <cell r="AA123">
            <v>0</v>
          </cell>
          <cell r="AC123">
            <v>-0.34799999999999898</v>
          </cell>
          <cell r="AJ123">
            <v>0</v>
          </cell>
          <cell r="AN123" t="e">
            <v>#REF!</v>
          </cell>
          <cell r="AP123" t="e">
            <v>#REF!</v>
          </cell>
        </row>
        <row r="124">
          <cell r="P124">
            <v>0</v>
          </cell>
          <cell r="X124">
            <v>0</v>
          </cell>
          <cell r="AC124">
            <v>0</v>
          </cell>
          <cell r="AJ124">
            <v>0</v>
          </cell>
          <cell r="AP124" t="e">
            <v>#REF!</v>
          </cell>
        </row>
        <row r="125">
          <cell r="P125">
            <v>0</v>
          </cell>
          <cell r="X125">
            <v>0</v>
          </cell>
          <cell r="AC125">
            <v>0</v>
          </cell>
          <cell r="AJ125">
            <v>0</v>
          </cell>
          <cell r="AP125" t="e">
            <v>#REF!</v>
          </cell>
        </row>
        <row r="126">
          <cell r="P126">
            <v>0</v>
          </cell>
          <cell r="X126">
            <v>0</v>
          </cell>
          <cell r="AC126">
            <v>0</v>
          </cell>
          <cell r="AJ126">
            <v>0</v>
          </cell>
          <cell r="AP126" t="e">
            <v>#REF!</v>
          </cell>
          <cell r="AQ126" t="e">
            <v>#REF!</v>
          </cell>
          <cell r="AR126" t="e">
            <v>#REF!</v>
          </cell>
        </row>
        <row r="127">
          <cell r="P127">
            <v>0</v>
          </cell>
          <cell r="X127">
            <v>0</v>
          </cell>
          <cell r="AC127">
            <v>0</v>
          </cell>
          <cell r="AJ127">
            <v>0</v>
          </cell>
        </row>
        <row r="128">
          <cell r="P128">
            <v>0</v>
          </cell>
          <cell r="X128">
            <v>0</v>
          </cell>
          <cell r="AC128">
            <v>0</v>
          </cell>
          <cell r="AJ128">
            <v>0</v>
          </cell>
          <cell r="AP128" t="e">
            <v>#REF!</v>
          </cell>
          <cell r="AU128">
            <v>0</v>
          </cell>
        </row>
        <row r="129">
          <cell r="P129">
            <v>0</v>
          </cell>
          <cell r="X129">
            <v>0</v>
          </cell>
          <cell r="AC129">
            <v>0</v>
          </cell>
          <cell r="AJ129">
            <v>0</v>
          </cell>
        </row>
        <row r="130">
          <cell r="P130">
            <v>0</v>
          </cell>
          <cell r="X130">
            <v>0</v>
          </cell>
          <cell r="AC130">
            <v>0</v>
          </cell>
          <cell r="AJ130">
            <v>0</v>
          </cell>
        </row>
        <row r="131">
          <cell r="P131">
            <v>0</v>
          </cell>
          <cell r="X131">
            <v>0</v>
          </cell>
          <cell r="AC131">
            <v>0</v>
          </cell>
          <cell r="AJ131">
            <v>0</v>
          </cell>
          <cell r="AP131" t="e">
            <v>#REF!</v>
          </cell>
          <cell r="AR131" t="e">
            <v>#REF!</v>
          </cell>
          <cell r="AU131">
            <v>0</v>
          </cell>
          <cell r="AW131">
            <v>0</v>
          </cell>
        </row>
        <row r="132">
          <cell r="P132">
            <v>0</v>
          </cell>
          <cell r="X132">
            <v>0</v>
          </cell>
          <cell r="AC132">
            <v>0</v>
          </cell>
          <cell r="AJ132">
            <v>0</v>
          </cell>
          <cell r="AP132" t="e">
            <v>#REF!</v>
          </cell>
          <cell r="AU132">
            <v>0</v>
          </cell>
        </row>
        <row r="133">
          <cell r="P133">
            <v>0</v>
          </cell>
          <cell r="X133">
            <v>0</v>
          </cell>
          <cell r="AC133">
            <v>0</v>
          </cell>
          <cell r="AJ133">
            <v>0</v>
          </cell>
          <cell r="AP133" t="e">
            <v>#REF!</v>
          </cell>
          <cell r="AU133" t="e">
            <v>#DIV/0!</v>
          </cell>
        </row>
        <row r="134">
          <cell r="P134">
            <v>0</v>
          </cell>
          <cell r="X134">
            <v>0</v>
          </cell>
          <cell r="AC134">
            <v>0</v>
          </cell>
          <cell r="AJ134">
            <v>0</v>
          </cell>
          <cell r="AP134" t="e">
            <v>#REF!</v>
          </cell>
          <cell r="AU134" t="e">
            <v>#DIV/0!</v>
          </cell>
        </row>
        <row r="135">
          <cell r="P135">
            <v>0</v>
          </cell>
          <cell r="X135">
            <v>0</v>
          </cell>
          <cell r="AC135">
            <v>0</v>
          </cell>
          <cell r="AJ135">
            <v>0</v>
          </cell>
          <cell r="AP135">
            <v>0</v>
          </cell>
          <cell r="AU135">
            <v>0</v>
          </cell>
        </row>
        <row r="136">
          <cell r="P136">
            <v>0</v>
          </cell>
          <cell r="X136">
            <v>0</v>
          </cell>
          <cell r="AC136">
            <v>0</v>
          </cell>
          <cell r="AJ136">
            <v>0</v>
          </cell>
        </row>
        <row r="137">
          <cell r="P137">
            <v>0</v>
          </cell>
          <cell r="X137">
            <v>0</v>
          </cell>
          <cell r="AC137">
            <v>0</v>
          </cell>
          <cell r="AJ137">
            <v>0</v>
          </cell>
          <cell r="AP137">
            <v>36.19</v>
          </cell>
          <cell r="AU137" t="e">
            <v>#DIV/0!</v>
          </cell>
        </row>
        <row r="138">
          <cell r="P138">
            <v>0</v>
          </cell>
          <cell r="X138">
            <v>0</v>
          </cell>
          <cell r="AC138">
            <v>0</v>
          </cell>
          <cell r="AJ138">
            <v>0</v>
          </cell>
        </row>
        <row r="139">
          <cell r="P139">
            <v>0</v>
          </cell>
          <cell r="X139">
            <v>0</v>
          </cell>
          <cell r="AC139">
            <v>0</v>
          </cell>
          <cell r="AJ139">
            <v>0</v>
          </cell>
          <cell r="AN139">
            <v>0</v>
          </cell>
          <cell r="AP139" t="e">
            <v>#REF!</v>
          </cell>
          <cell r="AU139" t="e">
            <v>#DIV/0!</v>
          </cell>
        </row>
        <row r="140">
          <cell r="P140">
            <v>0</v>
          </cell>
          <cell r="X140">
            <v>0</v>
          </cell>
          <cell r="AC140">
            <v>0</v>
          </cell>
          <cell r="AJ140">
            <v>0</v>
          </cell>
          <cell r="AP140">
            <v>180931</v>
          </cell>
          <cell r="AQ140">
            <v>180931</v>
          </cell>
        </row>
        <row r="141">
          <cell r="C141" t="str">
            <v>коп/кВтг</v>
          </cell>
          <cell r="P141">
            <v>0</v>
          </cell>
          <cell r="X141">
            <v>0</v>
          </cell>
          <cell r="AC141">
            <v>0</v>
          </cell>
          <cell r="AJ141">
            <v>0</v>
          </cell>
        </row>
        <row r="142">
          <cell r="P142">
            <v>0</v>
          </cell>
          <cell r="X142">
            <v>0</v>
          </cell>
          <cell r="AC142">
            <v>0</v>
          </cell>
          <cell r="AJ142">
            <v>0</v>
          </cell>
          <cell r="AN142">
            <v>0</v>
          </cell>
          <cell r="AP142">
            <v>0</v>
          </cell>
        </row>
        <row r="143">
          <cell r="P143">
            <v>0</v>
          </cell>
          <cell r="Q143">
            <v>0</v>
          </cell>
          <cell r="X143">
            <v>0</v>
          </cell>
          <cell r="AC143">
            <v>0</v>
          </cell>
          <cell r="AJ143">
            <v>0</v>
          </cell>
          <cell r="AP143">
            <v>2601</v>
          </cell>
        </row>
        <row r="144">
          <cell r="P144">
            <v>0</v>
          </cell>
          <cell r="X144">
            <v>0</v>
          </cell>
          <cell r="AC144">
            <v>0</v>
          </cell>
          <cell r="AJ144">
            <v>0</v>
          </cell>
          <cell r="AN144">
            <v>0</v>
          </cell>
          <cell r="AP144" t="e">
            <v>#REF!</v>
          </cell>
          <cell r="AQ144">
            <v>180931</v>
          </cell>
          <cell r="AR144" t="e">
            <v>#REF!</v>
          </cell>
          <cell r="AU144">
            <v>0</v>
          </cell>
        </row>
        <row r="145">
          <cell r="P145">
            <v>0</v>
          </cell>
          <cell r="X145">
            <v>0</v>
          </cell>
          <cell r="AC145">
            <v>0</v>
          </cell>
          <cell r="AJ145">
            <v>0</v>
          </cell>
          <cell r="AP145">
            <v>0</v>
          </cell>
        </row>
        <row r="146">
          <cell r="P146">
            <v>0</v>
          </cell>
          <cell r="X146">
            <v>0</v>
          </cell>
          <cell r="AC146">
            <v>0</v>
          </cell>
          <cell r="AJ146">
            <v>0</v>
          </cell>
          <cell r="AP146" t="e">
            <v>#REF!</v>
          </cell>
          <cell r="AQ146">
            <v>180931</v>
          </cell>
          <cell r="AR146" t="e">
            <v>#REF!</v>
          </cell>
        </row>
        <row r="147">
          <cell r="P147">
            <v>0</v>
          </cell>
          <cell r="X147">
            <v>0</v>
          </cell>
          <cell r="AC147">
            <v>0</v>
          </cell>
          <cell r="AJ147">
            <v>0</v>
          </cell>
          <cell r="AU147">
            <v>5009</v>
          </cell>
          <cell r="AV147">
            <v>15955</v>
          </cell>
          <cell r="AW147">
            <v>12308.438909090908</v>
          </cell>
          <cell r="AX147" t="e">
            <v>#REF!</v>
          </cell>
        </row>
        <row r="148">
          <cell r="P148">
            <v>0</v>
          </cell>
          <cell r="X148">
            <v>0</v>
          </cell>
          <cell r="AC148">
            <v>0</v>
          </cell>
          <cell r="AJ148">
            <v>0</v>
          </cell>
          <cell r="AP148" t="e">
            <v>#REF!</v>
          </cell>
          <cell r="AQ148" t="e">
            <v>#REF!</v>
          </cell>
          <cell r="AR148" t="e">
            <v>#REF!</v>
          </cell>
        </row>
        <row r="149">
          <cell r="P149">
            <v>0</v>
          </cell>
          <cell r="X149">
            <v>0</v>
          </cell>
          <cell r="AC149">
            <v>0</v>
          </cell>
          <cell r="AJ149">
            <v>0</v>
          </cell>
        </row>
        <row r="150">
          <cell r="C150">
            <v>0</v>
          </cell>
          <cell r="N150">
            <v>0</v>
          </cell>
          <cell r="P150">
            <v>0</v>
          </cell>
          <cell r="Q150">
            <v>0</v>
          </cell>
          <cell r="T150">
            <v>0</v>
          </cell>
          <cell r="X150">
            <v>0</v>
          </cell>
          <cell r="Y150">
            <v>0</v>
          </cell>
          <cell r="AC150">
            <v>0</v>
          </cell>
          <cell r="AJ150">
            <v>0</v>
          </cell>
          <cell r="AN150">
            <v>0</v>
          </cell>
        </row>
        <row r="152">
          <cell r="C152">
            <v>916.24199999999996</v>
          </cell>
          <cell r="N152">
            <v>1295.5</v>
          </cell>
          <cell r="P152">
            <v>-1295.5</v>
          </cell>
          <cell r="Q152">
            <v>2567.7454545454548</v>
          </cell>
          <cell r="S152">
            <v>-2567.7454545454548</v>
          </cell>
          <cell r="T152">
            <v>1558.3090909090909</v>
          </cell>
          <cell r="W152">
            <v>1510</v>
          </cell>
          <cell r="X152">
            <v>-48.309090909090855</v>
          </cell>
          <cell r="Y152">
            <v>1196.7</v>
          </cell>
          <cell r="AC152">
            <v>-1196.7</v>
          </cell>
          <cell r="AD152">
            <v>1791.7636363636364</v>
          </cell>
          <cell r="AE152">
            <v>1791.7636363636364</v>
          </cell>
          <cell r="AF152">
            <v>0</v>
          </cell>
          <cell r="AG152">
            <v>1946</v>
          </cell>
          <cell r="AH152">
            <v>938</v>
          </cell>
          <cell r="AI152">
            <v>0</v>
          </cell>
          <cell r="AJ152">
            <v>154.23636363636365</v>
          </cell>
          <cell r="AN152">
            <v>197</v>
          </cell>
          <cell r="AP152">
            <v>9542.2601818181811</v>
          </cell>
        </row>
        <row r="153">
          <cell r="C153">
            <v>916.24199999999996</v>
          </cell>
        </row>
        <row r="154">
          <cell r="N154">
            <v>215</v>
          </cell>
          <cell r="O154">
            <v>272</v>
          </cell>
          <cell r="P154">
            <v>57</v>
          </cell>
          <cell r="Q154">
            <v>1275.7272727272727</v>
          </cell>
          <cell r="R154">
            <v>1487</v>
          </cell>
          <cell r="S154">
            <v>211.27272727272725</v>
          </cell>
          <cell r="T154">
            <v>814</v>
          </cell>
          <cell r="U154">
            <v>317</v>
          </cell>
          <cell r="V154">
            <v>497</v>
          </cell>
          <cell r="W154">
            <v>831</v>
          </cell>
          <cell r="X154">
            <v>17</v>
          </cell>
          <cell r="Y154">
            <v>598</v>
          </cell>
          <cell r="Z154">
            <v>223</v>
          </cell>
          <cell r="AA154">
            <v>375</v>
          </cell>
          <cell r="AB154">
            <v>596</v>
          </cell>
          <cell r="AC154">
            <v>-2</v>
          </cell>
          <cell r="AD154">
            <v>359.09090909090912</v>
          </cell>
          <cell r="AE154">
            <v>359.09090909090912</v>
          </cell>
          <cell r="AF154">
            <v>0</v>
          </cell>
          <cell r="AG154">
            <v>437</v>
          </cell>
          <cell r="AH154">
            <v>265</v>
          </cell>
          <cell r="AI154">
            <v>0</v>
          </cell>
          <cell r="AJ154">
            <v>77.909090909090878</v>
          </cell>
          <cell r="AN154">
            <v>0</v>
          </cell>
        </row>
        <row r="155">
          <cell r="N155">
            <v>0</v>
          </cell>
          <cell r="P155">
            <v>0</v>
          </cell>
          <cell r="Q155">
            <v>0</v>
          </cell>
          <cell r="S155">
            <v>0</v>
          </cell>
          <cell r="T155">
            <v>70</v>
          </cell>
          <cell r="X155">
            <v>-70</v>
          </cell>
          <cell r="Y155">
            <v>24</v>
          </cell>
          <cell r="AC155">
            <v>-24</v>
          </cell>
          <cell r="AJ155">
            <v>0</v>
          </cell>
          <cell r="AP155" t="e">
            <v>#REF!</v>
          </cell>
        </row>
        <row r="156">
          <cell r="N156">
            <v>0</v>
          </cell>
          <cell r="P156">
            <v>0</v>
          </cell>
          <cell r="Q156">
            <v>0</v>
          </cell>
          <cell r="S156">
            <v>0</v>
          </cell>
          <cell r="T156">
            <v>0</v>
          </cell>
          <cell r="X156">
            <v>0</v>
          </cell>
          <cell r="Y156">
            <v>0</v>
          </cell>
          <cell r="AC156">
            <v>0</v>
          </cell>
          <cell r="AJ156">
            <v>0</v>
          </cell>
          <cell r="AP156" t="e">
            <v>#REF!</v>
          </cell>
        </row>
        <row r="157">
          <cell r="C157" t="e">
            <v>#REF!</v>
          </cell>
          <cell r="N157">
            <v>681</v>
          </cell>
          <cell r="P157">
            <v>-681</v>
          </cell>
          <cell r="Q157">
            <v>1041.8333333333333</v>
          </cell>
          <cell r="S157">
            <v>-1041.8333333333333</v>
          </cell>
          <cell r="T157">
            <v>213</v>
          </cell>
          <cell r="X157">
            <v>-213</v>
          </cell>
          <cell r="Y157">
            <v>1171.0035872727274</v>
          </cell>
          <cell r="AC157">
            <v>-1171.0035872727274</v>
          </cell>
          <cell r="AJ157">
            <v>0</v>
          </cell>
          <cell r="AP157" t="e">
            <v>#REF!</v>
          </cell>
        </row>
        <row r="158">
          <cell r="C158" t="e">
            <v>#REF!</v>
          </cell>
          <cell r="N158">
            <v>47</v>
          </cell>
          <cell r="P158">
            <v>-47</v>
          </cell>
          <cell r="Q158">
            <v>140</v>
          </cell>
          <cell r="S158">
            <v>-140</v>
          </cell>
          <cell r="T158">
            <v>105</v>
          </cell>
          <cell r="X158">
            <v>-105</v>
          </cell>
          <cell r="Y158">
            <v>190</v>
          </cell>
          <cell r="AC158">
            <v>-190</v>
          </cell>
          <cell r="AJ158">
            <v>0</v>
          </cell>
          <cell r="AP158" t="e">
            <v>#REF!</v>
          </cell>
        </row>
        <row r="159">
          <cell r="C159" t="e">
            <v>#REF!</v>
          </cell>
          <cell r="N159">
            <v>1248.5</v>
          </cell>
          <cell r="P159">
            <v>-1248.5</v>
          </cell>
          <cell r="Q159">
            <v>140</v>
          </cell>
          <cell r="S159">
            <v>-140</v>
          </cell>
          <cell r="T159" t="str">
            <v xml:space="preserve">                   КОРИГУВАННЯ   ПЛАНУ   НА   СЕРПЕНЬ  1998 р</v>
          </cell>
          <cell r="X159" t="e">
            <v>#VALUE!</v>
          </cell>
          <cell r="Y159">
            <v>1006.7</v>
          </cell>
          <cell r="AC159">
            <v>-1006.7</v>
          </cell>
          <cell r="AJ159">
            <v>0</v>
          </cell>
          <cell r="AP159" t="e">
            <v>#REF!</v>
          </cell>
        </row>
        <row r="160">
          <cell r="C160" t="e">
            <v>#REF!</v>
          </cell>
          <cell r="N160">
            <v>1295.5</v>
          </cell>
          <cell r="P160">
            <v>-1295.5</v>
          </cell>
          <cell r="Q160">
            <v>280</v>
          </cell>
          <cell r="S160">
            <v>-280</v>
          </cell>
          <cell r="X160">
            <v>0</v>
          </cell>
          <cell r="Y160">
            <v>1196.7</v>
          </cell>
          <cell r="AC160">
            <v>-1196.7</v>
          </cell>
          <cell r="AJ160">
            <v>0</v>
          </cell>
        </row>
        <row r="161">
          <cell r="N161">
            <v>0</v>
          </cell>
          <cell r="P161">
            <v>0</v>
          </cell>
          <cell r="Q161">
            <v>2287.7454545454548</v>
          </cell>
          <cell r="S161">
            <v>-2287.7454545454548</v>
          </cell>
          <cell r="X161">
            <v>0</v>
          </cell>
          <cell r="Y161">
            <v>0</v>
          </cell>
          <cell r="AC161">
            <v>0</v>
          </cell>
          <cell r="AJ161">
            <v>0</v>
          </cell>
          <cell r="AP161" t="e">
            <v>#REF!</v>
          </cell>
        </row>
        <row r="162">
          <cell r="C162" t="e">
            <v>#REF!</v>
          </cell>
          <cell r="N162" t="e">
            <v>#REF!</v>
          </cell>
          <cell r="P162" t="e">
            <v>#REF!</v>
          </cell>
          <cell r="Q162">
            <v>776</v>
          </cell>
          <cell r="S162">
            <v>-776</v>
          </cell>
          <cell r="X162">
            <v>0</v>
          </cell>
          <cell r="Y162" t="e">
            <v>#REF!</v>
          </cell>
          <cell r="AC162" t="e">
            <v>#REF!</v>
          </cell>
          <cell r="AJ162">
            <v>0</v>
          </cell>
          <cell r="AP162" t="e">
            <v>#REF!</v>
          </cell>
        </row>
        <row r="163">
          <cell r="C163">
            <v>2152.9490000000001</v>
          </cell>
          <cell r="N163">
            <v>1614.15</v>
          </cell>
          <cell r="O163">
            <v>0</v>
          </cell>
          <cell r="P163">
            <v>-1614.15</v>
          </cell>
          <cell r="Q163">
            <v>1739.5839999999998</v>
          </cell>
          <cell r="R163">
            <v>800</v>
          </cell>
          <cell r="S163">
            <v>-939.58399999999983</v>
          </cell>
          <cell r="T163">
            <v>176.47000000000003</v>
          </cell>
          <cell r="U163">
            <v>0</v>
          </cell>
          <cell r="V163">
            <v>0</v>
          </cell>
          <cell r="W163">
            <v>0</v>
          </cell>
          <cell r="X163">
            <v>-176.47000000000003</v>
          </cell>
          <cell r="Y163">
            <v>225.76000000000002</v>
          </cell>
          <cell r="Z163">
            <v>0</v>
          </cell>
          <cell r="AA163">
            <v>0</v>
          </cell>
          <cell r="AB163">
            <v>432</v>
          </cell>
          <cell r="AC163">
            <v>206.23999999999998</v>
          </cell>
          <cell r="AD163" t="e">
            <v>#REF!</v>
          </cell>
          <cell r="AE163">
            <v>1009.45</v>
          </cell>
          <cell r="AF163">
            <v>77</v>
          </cell>
          <cell r="AG163">
            <v>0</v>
          </cell>
          <cell r="AH163">
            <v>0</v>
          </cell>
          <cell r="AI163">
            <v>0</v>
          </cell>
          <cell r="AJ163" t="e">
            <v>#REF!</v>
          </cell>
          <cell r="AK163">
            <v>0</v>
          </cell>
          <cell r="AL163">
            <v>0</v>
          </cell>
          <cell r="AM163">
            <v>0</v>
          </cell>
          <cell r="AN163" t="e">
            <v>#REF!</v>
          </cell>
          <cell r="AO163">
            <v>1616</v>
          </cell>
          <cell r="AP163" t="e">
            <v>#REF!</v>
          </cell>
          <cell r="AS163">
            <v>2048</v>
          </cell>
        </row>
        <row r="164">
          <cell r="C164">
            <v>-0.5</v>
          </cell>
          <cell r="N164">
            <v>0.20800000000000018</v>
          </cell>
          <cell r="O164">
            <v>0</v>
          </cell>
          <cell r="P164">
            <v>-0.20800000000000018</v>
          </cell>
          <cell r="Q164">
            <v>-0.23600000000000065</v>
          </cell>
          <cell r="R164">
            <v>154</v>
          </cell>
          <cell r="S164">
            <v>154.23599999999999</v>
          </cell>
          <cell r="T164">
            <v>-0.42800000000000082</v>
          </cell>
          <cell r="U164">
            <v>0</v>
          </cell>
          <cell r="V164">
            <v>0</v>
          </cell>
          <cell r="W164">
            <v>79</v>
          </cell>
          <cell r="X164">
            <v>79.427999999999997</v>
          </cell>
          <cell r="Y164">
            <v>6.799999999999784E-2</v>
          </cell>
          <cell r="Z164">
            <v>0</v>
          </cell>
          <cell r="AA164">
            <v>0</v>
          </cell>
          <cell r="AB164">
            <v>86</v>
          </cell>
          <cell r="AC164">
            <v>85.932000000000002</v>
          </cell>
          <cell r="AD164">
            <v>0.28399999999999892</v>
          </cell>
          <cell r="AE164">
            <v>0.28399999999999892</v>
          </cell>
          <cell r="AF164">
            <v>0</v>
          </cell>
          <cell r="AG164">
            <v>30</v>
          </cell>
          <cell r="AH164">
            <v>30</v>
          </cell>
          <cell r="AI164">
            <v>0</v>
          </cell>
          <cell r="AJ164">
            <v>29.716000000000001</v>
          </cell>
          <cell r="AK164">
            <v>0</v>
          </cell>
          <cell r="AL164">
            <v>0</v>
          </cell>
          <cell r="AM164">
            <v>0</v>
          </cell>
          <cell r="AN164" t="e">
            <v>#REF!</v>
          </cell>
          <cell r="AO164">
            <v>0</v>
          </cell>
          <cell r="AP164" t="e">
            <v>#REF!</v>
          </cell>
          <cell r="AS164">
            <v>195</v>
          </cell>
        </row>
        <row r="165">
          <cell r="C165">
            <v>1249.181818181818</v>
          </cell>
          <cell r="N165">
            <v>2372.272727272727</v>
          </cell>
          <cell r="O165">
            <v>2062</v>
          </cell>
          <cell r="P165">
            <v>-310.27272727272702</v>
          </cell>
          <cell r="Q165">
            <v>5435.727272727273</v>
          </cell>
          <cell r="R165">
            <v>5523</v>
          </cell>
          <cell r="S165">
            <v>87.272727272727025</v>
          </cell>
          <cell r="T165">
            <v>2142.727272727273</v>
          </cell>
          <cell r="U165">
            <v>846</v>
          </cell>
          <cell r="V165">
            <v>1296.7272727272727</v>
          </cell>
          <cell r="W165">
            <v>2210</v>
          </cell>
          <cell r="X165">
            <v>67.272727272727025</v>
          </cell>
          <cell r="Y165">
            <v>1732.7272727272727</v>
          </cell>
          <cell r="Z165">
            <v>647</v>
          </cell>
          <cell r="AA165">
            <v>1085.7272727272727</v>
          </cell>
          <cell r="AB165">
            <v>1749</v>
          </cell>
          <cell r="AC165">
            <v>16.272727272727252</v>
          </cell>
          <cell r="AD165">
            <v>4852.6363636363631</v>
          </cell>
          <cell r="AE165">
            <v>4482.6363636363631</v>
          </cell>
          <cell r="AF165">
            <v>370</v>
          </cell>
          <cell r="AG165">
            <v>4464</v>
          </cell>
          <cell r="AH165">
            <v>3202</v>
          </cell>
          <cell r="AI165">
            <v>427</v>
          </cell>
          <cell r="AJ165">
            <v>-388.63636363636306</v>
          </cell>
          <cell r="AK165">
            <v>0</v>
          </cell>
          <cell r="AL165">
            <v>0</v>
          </cell>
          <cell r="AM165">
            <v>0</v>
          </cell>
          <cell r="AN165" t="e">
            <v>#REF!</v>
          </cell>
          <cell r="AO165">
            <v>0</v>
          </cell>
          <cell r="AP165" t="e">
            <v>#REF!</v>
          </cell>
          <cell r="AS165">
            <v>13703</v>
          </cell>
        </row>
        <row r="166">
          <cell r="C166">
            <v>50.333333333333329</v>
          </cell>
          <cell r="N166">
            <v>49.800000000000004</v>
          </cell>
          <cell r="O166">
            <v>51</v>
          </cell>
          <cell r="P166">
            <v>1.1999999999999957</v>
          </cell>
          <cell r="Q166">
            <v>81.400000000000006</v>
          </cell>
          <cell r="R166">
            <v>62</v>
          </cell>
          <cell r="S166">
            <v>-19.400000000000006</v>
          </cell>
          <cell r="T166">
            <v>2606.1999999999998</v>
          </cell>
          <cell r="U166">
            <v>963</v>
          </cell>
          <cell r="V166">
            <v>1643.1999999999998</v>
          </cell>
          <cell r="W166">
            <v>2464</v>
          </cell>
          <cell r="X166">
            <v>-142.19999999999982</v>
          </cell>
          <cell r="Y166">
            <v>112.8</v>
          </cell>
          <cell r="Z166">
            <v>15</v>
          </cell>
          <cell r="AA166">
            <v>23.200000000000003</v>
          </cell>
          <cell r="AB166">
            <v>27</v>
          </cell>
          <cell r="AC166">
            <v>-85.8</v>
          </cell>
          <cell r="AD166">
            <v>36.333333333333336</v>
          </cell>
          <cell r="AE166">
            <v>22</v>
          </cell>
          <cell r="AF166">
            <v>14.333333333333336</v>
          </cell>
          <cell r="AG166">
            <v>44</v>
          </cell>
          <cell r="AH166">
            <v>15</v>
          </cell>
          <cell r="AI166">
            <v>29</v>
          </cell>
          <cell r="AJ166">
            <v>7.6666666666666643</v>
          </cell>
          <cell r="AK166">
            <v>0</v>
          </cell>
          <cell r="AL166">
            <v>0</v>
          </cell>
          <cell r="AM166">
            <v>0</v>
          </cell>
          <cell r="AN166">
            <v>19</v>
          </cell>
          <cell r="AO166">
            <v>0</v>
          </cell>
          <cell r="AP166">
            <v>2846.5333333333333</v>
          </cell>
          <cell r="AS166">
            <v>2610</v>
          </cell>
        </row>
        <row r="167">
          <cell r="C167">
            <v>4690.1399999999985</v>
          </cell>
          <cell r="N167">
            <v>1801.6400000000015</v>
          </cell>
          <cell r="Q167">
            <v>13559.514000000001</v>
          </cell>
          <cell r="T167">
            <v>876.30400000002464</v>
          </cell>
          <cell r="Y167">
            <v>912.96000000001436</v>
          </cell>
          <cell r="AE167">
            <v>-6947.0430909090901</v>
          </cell>
          <cell r="AG167">
            <v>2466</v>
          </cell>
          <cell r="AH167">
            <v>2561</v>
          </cell>
          <cell r="AN167" t="e">
            <v>#REF!</v>
          </cell>
          <cell r="AP167" t="e">
            <v>#REF!</v>
          </cell>
        </row>
        <row r="168">
          <cell r="C168" t="e">
            <v>#REF!</v>
          </cell>
          <cell r="N168">
            <v>1614.15</v>
          </cell>
        </row>
        <row r="169">
          <cell r="C169" t="e">
            <v>#REF!</v>
          </cell>
        </row>
        <row r="170">
          <cell r="C170" t="e">
            <v>#REF!</v>
          </cell>
        </row>
        <row r="171">
          <cell r="AV171">
            <v>1507.2</v>
          </cell>
        </row>
        <row r="174">
          <cell r="C174" t="str">
            <v>АПАРАТ ВСЬОГО</v>
          </cell>
          <cell r="D174" t="str">
            <v>АПАРАТ ЕЛЕКТРО</v>
          </cell>
          <cell r="E174" t="str">
            <v>АПАРАТ ТЕПЛО</v>
          </cell>
          <cell r="N174" t="str">
            <v>ККМ</v>
          </cell>
          <cell r="Q174" t="str">
            <v>КТМ</v>
          </cell>
          <cell r="U174">
            <v>250</v>
          </cell>
          <cell r="Y174" t="str">
            <v>ТЕЦ-6 ВСЬОГО</v>
          </cell>
          <cell r="Z174" t="str">
            <v>Е/Е</v>
          </cell>
          <cell r="AA174" t="str">
            <v xml:space="preserve"> Т/Е</v>
          </cell>
          <cell r="AN174" t="str">
            <v>ДОП.ВИР. СТ.ОРГ.</v>
          </cell>
          <cell r="AP174" t="str">
            <v>АК КЕ ВСЬОГО</v>
          </cell>
          <cell r="AQ174" t="str">
            <v>Е/Е</v>
          </cell>
          <cell r="AR174" t="str">
            <v xml:space="preserve"> Т/Е</v>
          </cell>
          <cell r="AU174" t="str">
            <v>очикуваемАК КЕ ВСЬОГО</v>
          </cell>
          <cell r="AV174" t="str">
            <v>Е/Е</v>
          </cell>
          <cell r="AW174" t="str">
            <v xml:space="preserve"> Т/Е</v>
          </cell>
        </row>
        <row r="175">
          <cell r="C175">
            <v>1.895</v>
          </cell>
          <cell r="N175">
            <v>1.847</v>
          </cell>
          <cell r="Q175">
            <v>1.895</v>
          </cell>
          <cell r="U175">
            <v>1.895</v>
          </cell>
          <cell r="V175">
            <v>1.895</v>
          </cell>
          <cell r="Y175">
            <v>1.895</v>
          </cell>
          <cell r="Z175">
            <v>1.895</v>
          </cell>
          <cell r="AA175">
            <v>1.895</v>
          </cell>
          <cell r="AN175">
            <v>1.895</v>
          </cell>
          <cell r="AP175">
            <v>1.895</v>
          </cell>
          <cell r="AQ175">
            <v>1.895</v>
          </cell>
          <cell r="AU175">
            <v>1.905</v>
          </cell>
          <cell r="AV175">
            <v>1.895</v>
          </cell>
        </row>
        <row r="177">
          <cell r="Q177">
            <v>132.19999999999999</v>
          </cell>
          <cell r="Y177">
            <v>68.7</v>
          </cell>
          <cell r="AP177">
            <v>200.89999999999998</v>
          </cell>
          <cell r="AU177">
            <v>251.12700000000001</v>
          </cell>
        </row>
        <row r="178">
          <cell r="Q178">
            <v>150.5</v>
          </cell>
          <cell r="U178">
            <v>150.5</v>
          </cell>
          <cell r="Y178">
            <v>78.3</v>
          </cell>
          <cell r="AP178">
            <v>228.8</v>
          </cell>
          <cell r="AU178">
            <v>288.28500000000003</v>
          </cell>
        </row>
        <row r="179">
          <cell r="N179">
            <v>0</v>
          </cell>
          <cell r="Q179">
            <v>82.5</v>
          </cell>
          <cell r="U179">
            <v>82.5</v>
          </cell>
          <cell r="Y179">
            <v>82.5</v>
          </cell>
          <cell r="AP179">
            <v>82.5</v>
          </cell>
          <cell r="AU179">
            <v>66</v>
          </cell>
        </row>
        <row r="180">
          <cell r="N180">
            <v>0</v>
          </cell>
          <cell r="Q180">
            <v>156.34</v>
          </cell>
          <cell r="U180">
            <v>156.34</v>
          </cell>
          <cell r="Y180">
            <v>156.34</v>
          </cell>
          <cell r="AP180">
            <v>156.34</v>
          </cell>
          <cell r="AU180">
            <v>125.73</v>
          </cell>
        </row>
        <row r="181">
          <cell r="Q181">
            <v>20668</v>
          </cell>
          <cell r="U181">
            <v>0</v>
          </cell>
          <cell r="Y181">
            <v>10741</v>
          </cell>
          <cell r="AP181">
            <v>31409</v>
          </cell>
          <cell r="AU181">
            <v>31574</v>
          </cell>
        </row>
        <row r="182">
          <cell r="AP182">
            <v>31409</v>
          </cell>
          <cell r="AU182" t="e">
            <v>#REF!</v>
          </cell>
        </row>
        <row r="183">
          <cell r="Q183">
            <v>0</v>
          </cell>
          <cell r="U183">
            <v>0</v>
          </cell>
          <cell r="Y183">
            <v>52.1</v>
          </cell>
          <cell r="AP183">
            <v>52.1</v>
          </cell>
          <cell r="AU183">
            <v>67.933000000000007</v>
          </cell>
        </row>
        <row r="184">
          <cell r="Q184">
            <v>0</v>
          </cell>
          <cell r="U184">
            <v>0</v>
          </cell>
          <cell r="Y184">
            <v>71.3</v>
          </cell>
          <cell r="AP184">
            <v>71.3</v>
          </cell>
          <cell r="AU184">
            <v>91.201999999999998</v>
          </cell>
        </row>
        <row r="185">
          <cell r="C185">
            <v>75</v>
          </cell>
          <cell r="N185">
            <v>75</v>
          </cell>
          <cell r="AN185">
            <v>0</v>
          </cell>
          <cell r="AP185">
            <v>98.96042216358839</v>
          </cell>
          <cell r="AU185">
            <v>98.96042216358839</v>
          </cell>
        </row>
        <row r="186">
          <cell r="Q186">
            <v>187.53</v>
          </cell>
          <cell r="U186">
            <v>0</v>
          </cell>
          <cell r="Y186">
            <v>187.53</v>
          </cell>
          <cell r="AP186">
            <v>187.53</v>
          </cell>
          <cell r="AU186">
            <v>187.53</v>
          </cell>
        </row>
        <row r="187">
          <cell r="Q187">
            <v>0</v>
          </cell>
          <cell r="T187">
            <v>0</v>
          </cell>
          <cell r="Y187">
            <v>9770</v>
          </cell>
          <cell r="AP187">
            <v>9770</v>
          </cell>
          <cell r="AU187">
            <v>12739</v>
          </cell>
        </row>
        <row r="188">
          <cell r="AP188">
            <v>9770</v>
          </cell>
          <cell r="AU188" t="e">
            <v>#REF!</v>
          </cell>
        </row>
        <row r="189">
          <cell r="Q189">
            <v>150.5</v>
          </cell>
          <cell r="T189">
            <v>0</v>
          </cell>
          <cell r="U189">
            <v>51.4</v>
          </cell>
          <cell r="V189">
            <v>-51.4</v>
          </cell>
          <cell r="Y189">
            <v>149.6</v>
          </cell>
          <cell r="Z189">
            <v>52.7</v>
          </cell>
          <cell r="AA189">
            <v>96.899999999999991</v>
          </cell>
          <cell r="AP189">
            <v>300.10000000000002</v>
          </cell>
          <cell r="AQ189">
            <v>104.1</v>
          </cell>
          <cell r="AR189">
            <v>196</v>
          </cell>
          <cell r="AU189">
            <v>379.48700000000002</v>
          </cell>
          <cell r="AV189">
            <v>83.676000000000002</v>
          </cell>
          <cell r="AW189">
            <v>295.81100000000004</v>
          </cell>
        </row>
        <row r="190">
          <cell r="Q190">
            <v>20668</v>
          </cell>
          <cell r="T190">
            <v>0</v>
          </cell>
          <cell r="U190" t="e">
            <v>#DIV/0!</v>
          </cell>
          <cell r="V190" t="e">
            <v>#DIV/0!</v>
          </cell>
          <cell r="Y190">
            <v>20511</v>
          </cell>
          <cell r="Z190">
            <v>7225</v>
          </cell>
          <cell r="AA190">
            <v>13286</v>
          </cell>
          <cell r="AP190" t="e">
            <v>#DIV/0!</v>
          </cell>
          <cell r="AQ190" t="e">
            <v>#DIV/0!</v>
          </cell>
          <cell r="AR190" t="e">
            <v>#DIV/0!</v>
          </cell>
          <cell r="AU190">
            <v>44313</v>
          </cell>
          <cell r="AV190">
            <v>9770.9133329995493</v>
          </cell>
          <cell r="AW190">
            <v>34542.086667000447</v>
          </cell>
        </row>
        <row r="191">
          <cell r="Q191">
            <v>137.33000000000001</v>
          </cell>
          <cell r="T191" t="e">
            <v>#DIV/0!</v>
          </cell>
          <cell r="U191" t="e">
            <v>#DIV/0!</v>
          </cell>
          <cell r="V191" t="e">
            <v>#DIV/0!</v>
          </cell>
          <cell r="Y191">
            <v>137.11000000000001</v>
          </cell>
          <cell r="Z191">
            <v>137.1</v>
          </cell>
          <cell r="AA191">
            <v>137.11000000000001</v>
          </cell>
          <cell r="AN191" t="str">
            <v/>
          </cell>
          <cell r="AP191" t="e">
            <v>#DIV/0!</v>
          </cell>
          <cell r="AQ191" t="e">
            <v>#DIV/0!</v>
          </cell>
          <cell r="AR191" t="e">
            <v>#DIV/0!</v>
          </cell>
          <cell r="AU191">
            <v>116.77</v>
          </cell>
          <cell r="AV191">
            <v>116.77</v>
          </cell>
          <cell r="AW191">
            <v>116.77</v>
          </cell>
        </row>
        <row r="192">
          <cell r="AP192">
            <v>0</v>
          </cell>
          <cell r="AQ192">
            <v>0</v>
          </cell>
          <cell r="AR192">
            <v>0</v>
          </cell>
          <cell r="AU192">
            <v>0</v>
          </cell>
          <cell r="AV192">
            <v>0</v>
          </cell>
          <cell r="AW192">
            <v>0</v>
          </cell>
        </row>
        <row r="193">
          <cell r="T193" t="e">
            <v>#DIV/0!</v>
          </cell>
          <cell r="Y193">
            <v>20511</v>
          </cell>
          <cell r="AP193" t="e">
            <v>#DIV/0!</v>
          </cell>
          <cell r="AQ193" t="e">
            <v>#DIV/0!</v>
          </cell>
          <cell r="AR193" t="e">
            <v>#DIV/0!</v>
          </cell>
          <cell r="AU193">
            <v>44313</v>
          </cell>
          <cell r="AV193">
            <v>9770.9133329995493</v>
          </cell>
          <cell r="AW193">
            <v>34542.086667000447</v>
          </cell>
        </row>
        <row r="196">
          <cell r="T196" t="str">
            <v>ТЕЦ-5 ВСЬОГО</v>
          </cell>
          <cell r="U196" t="str">
            <v>Е/Е</v>
          </cell>
          <cell r="V196" t="str">
            <v xml:space="preserve"> Т/Е</v>
          </cell>
          <cell r="Y196" t="str">
            <v>ТЕЦ-6 ВСЬОГО</v>
          </cell>
          <cell r="Z196" t="str">
            <v>Е/Е</v>
          </cell>
          <cell r="AA196" t="str">
            <v xml:space="preserve"> Т/Е</v>
          </cell>
          <cell r="AP196" t="str">
            <v>АК КЕ ВСЬОГО</v>
          </cell>
          <cell r="AQ196" t="str">
            <v>Е/Е</v>
          </cell>
          <cell r="AR196" t="str">
            <v xml:space="preserve"> Т/Е</v>
          </cell>
        </row>
        <row r="197">
          <cell r="U197">
            <v>291.85000000000002</v>
          </cell>
          <cell r="V197">
            <v>750</v>
          </cell>
          <cell r="Z197">
            <v>268.14999999999998</v>
          </cell>
          <cell r="AA197">
            <v>590</v>
          </cell>
        </row>
        <row r="198">
          <cell r="U198">
            <v>176.1</v>
          </cell>
          <cell r="V198">
            <v>163.6</v>
          </cell>
          <cell r="Z198">
            <v>196.5</v>
          </cell>
          <cell r="AA198">
            <v>164.2</v>
          </cell>
        </row>
        <row r="199">
          <cell r="U199">
            <v>306.60000000000002</v>
          </cell>
          <cell r="V199">
            <v>112.8</v>
          </cell>
          <cell r="Z199">
            <v>301.89999999999998</v>
          </cell>
          <cell r="AA199">
            <v>116.3</v>
          </cell>
        </row>
        <row r="200">
          <cell r="U200">
            <v>130.50000000000003</v>
          </cell>
          <cell r="V200">
            <v>-50.8</v>
          </cell>
          <cell r="Z200">
            <v>105.39999999999998</v>
          </cell>
          <cell r="AA200">
            <v>-47.899999999999991</v>
          </cell>
        </row>
        <row r="201">
          <cell r="U201" t="e">
            <v>#DIV/0!</v>
          </cell>
          <cell r="V201" t="e">
            <v>#DIV/0!</v>
          </cell>
          <cell r="Z201">
            <v>137.1</v>
          </cell>
          <cell r="AA201">
            <v>137.11000000000001</v>
          </cell>
        </row>
        <row r="202">
          <cell r="U202" t="e">
            <v>#DIV/0!</v>
          </cell>
          <cell r="V202" t="e">
            <v>#DIV/0!</v>
          </cell>
          <cell r="Z202">
            <v>14.450339999999997</v>
          </cell>
          <cell r="AA202">
            <v>-6.5675689999999998</v>
          </cell>
        </row>
        <row r="203">
          <cell r="U203" t="e">
            <v>#DIV/0!</v>
          </cell>
          <cell r="V203" t="e">
            <v>#DIV/0!</v>
          </cell>
          <cell r="Z203">
            <v>3874.858670999999</v>
          </cell>
          <cell r="AA203">
            <v>-3874.86571</v>
          </cell>
          <cell r="AQ203" t="e">
            <v>#DIV/0!</v>
          </cell>
          <cell r="AR203" t="e">
            <v>#DIV/0!</v>
          </cell>
        </row>
        <row r="205">
          <cell r="AV205">
            <v>1507.2</v>
          </cell>
        </row>
        <row r="219">
          <cell r="Y219" t="str">
            <v>ЗАТВЕРДЖУЮ</v>
          </cell>
        </row>
        <row r="220">
          <cell r="Y220" t="str">
            <v>ГОЛОВА ПРАЛІННЯ АК КЕ</v>
          </cell>
        </row>
        <row r="221">
          <cell r="Z221" t="str">
            <v>І.В.ПЛАЧКОВ</v>
          </cell>
        </row>
        <row r="222">
          <cell r="C222" t="str">
            <v>ПОТРЕБА   В КОШТАХ НА  1 КВАРТАЛ 1998 року</v>
          </cell>
        </row>
        <row r="223">
          <cell r="C223" t="str">
            <v>ПО ФІЛІАЛАХ АК КИЇВЕНЕРГО</v>
          </cell>
        </row>
        <row r="225">
          <cell r="C225" t="str">
            <v>ВИКОН.ДИР.</v>
          </cell>
          <cell r="D225" t="str">
            <v>АПАРАТ ЕЛЕКТРО</v>
          </cell>
          <cell r="E225" t="str">
            <v>АПАРАТ ТЕПЛО</v>
          </cell>
          <cell r="N225" t="str">
            <v>ККМ</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cell r="AU225" t="str">
            <v>СТАНЦІї ЕЛЕКТРО</v>
          </cell>
          <cell r="AV225" t="str">
            <v>СТАНЦІІ ТЕПЛОВІ</v>
          </cell>
          <cell r="AW225" t="str">
            <v>МЕРЕЖІ ЕЛЕКТРО</v>
          </cell>
          <cell r="AX225" t="str">
            <v>МЕРЕЖІ ТЕПЛОВІ</v>
          </cell>
        </row>
        <row r="228">
          <cell r="C228" t="e">
            <v>#REF!</v>
          </cell>
          <cell r="N228" t="e">
            <v>#REF!</v>
          </cell>
          <cell r="Q228">
            <v>24070.113454545455</v>
          </cell>
          <cell r="T228">
            <v>8491.1123636363882</v>
          </cell>
          <cell r="Y228" t="e">
            <v>#REF!</v>
          </cell>
          <cell r="AN228" t="e">
            <v>#REF!</v>
          </cell>
          <cell r="AP228" t="e">
            <v>#REF!</v>
          </cell>
          <cell r="AQ228" t="e">
            <v>#REF!</v>
          </cell>
        </row>
        <row r="229">
          <cell r="C229" t="e">
            <v>#REF!</v>
          </cell>
          <cell r="N229" t="e">
            <v>#REF!</v>
          </cell>
          <cell r="Q229">
            <v>7411.0435151515139</v>
          </cell>
          <cell r="T229">
            <v>3172.257090909115</v>
          </cell>
          <cell r="Y229" t="e">
            <v>#REF!</v>
          </cell>
          <cell r="AP229" t="e">
            <v>#REF!</v>
          </cell>
          <cell r="AQ229" t="e">
            <v>#REF!</v>
          </cell>
        </row>
        <row r="231">
          <cell r="C231">
            <v>1249.181818181818</v>
          </cell>
          <cell r="N231">
            <v>2372.272727272727</v>
          </cell>
          <cell r="Q231">
            <v>5435.727272727273</v>
          </cell>
          <cell r="T231">
            <v>2142.727272727273</v>
          </cell>
          <cell r="Y231">
            <v>1732.7272727272727</v>
          </cell>
          <cell r="AN231" t="e">
            <v>#REF!</v>
          </cell>
          <cell r="AP231" t="e">
            <v>#REF!</v>
          </cell>
          <cell r="AQ231" t="e">
            <v>#REF!</v>
          </cell>
        </row>
        <row r="232">
          <cell r="C232">
            <v>338</v>
          </cell>
          <cell r="N232">
            <v>648</v>
          </cell>
          <cell r="Q232">
            <v>1482</v>
          </cell>
          <cell r="T232">
            <v>584</v>
          </cell>
          <cell r="Y232">
            <v>472</v>
          </cell>
          <cell r="AP232" t="e">
            <v>#REF!</v>
          </cell>
          <cell r="AQ232" t="e">
            <v>#REF!</v>
          </cell>
        </row>
        <row r="233">
          <cell r="AQ233" t="e">
            <v>#REF!</v>
          </cell>
        </row>
        <row r="234">
          <cell r="C234">
            <v>0</v>
          </cell>
          <cell r="N234">
            <v>0</v>
          </cell>
          <cell r="Q234">
            <v>60.8</v>
          </cell>
          <cell r="T234">
            <v>2406.6</v>
          </cell>
          <cell r="Y234">
            <v>38.200000000000003</v>
          </cell>
          <cell r="AP234">
            <v>2505.6</v>
          </cell>
          <cell r="AQ234" t="e">
            <v>#REF!</v>
          </cell>
        </row>
        <row r="235">
          <cell r="C235">
            <v>2</v>
          </cell>
          <cell r="N235">
            <v>0</v>
          </cell>
          <cell r="Q235">
            <v>0</v>
          </cell>
          <cell r="T235">
            <v>0</v>
          </cell>
          <cell r="Y235">
            <v>0</v>
          </cell>
          <cell r="AP235">
            <v>21</v>
          </cell>
          <cell r="AQ235" t="e">
            <v>#REF!</v>
          </cell>
        </row>
        <row r="236">
          <cell r="C236">
            <v>6110.4140909090911</v>
          </cell>
          <cell r="N236">
            <v>0</v>
          </cell>
          <cell r="Q236">
            <v>526.04999999999995</v>
          </cell>
          <cell r="T236">
            <v>0</v>
          </cell>
          <cell r="Y236">
            <v>0</v>
          </cell>
          <cell r="AP236" t="e">
            <v>#REF!</v>
          </cell>
          <cell r="AQ236" t="e">
            <v>#REF!</v>
          </cell>
        </row>
        <row r="237">
          <cell r="AQ237" t="e">
            <v>#REF!</v>
          </cell>
        </row>
        <row r="238">
          <cell r="C238">
            <v>2152.9490000000001</v>
          </cell>
          <cell r="N238">
            <v>1614.15</v>
          </cell>
          <cell r="Q238">
            <v>1739.5839999999998</v>
          </cell>
          <cell r="T238">
            <v>176.47000000000003</v>
          </cell>
          <cell r="Y238">
            <v>225.76000000000002</v>
          </cell>
          <cell r="AP238" t="e">
            <v>#REF!</v>
          </cell>
          <cell r="AQ238" t="e">
            <v>#REF!</v>
          </cell>
        </row>
        <row r="239">
          <cell r="C239">
            <v>916.24199999999996</v>
          </cell>
          <cell r="N239">
            <v>0</v>
          </cell>
          <cell r="Q239">
            <v>0</v>
          </cell>
          <cell r="T239">
            <v>0</v>
          </cell>
          <cell r="Y239">
            <v>0</v>
          </cell>
          <cell r="AP239">
            <v>0</v>
          </cell>
          <cell r="AQ239" t="e">
            <v>#REF!</v>
          </cell>
        </row>
        <row r="240">
          <cell r="AQ240" t="e">
            <v>#REF!</v>
          </cell>
        </row>
        <row r="241">
          <cell r="C241" t="e">
            <v>#REF!</v>
          </cell>
          <cell r="N241" t="e">
            <v>#REF!</v>
          </cell>
          <cell r="Q241">
            <v>776</v>
          </cell>
          <cell r="T241">
            <v>0</v>
          </cell>
          <cell r="Y241" t="e">
            <v>#REF!</v>
          </cell>
          <cell r="AP241" t="e">
            <v>#REF!</v>
          </cell>
          <cell r="AQ241" t="e">
            <v>#REF!</v>
          </cell>
        </row>
        <row r="242">
          <cell r="AQ242" t="e">
            <v>#REF!</v>
          </cell>
        </row>
        <row r="243">
          <cell r="AQ243" t="e">
            <v>#REF!</v>
          </cell>
        </row>
        <row r="244">
          <cell r="C244">
            <v>0</v>
          </cell>
          <cell r="N244">
            <v>0</v>
          </cell>
          <cell r="Q244">
            <v>1473.1853333333333</v>
          </cell>
          <cell r="T244">
            <v>145.25866666666667</v>
          </cell>
          <cell r="Y244">
            <v>100.22533333333334</v>
          </cell>
          <cell r="AP244">
            <v>2344.551833476</v>
          </cell>
          <cell r="AQ244" t="e">
            <v>#REF!</v>
          </cell>
        </row>
        <row r="245">
          <cell r="C245">
            <v>0</v>
          </cell>
          <cell r="N245">
            <v>0</v>
          </cell>
          <cell r="Q245">
            <v>113.33333333333334</v>
          </cell>
          <cell r="T245">
            <v>48.626666666666665</v>
          </cell>
          <cell r="Y245">
            <v>65.784000000000006</v>
          </cell>
          <cell r="AP245">
            <v>276.34120823549074</v>
          </cell>
          <cell r="AQ245" t="e">
            <v>#REF!</v>
          </cell>
        </row>
        <row r="246">
          <cell r="AQ246" t="e">
            <v>#REF!</v>
          </cell>
        </row>
        <row r="247">
          <cell r="C247">
            <v>0</v>
          </cell>
          <cell r="N247">
            <v>0</v>
          </cell>
          <cell r="Q247">
            <v>0</v>
          </cell>
          <cell r="T247">
            <v>95.642666666666656</v>
          </cell>
          <cell r="Y247">
            <v>206.52799999999999</v>
          </cell>
          <cell r="AP247">
            <v>302.17066666666665</v>
          </cell>
          <cell r="AQ247" t="e">
            <v>#REF!</v>
          </cell>
        </row>
        <row r="248">
          <cell r="C248">
            <v>16.399999999999999</v>
          </cell>
          <cell r="N248">
            <v>157.33600000000001</v>
          </cell>
          <cell r="Q248">
            <v>9035.0240000000013</v>
          </cell>
          <cell r="T248">
            <v>0</v>
          </cell>
          <cell r="Y248">
            <v>0</v>
          </cell>
          <cell r="AP248">
            <v>10205.432000000003</v>
          </cell>
          <cell r="AQ248" t="e">
            <v>#REF!</v>
          </cell>
        </row>
        <row r="249">
          <cell r="C249">
            <v>0</v>
          </cell>
          <cell r="N249">
            <v>0</v>
          </cell>
          <cell r="Q249">
            <v>0</v>
          </cell>
          <cell r="T249">
            <v>0</v>
          </cell>
          <cell r="Y249">
            <v>0</v>
          </cell>
          <cell r="AP249">
            <v>658.33066666666662</v>
          </cell>
          <cell r="AQ249" t="e">
            <v>#REF!</v>
          </cell>
        </row>
        <row r="250">
          <cell r="C250">
            <v>228.66666666666669</v>
          </cell>
          <cell r="N250">
            <v>0</v>
          </cell>
          <cell r="Q250">
            <v>0</v>
          </cell>
          <cell r="T250">
            <v>0</v>
          </cell>
          <cell r="Y250">
            <v>0</v>
          </cell>
          <cell r="AP250">
            <v>228.66666666666669</v>
          </cell>
          <cell r="AQ250" t="e">
            <v>#REF!</v>
          </cell>
        </row>
        <row r="251">
          <cell r="C251">
            <v>-0.5</v>
          </cell>
          <cell r="N251">
            <v>0.20800000000000018</v>
          </cell>
          <cell r="Q251">
            <v>0.76399999999998158</v>
          </cell>
          <cell r="T251">
            <v>-0.42800000000000082</v>
          </cell>
          <cell r="Y251">
            <v>6.799999999999784E-2</v>
          </cell>
          <cell r="AP251" t="e">
            <v>#REF!</v>
          </cell>
          <cell r="AQ251" t="e">
            <v>#REF!</v>
          </cell>
        </row>
        <row r="252">
          <cell r="C252">
            <v>685.56799999999998</v>
          </cell>
          <cell r="N252">
            <v>0.19200000000000017</v>
          </cell>
          <cell r="Q252">
            <v>-0.32000000000000028</v>
          </cell>
          <cell r="T252">
            <v>-0.3360000000000003</v>
          </cell>
          <cell r="Y252">
            <v>0.28000000000000114</v>
          </cell>
          <cell r="AP252" t="e">
            <v>#REF!</v>
          </cell>
          <cell r="AQ252" t="e">
            <v>#REF!</v>
          </cell>
        </row>
        <row r="253">
          <cell r="C253" t="e">
            <v>#REF!</v>
          </cell>
          <cell r="N253" t="e">
            <v>#REF!</v>
          </cell>
          <cell r="Q253">
            <v>4368.9655151515171</v>
          </cell>
          <cell r="T253">
            <v>2996.5510909091154</v>
          </cell>
          <cell r="Y253" t="e">
            <v>#REF!</v>
          </cell>
          <cell r="AP253" t="e">
            <v>#REF!</v>
          </cell>
          <cell r="AQ253" t="e">
            <v>#REF!</v>
          </cell>
        </row>
        <row r="254">
          <cell r="Q254">
            <v>541</v>
          </cell>
          <cell r="T254">
            <v>480</v>
          </cell>
          <cell r="Y254">
            <v>44</v>
          </cell>
          <cell r="AP254">
            <v>524</v>
          </cell>
          <cell r="AQ254" t="e">
            <v>#REF!</v>
          </cell>
        </row>
        <row r="294">
          <cell r="T294" t="str">
            <v>Собівартість</v>
          </cell>
        </row>
        <row r="295">
          <cell r="V295">
            <v>-25</v>
          </cell>
        </row>
        <row r="296">
          <cell r="V296">
            <v>-1.375</v>
          </cell>
        </row>
        <row r="297">
          <cell r="V297">
            <v>-8</v>
          </cell>
        </row>
        <row r="298">
          <cell r="V298">
            <v>-2.1590909090909096</v>
          </cell>
        </row>
        <row r="304">
          <cell r="T304" t="str">
            <v>ФМЗ ( з відрахуван)</v>
          </cell>
          <cell r="V304">
            <v>25</v>
          </cell>
        </row>
      </sheetData>
      <sheetData sheetId="22" refreshError="1">
        <row r="16">
          <cell r="AO16" t="str">
            <v>ЗАТВЕРДЖУЮ</v>
          </cell>
        </row>
        <row r="17">
          <cell r="C17" t="str">
            <v>І.В.ПЛАЧКОВ</v>
          </cell>
          <cell r="AO17" t="str">
            <v>ГОЛОВА ПРАЛІННЯ АК КЕ</v>
          </cell>
        </row>
        <row r="22">
          <cell r="AU22" t="str">
            <v>І.В.ПЛАЧКОВ</v>
          </cell>
        </row>
        <row r="30">
          <cell r="C30" t="str">
            <v>ВИКОН.ДИР.ПЛАН</v>
          </cell>
          <cell r="D30" t="str">
            <v>Е/Е</v>
          </cell>
          <cell r="E30" t="str">
            <v xml:space="preserve"> Т/Е</v>
          </cell>
          <cell r="M30" t="str">
            <v xml:space="preserve">ККМ ПЛАН </v>
          </cell>
          <cell r="N30" t="str">
            <v>ЗВІТ</v>
          </cell>
          <cell r="O30" t="str">
            <v>ВІДХ.</v>
          </cell>
          <cell r="P30" t="str">
            <v>КТМ ПЛАН</v>
          </cell>
          <cell r="Q30" t="str">
            <v>ЗВІТ</v>
          </cell>
          <cell r="R30" t="str">
            <v>ВІДХ.</v>
          </cell>
          <cell r="S30" t="str">
            <v>ТЕЦ-5   ПЛАН</v>
          </cell>
          <cell r="T30" t="str">
            <v>Е/Е</v>
          </cell>
          <cell r="U30" t="str">
            <v xml:space="preserve"> Т/Е</v>
          </cell>
          <cell r="W30" t="str">
            <v>ЗВІТ</v>
          </cell>
          <cell r="X30" t="str">
            <v>ТЕЦ-6  ПЛАН</v>
          </cell>
          <cell r="Y30" t="str">
            <v>Е/Е</v>
          </cell>
          <cell r="Z30" t="str">
            <v xml:space="preserve"> Т/Е</v>
          </cell>
          <cell r="AC30" t="str">
            <v>ТРМ ВСЬОГО ПЛАН</v>
          </cell>
          <cell r="AD30" t="str">
            <v>ТРМ АК ПЛАН</v>
          </cell>
          <cell r="AE30" t="str">
            <v>ТРМ СТОР  ПЛАН</v>
          </cell>
          <cell r="AF30" t="str">
            <v>ТРМ ВСЬОГО ЗВІТ</v>
          </cell>
          <cell r="AG30" t="str">
            <v>ТРМ АК ЗВІТ</v>
          </cell>
          <cell r="AH30" t="str">
            <v>ТРМ СТОР  ЗВІТ</v>
          </cell>
          <cell r="AI30" t="str">
            <v>відх всього</v>
          </cell>
          <cell r="AJ30" t="str">
            <v>Е/Е</v>
          </cell>
          <cell r="AK30" t="str">
            <v xml:space="preserve"> Т/Е</v>
          </cell>
          <cell r="AM30" t="str">
            <v>ДОП.ВИР. ПЛАН</v>
          </cell>
          <cell r="AN30" t="str">
            <v>ЗВІТ</v>
          </cell>
          <cell r="AO30" t="str">
            <v>АК КЕ  ПЛАН</v>
          </cell>
          <cell r="AP30" t="str">
            <v xml:space="preserve"> Е/Е</v>
          </cell>
          <cell r="AQ30" t="str">
            <v xml:space="preserve"> Т/Е</v>
          </cell>
          <cell r="AR30" t="str">
            <v>ЗВІТ</v>
          </cell>
          <cell r="AS30" t="str">
            <v>відх</v>
          </cell>
          <cell r="AT30" t="str">
            <v>СТАНЦІї ЕЛЕКТРО</v>
          </cell>
          <cell r="AU30" t="str">
            <v>СТАНЦІІ ТЕПЛОВІ</v>
          </cell>
          <cell r="AV30" t="str">
            <v>МЕРЕЖІ ЕЛЕКТРО</v>
          </cell>
          <cell r="AW30" t="str">
            <v>МЕРЕЖІ ТЕПЛОВІ</v>
          </cell>
        </row>
        <row r="31">
          <cell r="Y31">
            <v>298</v>
          </cell>
          <cell r="AP31">
            <v>298</v>
          </cell>
        </row>
        <row r="32">
          <cell r="Y32">
            <v>268.14999999999998</v>
          </cell>
          <cell r="AP32">
            <v>268.14999999999998</v>
          </cell>
        </row>
        <row r="33">
          <cell r="AP33">
            <v>0</v>
          </cell>
        </row>
        <row r="34">
          <cell r="AP34">
            <v>0</v>
          </cell>
        </row>
        <row r="35">
          <cell r="AP35">
            <v>32</v>
          </cell>
        </row>
        <row r="36">
          <cell r="AP36">
            <v>0</v>
          </cell>
        </row>
        <row r="37">
          <cell r="AP37">
            <v>500</v>
          </cell>
        </row>
        <row r="38">
          <cell r="M38">
            <v>0</v>
          </cell>
          <cell r="AP38">
            <v>468</v>
          </cell>
        </row>
        <row r="39">
          <cell r="C39">
            <v>24088.5</v>
          </cell>
          <cell r="M39">
            <v>7874.5400000000009</v>
          </cell>
          <cell r="N39">
            <v>51</v>
          </cell>
          <cell r="O39">
            <v>-7823.5400000000009</v>
          </cell>
          <cell r="P39">
            <v>21526.597121212119</v>
          </cell>
          <cell r="Q39">
            <v>1921</v>
          </cell>
          <cell r="R39">
            <v>-7874.5400000000009</v>
          </cell>
          <cell r="S39">
            <v>10402.377272727274</v>
          </cell>
          <cell r="T39">
            <v>6339</v>
          </cell>
          <cell r="U39">
            <v>3764.8772727272735</v>
          </cell>
          <cell r="W39">
            <v>504</v>
          </cell>
          <cell r="X39">
            <v>6353.0733333333337</v>
          </cell>
          <cell r="Y39">
            <v>3563</v>
          </cell>
          <cell r="Z39">
            <v>2327.5733333333337</v>
          </cell>
          <cell r="AC39">
            <v>12680.606666666667</v>
          </cell>
          <cell r="AF39">
            <v>8023</v>
          </cell>
          <cell r="AG39">
            <v>5924</v>
          </cell>
          <cell r="AH39">
            <v>2099</v>
          </cell>
          <cell r="AI39">
            <v>-4657.6066666666666</v>
          </cell>
          <cell r="AM39">
            <v>9793.2999999999993</v>
          </cell>
        </row>
        <row r="40">
          <cell r="C40">
            <v>12795.5</v>
          </cell>
          <cell r="AE40">
            <v>12680.606666666667</v>
          </cell>
          <cell r="AH40">
            <v>2099</v>
          </cell>
        </row>
        <row r="41">
          <cell r="C41">
            <v>1607.1</v>
          </cell>
          <cell r="D41">
            <v>588</v>
          </cell>
          <cell r="E41">
            <v>1019.1</v>
          </cell>
          <cell r="M41">
            <v>2532.4400000000005</v>
          </cell>
          <cell r="P41">
            <v>5547.8736363636363</v>
          </cell>
          <cell r="S41">
            <v>2164.1499999999996</v>
          </cell>
          <cell r="T41">
            <v>1334</v>
          </cell>
          <cell r="U41">
            <v>830.15</v>
          </cell>
          <cell r="X41">
            <v>1710.74</v>
          </cell>
          <cell r="Y41">
            <v>1043</v>
          </cell>
          <cell r="Z41">
            <v>705.74</v>
          </cell>
          <cell r="AD41">
            <v>4465</v>
          </cell>
          <cell r="AF41">
            <v>3689.3636363636365</v>
          </cell>
          <cell r="AG41">
            <v>3202</v>
          </cell>
          <cell r="AM41">
            <v>545</v>
          </cell>
          <cell r="AQ41">
            <v>1535.8899999999999</v>
          </cell>
        </row>
        <row r="42">
          <cell r="P42">
            <v>970</v>
          </cell>
          <cell r="Z42">
            <v>590</v>
          </cell>
          <cell r="AQ42">
            <v>2095</v>
          </cell>
        </row>
        <row r="46">
          <cell r="C46">
            <v>2306</v>
          </cell>
          <cell r="D46">
            <v>837</v>
          </cell>
          <cell r="E46">
            <v>1469</v>
          </cell>
          <cell r="M46">
            <v>1075.5999999999999</v>
          </cell>
          <cell r="O46">
            <v>-1075.5999999999999</v>
          </cell>
          <cell r="P46">
            <v>2738</v>
          </cell>
          <cell r="R46">
            <v>-1075.5999999999999</v>
          </cell>
          <cell r="S46">
            <v>631.4</v>
          </cell>
          <cell r="T46">
            <v>388</v>
          </cell>
          <cell r="U46">
            <v>243.4</v>
          </cell>
          <cell r="X46">
            <v>1054.6500000000001</v>
          </cell>
          <cell r="Y46">
            <v>672</v>
          </cell>
          <cell r="Z46">
            <v>382.65000000000009</v>
          </cell>
          <cell r="AC46">
            <v>1441.25</v>
          </cell>
          <cell r="AD46">
            <v>874.25</v>
          </cell>
          <cell r="AE46">
            <v>567</v>
          </cell>
          <cell r="AF46">
            <v>399</v>
          </cell>
          <cell r="AG46">
            <v>292</v>
          </cell>
          <cell r="AH46">
            <v>107</v>
          </cell>
          <cell r="AI46">
            <v>-1042.25</v>
          </cell>
          <cell r="AM46">
            <v>0</v>
          </cell>
          <cell r="AO46">
            <v>9239.9</v>
          </cell>
          <cell r="AP46">
            <v>3131.6</v>
          </cell>
          <cell r="AQ46">
            <v>6108.2999999999993</v>
          </cell>
          <cell r="AR46" t="e">
            <v>#REF!</v>
          </cell>
          <cell r="AS46" t="e">
            <v>#REF!</v>
          </cell>
          <cell r="AT46">
            <v>1060</v>
          </cell>
          <cell r="AU46">
            <v>1557</v>
          </cell>
          <cell r="AV46">
            <v>2071.6</v>
          </cell>
          <cell r="AW46">
            <v>4551.2999999999993</v>
          </cell>
        </row>
        <row r="47">
          <cell r="C47">
            <v>617</v>
          </cell>
          <cell r="D47">
            <v>229</v>
          </cell>
          <cell r="E47">
            <v>270</v>
          </cell>
          <cell r="M47">
            <v>624</v>
          </cell>
          <cell r="P47">
            <v>1853.8333333333333</v>
          </cell>
          <cell r="S47">
            <v>290</v>
          </cell>
          <cell r="T47">
            <v>187</v>
          </cell>
          <cell r="U47">
            <v>103</v>
          </cell>
          <cell r="X47">
            <v>226</v>
          </cell>
          <cell r="Y47">
            <v>140</v>
          </cell>
          <cell r="Z47">
            <v>86</v>
          </cell>
          <cell r="AC47">
            <v>1299</v>
          </cell>
          <cell r="AD47">
            <v>1235</v>
          </cell>
          <cell r="AE47">
            <v>64</v>
          </cell>
          <cell r="AO47">
            <v>4945.833333333333</v>
          </cell>
        </row>
        <row r="48">
          <cell r="C48">
            <v>0</v>
          </cell>
          <cell r="D48">
            <v>0</v>
          </cell>
          <cell r="E48">
            <v>0</v>
          </cell>
          <cell r="M48">
            <v>1</v>
          </cell>
          <cell r="P48">
            <v>0</v>
          </cell>
          <cell r="S48">
            <v>18.55</v>
          </cell>
          <cell r="T48">
            <v>9</v>
          </cell>
          <cell r="U48">
            <v>9.5500000000000007</v>
          </cell>
          <cell r="X48">
            <v>47</v>
          </cell>
          <cell r="Y48">
            <v>22</v>
          </cell>
          <cell r="Z48">
            <v>25</v>
          </cell>
          <cell r="AC48">
            <v>0</v>
          </cell>
          <cell r="AD48">
            <v>0</v>
          </cell>
          <cell r="AE48">
            <v>0</v>
          </cell>
          <cell r="AO48">
            <v>66.55</v>
          </cell>
        </row>
        <row r="49">
          <cell r="C49">
            <v>1639</v>
          </cell>
          <cell r="D49">
            <v>592</v>
          </cell>
          <cell r="E49">
            <v>595</v>
          </cell>
          <cell r="M49">
            <v>60</v>
          </cell>
          <cell r="P49">
            <v>167</v>
          </cell>
          <cell r="S49">
            <v>164</v>
          </cell>
          <cell r="T49">
            <v>107</v>
          </cell>
          <cell r="U49">
            <v>57</v>
          </cell>
          <cell r="X49">
            <v>141</v>
          </cell>
          <cell r="Y49">
            <v>87</v>
          </cell>
          <cell r="Z49">
            <v>54</v>
          </cell>
          <cell r="AC49">
            <v>55.6</v>
          </cell>
          <cell r="AD49">
            <v>28.6</v>
          </cell>
          <cell r="AE49">
            <v>26</v>
          </cell>
          <cell r="AO49">
            <v>2356.6</v>
          </cell>
        </row>
        <row r="50">
          <cell r="C50">
            <v>23</v>
          </cell>
          <cell r="D50">
            <v>9</v>
          </cell>
          <cell r="E50">
            <v>14</v>
          </cell>
          <cell r="M50">
            <v>135.1</v>
          </cell>
          <cell r="O50">
            <v>-135.1</v>
          </cell>
          <cell r="P50">
            <v>1350.3333333333335</v>
          </cell>
          <cell r="R50">
            <v>-135.1</v>
          </cell>
          <cell r="S50">
            <v>2382.333333333333</v>
          </cell>
          <cell r="T50">
            <v>1408</v>
          </cell>
          <cell r="U50">
            <v>974.33333333333326</v>
          </cell>
          <cell r="X50">
            <v>240.35000000000002</v>
          </cell>
          <cell r="Y50">
            <v>141</v>
          </cell>
          <cell r="Z50">
            <v>99.350000000000009</v>
          </cell>
          <cell r="AC50">
            <v>539.59999999999991</v>
          </cell>
          <cell r="AD50">
            <v>370</v>
          </cell>
          <cell r="AE50">
            <v>169.59999999999997</v>
          </cell>
          <cell r="AF50">
            <v>751</v>
          </cell>
          <cell r="AG50">
            <v>601</v>
          </cell>
          <cell r="AH50">
            <v>150</v>
          </cell>
          <cell r="AI50">
            <v>211.40000000000009</v>
          </cell>
          <cell r="AM50">
            <v>0</v>
          </cell>
          <cell r="AO50">
            <v>4454.1166666666668</v>
          </cell>
          <cell r="AP50">
            <v>1694.1</v>
          </cell>
          <cell r="AQ50">
            <v>2760.0166666666669</v>
          </cell>
          <cell r="AR50" t="e">
            <v>#REF!</v>
          </cell>
          <cell r="AS50" t="e">
            <v>#REF!</v>
          </cell>
          <cell r="AT50">
            <v>1549</v>
          </cell>
          <cell r="AU50">
            <v>1533</v>
          </cell>
          <cell r="AV50">
            <v>145.09999999999991</v>
          </cell>
          <cell r="AW50">
            <v>1227.0166666666669</v>
          </cell>
        </row>
        <row r="51">
          <cell r="C51">
            <v>0</v>
          </cell>
          <cell r="D51">
            <v>0</v>
          </cell>
          <cell r="E51">
            <v>0</v>
          </cell>
          <cell r="M51">
            <v>0</v>
          </cell>
          <cell r="O51">
            <v>0</v>
          </cell>
          <cell r="P51">
            <v>41</v>
          </cell>
          <cell r="R51">
            <v>0</v>
          </cell>
          <cell r="S51">
            <v>1791</v>
          </cell>
          <cell r="T51">
            <v>1047</v>
          </cell>
          <cell r="U51">
            <v>744</v>
          </cell>
          <cell r="X51">
            <v>40</v>
          </cell>
          <cell r="Y51">
            <v>23</v>
          </cell>
          <cell r="Z51">
            <v>17</v>
          </cell>
          <cell r="AC51">
            <v>1</v>
          </cell>
          <cell r="AD51">
            <v>0</v>
          </cell>
          <cell r="AE51">
            <v>1</v>
          </cell>
          <cell r="AH51">
            <v>0</v>
          </cell>
          <cell r="AI51">
            <v>-1</v>
          </cell>
          <cell r="AO51">
            <v>1872</v>
          </cell>
          <cell r="AP51">
            <v>1070</v>
          </cell>
          <cell r="AQ51">
            <v>802</v>
          </cell>
          <cell r="AR51" t="e">
            <v>#REF!</v>
          </cell>
          <cell r="AS51" t="e">
            <v>#REF!</v>
          </cell>
          <cell r="AT51">
            <v>1070</v>
          </cell>
          <cell r="AU51">
            <v>775</v>
          </cell>
          <cell r="AV51">
            <v>0</v>
          </cell>
          <cell r="AW51">
            <v>27</v>
          </cell>
        </row>
        <row r="52">
          <cell r="C52">
            <v>0</v>
          </cell>
          <cell r="D52">
            <v>0</v>
          </cell>
          <cell r="E52">
            <v>0</v>
          </cell>
          <cell r="M52">
            <v>0</v>
          </cell>
          <cell r="O52">
            <v>0</v>
          </cell>
          <cell r="P52">
            <v>15053</v>
          </cell>
          <cell r="R52">
            <v>0</v>
          </cell>
          <cell r="S52">
            <v>39538</v>
          </cell>
          <cell r="T52">
            <v>23885</v>
          </cell>
          <cell r="U52">
            <v>15653</v>
          </cell>
          <cell r="X52">
            <v>33899</v>
          </cell>
          <cell r="Y52">
            <v>19743</v>
          </cell>
          <cell r="Z52">
            <v>14156</v>
          </cell>
          <cell r="AC52">
            <v>0</v>
          </cell>
          <cell r="AD52">
            <v>0</v>
          </cell>
          <cell r="AE52">
            <v>0</v>
          </cell>
          <cell r="AH52">
            <v>0</v>
          </cell>
          <cell r="AI52">
            <v>0</v>
          </cell>
          <cell r="AM52">
            <v>0</v>
          </cell>
          <cell r="AO52">
            <v>88491</v>
          </cell>
          <cell r="AP52">
            <v>43629</v>
          </cell>
          <cell r="AQ52">
            <v>44862</v>
          </cell>
          <cell r="AR52" t="e">
            <v>#REF!</v>
          </cell>
          <cell r="AS52" t="e">
            <v>#REF!</v>
          </cell>
          <cell r="AT52">
            <v>43628</v>
          </cell>
          <cell r="AU52">
            <v>44862</v>
          </cell>
          <cell r="AV52">
            <v>1</v>
          </cell>
          <cell r="AW52">
            <v>0</v>
          </cell>
        </row>
        <row r="53">
          <cell r="C53">
            <v>0</v>
          </cell>
          <cell r="D53">
            <v>0</v>
          </cell>
          <cell r="E53">
            <v>0</v>
          </cell>
          <cell r="M53">
            <v>0</v>
          </cell>
          <cell r="O53">
            <v>0</v>
          </cell>
          <cell r="P53">
            <v>15053</v>
          </cell>
          <cell r="R53">
            <v>0</v>
          </cell>
          <cell r="S53">
            <v>39538</v>
          </cell>
          <cell r="T53">
            <v>23885</v>
          </cell>
          <cell r="U53">
            <v>15653</v>
          </cell>
          <cell r="X53">
            <v>33899</v>
          </cell>
          <cell r="Y53">
            <v>19743</v>
          </cell>
          <cell r="Z53">
            <v>14156</v>
          </cell>
          <cell r="AC53">
            <v>0</v>
          </cell>
          <cell r="AD53">
            <v>0</v>
          </cell>
          <cell r="AE53">
            <v>0</v>
          </cell>
          <cell r="AH53">
            <v>0</v>
          </cell>
          <cell r="AI53">
            <v>0</v>
          </cell>
          <cell r="AO53">
            <v>88490</v>
          </cell>
          <cell r="AP53">
            <v>43628</v>
          </cell>
          <cell r="AQ53">
            <v>44862</v>
          </cell>
          <cell r="AR53" t="e">
            <v>#REF!</v>
          </cell>
          <cell r="AS53" t="e">
            <v>#REF!</v>
          </cell>
          <cell r="AT53">
            <v>43628</v>
          </cell>
          <cell r="AU53">
            <v>44862</v>
          </cell>
          <cell r="AV53">
            <v>0</v>
          </cell>
          <cell r="AW53">
            <v>0</v>
          </cell>
        </row>
        <row r="54">
          <cell r="C54">
            <v>0</v>
          </cell>
          <cell r="D54">
            <v>0</v>
          </cell>
          <cell r="E54">
            <v>0</v>
          </cell>
          <cell r="M54">
            <v>0</v>
          </cell>
          <cell r="O54">
            <v>0</v>
          </cell>
          <cell r="P54">
            <v>0</v>
          </cell>
          <cell r="R54">
            <v>0</v>
          </cell>
          <cell r="S54">
            <v>0</v>
          </cell>
          <cell r="T54">
            <v>0</v>
          </cell>
          <cell r="U54">
            <v>0</v>
          </cell>
          <cell r="X54">
            <v>0</v>
          </cell>
          <cell r="Y54">
            <v>0</v>
          </cell>
          <cell r="Z54">
            <v>0</v>
          </cell>
          <cell r="AC54">
            <v>0</v>
          </cell>
          <cell r="AD54">
            <v>0</v>
          </cell>
          <cell r="AE54">
            <v>0</v>
          </cell>
          <cell r="AR54" t="e">
            <v>#REF!</v>
          </cell>
          <cell r="AS54" t="e">
            <v>#REF!</v>
          </cell>
          <cell r="AU54">
            <v>0</v>
          </cell>
        </row>
        <row r="55">
          <cell r="C55">
            <v>22</v>
          </cell>
          <cell r="D55">
            <v>8</v>
          </cell>
          <cell r="E55">
            <v>14</v>
          </cell>
          <cell r="M55">
            <v>61.75</v>
          </cell>
          <cell r="O55">
            <v>-61.75</v>
          </cell>
          <cell r="P55">
            <v>2078.6666666666665</v>
          </cell>
          <cell r="R55">
            <v>-61.75</v>
          </cell>
          <cell r="S55">
            <v>0</v>
          </cell>
          <cell r="T55">
            <v>0</v>
          </cell>
          <cell r="U55">
            <v>0</v>
          </cell>
          <cell r="X55">
            <v>0</v>
          </cell>
          <cell r="Y55">
            <v>0</v>
          </cell>
          <cell r="Z55">
            <v>0</v>
          </cell>
          <cell r="AC55">
            <v>2052.15</v>
          </cell>
          <cell r="AD55">
            <v>820</v>
          </cell>
          <cell r="AE55">
            <v>1232.1499999999999</v>
          </cell>
          <cell r="AF55">
            <v>1829</v>
          </cell>
          <cell r="AG55">
            <v>810</v>
          </cell>
          <cell r="AH55">
            <v>1019</v>
          </cell>
          <cell r="AI55">
            <v>-223.15000000000009</v>
          </cell>
          <cell r="AM55">
            <v>0</v>
          </cell>
          <cell r="AO55">
            <v>2982.4166666666665</v>
          </cell>
          <cell r="AP55">
            <v>69.75</v>
          </cell>
          <cell r="AQ55">
            <v>2912.6666666666665</v>
          </cell>
          <cell r="AR55" t="e">
            <v>#REF!</v>
          </cell>
          <cell r="AS55" t="e">
            <v>#REF!</v>
          </cell>
          <cell r="AT55">
            <v>0</v>
          </cell>
          <cell r="AU55">
            <v>707</v>
          </cell>
          <cell r="AV55">
            <v>69.75</v>
          </cell>
          <cell r="AW55">
            <v>2205.6666666666665</v>
          </cell>
        </row>
        <row r="56">
          <cell r="C56">
            <v>1169.0999999999999</v>
          </cell>
          <cell r="D56">
            <v>427</v>
          </cell>
          <cell r="E56">
            <v>742.1</v>
          </cell>
          <cell r="M56">
            <v>1596.106666666667</v>
          </cell>
          <cell r="O56">
            <v>-1596.106666666667</v>
          </cell>
          <cell r="P56">
            <v>2758.0554545454543</v>
          </cell>
          <cell r="R56">
            <v>-1596.106666666667</v>
          </cell>
          <cell r="S56">
            <v>892.87727272727273</v>
          </cell>
          <cell r="T56">
            <v>551</v>
          </cell>
          <cell r="U56">
            <v>341.87727272727273</v>
          </cell>
          <cell r="X56">
            <v>822.74</v>
          </cell>
          <cell r="Y56">
            <v>491</v>
          </cell>
          <cell r="Z56">
            <v>331.74</v>
          </cell>
          <cell r="AC56">
            <v>2970.8900000000003</v>
          </cell>
          <cell r="AD56">
            <v>2688</v>
          </cell>
          <cell r="AE56">
            <v>282.89000000000033</v>
          </cell>
          <cell r="AF56">
            <v>2091</v>
          </cell>
          <cell r="AG56">
            <v>1747</v>
          </cell>
          <cell r="AH56">
            <v>344</v>
          </cell>
          <cell r="AI56">
            <v>-879.89000000000033</v>
          </cell>
          <cell r="AM56">
            <v>0</v>
          </cell>
          <cell r="AO56">
            <v>10657.879393939395</v>
          </cell>
          <cell r="AP56">
            <v>3560.106666666667</v>
          </cell>
          <cell r="AQ56">
            <v>7097.7727272727279</v>
          </cell>
          <cell r="AR56" t="e">
            <v>#REF!</v>
          </cell>
          <cell r="AS56" t="e">
            <v>#REF!</v>
          </cell>
          <cell r="AT56">
            <v>1042</v>
          </cell>
          <cell r="AU56">
            <v>1611</v>
          </cell>
          <cell r="AV56">
            <v>2518.106666666667</v>
          </cell>
          <cell r="AW56">
            <v>5486.7727272727279</v>
          </cell>
        </row>
        <row r="57">
          <cell r="C57">
            <v>64</v>
          </cell>
          <cell r="D57">
            <v>24</v>
          </cell>
          <cell r="E57">
            <v>40</v>
          </cell>
          <cell r="M57">
            <v>88</v>
          </cell>
          <cell r="O57">
            <v>-88</v>
          </cell>
          <cell r="P57">
            <v>152</v>
          </cell>
          <cell r="R57">
            <v>-88</v>
          </cell>
          <cell r="S57">
            <v>48</v>
          </cell>
          <cell r="T57">
            <v>29</v>
          </cell>
          <cell r="U57">
            <v>19</v>
          </cell>
          <cell r="X57">
            <v>45</v>
          </cell>
          <cell r="Y57">
            <v>27</v>
          </cell>
          <cell r="Z57">
            <v>18</v>
          </cell>
          <cell r="AC57">
            <v>164</v>
          </cell>
          <cell r="AD57">
            <v>147</v>
          </cell>
          <cell r="AE57">
            <v>17</v>
          </cell>
          <cell r="AF57">
            <v>117</v>
          </cell>
          <cell r="AG57">
            <v>96</v>
          </cell>
          <cell r="AH57">
            <v>21</v>
          </cell>
          <cell r="AI57">
            <v>-47</v>
          </cell>
          <cell r="AM57">
            <v>0</v>
          </cell>
          <cell r="AO57">
            <v>583</v>
          </cell>
          <cell r="AP57">
            <v>195</v>
          </cell>
          <cell r="AQ57">
            <v>388</v>
          </cell>
          <cell r="AR57" t="e">
            <v>#REF!</v>
          </cell>
          <cell r="AS57" t="e">
            <v>#REF!</v>
          </cell>
          <cell r="AT57">
            <v>56</v>
          </cell>
          <cell r="AU57">
            <v>67</v>
          </cell>
          <cell r="AV57">
            <v>139</v>
          </cell>
          <cell r="AW57">
            <v>321</v>
          </cell>
        </row>
        <row r="58">
          <cell r="C58">
            <v>374</v>
          </cell>
          <cell r="D58">
            <v>137</v>
          </cell>
          <cell r="E58">
            <v>237</v>
          </cell>
          <cell r="M58">
            <v>511</v>
          </cell>
          <cell r="O58">
            <v>-511</v>
          </cell>
          <cell r="P58">
            <v>883</v>
          </cell>
          <cell r="R58">
            <v>-511</v>
          </cell>
          <cell r="S58">
            <v>286</v>
          </cell>
          <cell r="T58">
            <v>176</v>
          </cell>
          <cell r="U58">
            <v>110</v>
          </cell>
          <cell r="X58">
            <v>263</v>
          </cell>
          <cell r="Y58">
            <v>157</v>
          </cell>
          <cell r="Z58">
            <v>106</v>
          </cell>
          <cell r="AC58">
            <v>951</v>
          </cell>
          <cell r="AD58">
            <v>860</v>
          </cell>
          <cell r="AE58">
            <v>91</v>
          </cell>
          <cell r="AF58">
            <v>676</v>
          </cell>
          <cell r="AG58">
            <v>559</v>
          </cell>
          <cell r="AH58">
            <v>117</v>
          </cell>
          <cell r="AI58">
            <v>-275</v>
          </cell>
          <cell r="AM58">
            <v>0</v>
          </cell>
          <cell r="AO58">
            <v>3411</v>
          </cell>
          <cell r="AP58">
            <v>1138</v>
          </cell>
          <cell r="AQ58">
            <v>2273</v>
          </cell>
          <cell r="AR58" t="e">
            <v>#REF!</v>
          </cell>
          <cell r="AS58" t="e">
            <v>#REF!</v>
          </cell>
          <cell r="AT58">
            <v>0</v>
          </cell>
          <cell r="AU58">
            <v>0</v>
          </cell>
          <cell r="AV58">
            <v>0</v>
          </cell>
          <cell r="AW58">
            <v>0</v>
          </cell>
        </row>
        <row r="59">
          <cell r="C59">
            <v>0</v>
          </cell>
          <cell r="D59">
            <v>0</v>
          </cell>
          <cell r="E59">
            <v>0</v>
          </cell>
          <cell r="M59">
            <v>0</v>
          </cell>
          <cell r="O59">
            <v>0</v>
          </cell>
          <cell r="P59">
            <v>0</v>
          </cell>
          <cell r="R59">
            <v>0</v>
          </cell>
          <cell r="S59">
            <v>0</v>
          </cell>
          <cell r="T59">
            <v>0</v>
          </cell>
          <cell r="U59">
            <v>0</v>
          </cell>
          <cell r="X59">
            <v>0</v>
          </cell>
          <cell r="Y59">
            <v>0</v>
          </cell>
          <cell r="Z59">
            <v>0</v>
          </cell>
          <cell r="AC59">
            <v>0</v>
          </cell>
          <cell r="AD59">
            <v>0</v>
          </cell>
          <cell r="AE59">
            <v>0</v>
          </cell>
          <cell r="AH59">
            <v>0</v>
          </cell>
          <cell r="AI59">
            <v>0</v>
          </cell>
          <cell r="AM59">
            <v>37</v>
          </cell>
          <cell r="AO59">
            <v>0</v>
          </cell>
          <cell r="AP59">
            <v>0</v>
          </cell>
          <cell r="AQ59">
            <v>0</v>
          </cell>
          <cell r="AR59" t="e">
            <v>#REF!</v>
          </cell>
          <cell r="AS59" t="e">
            <v>#REF!</v>
          </cell>
          <cell r="AT59">
            <v>0</v>
          </cell>
          <cell r="AU59">
            <v>0</v>
          </cell>
          <cell r="AV59">
            <v>0</v>
          </cell>
          <cell r="AW59">
            <v>0</v>
          </cell>
        </row>
        <row r="60">
          <cell r="C60">
            <v>238</v>
          </cell>
          <cell r="D60">
            <v>90</v>
          </cell>
          <cell r="E60">
            <v>148</v>
          </cell>
          <cell r="M60">
            <v>1392</v>
          </cell>
          <cell r="O60">
            <v>-1392</v>
          </cell>
          <cell r="P60">
            <v>2801</v>
          </cell>
          <cell r="R60">
            <v>-1392</v>
          </cell>
          <cell r="S60">
            <v>1593</v>
          </cell>
          <cell r="T60">
            <v>974</v>
          </cell>
          <cell r="U60">
            <v>619</v>
          </cell>
          <cell r="X60">
            <v>1689</v>
          </cell>
          <cell r="Y60">
            <v>980</v>
          </cell>
          <cell r="Z60">
            <v>709</v>
          </cell>
          <cell r="AC60">
            <v>1578</v>
          </cell>
          <cell r="AD60">
            <v>1578</v>
          </cell>
          <cell r="AE60">
            <v>0</v>
          </cell>
          <cell r="AF60">
            <v>1739</v>
          </cell>
          <cell r="AG60">
            <v>1265</v>
          </cell>
          <cell r="AH60">
            <v>474</v>
          </cell>
          <cell r="AI60">
            <v>161</v>
          </cell>
          <cell r="AM60">
            <v>0</v>
          </cell>
          <cell r="AO60">
            <v>9252</v>
          </cell>
          <cell r="AP60">
            <v>3451</v>
          </cell>
          <cell r="AQ60">
            <v>5801</v>
          </cell>
          <cell r="AR60" t="e">
            <v>#REF!</v>
          </cell>
          <cell r="AS60" t="e">
            <v>#REF!</v>
          </cell>
          <cell r="AT60">
            <v>1954</v>
          </cell>
          <cell r="AU60">
            <v>2280</v>
          </cell>
          <cell r="AV60">
            <v>1497</v>
          </cell>
          <cell r="AW60">
            <v>3521</v>
          </cell>
        </row>
        <row r="61">
          <cell r="C61">
            <v>0</v>
          </cell>
          <cell r="D61">
            <v>0</v>
          </cell>
          <cell r="E61">
            <v>0</v>
          </cell>
          <cell r="M61">
            <v>0</v>
          </cell>
          <cell r="O61">
            <v>0</v>
          </cell>
          <cell r="P61">
            <v>0</v>
          </cell>
          <cell r="R61">
            <v>0</v>
          </cell>
          <cell r="S61">
            <v>0</v>
          </cell>
          <cell r="T61">
            <v>0</v>
          </cell>
          <cell r="U61">
            <v>0</v>
          </cell>
          <cell r="X61">
            <v>0</v>
          </cell>
          <cell r="Y61">
            <v>0</v>
          </cell>
          <cell r="Z61">
            <v>0</v>
          </cell>
          <cell r="AC61">
            <v>0</v>
          </cell>
          <cell r="AD61">
            <v>0</v>
          </cell>
          <cell r="AE61">
            <v>0</v>
          </cell>
          <cell r="AF61">
            <v>174</v>
          </cell>
          <cell r="AG61">
            <v>126</v>
          </cell>
          <cell r="AH61">
            <v>48</v>
          </cell>
          <cell r="AI61">
            <v>174</v>
          </cell>
          <cell r="AO61">
            <v>0</v>
          </cell>
          <cell r="AR61" t="e">
            <v>#REF!</v>
          </cell>
          <cell r="AS61" t="e">
            <v>#REF!</v>
          </cell>
        </row>
        <row r="62">
          <cell r="C62">
            <v>168</v>
          </cell>
          <cell r="D62">
            <v>59</v>
          </cell>
          <cell r="E62">
            <v>109</v>
          </cell>
          <cell r="M62">
            <v>1680</v>
          </cell>
          <cell r="O62">
            <v>-1680</v>
          </cell>
          <cell r="P62">
            <v>4255</v>
          </cell>
          <cell r="R62">
            <v>-1680</v>
          </cell>
          <cell r="S62">
            <v>326.5</v>
          </cell>
          <cell r="T62">
            <v>0</v>
          </cell>
          <cell r="U62">
            <v>0</v>
          </cell>
          <cell r="X62">
            <v>554.5</v>
          </cell>
          <cell r="Y62">
            <v>0</v>
          </cell>
          <cell r="Z62">
            <v>0</v>
          </cell>
          <cell r="AC62">
            <v>1110</v>
          </cell>
          <cell r="AD62">
            <v>1027</v>
          </cell>
          <cell r="AE62">
            <v>83</v>
          </cell>
          <cell r="AH62">
            <v>0</v>
          </cell>
          <cell r="AI62">
            <v>-1110</v>
          </cell>
          <cell r="AO62">
            <v>8031</v>
          </cell>
          <cell r="AP62">
            <v>1754</v>
          </cell>
          <cell r="AQ62">
            <v>6277</v>
          </cell>
          <cell r="AR62" t="e">
            <v>#REF!</v>
          </cell>
          <cell r="AS62" t="e">
            <v>#REF!</v>
          </cell>
          <cell r="AU62">
            <v>1170</v>
          </cell>
        </row>
        <row r="63">
          <cell r="C63">
            <v>0</v>
          </cell>
          <cell r="D63">
            <v>0</v>
          </cell>
          <cell r="E63">
            <v>0</v>
          </cell>
          <cell r="M63">
            <v>0</v>
          </cell>
          <cell r="O63">
            <v>0</v>
          </cell>
          <cell r="P63">
            <v>0</v>
          </cell>
          <cell r="R63">
            <v>0</v>
          </cell>
          <cell r="S63">
            <v>0</v>
          </cell>
          <cell r="T63">
            <v>0</v>
          </cell>
          <cell r="U63">
            <v>0</v>
          </cell>
          <cell r="X63">
            <v>0</v>
          </cell>
          <cell r="Y63">
            <v>0</v>
          </cell>
          <cell r="Z63">
            <v>0</v>
          </cell>
          <cell r="AC63">
            <v>0</v>
          </cell>
          <cell r="AD63">
            <v>0</v>
          </cell>
          <cell r="AE63">
            <v>0</v>
          </cell>
          <cell r="AH63">
            <v>0</v>
          </cell>
          <cell r="AI63">
            <v>0</v>
          </cell>
          <cell r="AO63">
            <v>0</v>
          </cell>
          <cell r="AP63">
            <v>0</v>
          </cell>
          <cell r="AQ63">
            <v>0</v>
          </cell>
          <cell r="AR63" t="e">
            <v>#REF!</v>
          </cell>
          <cell r="AS63" t="e">
            <v>#REF!</v>
          </cell>
          <cell r="AU63">
            <v>0</v>
          </cell>
        </row>
        <row r="64">
          <cell r="C64">
            <v>79</v>
          </cell>
          <cell r="D64">
            <v>31</v>
          </cell>
          <cell r="E64">
            <v>39</v>
          </cell>
          <cell r="M64">
            <v>-288</v>
          </cell>
          <cell r="O64">
            <v>288</v>
          </cell>
          <cell r="P64">
            <v>-1454</v>
          </cell>
          <cell r="R64">
            <v>288</v>
          </cell>
          <cell r="S64">
            <v>1266.5</v>
          </cell>
          <cell r="T64">
            <v>974</v>
          </cell>
          <cell r="U64">
            <v>619</v>
          </cell>
          <cell r="X64">
            <v>1134.5</v>
          </cell>
          <cell r="Y64">
            <v>980</v>
          </cell>
          <cell r="Z64">
            <v>709</v>
          </cell>
          <cell r="AC64">
            <v>468</v>
          </cell>
          <cell r="AD64">
            <v>468</v>
          </cell>
          <cell r="AE64">
            <v>0</v>
          </cell>
          <cell r="AF64">
            <v>1565</v>
          </cell>
          <cell r="AG64">
            <v>1139</v>
          </cell>
          <cell r="AH64">
            <v>426</v>
          </cell>
          <cell r="AI64">
            <v>1097</v>
          </cell>
          <cell r="AO64">
            <v>1191</v>
          </cell>
          <cell r="AR64" t="e">
            <v>#REF!</v>
          </cell>
          <cell r="AS64" t="e">
            <v>#REF!</v>
          </cell>
        </row>
        <row r="65">
          <cell r="C65">
            <v>794</v>
          </cell>
          <cell r="D65">
            <v>289</v>
          </cell>
          <cell r="E65">
            <v>505</v>
          </cell>
          <cell r="M65">
            <v>2031.6</v>
          </cell>
          <cell r="O65">
            <v>-2031.6</v>
          </cell>
          <cell r="P65">
            <v>4808.75</v>
          </cell>
          <cell r="R65">
            <v>-2031.6</v>
          </cell>
          <cell r="S65">
            <v>5359.15</v>
          </cell>
          <cell r="T65">
            <v>3460</v>
          </cell>
          <cell r="U65">
            <v>1899.1499999999999</v>
          </cell>
          <cell r="X65">
            <v>2915.7</v>
          </cell>
          <cell r="Y65">
            <v>1724</v>
          </cell>
          <cell r="Z65">
            <v>1191.7</v>
          </cell>
          <cell r="AC65">
            <v>2724</v>
          </cell>
          <cell r="AD65">
            <v>2651</v>
          </cell>
          <cell r="AE65">
            <v>73</v>
          </cell>
          <cell r="AF65">
            <v>1023</v>
          </cell>
          <cell r="AG65">
            <v>938</v>
          </cell>
          <cell r="AH65">
            <v>85</v>
          </cell>
          <cell r="AI65">
            <v>-1701</v>
          </cell>
          <cell r="AO65">
            <v>18448.2</v>
          </cell>
          <cell r="AP65">
            <v>7477.6</v>
          </cell>
          <cell r="AQ65">
            <v>10970.6</v>
          </cell>
          <cell r="AR65" t="e">
            <v>#REF!</v>
          </cell>
          <cell r="AS65" t="e">
            <v>#REF!</v>
          </cell>
          <cell r="AT65">
            <v>5184</v>
          </cell>
          <cell r="AU65">
            <v>4726</v>
          </cell>
          <cell r="AV65">
            <v>2293.6000000000004</v>
          </cell>
          <cell r="AW65">
            <v>6244.6</v>
          </cell>
        </row>
        <row r="66">
          <cell r="C66">
            <v>0</v>
          </cell>
          <cell r="D66">
            <v>0</v>
          </cell>
          <cell r="E66">
            <v>0</v>
          </cell>
          <cell r="M66">
            <v>244.33333333333331</v>
          </cell>
          <cell r="O66">
            <v>-244.33333333333331</v>
          </cell>
          <cell r="P66">
            <v>1277.818181818182</v>
          </cell>
          <cell r="R66">
            <v>-244.33333333333331</v>
          </cell>
          <cell r="S66">
            <v>681.27272727272725</v>
          </cell>
          <cell r="T66">
            <v>420</v>
          </cell>
          <cell r="U66">
            <v>261.27272727272725</v>
          </cell>
          <cell r="X66">
            <v>448</v>
          </cell>
          <cell r="Y66">
            <v>266</v>
          </cell>
          <cell r="Z66">
            <v>182</v>
          </cell>
          <cell r="AC66">
            <v>560</v>
          </cell>
          <cell r="AD66">
            <v>560</v>
          </cell>
          <cell r="AE66">
            <v>0</v>
          </cell>
          <cell r="AF66">
            <v>196.36363636363637</v>
          </cell>
          <cell r="AG66">
            <v>237</v>
          </cell>
          <cell r="AH66">
            <v>-40.636363636363626</v>
          </cell>
          <cell r="AI66">
            <v>-363.63636363636363</v>
          </cell>
          <cell r="AO66">
            <v>3211.4242424242425</v>
          </cell>
          <cell r="AP66">
            <v>930.33333333333326</v>
          </cell>
          <cell r="AQ66">
            <v>2281.090909090909</v>
          </cell>
          <cell r="AR66" t="e">
            <v>#REF!</v>
          </cell>
          <cell r="AS66" t="e">
            <v>#REF!</v>
          </cell>
        </row>
        <row r="67">
          <cell r="C67">
            <v>0</v>
          </cell>
          <cell r="D67">
            <v>0</v>
          </cell>
          <cell r="E67">
            <v>0</v>
          </cell>
          <cell r="M67">
            <v>14</v>
          </cell>
          <cell r="O67">
            <v>-14</v>
          </cell>
          <cell r="P67">
            <v>70</v>
          </cell>
          <cell r="R67">
            <v>-14</v>
          </cell>
          <cell r="S67">
            <v>37</v>
          </cell>
          <cell r="T67">
            <v>23</v>
          </cell>
          <cell r="U67">
            <v>14</v>
          </cell>
          <cell r="X67">
            <v>24</v>
          </cell>
          <cell r="Y67">
            <v>15</v>
          </cell>
          <cell r="Z67">
            <v>9</v>
          </cell>
          <cell r="AC67">
            <v>30</v>
          </cell>
          <cell r="AD67">
            <v>30</v>
          </cell>
          <cell r="AE67">
            <v>0</v>
          </cell>
          <cell r="AF67">
            <v>11</v>
          </cell>
          <cell r="AG67">
            <v>12</v>
          </cell>
          <cell r="AH67">
            <v>-1</v>
          </cell>
          <cell r="AI67">
            <v>-19</v>
          </cell>
          <cell r="AO67">
            <v>175</v>
          </cell>
          <cell r="AP67">
            <v>52</v>
          </cell>
          <cell r="AQ67">
            <v>123</v>
          </cell>
          <cell r="AR67" t="e">
            <v>#REF!</v>
          </cell>
          <cell r="AS67" t="e">
            <v>#REF!</v>
          </cell>
        </row>
        <row r="68">
          <cell r="C68">
            <v>0</v>
          </cell>
          <cell r="D68">
            <v>0</v>
          </cell>
          <cell r="E68">
            <v>0</v>
          </cell>
          <cell r="M68">
            <v>79</v>
          </cell>
          <cell r="O68">
            <v>-79</v>
          </cell>
          <cell r="P68">
            <v>407</v>
          </cell>
          <cell r="R68">
            <v>-79</v>
          </cell>
          <cell r="S68">
            <v>219</v>
          </cell>
          <cell r="T68">
            <v>135</v>
          </cell>
          <cell r="U68">
            <v>84</v>
          </cell>
          <cell r="X68">
            <v>146</v>
          </cell>
          <cell r="Y68">
            <v>87</v>
          </cell>
          <cell r="Z68">
            <v>59</v>
          </cell>
          <cell r="AC68">
            <v>180</v>
          </cell>
          <cell r="AD68">
            <v>180</v>
          </cell>
          <cell r="AE68">
            <v>0</v>
          </cell>
          <cell r="AF68">
            <v>63</v>
          </cell>
          <cell r="AG68">
            <v>16</v>
          </cell>
          <cell r="AH68">
            <v>47</v>
          </cell>
          <cell r="AI68">
            <v>-117</v>
          </cell>
          <cell r="AO68">
            <v>1031</v>
          </cell>
          <cell r="AP68">
            <v>301</v>
          </cell>
          <cell r="AQ68">
            <v>730</v>
          </cell>
          <cell r="AR68">
            <v>620</v>
          </cell>
          <cell r="AS68">
            <v>-411</v>
          </cell>
        </row>
        <row r="69">
          <cell r="C69">
            <v>0</v>
          </cell>
          <cell r="D69">
            <v>0</v>
          </cell>
          <cell r="E69">
            <v>0</v>
          </cell>
          <cell r="M69">
            <v>0</v>
          </cell>
          <cell r="O69">
            <v>0</v>
          </cell>
          <cell r="P69">
            <v>0</v>
          </cell>
          <cell r="R69">
            <v>0</v>
          </cell>
          <cell r="S69">
            <v>0</v>
          </cell>
          <cell r="T69">
            <v>0</v>
          </cell>
          <cell r="U69">
            <v>0</v>
          </cell>
          <cell r="X69">
            <v>0</v>
          </cell>
          <cell r="Y69">
            <v>0</v>
          </cell>
          <cell r="Z69">
            <v>0</v>
          </cell>
          <cell r="AC69">
            <v>0</v>
          </cell>
          <cell r="AD69">
            <v>0</v>
          </cell>
          <cell r="AE69">
            <v>0</v>
          </cell>
          <cell r="AH69">
            <v>0</v>
          </cell>
          <cell r="AI69">
            <v>0</v>
          </cell>
          <cell r="AO69">
            <v>0</v>
          </cell>
          <cell r="AP69">
            <v>0</v>
          </cell>
          <cell r="AQ69">
            <v>0</v>
          </cell>
          <cell r="AR69" t="e">
            <v>#REF!</v>
          </cell>
          <cell r="AS69" t="e">
            <v>#REF!</v>
          </cell>
        </row>
        <row r="70">
          <cell r="C70">
            <v>0</v>
          </cell>
          <cell r="D70">
            <v>0</v>
          </cell>
          <cell r="E70">
            <v>0</v>
          </cell>
          <cell r="M70">
            <v>654.75</v>
          </cell>
          <cell r="O70">
            <v>-654.75</v>
          </cell>
          <cell r="P70">
            <v>198</v>
          </cell>
          <cell r="R70">
            <v>-654.75</v>
          </cell>
          <cell r="S70">
            <v>302</v>
          </cell>
          <cell r="T70">
            <v>0</v>
          </cell>
          <cell r="U70">
            <v>1110</v>
          </cell>
          <cell r="X70">
            <v>0</v>
          </cell>
          <cell r="Y70">
            <v>0</v>
          </cell>
          <cell r="Z70">
            <v>783</v>
          </cell>
          <cell r="AC70">
            <v>368</v>
          </cell>
          <cell r="AD70">
            <v>415</v>
          </cell>
          <cell r="AE70">
            <v>652</v>
          </cell>
          <cell r="AH70">
            <v>0</v>
          </cell>
          <cell r="AI70">
            <v>-368</v>
          </cell>
          <cell r="AO70">
            <v>1569.75</v>
          </cell>
          <cell r="AP70">
            <v>1038.75</v>
          </cell>
          <cell r="AR70" t="e">
            <v>#REF!</v>
          </cell>
          <cell r="AS70" t="e">
            <v>#REF!</v>
          </cell>
        </row>
        <row r="71">
          <cell r="C71">
            <v>0</v>
          </cell>
          <cell r="D71">
            <v>0</v>
          </cell>
          <cell r="E71">
            <v>0</v>
          </cell>
          <cell r="M71">
            <v>0</v>
          </cell>
          <cell r="O71">
            <v>0</v>
          </cell>
          <cell r="P71">
            <v>0</v>
          </cell>
          <cell r="R71">
            <v>0</v>
          </cell>
          <cell r="S71">
            <v>0</v>
          </cell>
          <cell r="T71">
            <v>0</v>
          </cell>
          <cell r="U71">
            <v>218</v>
          </cell>
          <cell r="X71">
            <v>0</v>
          </cell>
          <cell r="Y71">
            <v>0</v>
          </cell>
          <cell r="Z71">
            <v>148.36363636363637</v>
          </cell>
          <cell r="AC71">
            <v>70</v>
          </cell>
          <cell r="AD71">
            <v>78.363636363636374</v>
          </cell>
          <cell r="AE71">
            <v>199.27272727272728</v>
          </cell>
          <cell r="AH71">
            <v>0</v>
          </cell>
          <cell r="AI71">
            <v>-70</v>
          </cell>
          <cell r="AO71">
            <v>78.363636363636374</v>
          </cell>
          <cell r="AP71">
            <v>0</v>
          </cell>
          <cell r="AR71" t="e">
            <v>#REF!</v>
          </cell>
          <cell r="AS71" t="e">
            <v>#REF!</v>
          </cell>
        </row>
        <row r="72">
          <cell r="C72">
            <v>6870.4</v>
          </cell>
          <cell r="D72">
            <v>2955</v>
          </cell>
          <cell r="E72">
            <v>3915.4</v>
          </cell>
          <cell r="M72">
            <v>282.55</v>
          </cell>
          <cell r="O72">
            <v>-282.55</v>
          </cell>
          <cell r="P72">
            <v>922.5916666666667</v>
          </cell>
          <cell r="R72">
            <v>-282.55</v>
          </cell>
          <cell r="S72">
            <v>275.45</v>
          </cell>
          <cell r="T72">
            <v>171</v>
          </cell>
          <cell r="U72">
            <v>104.45</v>
          </cell>
          <cell r="X72">
            <v>233.8</v>
          </cell>
          <cell r="Y72">
            <v>136</v>
          </cell>
          <cell r="Z72">
            <v>97.800000000000011</v>
          </cell>
          <cell r="AC72">
            <v>646.04999999999995</v>
          </cell>
          <cell r="AD72">
            <v>521.8900000000001</v>
          </cell>
          <cell r="AE72">
            <v>124.15999999999997</v>
          </cell>
          <cell r="AF72">
            <v>423</v>
          </cell>
          <cell r="AG72">
            <v>173</v>
          </cell>
          <cell r="AH72">
            <v>250</v>
          </cell>
          <cell r="AI72">
            <v>-223.04999999999995</v>
          </cell>
          <cell r="AM72">
            <v>0</v>
          </cell>
          <cell r="AO72">
            <v>10548.681666666665</v>
          </cell>
          <cell r="AP72" t="e">
            <v>#REF!</v>
          </cell>
          <cell r="AQ72" t="e">
            <v>#REF!</v>
          </cell>
          <cell r="AR72" t="e">
            <v>#REF!</v>
          </cell>
          <cell r="AS72" t="e">
            <v>#REF!</v>
          </cell>
          <cell r="AT72">
            <v>307</v>
          </cell>
          <cell r="AU72">
            <v>516</v>
          </cell>
          <cell r="AV72">
            <v>3517.05</v>
          </cell>
          <cell r="AW72" t="e">
            <v>#REF!</v>
          </cell>
        </row>
        <row r="73">
          <cell r="C73">
            <v>348</v>
          </cell>
          <cell r="D73">
            <v>131</v>
          </cell>
          <cell r="E73">
            <v>217</v>
          </cell>
          <cell r="M73">
            <v>0</v>
          </cell>
          <cell r="O73">
            <v>0</v>
          </cell>
          <cell r="P73">
            <v>0</v>
          </cell>
          <cell r="R73">
            <v>0</v>
          </cell>
          <cell r="S73">
            <v>0</v>
          </cell>
          <cell r="T73">
            <v>0</v>
          </cell>
          <cell r="U73">
            <v>0</v>
          </cell>
          <cell r="X73">
            <v>0</v>
          </cell>
          <cell r="Y73">
            <v>0</v>
          </cell>
          <cell r="Z73">
            <v>0</v>
          </cell>
          <cell r="AC73">
            <v>0</v>
          </cell>
          <cell r="AD73">
            <v>0</v>
          </cell>
          <cell r="AE73">
            <v>0</v>
          </cell>
          <cell r="AH73">
            <v>0</v>
          </cell>
          <cell r="AI73">
            <v>0</v>
          </cell>
          <cell r="AO73">
            <v>348</v>
          </cell>
          <cell r="AP73">
            <v>131</v>
          </cell>
          <cell r="AQ73">
            <v>217</v>
          </cell>
          <cell r="AR73" t="e">
            <v>#REF!</v>
          </cell>
          <cell r="AS73" t="e">
            <v>#REF!</v>
          </cell>
          <cell r="AT73">
            <v>0</v>
          </cell>
          <cell r="AU73">
            <v>0</v>
          </cell>
          <cell r="AV73">
            <v>131</v>
          </cell>
          <cell r="AW73">
            <v>217</v>
          </cell>
        </row>
        <row r="74">
          <cell r="C74">
            <v>6522.4</v>
          </cell>
          <cell r="D74">
            <v>2432</v>
          </cell>
          <cell r="E74">
            <v>4090.4</v>
          </cell>
          <cell r="M74">
            <v>282.55</v>
          </cell>
          <cell r="O74">
            <v>-282.55</v>
          </cell>
          <cell r="P74">
            <v>922.5916666666667</v>
          </cell>
          <cell r="R74">
            <v>-282.55</v>
          </cell>
          <cell r="S74">
            <v>275.45</v>
          </cell>
          <cell r="T74">
            <v>171</v>
          </cell>
          <cell r="U74">
            <v>104.45</v>
          </cell>
          <cell r="X74">
            <v>233.8</v>
          </cell>
          <cell r="Y74">
            <v>136</v>
          </cell>
          <cell r="Z74">
            <v>97.800000000000011</v>
          </cell>
          <cell r="AC74">
            <v>646.04999999999995</v>
          </cell>
          <cell r="AD74">
            <v>521.29</v>
          </cell>
          <cell r="AE74">
            <v>124.75999999999996</v>
          </cell>
          <cell r="AF74">
            <v>423</v>
          </cell>
          <cell r="AG74">
            <v>173</v>
          </cell>
          <cell r="AH74">
            <v>250</v>
          </cell>
          <cell r="AI74">
            <v>-223.04999999999995</v>
          </cell>
          <cell r="AM74">
            <v>0</v>
          </cell>
          <cell r="AO74">
            <v>10200.081666666665</v>
          </cell>
          <cell r="AP74">
            <v>3693.05</v>
          </cell>
          <cell r="AQ74">
            <v>6507.0316666666649</v>
          </cell>
          <cell r="AR74" t="e">
            <v>#REF!</v>
          </cell>
          <cell r="AS74" t="e">
            <v>#REF!</v>
          </cell>
          <cell r="AT74">
            <v>307</v>
          </cell>
          <cell r="AU74">
            <v>516</v>
          </cell>
          <cell r="AV74">
            <v>3386.05</v>
          </cell>
          <cell r="AW74">
            <v>5991.0316666666649</v>
          </cell>
        </row>
        <row r="75">
          <cell r="C75">
            <v>1873</v>
          </cell>
          <cell r="D75">
            <v>676</v>
          </cell>
          <cell r="E75">
            <v>1197</v>
          </cell>
          <cell r="M75">
            <v>195.75</v>
          </cell>
          <cell r="O75">
            <v>-195.75</v>
          </cell>
          <cell r="P75">
            <v>434.15</v>
          </cell>
          <cell r="R75">
            <v>-195.75</v>
          </cell>
          <cell r="S75">
            <v>151</v>
          </cell>
          <cell r="T75">
            <v>96</v>
          </cell>
          <cell r="U75">
            <v>55</v>
          </cell>
          <cell r="X75">
            <v>104.65</v>
          </cell>
          <cell r="Y75">
            <v>105</v>
          </cell>
          <cell r="Z75">
            <v>-0.35000000000000142</v>
          </cell>
          <cell r="AC75">
            <v>401.85</v>
          </cell>
          <cell r="AD75">
            <v>365.2</v>
          </cell>
          <cell r="AE75">
            <v>36.649999999999991</v>
          </cell>
          <cell r="AI75">
            <v>-401.85</v>
          </cell>
          <cell r="AO75">
            <v>3308.75</v>
          </cell>
          <cell r="AP75">
            <v>1236.75</v>
          </cell>
          <cell r="AQ75">
            <v>2072</v>
          </cell>
          <cell r="AR75" t="e">
            <v>#REF!</v>
          </cell>
          <cell r="AS75" t="e">
            <v>#REF!</v>
          </cell>
          <cell r="AW75">
            <v>2072</v>
          </cell>
        </row>
        <row r="76">
          <cell r="C76">
            <v>33</v>
          </cell>
          <cell r="D76">
            <v>15</v>
          </cell>
          <cell r="E76">
            <v>18</v>
          </cell>
          <cell r="M76">
            <v>0</v>
          </cell>
          <cell r="O76">
            <v>0</v>
          </cell>
          <cell r="P76">
            <v>0</v>
          </cell>
          <cell r="R76">
            <v>0</v>
          </cell>
          <cell r="S76">
            <v>0</v>
          </cell>
          <cell r="T76">
            <v>0</v>
          </cell>
          <cell r="U76">
            <v>0</v>
          </cell>
          <cell r="X76">
            <v>0</v>
          </cell>
          <cell r="Y76">
            <v>0</v>
          </cell>
          <cell r="Z76">
            <v>0</v>
          </cell>
          <cell r="AC76">
            <v>0</v>
          </cell>
          <cell r="AD76">
            <v>0</v>
          </cell>
          <cell r="AE76">
            <v>0</v>
          </cell>
          <cell r="AI76">
            <v>0</v>
          </cell>
          <cell r="AO76">
            <v>1051</v>
          </cell>
          <cell r="AP76">
            <v>512</v>
          </cell>
          <cell r="AQ76">
            <v>539</v>
          </cell>
          <cell r="AR76" t="e">
            <v>#REF!</v>
          </cell>
          <cell r="AS76" t="e">
            <v>#REF!</v>
          </cell>
          <cell r="AW76">
            <v>539</v>
          </cell>
        </row>
        <row r="77">
          <cell r="C77">
            <v>1130</v>
          </cell>
          <cell r="D77">
            <v>350</v>
          </cell>
          <cell r="E77">
            <v>780</v>
          </cell>
          <cell r="M77">
            <v>24.75</v>
          </cell>
          <cell r="P77">
            <v>334.66666666666669</v>
          </cell>
          <cell r="S77">
            <v>53.199999999999996</v>
          </cell>
          <cell r="T77">
            <v>0</v>
          </cell>
          <cell r="U77">
            <v>0</v>
          </cell>
          <cell r="X77">
            <v>37.950000000000003</v>
          </cell>
          <cell r="Y77">
            <v>0</v>
          </cell>
          <cell r="Z77">
            <v>0</v>
          </cell>
          <cell r="AC77">
            <v>130.15</v>
          </cell>
          <cell r="AD77">
            <v>78.09</v>
          </cell>
          <cell r="AE77">
            <v>52.06</v>
          </cell>
        </row>
        <row r="78">
          <cell r="C78">
            <v>2086</v>
          </cell>
          <cell r="D78">
            <v>775</v>
          </cell>
          <cell r="E78">
            <v>1311</v>
          </cell>
          <cell r="M78">
            <v>62.05</v>
          </cell>
          <cell r="P78">
            <v>153.77500000000001</v>
          </cell>
          <cell r="S78">
            <v>71.25</v>
          </cell>
          <cell r="T78">
            <v>0</v>
          </cell>
          <cell r="U78">
            <v>0</v>
          </cell>
          <cell r="X78">
            <v>91.2</v>
          </cell>
          <cell r="Y78">
            <v>0</v>
          </cell>
          <cell r="Z78">
            <v>0</v>
          </cell>
          <cell r="AC78">
            <v>113.05000000000001</v>
          </cell>
          <cell r="AD78">
            <v>78</v>
          </cell>
          <cell r="AE78">
            <v>35.050000000000004</v>
          </cell>
        </row>
        <row r="79">
          <cell r="O79">
            <v>0</v>
          </cell>
          <cell r="R79">
            <v>0</v>
          </cell>
          <cell r="AI79">
            <v>0</v>
          </cell>
          <cell r="AO79">
            <v>0</v>
          </cell>
          <cell r="AP79">
            <v>0</v>
          </cell>
          <cell r="AR79" t="e">
            <v>#REF!</v>
          </cell>
          <cell r="AS79" t="e">
            <v>#REF!</v>
          </cell>
        </row>
        <row r="80">
          <cell r="C80">
            <v>11860.5</v>
          </cell>
          <cell r="D80">
            <v>4776</v>
          </cell>
          <cell r="E80">
            <v>7084.5</v>
          </cell>
          <cell r="M80">
            <v>7173.7066666666669</v>
          </cell>
          <cell r="N80">
            <v>0</v>
          </cell>
          <cell r="O80">
            <v>-7173.7066666666669</v>
          </cell>
          <cell r="P80">
            <v>33545.397121212118</v>
          </cell>
          <cell r="Q80">
            <v>0</v>
          </cell>
          <cell r="R80">
            <v>-7173.7066666666669</v>
          </cell>
          <cell r="S80">
            <v>51006.210606060602</v>
          </cell>
          <cell r="T80">
            <v>31042</v>
          </cell>
          <cell r="U80">
            <v>19964.210606060606</v>
          </cell>
          <cell r="W80">
            <v>0</v>
          </cell>
          <cell r="X80">
            <v>41163.24</v>
          </cell>
          <cell r="Y80">
            <v>24071</v>
          </cell>
          <cell r="Z80">
            <v>17092.240000000002</v>
          </cell>
          <cell r="AC80">
            <v>13065.94</v>
          </cell>
          <cell r="AD80">
            <v>10510.14</v>
          </cell>
          <cell r="AE80">
            <v>2556.8000000000002</v>
          </cell>
          <cell r="AF80">
            <v>9048</v>
          </cell>
          <cell r="AG80">
            <v>6481</v>
          </cell>
          <cell r="AH80">
            <v>2567</v>
          </cell>
          <cell r="AI80">
            <v>-4017.9400000000005</v>
          </cell>
          <cell r="AK80">
            <v>0</v>
          </cell>
          <cell r="AM80">
            <v>37</v>
          </cell>
          <cell r="AO80">
            <v>158068.1943939394</v>
          </cell>
          <cell r="AP80" t="e">
            <v>#REF!</v>
          </cell>
          <cell r="AQ80" t="e">
            <v>#REF!</v>
          </cell>
          <cell r="AR80" t="e">
            <v>#REF!</v>
          </cell>
          <cell r="AS80" t="e">
            <v>#REF!</v>
          </cell>
          <cell r="AT80">
            <v>54780</v>
          </cell>
          <cell r="AU80">
            <v>57859</v>
          </cell>
          <cell r="AV80">
            <v>12252.206666666669</v>
          </cell>
          <cell r="AW80" t="e">
            <v>#REF!</v>
          </cell>
        </row>
        <row r="81">
          <cell r="C81">
            <v>11512.5</v>
          </cell>
          <cell r="D81">
            <v>4645</v>
          </cell>
          <cell r="E81">
            <v>6867.5</v>
          </cell>
          <cell r="M81">
            <v>7173.7066666666669</v>
          </cell>
          <cell r="O81">
            <v>-7173.7066666666669</v>
          </cell>
          <cell r="P81">
            <v>33545.397121212118</v>
          </cell>
          <cell r="R81">
            <v>-7173.7066666666669</v>
          </cell>
          <cell r="S81">
            <v>51006.210606060602</v>
          </cell>
          <cell r="T81">
            <v>31042</v>
          </cell>
          <cell r="U81">
            <v>19964.210606060606</v>
          </cell>
          <cell r="X81">
            <v>41163.24</v>
          </cell>
          <cell r="Y81">
            <v>24071</v>
          </cell>
          <cell r="Z81">
            <v>17092.240000000002</v>
          </cell>
          <cell r="AC81">
            <v>13065.94</v>
          </cell>
          <cell r="AD81">
            <v>10510.14</v>
          </cell>
          <cell r="AE81">
            <v>2556.8000000000002</v>
          </cell>
          <cell r="AI81">
            <v>-13065.94</v>
          </cell>
          <cell r="AO81">
            <v>69577.194393939397</v>
          </cell>
          <cell r="AP81" t="e">
            <v>#REF!</v>
          </cell>
          <cell r="AQ81" t="e">
            <v>#REF!</v>
          </cell>
          <cell r="AR81" t="e">
            <v>#REF!</v>
          </cell>
          <cell r="AS81" t="e">
            <v>#REF!</v>
          </cell>
          <cell r="AT81">
            <v>11152</v>
          </cell>
          <cell r="AU81">
            <v>12997</v>
          </cell>
          <cell r="AV81">
            <v>12251.206666666669</v>
          </cell>
          <cell r="AW81" t="e">
            <v>#REF!</v>
          </cell>
        </row>
        <row r="82">
          <cell r="N82">
            <v>0</v>
          </cell>
          <cell r="O82">
            <v>0</v>
          </cell>
          <cell r="Q82">
            <v>0</v>
          </cell>
          <cell r="R82">
            <v>0</v>
          </cell>
          <cell r="W82">
            <v>0</v>
          </cell>
          <cell r="AF82">
            <v>2287.3636363636365</v>
          </cell>
          <cell r="AG82">
            <v>1984</v>
          </cell>
          <cell r="AH82">
            <v>303.36363636363637</v>
          </cell>
          <cell r="AI82">
            <v>2287.3636363636365</v>
          </cell>
          <cell r="AM82">
            <v>0</v>
          </cell>
          <cell r="AO82">
            <v>13869.303636363637</v>
          </cell>
          <cell r="AR82" t="e">
            <v>#REF!</v>
          </cell>
          <cell r="AS82" t="e">
            <v>#REF!</v>
          </cell>
        </row>
        <row r="83">
          <cell r="C83">
            <v>21504</v>
          </cell>
          <cell r="D83">
            <v>21504</v>
          </cell>
          <cell r="E83">
            <v>0</v>
          </cell>
          <cell r="M83">
            <v>0</v>
          </cell>
          <cell r="O83">
            <v>0</v>
          </cell>
          <cell r="P83">
            <v>0</v>
          </cell>
          <cell r="R83">
            <v>0</v>
          </cell>
          <cell r="S83">
            <v>0</v>
          </cell>
          <cell r="T83">
            <v>0</v>
          </cell>
          <cell r="U83">
            <v>0</v>
          </cell>
          <cell r="X83">
            <v>0</v>
          </cell>
          <cell r="Y83">
            <v>0</v>
          </cell>
          <cell r="Z83">
            <v>0</v>
          </cell>
          <cell r="AC83">
            <v>0</v>
          </cell>
          <cell r="AD83">
            <v>0</v>
          </cell>
          <cell r="AE83">
            <v>0</v>
          </cell>
          <cell r="AI83">
            <v>0</v>
          </cell>
          <cell r="AO83">
            <v>21504</v>
          </cell>
          <cell r="AP83">
            <v>21504</v>
          </cell>
          <cell r="AQ83">
            <v>0</v>
          </cell>
          <cell r="AR83" t="e">
            <v>#REF!</v>
          </cell>
          <cell r="AS83" t="e">
            <v>#REF!</v>
          </cell>
          <cell r="AT83">
            <v>0</v>
          </cell>
          <cell r="AU83">
            <v>0</v>
          </cell>
          <cell r="AV83">
            <v>0</v>
          </cell>
          <cell r="AW83">
            <v>0</v>
          </cell>
        </row>
        <row r="84">
          <cell r="C84">
            <v>33364.5</v>
          </cell>
          <cell r="D84">
            <v>26280</v>
          </cell>
          <cell r="E84">
            <v>7084.5</v>
          </cell>
          <cell r="M84">
            <v>7173.7066666666669</v>
          </cell>
          <cell r="N84">
            <v>0</v>
          </cell>
          <cell r="O84">
            <v>-7173.7066666666669</v>
          </cell>
          <cell r="P84">
            <v>33545.397121212118</v>
          </cell>
          <cell r="Q84">
            <v>0</v>
          </cell>
          <cell r="R84">
            <v>-7173.7066666666669</v>
          </cell>
          <cell r="S84">
            <v>51006.210606060602</v>
          </cell>
          <cell r="T84">
            <v>31042</v>
          </cell>
          <cell r="U84">
            <v>19964.210606060606</v>
          </cell>
          <cell r="W84">
            <v>0</v>
          </cell>
          <cell r="X84">
            <v>41163.24</v>
          </cell>
          <cell r="Y84">
            <v>24071</v>
          </cell>
          <cell r="Z84">
            <v>17092.240000000002</v>
          </cell>
          <cell r="AC84">
            <v>13065.94</v>
          </cell>
          <cell r="AD84">
            <v>10510.14</v>
          </cell>
          <cell r="AE84">
            <v>2556.8000000000002</v>
          </cell>
          <cell r="AF84">
            <v>9048</v>
          </cell>
          <cell r="AG84">
            <v>6481</v>
          </cell>
          <cell r="AH84">
            <v>2567</v>
          </cell>
          <cell r="AI84">
            <v>-4017.9400000000005</v>
          </cell>
          <cell r="AK84">
            <v>0</v>
          </cell>
          <cell r="AM84">
            <v>37</v>
          </cell>
          <cell r="AO84">
            <v>179572.1943939394</v>
          </cell>
          <cell r="AP84" t="e">
            <v>#REF!</v>
          </cell>
          <cell r="AQ84" t="e">
            <v>#REF!</v>
          </cell>
          <cell r="AR84" t="e">
            <v>#REF!</v>
          </cell>
          <cell r="AS84" t="e">
            <v>#REF!</v>
          </cell>
          <cell r="AT84">
            <v>54780</v>
          </cell>
          <cell r="AU84">
            <v>57859</v>
          </cell>
          <cell r="AV84">
            <v>12252.206666666669</v>
          </cell>
          <cell r="AW84" t="e">
            <v>#REF!</v>
          </cell>
        </row>
        <row r="85">
          <cell r="C85">
            <v>0</v>
          </cell>
          <cell r="D85">
            <v>0</v>
          </cell>
          <cell r="E85">
            <v>0</v>
          </cell>
          <cell r="M85">
            <v>0</v>
          </cell>
          <cell r="O85">
            <v>0</v>
          </cell>
          <cell r="P85">
            <v>0</v>
          </cell>
          <cell r="R85">
            <v>0</v>
          </cell>
          <cell r="S85">
            <v>0</v>
          </cell>
          <cell r="T85">
            <v>0</v>
          </cell>
          <cell r="U85">
            <v>0</v>
          </cell>
          <cell r="X85">
            <v>0</v>
          </cell>
          <cell r="Y85">
            <v>0</v>
          </cell>
          <cell r="Z85">
            <v>0</v>
          </cell>
          <cell r="AC85">
            <v>190</v>
          </cell>
          <cell r="AD85">
            <v>212.7</v>
          </cell>
          <cell r="AE85">
            <v>0</v>
          </cell>
          <cell r="AH85">
            <v>0</v>
          </cell>
          <cell r="AI85">
            <v>-190</v>
          </cell>
          <cell r="AO85">
            <v>211.7</v>
          </cell>
          <cell r="AP85">
            <v>0</v>
          </cell>
          <cell r="AQ85">
            <v>211.7</v>
          </cell>
          <cell r="AR85" t="e">
            <v>#REF!</v>
          </cell>
          <cell r="AS85" t="e">
            <v>#REF!</v>
          </cell>
          <cell r="AT85">
            <v>0</v>
          </cell>
          <cell r="AU85">
            <v>0</v>
          </cell>
          <cell r="AV85">
            <v>0</v>
          </cell>
          <cell r="AW85">
            <v>211.7</v>
          </cell>
        </row>
        <row r="86">
          <cell r="C86">
            <v>1551</v>
          </cell>
          <cell r="D86">
            <v>1089</v>
          </cell>
          <cell r="E86">
            <v>462</v>
          </cell>
          <cell r="M86">
            <v>0</v>
          </cell>
          <cell r="O86">
            <v>0</v>
          </cell>
          <cell r="P86">
            <v>0</v>
          </cell>
          <cell r="R86">
            <v>0</v>
          </cell>
          <cell r="S86">
            <v>0</v>
          </cell>
          <cell r="T86">
            <v>0</v>
          </cell>
          <cell r="U86">
            <v>0</v>
          </cell>
          <cell r="X86">
            <v>0</v>
          </cell>
          <cell r="Y86">
            <v>0</v>
          </cell>
          <cell r="Z86">
            <v>0</v>
          </cell>
          <cell r="AC86">
            <v>0</v>
          </cell>
          <cell r="AD86">
            <v>0</v>
          </cell>
          <cell r="AE86">
            <v>0</v>
          </cell>
          <cell r="AH86">
            <v>0</v>
          </cell>
          <cell r="AI86">
            <v>0</v>
          </cell>
          <cell r="AO86">
            <v>1551</v>
          </cell>
          <cell r="AP86">
            <v>1089</v>
          </cell>
          <cell r="AQ86">
            <v>462</v>
          </cell>
          <cell r="AR86" t="e">
            <v>#REF!</v>
          </cell>
          <cell r="AS86" t="e">
            <v>#REF!</v>
          </cell>
          <cell r="AT86">
            <v>0</v>
          </cell>
          <cell r="AU86">
            <v>0</v>
          </cell>
          <cell r="AV86">
            <v>1089</v>
          </cell>
          <cell r="AW86">
            <v>462</v>
          </cell>
        </row>
        <row r="87">
          <cell r="C87">
            <v>794</v>
          </cell>
          <cell r="D87">
            <v>323.16775798446338</v>
          </cell>
          <cell r="E87">
            <v>470.83224201553662</v>
          </cell>
          <cell r="M87">
            <v>0</v>
          </cell>
          <cell r="O87">
            <v>0</v>
          </cell>
          <cell r="P87">
            <v>0</v>
          </cell>
          <cell r="R87">
            <v>0</v>
          </cell>
          <cell r="S87">
            <v>0</v>
          </cell>
          <cell r="T87">
            <v>0</v>
          </cell>
          <cell r="U87">
            <v>0</v>
          </cell>
          <cell r="X87">
            <v>0</v>
          </cell>
          <cell r="Y87">
            <v>0</v>
          </cell>
          <cell r="Z87">
            <v>0</v>
          </cell>
          <cell r="AC87">
            <v>0</v>
          </cell>
          <cell r="AD87">
            <v>0</v>
          </cell>
          <cell r="AE87">
            <v>0</v>
          </cell>
          <cell r="AH87">
            <v>0</v>
          </cell>
          <cell r="AI87">
            <v>0</v>
          </cell>
          <cell r="AO87">
            <v>793</v>
          </cell>
          <cell r="AP87">
            <v>323.16775798446338</v>
          </cell>
          <cell r="AQ87">
            <v>469.83224201553662</v>
          </cell>
          <cell r="AR87" t="e">
            <v>#REF!</v>
          </cell>
          <cell r="AS87" t="e">
            <v>#REF!</v>
          </cell>
          <cell r="AT87">
            <v>0</v>
          </cell>
          <cell r="AU87">
            <v>0</v>
          </cell>
          <cell r="AV87">
            <v>323.16775798446338</v>
          </cell>
          <cell r="AW87">
            <v>469.83224201553662</v>
          </cell>
        </row>
        <row r="88">
          <cell r="C88">
            <v>49</v>
          </cell>
          <cell r="D88">
            <v>24.548513572396324</v>
          </cell>
          <cell r="E88">
            <v>24.451486427603676</v>
          </cell>
          <cell r="M88">
            <v>68.333333333333329</v>
          </cell>
          <cell r="N88">
            <v>51</v>
          </cell>
          <cell r="O88">
            <v>-17.333333333333329</v>
          </cell>
          <cell r="P88">
            <v>81</v>
          </cell>
          <cell r="R88">
            <v>-68.333333333333329</v>
          </cell>
          <cell r="S88">
            <v>228.66666666666666</v>
          </cell>
          <cell r="T88">
            <v>156</v>
          </cell>
          <cell r="U88">
            <v>72.666666666666657</v>
          </cell>
          <cell r="X88">
            <v>315.33333333333331</v>
          </cell>
          <cell r="Y88">
            <v>215</v>
          </cell>
          <cell r="Z88">
            <v>100.33333333333333</v>
          </cell>
          <cell r="AC88">
            <v>82.666666666666657</v>
          </cell>
          <cell r="AD88">
            <v>38</v>
          </cell>
          <cell r="AE88">
            <v>0</v>
          </cell>
          <cell r="AF88">
            <v>21</v>
          </cell>
          <cell r="AG88">
            <v>15</v>
          </cell>
          <cell r="AH88">
            <v>6</v>
          </cell>
          <cell r="AI88">
            <v>-61.666666666666657</v>
          </cell>
          <cell r="AO88">
            <v>685.33333333333326</v>
          </cell>
          <cell r="AP88">
            <v>394.88184690572962</v>
          </cell>
          <cell r="AQ88">
            <v>290.45148642760364</v>
          </cell>
          <cell r="AR88" t="e">
            <v>#REF!</v>
          </cell>
          <cell r="AS88" t="e">
            <v>#REF!</v>
          </cell>
          <cell r="AT88">
            <v>371</v>
          </cell>
          <cell r="AU88">
            <v>195</v>
          </cell>
          <cell r="AV88">
            <v>23.881846905729617</v>
          </cell>
          <cell r="AW88">
            <v>95.451486427603641</v>
          </cell>
        </row>
        <row r="89">
          <cell r="C89">
            <v>35758.5</v>
          </cell>
          <cell r="D89">
            <v>27716.716271556859</v>
          </cell>
          <cell r="E89">
            <v>8041.7837284431398</v>
          </cell>
          <cell r="M89">
            <v>7242.0400000000009</v>
          </cell>
          <cell r="N89">
            <v>51</v>
          </cell>
          <cell r="O89">
            <v>-7191.0400000000009</v>
          </cell>
          <cell r="P89">
            <v>33626.397121212118</v>
          </cell>
          <cell r="Q89">
            <v>0</v>
          </cell>
          <cell r="R89">
            <v>-7242.0400000000009</v>
          </cell>
          <cell r="S89">
            <v>51234.877272727274</v>
          </cell>
          <cell r="T89">
            <v>31198</v>
          </cell>
          <cell r="U89">
            <v>20036.877272727274</v>
          </cell>
          <cell r="W89">
            <v>0</v>
          </cell>
          <cell r="X89">
            <v>41478.573333333334</v>
          </cell>
          <cell r="Y89">
            <v>24286</v>
          </cell>
          <cell r="Z89">
            <v>17192.573333333334</v>
          </cell>
          <cell r="AC89">
            <v>13148.606666666667</v>
          </cell>
          <cell r="AD89">
            <v>10548.14</v>
          </cell>
          <cell r="AE89">
            <v>2556.8000000000002</v>
          </cell>
          <cell r="AF89">
            <v>9069</v>
          </cell>
          <cell r="AG89">
            <v>6496</v>
          </cell>
          <cell r="AH89">
            <v>2573</v>
          </cell>
          <cell r="AI89">
            <v>-4079.6066666666666</v>
          </cell>
          <cell r="AJ89">
            <v>0</v>
          </cell>
          <cell r="AM89">
            <v>37</v>
          </cell>
          <cell r="AO89">
            <v>182815.22772727275</v>
          </cell>
          <cell r="AP89" t="e">
            <v>#REF!</v>
          </cell>
          <cell r="AQ89" t="e">
            <v>#REF!</v>
          </cell>
          <cell r="AR89" t="e">
            <v>#REF!</v>
          </cell>
          <cell r="AS89" t="e">
            <v>#REF!</v>
          </cell>
          <cell r="AT89">
            <v>55151</v>
          </cell>
          <cell r="AU89">
            <v>58054</v>
          </cell>
          <cell r="AV89">
            <v>13688.256271556862</v>
          </cell>
          <cell r="AW89" t="e">
            <v>#REF!</v>
          </cell>
        </row>
        <row r="90">
          <cell r="C90">
            <v>14254.5</v>
          </cell>
          <cell r="D90">
            <v>6212.7162715568593</v>
          </cell>
          <cell r="E90">
            <v>8041.7837284431398</v>
          </cell>
          <cell r="M90">
            <v>7242.0400000000009</v>
          </cell>
          <cell r="N90">
            <v>51</v>
          </cell>
          <cell r="O90">
            <v>-7191.0400000000009</v>
          </cell>
          <cell r="P90">
            <v>18573.397121212118</v>
          </cell>
          <cell r="Q90">
            <v>0</v>
          </cell>
          <cell r="R90">
            <v>-7242.0400000000009</v>
          </cell>
          <cell r="S90">
            <v>11696.877272727274</v>
          </cell>
          <cell r="T90">
            <v>7313</v>
          </cell>
          <cell r="U90">
            <v>4383.8772727272735</v>
          </cell>
          <cell r="W90">
            <v>0</v>
          </cell>
          <cell r="X90">
            <v>7579.5733333333337</v>
          </cell>
          <cell r="Y90">
            <v>4543</v>
          </cell>
          <cell r="Z90">
            <v>3036.5733333333337</v>
          </cell>
          <cell r="AC90">
            <v>13148.606666666667</v>
          </cell>
          <cell r="AD90">
            <v>10548.14</v>
          </cell>
          <cell r="AE90">
            <v>2556.8000000000002</v>
          </cell>
          <cell r="AF90">
            <v>9069</v>
          </cell>
          <cell r="AG90">
            <v>6496</v>
          </cell>
          <cell r="AH90">
            <v>2573</v>
          </cell>
          <cell r="AI90">
            <v>-4079.6066666666666</v>
          </cell>
          <cell r="AM90">
            <v>37</v>
          </cell>
          <cell r="AO90">
            <v>72820.227727272752</v>
          </cell>
          <cell r="AP90" t="e">
            <v>#REF!</v>
          </cell>
          <cell r="AQ90" t="e">
            <v>#REF!</v>
          </cell>
          <cell r="AR90" t="e">
            <v>#REF!</v>
          </cell>
          <cell r="AS90" t="e">
            <v>#REF!</v>
          </cell>
          <cell r="AT90">
            <v>11523</v>
          </cell>
          <cell r="AU90">
            <v>13192</v>
          </cell>
          <cell r="AV90">
            <v>13687.256271556862</v>
          </cell>
          <cell r="AW90" t="e">
            <v>#REF!</v>
          </cell>
        </row>
        <row r="91">
          <cell r="C91">
            <v>1169.0999999999999</v>
          </cell>
          <cell r="D91">
            <v>427</v>
          </cell>
          <cell r="E91">
            <v>742.1</v>
          </cell>
          <cell r="M91">
            <v>1840.4400000000003</v>
          </cell>
          <cell r="N91">
            <v>0</v>
          </cell>
          <cell r="O91">
            <v>-1840.4400000000003</v>
          </cell>
          <cell r="P91">
            <v>4035.8736363636363</v>
          </cell>
          <cell r="Q91">
            <v>0</v>
          </cell>
          <cell r="R91">
            <v>-1840.4400000000003</v>
          </cell>
          <cell r="S91">
            <v>1574.15</v>
          </cell>
          <cell r="T91">
            <v>971</v>
          </cell>
          <cell r="U91">
            <v>603.15</v>
          </cell>
          <cell r="W91">
            <v>0</v>
          </cell>
          <cell r="X91">
            <v>1270.74</v>
          </cell>
          <cell r="Y91">
            <v>757</v>
          </cell>
          <cell r="Z91">
            <v>513.74</v>
          </cell>
          <cell r="AC91">
            <v>3530.8900000000003</v>
          </cell>
          <cell r="AD91">
            <v>3248</v>
          </cell>
          <cell r="AE91">
            <v>282.89000000000033</v>
          </cell>
          <cell r="AF91">
            <v>2287.3636363636365</v>
          </cell>
          <cell r="AG91">
            <v>1984</v>
          </cell>
          <cell r="AH91">
            <v>303.36363636363637</v>
          </cell>
          <cell r="AI91">
            <v>-1243.5263636363638</v>
          </cell>
          <cell r="AM91">
            <v>0</v>
          </cell>
          <cell r="AO91">
            <v>13869.303636363637</v>
          </cell>
          <cell r="AP91">
            <v>182885.52772727271</v>
          </cell>
          <cell r="AQ91">
            <v>91945.256271556864</v>
          </cell>
          <cell r="AR91" t="e">
            <v>#REF!</v>
          </cell>
        </row>
        <row r="92">
          <cell r="C92">
            <v>1405</v>
          </cell>
          <cell r="M92">
            <v>2024.5</v>
          </cell>
          <cell r="O92">
            <v>-2024.5</v>
          </cell>
          <cell r="P92">
            <v>5900.2</v>
          </cell>
          <cell r="R92">
            <v>-2024.5</v>
          </cell>
          <cell r="S92">
            <v>226.5</v>
          </cell>
          <cell r="X92">
            <v>554.5</v>
          </cell>
          <cell r="AC92">
            <v>952.3</v>
          </cell>
          <cell r="AD92">
            <v>519</v>
          </cell>
          <cell r="AE92">
            <v>433.29999999999995</v>
          </cell>
          <cell r="AH92">
            <v>0</v>
          </cell>
          <cell r="AI92" t="e">
            <v>#REF!</v>
          </cell>
          <cell r="AM92">
            <v>2363</v>
          </cell>
          <cell r="AN92">
            <v>1616</v>
          </cell>
          <cell r="AO92">
            <v>13846</v>
          </cell>
          <cell r="AR92" t="e">
            <v>#REF!</v>
          </cell>
        </row>
        <row r="93">
          <cell r="C93">
            <v>92</v>
          </cell>
          <cell r="M93">
            <v>1680</v>
          </cell>
          <cell r="O93">
            <v>-1680</v>
          </cell>
          <cell r="P93">
            <v>4255</v>
          </cell>
          <cell r="R93">
            <v>-1680</v>
          </cell>
          <cell r="S93">
            <v>227</v>
          </cell>
          <cell r="W93">
            <v>0</v>
          </cell>
          <cell r="X93">
            <v>555</v>
          </cell>
          <cell r="AC93">
            <v>952</v>
          </cell>
          <cell r="AD93">
            <v>519</v>
          </cell>
          <cell r="AE93">
            <v>433</v>
          </cell>
          <cell r="AH93">
            <v>0</v>
          </cell>
          <cell r="AI93">
            <v>-952</v>
          </cell>
          <cell r="AM93">
            <v>12</v>
          </cell>
          <cell r="AO93">
            <v>7357</v>
          </cell>
          <cell r="AR93" t="e">
            <v>#REF!</v>
          </cell>
        </row>
        <row r="94">
          <cell r="C94">
            <v>0</v>
          </cell>
          <cell r="M94">
            <v>0</v>
          </cell>
          <cell r="O94">
            <v>0</v>
          </cell>
          <cell r="R94">
            <v>0</v>
          </cell>
          <cell r="S94">
            <v>9</v>
          </cell>
          <cell r="X94">
            <v>0</v>
          </cell>
          <cell r="AC94">
            <v>0</v>
          </cell>
          <cell r="AD94">
            <v>0</v>
          </cell>
          <cell r="AE94">
            <v>0</v>
          </cell>
          <cell r="AH94">
            <v>0</v>
          </cell>
          <cell r="AI94">
            <v>0</v>
          </cell>
          <cell r="AM94">
            <v>0</v>
          </cell>
          <cell r="AO94">
            <v>9</v>
          </cell>
          <cell r="AR94" t="e">
            <v>#REF!</v>
          </cell>
        </row>
        <row r="95">
          <cell r="C95">
            <v>1313</v>
          </cell>
          <cell r="M95">
            <v>344.5</v>
          </cell>
          <cell r="O95">
            <v>-344.5</v>
          </cell>
          <cell r="P95">
            <v>1645.2</v>
          </cell>
          <cell r="Q95">
            <v>0</v>
          </cell>
          <cell r="R95">
            <v>-344.5</v>
          </cell>
          <cell r="X95">
            <v>0</v>
          </cell>
          <cell r="AC95">
            <v>0.29999999999998295</v>
          </cell>
          <cell r="AD95">
            <v>0</v>
          </cell>
          <cell r="AE95">
            <v>0.29999999999998295</v>
          </cell>
          <cell r="AH95">
            <v>0</v>
          </cell>
          <cell r="AI95">
            <v>-0.29999999999998295</v>
          </cell>
          <cell r="AM95">
            <v>0</v>
          </cell>
          <cell r="AO95">
            <v>3502.7</v>
          </cell>
          <cell r="AR95" t="e">
            <v>#REF!</v>
          </cell>
        </row>
        <row r="96">
          <cell r="O96">
            <v>0</v>
          </cell>
          <cell r="R96">
            <v>0</v>
          </cell>
          <cell r="AE96">
            <v>0</v>
          </cell>
          <cell r="AH96">
            <v>0</v>
          </cell>
          <cell r="AI96">
            <v>0</v>
          </cell>
          <cell r="AM96" t="e">
            <v>#REF!</v>
          </cell>
          <cell r="AO96" t="e">
            <v>#REF!</v>
          </cell>
          <cell r="AR96" t="e">
            <v>#REF!</v>
          </cell>
        </row>
        <row r="97">
          <cell r="O97">
            <v>0</v>
          </cell>
          <cell r="R97">
            <v>0</v>
          </cell>
          <cell r="AE97">
            <v>0</v>
          </cell>
          <cell r="AH97">
            <v>0</v>
          </cell>
          <cell r="AI97">
            <v>0</v>
          </cell>
          <cell r="AM97" t="e">
            <v>#REF!</v>
          </cell>
          <cell r="AO97" t="e">
            <v>#REF!</v>
          </cell>
          <cell r="AR97" t="e">
            <v>#REF!</v>
          </cell>
        </row>
        <row r="98">
          <cell r="O98">
            <v>0</v>
          </cell>
          <cell r="R98">
            <v>0</v>
          </cell>
          <cell r="AE98">
            <v>0</v>
          </cell>
          <cell r="AH98">
            <v>0</v>
          </cell>
          <cell r="AI98">
            <v>0</v>
          </cell>
          <cell r="AM98">
            <v>3770.5939393939398</v>
          </cell>
          <cell r="AO98">
            <v>3770.5939393939398</v>
          </cell>
          <cell r="AR98" t="e">
            <v>#REF!</v>
          </cell>
        </row>
        <row r="99">
          <cell r="O99">
            <v>0</v>
          </cell>
          <cell r="R99">
            <v>0</v>
          </cell>
          <cell r="AH99">
            <v>0</v>
          </cell>
          <cell r="AI99">
            <v>0</v>
          </cell>
          <cell r="AM99">
            <v>3770.5939393939398</v>
          </cell>
          <cell r="AO99">
            <v>3770.5939393939398</v>
          </cell>
          <cell r="AR99" t="e">
            <v>#REF!</v>
          </cell>
        </row>
        <row r="100">
          <cell r="C100">
            <v>1313</v>
          </cell>
          <cell r="M100">
            <v>344.5</v>
          </cell>
          <cell r="O100">
            <v>-344.5</v>
          </cell>
          <cell r="P100">
            <v>1369.2</v>
          </cell>
          <cell r="Q100">
            <v>31</v>
          </cell>
          <cell r="R100">
            <v>-344.5</v>
          </cell>
          <cell r="S100">
            <v>0</v>
          </cell>
          <cell r="W100">
            <v>2</v>
          </cell>
          <cell r="X100">
            <v>-5</v>
          </cell>
          <cell r="AC100">
            <v>0</v>
          </cell>
          <cell r="AD100">
            <v>0</v>
          </cell>
          <cell r="AE100">
            <v>0</v>
          </cell>
          <cell r="AF100">
            <v>128</v>
          </cell>
          <cell r="AG100">
            <v>128</v>
          </cell>
          <cell r="AH100">
            <v>0</v>
          </cell>
          <cell r="AI100">
            <v>128</v>
          </cell>
          <cell r="AM100">
            <v>8354.2999999999993</v>
          </cell>
          <cell r="AO100">
            <v>26313.4</v>
          </cell>
          <cell r="AR100" t="e">
            <v>#REF!</v>
          </cell>
        </row>
        <row r="101">
          <cell r="C101">
            <v>1313</v>
          </cell>
          <cell r="M101">
            <v>344.5</v>
          </cell>
          <cell r="O101">
            <v>-344.5</v>
          </cell>
          <cell r="P101">
            <v>1369.2</v>
          </cell>
          <cell r="Q101">
            <v>0</v>
          </cell>
          <cell r="R101">
            <v>-344.5</v>
          </cell>
          <cell r="S101">
            <v>0</v>
          </cell>
          <cell r="X101">
            <v>0</v>
          </cell>
          <cell r="AC101">
            <v>0</v>
          </cell>
          <cell r="AD101">
            <v>0</v>
          </cell>
          <cell r="AE101">
            <v>0</v>
          </cell>
          <cell r="AH101">
            <v>0</v>
          </cell>
          <cell r="AI101">
            <v>0</v>
          </cell>
          <cell r="AM101">
            <v>4647.3</v>
          </cell>
          <cell r="AO101">
            <v>7674</v>
          </cell>
          <cell r="AR101" t="e">
            <v>#REF!</v>
          </cell>
        </row>
        <row r="102">
          <cell r="C102">
            <v>0</v>
          </cell>
          <cell r="M102">
            <v>0</v>
          </cell>
          <cell r="O102">
            <v>0</v>
          </cell>
          <cell r="P102">
            <v>0</v>
          </cell>
          <cell r="R102">
            <v>0</v>
          </cell>
          <cell r="S102">
            <v>0</v>
          </cell>
          <cell r="X102">
            <v>0</v>
          </cell>
          <cell r="AC102">
            <v>0</v>
          </cell>
          <cell r="AD102">
            <v>0</v>
          </cell>
          <cell r="AE102">
            <v>0</v>
          </cell>
          <cell r="AH102">
            <v>0</v>
          </cell>
          <cell r="AI102">
            <v>0</v>
          </cell>
          <cell r="AM102">
            <v>0</v>
          </cell>
          <cell r="AO102">
            <v>0</v>
          </cell>
          <cell r="AR102" t="e">
            <v>#REF!</v>
          </cell>
        </row>
        <row r="103">
          <cell r="C103">
            <v>0</v>
          </cell>
          <cell r="M103">
            <v>0</v>
          </cell>
          <cell r="O103">
            <v>0</v>
          </cell>
          <cell r="P103">
            <v>0</v>
          </cell>
          <cell r="Q103">
            <v>31</v>
          </cell>
          <cell r="R103">
            <v>0</v>
          </cell>
          <cell r="S103">
            <v>0</v>
          </cell>
          <cell r="W103">
            <v>2</v>
          </cell>
          <cell r="X103">
            <v>-5</v>
          </cell>
          <cell r="AC103">
            <v>0</v>
          </cell>
          <cell r="AD103">
            <v>0</v>
          </cell>
          <cell r="AE103">
            <v>0</v>
          </cell>
          <cell r="AF103">
            <v>128</v>
          </cell>
          <cell r="AG103">
            <v>128</v>
          </cell>
          <cell r="AH103">
            <v>0</v>
          </cell>
          <cell r="AI103">
            <v>128</v>
          </cell>
          <cell r="AM103">
            <v>3707</v>
          </cell>
          <cell r="AO103">
            <v>3702</v>
          </cell>
          <cell r="AR103" t="e">
            <v>#REF!</v>
          </cell>
        </row>
        <row r="104">
          <cell r="C104">
            <v>0</v>
          </cell>
          <cell r="M104">
            <v>0</v>
          </cell>
          <cell r="O104">
            <v>0</v>
          </cell>
          <cell r="P104">
            <v>130</v>
          </cell>
          <cell r="Q104">
            <v>154</v>
          </cell>
          <cell r="R104">
            <v>0</v>
          </cell>
          <cell r="S104">
            <v>0</v>
          </cell>
          <cell r="W104">
            <v>79</v>
          </cell>
          <cell r="X104">
            <v>-49</v>
          </cell>
          <cell r="AC104">
            <v>0</v>
          </cell>
          <cell r="AD104">
            <v>0</v>
          </cell>
          <cell r="AE104">
            <v>0</v>
          </cell>
          <cell r="AF104">
            <v>30</v>
          </cell>
          <cell r="AG104">
            <v>30</v>
          </cell>
          <cell r="AH104">
            <v>0</v>
          </cell>
          <cell r="AI104">
            <v>30</v>
          </cell>
          <cell r="AM104">
            <v>875</v>
          </cell>
          <cell r="AO104">
            <v>956</v>
          </cell>
          <cell r="AR104" t="e">
            <v>#REF!</v>
          </cell>
        </row>
        <row r="105">
          <cell r="C105">
            <v>0</v>
          </cell>
          <cell r="M105">
            <v>0</v>
          </cell>
          <cell r="O105">
            <v>0</v>
          </cell>
          <cell r="P105">
            <v>130</v>
          </cell>
          <cell r="Q105">
            <v>0</v>
          </cell>
          <cell r="R105">
            <v>0</v>
          </cell>
          <cell r="S105">
            <v>0</v>
          </cell>
          <cell r="W105">
            <v>0</v>
          </cell>
          <cell r="X105">
            <v>0</v>
          </cell>
          <cell r="AC105">
            <v>0</v>
          </cell>
          <cell r="AD105">
            <v>0</v>
          </cell>
          <cell r="AE105">
            <v>0</v>
          </cell>
          <cell r="AH105">
            <v>0</v>
          </cell>
          <cell r="AI105">
            <v>0</v>
          </cell>
          <cell r="AM105">
            <v>80</v>
          </cell>
          <cell r="AO105">
            <v>210</v>
          </cell>
          <cell r="AR105" t="e">
            <v>#REF!</v>
          </cell>
        </row>
        <row r="106">
          <cell r="C106">
            <v>0</v>
          </cell>
          <cell r="M106">
            <v>0</v>
          </cell>
          <cell r="O106">
            <v>0</v>
          </cell>
          <cell r="P106">
            <v>0</v>
          </cell>
          <cell r="Q106">
            <v>154</v>
          </cell>
          <cell r="R106">
            <v>0</v>
          </cell>
          <cell r="S106">
            <v>0</v>
          </cell>
          <cell r="W106">
            <v>79</v>
          </cell>
          <cell r="X106">
            <v>-49</v>
          </cell>
          <cell r="AC106">
            <v>0</v>
          </cell>
          <cell r="AD106">
            <v>0</v>
          </cell>
          <cell r="AE106">
            <v>0</v>
          </cell>
          <cell r="AF106">
            <v>30</v>
          </cell>
          <cell r="AG106">
            <v>30</v>
          </cell>
          <cell r="AH106">
            <v>0</v>
          </cell>
          <cell r="AI106">
            <v>30</v>
          </cell>
          <cell r="AM106">
            <v>822</v>
          </cell>
          <cell r="AO106">
            <v>773</v>
          </cell>
          <cell r="AR106" t="e">
            <v>#REF!</v>
          </cell>
        </row>
        <row r="107">
          <cell r="C107">
            <v>0</v>
          </cell>
          <cell r="M107">
            <v>0</v>
          </cell>
          <cell r="O107">
            <v>0</v>
          </cell>
          <cell r="P107">
            <v>0</v>
          </cell>
          <cell r="Q107">
            <v>800</v>
          </cell>
          <cell r="R107">
            <v>0</v>
          </cell>
          <cell r="S107">
            <v>0</v>
          </cell>
          <cell r="X107">
            <v>0</v>
          </cell>
          <cell r="AC107">
            <v>0</v>
          </cell>
          <cell r="AD107">
            <v>0</v>
          </cell>
          <cell r="AE107">
            <v>0</v>
          </cell>
          <cell r="AH107">
            <v>0</v>
          </cell>
          <cell r="AI107">
            <v>0</v>
          </cell>
          <cell r="AM107">
            <v>0</v>
          </cell>
          <cell r="AO107">
            <v>0</v>
          </cell>
          <cell r="AP107" t="e">
            <v>#REF!</v>
          </cell>
          <cell r="AQ107" t="e">
            <v>#REF!</v>
          </cell>
          <cell r="AR107" t="e">
            <v>#REF!</v>
          </cell>
        </row>
        <row r="108">
          <cell r="C108">
            <v>0</v>
          </cell>
          <cell r="M108">
            <v>0</v>
          </cell>
          <cell r="O108">
            <v>0</v>
          </cell>
          <cell r="P108">
            <v>0</v>
          </cell>
          <cell r="Q108">
            <v>800</v>
          </cell>
          <cell r="R108">
            <v>0</v>
          </cell>
          <cell r="S108">
            <v>0</v>
          </cell>
          <cell r="X108">
            <v>0</v>
          </cell>
          <cell r="AC108">
            <v>0</v>
          </cell>
          <cell r="AD108">
            <v>0</v>
          </cell>
          <cell r="AE108">
            <v>0</v>
          </cell>
          <cell r="AH108">
            <v>0</v>
          </cell>
          <cell r="AI108">
            <v>0</v>
          </cell>
          <cell r="AM108">
            <v>0</v>
          </cell>
          <cell r="AO108">
            <v>0</v>
          </cell>
          <cell r="AR108" t="e">
            <v>#REF!</v>
          </cell>
        </row>
        <row r="109">
          <cell r="C109">
            <v>0</v>
          </cell>
          <cell r="M109">
            <v>0</v>
          </cell>
          <cell r="O109">
            <v>0</v>
          </cell>
          <cell r="P109">
            <v>0</v>
          </cell>
          <cell r="R109">
            <v>0</v>
          </cell>
          <cell r="S109">
            <v>0</v>
          </cell>
          <cell r="X109">
            <v>0</v>
          </cell>
          <cell r="AC109">
            <v>0</v>
          </cell>
          <cell r="AD109">
            <v>0</v>
          </cell>
          <cell r="AE109">
            <v>0</v>
          </cell>
          <cell r="AH109">
            <v>0</v>
          </cell>
          <cell r="AI109">
            <v>0</v>
          </cell>
          <cell r="AM109">
            <v>0</v>
          </cell>
          <cell r="AO109">
            <v>0</v>
          </cell>
          <cell r="AP109">
            <v>0</v>
          </cell>
          <cell r="AQ109">
            <v>0</v>
          </cell>
          <cell r="AR109" t="e">
            <v>#REF!</v>
          </cell>
        </row>
        <row r="110">
          <cell r="C110">
            <v>0</v>
          </cell>
          <cell r="M110">
            <v>0</v>
          </cell>
          <cell r="O110">
            <v>0</v>
          </cell>
          <cell r="P110">
            <v>0</v>
          </cell>
          <cell r="R110">
            <v>0</v>
          </cell>
          <cell r="S110">
            <v>0</v>
          </cell>
          <cell r="X110">
            <v>0</v>
          </cell>
          <cell r="AC110">
            <v>0</v>
          </cell>
          <cell r="AD110">
            <v>0</v>
          </cell>
          <cell r="AE110">
            <v>0</v>
          </cell>
          <cell r="AH110">
            <v>0</v>
          </cell>
          <cell r="AI110">
            <v>0</v>
          </cell>
          <cell r="AM110">
            <v>0</v>
          </cell>
          <cell r="AO110">
            <v>0</v>
          </cell>
          <cell r="AR110" t="e">
            <v>#REF!</v>
          </cell>
        </row>
        <row r="111">
          <cell r="C111">
            <v>0</v>
          </cell>
          <cell r="M111">
            <v>0</v>
          </cell>
          <cell r="O111">
            <v>0</v>
          </cell>
          <cell r="P111">
            <v>0</v>
          </cell>
          <cell r="Q111">
            <v>928</v>
          </cell>
          <cell r="R111">
            <v>0</v>
          </cell>
          <cell r="S111">
            <v>0</v>
          </cell>
          <cell r="W111">
            <v>366</v>
          </cell>
          <cell r="X111">
            <v>-38</v>
          </cell>
          <cell r="AC111">
            <v>0</v>
          </cell>
          <cell r="AD111">
            <v>0</v>
          </cell>
          <cell r="AE111">
            <v>0</v>
          </cell>
          <cell r="AF111">
            <v>535</v>
          </cell>
          <cell r="AG111">
            <v>535</v>
          </cell>
          <cell r="AH111">
            <v>0</v>
          </cell>
          <cell r="AI111">
            <v>535</v>
          </cell>
          <cell r="AM111">
            <v>508</v>
          </cell>
          <cell r="AO111">
            <v>470</v>
          </cell>
          <cell r="AR111" t="e">
            <v>#REF!</v>
          </cell>
        </row>
        <row r="112">
          <cell r="C112">
            <v>0</v>
          </cell>
          <cell r="M112">
            <v>0</v>
          </cell>
          <cell r="O112">
            <v>0</v>
          </cell>
          <cell r="Q112">
            <v>8</v>
          </cell>
          <cell r="R112">
            <v>0</v>
          </cell>
          <cell r="S112">
            <v>-28</v>
          </cell>
          <cell r="W112">
            <v>57</v>
          </cell>
          <cell r="X112">
            <v>0</v>
          </cell>
          <cell r="AC112">
            <v>0</v>
          </cell>
          <cell r="AD112">
            <v>0</v>
          </cell>
          <cell r="AE112">
            <v>0</v>
          </cell>
          <cell r="AH112">
            <v>0</v>
          </cell>
          <cell r="AI112">
            <v>0</v>
          </cell>
          <cell r="AM112">
            <v>19</v>
          </cell>
          <cell r="AO112">
            <v>-9</v>
          </cell>
          <cell r="AR112" t="e">
            <v>#REF!</v>
          </cell>
        </row>
        <row r="113">
          <cell r="C113">
            <v>1295</v>
          </cell>
          <cell r="M113">
            <v>0</v>
          </cell>
          <cell r="O113">
            <v>0</v>
          </cell>
          <cell r="P113">
            <v>0</v>
          </cell>
          <cell r="R113">
            <v>0</v>
          </cell>
          <cell r="S113">
            <v>0</v>
          </cell>
          <cell r="X113">
            <v>0</v>
          </cell>
          <cell r="AC113">
            <v>0</v>
          </cell>
          <cell r="AD113">
            <v>0</v>
          </cell>
          <cell r="AE113">
            <v>0</v>
          </cell>
          <cell r="AH113">
            <v>0</v>
          </cell>
          <cell r="AI113">
            <v>0</v>
          </cell>
          <cell r="AM113">
            <v>0</v>
          </cell>
          <cell r="AO113">
            <v>1295</v>
          </cell>
          <cell r="AR113" t="e">
            <v>#REF!</v>
          </cell>
        </row>
        <row r="114">
          <cell r="C114">
            <v>1000</v>
          </cell>
          <cell r="O114">
            <v>0</v>
          </cell>
          <cell r="R114">
            <v>0</v>
          </cell>
          <cell r="AE114">
            <v>0</v>
          </cell>
          <cell r="AH114">
            <v>0</v>
          </cell>
          <cell r="AI114">
            <v>0</v>
          </cell>
          <cell r="AO114">
            <v>1000</v>
          </cell>
          <cell r="AR114" t="e">
            <v>#REF!</v>
          </cell>
        </row>
        <row r="115">
          <cell r="C115">
            <v>6305</v>
          </cell>
          <cell r="O115">
            <v>0</v>
          </cell>
          <cell r="R115">
            <v>0</v>
          </cell>
          <cell r="AE115">
            <v>0</v>
          </cell>
          <cell r="AH115">
            <v>0</v>
          </cell>
          <cell r="AI115">
            <v>0</v>
          </cell>
          <cell r="AO115">
            <v>6305</v>
          </cell>
          <cell r="AR115" t="e">
            <v>#REF!</v>
          </cell>
        </row>
        <row r="116">
          <cell r="C116">
            <v>0</v>
          </cell>
        </row>
        <row r="119">
          <cell r="O119">
            <v>0</v>
          </cell>
          <cell r="R119">
            <v>0</v>
          </cell>
          <cell r="AD119">
            <v>0</v>
          </cell>
          <cell r="AE119">
            <v>0</v>
          </cell>
          <cell r="AH119">
            <v>0</v>
          </cell>
          <cell r="AI119">
            <v>0</v>
          </cell>
          <cell r="AM119">
            <v>0</v>
          </cell>
          <cell r="AO119">
            <v>36465</v>
          </cell>
          <cell r="AP119">
            <v>5373.440590909071</v>
          </cell>
          <cell r="AR119" t="e">
            <v>#REF!</v>
          </cell>
        </row>
        <row r="120">
          <cell r="C120">
            <v>0</v>
          </cell>
          <cell r="O120">
            <v>0</v>
          </cell>
          <cell r="R120">
            <v>0</v>
          </cell>
          <cell r="AI120">
            <v>0</v>
          </cell>
          <cell r="AM120">
            <v>0</v>
          </cell>
          <cell r="AO120">
            <v>0</v>
          </cell>
          <cell r="AR120" t="e">
            <v>#REF!</v>
          </cell>
        </row>
        <row r="121">
          <cell r="C121">
            <v>1313</v>
          </cell>
          <cell r="D121">
            <v>0</v>
          </cell>
          <cell r="E121">
            <v>0</v>
          </cell>
          <cell r="M121">
            <v>344.5</v>
          </cell>
          <cell r="N121">
            <v>0</v>
          </cell>
          <cell r="O121">
            <v>-344.5</v>
          </cell>
          <cell r="P121">
            <v>1499.2</v>
          </cell>
          <cell r="Q121">
            <v>1921</v>
          </cell>
          <cell r="R121">
            <v>-344.5</v>
          </cell>
          <cell r="S121">
            <v>-28</v>
          </cell>
          <cell r="T121">
            <v>0</v>
          </cell>
          <cell r="U121">
            <v>0</v>
          </cell>
          <cell r="W121">
            <v>504</v>
          </cell>
          <cell r="X121">
            <v>-92</v>
          </cell>
          <cell r="Y121">
            <v>0</v>
          </cell>
          <cell r="Z121">
            <v>0</v>
          </cell>
          <cell r="AC121">
            <v>0</v>
          </cell>
          <cell r="AD121">
            <v>0</v>
          </cell>
          <cell r="AE121">
            <v>0</v>
          </cell>
          <cell r="AF121">
            <v>693</v>
          </cell>
          <cell r="AG121">
            <v>693</v>
          </cell>
          <cell r="AH121">
            <v>0</v>
          </cell>
          <cell r="AI121">
            <v>693</v>
          </cell>
          <cell r="AM121">
            <v>9756.2999999999993</v>
          </cell>
          <cell r="AO121">
            <v>36330.400000000001</v>
          </cell>
          <cell r="AT121">
            <v>0</v>
          </cell>
          <cell r="AU121">
            <v>0</v>
          </cell>
          <cell r="AV121">
            <v>0</v>
          </cell>
          <cell r="AW121">
            <v>0</v>
          </cell>
        </row>
        <row r="122">
          <cell r="C122">
            <v>9913</v>
          </cell>
          <cell r="D122">
            <v>0</v>
          </cell>
          <cell r="E122">
            <v>0</v>
          </cell>
          <cell r="M122">
            <v>344.5</v>
          </cell>
          <cell r="O122">
            <v>-344.5</v>
          </cell>
          <cell r="P122">
            <v>1499.2</v>
          </cell>
          <cell r="S122">
            <v>-28</v>
          </cell>
          <cell r="T122">
            <v>0</v>
          </cell>
          <cell r="U122">
            <v>0</v>
          </cell>
          <cell r="X122">
            <v>-92</v>
          </cell>
          <cell r="Y122">
            <v>0</v>
          </cell>
          <cell r="Z122">
            <v>0</v>
          </cell>
          <cell r="AI122">
            <v>0</v>
          </cell>
          <cell r="AM122">
            <v>9756.2999999999993</v>
          </cell>
          <cell r="AO122">
            <v>72795.399999999994</v>
          </cell>
        </row>
        <row r="123">
          <cell r="O123">
            <v>0</v>
          </cell>
          <cell r="AI123">
            <v>0</v>
          </cell>
          <cell r="AO123">
            <v>41703.840590909072</v>
          </cell>
        </row>
        <row r="124">
          <cell r="O124">
            <v>0</v>
          </cell>
          <cell r="AI124">
            <v>0</v>
          </cell>
          <cell r="AO124">
            <v>41703.840590909072</v>
          </cell>
        </row>
        <row r="125">
          <cell r="O125">
            <v>0</v>
          </cell>
          <cell r="AI125">
            <v>0</v>
          </cell>
          <cell r="AO125">
            <v>56718.772272727248</v>
          </cell>
          <cell r="AP125" t="e">
            <v>#REF!</v>
          </cell>
          <cell r="AQ125" t="e">
            <v>#REF!</v>
          </cell>
        </row>
        <row r="126">
          <cell r="O126">
            <v>0</v>
          </cell>
          <cell r="AI126">
            <v>0</v>
          </cell>
        </row>
        <row r="127">
          <cell r="O127">
            <v>0</v>
          </cell>
          <cell r="AI127">
            <v>0</v>
          </cell>
          <cell r="AO127">
            <v>15014.931681818174</v>
          </cell>
          <cell r="AT127">
            <v>0</v>
          </cell>
        </row>
        <row r="128">
          <cell r="O128">
            <v>0</v>
          </cell>
          <cell r="AI128">
            <v>0</v>
          </cell>
        </row>
        <row r="129">
          <cell r="O129">
            <v>0</v>
          </cell>
          <cell r="AI129">
            <v>0</v>
          </cell>
        </row>
        <row r="130">
          <cell r="O130">
            <v>0</v>
          </cell>
          <cell r="AI130">
            <v>0</v>
          </cell>
          <cell r="AO130">
            <v>56002</v>
          </cell>
          <cell r="AQ130">
            <v>56002</v>
          </cell>
          <cell r="AT130">
            <v>0</v>
          </cell>
          <cell r="AV130">
            <v>0</v>
          </cell>
        </row>
        <row r="131">
          <cell r="O131">
            <v>0</v>
          </cell>
          <cell r="AI131">
            <v>0</v>
          </cell>
          <cell r="AO131" t="e">
            <v>#REF!</v>
          </cell>
          <cell r="AT131">
            <v>0</v>
          </cell>
        </row>
        <row r="132">
          <cell r="O132">
            <v>0</v>
          </cell>
          <cell r="AI132">
            <v>0</v>
          </cell>
          <cell r="AO132">
            <v>26.73</v>
          </cell>
          <cell r="AT132" t="e">
            <v>#DIV/0!</v>
          </cell>
        </row>
        <row r="133">
          <cell r="O133">
            <v>0</v>
          </cell>
          <cell r="AI133">
            <v>0</v>
          </cell>
          <cell r="AO133" t="e">
            <v>#REF!</v>
          </cell>
          <cell r="AT133" t="e">
            <v>#DIV/0!</v>
          </cell>
        </row>
        <row r="134">
          <cell r="O134">
            <v>0</v>
          </cell>
          <cell r="AI134">
            <v>0</v>
          </cell>
          <cell r="AO134">
            <v>0</v>
          </cell>
          <cell r="AT134">
            <v>0</v>
          </cell>
        </row>
        <row r="135">
          <cell r="O135">
            <v>0</v>
          </cell>
          <cell r="AI135">
            <v>0</v>
          </cell>
        </row>
        <row r="136">
          <cell r="O136">
            <v>0</v>
          </cell>
          <cell r="AI136">
            <v>0</v>
          </cell>
          <cell r="AO136">
            <v>36.19</v>
          </cell>
          <cell r="AT136" t="e">
            <v>#DIV/0!</v>
          </cell>
        </row>
        <row r="137">
          <cell r="O137">
            <v>0</v>
          </cell>
          <cell r="AI137">
            <v>0</v>
          </cell>
        </row>
        <row r="138">
          <cell r="O138">
            <v>0</v>
          </cell>
          <cell r="AI138">
            <v>0</v>
          </cell>
          <cell r="AM138">
            <v>0</v>
          </cell>
          <cell r="AO138" t="e">
            <v>#REF!</v>
          </cell>
          <cell r="AT138" t="e">
            <v>#DIV/0!</v>
          </cell>
        </row>
        <row r="139">
          <cell r="O139">
            <v>0</v>
          </cell>
          <cell r="AI139">
            <v>0</v>
          </cell>
          <cell r="AO139">
            <v>180931</v>
          </cell>
          <cell r="AP139">
            <v>180931</v>
          </cell>
        </row>
        <row r="140">
          <cell r="C140" t="str">
            <v>коп/кВтг</v>
          </cell>
          <cell r="O140">
            <v>0</v>
          </cell>
          <cell r="AI140">
            <v>0</v>
          </cell>
        </row>
        <row r="141">
          <cell r="O141">
            <v>0</v>
          </cell>
          <cell r="AI141">
            <v>0</v>
          </cell>
          <cell r="AM141">
            <v>0</v>
          </cell>
          <cell r="AO141">
            <v>0</v>
          </cell>
        </row>
        <row r="142">
          <cell r="O142">
            <v>0</v>
          </cell>
          <cell r="P142">
            <v>0</v>
          </cell>
          <cell r="AI142">
            <v>0</v>
          </cell>
          <cell r="AO142">
            <v>2601</v>
          </cell>
        </row>
        <row r="143">
          <cell r="O143">
            <v>0</v>
          </cell>
          <cell r="AI143">
            <v>0</v>
          </cell>
          <cell r="AM143">
            <v>0</v>
          </cell>
          <cell r="AO143">
            <v>236933</v>
          </cell>
          <cell r="AP143">
            <v>180931</v>
          </cell>
          <cell r="AQ143">
            <v>56002</v>
          </cell>
          <cell r="AT143">
            <v>0</v>
          </cell>
        </row>
        <row r="144">
          <cell r="O144">
            <v>0</v>
          </cell>
          <cell r="AI144">
            <v>0</v>
          </cell>
          <cell r="AO144">
            <v>0</v>
          </cell>
        </row>
        <row r="145">
          <cell r="O145">
            <v>0</v>
          </cell>
          <cell r="AI145">
            <v>0</v>
          </cell>
          <cell r="AO145">
            <v>236933</v>
          </cell>
          <cell r="AP145">
            <v>180931</v>
          </cell>
          <cell r="AQ145">
            <v>56002</v>
          </cell>
        </row>
        <row r="146">
          <cell r="O146">
            <v>0</v>
          </cell>
          <cell r="AI146">
            <v>0</v>
          </cell>
          <cell r="AT146">
            <v>11523</v>
          </cell>
          <cell r="AU146">
            <v>13192</v>
          </cell>
          <cell r="AV146">
            <v>13687.256271556862</v>
          </cell>
          <cell r="AW146" t="e">
            <v>#REF!</v>
          </cell>
        </row>
        <row r="147">
          <cell r="O147">
            <v>0</v>
          </cell>
          <cell r="AI147">
            <v>0</v>
          </cell>
          <cell r="AO147">
            <v>31</v>
          </cell>
          <cell r="AP147" t="e">
            <v>#REF!</v>
          </cell>
          <cell r="AQ147" t="e">
            <v>#REF!</v>
          </cell>
        </row>
        <row r="148">
          <cell r="O148">
            <v>0</v>
          </cell>
          <cell r="AI148">
            <v>0</v>
          </cell>
        </row>
        <row r="149">
          <cell r="C149">
            <v>0</v>
          </cell>
          <cell r="M149">
            <v>0</v>
          </cell>
          <cell r="O149">
            <v>0</v>
          </cell>
          <cell r="P149">
            <v>0</v>
          </cell>
          <cell r="S149">
            <v>0</v>
          </cell>
          <cell r="X149">
            <v>0</v>
          </cell>
          <cell r="AI149">
            <v>0</v>
          </cell>
          <cell r="AM149">
            <v>0</v>
          </cell>
        </row>
        <row r="151">
          <cell r="C151">
            <v>524</v>
          </cell>
          <cell r="M151">
            <v>1554.6</v>
          </cell>
          <cell r="O151">
            <v>-1554.6</v>
          </cell>
          <cell r="P151">
            <v>2706.75</v>
          </cell>
          <cell r="R151">
            <v>-1554.6</v>
          </cell>
          <cell r="S151">
            <v>4521.1499999999996</v>
          </cell>
          <cell r="W151">
            <v>1510</v>
          </cell>
          <cell r="X151">
            <v>2132.6999999999998</v>
          </cell>
          <cell r="AC151">
            <v>2072</v>
          </cell>
          <cell r="AD151">
            <v>1999</v>
          </cell>
          <cell r="AE151">
            <v>73</v>
          </cell>
          <cell r="AF151">
            <v>1023</v>
          </cell>
          <cell r="AG151">
            <v>938</v>
          </cell>
          <cell r="AH151">
            <v>85</v>
          </cell>
          <cell r="AI151">
            <v>-1049</v>
          </cell>
          <cell r="AM151">
            <v>197</v>
          </cell>
          <cell r="AO151">
            <v>13708.2</v>
          </cell>
        </row>
        <row r="152">
          <cell r="C152">
            <v>524</v>
          </cell>
        </row>
        <row r="153">
          <cell r="M153">
            <v>337.33333333333331</v>
          </cell>
          <cell r="N153">
            <v>0</v>
          </cell>
          <cell r="O153">
            <v>-337.33333333333331</v>
          </cell>
          <cell r="P153">
            <v>1754.818181818182</v>
          </cell>
          <cell r="Q153">
            <v>0</v>
          </cell>
          <cell r="R153">
            <v>-337.33333333333331</v>
          </cell>
          <cell r="S153">
            <v>937.27272727272725</v>
          </cell>
          <cell r="T153">
            <v>578</v>
          </cell>
          <cell r="U153">
            <v>359.27272727272725</v>
          </cell>
          <cell r="W153">
            <v>0</v>
          </cell>
          <cell r="X153">
            <v>618</v>
          </cell>
          <cell r="Y153">
            <v>368</v>
          </cell>
          <cell r="Z153">
            <v>250</v>
          </cell>
          <cell r="AC153">
            <v>770</v>
          </cell>
          <cell r="AD153">
            <v>770</v>
          </cell>
          <cell r="AE153">
            <v>0</v>
          </cell>
          <cell r="AF153">
            <v>270.36363636363637</v>
          </cell>
          <cell r="AG153">
            <v>265</v>
          </cell>
          <cell r="AH153">
            <v>5.363636363636374</v>
          </cell>
          <cell r="AI153">
            <v>-499.63636363636363</v>
          </cell>
          <cell r="AM153">
            <v>0</v>
          </cell>
        </row>
        <row r="154">
          <cell r="M154">
            <v>0</v>
          </cell>
          <cell r="O154">
            <v>0</v>
          </cell>
          <cell r="P154">
            <v>0</v>
          </cell>
          <cell r="R154">
            <v>0</v>
          </cell>
          <cell r="S154">
            <v>70</v>
          </cell>
          <cell r="X154">
            <v>24</v>
          </cell>
          <cell r="AI154">
            <v>0</v>
          </cell>
          <cell r="AO154" t="e">
            <v>#REF!</v>
          </cell>
        </row>
        <row r="155">
          <cell r="M155">
            <v>0</v>
          </cell>
          <cell r="O155">
            <v>0</v>
          </cell>
          <cell r="P155">
            <v>0</v>
          </cell>
          <cell r="R155">
            <v>0</v>
          </cell>
          <cell r="S155">
            <v>0</v>
          </cell>
          <cell r="X155">
            <v>0</v>
          </cell>
          <cell r="AI155">
            <v>0</v>
          </cell>
          <cell r="AO155" t="e">
            <v>#REF!</v>
          </cell>
        </row>
        <row r="156">
          <cell r="C156">
            <v>0</v>
          </cell>
          <cell r="M156">
            <v>681</v>
          </cell>
          <cell r="O156">
            <v>-681</v>
          </cell>
          <cell r="P156">
            <v>1041.8333333333333</v>
          </cell>
          <cell r="R156">
            <v>-681</v>
          </cell>
          <cell r="S156">
            <v>213</v>
          </cell>
          <cell r="X156">
            <v>2086.9051145454541</v>
          </cell>
          <cell r="AI156">
            <v>0</v>
          </cell>
          <cell r="AO156" t="e">
            <v>#REF!</v>
          </cell>
        </row>
        <row r="157">
          <cell r="C157">
            <v>0</v>
          </cell>
          <cell r="M157">
            <v>47</v>
          </cell>
          <cell r="O157">
            <v>-47</v>
          </cell>
          <cell r="P157">
            <v>140</v>
          </cell>
          <cell r="R157">
            <v>-47</v>
          </cell>
          <cell r="S157">
            <v>105</v>
          </cell>
          <cell r="X157">
            <v>190</v>
          </cell>
          <cell r="AI157">
            <v>0</v>
          </cell>
          <cell r="AO157" t="e">
            <v>#REF!</v>
          </cell>
        </row>
        <row r="158">
          <cell r="C158">
            <v>0</v>
          </cell>
          <cell r="M158">
            <v>1507.6</v>
          </cell>
          <cell r="O158">
            <v>-1507.6</v>
          </cell>
          <cell r="P158">
            <v>140</v>
          </cell>
          <cell r="R158">
            <v>-1507.6</v>
          </cell>
          <cell r="S158" t="str">
            <v xml:space="preserve">                   КОРИГУВАННЯ   ПЛАНУ   НА   СЕРПЕНЬ  1998 р</v>
          </cell>
          <cell r="X158">
            <v>1942.6999999999998</v>
          </cell>
          <cell r="AI158">
            <v>0</v>
          </cell>
          <cell r="AO158" t="e">
            <v>#VALUE!</v>
          </cell>
        </row>
        <row r="159">
          <cell r="C159">
            <v>0</v>
          </cell>
          <cell r="M159">
            <v>1554.6</v>
          </cell>
          <cell r="O159">
            <v>-1554.6</v>
          </cell>
          <cell r="P159">
            <v>280</v>
          </cell>
          <cell r="R159">
            <v>-1554.6</v>
          </cell>
          <cell r="X159">
            <v>2132.6999999999998</v>
          </cell>
          <cell r="AI159">
            <v>0</v>
          </cell>
        </row>
        <row r="160">
          <cell r="M160">
            <v>0</v>
          </cell>
          <cell r="O160">
            <v>0</v>
          </cell>
          <cell r="P160">
            <v>2426.75</v>
          </cell>
          <cell r="R160">
            <v>0</v>
          </cell>
          <cell r="X160">
            <v>0</v>
          </cell>
          <cell r="AI160">
            <v>0</v>
          </cell>
          <cell r="AO160" t="e">
            <v>#REF!</v>
          </cell>
        </row>
        <row r="161">
          <cell r="C161">
            <v>0</v>
          </cell>
          <cell r="M161" t="e">
            <v>#REF!</v>
          </cell>
          <cell r="O161" t="e">
            <v>#REF!</v>
          </cell>
          <cell r="P161">
            <v>0</v>
          </cell>
          <cell r="R161" t="e">
            <v>#REF!</v>
          </cell>
          <cell r="X161" t="e">
            <v>#REF!</v>
          </cell>
          <cell r="AI161">
            <v>0</v>
          </cell>
          <cell r="AO161" t="e">
            <v>#REF!</v>
          </cell>
        </row>
        <row r="162">
          <cell r="C162">
            <v>1405</v>
          </cell>
          <cell r="M162">
            <v>2024.5</v>
          </cell>
          <cell r="N162">
            <v>0</v>
          </cell>
          <cell r="O162">
            <v>-2024.5</v>
          </cell>
          <cell r="P162">
            <v>4446.2</v>
          </cell>
          <cell r="Q162">
            <v>800</v>
          </cell>
          <cell r="R162">
            <v>-2024.5</v>
          </cell>
          <cell r="S162">
            <v>226.5</v>
          </cell>
          <cell r="T162">
            <v>0</v>
          </cell>
          <cell r="U162">
            <v>0</v>
          </cell>
          <cell r="W162">
            <v>0</v>
          </cell>
          <cell r="X162">
            <v>554.5</v>
          </cell>
          <cell r="Y162">
            <v>0</v>
          </cell>
          <cell r="Z162">
            <v>0</v>
          </cell>
          <cell r="AC162" t="e">
            <v>#REF!</v>
          </cell>
          <cell r="AD162">
            <v>952.3</v>
          </cell>
          <cell r="AE162">
            <v>433.29999999999995</v>
          </cell>
          <cell r="AF162">
            <v>0</v>
          </cell>
          <cell r="AG162">
            <v>0</v>
          </cell>
          <cell r="AH162">
            <v>0</v>
          </cell>
          <cell r="AI162" t="e">
            <v>#REF!</v>
          </cell>
          <cell r="AJ162">
            <v>0</v>
          </cell>
          <cell r="AK162">
            <v>0</v>
          </cell>
          <cell r="AL162">
            <v>0</v>
          </cell>
          <cell r="AM162">
            <v>2443</v>
          </cell>
          <cell r="AN162">
            <v>1616</v>
          </cell>
          <cell r="AO162">
            <v>14056</v>
          </cell>
          <cell r="AR162" t="e">
            <v>#REF!</v>
          </cell>
        </row>
        <row r="163">
          <cell r="C163">
            <v>0</v>
          </cell>
          <cell r="M163">
            <v>0</v>
          </cell>
          <cell r="N163">
            <v>0</v>
          </cell>
          <cell r="O163">
            <v>0</v>
          </cell>
          <cell r="P163">
            <v>0</v>
          </cell>
          <cell r="Q163">
            <v>154</v>
          </cell>
          <cell r="R163">
            <v>0</v>
          </cell>
          <cell r="S163">
            <v>0</v>
          </cell>
          <cell r="T163">
            <v>0</v>
          </cell>
          <cell r="U163">
            <v>0</v>
          </cell>
          <cell r="W163">
            <v>79</v>
          </cell>
          <cell r="X163">
            <v>-49</v>
          </cell>
          <cell r="Y163">
            <v>0</v>
          </cell>
          <cell r="Z163">
            <v>0</v>
          </cell>
          <cell r="AC163">
            <v>0</v>
          </cell>
          <cell r="AD163">
            <v>0</v>
          </cell>
          <cell r="AE163">
            <v>0</v>
          </cell>
          <cell r="AF163">
            <v>30</v>
          </cell>
          <cell r="AG163">
            <v>30</v>
          </cell>
          <cell r="AH163">
            <v>0</v>
          </cell>
          <cell r="AI163">
            <v>30</v>
          </cell>
          <cell r="AJ163">
            <v>0</v>
          </cell>
          <cell r="AK163">
            <v>0</v>
          </cell>
          <cell r="AL163">
            <v>0</v>
          </cell>
          <cell r="AM163">
            <v>822</v>
          </cell>
          <cell r="AN163">
            <v>0</v>
          </cell>
          <cell r="AO163">
            <v>773</v>
          </cell>
          <cell r="AR163" t="e">
            <v>#REF!</v>
          </cell>
        </row>
        <row r="164">
          <cell r="C164">
            <v>1607.1</v>
          </cell>
          <cell r="M164">
            <v>2532.4400000000005</v>
          </cell>
          <cell r="N164">
            <v>0</v>
          </cell>
          <cell r="O164">
            <v>-2532.4400000000005</v>
          </cell>
          <cell r="P164">
            <v>5547.8736363636363</v>
          </cell>
          <cell r="Q164">
            <v>928</v>
          </cell>
          <cell r="R164">
            <v>-2532.4400000000005</v>
          </cell>
          <cell r="S164">
            <v>2164.1499999999996</v>
          </cell>
          <cell r="T164">
            <v>1334</v>
          </cell>
          <cell r="U164">
            <v>830.15</v>
          </cell>
          <cell r="W164">
            <v>366</v>
          </cell>
          <cell r="X164">
            <v>1710.74</v>
          </cell>
          <cell r="Y164">
            <v>1043</v>
          </cell>
          <cell r="Z164">
            <v>705.74</v>
          </cell>
          <cell r="AC164">
            <v>4855.8900000000003</v>
          </cell>
          <cell r="AD164">
            <v>4465</v>
          </cell>
          <cell r="AE164">
            <v>390.89000000000033</v>
          </cell>
          <cell r="AF164">
            <v>3689.3636363636365</v>
          </cell>
          <cell r="AG164">
            <v>3202</v>
          </cell>
          <cell r="AH164">
            <v>487.36363636363637</v>
          </cell>
          <cell r="AI164">
            <v>-1166.5263636363638</v>
          </cell>
          <cell r="AJ164">
            <v>0</v>
          </cell>
          <cell r="AK164">
            <v>0</v>
          </cell>
          <cell r="AL164">
            <v>0</v>
          </cell>
          <cell r="AM164">
            <v>545</v>
          </cell>
          <cell r="AN164">
            <v>0</v>
          </cell>
          <cell r="AO164">
            <v>19539.303636363638</v>
          </cell>
          <cell r="AR164" t="e">
            <v>#REF!</v>
          </cell>
        </row>
        <row r="165">
          <cell r="C165">
            <v>49</v>
          </cell>
          <cell r="M165">
            <v>68.333333333333329</v>
          </cell>
          <cell r="N165">
            <v>51</v>
          </cell>
          <cell r="O165">
            <v>-17.333333333333329</v>
          </cell>
          <cell r="P165">
            <v>122</v>
          </cell>
          <cell r="Q165">
            <v>8</v>
          </cell>
          <cell r="R165">
            <v>-68.333333333333329</v>
          </cell>
          <cell r="S165">
            <v>1991.6666666666667</v>
          </cell>
          <cell r="T165">
            <v>1203</v>
          </cell>
          <cell r="U165">
            <v>816.66666666666663</v>
          </cell>
          <cell r="W165">
            <v>57</v>
          </cell>
          <cell r="X165">
            <v>355.33333333333331</v>
          </cell>
          <cell r="Y165">
            <v>238</v>
          </cell>
          <cell r="Z165">
            <v>117.33333333333333</v>
          </cell>
          <cell r="AC165">
            <v>83.666666666666657</v>
          </cell>
          <cell r="AD165">
            <v>38</v>
          </cell>
          <cell r="AE165">
            <v>1</v>
          </cell>
          <cell r="AF165">
            <v>21</v>
          </cell>
          <cell r="AG165">
            <v>15</v>
          </cell>
          <cell r="AH165">
            <v>6</v>
          </cell>
          <cell r="AI165">
            <v>-62.666666666666657</v>
          </cell>
          <cell r="AJ165">
            <v>0</v>
          </cell>
          <cell r="AK165">
            <v>0</v>
          </cell>
          <cell r="AL165">
            <v>0</v>
          </cell>
          <cell r="AM165">
            <v>19</v>
          </cell>
          <cell r="AN165">
            <v>0</v>
          </cell>
          <cell r="AO165">
            <v>2548.333333333333</v>
          </cell>
          <cell r="AR165" t="e">
            <v>#REF!</v>
          </cell>
        </row>
        <row r="166">
          <cell r="C166">
            <v>9210.4</v>
          </cell>
          <cell r="M166">
            <v>2032.0000000000005</v>
          </cell>
          <cell r="P166">
            <v>10458.591666666665</v>
          </cell>
          <cell r="S166">
            <v>2436.1833333333348</v>
          </cell>
          <cell r="X166">
            <v>2266.8000000000011</v>
          </cell>
          <cell r="AD166">
            <v>-6684.3</v>
          </cell>
          <cell r="AF166">
            <v>3530.0000000000005</v>
          </cell>
          <cell r="AG166">
            <v>2004</v>
          </cell>
          <cell r="AM166">
            <v>5767.2999999999993</v>
          </cell>
          <cell r="AO166">
            <v>42000.375</v>
          </cell>
        </row>
        <row r="167">
          <cell r="C167">
            <v>0</v>
          </cell>
          <cell r="M167">
            <v>1680</v>
          </cell>
        </row>
        <row r="168">
          <cell r="C168">
            <v>474</v>
          </cell>
        </row>
        <row r="169">
          <cell r="C169">
            <v>87.333333333333329</v>
          </cell>
        </row>
        <row r="170">
          <cell r="AU170">
            <v>1507.2</v>
          </cell>
        </row>
        <row r="173">
          <cell r="C173" t="str">
            <v>АПАРАТ ВСЬОГО</v>
          </cell>
          <cell r="D173" t="str">
            <v>АПАРАТ ЕЛЕКТРО</v>
          </cell>
          <cell r="E173" t="str">
            <v>АПАРАТ ТЕПЛО</v>
          </cell>
          <cell r="M173" t="str">
            <v>ККМ</v>
          </cell>
          <cell r="P173" t="str">
            <v>КТМ</v>
          </cell>
          <cell r="T173">
            <v>250</v>
          </cell>
          <cell r="X173" t="str">
            <v>ТЕЦ-6 ВСЬОГО</v>
          </cell>
          <cell r="Y173" t="str">
            <v>Е/Е</v>
          </cell>
          <cell r="Z173" t="str">
            <v xml:space="preserve"> Т/Е</v>
          </cell>
          <cell r="AM173" t="str">
            <v>ДОП.ВИР. СТ.ОРГ.</v>
          </cell>
          <cell r="AO173" t="str">
            <v>АК КЕ ВСЬОГО</v>
          </cell>
          <cell r="AP173" t="str">
            <v>Е/Е</v>
          </cell>
          <cell r="AQ173" t="str">
            <v xml:space="preserve"> Т/Е</v>
          </cell>
          <cell r="AT173" t="str">
            <v>очикуваемАК КЕ ВСЬОГО</v>
          </cell>
          <cell r="AU173" t="str">
            <v>Е/Е</v>
          </cell>
          <cell r="AV173" t="str">
            <v xml:space="preserve"> Т/Е</v>
          </cell>
        </row>
        <row r="174">
          <cell r="C174">
            <v>1.895</v>
          </cell>
          <cell r="M174">
            <v>1.847</v>
          </cell>
          <cell r="P174">
            <v>1.895</v>
          </cell>
          <cell r="T174">
            <v>1.895</v>
          </cell>
          <cell r="U174">
            <v>1.895</v>
          </cell>
          <cell r="X174">
            <v>1.895</v>
          </cell>
          <cell r="Y174">
            <v>1.895</v>
          </cell>
          <cell r="Z174">
            <v>1.895</v>
          </cell>
          <cell r="AM174">
            <v>1.895</v>
          </cell>
          <cell r="AO174">
            <v>1.895</v>
          </cell>
          <cell r="AP174">
            <v>1.895</v>
          </cell>
          <cell r="AT174">
            <v>1.905</v>
          </cell>
          <cell r="AU174">
            <v>1.895</v>
          </cell>
        </row>
        <row r="176">
          <cell r="P176">
            <v>132.19999999999999</v>
          </cell>
          <cell r="X176">
            <v>68.7</v>
          </cell>
          <cell r="AO176">
            <v>200.89999999999998</v>
          </cell>
          <cell r="AT176">
            <v>251.12700000000001</v>
          </cell>
        </row>
        <row r="177">
          <cell r="P177">
            <v>150.5</v>
          </cell>
          <cell r="T177">
            <v>150.5</v>
          </cell>
          <cell r="X177">
            <v>78.3</v>
          </cell>
          <cell r="AO177">
            <v>228.8</v>
          </cell>
          <cell r="AT177">
            <v>288.28500000000003</v>
          </cell>
        </row>
        <row r="178">
          <cell r="M178">
            <v>0</v>
          </cell>
          <cell r="P178">
            <v>82.5</v>
          </cell>
          <cell r="T178">
            <v>82.5</v>
          </cell>
          <cell r="X178">
            <v>82.5</v>
          </cell>
          <cell r="AO178">
            <v>82.5</v>
          </cell>
          <cell r="AT178">
            <v>66</v>
          </cell>
        </row>
        <row r="179">
          <cell r="M179">
            <v>0</v>
          </cell>
          <cell r="P179">
            <v>156.34</v>
          </cell>
          <cell r="T179">
            <v>156.34</v>
          </cell>
          <cell r="X179">
            <v>156.34</v>
          </cell>
          <cell r="AO179">
            <v>156.34</v>
          </cell>
          <cell r="AT179">
            <v>125.73</v>
          </cell>
        </row>
        <row r="180">
          <cell r="P180">
            <v>20668</v>
          </cell>
          <cell r="T180">
            <v>0</v>
          </cell>
          <cell r="X180">
            <v>10741</v>
          </cell>
          <cell r="AO180">
            <v>31409</v>
          </cell>
          <cell r="AT180">
            <v>31574</v>
          </cell>
        </row>
        <row r="181">
          <cell r="AO181">
            <v>31409</v>
          </cell>
          <cell r="AT181" t="e">
            <v>#REF!</v>
          </cell>
        </row>
        <row r="182">
          <cell r="P182">
            <v>0</v>
          </cell>
          <cell r="T182">
            <v>0</v>
          </cell>
          <cell r="X182">
            <v>52.1</v>
          </cell>
          <cell r="AO182">
            <v>52.1</v>
          </cell>
          <cell r="AT182">
            <v>67.933000000000007</v>
          </cell>
        </row>
        <row r="183">
          <cell r="P183">
            <v>0</v>
          </cell>
          <cell r="T183">
            <v>0</v>
          </cell>
          <cell r="X183">
            <v>71.3</v>
          </cell>
          <cell r="AO183">
            <v>71.3</v>
          </cell>
          <cell r="AT183">
            <v>91.201999999999998</v>
          </cell>
        </row>
        <row r="184">
          <cell r="C184">
            <v>75</v>
          </cell>
          <cell r="M184">
            <v>75</v>
          </cell>
          <cell r="AM184">
            <v>0</v>
          </cell>
          <cell r="AO184">
            <v>98.96042216358839</v>
          </cell>
          <cell r="AT184">
            <v>98.96042216358839</v>
          </cell>
        </row>
        <row r="185">
          <cell r="P185">
            <v>187.53</v>
          </cell>
          <cell r="T185">
            <v>0</v>
          </cell>
          <cell r="X185">
            <v>187.53</v>
          </cell>
          <cell r="AO185">
            <v>187.53</v>
          </cell>
          <cell r="AT185">
            <v>187.53</v>
          </cell>
        </row>
        <row r="186">
          <cell r="P186">
            <v>0</v>
          </cell>
          <cell r="S186">
            <v>0</v>
          </cell>
          <cell r="X186">
            <v>9770</v>
          </cell>
          <cell r="AO186">
            <v>9770</v>
          </cell>
          <cell r="AT186">
            <v>12739</v>
          </cell>
        </row>
        <row r="187">
          <cell r="AO187">
            <v>9770</v>
          </cell>
          <cell r="AT187" t="e">
            <v>#REF!</v>
          </cell>
        </row>
        <row r="188">
          <cell r="P188">
            <v>150.5</v>
          </cell>
          <cell r="S188">
            <v>0</v>
          </cell>
          <cell r="T188">
            <v>51.4</v>
          </cell>
          <cell r="U188">
            <v>-51.4</v>
          </cell>
          <cell r="X188">
            <v>149.6</v>
          </cell>
          <cell r="Y188">
            <v>52.7</v>
          </cell>
          <cell r="Z188">
            <v>96.899999999999991</v>
          </cell>
          <cell r="AO188">
            <v>300.10000000000002</v>
          </cell>
          <cell r="AP188">
            <v>104.1</v>
          </cell>
          <cell r="AQ188">
            <v>196</v>
          </cell>
          <cell r="AT188">
            <v>379.48700000000002</v>
          </cell>
          <cell r="AU188">
            <v>83.676000000000002</v>
          </cell>
          <cell r="AV188">
            <v>295.81100000000004</v>
          </cell>
        </row>
        <row r="189">
          <cell r="P189">
            <v>20668</v>
          </cell>
          <cell r="S189">
            <v>0</v>
          </cell>
          <cell r="T189" t="e">
            <v>#DIV/0!</v>
          </cell>
          <cell r="U189" t="e">
            <v>#DIV/0!</v>
          </cell>
          <cell r="X189">
            <v>20511</v>
          </cell>
          <cell r="Y189">
            <v>7225</v>
          </cell>
          <cell r="Z189">
            <v>13286</v>
          </cell>
          <cell r="AO189" t="e">
            <v>#DIV/0!</v>
          </cell>
          <cell r="AP189" t="e">
            <v>#DIV/0!</v>
          </cell>
          <cell r="AQ189" t="e">
            <v>#DIV/0!</v>
          </cell>
          <cell r="AT189">
            <v>44313</v>
          </cell>
          <cell r="AU189">
            <v>9770.9133329995493</v>
          </cell>
          <cell r="AV189">
            <v>34542.086667000447</v>
          </cell>
        </row>
        <row r="190">
          <cell r="P190">
            <v>137.33000000000001</v>
          </cell>
          <cell r="S190" t="e">
            <v>#DIV/0!</v>
          </cell>
          <cell r="T190" t="e">
            <v>#DIV/0!</v>
          </cell>
          <cell r="U190" t="e">
            <v>#DIV/0!</v>
          </cell>
          <cell r="X190">
            <v>137.11000000000001</v>
          </cell>
          <cell r="Y190">
            <v>137.1</v>
          </cell>
          <cell r="Z190">
            <v>137.11000000000001</v>
          </cell>
          <cell r="AM190" t="str">
            <v/>
          </cell>
          <cell r="AO190" t="e">
            <v>#DIV/0!</v>
          </cell>
          <cell r="AP190" t="e">
            <v>#DIV/0!</v>
          </cell>
          <cell r="AQ190" t="e">
            <v>#DIV/0!</v>
          </cell>
          <cell r="AT190">
            <v>116.77</v>
          </cell>
          <cell r="AU190">
            <v>116.77</v>
          </cell>
          <cell r="AV190">
            <v>116.77</v>
          </cell>
        </row>
        <row r="191">
          <cell r="AO191">
            <v>0</v>
          </cell>
          <cell r="AP191">
            <v>0</v>
          </cell>
          <cell r="AQ191">
            <v>0</v>
          </cell>
          <cell r="AT191">
            <v>0</v>
          </cell>
          <cell r="AU191">
            <v>0</v>
          </cell>
          <cell r="AV191">
            <v>0</v>
          </cell>
        </row>
        <row r="192">
          <cell r="S192" t="e">
            <v>#DIV/0!</v>
          </cell>
          <cell r="X192">
            <v>20511</v>
          </cell>
          <cell r="AO192" t="e">
            <v>#DIV/0!</v>
          </cell>
          <cell r="AP192" t="e">
            <v>#DIV/0!</v>
          </cell>
          <cell r="AQ192" t="e">
            <v>#DIV/0!</v>
          </cell>
          <cell r="AT192">
            <v>44313</v>
          </cell>
          <cell r="AU192">
            <v>9770.9133329995493</v>
          </cell>
          <cell r="AV192">
            <v>34542.086667000447</v>
          </cell>
        </row>
        <row r="195">
          <cell r="S195" t="str">
            <v>ТЕЦ-5 ВСЬОГО</v>
          </cell>
          <cell r="T195" t="str">
            <v>Е/Е</v>
          </cell>
          <cell r="U195" t="str">
            <v xml:space="preserve"> Т/Е</v>
          </cell>
          <cell r="X195" t="str">
            <v>ТЕЦ-6 ВСЬОГО</v>
          </cell>
          <cell r="Y195" t="str">
            <v>Е/Е</v>
          </cell>
          <cell r="Z195" t="str">
            <v xml:space="preserve"> Т/Е</v>
          </cell>
          <cell r="AO195" t="str">
            <v>АК КЕ ВСЬОГО</v>
          </cell>
          <cell r="AP195" t="str">
            <v>Е/Е</v>
          </cell>
          <cell r="AQ195" t="str">
            <v xml:space="preserve"> Т/Е</v>
          </cell>
        </row>
        <row r="196">
          <cell r="T196">
            <v>0</v>
          </cell>
          <cell r="U196">
            <v>0</v>
          </cell>
          <cell r="Y196">
            <v>268.14999999999998</v>
          </cell>
          <cell r="Z196">
            <v>590</v>
          </cell>
        </row>
        <row r="197">
          <cell r="T197">
            <v>176.1</v>
          </cell>
          <cell r="U197">
            <v>163.6</v>
          </cell>
          <cell r="Y197">
            <v>196.5</v>
          </cell>
          <cell r="Z197">
            <v>164.2</v>
          </cell>
        </row>
        <row r="198">
          <cell r="T198">
            <v>306.60000000000002</v>
          </cell>
          <cell r="U198">
            <v>112.8</v>
          </cell>
          <cell r="Y198">
            <v>301.89999999999998</v>
          </cell>
          <cell r="Z198">
            <v>116.3</v>
          </cell>
        </row>
        <row r="199">
          <cell r="T199">
            <v>130.50000000000003</v>
          </cell>
          <cell r="U199">
            <v>-50.8</v>
          </cell>
          <cell r="Y199">
            <v>105.39999999999998</v>
          </cell>
          <cell r="Z199">
            <v>-47.899999999999991</v>
          </cell>
        </row>
        <row r="200">
          <cell r="T200" t="e">
            <v>#DIV/0!</v>
          </cell>
          <cell r="U200" t="e">
            <v>#DIV/0!</v>
          </cell>
          <cell r="Y200">
            <v>137.1</v>
          </cell>
          <cell r="Z200">
            <v>137.11000000000001</v>
          </cell>
        </row>
        <row r="201">
          <cell r="T201" t="e">
            <v>#DIV/0!</v>
          </cell>
          <cell r="U201" t="e">
            <v>#DIV/0!</v>
          </cell>
          <cell r="Y201">
            <v>14.450339999999997</v>
          </cell>
          <cell r="Z201">
            <v>-6.5675689999999998</v>
          </cell>
        </row>
        <row r="202">
          <cell r="T202" t="e">
            <v>#DIV/0!</v>
          </cell>
          <cell r="U202" t="e">
            <v>#DIV/0!</v>
          </cell>
          <cell r="Y202">
            <v>3874.858670999999</v>
          </cell>
          <cell r="Z202">
            <v>-3874.86571</v>
          </cell>
          <cell r="AP202" t="e">
            <v>#DIV/0!</v>
          </cell>
          <cell r="AQ202" t="e">
            <v>#DIV/0!</v>
          </cell>
        </row>
        <row r="204">
          <cell r="AU204">
            <v>1507.2</v>
          </cell>
        </row>
        <row r="218">
          <cell r="X218" t="str">
            <v>ЗАТВЕРДЖУЮ</v>
          </cell>
        </row>
        <row r="219">
          <cell r="X219" t="str">
            <v>ГОЛОВА ПРАЛІННЯ АК КЕ</v>
          </cell>
        </row>
        <row r="220">
          <cell r="Y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M224" t="str">
            <v>ККМ</v>
          </cell>
          <cell r="P224" t="str">
            <v>КТМ</v>
          </cell>
          <cell r="S224" t="str">
            <v>ТЕЦ-5 ВСЬОГО</v>
          </cell>
          <cell r="T224" t="str">
            <v>Е/Е</v>
          </cell>
          <cell r="U224" t="str">
            <v xml:space="preserve"> Т/Е</v>
          </cell>
          <cell r="X224" t="str">
            <v>ТЕЦ-6 ВСЬОГО</v>
          </cell>
          <cell r="Y224" t="str">
            <v>Е/Е</v>
          </cell>
          <cell r="Z224" t="str">
            <v xml:space="preserve"> Т/Е</v>
          </cell>
          <cell r="AM224" t="str">
            <v>ДОП.ВИР. СТ.ОРГ.</v>
          </cell>
          <cell r="AO224" t="str">
            <v>АК КЕ ВСЬОГО</v>
          </cell>
          <cell r="AP224" t="str">
            <v>Е/Е</v>
          </cell>
          <cell r="AQ224" t="str">
            <v xml:space="preserve"> Т/Е</v>
          </cell>
          <cell r="AT224" t="str">
            <v>СТАНЦІї ЕЛЕКТРО</v>
          </cell>
          <cell r="AU224" t="str">
            <v>СТАНЦІІ ТЕПЛОВІ</v>
          </cell>
          <cell r="AV224" t="str">
            <v>МЕРЕЖІ ЕЛЕКТРО</v>
          </cell>
          <cell r="AW224" t="str">
            <v>МЕРЕЖІ ТЕПЛОВІ</v>
          </cell>
        </row>
        <row r="227">
          <cell r="C227">
            <v>37071.5</v>
          </cell>
          <cell r="M227" t="e">
            <v>#REF!</v>
          </cell>
          <cell r="P227">
            <v>20072.597121212119</v>
          </cell>
          <cell r="S227">
            <v>11668.877272727274</v>
          </cell>
          <cell r="X227" t="e">
            <v>#REF!</v>
          </cell>
          <cell r="AM227">
            <v>9793.2999999999993</v>
          </cell>
          <cell r="AO227" t="e">
            <v>#REF!</v>
          </cell>
          <cell r="AP227" t="e">
            <v>#REF!</v>
          </cell>
        </row>
        <row r="228">
          <cell r="C228">
            <v>32662.400000000001</v>
          </cell>
          <cell r="M228" t="e">
            <v>#REF!</v>
          </cell>
          <cell r="P228">
            <v>9843.2234848484841</v>
          </cell>
          <cell r="S228">
            <v>6761.1772727272746</v>
          </cell>
          <cell r="X228" t="e">
            <v>#REF!</v>
          </cell>
          <cell r="AO228" t="e">
            <v>#REF!</v>
          </cell>
          <cell r="AP228" t="e">
            <v>#REF!</v>
          </cell>
        </row>
        <row r="230">
          <cell r="C230">
            <v>1607.1</v>
          </cell>
          <cell r="M230">
            <v>2532.4400000000005</v>
          </cell>
          <cell r="P230">
            <v>5547.8736363636363</v>
          </cell>
          <cell r="S230">
            <v>2164.1499999999996</v>
          </cell>
          <cell r="X230">
            <v>1710.74</v>
          </cell>
          <cell r="AM230">
            <v>545</v>
          </cell>
          <cell r="AO230">
            <v>19539.303636363638</v>
          </cell>
          <cell r="AP230" t="e">
            <v>#REF!</v>
          </cell>
        </row>
        <row r="231">
          <cell r="C231">
            <v>438</v>
          </cell>
          <cell r="M231">
            <v>692</v>
          </cell>
          <cell r="P231">
            <v>1512</v>
          </cell>
          <cell r="S231">
            <v>590</v>
          </cell>
          <cell r="X231">
            <v>467.63636363636363</v>
          </cell>
          <cell r="AO231">
            <v>5328.181818181818</v>
          </cell>
          <cell r="AP231" t="e">
            <v>#REF!</v>
          </cell>
        </row>
        <row r="232">
          <cell r="AP232" t="e">
            <v>#REF!</v>
          </cell>
        </row>
        <row r="233">
          <cell r="C233">
            <v>0</v>
          </cell>
          <cell r="M233">
            <v>0</v>
          </cell>
          <cell r="P233">
            <v>41</v>
          </cell>
          <cell r="S233">
            <v>1791</v>
          </cell>
          <cell r="X233">
            <v>40</v>
          </cell>
          <cell r="AO233">
            <v>1872</v>
          </cell>
          <cell r="AP233" t="e">
            <v>#REF!</v>
          </cell>
        </row>
        <row r="234">
          <cell r="C234">
            <v>0</v>
          </cell>
          <cell r="M234">
            <v>0</v>
          </cell>
          <cell r="P234">
            <v>0</v>
          </cell>
          <cell r="S234">
            <v>-28</v>
          </cell>
          <cell r="X234">
            <v>0</v>
          </cell>
          <cell r="AO234">
            <v>-9</v>
          </cell>
          <cell r="AP234" t="e">
            <v>#REF!</v>
          </cell>
        </row>
        <row r="235">
          <cell r="C235">
            <v>2345</v>
          </cell>
          <cell r="M235">
            <v>0</v>
          </cell>
          <cell r="P235">
            <v>0</v>
          </cell>
          <cell r="S235">
            <v>0</v>
          </cell>
          <cell r="X235">
            <v>0</v>
          </cell>
          <cell r="AO235">
            <v>2555.6999999999998</v>
          </cell>
          <cell r="AP235" t="e">
            <v>#REF!</v>
          </cell>
        </row>
        <row r="236">
          <cell r="AP236" t="e">
            <v>#REF!</v>
          </cell>
        </row>
        <row r="237">
          <cell r="C237">
            <v>1405</v>
          </cell>
          <cell r="M237">
            <v>2024.5</v>
          </cell>
          <cell r="P237">
            <v>4446.2</v>
          </cell>
          <cell r="S237">
            <v>226.5</v>
          </cell>
          <cell r="X237">
            <v>554.5</v>
          </cell>
          <cell r="AO237" t="e">
            <v>#REF!</v>
          </cell>
          <cell r="AP237" t="e">
            <v>#REF!</v>
          </cell>
        </row>
        <row r="238">
          <cell r="C238">
            <v>524</v>
          </cell>
          <cell r="M238">
            <v>0</v>
          </cell>
          <cell r="P238">
            <v>0</v>
          </cell>
          <cell r="S238">
            <v>0</v>
          </cell>
          <cell r="X238">
            <v>0</v>
          </cell>
          <cell r="AO238">
            <v>0</v>
          </cell>
          <cell r="AP238" t="e">
            <v>#REF!</v>
          </cell>
        </row>
        <row r="239">
          <cell r="AP239" t="e">
            <v>#REF!</v>
          </cell>
        </row>
        <row r="240">
          <cell r="C240">
            <v>0</v>
          </cell>
          <cell r="M240" t="e">
            <v>#REF!</v>
          </cell>
          <cell r="P240">
            <v>0</v>
          </cell>
          <cell r="S240">
            <v>0</v>
          </cell>
          <cell r="X240" t="e">
            <v>#REF!</v>
          </cell>
          <cell r="AO240" t="e">
            <v>#REF!</v>
          </cell>
          <cell r="AP240" t="e">
            <v>#REF!</v>
          </cell>
        </row>
        <row r="241">
          <cell r="AP241" t="e">
            <v>#REF!</v>
          </cell>
        </row>
        <row r="242">
          <cell r="AP242" t="e">
            <v>#REF!</v>
          </cell>
        </row>
        <row r="243">
          <cell r="C243">
            <v>617</v>
          </cell>
          <cell r="M243">
            <v>624</v>
          </cell>
          <cell r="P243">
            <v>1853.8333333333333</v>
          </cell>
          <cell r="S243">
            <v>290</v>
          </cell>
          <cell r="X243">
            <v>226</v>
          </cell>
          <cell r="AO243">
            <v>4945.833333333333</v>
          </cell>
          <cell r="AP243" t="e">
            <v>#REF!</v>
          </cell>
        </row>
        <row r="244">
          <cell r="C244">
            <v>1639</v>
          </cell>
          <cell r="M244">
            <v>60</v>
          </cell>
          <cell r="P244">
            <v>167</v>
          </cell>
          <cell r="S244">
            <v>164</v>
          </cell>
          <cell r="X244">
            <v>141</v>
          </cell>
          <cell r="AO244">
            <v>2356.6</v>
          </cell>
          <cell r="AP244" t="e">
            <v>#REF!</v>
          </cell>
        </row>
        <row r="245">
          <cell r="AP245" t="e">
            <v>#REF!</v>
          </cell>
        </row>
        <row r="246">
          <cell r="C246">
            <v>0</v>
          </cell>
          <cell r="M246">
            <v>1</v>
          </cell>
          <cell r="P246">
            <v>0</v>
          </cell>
          <cell r="S246">
            <v>18.55</v>
          </cell>
          <cell r="X246">
            <v>47</v>
          </cell>
          <cell r="AO246">
            <v>66.55</v>
          </cell>
          <cell r="AP246" t="e">
            <v>#REF!</v>
          </cell>
        </row>
        <row r="247">
          <cell r="C247">
            <v>22</v>
          </cell>
          <cell r="M247">
            <v>61.75</v>
          </cell>
          <cell r="P247">
            <v>2078.6666666666665</v>
          </cell>
          <cell r="S247">
            <v>0</v>
          </cell>
          <cell r="X247">
            <v>0</v>
          </cell>
          <cell r="AO247">
            <v>2982.4166666666665</v>
          </cell>
          <cell r="AP247" t="e">
            <v>#REF!</v>
          </cell>
        </row>
        <row r="248">
          <cell r="C248">
            <v>33</v>
          </cell>
          <cell r="M248">
            <v>0</v>
          </cell>
          <cell r="P248">
            <v>0</v>
          </cell>
          <cell r="S248">
            <v>0</v>
          </cell>
          <cell r="X248">
            <v>0</v>
          </cell>
          <cell r="AO248">
            <v>1051</v>
          </cell>
          <cell r="AP248" t="e">
            <v>#REF!</v>
          </cell>
        </row>
        <row r="249">
          <cell r="C249">
            <v>348</v>
          </cell>
          <cell r="M249">
            <v>0</v>
          </cell>
          <cell r="P249">
            <v>0</v>
          </cell>
          <cell r="S249">
            <v>0</v>
          </cell>
          <cell r="X249">
            <v>0</v>
          </cell>
          <cell r="AO249">
            <v>348</v>
          </cell>
          <cell r="AP249" t="e">
            <v>#REF!</v>
          </cell>
        </row>
        <row r="250">
          <cell r="C250">
            <v>0</v>
          </cell>
          <cell r="M250">
            <v>0</v>
          </cell>
          <cell r="P250">
            <v>0</v>
          </cell>
          <cell r="S250">
            <v>0</v>
          </cell>
          <cell r="X250">
            <v>-49</v>
          </cell>
          <cell r="AO250">
            <v>746</v>
          </cell>
          <cell r="AP250" t="e">
            <v>#REF!</v>
          </cell>
        </row>
        <row r="251">
          <cell r="C251">
            <v>0</v>
          </cell>
          <cell r="M251">
            <v>0</v>
          </cell>
          <cell r="P251">
            <v>0</v>
          </cell>
          <cell r="S251">
            <v>0</v>
          </cell>
          <cell r="X251">
            <v>-5</v>
          </cell>
          <cell r="AO251">
            <v>18639.400000000001</v>
          </cell>
          <cell r="AP251" t="e">
            <v>#REF!</v>
          </cell>
        </row>
        <row r="252">
          <cell r="C252">
            <v>28531.4</v>
          </cell>
          <cell r="M252" t="e">
            <v>#REF!</v>
          </cell>
          <cell r="P252">
            <v>5397.0234848484833</v>
          </cell>
          <cell r="S252">
            <v>6562.6772727272737</v>
          </cell>
          <cell r="X252" t="e">
            <v>#REF!</v>
          </cell>
          <cell r="AO252" t="e">
            <v>#REF!</v>
          </cell>
          <cell r="AP252" t="e">
            <v>#REF!</v>
          </cell>
        </row>
        <row r="253">
          <cell r="P253">
            <v>541</v>
          </cell>
          <cell r="S253">
            <v>480</v>
          </cell>
          <cell r="X253">
            <v>44</v>
          </cell>
          <cell r="AO253">
            <v>524</v>
          </cell>
          <cell r="AP253" t="e">
            <v>#REF!</v>
          </cell>
        </row>
        <row r="293">
          <cell r="S293" t="str">
            <v>Собівартість</v>
          </cell>
        </row>
        <row r="294">
          <cell r="U294">
            <v>-25</v>
          </cell>
        </row>
        <row r="295">
          <cell r="U295">
            <v>-1.375</v>
          </cell>
        </row>
        <row r="296">
          <cell r="U296">
            <v>-8</v>
          </cell>
        </row>
        <row r="297">
          <cell r="U297">
            <v>-2.1590909090909096</v>
          </cell>
        </row>
        <row r="303">
          <cell r="S303" t="str">
            <v>ФМЗ ( з відрахуван)</v>
          </cell>
          <cell r="U303">
            <v>25</v>
          </cell>
        </row>
      </sheetData>
      <sheetData sheetId="23"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20859.162484848486</v>
          </cell>
          <cell r="N39">
            <v>14796.902727272727</v>
          </cell>
          <cell r="O39">
            <v>51</v>
          </cell>
          <cell r="P39">
            <v>-14745.902727272727</v>
          </cell>
          <cell r="Q39">
            <v>44395.738575757583</v>
          </cell>
          <cell r="R39">
            <v>1921</v>
          </cell>
          <cell r="S39">
            <v>-42474.738575757583</v>
          </cell>
          <cell r="T39">
            <v>16978.723636363633</v>
          </cell>
          <cell r="W39">
            <v>504</v>
          </cell>
          <cell r="X39">
            <v>-16474.723636363633</v>
          </cell>
          <cell r="Y39">
            <v>10027.740606060592</v>
          </cell>
          <cell r="Z39">
            <v>4556</v>
          </cell>
          <cell r="AA39">
            <v>4527.307272727272</v>
          </cell>
          <cell r="AB39">
            <v>354</v>
          </cell>
          <cell r="AC39">
            <v>-9673.7406060605917</v>
          </cell>
          <cell r="AD39">
            <v>24120.28842424243</v>
          </cell>
          <cell r="AE39">
            <v>19507.011090909091</v>
          </cell>
          <cell r="AG39">
            <v>693</v>
          </cell>
          <cell r="AH39">
            <v>693</v>
          </cell>
          <cell r="AI39">
            <v>0</v>
          </cell>
          <cell r="AJ39">
            <v>-23427.28842424243</v>
          </cell>
          <cell r="AN39">
            <v>8475.2999999999993</v>
          </cell>
        </row>
        <row r="40">
          <cell r="AF40">
            <v>4613.2773333333389</v>
          </cell>
          <cell r="AI40">
            <v>0</v>
          </cell>
        </row>
        <row r="41">
          <cell r="C41">
            <v>2856.2818181818179</v>
          </cell>
          <cell r="D41">
            <v>1031</v>
          </cell>
          <cell r="E41">
            <v>1825.2818181818182</v>
          </cell>
          <cell r="N41">
            <v>4905.7127272727275</v>
          </cell>
          <cell r="Q41">
            <v>10981.60090909091</v>
          </cell>
          <cell r="T41">
            <v>4306.8772727272726</v>
          </cell>
          <cell r="U41">
            <v>2180</v>
          </cell>
          <cell r="V41">
            <v>2126.8772727272726</v>
          </cell>
          <cell r="Y41">
            <v>3481.4672727272728</v>
          </cell>
          <cell r="Z41">
            <v>1690</v>
          </cell>
          <cell r="AA41">
            <v>1791.4672727272728</v>
          </cell>
          <cell r="AE41">
            <v>8947.636363636364</v>
          </cell>
          <cell r="AG41">
            <v>535</v>
          </cell>
          <cell r="AH41">
            <v>535</v>
          </cell>
          <cell r="AN41">
            <v>545</v>
          </cell>
          <cell r="AR41">
            <v>3918.3445454545454</v>
          </cell>
        </row>
        <row r="42">
          <cell r="Q42">
            <v>970</v>
          </cell>
          <cell r="V42">
            <v>750</v>
          </cell>
          <cell r="AA42">
            <v>590</v>
          </cell>
          <cell r="AR42">
            <v>2095</v>
          </cell>
        </row>
        <row r="46">
          <cell r="C46">
            <v>3221.1759999999999</v>
          </cell>
          <cell r="D46">
            <v>1164</v>
          </cell>
          <cell r="E46">
            <v>2057.1759999999999</v>
          </cell>
          <cell r="N46">
            <v>2438.1680000000001</v>
          </cell>
          <cell r="P46">
            <v>-2438.1680000000001</v>
          </cell>
          <cell r="Q46">
            <v>4421.0159999999996</v>
          </cell>
          <cell r="S46">
            <v>-4421.0159999999996</v>
          </cell>
          <cell r="T46">
            <v>1050.8879999999999</v>
          </cell>
          <cell r="U46">
            <v>543</v>
          </cell>
          <cell r="V46">
            <v>507.88799999999992</v>
          </cell>
          <cell r="X46">
            <v>-1050.8879999999999</v>
          </cell>
          <cell r="Y46">
            <v>1577.3940000000002</v>
          </cell>
          <cell r="Z46">
            <v>869</v>
          </cell>
          <cell r="AA46">
            <v>708.39400000000012</v>
          </cell>
          <cell r="AC46">
            <v>-1577.3940000000002</v>
          </cell>
          <cell r="AD46">
            <v>2439.5913333333333</v>
          </cell>
          <cell r="AE46">
            <v>1718.93</v>
          </cell>
          <cell r="AF46">
            <v>720.66133333333323</v>
          </cell>
          <cell r="AJ46">
            <v>-2439.5913333333333</v>
          </cell>
          <cell r="AN46">
            <v>0</v>
          </cell>
          <cell r="AP46">
            <v>14758.572</v>
          </cell>
          <cell r="AQ46">
            <v>5120.1679999999997</v>
          </cell>
          <cell r="AR46">
            <v>9638.4040000000005</v>
          </cell>
          <cell r="AS46">
            <v>0</v>
          </cell>
          <cell r="AT46">
            <v>-14758.572</v>
          </cell>
          <cell r="AU46">
            <v>1412</v>
          </cell>
          <cell r="AV46">
            <v>2719</v>
          </cell>
          <cell r="AW46">
            <v>3708.1679999999997</v>
          </cell>
          <cell r="AX46">
            <v>6919.4040000000005</v>
          </cell>
        </row>
        <row r="47">
          <cell r="C47">
            <v>617</v>
          </cell>
          <cell r="E47">
            <v>617</v>
          </cell>
          <cell r="N47">
            <v>624</v>
          </cell>
          <cell r="Q47">
            <v>3327.0186666666668</v>
          </cell>
          <cell r="T47">
            <v>435.25866666666667</v>
          </cell>
          <cell r="U47">
            <v>240</v>
          </cell>
          <cell r="V47">
            <v>195.25866666666667</v>
          </cell>
          <cell r="Y47">
            <v>326.22533333333331</v>
          </cell>
          <cell r="Z47">
            <v>178</v>
          </cell>
          <cell r="AA47">
            <v>148.22533333333334</v>
          </cell>
          <cell r="AC47">
            <v>-326.22533333333331</v>
          </cell>
          <cell r="AD47">
            <v>1997.1707200000001</v>
          </cell>
          <cell r="AE47">
            <v>1860.8825001426665</v>
          </cell>
          <cell r="AF47">
            <v>64</v>
          </cell>
          <cell r="AP47">
            <v>7190.3851668093339</v>
          </cell>
        </row>
        <row r="48">
          <cell r="C48">
            <v>0</v>
          </cell>
          <cell r="E48">
            <v>0</v>
          </cell>
          <cell r="N48">
            <v>1</v>
          </cell>
          <cell r="Q48">
            <v>0</v>
          </cell>
          <cell r="T48">
            <v>114.19266666666665</v>
          </cell>
          <cell r="U48">
            <v>48</v>
          </cell>
          <cell r="V48">
            <v>66.192666666666653</v>
          </cell>
          <cell r="Y48">
            <v>253.52799999999999</v>
          </cell>
          <cell r="Z48">
            <v>102</v>
          </cell>
          <cell r="AA48">
            <v>151.52799999999999</v>
          </cell>
          <cell r="AC48">
            <v>-253.52799999999999</v>
          </cell>
          <cell r="AD48">
            <v>0</v>
          </cell>
          <cell r="AE48">
            <v>0</v>
          </cell>
          <cell r="AF48">
            <v>0</v>
          </cell>
          <cell r="AP48">
            <v>368.72066666666666</v>
          </cell>
        </row>
        <row r="49">
          <cell r="C49">
            <v>1639</v>
          </cell>
          <cell r="E49">
            <v>1639</v>
          </cell>
          <cell r="N49">
            <v>60</v>
          </cell>
          <cell r="Q49">
            <v>280.33333333333337</v>
          </cell>
          <cell r="T49">
            <v>212.62666666666667</v>
          </cell>
          <cell r="U49">
            <v>129</v>
          </cell>
          <cell r="V49">
            <v>83.626666666666665</v>
          </cell>
          <cell r="Y49">
            <v>206.78399999999999</v>
          </cell>
          <cell r="Z49">
            <v>112</v>
          </cell>
          <cell r="AA49">
            <v>94.784000000000006</v>
          </cell>
          <cell r="AC49">
            <v>-206.78399999999999</v>
          </cell>
          <cell r="AD49">
            <v>106.34026666666668</v>
          </cell>
          <cell r="AE49">
            <v>77.197208235490706</v>
          </cell>
          <cell r="AF49">
            <v>26</v>
          </cell>
          <cell r="AP49">
            <v>2475.9412082354906</v>
          </cell>
        </row>
        <row r="50">
          <cell r="C50">
            <v>33.266666666666666</v>
          </cell>
          <cell r="D50">
            <v>11</v>
          </cell>
          <cell r="E50">
            <v>22.266666666666666</v>
          </cell>
          <cell r="N50">
            <v>229.124</v>
          </cell>
          <cell r="P50">
            <v>-229.124</v>
          </cell>
          <cell r="Q50">
            <v>2545.3013333333338</v>
          </cell>
          <cell r="S50">
            <v>-2545.3013333333338</v>
          </cell>
          <cell r="T50">
            <v>5025.0773333333327</v>
          </cell>
          <cell r="U50">
            <v>2439</v>
          </cell>
          <cell r="V50">
            <v>2586.0773333333327</v>
          </cell>
          <cell r="X50">
            <v>-5025.0773333333327</v>
          </cell>
          <cell r="Y50">
            <v>475.97400000000005</v>
          </cell>
          <cell r="Z50">
            <v>228</v>
          </cell>
          <cell r="AA50">
            <v>247.97399999999999</v>
          </cell>
          <cell r="AC50">
            <v>-475.97400000000005</v>
          </cell>
          <cell r="AD50">
            <v>985.95733333333328</v>
          </cell>
          <cell r="AE50">
            <v>739.72</v>
          </cell>
          <cell r="AF50">
            <v>246.23733333333331</v>
          </cell>
          <cell r="AJ50">
            <v>-985.95733333333328</v>
          </cell>
          <cell r="AN50">
            <v>0</v>
          </cell>
          <cell r="AP50">
            <v>9000.4633333333331</v>
          </cell>
          <cell r="AQ50">
            <v>2907.1239999999998</v>
          </cell>
          <cell r="AR50">
            <v>6093.3393333333333</v>
          </cell>
          <cell r="AS50">
            <v>0</v>
          </cell>
          <cell r="AT50">
            <v>-9000.4633333333331</v>
          </cell>
          <cell r="AU50">
            <v>2667</v>
          </cell>
          <cell r="AV50">
            <v>3699</v>
          </cell>
          <cell r="AW50">
            <v>240.1239999999998</v>
          </cell>
          <cell r="AX50">
            <v>2394.3393333333333</v>
          </cell>
        </row>
        <row r="51">
          <cell r="N51">
            <v>0</v>
          </cell>
          <cell r="P51">
            <v>0</v>
          </cell>
          <cell r="Q51">
            <v>101.8</v>
          </cell>
          <cell r="S51">
            <v>-101.8</v>
          </cell>
          <cell r="T51">
            <v>4197.6000000000004</v>
          </cell>
          <cell r="U51">
            <v>1990</v>
          </cell>
          <cell r="V51">
            <v>2207.6000000000004</v>
          </cell>
          <cell r="X51">
            <v>-4197.6000000000004</v>
          </cell>
          <cell r="Y51">
            <v>78.2</v>
          </cell>
          <cell r="Z51">
            <v>38</v>
          </cell>
          <cell r="AA51">
            <v>40.200000000000003</v>
          </cell>
          <cell r="AC51">
            <v>-78.2</v>
          </cell>
          <cell r="AD51">
            <v>1</v>
          </cell>
          <cell r="AE51">
            <v>0</v>
          </cell>
          <cell r="AF51">
            <v>1</v>
          </cell>
          <cell r="AJ51">
            <v>-1</v>
          </cell>
          <cell r="AP51">
            <v>4976.6000000000004</v>
          </cell>
          <cell r="AQ51">
            <v>2627</v>
          </cell>
          <cell r="AR51">
            <v>2349.6000000000004</v>
          </cell>
          <cell r="AS51">
            <v>0</v>
          </cell>
          <cell r="AT51">
            <v>-4976.6000000000004</v>
          </cell>
          <cell r="AU51">
            <v>2028</v>
          </cell>
          <cell r="AV51">
            <v>2282</v>
          </cell>
          <cell r="AW51">
            <v>599</v>
          </cell>
          <cell r="AX51">
            <v>67.600000000000364</v>
          </cell>
        </row>
        <row r="52">
          <cell r="N52">
            <v>0</v>
          </cell>
          <cell r="P52">
            <v>0</v>
          </cell>
          <cell r="Q52">
            <v>69133</v>
          </cell>
          <cell r="S52">
            <v>-69133</v>
          </cell>
          <cell r="T52">
            <v>149098</v>
          </cell>
          <cell r="U52">
            <v>89993.347560975613</v>
          </cell>
          <cell r="V52">
            <v>59104.652439024387</v>
          </cell>
          <cell r="X52">
            <v>-149098</v>
          </cell>
          <cell r="Y52">
            <v>124226</v>
          </cell>
          <cell r="Z52">
            <v>71487.750161952048</v>
          </cell>
          <cell r="AA52">
            <v>52738.249838047945</v>
          </cell>
          <cell r="AC52">
            <v>-124226</v>
          </cell>
          <cell r="AD52">
            <v>0</v>
          </cell>
          <cell r="AE52">
            <v>0</v>
          </cell>
          <cell r="AF52">
            <v>0</v>
          </cell>
          <cell r="AJ52">
            <v>0</v>
          </cell>
          <cell r="AN52">
            <v>0</v>
          </cell>
          <cell r="AP52">
            <v>342458</v>
          </cell>
          <cell r="AQ52">
            <v>161482.09772292766</v>
          </cell>
          <cell r="AR52">
            <v>180975.90227707234</v>
          </cell>
          <cell r="AS52">
            <v>0</v>
          </cell>
          <cell r="AT52">
            <v>-342458</v>
          </cell>
          <cell r="AU52">
            <v>161481.09772292766</v>
          </cell>
          <cell r="AV52">
            <v>180976</v>
          </cell>
          <cell r="AW52">
            <v>1</v>
          </cell>
          <cell r="AX52">
            <v>-9.7722927661379799E-2</v>
          </cell>
        </row>
        <row r="53">
          <cell r="N53">
            <v>0</v>
          </cell>
          <cell r="P53">
            <v>0</v>
          </cell>
          <cell r="Q53">
            <v>69133</v>
          </cell>
          <cell r="S53">
            <v>-69133</v>
          </cell>
          <cell r="T53">
            <v>149098</v>
          </cell>
          <cell r="U53">
            <v>89993.347560975613</v>
          </cell>
          <cell r="V53">
            <v>59104.652439024387</v>
          </cell>
          <cell r="X53">
            <v>-149098</v>
          </cell>
          <cell r="Y53">
            <v>124226</v>
          </cell>
          <cell r="Z53">
            <v>71487.750161952048</v>
          </cell>
          <cell r="AA53">
            <v>52738.249838047945</v>
          </cell>
          <cell r="AC53">
            <v>-124226</v>
          </cell>
          <cell r="AD53">
            <v>0</v>
          </cell>
          <cell r="AE53">
            <v>0</v>
          </cell>
          <cell r="AF53">
            <v>0</v>
          </cell>
          <cell r="AJ53">
            <v>0</v>
          </cell>
          <cell r="AP53">
            <v>342457</v>
          </cell>
          <cell r="AQ53">
            <v>161481.09772292766</v>
          </cell>
          <cell r="AR53">
            <v>180975.90227707234</v>
          </cell>
          <cell r="AS53">
            <v>0</v>
          </cell>
          <cell r="AT53">
            <v>-342457</v>
          </cell>
          <cell r="AU53">
            <v>161481.09772292766</v>
          </cell>
          <cell r="AV53">
            <v>180976</v>
          </cell>
          <cell r="AW53">
            <v>0</v>
          </cell>
          <cell r="AX53">
            <v>-9.7722927661379799E-2</v>
          </cell>
        </row>
        <row r="54">
          <cell r="N54">
            <v>0</v>
          </cell>
          <cell r="P54">
            <v>0</v>
          </cell>
          <cell r="Q54">
            <v>0</v>
          </cell>
          <cell r="S54">
            <v>0</v>
          </cell>
          <cell r="T54">
            <v>0</v>
          </cell>
          <cell r="U54">
            <v>0</v>
          </cell>
          <cell r="Y54">
            <v>0</v>
          </cell>
          <cell r="Z54">
            <v>0</v>
          </cell>
          <cell r="AA54">
            <v>0</v>
          </cell>
          <cell r="AD54">
            <v>0</v>
          </cell>
          <cell r="AE54">
            <v>0</v>
          </cell>
          <cell r="AF54">
            <v>0</v>
          </cell>
          <cell r="AS54">
            <v>0</v>
          </cell>
          <cell r="AT54">
            <v>0</v>
          </cell>
          <cell r="AV54">
            <v>0</v>
          </cell>
        </row>
        <row r="55">
          <cell r="C55">
            <v>38.4</v>
          </cell>
          <cell r="D55">
            <v>14</v>
          </cell>
          <cell r="E55">
            <v>24.4</v>
          </cell>
          <cell r="N55">
            <v>219.08600000000001</v>
          </cell>
          <cell r="P55">
            <v>-219.08600000000001</v>
          </cell>
          <cell r="Q55">
            <v>11113.690666666667</v>
          </cell>
          <cell r="S55">
            <v>-11113.690666666667</v>
          </cell>
          <cell r="T55">
            <v>0</v>
          </cell>
          <cell r="U55">
            <v>0</v>
          </cell>
          <cell r="V55">
            <v>0</v>
          </cell>
          <cell r="X55">
            <v>0</v>
          </cell>
          <cell r="Y55">
            <v>0</v>
          </cell>
          <cell r="Z55">
            <v>0</v>
          </cell>
          <cell r="AA55">
            <v>0</v>
          </cell>
          <cell r="AC55">
            <v>0</v>
          </cell>
          <cell r="AD55">
            <v>4291.1900000000005</v>
          </cell>
          <cell r="AE55">
            <v>1816.672</v>
          </cell>
          <cell r="AF55">
            <v>2474.518</v>
          </cell>
          <cell r="AJ55">
            <v>-4291.1900000000005</v>
          </cell>
          <cell r="AN55">
            <v>0</v>
          </cell>
          <cell r="AP55">
            <v>13188.848666666669</v>
          </cell>
          <cell r="AQ55">
            <v>234.08600000000001</v>
          </cell>
          <cell r="AR55">
            <v>12954.762666666669</v>
          </cell>
          <cell r="AS55">
            <v>-1</v>
          </cell>
          <cell r="AT55">
            <v>-13189.848666666669</v>
          </cell>
          <cell r="AU55">
            <v>0</v>
          </cell>
          <cell r="AV55">
            <v>3779</v>
          </cell>
          <cell r="AW55">
            <v>234.08600000000001</v>
          </cell>
          <cell r="AX55">
            <v>9175.7626666666692</v>
          </cell>
        </row>
        <row r="56">
          <cell r="C56">
            <v>2080.2818181818179</v>
          </cell>
          <cell r="D56">
            <v>737</v>
          </cell>
          <cell r="E56">
            <v>1343.2818181818182</v>
          </cell>
          <cell r="N56">
            <v>3164.3793939393945</v>
          </cell>
          <cell r="P56">
            <v>-3164.3793939393945</v>
          </cell>
          <cell r="Q56">
            <v>5784.0554545454543</v>
          </cell>
          <cell r="S56">
            <v>-5784.0554545454543</v>
          </cell>
          <cell r="T56">
            <v>1859.6045454545456</v>
          </cell>
          <cell r="U56">
            <v>935</v>
          </cell>
          <cell r="V56">
            <v>924.60454545454559</v>
          </cell>
          <cell r="X56">
            <v>-1859.6045454545456</v>
          </cell>
          <cell r="Y56">
            <v>1648.4672727272728</v>
          </cell>
          <cell r="Z56">
            <v>799</v>
          </cell>
          <cell r="AA56">
            <v>849.46727272727276</v>
          </cell>
          <cell r="AC56">
            <v>-1648.4672727272728</v>
          </cell>
          <cell r="AD56">
            <v>6238.4354545454553</v>
          </cell>
          <cell r="AE56">
            <v>5686.545454545454</v>
          </cell>
          <cell r="AF56">
            <v>551.89000000000033</v>
          </cell>
          <cell r="AJ56">
            <v>-6238.4354545454553</v>
          </cell>
          <cell r="AN56">
            <v>0</v>
          </cell>
          <cell r="AP56">
            <v>20770.333939393939</v>
          </cell>
          <cell r="AQ56">
            <v>6005.3793939393945</v>
          </cell>
          <cell r="AR56">
            <v>14764.954545454544</v>
          </cell>
          <cell r="AS56">
            <v>0</v>
          </cell>
          <cell r="AT56">
            <v>-20770.333939393939</v>
          </cell>
          <cell r="AU56">
            <v>1734</v>
          </cell>
          <cell r="AV56">
            <v>3741</v>
          </cell>
          <cell r="AW56">
            <v>4271.3793939393945</v>
          </cell>
          <cell r="AX56">
            <v>11023.954545454544</v>
          </cell>
        </row>
        <row r="57">
          <cell r="C57">
            <v>113</v>
          </cell>
          <cell r="D57">
            <v>40</v>
          </cell>
          <cell r="E57">
            <v>73</v>
          </cell>
          <cell r="N57">
            <v>175</v>
          </cell>
          <cell r="P57">
            <v>-175</v>
          </cell>
          <cell r="Q57">
            <v>318</v>
          </cell>
          <cell r="S57">
            <v>-318</v>
          </cell>
          <cell r="T57">
            <v>101</v>
          </cell>
          <cell r="U57">
            <v>51</v>
          </cell>
          <cell r="V57">
            <v>50</v>
          </cell>
          <cell r="X57">
            <v>-101</v>
          </cell>
          <cell r="Y57">
            <v>90</v>
          </cell>
          <cell r="Z57">
            <v>44</v>
          </cell>
          <cell r="AA57">
            <v>46</v>
          </cell>
          <cell r="AC57">
            <v>-90</v>
          </cell>
          <cell r="AD57">
            <v>344</v>
          </cell>
          <cell r="AE57">
            <v>312</v>
          </cell>
          <cell r="AF57">
            <v>32</v>
          </cell>
          <cell r="AJ57">
            <v>-344</v>
          </cell>
          <cell r="AN57">
            <v>0</v>
          </cell>
          <cell r="AP57">
            <v>1138</v>
          </cell>
          <cell r="AQ57">
            <v>330</v>
          </cell>
          <cell r="AR57">
            <v>808</v>
          </cell>
          <cell r="AS57">
            <v>0</v>
          </cell>
          <cell r="AT57">
            <v>-1138</v>
          </cell>
          <cell r="AU57">
            <v>95</v>
          </cell>
          <cell r="AV57">
            <v>156</v>
          </cell>
          <cell r="AW57">
            <v>235</v>
          </cell>
          <cell r="AX57">
            <v>652</v>
          </cell>
        </row>
        <row r="58">
          <cell r="C58">
            <v>663</v>
          </cell>
          <cell r="D58">
            <v>254</v>
          </cell>
          <cell r="E58">
            <v>409</v>
          </cell>
          <cell r="N58">
            <v>1014</v>
          </cell>
          <cell r="P58">
            <v>-1014</v>
          </cell>
          <cell r="Q58">
            <v>1849</v>
          </cell>
          <cell r="S58">
            <v>-1849</v>
          </cell>
          <cell r="T58">
            <v>595</v>
          </cell>
          <cell r="U58">
            <v>299</v>
          </cell>
          <cell r="V58">
            <v>296</v>
          </cell>
          <cell r="X58">
            <v>-595</v>
          </cell>
          <cell r="Y58">
            <v>527</v>
          </cell>
          <cell r="Z58">
            <v>256</v>
          </cell>
          <cell r="AA58">
            <v>271</v>
          </cell>
          <cell r="AC58">
            <v>-527</v>
          </cell>
          <cell r="AD58">
            <v>1997</v>
          </cell>
          <cell r="AE58">
            <v>1820</v>
          </cell>
          <cell r="AF58">
            <v>177</v>
          </cell>
          <cell r="AJ58">
            <v>-1997</v>
          </cell>
          <cell r="AN58">
            <v>0</v>
          </cell>
          <cell r="AP58">
            <v>6643</v>
          </cell>
          <cell r="AQ58">
            <v>1940</v>
          </cell>
          <cell r="AR58">
            <v>4703</v>
          </cell>
          <cell r="AS58">
            <v>1</v>
          </cell>
          <cell r="AT58">
            <v>-6642</v>
          </cell>
          <cell r="AU58">
            <v>0</v>
          </cell>
          <cell r="AV58">
            <v>0</v>
          </cell>
          <cell r="AW58">
            <v>0</v>
          </cell>
          <cell r="AX58">
            <v>0</v>
          </cell>
        </row>
        <row r="59">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J59">
            <v>0</v>
          </cell>
          <cell r="AN59">
            <v>37</v>
          </cell>
          <cell r="AP59">
            <v>0</v>
          </cell>
          <cell r="AQ59">
            <v>0</v>
          </cell>
          <cell r="AR59">
            <v>0</v>
          </cell>
          <cell r="AS59">
            <v>0</v>
          </cell>
          <cell r="AT59">
            <v>0</v>
          </cell>
          <cell r="AU59">
            <v>0</v>
          </cell>
          <cell r="AV59">
            <v>0</v>
          </cell>
          <cell r="AW59">
            <v>0</v>
          </cell>
          <cell r="AX59">
            <v>0</v>
          </cell>
        </row>
        <row r="60">
          <cell r="C60">
            <v>499.66666666666663</v>
          </cell>
          <cell r="D60">
            <v>175</v>
          </cell>
          <cell r="E60">
            <v>324.66666666666663</v>
          </cell>
          <cell r="N60">
            <v>3174</v>
          </cell>
          <cell r="P60">
            <v>-3174</v>
          </cell>
          <cell r="Q60">
            <v>6950</v>
          </cell>
          <cell r="S60">
            <v>-6950</v>
          </cell>
          <cell r="T60">
            <v>3715</v>
          </cell>
          <cell r="U60">
            <v>1797</v>
          </cell>
          <cell r="V60">
            <v>1918</v>
          </cell>
          <cell r="X60">
            <v>-3715</v>
          </cell>
          <cell r="Y60">
            <v>3890</v>
          </cell>
          <cell r="Z60">
            <v>1798</v>
          </cell>
          <cell r="AA60">
            <v>2092</v>
          </cell>
          <cell r="AC60">
            <v>-3890</v>
          </cell>
          <cell r="AD60">
            <v>3303.666666666667</v>
          </cell>
          <cell r="AE60">
            <v>3152.3333333333335</v>
          </cell>
          <cell r="AF60">
            <v>151.33333333333326</v>
          </cell>
          <cell r="AJ60">
            <v>-3303.666666666667</v>
          </cell>
          <cell r="AN60">
            <v>0</v>
          </cell>
          <cell r="AP60">
            <v>21339.999999999996</v>
          </cell>
          <cell r="AQ60">
            <v>6957</v>
          </cell>
          <cell r="AR60">
            <v>14382.999999999996</v>
          </cell>
          <cell r="AS60">
            <v>0</v>
          </cell>
          <cell r="AT60">
            <v>-21339.999999999996</v>
          </cell>
          <cell r="AU60">
            <v>3595</v>
          </cell>
          <cell r="AV60">
            <v>6373</v>
          </cell>
          <cell r="AW60">
            <v>3362</v>
          </cell>
          <cell r="AX60">
            <v>8009.9999999999964</v>
          </cell>
        </row>
        <row r="61">
          <cell r="N61">
            <v>0</v>
          </cell>
          <cell r="P61">
            <v>0</v>
          </cell>
          <cell r="Q61">
            <v>0</v>
          </cell>
          <cell r="S61">
            <v>0</v>
          </cell>
          <cell r="T61">
            <v>0</v>
          </cell>
          <cell r="U61">
            <v>0</v>
          </cell>
          <cell r="X61">
            <v>0</v>
          </cell>
          <cell r="Y61">
            <v>0</v>
          </cell>
          <cell r="Z61">
            <v>0</v>
          </cell>
          <cell r="AA61">
            <v>0</v>
          </cell>
          <cell r="AC61">
            <v>0</v>
          </cell>
          <cell r="AD61">
            <v>0</v>
          </cell>
          <cell r="AE61">
            <v>0</v>
          </cell>
          <cell r="AF61">
            <v>0</v>
          </cell>
          <cell r="AJ61">
            <v>0</v>
          </cell>
          <cell r="AP61">
            <v>295</v>
          </cell>
          <cell r="AS61">
            <v>0</v>
          </cell>
          <cell r="AT61">
            <v>-295</v>
          </cell>
        </row>
        <row r="62">
          <cell r="C62">
            <v>410</v>
          </cell>
          <cell r="D62">
            <v>135</v>
          </cell>
          <cell r="E62">
            <v>275</v>
          </cell>
          <cell r="N62">
            <v>3294.15</v>
          </cell>
          <cell r="P62">
            <v>-3294.15</v>
          </cell>
          <cell r="Q62">
            <v>7217.8940000000002</v>
          </cell>
          <cell r="S62">
            <v>-7217.8940000000002</v>
          </cell>
          <cell r="T62">
            <v>502.97</v>
          </cell>
          <cell r="U62">
            <v>53</v>
          </cell>
          <cell r="X62">
            <v>-502.97</v>
          </cell>
          <cell r="Y62">
            <v>780.26</v>
          </cell>
          <cell r="Z62">
            <v>28</v>
          </cell>
          <cell r="AA62">
            <v>197.76000000000002</v>
          </cell>
          <cell r="AC62">
            <v>-780.26</v>
          </cell>
          <cell r="AD62">
            <v>2119.4499999999998</v>
          </cell>
          <cell r="AE62">
            <v>1959.45</v>
          </cell>
          <cell r="AF62">
            <v>160</v>
          </cell>
          <cell r="AJ62">
            <v>-2119.4499999999998</v>
          </cell>
          <cell r="AP62">
            <v>14190.724</v>
          </cell>
          <cell r="AQ62">
            <v>3533.15</v>
          </cell>
          <cell r="AR62">
            <v>10657.574000000001</v>
          </cell>
          <cell r="AS62">
            <v>0</v>
          </cell>
          <cell r="AT62">
            <v>-14190.724</v>
          </cell>
          <cell r="AV62">
            <v>2183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J63">
            <v>0</v>
          </cell>
          <cell r="AP63">
            <v>94</v>
          </cell>
          <cell r="AQ63">
            <v>94</v>
          </cell>
          <cell r="AR63">
            <v>0</v>
          </cell>
          <cell r="AS63">
            <v>0</v>
          </cell>
          <cell r="AT63">
            <v>-94</v>
          </cell>
          <cell r="AV63">
            <v>0</v>
          </cell>
        </row>
        <row r="64">
          <cell r="C64">
            <v>98.333333333333329</v>
          </cell>
          <cell r="D64">
            <v>40</v>
          </cell>
          <cell r="E64">
            <v>49.333333333333329</v>
          </cell>
          <cell r="N64">
            <v>-120.15000000000009</v>
          </cell>
          <cell r="P64">
            <v>120.15000000000009</v>
          </cell>
          <cell r="Q64">
            <v>-267.89399999999978</v>
          </cell>
          <cell r="S64">
            <v>267.89399999999978</v>
          </cell>
          <cell r="T64">
            <v>3212.0299999999997</v>
          </cell>
          <cell r="U64">
            <v>1744</v>
          </cell>
          <cell r="X64">
            <v>-3212.0299999999997</v>
          </cell>
          <cell r="Y64">
            <v>3109.74</v>
          </cell>
          <cell r="Z64">
            <v>1770</v>
          </cell>
          <cell r="AA64">
            <v>1894.24</v>
          </cell>
          <cell r="AC64">
            <v>-3109.74</v>
          </cell>
          <cell r="AD64">
            <v>1184.2166666666667</v>
          </cell>
          <cell r="AE64">
            <v>1109.8833333333334</v>
          </cell>
          <cell r="AF64">
            <v>74.333333333333258</v>
          </cell>
          <cell r="AJ64">
            <v>-1184.2166666666667</v>
          </cell>
          <cell r="AP64">
            <v>7128.9426666666659</v>
          </cell>
          <cell r="AS64">
            <v>0</v>
          </cell>
          <cell r="AT64">
            <v>-7128.9426666666659</v>
          </cell>
        </row>
        <row r="65">
          <cell r="C65">
            <v>1024.242</v>
          </cell>
          <cell r="D65">
            <v>352</v>
          </cell>
          <cell r="E65">
            <v>672.24199999999996</v>
          </cell>
          <cell r="N65">
            <v>3327.1</v>
          </cell>
          <cell r="P65">
            <v>-3327.1</v>
          </cell>
          <cell r="Q65">
            <v>7376.4954545454548</v>
          </cell>
          <cell r="S65">
            <v>-7376.4954545454548</v>
          </cell>
          <cell r="T65">
            <v>6917.4590909090903</v>
          </cell>
          <cell r="U65">
            <v>4051</v>
          </cell>
          <cell r="V65">
            <v>2866.4590909090903</v>
          </cell>
          <cell r="X65">
            <v>-6917.4590909090903</v>
          </cell>
          <cell r="Y65">
            <v>4112.3999999999996</v>
          </cell>
          <cell r="Z65">
            <v>2124</v>
          </cell>
          <cell r="AA65">
            <v>1988.4</v>
          </cell>
          <cell r="AC65">
            <v>-4112.3999999999996</v>
          </cell>
          <cell r="AD65">
            <v>4515.7636363636366</v>
          </cell>
          <cell r="AE65">
            <v>4442.7636363636366</v>
          </cell>
          <cell r="AF65">
            <v>73</v>
          </cell>
          <cell r="AJ65">
            <v>-4515.7636363636366</v>
          </cell>
          <cell r="AP65">
            <v>27128.46018181818</v>
          </cell>
          <cell r="AQ65">
            <v>9876.1</v>
          </cell>
          <cell r="AR65">
            <v>17252.360181818178</v>
          </cell>
          <cell r="AS65">
            <v>0</v>
          </cell>
          <cell r="AT65">
            <v>-27128.46018181818</v>
          </cell>
          <cell r="AU65">
            <v>6175</v>
          </cell>
          <cell r="AV65">
            <v>7363</v>
          </cell>
          <cell r="AW65">
            <v>3701.1000000000004</v>
          </cell>
          <cell r="AX65">
            <v>9889.3601818181778</v>
          </cell>
        </row>
        <row r="66">
          <cell r="C66">
            <v>0</v>
          </cell>
          <cell r="D66">
            <v>0</v>
          </cell>
          <cell r="E66">
            <v>0</v>
          </cell>
          <cell r="N66">
            <v>400.33333333333331</v>
          </cell>
          <cell r="P66">
            <v>-400.33333333333331</v>
          </cell>
          <cell r="Q66">
            <v>2205.545454545455</v>
          </cell>
          <cell r="S66">
            <v>-2205.545454545455</v>
          </cell>
          <cell r="T66">
            <v>1273.2727272727273</v>
          </cell>
          <cell r="U66">
            <v>651</v>
          </cell>
          <cell r="V66">
            <v>622.27272727272725</v>
          </cell>
          <cell r="X66">
            <v>-1273.2727272727273</v>
          </cell>
          <cell r="Y66">
            <v>883</v>
          </cell>
          <cell r="Z66">
            <v>428</v>
          </cell>
          <cell r="AA66">
            <v>455</v>
          </cell>
          <cell r="AC66">
            <v>-883</v>
          </cell>
          <cell r="AD66">
            <v>821.09090909090912</v>
          </cell>
          <cell r="AE66">
            <v>821.09090909090912</v>
          </cell>
          <cell r="AF66">
            <v>0</v>
          </cell>
          <cell r="AJ66">
            <v>-821.09090909090912</v>
          </cell>
          <cell r="AP66">
            <v>5583.2424242424249</v>
          </cell>
          <cell r="AQ66">
            <v>1479.3333333333333</v>
          </cell>
          <cell r="AR66">
            <v>4103.9090909090919</v>
          </cell>
          <cell r="AS66">
            <v>0</v>
          </cell>
          <cell r="AT66">
            <v>-5583.2424242424249</v>
          </cell>
        </row>
        <row r="67">
          <cell r="C67">
            <v>0</v>
          </cell>
          <cell r="D67">
            <v>0</v>
          </cell>
          <cell r="E67">
            <v>0</v>
          </cell>
          <cell r="N67">
            <v>23</v>
          </cell>
          <cell r="P67">
            <v>-23</v>
          </cell>
          <cell r="Q67">
            <v>121</v>
          </cell>
          <cell r="S67">
            <v>-121</v>
          </cell>
          <cell r="T67">
            <v>70</v>
          </cell>
          <cell r="U67">
            <v>36</v>
          </cell>
          <cell r="V67">
            <v>34</v>
          </cell>
          <cell r="X67">
            <v>-70</v>
          </cell>
          <cell r="Y67">
            <v>48</v>
          </cell>
          <cell r="Z67">
            <v>24</v>
          </cell>
          <cell r="AA67">
            <v>24</v>
          </cell>
          <cell r="AC67">
            <v>-48</v>
          </cell>
          <cell r="AD67">
            <v>45</v>
          </cell>
          <cell r="AE67">
            <v>45</v>
          </cell>
          <cell r="AF67">
            <v>0</v>
          </cell>
          <cell r="AJ67">
            <v>-45</v>
          </cell>
          <cell r="AP67">
            <v>369</v>
          </cell>
          <cell r="AQ67">
            <v>145</v>
          </cell>
          <cell r="AR67">
            <v>224</v>
          </cell>
          <cell r="AS67">
            <v>0</v>
          </cell>
          <cell r="AT67">
            <v>-369</v>
          </cell>
        </row>
        <row r="68">
          <cell r="C68">
            <v>0</v>
          </cell>
          <cell r="D68">
            <v>0</v>
          </cell>
          <cell r="E68">
            <v>0</v>
          </cell>
          <cell r="N68">
            <v>129</v>
          </cell>
          <cell r="P68">
            <v>-129</v>
          </cell>
          <cell r="Q68">
            <v>704</v>
          </cell>
          <cell r="S68">
            <v>-704</v>
          </cell>
          <cell r="T68">
            <v>408</v>
          </cell>
          <cell r="U68">
            <v>208</v>
          </cell>
          <cell r="V68">
            <v>200</v>
          </cell>
          <cell r="X68">
            <v>-408</v>
          </cell>
          <cell r="Y68">
            <v>285</v>
          </cell>
          <cell r="Z68">
            <v>139</v>
          </cell>
          <cell r="AA68">
            <v>146</v>
          </cell>
          <cell r="AC68">
            <v>-285</v>
          </cell>
          <cell r="AD68">
            <v>263</v>
          </cell>
          <cell r="AE68">
            <v>263</v>
          </cell>
          <cell r="AF68">
            <v>0</v>
          </cell>
          <cell r="AJ68">
            <v>-263</v>
          </cell>
          <cell r="AP68">
            <v>1789</v>
          </cell>
          <cell r="AQ68">
            <v>476</v>
          </cell>
          <cell r="AR68">
            <v>1313</v>
          </cell>
          <cell r="AS68">
            <v>620</v>
          </cell>
          <cell r="AT68">
            <v>-1169</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J69">
            <v>0</v>
          </cell>
          <cell r="AP69">
            <v>-13</v>
          </cell>
          <cell r="AQ69">
            <v>-13</v>
          </cell>
          <cell r="AR69">
            <v>0</v>
          </cell>
          <cell r="AS69">
            <v>0</v>
          </cell>
          <cell r="AT69">
            <v>13</v>
          </cell>
        </row>
        <row r="70">
          <cell r="C70">
            <v>0</v>
          </cell>
          <cell r="D70">
            <v>0</v>
          </cell>
          <cell r="E70">
            <v>0</v>
          </cell>
          <cell r="N70">
            <v>1554.6</v>
          </cell>
          <cell r="P70">
            <v>-1554.6</v>
          </cell>
          <cell r="Q70">
            <v>1487</v>
          </cell>
          <cell r="S70">
            <v>-1487</v>
          </cell>
          <cell r="T70">
            <v>0</v>
          </cell>
          <cell r="U70">
            <v>2102</v>
          </cell>
          <cell r="V70">
            <v>-2102</v>
          </cell>
          <cell r="X70">
            <v>0</v>
          </cell>
          <cell r="Y70">
            <v>0</v>
          </cell>
          <cell r="Z70">
            <v>838</v>
          </cell>
          <cell r="AA70">
            <v>1754</v>
          </cell>
          <cell r="AC70">
            <v>0</v>
          </cell>
          <cell r="AD70">
            <v>1173</v>
          </cell>
          <cell r="AE70">
            <v>1883</v>
          </cell>
          <cell r="AF70">
            <v>441</v>
          </cell>
          <cell r="AJ70">
            <v>-1173</v>
          </cell>
          <cell r="AP70">
            <v>5109.6000000000004</v>
          </cell>
          <cell r="AQ70">
            <v>4679.6000000000004</v>
          </cell>
          <cell r="AS70">
            <v>0</v>
          </cell>
          <cell r="AT70">
            <v>-5109.6000000000004</v>
          </cell>
        </row>
        <row r="71">
          <cell r="C71">
            <v>0</v>
          </cell>
          <cell r="D71">
            <v>0</v>
          </cell>
          <cell r="E71">
            <v>0</v>
          </cell>
          <cell r="N71">
            <v>289</v>
          </cell>
          <cell r="P71">
            <v>-289</v>
          </cell>
          <cell r="Q71">
            <v>1765.45</v>
          </cell>
          <cell r="S71">
            <v>-1765.45</v>
          </cell>
          <cell r="T71">
            <v>0</v>
          </cell>
          <cell r="U71">
            <v>408</v>
          </cell>
          <cell r="V71">
            <v>0</v>
          </cell>
          <cell r="X71">
            <v>0</v>
          </cell>
          <cell r="Y71">
            <v>0</v>
          </cell>
          <cell r="Z71">
            <v>218</v>
          </cell>
          <cell r="AA71">
            <v>102</v>
          </cell>
          <cell r="AC71">
            <v>0</v>
          </cell>
          <cell r="AD71">
            <v>0</v>
          </cell>
          <cell r="AE71">
            <v>148.36363636363637</v>
          </cell>
          <cell r="AF71">
            <v>70</v>
          </cell>
          <cell r="AJ71">
            <v>0</v>
          </cell>
          <cell r="AP71">
            <v>2202.8136363636363</v>
          </cell>
          <cell r="AQ71">
            <v>915</v>
          </cell>
          <cell r="AS71">
            <v>0</v>
          </cell>
          <cell r="AT71">
            <v>-2202.8136363636363</v>
          </cell>
        </row>
        <row r="72">
          <cell r="C72">
            <v>10849.462666666666</v>
          </cell>
          <cell r="D72">
            <v>4207</v>
          </cell>
          <cell r="E72">
            <v>6642.4626666666672</v>
          </cell>
          <cell r="N72">
            <v>473.07000000000005</v>
          </cell>
          <cell r="P72">
            <v>-473.07000000000005</v>
          </cell>
          <cell r="Q72">
            <v>1406.3516666666667</v>
          </cell>
          <cell r="S72">
            <v>-1406.3516666666667</v>
          </cell>
          <cell r="T72">
            <v>498.45800000000003</v>
          </cell>
          <cell r="U72">
            <v>255</v>
          </cell>
          <cell r="V72">
            <v>243.45800000000003</v>
          </cell>
          <cell r="X72">
            <v>-498.45800000000003</v>
          </cell>
          <cell r="Y72">
            <v>426.31200000000001</v>
          </cell>
          <cell r="Z72">
            <v>208</v>
          </cell>
          <cell r="AA72">
            <v>218.31200000000001</v>
          </cell>
          <cell r="AC72">
            <v>-426.31200000000001</v>
          </cell>
          <cell r="AD72">
            <v>1069.9006666666667</v>
          </cell>
          <cell r="AE72">
            <v>901.93000000000006</v>
          </cell>
          <cell r="AF72">
            <v>167.97066666666666</v>
          </cell>
          <cell r="AJ72">
            <v>-1069.9006666666667</v>
          </cell>
          <cell r="AN72">
            <v>0</v>
          </cell>
          <cell r="AP72">
            <v>15543.584333333334</v>
          </cell>
          <cell r="AQ72">
            <v>5655.07</v>
          </cell>
          <cell r="AR72">
            <v>9888.5143333333344</v>
          </cell>
          <cell r="AS72">
            <v>8</v>
          </cell>
          <cell r="AT72">
            <v>-15535.584333333334</v>
          </cell>
          <cell r="AU72">
            <v>463</v>
          </cell>
          <cell r="AV72">
            <v>940</v>
          </cell>
          <cell r="AW72">
            <v>2971.07</v>
          </cell>
          <cell r="AX72">
            <v>8948.5143333333344</v>
          </cell>
        </row>
        <row r="73">
          <cell r="C73">
            <v>243</v>
          </cell>
          <cell r="D73">
            <v>103</v>
          </cell>
          <cell r="E73">
            <v>140</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J73">
            <v>0</v>
          </cell>
          <cell r="AP73">
            <v>243</v>
          </cell>
          <cell r="AQ73">
            <v>103</v>
          </cell>
          <cell r="AR73">
            <v>140</v>
          </cell>
          <cell r="AS73">
            <v>0</v>
          </cell>
          <cell r="AT73">
            <v>-243</v>
          </cell>
          <cell r="AU73">
            <v>0</v>
          </cell>
          <cell r="AV73">
            <v>0</v>
          </cell>
          <cell r="AW73">
            <v>103</v>
          </cell>
          <cell r="AX73">
            <v>140</v>
          </cell>
        </row>
        <row r="74">
          <cell r="C74">
            <v>4428</v>
          </cell>
          <cell r="D74">
            <v>1883</v>
          </cell>
          <cell r="E74">
            <v>2545</v>
          </cell>
          <cell r="N74">
            <v>473.07000000000005</v>
          </cell>
          <cell r="P74">
            <v>-473.07000000000005</v>
          </cell>
          <cell r="Q74">
            <v>1406.3516666666667</v>
          </cell>
          <cell r="S74">
            <v>-1406.3516666666667</v>
          </cell>
          <cell r="T74">
            <v>498.45800000000003</v>
          </cell>
          <cell r="U74">
            <v>255</v>
          </cell>
          <cell r="V74">
            <v>243.45800000000003</v>
          </cell>
          <cell r="X74">
            <v>-498.45800000000003</v>
          </cell>
          <cell r="Y74">
            <v>426.31200000000001</v>
          </cell>
          <cell r="Z74">
            <v>208</v>
          </cell>
          <cell r="AA74">
            <v>218.31200000000001</v>
          </cell>
          <cell r="AC74">
            <v>-426.31200000000001</v>
          </cell>
          <cell r="AD74">
            <v>1069.9006666666667</v>
          </cell>
          <cell r="AE74">
            <v>901.32999999999993</v>
          </cell>
          <cell r="AF74">
            <v>168.57066666666665</v>
          </cell>
          <cell r="AJ74">
            <v>-1069.9006666666667</v>
          </cell>
          <cell r="AN74">
            <v>0</v>
          </cell>
          <cell r="AP74">
            <v>9121.5216666666656</v>
          </cell>
          <cell r="AQ74">
            <v>3331.07</v>
          </cell>
          <cell r="AR74">
            <v>5790.4516666666659</v>
          </cell>
          <cell r="AS74">
            <v>8</v>
          </cell>
          <cell r="AT74">
            <v>-9113.5216666666656</v>
          </cell>
          <cell r="AU74">
            <v>463</v>
          </cell>
          <cell r="AV74">
            <v>940</v>
          </cell>
          <cell r="AW74">
            <v>2868.07</v>
          </cell>
          <cell r="AX74">
            <v>4850.4516666666659</v>
          </cell>
        </row>
        <row r="75">
          <cell r="C75">
            <v>1177</v>
          </cell>
          <cell r="D75">
            <v>494</v>
          </cell>
          <cell r="E75">
            <v>683</v>
          </cell>
          <cell r="N75">
            <v>313.07</v>
          </cell>
          <cell r="P75">
            <v>-313.07</v>
          </cell>
          <cell r="Q75">
            <v>738.91</v>
          </cell>
          <cell r="S75">
            <v>-738.91</v>
          </cell>
          <cell r="T75">
            <v>272.80799999999999</v>
          </cell>
          <cell r="U75">
            <v>142</v>
          </cell>
          <cell r="V75">
            <v>130.80799999999999</v>
          </cell>
          <cell r="X75">
            <v>-272.80799999999999</v>
          </cell>
          <cell r="Y75">
            <v>178.36199999999999</v>
          </cell>
          <cell r="Z75">
            <v>153</v>
          </cell>
          <cell r="AA75">
            <v>25.361999999999988</v>
          </cell>
          <cell r="AC75">
            <v>-178.36199999999999</v>
          </cell>
          <cell r="AD75">
            <v>686.10066666666671</v>
          </cell>
          <cell r="AE75">
            <v>625.48</v>
          </cell>
          <cell r="AF75">
            <v>60.620666666666651</v>
          </cell>
          <cell r="AJ75">
            <v>-686.10066666666671</v>
          </cell>
          <cell r="AP75">
            <v>3490.63</v>
          </cell>
          <cell r="AQ75">
            <v>1266.07</v>
          </cell>
          <cell r="AR75">
            <v>2224.5600000000004</v>
          </cell>
          <cell r="AS75">
            <v>0</v>
          </cell>
          <cell r="AT75">
            <v>-3490.63</v>
          </cell>
          <cell r="AX75">
            <v>2224.5600000000004</v>
          </cell>
        </row>
        <row r="76">
          <cell r="C76">
            <v>33</v>
          </cell>
          <cell r="D76">
            <v>15</v>
          </cell>
          <cell r="E76">
            <v>18</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609</v>
          </cell>
          <cell r="AQ76">
            <v>354</v>
          </cell>
          <cell r="AR76">
            <v>255</v>
          </cell>
          <cell r="AS76">
            <v>0</v>
          </cell>
          <cell r="AT76">
            <v>-609</v>
          </cell>
          <cell r="AX76">
            <v>255</v>
          </cell>
        </row>
        <row r="77">
          <cell r="C77">
            <v>307</v>
          </cell>
          <cell r="D77">
            <v>134</v>
          </cell>
          <cell r="E77">
            <v>173</v>
          </cell>
          <cell r="N77">
            <v>58.75</v>
          </cell>
          <cell r="Q77">
            <v>415.4666666666667</v>
          </cell>
          <cell r="T77">
            <v>101.6</v>
          </cell>
          <cell r="U77">
            <v>8</v>
          </cell>
          <cell r="V77">
            <v>93.6</v>
          </cell>
          <cell r="Y77">
            <v>75.150000000000006</v>
          </cell>
          <cell r="Z77">
            <v>10</v>
          </cell>
          <cell r="AA77">
            <v>27.200000000000003</v>
          </cell>
          <cell r="AD77">
            <v>188.75</v>
          </cell>
          <cell r="AE77">
            <v>132.85</v>
          </cell>
          <cell r="AF77">
            <v>55.900000000000006</v>
          </cell>
        </row>
        <row r="78">
          <cell r="C78">
            <v>1549</v>
          </cell>
          <cell r="D78">
            <v>634</v>
          </cell>
          <cell r="E78">
            <v>915</v>
          </cell>
          <cell r="N78">
            <v>100.25</v>
          </cell>
          <cell r="Q78">
            <v>251.97500000000002</v>
          </cell>
          <cell r="T78">
            <v>123.05</v>
          </cell>
          <cell r="U78">
            <v>14</v>
          </cell>
          <cell r="V78">
            <v>109.05</v>
          </cell>
          <cell r="Y78">
            <v>172.8</v>
          </cell>
          <cell r="Z78">
            <v>14</v>
          </cell>
          <cell r="AA78">
            <v>67.599999999999994</v>
          </cell>
          <cell r="AD78">
            <v>194.05</v>
          </cell>
          <cell r="AE78">
            <v>143</v>
          </cell>
          <cell r="AF78">
            <v>51.050000000000004</v>
          </cell>
        </row>
        <row r="79">
          <cell r="C79">
            <v>0</v>
          </cell>
          <cell r="D79">
            <v>0</v>
          </cell>
          <cell r="E79">
            <v>0</v>
          </cell>
          <cell r="N79">
            <v>15.1</v>
          </cell>
          <cell r="P79">
            <v>-15.1</v>
          </cell>
          <cell r="Q79">
            <v>7.5</v>
          </cell>
          <cell r="S79">
            <v>-7.5</v>
          </cell>
          <cell r="T79">
            <v>0</v>
          </cell>
          <cell r="X79">
            <v>0</v>
          </cell>
          <cell r="Y79">
            <v>6.7</v>
          </cell>
          <cell r="Z79">
            <v>0</v>
          </cell>
          <cell r="AA79">
            <v>6.7</v>
          </cell>
          <cell r="AC79">
            <v>-6.7</v>
          </cell>
          <cell r="AD79">
            <v>38.799999999999997</v>
          </cell>
          <cell r="AE79">
            <v>34</v>
          </cell>
          <cell r="AF79">
            <v>4.7999999999999972</v>
          </cell>
          <cell r="AJ79">
            <v>-38.799999999999997</v>
          </cell>
          <cell r="AP79">
            <v>578.30000000000007</v>
          </cell>
          <cell r="AQ79">
            <v>530.1</v>
          </cell>
          <cell r="AS79">
            <v>0</v>
          </cell>
          <cell r="AT79">
            <v>-578.30000000000007</v>
          </cell>
        </row>
        <row r="80">
          <cell r="C80">
            <v>18522.495818181818</v>
          </cell>
          <cell r="D80">
            <v>6954</v>
          </cell>
          <cell r="E80">
            <v>11568.495818181818</v>
          </cell>
          <cell r="N80">
            <v>14213.927393939395</v>
          </cell>
          <cell r="O80">
            <v>0</v>
          </cell>
          <cell r="P80">
            <v>-14213.927393939395</v>
          </cell>
          <cell r="Q80">
            <v>110896.91057575757</v>
          </cell>
          <cell r="R80">
            <v>0</v>
          </cell>
          <cell r="S80">
            <v>-110896.91057575757</v>
          </cell>
          <cell r="T80">
            <v>168860.48696969697</v>
          </cell>
          <cell r="U80">
            <v>100363.34756097561</v>
          </cell>
          <cell r="V80">
            <v>68497.139408721356</v>
          </cell>
          <cell r="W80">
            <v>0</v>
          </cell>
          <cell r="X80">
            <v>-168860.48696969697</v>
          </cell>
          <cell r="Y80">
            <v>136973.54727272727</v>
          </cell>
          <cell r="Z80">
            <v>77813.750161952048</v>
          </cell>
          <cell r="AA80">
            <v>59159.797110775216</v>
          </cell>
          <cell r="AB80">
            <v>0</v>
          </cell>
          <cell r="AC80">
            <v>-136973.54727272727</v>
          </cell>
          <cell r="AD80">
            <v>25185.505090909097</v>
          </cell>
          <cell r="AE80">
            <v>20590.894424242426</v>
          </cell>
          <cell r="AF80">
            <v>4594.6106666666674</v>
          </cell>
          <cell r="AG80">
            <v>0</v>
          </cell>
          <cell r="AH80">
            <v>0</v>
          </cell>
          <cell r="AI80">
            <v>0</v>
          </cell>
          <cell r="AJ80">
            <v>-25185.505090909097</v>
          </cell>
          <cell r="AL80">
            <v>0</v>
          </cell>
          <cell r="AN80">
            <v>37</v>
          </cell>
          <cell r="AP80">
            <v>471969.26245454542</v>
          </cell>
          <cell r="AQ80">
            <v>200507.02511686707</v>
          </cell>
          <cell r="AR80">
            <v>271462.23733767844</v>
          </cell>
          <cell r="AS80">
            <v>8</v>
          </cell>
          <cell r="AT80">
            <v>-471961.26245454542</v>
          </cell>
          <cell r="AU80">
            <v>177622.09772292766</v>
          </cell>
          <cell r="AV80">
            <v>209746</v>
          </cell>
          <cell r="AW80">
            <v>18723.927393939397</v>
          </cell>
          <cell r="AX80">
            <v>57013.237337678387</v>
          </cell>
        </row>
        <row r="81">
          <cell r="C81">
            <v>18279.495818181818</v>
          </cell>
          <cell r="D81">
            <v>6851</v>
          </cell>
          <cell r="E81">
            <v>11428.495818181818</v>
          </cell>
          <cell r="P81">
            <v>0</v>
          </cell>
          <cell r="S81">
            <v>0</v>
          </cell>
          <cell r="X81">
            <v>0</v>
          </cell>
          <cell r="AC81">
            <v>0</v>
          </cell>
          <cell r="AJ81">
            <v>0</v>
          </cell>
          <cell r="AP81">
            <v>129511.26245454542</v>
          </cell>
          <cell r="AQ81">
            <v>39024.927393939404</v>
          </cell>
          <cell r="AR81">
            <v>90486.335060606099</v>
          </cell>
          <cell r="AS81">
            <v>0</v>
          </cell>
          <cell r="AT81">
            <v>-129511.26245454542</v>
          </cell>
          <cell r="AU81">
            <v>16141</v>
          </cell>
          <cell r="AV81">
            <v>28770</v>
          </cell>
          <cell r="AW81">
            <v>18722.927393939397</v>
          </cell>
          <cell r="AX81">
            <v>57013.335060606049</v>
          </cell>
        </row>
        <row r="82">
          <cell r="N82">
            <v>3564.712727272728</v>
          </cell>
          <cell r="O82">
            <v>0</v>
          </cell>
          <cell r="P82">
            <v>-3564.712727272728</v>
          </cell>
          <cell r="Q82">
            <v>7989.6009090909092</v>
          </cell>
          <cell r="R82">
            <v>0</v>
          </cell>
          <cell r="S82">
            <v>-7989.6009090909092</v>
          </cell>
          <cell r="T82">
            <v>3132.8772727272726</v>
          </cell>
          <cell r="U82">
            <v>1586</v>
          </cell>
          <cell r="V82">
            <v>1546.8772727272728</v>
          </cell>
          <cell r="W82">
            <v>0</v>
          </cell>
          <cell r="X82">
            <v>-3132.8772727272726</v>
          </cell>
          <cell r="Y82">
            <v>2531.4672727272728</v>
          </cell>
          <cell r="Z82">
            <v>1227</v>
          </cell>
          <cell r="AA82">
            <v>1304.4672727272728</v>
          </cell>
          <cell r="AB82">
            <v>0</v>
          </cell>
          <cell r="AC82">
            <v>-2531.4672727272728</v>
          </cell>
          <cell r="AD82">
            <v>7059.5263636363643</v>
          </cell>
          <cell r="AE82">
            <v>6507.6363636363631</v>
          </cell>
          <cell r="AF82">
            <v>551.89000000000033</v>
          </cell>
          <cell r="AG82">
            <v>0</v>
          </cell>
          <cell r="AH82">
            <v>0</v>
          </cell>
          <cell r="AI82">
            <v>0</v>
          </cell>
          <cell r="AJ82">
            <v>-7059.5263636363643</v>
          </cell>
          <cell r="AN82">
            <v>0</v>
          </cell>
          <cell r="AP82">
            <v>26353.576363636363</v>
          </cell>
          <cell r="AS82">
            <v>0</v>
          </cell>
          <cell r="AT82">
            <v>-26353.576363636363</v>
          </cell>
        </row>
        <row r="83">
          <cell r="C83">
            <v>11727</v>
          </cell>
          <cell r="D83">
            <v>11727</v>
          </cell>
          <cell r="E83">
            <v>0</v>
          </cell>
          <cell r="P83">
            <v>0</v>
          </cell>
          <cell r="S83">
            <v>0</v>
          </cell>
          <cell r="X83">
            <v>0</v>
          </cell>
          <cell r="AC83">
            <v>0</v>
          </cell>
          <cell r="AJ83">
            <v>0</v>
          </cell>
          <cell r="AP83">
            <v>11727</v>
          </cell>
          <cell r="AQ83">
            <v>11727</v>
          </cell>
          <cell r="AR83">
            <v>0</v>
          </cell>
          <cell r="AS83">
            <v>0</v>
          </cell>
          <cell r="AT83">
            <v>-11727</v>
          </cell>
          <cell r="AU83">
            <v>0</v>
          </cell>
          <cell r="AV83">
            <v>0</v>
          </cell>
          <cell r="AW83">
            <v>0</v>
          </cell>
          <cell r="AX83">
            <v>0</v>
          </cell>
        </row>
        <row r="84">
          <cell r="C84">
            <v>30249.495818181818</v>
          </cell>
          <cell r="D84">
            <v>18681</v>
          </cell>
          <cell r="E84">
            <v>11568.495818181818</v>
          </cell>
          <cell r="N84">
            <v>14213.927393939395</v>
          </cell>
          <cell r="O84">
            <v>0</v>
          </cell>
          <cell r="P84">
            <v>-14213.927393939395</v>
          </cell>
          <cell r="Q84">
            <v>110896.91057575757</v>
          </cell>
          <cell r="R84">
            <v>0</v>
          </cell>
          <cell r="S84">
            <v>-110896.91057575757</v>
          </cell>
          <cell r="T84">
            <v>168860.48696969697</v>
          </cell>
          <cell r="U84">
            <v>100363.34756097561</v>
          </cell>
          <cell r="V84">
            <v>68497.139408721356</v>
          </cell>
          <cell r="W84">
            <v>0</v>
          </cell>
          <cell r="X84">
            <v>-168860.48696969697</v>
          </cell>
          <cell r="Y84">
            <v>136973.54727272727</v>
          </cell>
          <cell r="Z84">
            <v>77813.750161952048</v>
          </cell>
          <cell r="AA84">
            <v>59159.797110775216</v>
          </cell>
          <cell r="AB84">
            <v>0</v>
          </cell>
          <cell r="AC84">
            <v>-136973.54727272727</v>
          </cell>
          <cell r="AD84">
            <v>25185.505090909097</v>
          </cell>
          <cell r="AE84">
            <v>20590.894424242426</v>
          </cell>
          <cell r="AF84">
            <v>4594.6106666666674</v>
          </cell>
          <cell r="AG84">
            <v>0</v>
          </cell>
          <cell r="AH84">
            <v>0</v>
          </cell>
          <cell r="AI84">
            <v>0</v>
          </cell>
          <cell r="AJ84">
            <v>-25185.505090909097</v>
          </cell>
          <cell r="AL84">
            <v>0</v>
          </cell>
          <cell r="AN84">
            <v>37</v>
          </cell>
          <cell r="AP84">
            <v>483696.26245454542</v>
          </cell>
          <cell r="AQ84">
            <v>212234.02511686707</v>
          </cell>
          <cell r="AR84">
            <v>271462.23733767844</v>
          </cell>
          <cell r="AS84">
            <v>8</v>
          </cell>
          <cell r="AT84">
            <v>-483688.26245454542</v>
          </cell>
          <cell r="AU84">
            <v>177622.09772292766</v>
          </cell>
          <cell r="AV84">
            <v>209746</v>
          </cell>
          <cell r="AW84">
            <v>18723.927393939397</v>
          </cell>
          <cell r="AX84">
            <v>57013.237337678387</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898</v>
          </cell>
          <cell r="D86">
            <v>709</v>
          </cell>
          <cell r="E86">
            <v>189</v>
          </cell>
          <cell r="N86">
            <v>0</v>
          </cell>
          <cell r="P86">
            <v>0</v>
          </cell>
          <cell r="Q86">
            <v>0</v>
          </cell>
          <cell r="S86">
            <v>0</v>
          </cell>
          <cell r="T86">
            <v>0</v>
          </cell>
          <cell r="U86">
            <v>0</v>
          </cell>
          <cell r="V86">
            <v>0</v>
          </cell>
          <cell r="X86">
            <v>0</v>
          </cell>
          <cell r="Y86">
            <v>0</v>
          </cell>
          <cell r="AC86">
            <v>0</v>
          </cell>
          <cell r="AI86">
            <v>0</v>
          </cell>
          <cell r="AJ86">
            <v>0</v>
          </cell>
          <cell r="AP86">
            <v>898</v>
          </cell>
          <cell r="AQ86">
            <v>709</v>
          </cell>
          <cell r="AR86">
            <v>189</v>
          </cell>
          <cell r="AS86">
            <v>0</v>
          </cell>
          <cell r="AT86">
            <v>-898</v>
          </cell>
          <cell r="AU86">
            <v>0</v>
          </cell>
          <cell r="AV86">
            <v>0</v>
          </cell>
          <cell r="AW86">
            <v>709</v>
          </cell>
          <cell r="AX86">
            <v>189</v>
          </cell>
        </row>
        <row r="87">
          <cell r="C87">
            <v>194</v>
          </cell>
          <cell r="D87">
            <v>113.16775798446338</v>
          </cell>
          <cell r="E87">
            <v>80.832242015536622</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193</v>
          </cell>
          <cell r="AQ87">
            <v>113.16775798446338</v>
          </cell>
          <cell r="AR87">
            <v>79.832242015536622</v>
          </cell>
          <cell r="AS87">
            <v>-1</v>
          </cell>
          <cell r="AT87">
            <v>-194</v>
          </cell>
          <cell r="AU87">
            <v>0</v>
          </cell>
          <cell r="AV87">
            <v>0</v>
          </cell>
          <cell r="AW87">
            <v>113.16775798446338</v>
          </cell>
          <cell r="AX87">
            <v>79.832242015536622</v>
          </cell>
        </row>
        <row r="88">
          <cell r="C88">
            <v>30</v>
          </cell>
          <cell r="D88">
            <v>17.548513572396324</v>
          </cell>
          <cell r="E88">
            <v>12.451486427603676</v>
          </cell>
          <cell r="N88">
            <v>118.13333333333333</v>
          </cell>
          <cell r="O88">
            <v>51</v>
          </cell>
          <cell r="P88">
            <v>-67.133333333333326</v>
          </cell>
          <cell r="Q88">
            <v>101.6</v>
          </cell>
          <cell r="S88">
            <v>-101.6</v>
          </cell>
          <cell r="T88">
            <v>428.26666666666665</v>
          </cell>
          <cell r="U88">
            <v>176</v>
          </cell>
          <cell r="V88">
            <v>252.26666666666665</v>
          </cell>
          <cell r="X88">
            <v>-428.26666666666665</v>
          </cell>
          <cell r="Y88">
            <v>389.93333333333328</v>
          </cell>
          <cell r="AB88">
            <v>0</v>
          </cell>
          <cell r="AC88">
            <v>-389.93333333333328</v>
          </cell>
          <cell r="AD88">
            <v>119</v>
          </cell>
          <cell r="AE88">
            <v>26</v>
          </cell>
          <cell r="AF88">
            <v>93</v>
          </cell>
          <cell r="AJ88">
            <v>-119</v>
          </cell>
          <cell r="AP88">
            <v>998.93333333333339</v>
          </cell>
          <cell r="AQ88">
            <v>242.68184690572969</v>
          </cell>
          <cell r="AR88">
            <v>756.25148642760371</v>
          </cell>
          <cell r="AS88">
            <v>50</v>
          </cell>
          <cell r="AT88">
            <v>-948.93333333333339</v>
          </cell>
          <cell r="AU88">
            <v>176</v>
          </cell>
          <cell r="AV88">
            <v>280</v>
          </cell>
          <cell r="AW88">
            <v>66.681846905729685</v>
          </cell>
          <cell r="AX88">
            <v>476.25148642760371</v>
          </cell>
        </row>
        <row r="89">
          <cell r="C89">
            <v>31371.495818181818</v>
          </cell>
          <cell r="D89">
            <v>19520.716271556859</v>
          </cell>
          <cell r="E89">
            <v>11850.779546624959</v>
          </cell>
          <cell r="N89">
            <v>14332.060727272728</v>
          </cell>
          <cell r="O89">
            <v>51</v>
          </cell>
          <cell r="P89">
            <v>-14281.060727272728</v>
          </cell>
          <cell r="Q89">
            <v>110998.51057575758</v>
          </cell>
          <cell r="R89">
            <v>0</v>
          </cell>
          <cell r="S89">
            <v>-110998.51057575758</v>
          </cell>
          <cell r="T89">
            <v>169288.75363636363</v>
          </cell>
          <cell r="U89">
            <v>100539.34756097561</v>
          </cell>
          <cell r="V89">
            <v>68749.406075388019</v>
          </cell>
          <cell r="W89">
            <v>0</v>
          </cell>
          <cell r="X89">
            <v>-169288.75363636363</v>
          </cell>
          <cell r="Y89">
            <v>137363.48060606059</v>
          </cell>
          <cell r="Z89">
            <v>77813.750161952048</v>
          </cell>
          <cell r="AA89">
            <v>59159.797110775216</v>
          </cell>
          <cell r="AB89">
            <v>0</v>
          </cell>
          <cell r="AC89">
            <v>-137363.48060606059</v>
          </cell>
          <cell r="AD89">
            <v>25304.505090909097</v>
          </cell>
          <cell r="AE89">
            <v>20616.894424242426</v>
          </cell>
          <cell r="AF89">
            <v>4687.6106666666674</v>
          </cell>
          <cell r="AJ89">
            <v>-25304.505090909097</v>
          </cell>
          <cell r="AK89">
            <v>0</v>
          </cell>
          <cell r="AN89">
            <v>37</v>
          </cell>
          <cell r="AP89">
            <v>485787.19578787877</v>
          </cell>
          <cell r="AQ89">
            <v>213299.87472175725</v>
          </cell>
          <cell r="AR89">
            <v>272487.32106612157</v>
          </cell>
          <cell r="AS89">
            <v>57</v>
          </cell>
          <cell r="AT89">
            <v>-485730.19578787877</v>
          </cell>
          <cell r="AU89">
            <v>177798.09772292766</v>
          </cell>
          <cell r="AV89">
            <v>210026</v>
          </cell>
          <cell r="AW89">
            <v>19612.776998829588</v>
          </cell>
          <cell r="AX89">
            <v>57757.321066121527</v>
          </cell>
        </row>
        <row r="90">
          <cell r="C90">
            <v>19644.495818181818</v>
          </cell>
          <cell r="D90">
            <v>7793.7162715568593</v>
          </cell>
          <cell r="E90">
            <v>11850.779546624959</v>
          </cell>
          <cell r="N90">
            <v>14332.060727272728</v>
          </cell>
          <cell r="O90">
            <v>51</v>
          </cell>
          <cell r="P90">
            <v>-14281.060727272728</v>
          </cell>
          <cell r="Q90">
            <v>41865.51057575758</v>
          </cell>
          <cell r="R90">
            <v>0</v>
          </cell>
          <cell r="S90">
            <v>-41865.51057575758</v>
          </cell>
          <cell r="T90">
            <v>20190.753636363632</v>
          </cell>
          <cell r="U90">
            <v>10546</v>
          </cell>
          <cell r="V90">
            <v>9644.7536363636318</v>
          </cell>
          <cell r="W90">
            <v>0</v>
          </cell>
          <cell r="X90">
            <v>-20190.753636363632</v>
          </cell>
          <cell r="Y90">
            <v>13137.480606060592</v>
          </cell>
          <cell r="Z90">
            <v>6326</v>
          </cell>
          <cell r="AA90">
            <v>6421.5472727272718</v>
          </cell>
          <cell r="AB90">
            <v>0</v>
          </cell>
          <cell r="AC90">
            <v>-13137.480606060592</v>
          </cell>
          <cell r="AD90">
            <v>25304.505090909097</v>
          </cell>
          <cell r="AE90">
            <v>20616.894424242426</v>
          </cell>
          <cell r="AF90">
            <v>4687.6106666666674</v>
          </cell>
          <cell r="AJ90">
            <v>-25304.505090909097</v>
          </cell>
          <cell r="AN90">
            <v>37</v>
          </cell>
          <cell r="AP90">
            <v>131602.19578787877</v>
          </cell>
          <cell r="AQ90">
            <v>40090.776998829591</v>
          </cell>
          <cell r="AR90">
            <v>91511.418789049232</v>
          </cell>
          <cell r="AS90">
            <v>57</v>
          </cell>
          <cell r="AT90">
            <v>-131545.19578787877</v>
          </cell>
          <cell r="AU90">
            <v>16317</v>
          </cell>
          <cell r="AV90">
            <v>29050</v>
          </cell>
          <cell r="AW90">
            <v>19611.776998829588</v>
          </cell>
          <cell r="AX90">
            <v>57757.418789049188</v>
          </cell>
        </row>
        <row r="91">
          <cell r="C91">
            <v>2080.2818181818179</v>
          </cell>
          <cell r="D91">
            <v>737</v>
          </cell>
          <cell r="E91">
            <v>1343.2818181818182</v>
          </cell>
          <cell r="N91">
            <v>3564.7127272727275</v>
          </cell>
          <cell r="O91">
            <v>0</v>
          </cell>
          <cell r="P91">
            <v>-3564.7127272727275</v>
          </cell>
          <cell r="Q91">
            <v>7989.6009090909092</v>
          </cell>
          <cell r="R91">
            <v>0</v>
          </cell>
          <cell r="S91">
            <v>-7989.6009090909092</v>
          </cell>
          <cell r="T91">
            <v>3132.8772727272726</v>
          </cell>
          <cell r="U91">
            <v>1586</v>
          </cell>
          <cell r="V91">
            <v>1546.8772727272728</v>
          </cell>
          <cell r="W91">
            <v>0</v>
          </cell>
          <cell r="X91">
            <v>-3132.8772727272726</v>
          </cell>
          <cell r="Y91">
            <v>2531.4672727272728</v>
          </cell>
          <cell r="Z91">
            <v>1227</v>
          </cell>
          <cell r="AA91">
            <v>1304.4672727272728</v>
          </cell>
          <cell r="AB91">
            <v>0</v>
          </cell>
          <cell r="AC91">
            <v>-2531.4672727272728</v>
          </cell>
          <cell r="AD91">
            <v>7059.5263636363643</v>
          </cell>
          <cell r="AE91">
            <v>6507.6363636363631</v>
          </cell>
          <cell r="AF91">
            <v>551.89000000000033</v>
          </cell>
          <cell r="AG91">
            <v>0</v>
          </cell>
          <cell r="AH91">
            <v>0</v>
          </cell>
          <cell r="AI91">
            <v>0</v>
          </cell>
          <cell r="AJ91">
            <v>-7059.5263636363643</v>
          </cell>
          <cell r="AN91">
            <v>0</v>
          </cell>
          <cell r="AP91">
            <v>26353.576363636363</v>
          </cell>
          <cell r="AQ91">
            <v>486070.19578787882</v>
          </cell>
          <cell r="AR91">
            <v>213370.87472175725</v>
          </cell>
          <cell r="AS91">
            <v>0</v>
          </cell>
        </row>
        <row r="92">
          <cell r="C92">
            <v>30006.495818181818</v>
          </cell>
          <cell r="P92">
            <v>0</v>
          </cell>
          <cell r="S92">
            <v>0</v>
          </cell>
          <cell r="X92">
            <v>0</v>
          </cell>
          <cell r="AC92">
            <v>0</v>
          </cell>
          <cell r="AJ92">
            <v>0</v>
          </cell>
          <cell r="AP92">
            <v>122996.30136363635</v>
          </cell>
          <cell r="AQ92">
            <v>283.00000000005821</v>
          </cell>
        </row>
        <row r="93">
          <cell r="C93">
            <v>1405</v>
          </cell>
          <cell r="N93">
            <v>3638.65</v>
          </cell>
          <cell r="P93">
            <v>-3638.65</v>
          </cell>
          <cell r="Q93">
            <v>8863.0939999999991</v>
          </cell>
          <cell r="S93">
            <v>-8863.0939999999991</v>
          </cell>
          <cell r="T93">
            <v>502.97</v>
          </cell>
          <cell r="X93">
            <v>-502.97</v>
          </cell>
          <cell r="Y93">
            <v>780.26</v>
          </cell>
          <cell r="AB93">
            <v>432</v>
          </cell>
          <cell r="AC93">
            <v>-348.26</v>
          </cell>
          <cell r="AD93">
            <v>2119</v>
          </cell>
          <cell r="AE93">
            <v>2119</v>
          </cell>
          <cell r="AF93">
            <v>0</v>
          </cell>
          <cell r="AI93">
            <v>0</v>
          </cell>
          <cell r="AJ93" t="e">
            <v>#REF!</v>
          </cell>
          <cell r="AN93">
            <v>2363</v>
          </cell>
          <cell r="AO93">
            <v>1616</v>
          </cell>
          <cell r="AP93">
            <v>20091.973999999998</v>
          </cell>
          <cell r="AS93">
            <v>2048</v>
          </cell>
        </row>
        <row r="94">
          <cell r="C94">
            <v>92</v>
          </cell>
          <cell r="N94">
            <v>3294.15</v>
          </cell>
          <cell r="P94">
            <v>-3294.15</v>
          </cell>
          <cell r="Q94">
            <v>7217.8940000000002</v>
          </cell>
          <cell r="S94">
            <v>-7217.8940000000002</v>
          </cell>
          <cell r="T94">
            <v>503.47</v>
          </cell>
          <cell r="W94">
            <v>0</v>
          </cell>
          <cell r="X94">
            <v>-503.47</v>
          </cell>
          <cell r="Y94">
            <v>780.76</v>
          </cell>
          <cell r="AB94">
            <v>432</v>
          </cell>
          <cell r="AC94">
            <v>-348.76</v>
          </cell>
          <cell r="AD94">
            <v>2119</v>
          </cell>
          <cell r="AE94">
            <v>2119</v>
          </cell>
          <cell r="AF94">
            <v>0</v>
          </cell>
          <cell r="AI94">
            <v>0</v>
          </cell>
          <cell r="AJ94">
            <v>-2119</v>
          </cell>
          <cell r="AN94">
            <v>12</v>
          </cell>
          <cell r="AP94">
            <v>14036.273999999999</v>
          </cell>
          <cell r="AS94">
            <v>432</v>
          </cell>
        </row>
        <row r="95">
          <cell r="C95">
            <v>0</v>
          </cell>
          <cell r="N95">
            <v>0</v>
          </cell>
          <cell r="P95">
            <v>0</v>
          </cell>
          <cell r="Q95">
            <v>0</v>
          </cell>
          <cell r="S95">
            <v>0</v>
          </cell>
          <cell r="T95">
            <v>9</v>
          </cell>
          <cell r="X95">
            <v>-9</v>
          </cell>
          <cell r="Y95">
            <v>0</v>
          </cell>
          <cell r="AC95">
            <v>0</v>
          </cell>
          <cell r="AD95">
            <v>0</v>
          </cell>
          <cell r="AE95">
            <v>0</v>
          </cell>
          <cell r="AF95">
            <v>0</v>
          </cell>
          <cell r="AI95">
            <v>0</v>
          </cell>
          <cell r="AJ95">
            <v>0</v>
          </cell>
          <cell r="AN95">
            <v>0</v>
          </cell>
          <cell r="AP95">
            <v>9</v>
          </cell>
          <cell r="AS95">
            <v>0</v>
          </cell>
        </row>
        <row r="96">
          <cell r="C96">
            <v>1313</v>
          </cell>
          <cell r="N96">
            <v>344.5</v>
          </cell>
          <cell r="P96">
            <v>-344.5</v>
          </cell>
          <cell r="Q96">
            <v>1645.2</v>
          </cell>
          <cell r="R96">
            <v>0</v>
          </cell>
          <cell r="S96">
            <v>-1645.2</v>
          </cell>
          <cell r="T96">
            <v>0</v>
          </cell>
          <cell r="X96">
            <v>0</v>
          </cell>
          <cell r="Y96">
            <v>0</v>
          </cell>
          <cell r="AC96">
            <v>0</v>
          </cell>
          <cell r="AD96">
            <v>0.29999999999998295</v>
          </cell>
          <cell r="AE96">
            <v>0</v>
          </cell>
          <cell r="AF96">
            <v>0.29999999999998295</v>
          </cell>
          <cell r="AI96">
            <v>0</v>
          </cell>
          <cell r="AJ96">
            <v>-0.29999999999998295</v>
          </cell>
          <cell r="AN96">
            <v>0</v>
          </cell>
          <cell r="AP96">
            <v>3502.7</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F99">
            <v>0</v>
          </cell>
          <cell r="AI99">
            <v>0</v>
          </cell>
          <cell r="AJ99">
            <v>0</v>
          </cell>
          <cell r="AN99">
            <v>3770.5939393939398</v>
          </cell>
          <cell r="AP99">
            <v>3770.5939393939398</v>
          </cell>
          <cell r="AS99">
            <v>0</v>
          </cell>
        </row>
        <row r="100">
          <cell r="P100">
            <v>0</v>
          </cell>
          <cell r="S100">
            <v>0</v>
          </cell>
          <cell r="X100">
            <v>0</v>
          </cell>
          <cell r="AC100">
            <v>0</v>
          </cell>
          <cell r="AI100">
            <v>0</v>
          </cell>
          <cell r="AJ100">
            <v>0</v>
          </cell>
          <cell r="AN100">
            <v>3770.5939393939398</v>
          </cell>
          <cell r="AP100">
            <v>3770.5939393939398</v>
          </cell>
          <cell r="AS100">
            <v>0</v>
          </cell>
        </row>
        <row r="101">
          <cell r="C101">
            <v>1313</v>
          </cell>
          <cell r="N101">
            <v>344.69200000000001</v>
          </cell>
          <cell r="P101">
            <v>-344.69200000000001</v>
          </cell>
          <cell r="Q101">
            <v>1369.88</v>
          </cell>
          <cell r="R101">
            <v>31</v>
          </cell>
          <cell r="S101">
            <v>-1338.88</v>
          </cell>
          <cell r="T101">
            <v>0</v>
          </cell>
          <cell r="W101">
            <v>2</v>
          </cell>
          <cell r="X101">
            <v>2</v>
          </cell>
          <cell r="Y101">
            <v>0</v>
          </cell>
          <cell r="AB101">
            <v>10</v>
          </cell>
          <cell r="AC101">
            <v>10</v>
          </cell>
          <cell r="AD101">
            <v>0</v>
          </cell>
          <cell r="AE101">
            <v>0</v>
          </cell>
          <cell r="AF101">
            <v>0</v>
          </cell>
          <cell r="AG101">
            <v>128</v>
          </cell>
          <cell r="AH101">
            <v>128</v>
          </cell>
          <cell r="AI101">
            <v>0</v>
          </cell>
          <cell r="AJ101">
            <v>128</v>
          </cell>
          <cell r="AN101">
            <v>7036.3</v>
          </cell>
          <cell r="AP101">
            <v>25001.272000000001</v>
          </cell>
          <cell r="AS101">
            <v>140</v>
          </cell>
        </row>
        <row r="102">
          <cell r="C102">
            <v>1313</v>
          </cell>
          <cell r="N102">
            <v>344.5</v>
          </cell>
          <cell r="P102">
            <v>-344.5</v>
          </cell>
          <cell r="Q102">
            <v>1369.2</v>
          </cell>
          <cell r="R102">
            <v>0</v>
          </cell>
          <cell r="S102">
            <v>-1369.2</v>
          </cell>
          <cell r="T102">
            <v>0</v>
          </cell>
          <cell r="X102">
            <v>0</v>
          </cell>
          <cell r="Y102">
            <v>0</v>
          </cell>
          <cell r="AC102">
            <v>0</v>
          </cell>
          <cell r="AD102">
            <v>0</v>
          </cell>
          <cell r="AE102">
            <v>0</v>
          </cell>
          <cell r="AF102">
            <v>0</v>
          </cell>
          <cell r="AI102">
            <v>0</v>
          </cell>
          <cell r="AJ102">
            <v>0</v>
          </cell>
          <cell r="AN102">
            <v>3334.3</v>
          </cell>
          <cell r="AP102">
            <v>6361</v>
          </cell>
          <cell r="AS102">
            <v>0</v>
          </cell>
        </row>
        <row r="103">
          <cell r="C103">
            <v>0</v>
          </cell>
          <cell r="N103">
            <v>0</v>
          </cell>
          <cell r="P103">
            <v>0</v>
          </cell>
          <cell r="Q103">
            <v>0</v>
          </cell>
          <cell r="S103">
            <v>0</v>
          </cell>
          <cell r="T103">
            <v>0</v>
          </cell>
          <cell r="X103">
            <v>0</v>
          </cell>
          <cell r="Y103">
            <v>0</v>
          </cell>
          <cell r="AC103">
            <v>0</v>
          </cell>
          <cell r="AD103">
            <v>0</v>
          </cell>
          <cell r="AE103">
            <v>0</v>
          </cell>
          <cell r="AF103">
            <v>0</v>
          </cell>
          <cell r="AI103">
            <v>0</v>
          </cell>
          <cell r="AJ103">
            <v>0</v>
          </cell>
          <cell r="AN103">
            <v>0</v>
          </cell>
          <cell r="AP103">
            <v>0</v>
          </cell>
          <cell r="AS103">
            <v>0</v>
          </cell>
        </row>
        <row r="104">
          <cell r="C104">
            <v>0</v>
          </cell>
          <cell r="N104">
            <v>0</v>
          </cell>
          <cell r="P104">
            <v>0</v>
          </cell>
          <cell r="Q104">
            <v>0</v>
          </cell>
          <cell r="R104">
            <v>31</v>
          </cell>
          <cell r="S104">
            <v>31</v>
          </cell>
          <cell r="T104">
            <v>0</v>
          </cell>
          <cell r="W104">
            <v>2</v>
          </cell>
          <cell r="X104">
            <v>2</v>
          </cell>
          <cell r="Y104">
            <v>0</v>
          </cell>
          <cell r="AB104">
            <v>10</v>
          </cell>
          <cell r="AC104">
            <v>10</v>
          </cell>
          <cell r="AD104">
            <v>0</v>
          </cell>
          <cell r="AE104">
            <v>0</v>
          </cell>
          <cell r="AF104">
            <v>0</v>
          </cell>
          <cell r="AG104">
            <v>128</v>
          </cell>
          <cell r="AH104">
            <v>128</v>
          </cell>
          <cell r="AI104">
            <v>0</v>
          </cell>
          <cell r="AJ104">
            <v>128</v>
          </cell>
          <cell r="AN104">
            <v>3702</v>
          </cell>
          <cell r="AP104">
            <v>3702</v>
          </cell>
          <cell r="AS104">
            <v>140</v>
          </cell>
        </row>
        <row r="105">
          <cell r="C105">
            <v>0</v>
          </cell>
          <cell r="N105">
            <v>0</v>
          </cell>
          <cell r="P105">
            <v>0</v>
          </cell>
          <cell r="Q105">
            <v>365.404</v>
          </cell>
          <cell r="R105">
            <v>154</v>
          </cell>
          <cell r="S105">
            <v>-211.404</v>
          </cell>
          <cell r="T105">
            <v>0</v>
          </cell>
          <cell r="W105">
            <v>79</v>
          </cell>
          <cell r="X105">
            <v>79</v>
          </cell>
          <cell r="Y105">
            <v>0</v>
          </cell>
          <cell r="AB105">
            <v>86</v>
          </cell>
          <cell r="AC105">
            <v>86</v>
          </cell>
          <cell r="AD105">
            <v>0</v>
          </cell>
          <cell r="AE105">
            <v>0</v>
          </cell>
          <cell r="AF105">
            <v>0</v>
          </cell>
          <cell r="AG105">
            <v>30</v>
          </cell>
          <cell r="AH105">
            <v>30</v>
          </cell>
          <cell r="AI105">
            <v>0</v>
          </cell>
          <cell r="AJ105">
            <v>30</v>
          </cell>
          <cell r="AN105">
            <v>875</v>
          </cell>
          <cell r="AP105">
            <v>1240.404</v>
          </cell>
          <cell r="AS105">
            <v>195</v>
          </cell>
        </row>
        <row r="106">
          <cell r="C106">
            <v>0</v>
          </cell>
          <cell r="N106">
            <v>0</v>
          </cell>
          <cell r="P106">
            <v>0</v>
          </cell>
          <cell r="Q106">
            <v>364.64</v>
          </cell>
          <cell r="R106">
            <v>0</v>
          </cell>
          <cell r="S106">
            <v>-364.64</v>
          </cell>
          <cell r="T106">
            <v>0</v>
          </cell>
          <cell r="W106">
            <v>0</v>
          </cell>
          <cell r="X106">
            <v>0</v>
          </cell>
          <cell r="Y106">
            <v>0</v>
          </cell>
          <cell r="AB106">
            <v>0</v>
          </cell>
          <cell r="AC106">
            <v>0</v>
          </cell>
          <cell r="AD106">
            <v>0</v>
          </cell>
          <cell r="AE106">
            <v>0</v>
          </cell>
          <cell r="AF106">
            <v>0</v>
          </cell>
          <cell r="AI106">
            <v>0</v>
          </cell>
          <cell r="AJ106">
            <v>0</v>
          </cell>
          <cell r="AN106">
            <v>80</v>
          </cell>
          <cell r="AP106">
            <v>444.64</v>
          </cell>
          <cell r="AS106">
            <v>0</v>
          </cell>
        </row>
        <row r="107">
          <cell r="C107">
            <v>0</v>
          </cell>
          <cell r="N107">
            <v>0</v>
          </cell>
          <cell r="P107">
            <v>0</v>
          </cell>
          <cell r="Q107">
            <v>0</v>
          </cell>
          <cell r="R107">
            <v>154</v>
          </cell>
          <cell r="S107">
            <v>154</v>
          </cell>
          <cell r="T107">
            <v>0</v>
          </cell>
          <cell r="W107">
            <v>79</v>
          </cell>
          <cell r="X107">
            <v>79</v>
          </cell>
          <cell r="Y107">
            <v>0</v>
          </cell>
          <cell r="AB107">
            <v>86</v>
          </cell>
          <cell r="AC107">
            <v>86</v>
          </cell>
          <cell r="AD107">
            <v>0</v>
          </cell>
          <cell r="AE107">
            <v>0</v>
          </cell>
          <cell r="AF107">
            <v>0</v>
          </cell>
          <cell r="AG107">
            <v>30</v>
          </cell>
          <cell r="AH107">
            <v>30</v>
          </cell>
          <cell r="AI107">
            <v>0</v>
          </cell>
          <cell r="AJ107">
            <v>30</v>
          </cell>
          <cell r="AN107">
            <v>822</v>
          </cell>
          <cell r="AP107">
            <v>822</v>
          </cell>
          <cell r="AS107">
            <v>195</v>
          </cell>
        </row>
        <row r="108">
          <cell r="C108">
            <v>0</v>
          </cell>
          <cell r="N108">
            <v>0</v>
          </cell>
          <cell r="P108">
            <v>0</v>
          </cell>
          <cell r="Q108">
            <v>527.04999999999995</v>
          </cell>
          <cell r="R108">
            <v>800</v>
          </cell>
          <cell r="S108">
            <v>272.95000000000005</v>
          </cell>
          <cell r="T108">
            <v>0</v>
          </cell>
          <cell r="X108">
            <v>0</v>
          </cell>
          <cell r="Y108">
            <v>0</v>
          </cell>
          <cell r="AC108">
            <v>0</v>
          </cell>
          <cell r="AD108">
            <v>0</v>
          </cell>
          <cell r="AE108">
            <v>0</v>
          </cell>
          <cell r="AF108">
            <v>0</v>
          </cell>
          <cell r="AI108">
            <v>0</v>
          </cell>
          <cell r="AJ108">
            <v>0</v>
          </cell>
          <cell r="AN108">
            <v>0</v>
          </cell>
          <cell r="AP108">
            <v>527.04999999999995</v>
          </cell>
          <cell r="AQ108">
            <v>-3236.8874721757256</v>
          </cell>
          <cell r="AR108">
            <v>-21648.532106612158</v>
          </cell>
          <cell r="AS108">
            <v>0</v>
          </cell>
        </row>
        <row r="109">
          <cell r="C109">
            <v>0</v>
          </cell>
          <cell r="N109">
            <v>0</v>
          </cell>
          <cell r="P109">
            <v>0</v>
          </cell>
          <cell r="Q109">
            <v>527.04999999999995</v>
          </cell>
          <cell r="R109">
            <v>800</v>
          </cell>
          <cell r="S109">
            <v>272.95000000000005</v>
          </cell>
          <cell r="T109">
            <v>0</v>
          </cell>
          <cell r="X109">
            <v>0</v>
          </cell>
          <cell r="Y109">
            <v>0</v>
          </cell>
          <cell r="AC109">
            <v>0</v>
          </cell>
          <cell r="AD109">
            <v>0</v>
          </cell>
          <cell r="AE109">
            <v>0</v>
          </cell>
          <cell r="AF109">
            <v>0</v>
          </cell>
          <cell r="AI109">
            <v>0</v>
          </cell>
          <cell r="AJ109">
            <v>0</v>
          </cell>
          <cell r="AN109">
            <v>0</v>
          </cell>
          <cell r="AP109">
            <v>527.04999999999995</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v>0</v>
          </cell>
          <cell r="AP110">
            <v>0</v>
          </cell>
          <cell r="AQ110">
            <v>0</v>
          </cell>
          <cell r="AR110">
            <v>0</v>
          </cell>
          <cell r="AS110">
            <v>0</v>
          </cell>
        </row>
        <row r="111">
          <cell r="C111">
            <v>0</v>
          </cell>
          <cell r="N111">
            <v>0</v>
          </cell>
          <cell r="P111">
            <v>0</v>
          </cell>
          <cell r="Q111">
            <v>0</v>
          </cell>
          <cell r="S111">
            <v>0</v>
          </cell>
          <cell r="T111">
            <v>0</v>
          </cell>
          <cell r="X111">
            <v>0</v>
          </cell>
          <cell r="Y111">
            <v>0</v>
          </cell>
          <cell r="AC111">
            <v>0</v>
          </cell>
          <cell r="AD111">
            <v>0</v>
          </cell>
          <cell r="AE111">
            <v>0</v>
          </cell>
          <cell r="AF111">
            <v>0</v>
          </cell>
          <cell r="AI111">
            <v>0</v>
          </cell>
          <cell r="AJ111">
            <v>0</v>
          </cell>
          <cell r="AN111">
            <v>0</v>
          </cell>
          <cell r="AP111">
            <v>0</v>
          </cell>
          <cell r="AS111">
            <v>0</v>
          </cell>
        </row>
        <row r="112">
          <cell r="C112">
            <v>0</v>
          </cell>
          <cell r="N112">
            <v>0</v>
          </cell>
          <cell r="P112">
            <v>0</v>
          </cell>
          <cell r="Q112">
            <v>0</v>
          </cell>
          <cell r="R112">
            <v>928</v>
          </cell>
          <cell r="S112">
            <v>928</v>
          </cell>
          <cell r="T112">
            <v>0</v>
          </cell>
          <cell r="W112">
            <v>366</v>
          </cell>
          <cell r="X112">
            <v>366</v>
          </cell>
          <cell r="Y112">
            <v>0</v>
          </cell>
          <cell r="AB112">
            <v>251</v>
          </cell>
          <cell r="AC112">
            <v>251</v>
          </cell>
          <cell r="AD112">
            <v>0</v>
          </cell>
          <cell r="AE112">
            <v>0</v>
          </cell>
          <cell r="AF112">
            <v>0</v>
          </cell>
          <cell r="AG112">
            <v>535</v>
          </cell>
          <cell r="AH112">
            <v>535</v>
          </cell>
          <cell r="AI112">
            <v>0</v>
          </cell>
          <cell r="AJ112">
            <v>535</v>
          </cell>
          <cell r="AN112">
            <v>508</v>
          </cell>
          <cell r="AP112">
            <v>508</v>
          </cell>
          <cell r="AS112">
            <v>1152</v>
          </cell>
        </row>
        <row r="113">
          <cell r="C113">
            <v>0</v>
          </cell>
          <cell r="N113">
            <v>0</v>
          </cell>
          <cell r="P113">
            <v>0</v>
          </cell>
          <cell r="R113">
            <v>8</v>
          </cell>
          <cell r="S113">
            <v>8</v>
          </cell>
          <cell r="T113">
            <v>0</v>
          </cell>
          <cell r="W113">
            <v>57</v>
          </cell>
          <cell r="X113">
            <v>57</v>
          </cell>
          <cell r="Y113">
            <v>0</v>
          </cell>
          <cell r="AB113">
            <v>7</v>
          </cell>
          <cell r="AC113">
            <v>7</v>
          </cell>
          <cell r="AD113">
            <v>0</v>
          </cell>
          <cell r="AE113">
            <v>0</v>
          </cell>
          <cell r="AF113">
            <v>0</v>
          </cell>
          <cell r="AI113">
            <v>0</v>
          </cell>
          <cell r="AJ113">
            <v>0</v>
          </cell>
          <cell r="AN113">
            <v>19</v>
          </cell>
          <cell r="AP113">
            <v>19</v>
          </cell>
          <cell r="AS113">
            <v>64</v>
          </cell>
        </row>
        <row r="114">
          <cell r="C114">
            <v>1295</v>
          </cell>
          <cell r="N114">
            <v>0</v>
          </cell>
          <cell r="P114">
            <v>0</v>
          </cell>
          <cell r="Q114">
            <v>0</v>
          </cell>
          <cell r="S114">
            <v>0</v>
          </cell>
          <cell r="T114">
            <v>0</v>
          </cell>
          <cell r="X114">
            <v>0</v>
          </cell>
          <cell r="Y114">
            <v>0</v>
          </cell>
          <cell r="AC114">
            <v>0</v>
          </cell>
          <cell r="AD114">
            <v>0</v>
          </cell>
          <cell r="AE114">
            <v>0</v>
          </cell>
          <cell r="AF114">
            <v>0</v>
          </cell>
          <cell r="AI114">
            <v>0</v>
          </cell>
          <cell r="AJ114">
            <v>0</v>
          </cell>
          <cell r="AN114">
            <v>0</v>
          </cell>
          <cell r="AP114">
            <v>1295</v>
          </cell>
          <cell r="AS114">
            <v>0</v>
          </cell>
        </row>
        <row r="115">
          <cell r="C115">
            <v>1000</v>
          </cell>
          <cell r="P115">
            <v>0</v>
          </cell>
          <cell r="S115">
            <v>0</v>
          </cell>
          <cell r="X115">
            <v>0</v>
          </cell>
          <cell r="AC115">
            <v>0</v>
          </cell>
          <cell r="AF115">
            <v>0</v>
          </cell>
          <cell r="AI115">
            <v>0</v>
          </cell>
          <cell r="AJ115">
            <v>0</v>
          </cell>
          <cell r="AP115">
            <v>1000</v>
          </cell>
          <cell r="AS115">
            <v>0</v>
          </cell>
        </row>
        <row r="116">
          <cell r="C116">
            <v>6305</v>
          </cell>
          <cell r="P116">
            <v>0</v>
          </cell>
          <cell r="S116">
            <v>0</v>
          </cell>
          <cell r="X116">
            <v>0</v>
          </cell>
          <cell r="AC116">
            <v>0</v>
          </cell>
          <cell r="AF116">
            <v>0</v>
          </cell>
          <cell r="AI116">
            <v>0</v>
          </cell>
          <cell r="AJ116">
            <v>0</v>
          </cell>
          <cell r="AP116">
            <v>6305</v>
          </cell>
          <cell r="AS116">
            <v>0</v>
          </cell>
        </row>
        <row r="117">
          <cell r="C117">
            <v>0</v>
          </cell>
        </row>
        <row r="120">
          <cell r="P120">
            <v>0</v>
          </cell>
          <cell r="S120">
            <v>0</v>
          </cell>
          <cell r="X120">
            <v>0</v>
          </cell>
          <cell r="AC120">
            <v>0</v>
          </cell>
          <cell r="AE120">
            <v>0</v>
          </cell>
          <cell r="AF120">
            <v>0</v>
          </cell>
          <cell r="AI120">
            <v>0</v>
          </cell>
          <cell r="AJ120">
            <v>0</v>
          </cell>
          <cell r="AN120">
            <v>0</v>
          </cell>
          <cell r="AP120">
            <v>36465</v>
          </cell>
          <cell r="AQ120">
            <v>-206256.39845151512</v>
          </cell>
          <cell r="AS120">
            <v>0</v>
          </cell>
        </row>
        <row r="121">
          <cell r="C121">
            <v>0</v>
          </cell>
          <cell r="P121">
            <v>0</v>
          </cell>
          <cell r="S121">
            <v>0</v>
          </cell>
          <cell r="X121">
            <v>0</v>
          </cell>
          <cell r="AC121">
            <v>0</v>
          </cell>
          <cell r="AJ121">
            <v>0</v>
          </cell>
          <cell r="AN121">
            <v>0</v>
          </cell>
          <cell r="AP121">
            <v>0</v>
          </cell>
          <cell r="AS121">
            <v>0</v>
          </cell>
        </row>
        <row r="122">
          <cell r="C122">
            <v>1313</v>
          </cell>
          <cell r="D122">
            <v>0</v>
          </cell>
          <cell r="E122">
            <v>0</v>
          </cell>
          <cell r="N122">
            <v>344.69200000000001</v>
          </cell>
          <cell r="O122">
            <v>0</v>
          </cell>
          <cell r="P122">
            <v>-344.69200000000001</v>
          </cell>
          <cell r="Q122">
            <v>2262.3339999999998</v>
          </cell>
          <cell r="R122">
            <v>1921</v>
          </cell>
          <cell r="S122">
            <v>-341.33399999999983</v>
          </cell>
          <cell r="T122">
            <v>0</v>
          </cell>
          <cell r="U122">
            <v>0</v>
          </cell>
          <cell r="V122">
            <v>0</v>
          </cell>
          <cell r="W122">
            <v>504</v>
          </cell>
          <cell r="X122">
            <v>504</v>
          </cell>
          <cell r="Y122">
            <v>0</v>
          </cell>
          <cell r="Z122">
            <v>0</v>
          </cell>
          <cell r="AA122">
            <v>0</v>
          </cell>
          <cell r="AB122">
            <v>354</v>
          </cell>
          <cell r="AC122">
            <v>354</v>
          </cell>
          <cell r="AD122">
            <v>0</v>
          </cell>
          <cell r="AE122">
            <v>0</v>
          </cell>
          <cell r="AF122">
            <v>0</v>
          </cell>
          <cell r="AG122">
            <v>693</v>
          </cell>
          <cell r="AH122">
            <v>693</v>
          </cell>
          <cell r="AI122">
            <v>0</v>
          </cell>
          <cell r="AJ122">
            <v>693</v>
          </cell>
          <cell r="AN122">
            <v>8438.2999999999993</v>
          </cell>
          <cell r="AP122">
            <v>35895.725999999995</v>
          </cell>
          <cell r="AU122">
            <v>0</v>
          </cell>
          <cell r="AV122">
            <v>0</v>
          </cell>
          <cell r="AW122">
            <v>0</v>
          </cell>
          <cell r="AX122">
            <v>0</v>
          </cell>
        </row>
        <row r="123">
          <cell r="C123">
            <v>9913</v>
          </cell>
          <cell r="D123">
            <v>0</v>
          </cell>
          <cell r="E123">
            <v>0</v>
          </cell>
          <cell r="N123">
            <v>344.5</v>
          </cell>
          <cell r="P123">
            <v>-344.5</v>
          </cell>
          <cell r="Q123">
            <v>2260.8900000000003</v>
          </cell>
          <cell r="T123">
            <v>0</v>
          </cell>
          <cell r="U123">
            <v>0</v>
          </cell>
          <cell r="V123">
            <v>0</v>
          </cell>
          <cell r="X123">
            <v>0</v>
          </cell>
          <cell r="Y123">
            <v>0</v>
          </cell>
          <cell r="Z123">
            <v>0</v>
          </cell>
          <cell r="AA123">
            <v>0</v>
          </cell>
          <cell r="AC123">
            <v>0</v>
          </cell>
          <cell r="AJ123">
            <v>0</v>
          </cell>
          <cell r="AN123">
            <v>8438.2999999999993</v>
          </cell>
          <cell r="AP123">
            <v>72360.725999999995</v>
          </cell>
        </row>
        <row r="124">
          <cell r="P124">
            <v>0</v>
          </cell>
          <cell r="X124">
            <v>0</v>
          </cell>
          <cell r="AC124">
            <v>0</v>
          </cell>
          <cell r="AJ124">
            <v>0</v>
          </cell>
          <cell r="AP124">
            <v>-170360.67245151513</v>
          </cell>
        </row>
        <row r="125">
          <cell r="P125">
            <v>0</v>
          </cell>
          <cell r="X125">
            <v>0</v>
          </cell>
          <cell r="AC125">
            <v>0</v>
          </cell>
          <cell r="AJ125">
            <v>0</v>
          </cell>
          <cell r="AP125">
            <v>-170360.67245151513</v>
          </cell>
        </row>
        <row r="126">
          <cell r="P126">
            <v>0</v>
          </cell>
          <cell r="X126">
            <v>0</v>
          </cell>
          <cell r="AC126">
            <v>0</v>
          </cell>
          <cell r="AJ126">
            <v>0</v>
          </cell>
          <cell r="AP126">
            <v>-246253.19578787877</v>
          </cell>
          <cell r="AQ126">
            <v>-32368.874721757253</v>
          </cell>
          <cell r="AR126">
            <v>-216485.32106612157</v>
          </cell>
        </row>
        <row r="127">
          <cell r="P127">
            <v>0</v>
          </cell>
          <cell r="X127">
            <v>0</v>
          </cell>
          <cell r="AC127">
            <v>0</v>
          </cell>
          <cell r="AJ127">
            <v>0</v>
          </cell>
        </row>
        <row r="128">
          <cell r="P128">
            <v>0</v>
          </cell>
          <cell r="X128">
            <v>0</v>
          </cell>
          <cell r="AC128">
            <v>0</v>
          </cell>
          <cell r="AJ128">
            <v>0</v>
          </cell>
          <cell r="AP128">
            <v>-75892.523336363636</v>
          </cell>
          <cell r="AU128">
            <v>0</v>
          </cell>
        </row>
        <row r="129">
          <cell r="P129">
            <v>0</v>
          </cell>
          <cell r="X129">
            <v>0</v>
          </cell>
          <cell r="AC129">
            <v>0</v>
          </cell>
          <cell r="AJ129">
            <v>0</v>
          </cell>
        </row>
        <row r="130">
          <cell r="P130">
            <v>0</v>
          </cell>
          <cell r="X130">
            <v>0</v>
          </cell>
          <cell r="AC130">
            <v>0</v>
          </cell>
          <cell r="AJ130">
            <v>0</v>
          </cell>
        </row>
        <row r="131">
          <cell r="P131">
            <v>0</v>
          </cell>
          <cell r="X131">
            <v>0</v>
          </cell>
          <cell r="AC131">
            <v>0</v>
          </cell>
          <cell r="AJ131">
            <v>0</v>
          </cell>
          <cell r="AP131">
            <v>56002</v>
          </cell>
          <cell r="AR131">
            <v>56002</v>
          </cell>
          <cell r="AU131">
            <v>0</v>
          </cell>
          <cell r="AW131">
            <v>0</v>
          </cell>
        </row>
        <row r="132">
          <cell r="P132">
            <v>0</v>
          </cell>
          <cell r="X132">
            <v>0</v>
          </cell>
          <cell r="AC132">
            <v>0</v>
          </cell>
          <cell r="AJ132">
            <v>0</v>
          </cell>
          <cell r="AP132">
            <v>-216485.32106612157</v>
          </cell>
          <cell r="AU132">
            <v>0</v>
          </cell>
        </row>
        <row r="133">
          <cell r="P133">
            <v>0</v>
          </cell>
          <cell r="X133">
            <v>0</v>
          </cell>
          <cell r="AC133">
            <v>0</v>
          </cell>
          <cell r="AJ133">
            <v>0</v>
          </cell>
          <cell r="AP133">
            <v>26.73</v>
          </cell>
          <cell r="AU133" t="e">
            <v>#DIV/0!</v>
          </cell>
        </row>
        <row r="134">
          <cell r="P134">
            <v>0</v>
          </cell>
          <cell r="X134">
            <v>0</v>
          </cell>
          <cell r="AC134">
            <v>0</v>
          </cell>
          <cell r="AJ134">
            <v>0</v>
          </cell>
          <cell r="AP134">
            <v>130.07</v>
          </cell>
          <cell r="AU134" t="e">
            <v>#DIV/0!</v>
          </cell>
        </row>
        <row r="135">
          <cell r="P135">
            <v>0</v>
          </cell>
          <cell r="X135">
            <v>0</v>
          </cell>
          <cell r="AC135">
            <v>0</v>
          </cell>
          <cell r="AJ135">
            <v>0</v>
          </cell>
          <cell r="AP135">
            <v>0</v>
          </cell>
          <cell r="AU135">
            <v>0</v>
          </cell>
        </row>
        <row r="136">
          <cell r="P136">
            <v>0</v>
          </cell>
          <cell r="X136">
            <v>0</v>
          </cell>
          <cell r="AC136">
            <v>0</v>
          </cell>
          <cell r="AJ136">
            <v>0</v>
          </cell>
        </row>
        <row r="137">
          <cell r="P137">
            <v>0</v>
          </cell>
          <cell r="X137">
            <v>0</v>
          </cell>
          <cell r="AC137">
            <v>0</v>
          </cell>
          <cell r="AJ137">
            <v>0</v>
          </cell>
          <cell r="AP137">
            <v>36.19</v>
          </cell>
          <cell r="AU137" t="e">
            <v>#DIV/0!</v>
          </cell>
        </row>
        <row r="138">
          <cell r="P138">
            <v>0</v>
          </cell>
          <cell r="X138">
            <v>0</v>
          </cell>
          <cell r="AC138">
            <v>0</v>
          </cell>
          <cell r="AJ138">
            <v>0</v>
          </cell>
        </row>
        <row r="139">
          <cell r="P139">
            <v>0</v>
          </cell>
          <cell r="X139">
            <v>0</v>
          </cell>
          <cell r="AC139">
            <v>0</v>
          </cell>
          <cell r="AJ139">
            <v>0</v>
          </cell>
          <cell r="AN139">
            <v>0</v>
          </cell>
          <cell r="AP139">
            <v>42.66</v>
          </cell>
          <cell r="AU139" t="e">
            <v>#DIV/0!</v>
          </cell>
        </row>
        <row r="140">
          <cell r="P140">
            <v>0</v>
          </cell>
          <cell r="X140">
            <v>0</v>
          </cell>
          <cell r="AC140">
            <v>0</v>
          </cell>
          <cell r="AJ140">
            <v>0</v>
          </cell>
          <cell r="AP140">
            <v>180931</v>
          </cell>
          <cell r="AQ140">
            <v>180931</v>
          </cell>
        </row>
        <row r="141">
          <cell r="C141" t="str">
            <v>коп/кВтг</v>
          </cell>
          <cell r="P141">
            <v>0</v>
          </cell>
          <cell r="X141">
            <v>0</v>
          </cell>
          <cell r="AC141">
            <v>0</v>
          </cell>
          <cell r="AJ141">
            <v>0</v>
          </cell>
        </row>
        <row r="142">
          <cell r="P142">
            <v>0</v>
          </cell>
          <cell r="X142">
            <v>0</v>
          </cell>
          <cell r="AC142">
            <v>0</v>
          </cell>
          <cell r="AJ142">
            <v>0</v>
          </cell>
          <cell r="AN142">
            <v>0</v>
          </cell>
          <cell r="AP142">
            <v>0</v>
          </cell>
        </row>
        <row r="143">
          <cell r="P143">
            <v>0</v>
          </cell>
          <cell r="Q143">
            <v>0</v>
          </cell>
          <cell r="X143">
            <v>0</v>
          </cell>
          <cell r="AC143">
            <v>0</v>
          </cell>
          <cell r="AJ143">
            <v>0</v>
          </cell>
          <cell r="AP143">
            <v>2601</v>
          </cell>
        </row>
        <row r="144">
          <cell r="P144">
            <v>0</v>
          </cell>
          <cell r="X144">
            <v>0</v>
          </cell>
          <cell r="AC144">
            <v>0</v>
          </cell>
          <cell r="AJ144">
            <v>0</v>
          </cell>
          <cell r="AN144">
            <v>0</v>
          </cell>
          <cell r="AP144">
            <v>236933</v>
          </cell>
          <cell r="AQ144">
            <v>180931</v>
          </cell>
          <cell r="AR144">
            <v>56002</v>
          </cell>
          <cell r="AU144">
            <v>0</v>
          </cell>
        </row>
        <row r="145">
          <cell r="P145">
            <v>0</v>
          </cell>
          <cell r="X145">
            <v>0</v>
          </cell>
          <cell r="AC145">
            <v>0</v>
          </cell>
          <cell r="AJ145">
            <v>0</v>
          </cell>
          <cell r="AP145">
            <v>0</v>
          </cell>
        </row>
        <row r="146">
          <cell r="P146">
            <v>0</v>
          </cell>
          <cell r="X146">
            <v>0</v>
          </cell>
          <cell r="AC146">
            <v>0</v>
          </cell>
          <cell r="AJ146">
            <v>0</v>
          </cell>
          <cell r="AP146">
            <v>236933</v>
          </cell>
          <cell r="AQ146">
            <v>180931</v>
          </cell>
          <cell r="AR146">
            <v>56002</v>
          </cell>
        </row>
        <row r="147">
          <cell r="P147">
            <v>0</v>
          </cell>
          <cell r="X147">
            <v>0</v>
          </cell>
          <cell r="AC147">
            <v>0</v>
          </cell>
          <cell r="AJ147">
            <v>0</v>
          </cell>
          <cell r="AU147">
            <v>16317</v>
          </cell>
          <cell r="AV147">
            <v>29050</v>
          </cell>
          <cell r="AW147">
            <v>19611.776998829588</v>
          </cell>
          <cell r="AX147">
            <v>57757.418789049188</v>
          </cell>
        </row>
        <row r="148">
          <cell r="P148">
            <v>0</v>
          </cell>
          <cell r="X148">
            <v>0</v>
          </cell>
          <cell r="AC148">
            <v>0</v>
          </cell>
          <cell r="AJ148">
            <v>0</v>
          </cell>
          <cell r="AP148">
            <v>-50.7</v>
          </cell>
          <cell r="AQ148">
            <v>-15.2</v>
          </cell>
          <cell r="AR148">
            <v>-79.400000000000006</v>
          </cell>
        </row>
        <row r="149">
          <cell r="P149">
            <v>0</v>
          </cell>
          <cell r="X149">
            <v>0</v>
          </cell>
          <cell r="AC149">
            <v>0</v>
          </cell>
          <cell r="AJ149">
            <v>0</v>
          </cell>
        </row>
        <row r="150">
          <cell r="C150">
            <v>0</v>
          </cell>
          <cell r="N150">
            <v>0</v>
          </cell>
          <cell r="P150">
            <v>0</v>
          </cell>
          <cell r="Q150">
            <v>0</v>
          </cell>
          <cell r="T150">
            <v>0</v>
          </cell>
          <cell r="X150">
            <v>0</v>
          </cell>
          <cell r="Y150">
            <v>0</v>
          </cell>
          <cell r="AC150">
            <v>0</v>
          </cell>
          <cell r="AJ150">
            <v>0</v>
          </cell>
          <cell r="AN150">
            <v>0</v>
          </cell>
        </row>
        <row r="152">
          <cell r="C152">
            <v>524</v>
          </cell>
          <cell r="N152">
            <v>1554.6</v>
          </cell>
          <cell r="P152">
            <v>-1554.6</v>
          </cell>
          <cell r="Q152">
            <v>2706.75</v>
          </cell>
          <cell r="S152">
            <v>-2706.75</v>
          </cell>
          <cell r="T152">
            <v>4521.1499999999996</v>
          </cell>
          <cell r="W152">
            <v>1510</v>
          </cell>
          <cell r="X152">
            <v>-3011.1499999999996</v>
          </cell>
          <cell r="Y152">
            <v>2132.6999999999998</v>
          </cell>
          <cell r="AC152">
            <v>-2132.6999999999998</v>
          </cell>
          <cell r="AD152">
            <v>2072</v>
          </cell>
          <cell r="AE152">
            <v>1999</v>
          </cell>
          <cell r="AF152">
            <v>73</v>
          </cell>
          <cell r="AG152">
            <v>0</v>
          </cell>
          <cell r="AH152">
            <v>938</v>
          </cell>
          <cell r="AI152">
            <v>0</v>
          </cell>
          <cell r="AJ152">
            <v>-2072</v>
          </cell>
          <cell r="AN152">
            <v>197</v>
          </cell>
          <cell r="AP152">
            <v>13708.2</v>
          </cell>
        </row>
        <row r="153">
          <cell r="C153">
            <v>524</v>
          </cell>
        </row>
        <row r="154">
          <cell r="N154">
            <v>552.33333333333326</v>
          </cell>
          <cell r="O154">
            <v>0</v>
          </cell>
          <cell r="P154">
            <v>-552.33333333333326</v>
          </cell>
          <cell r="Q154">
            <v>3030.545454545455</v>
          </cell>
          <cell r="R154">
            <v>0</v>
          </cell>
          <cell r="S154">
            <v>-3030.545454545455</v>
          </cell>
          <cell r="T154">
            <v>1751.2727272727273</v>
          </cell>
          <cell r="U154">
            <v>895</v>
          </cell>
          <cell r="V154">
            <v>856.27272727272725</v>
          </cell>
          <cell r="W154">
            <v>0</v>
          </cell>
          <cell r="X154">
            <v>-1751.2727272727273</v>
          </cell>
          <cell r="Y154">
            <v>1216</v>
          </cell>
          <cell r="Z154">
            <v>591</v>
          </cell>
          <cell r="AA154">
            <v>625</v>
          </cell>
          <cell r="AB154">
            <v>0</v>
          </cell>
          <cell r="AC154">
            <v>-1216</v>
          </cell>
          <cell r="AD154">
            <v>1129.090909090909</v>
          </cell>
          <cell r="AE154">
            <v>1129.090909090909</v>
          </cell>
          <cell r="AF154">
            <v>0</v>
          </cell>
          <cell r="AG154">
            <v>0</v>
          </cell>
          <cell r="AH154">
            <v>0</v>
          </cell>
          <cell r="AI154">
            <v>0</v>
          </cell>
          <cell r="AJ154">
            <v>-1129.090909090909</v>
          </cell>
          <cell r="AN154">
            <v>0</v>
          </cell>
        </row>
        <row r="155">
          <cell r="N155">
            <v>0</v>
          </cell>
          <cell r="P155">
            <v>0</v>
          </cell>
          <cell r="Q155">
            <v>0</v>
          </cell>
          <cell r="S155">
            <v>0</v>
          </cell>
          <cell r="T155">
            <v>70</v>
          </cell>
          <cell r="X155">
            <v>-70</v>
          </cell>
          <cell r="Y155">
            <v>24</v>
          </cell>
          <cell r="AC155">
            <v>-24</v>
          </cell>
          <cell r="AJ155">
            <v>0</v>
          </cell>
          <cell r="AP155" t="e">
            <v>#REF!</v>
          </cell>
        </row>
        <row r="156">
          <cell r="N156">
            <v>0</v>
          </cell>
          <cell r="P156">
            <v>0</v>
          </cell>
          <cell r="Q156">
            <v>0</v>
          </cell>
          <cell r="S156">
            <v>0</v>
          </cell>
          <cell r="T156">
            <v>0</v>
          </cell>
          <cell r="X156">
            <v>0</v>
          </cell>
          <cell r="Y156">
            <v>0</v>
          </cell>
          <cell r="AC156">
            <v>0</v>
          </cell>
          <cell r="AJ156">
            <v>0</v>
          </cell>
          <cell r="AP156" t="e">
            <v>#REF!</v>
          </cell>
        </row>
        <row r="157">
          <cell r="C157">
            <v>0</v>
          </cell>
          <cell r="N157">
            <v>681</v>
          </cell>
          <cell r="P157">
            <v>-681</v>
          </cell>
          <cell r="Q157">
            <v>1041.8333333333333</v>
          </cell>
          <cell r="S157">
            <v>-1041.8333333333333</v>
          </cell>
          <cell r="T157">
            <v>213</v>
          </cell>
          <cell r="X157">
            <v>-213</v>
          </cell>
          <cell r="Y157">
            <v>2086.9051145454541</v>
          </cell>
          <cell r="AC157">
            <v>-2086.9051145454541</v>
          </cell>
          <cell r="AJ157">
            <v>0</v>
          </cell>
          <cell r="AP157" t="e">
            <v>#REF!</v>
          </cell>
        </row>
        <row r="158">
          <cell r="C158">
            <v>0</v>
          </cell>
          <cell r="N158">
            <v>47</v>
          </cell>
          <cell r="P158">
            <v>-47</v>
          </cell>
          <cell r="Q158">
            <v>140</v>
          </cell>
          <cell r="S158">
            <v>-140</v>
          </cell>
          <cell r="T158">
            <v>105</v>
          </cell>
          <cell r="X158">
            <v>-105</v>
          </cell>
          <cell r="Y158">
            <v>190</v>
          </cell>
          <cell r="AC158">
            <v>-190</v>
          </cell>
          <cell r="AJ158">
            <v>0</v>
          </cell>
          <cell r="AP158" t="e">
            <v>#REF!</v>
          </cell>
        </row>
        <row r="159">
          <cell r="C159">
            <v>0</v>
          </cell>
          <cell r="N159">
            <v>1507.6</v>
          </cell>
          <cell r="P159">
            <v>-1507.6</v>
          </cell>
          <cell r="Q159">
            <v>140</v>
          </cell>
          <cell r="S159">
            <v>-140</v>
          </cell>
          <cell r="T159" t="str">
            <v xml:space="preserve">                   КОРИГУВАННЯ   ПЛАНУ   НА   СЕРПЕНЬ  1998 р</v>
          </cell>
          <cell r="X159" t="e">
            <v>#VALUE!</v>
          </cell>
          <cell r="Y159">
            <v>1942.6999999999998</v>
          </cell>
          <cell r="AC159">
            <v>-1942.6999999999998</v>
          </cell>
          <cell r="AJ159">
            <v>0</v>
          </cell>
          <cell r="AP159" t="e">
            <v>#VALUE!</v>
          </cell>
        </row>
        <row r="160">
          <cell r="C160">
            <v>0</v>
          </cell>
          <cell r="N160">
            <v>1554.6</v>
          </cell>
          <cell r="P160">
            <v>-1554.6</v>
          </cell>
          <cell r="Q160">
            <v>280</v>
          </cell>
          <cell r="S160">
            <v>-280</v>
          </cell>
          <cell r="X160">
            <v>0</v>
          </cell>
          <cell r="Y160">
            <v>2132.6999999999998</v>
          </cell>
          <cell r="AC160">
            <v>-2132.6999999999998</v>
          </cell>
          <cell r="AJ160">
            <v>0</v>
          </cell>
        </row>
        <row r="161">
          <cell r="N161">
            <v>0</v>
          </cell>
          <cell r="P161">
            <v>0</v>
          </cell>
          <cell r="Q161">
            <v>2426.75</v>
          </cell>
          <cell r="S161">
            <v>-2426.75</v>
          </cell>
          <cell r="X161">
            <v>0</v>
          </cell>
          <cell r="Y161">
            <v>0</v>
          </cell>
          <cell r="AC161">
            <v>0</v>
          </cell>
          <cell r="AJ161">
            <v>0</v>
          </cell>
          <cell r="AP161" t="e">
            <v>#REF!</v>
          </cell>
        </row>
        <row r="162">
          <cell r="C162">
            <v>0</v>
          </cell>
          <cell r="N162" t="e">
            <v>#REF!</v>
          </cell>
          <cell r="P162" t="e">
            <v>#REF!</v>
          </cell>
          <cell r="Q162">
            <v>0</v>
          </cell>
          <cell r="S162">
            <v>0</v>
          </cell>
          <cell r="X162">
            <v>0</v>
          </cell>
          <cell r="Y162" t="e">
            <v>#REF!</v>
          </cell>
          <cell r="AC162" t="e">
            <v>#REF!</v>
          </cell>
          <cell r="AJ162">
            <v>0</v>
          </cell>
          <cell r="AP162" t="e">
            <v>#REF!</v>
          </cell>
        </row>
        <row r="163">
          <cell r="C163">
            <v>1405</v>
          </cell>
          <cell r="N163">
            <v>3638.65</v>
          </cell>
          <cell r="O163">
            <v>0</v>
          </cell>
          <cell r="P163">
            <v>-3638.65</v>
          </cell>
          <cell r="Q163">
            <v>4446.2</v>
          </cell>
          <cell r="R163">
            <v>800</v>
          </cell>
          <cell r="S163">
            <v>-3646.2</v>
          </cell>
          <cell r="T163">
            <v>502.97</v>
          </cell>
          <cell r="U163">
            <v>0</v>
          </cell>
          <cell r="V163">
            <v>0</v>
          </cell>
          <cell r="W163">
            <v>0</v>
          </cell>
          <cell r="X163">
            <v>-502.97</v>
          </cell>
          <cell r="Y163">
            <v>780.26</v>
          </cell>
          <cell r="Z163">
            <v>0</v>
          </cell>
          <cell r="AA163">
            <v>0</v>
          </cell>
          <cell r="AB163">
            <v>432</v>
          </cell>
          <cell r="AC163">
            <v>-348.26</v>
          </cell>
          <cell r="AD163" t="e">
            <v>#REF!</v>
          </cell>
          <cell r="AE163">
            <v>2119</v>
          </cell>
          <cell r="AF163">
            <v>0</v>
          </cell>
          <cell r="AG163">
            <v>0</v>
          </cell>
          <cell r="AH163">
            <v>0</v>
          </cell>
          <cell r="AI163">
            <v>0</v>
          </cell>
          <cell r="AJ163" t="e">
            <v>#REF!</v>
          </cell>
          <cell r="AK163">
            <v>0</v>
          </cell>
          <cell r="AL163">
            <v>0</v>
          </cell>
          <cell r="AM163">
            <v>0</v>
          </cell>
          <cell r="AN163">
            <v>2443</v>
          </cell>
          <cell r="AO163">
            <v>1616</v>
          </cell>
          <cell r="AP163">
            <v>21063.663999999997</v>
          </cell>
          <cell r="AS163">
            <v>2048</v>
          </cell>
        </row>
        <row r="164">
          <cell r="C164">
            <v>0</v>
          </cell>
          <cell r="N164">
            <v>0</v>
          </cell>
          <cell r="O164">
            <v>0</v>
          </cell>
          <cell r="P164">
            <v>0</v>
          </cell>
          <cell r="Q164">
            <v>0</v>
          </cell>
          <cell r="R164">
            <v>154</v>
          </cell>
          <cell r="S164">
            <v>154</v>
          </cell>
          <cell r="T164">
            <v>0</v>
          </cell>
          <cell r="U164">
            <v>0</v>
          </cell>
          <cell r="V164">
            <v>0</v>
          </cell>
          <cell r="W164">
            <v>79</v>
          </cell>
          <cell r="X164">
            <v>79</v>
          </cell>
          <cell r="Y164">
            <v>0</v>
          </cell>
          <cell r="Z164">
            <v>0</v>
          </cell>
          <cell r="AA164">
            <v>0</v>
          </cell>
          <cell r="AB164">
            <v>86</v>
          </cell>
          <cell r="AC164">
            <v>86</v>
          </cell>
          <cell r="AD164">
            <v>0</v>
          </cell>
          <cell r="AE164">
            <v>0</v>
          </cell>
          <cell r="AF164">
            <v>0</v>
          </cell>
          <cell r="AG164">
            <v>30</v>
          </cell>
          <cell r="AH164">
            <v>30</v>
          </cell>
          <cell r="AI164">
            <v>0</v>
          </cell>
          <cell r="AJ164">
            <v>30</v>
          </cell>
          <cell r="AK164">
            <v>0</v>
          </cell>
          <cell r="AL164">
            <v>0</v>
          </cell>
          <cell r="AM164">
            <v>0</v>
          </cell>
          <cell r="AN164">
            <v>822</v>
          </cell>
          <cell r="AO164">
            <v>0</v>
          </cell>
          <cell r="AP164">
            <v>822</v>
          </cell>
          <cell r="AS164">
            <v>195</v>
          </cell>
        </row>
        <row r="165">
          <cell r="C165">
            <v>2856.2818181818179</v>
          </cell>
          <cell r="N165">
            <v>4905.7127272727275</v>
          </cell>
          <cell r="O165">
            <v>0</v>
          </cell>
          <cell r="P165">
            <v>-4905.7127272727275</v>
          </cell>
          <cell r="Q165">
            <v>10981.60090909091</v>
          </cell>
          <cell r="R165">
            <v>928</v>
          </cell>
          <cell r="S165">
            <v>-10053.60090909091</v>
          </cell>
          <cell r="T165">
            <v>4306.8772727272726</v>
          </cell>
          <cell r="U165">
            <v>2180</v>
          </cell>
          <cell r="V165">
            <v>2126.8772727272726</v>
          </cell>
          <cell r="W165">
            <v>366</v>
          </cell>
          <cell r="X165">
            <v>-3940.8772727272726</v>
          </cell>
          <cell r="Y165">
            <v>3481.4672727272728</v>
          </cell>
          <cell r="Z165">
            <v>1690</v>
          </cell>
          <cell r="AA165">
            <v>1791.4672727272728</v>
          </cell>
          <cell r="AB165">
            <v>251</v>
          </cell>
          <cell r="AC165">
            <v>-3230.4672727272728</v>
          </cell>
          <cell r="AD165">
            <v>9708.5263636363652</v>
          </cell>
          <cell r="AE165">
            <v>8947.636363636364</v>
          </cell>
          <cell r="AF165">
            <v>760.89000000000033</v>
          </cell>
          <cell r="AG165">
            <v>535</v>
          </cell>
          <cell r="AH165">
            <v>535</v>
          </cell>
          <cell r="AI165">
            <v>0</v>
          </cell>
          <cell r="AJ165">
            <v>-9173.5263636363652</v>
          </cell>
          <cell r="AK165">
            <v>0</v>
          </cell>
          <cell r="AL165">
            <v>0</v>
          </cell>
          <cell r="AM165">
            <v>0</v>
          </cell>
          <cell r="AN165">
            <v>545</v>
          </cell>
          <cell r="AO165">
            <v>0</v>
          </cell>
          <cell r="AP165">
            <v>36787.576363636363</v>
          </cell>
          <cell r="AS165">
            <v>1773</v>
          </cell>
        </row>
        <row r="166">
          <cell r="C166">
            <v>30</v>
          </cell>
          <cell r="N166">
            <v>118.13333333333333</v>
          </cell>
          <cell r="O166">
            <v>51</v>
          </cell>
          <cell r="P166">
            <v>-67.133333333333326</v>
          </cell>
          <cell r="Q166">
            <v>203.39999999999998</v>
          </cell>
          <cell r="R166">
            <v>8</v>
          </cell>
          <cell r="S166">
            <v>-195.39999999999998</v>
          </cell>
          <cell r="T166">
            <v>4625.8666666666668</v>
          </cell>
          <cell r="U166">
            <v>2166</v>
          </cell>
          <cell r="V166">
            <v>2459.8666666666668</v>
          </cell>
          <cell r="W166">
            <v>57</v>
          </cell>
          <cell r="X166">
            <v>-4568.8666666666668</v>
          </cell>
          <cell r="Y166">
            <v>468.13333333333327</v>
          </cell>
          <cell r="Z166">
            <v>38</v>
          </cell>
          <cell r="AA166">
            <v>40.200000000000003</v>
          </cell>
          <cell r="AB166">
            <v>7</v>
          </cell>
          <cell r="AC166">
            <v>-461.13333333333327</v>
          </cell>
          <cell r="AD166">
            <v>120</v>
          </cell>
          <cell r="AE166">
            <v>26</v>
          </cell>
          <cell r="AF166">
            <v>94</v>
          </cell>
          <cell r="AG166">
            <v>0</v>
          </cell>
          <cell r="AH166">
            <v>0</v>
          </cell>
          <cell r="AI166">
            <v>0</v>
          </cell>
          <cell r="AJ166">
            <v>-120</v>
          </cell>
          <cell r="AK166">
            <v>0</v>
          </cell>
          <cell r="AL166">
            <v>0</v>
          </cell>
          <cell r="AM166">
            <v>0</v>
          </cell>
          <cell r="AN166">
            <v>19</v>
          </cell>
          <cell r="AO166">
            <v>0</v>
          </cell>
          <cell r="AP166">
            <v>5994.5333333333338</v>
          </cell>
          <cell r="AS166">
            <v>114</v>
          </cell>
        </row>
        <row r="167">
          <cell r="C167">
            <v>-4815.2818181818184</v>
          </cell>
          <cell r="N167">
            <v>5132.1399999999985</v>
          </cell>
          <cell r="Q167">
            <v>29088.33312121213</v>
          </cell>
          <cell r="T167">
            <v>4773.1324242424198</v>
          </cell>
          <cell r="Y167">
            <v>4381.1799999999857</v>
          </cell>
          <cell r="AE167">
            <v>7544.4656363636359</v>
          </cell>
          <cell r="AG167">
            <v>128</v>
          </cell>
          <cell r="AH167">
            <v>-810</v>
          </cell>
          <cell r="AN167">
            <v>4449.2999999999993</v>
          </cell>
          <cell r="AP167">
            <v>65476.669363636363</v>
          </cell>
        </row>
        <row r="168">
          <cell r="C168">
            <v>0</v>
          </cell>
          <cell r="N168">
            <v>3294.15</v>
          </cell>
        </row>
        <row r="169">
          <cell r="C169">
            <v>474</v>
          </cell>
        </row>
        <row r="170">
          <cell r="C170">
            <v>87.333333333333329</v>
          </cell>
        </row>
        <row r="171">
          <cell r="AV171">
            <v>1507.2</v>
          </cell>
        </row>
        <row r="174">
          <cell r="C174" t="str">
            <v>АПАРАТ ВСЬОГО</v>
          </cell>
          <cell r="D174" t="str">
            <v>АПАРАТ ЕЛЕКТРО</v>
          </cell>
          <cell r="E174" t="str">
            <v>АПАРАТ ТЕПЛО</v>
          </cell>
          <cell r="N174" t="str">
            <v>ККМ</v>
          </cell>
          <cell r="Q174" t="str">
            <v>КТМ</v>
          </cell>
          <cell r="U174">
            <v>250</v>
          </cell>
          <cell r="Y174" t="str">
            <v>ТЕЦ-6 ВСЬОГО</v>
          </cell>
          <cell r="Z174" t="str">
            <v>Е/Е</v>
          </cell>
          <cell r="AA174" t="str">
            <v xml:space="preserve"> Т/Е</v>
          </cell>
          <cell r="AN174" t="str">
            <v>ДОП.ВИР. СТ.ОРГ.</v>
          </cell>
          <cell r="AP174" t="str">
            <v>АК КЕ ВСЬОГО</v>
          </cell>
          <cell r="AQ174" t="str">
            <v>Е/Е</v>
          </cell>
          <cell r="AR174" t="str">
            <v xml:space="preserve"> Т/Е</v>
          </cell>
          <cell r="AU174" t="str">
            <v>очикуваемАК КЕ ВСЬОГО</v>
          </cell>
          <cell r="AV174" t="str">
            <v>Е/Е</v>
          </cell>
          <cell r="AW174" t="str">
            <v xml:space="preserve"> Т/Е</v>
          </cell>
        </row>
        <row r="175">
          <cell r="C175">
            <v>1.895</v>
          </cell>
          <cell r="N175">
            <v>1.847</v>
          </cell>
          <cell r="Q175">
            <v>1.895</v>
          </cell>
          <cell r="U175">
            <v>1.895</v>
          </cell>
          <cell r="V175">
            <v>1.895</v>
          </cell>
          <cell r="Y175">
            <v>1.895</v>
          </cell>
          <cell r="Z175">
            <v>1.895</v>
          </cell>
          <cell r="AA175">
            <v>1.895</v>
          </cell>
          <cell r="AN175">
            <v>1.895</v>
          </cell>
          <cell r="AP175">
            <v>1.895</v>
          </cell>
          <cell r="AQ175">
            <v>1.895</v>
          </cell>
          <cell r="AU175">
            <v>1.905</v>
          </cell>
          <cell r="AV175">
            <v>1.895</v>
          </cell>
        </row>
        <row r="177">
          <cell r="Q177">
            <v>132.19999999999999</v>
          </cell>
          <cell r="Y177">
            <v>68.7</v>
          </cell>
          <cell r="AP177">
            <v>200.89999999999998</v>
          </cell>
          <cell r="AU177">
            <v>251.12700000000001</v>
          </cell>
        </row>
        <row r="178">
          <cell r="Q178">
            <v>150.5</v>
          </cell>
          <cell r="U178">
            <v>150.5</v>
          </cell>
          <cell r="Y178">
            <v>78.3</v>
          </cell>
          <cell r="AP178">
            <v>228.8</v>
          </cell>
          <cell r="AU178">
            <v>288.28500000000003</v>
          </cell>
        </row>
        <row r="179">
          <cell r="N179">
            <v>0</v>
          </cell>
          <cell r="Q179">
            <v>82.5</v>
          </cell>
          <cell r="U179">
            <v>82.5</v>
          </cell>
          <cell r="Y179">
            <v>82.5</v>
          </cell>
          <cell r="AP179">
            <v>82.5</v>
          </cell>
          <cell r="AU179">
            <v>66</v>
          </cell>
        </row>
        <row r="180">
          <cell r="N180">
            <v>0</v>
          </cell>
          <cell r="Q180">
            <v>156.34</v>
          </cell>
          <cell r="U180">
            <v>156.34</v>
          </cell>
          <cell r="Y180">
            <v>156.34</v>
          </cell>
          <cell r="AP180">
            <v>156.34</v>
          </cell>
          <cell r="AU180">
            <v>125.73</v>
          </cell>
        </row>
        <row r="181">
          <cell r="Q181">
            <v>20668</v>
          </cell>
          <cell r="U181">
            <v>0</v>
          </cell>
          <cell r="Y181">
            <v>10741</v>
          </cell>
          <cell r="AP181">
            <v>31409</v>
          </cell>
          <cell r="AU181">
            <v>31574</v>
          </cell>
        </row>
        <row r="182">
          <cell r="AP182">
            <v>31409</v>
          </cell>
          <cell r="AU182" t="e">
            <v>#REF!</v>
          </cell>
        </row>
        <row r="183">
          <cell r="Q183">
            <v>0</v>
          </cell>
          <cell r="U183">
            <v>0</v>
          </cell>
          <cell r="Y183">
            <v>52.1</v>
          </cell>
          <cell r="AP183">
            <v>52.1</v>
          </cell>
          <cell r="AU183">
            <v>67.933000000000007</v>
          </cell>
        </row>
        <row r="184">
          <cell r="Q184">
            <v>0</v>
          </cell>
          <cell r="U184">
            <v>0</v>
          </cell>
          <cell r="Y184">
            <v>71.3</v>
          </cell>
          <cell r="AP184">
            <v>71.3</v>
          </cell>
          <cell r="AU184">
            <v>91.201999999999998</v>
          </cell>
        </row>
        <row r="185">
          <cell r="C185">
            <v>75</v>
          </cell>
          <cell r="N185">
            <v>75</v>
          </cell>
          <cell r="AN185">
            <v>0</v>
          </cell>
          <cell r="AP185">
            <v>98.96042216358839</v>
          </cell>
          <cell r="AU185">
            <v>98.96042216358839</v>
          </cell>
        </row>
        <row r="186">
          <cell r="Q186">
            <v>187.53</v>
          </cell>
          <cell r="U186">
            <v>0</v>
          </cell>
          <cell r="Y186">
            <v>187.53</v>
          </cell>
          <cell r="AP186">
            <v>187.53</v>
          </cell>
          <cell r="AU186">
            <v>187.53</v>
          </cell>
        </row>
        <row r="187">
          <cell r="Q187">
            <v>0</v>
          </cell>
          <cell r="T187">
            <v>0</v>
          </cell>
          <cell r="Y187">
            <v>9770</v>
          </cell>
          <cell r="AP187">
            <v>9770</v>
          </cell>
          <cell r="AU187">
            <v>12739</v>
          </cell>
        </row>
        <row r="188">
          <cell r="AP188">
            <v>9770</v>
          </cell>
          <cell r="AU188" t="e">
            <v>#REF!</v>
          </cell>
        </row>
        <row r="189">
          <cell r="Q189">
            <v>150.5</v>
          </cell>
          <cell r="T189">
            <v>0</v>
          </cell>
          <cell r="U189">
            <v>51.4</v>
          </cell>
          <cell r="V189">
            <v>-51.4</v>
          </cell>
          <cell r="Y189">
            <v>149.6</v>
          </cell>
          <cell r="Z189">
            <v>52.7</v>
          </cell>
          <cell r="AA189">
            <v>96.899999999999991</v>
          </cell>
          <cell r="AP189">
            <v>300.10000000000002</v>
          </cell>
          <cell r="AQ189">
            <v>104.1</v>
          </cell>
          <cell r="AR189">
            <v>196</v>
          </cell>
          <cell r="AU189">
            <v>379.48700000000002</v>
          </cell>
          <cell r="AV189">
            <v>83.676000000000002</v>
          </cell>
          <cell r="AW189">
            <v>295.81100000000004</v>
          </cell>
        </row>
        <row r="190">
          <cell r="Q190">
            <v>20668</v>
          </cell>
          <cell r="T190">
            <v>0</v>
          </cell>
          <cell r="U190" t="e">
            <v>#DIV/0!</v>
          </cell>
          <cell r="V190" t="e">
            <v>#DIV/0!</v>
          </cell>
          <cell r="Y190">
            <v>20511</v>
          </cell>
          <cell r="Z190">
            <v>7225</v>
          </cell>
          <cell r="AA190">
            <v>13286</v>
          </cell>
          <cell r="AP190" t="e">
            <v>#DIV/0!</v>
          </cell>
          <cell r="AQ190" t="e">
            <v>#DIV/0!</v>
          </cell>
          <cell r="AR190" t="e">
            <v>#DIV/0!</v>
          </cell>
          <cell r="AU190">
            <v>44313</v>
          </cell>
          <cell r="AV190">
            <v>9770.9133329995493</v>
          </cell>
          <cell r="AW190">
            <v>34542.086667000447</v>
          </cell>
        </row>
        <row r="191">
          <cell r="Q191">
            <v>137.33000000000001</v>
          </cell>
          <cell r="T191" t="e">
            <v>#DIV/0!</v>
          </cell>
          <cell r="U191" t="e">
            <v>#DIV/0!</v>
          </cell>
          <cell r="V191" t="e">
            <v>#DIV/0!</v>
          </cell>
          <cell r="Y191">
            <v>137.11000000000001</v>
          </cell>
          <cell r="Z191">
            <v>137.1</v>
          </cell>
          <cell r="AA191">
            <v>137.11000000000001</v>
          </cell>
          <cell r="AN191" t="str">
            <v/>
          </cell>
          <cell r="AP191" t="e">
            <v>#DIV/0!</v>
          </cell>
          <cell r="AQ191" t="e">
            <v>#DIV/0!</v>
          </cell>
          <cell r="AR191" t="e">
            <v>#DIV/0!</v>
          </cell>
          <cell r="AU191">
            <v>116.77</v>
          </cell>
          <cell r="AV191">
            <v>116.77</v>
          </cell>
          <cell r="AW191">
            <v>116.77</v>
          </cell>
        </row>
        <row r="192">
          <cell r="AP192">
            <v>0</v>
          </cell>
          <cell r="AQ192">
            <v>0</v>
          </cell>
          <cell r="AR192">
            <v>0</v>
          </cell>
          <cell r="AU192">
            <v>0</v>
          </cell>
          <cell r="AV192">
            <v>0</v>
          </cell>
          <cell r="AW192">
            <v>0</v>
          </cell>
        </row>
        <row r="193">
          <cell r="T193" t="e">
            <v>#DIV/0!</v>
          </cell>
          <cell r="Y193">
            <v>20511</v>
          </cell>
          <cell r="AP193" t="e">
            <v>#DIV/0!</v>
          </cell>
          <cell r="AQ193" t="e">
            <v>#DIV/0!</v>
          </cell>
          <cell r="AR193" t="e">
            <v>#DIV/0!</v>
          </cell>
          <cell r="AU193">
            <v>44313</v>
          </cell>
          <cell r="AV193">
            <v>9770.9133329995493</v>
          </cell>
          <cell r="AW193">
            <v>34542.086667000447</v>
          </cell>
        </row>
        <row r="196">
          <cell r="T196" t="str">
            <v>ТЕЦ-5 ВСЬОГО</v>
          </cell>
          <cell r="U196" t="str">
            <v>Е/Е</v>
          </cell>
          <cell r="V196" t="str">
            <v xml:space="preserve"> Т/Е</v>
          </cell>
          <cell r="Y196" t="str">
            <v>ТЕЦ-6 ВСЬОГО</v>
          </cell>
          <cell r="Z196" t="str">
            <v>Е/Е</v>
          </cell>
          <cell r="AA196" t="str">
            <v xml:space="preserve"> Т/Е</v>
          </cell>
          <cell r="AP196" t="str">
            <v>АК КЕ ВСЬОГО</v>
          </cell>
          <cell r="AQ196" t="str">
            <v>Е/Е</v>
          </cell>
          <cell r="AR196" t="str">
            <v xml:space="preserve"> Т/Е</v>
          </cell>
        </row>
        <row r="197">
          <cell r="U197">
            <v>291.85000000000002</v>
          </cell>
          <cell r="V197">
            <v>750</v>
          </cell>
          <cell r="Z197">
            <v>268.14999999999998</v>
          </cell>
          <cell r="AA197">
            <v>590</v>
          </cell>
        </row>
        <row r="198">
          <cell r="U198">
            <v>176.1</v>
          </cell>
          <cell r="V198">
            <v>163.6</v>
          </cell>
          <cell r="Z198">
            <v>196.5</v>
          </cell>
          <cell r="AA198">
            <v>164.2</v>
          </cell>
        </row>
        <row r="199">
          <cell r="U199">
            <v>306.60000000000002</v>
          </cell>
          <cell r="V199">
            <v>112.8</v>
          </cell>
          <cell r="Z199">
            <v>301.89999999999998</v>
          </cell>
          <cell r="AA199">
            <v>116.3</v>
          </cell>
        </row>
        <row r="200">
          <cell r="U200">
            <v>130.50000000000003</v>
          </cell>
          <cell r="V200">
            <v>-50.8</v>
          </cell>
          <cell r="Z200">
            <v>105.39999999999998</v>
          </cell>
          <cell r="AA200">
            <v>-47.899999999999991</v>
          </cell>
        </row>
        <row r="201">
          <cell r="U201" t="e">
            <v>#DIV/0!</v>
          </cell>
          <cell r="V201" t="e">
            <v>#DIV/0!</v>
          </cell>
          <cell r="Z201">
            <v>137.1</v>
          </cell>
          <cell r="AA201">
            <v>137.11000000000001</v>
          </cell>
        </row>
        <row r="202">
          <cell r="U202" t="e">
            <v>#DIV/0!</v>
          </cell>
          <cell r="V202" t="e">
            <v>#DIV/0!</v>
          </cell>
          <cell r="Z202">
            <v>14.450339999999997</v>
          </cell>
          <cell r="AA202">
            <v>-6.5675689999999998</v>
          </cell>
        </row>
        <row r="203">
          <cell r="U203" t="e">
            <v>#DIV/0!</v>
          </cell>
          <cell r="V203" t="e">
            <v>#DIV/0!</v>
          </cell>
          <cell r="Z203">
            <v>3874.858670999999</v>
          </cell>
          <cell r="AA203">
            <v>-3874.86571</v>
          </cell>
          <cell r="AQ203" t="e">
            <v>#DIV/0!</v>
          </cell>
          <cell r="AR203" t="e">
            <v>#DIV/0!</v>
          </cell>
        </row>
        <row r="205">
          <cell r="AV205">
            <v>1507.2</v>
          </cell>
        </row>
        <row r="219">
          <cell r="Y219" t="str">
            <v>ЗАТВЕРДЖУЮ</v>
          </cell>
        </row>
        <row r="220">
          <cell r="Y220" t="str">
            <v>ГОЛОВА ПРАЛІННЯ АК КЕ</v>
          </cell>
        </row>
        <row r="221">
          <cell r="Z221" t="str">
            <v>І.В.ПЛАЧКОВ</v>
          </cell>
        </row>
        <row r="222">
          <cell r="C222" t="str">
            <v>ПОТРЕБА   В КОШТАХ НА  1 КВАРТАЛ 1998 року</v>
          </cell>
        </row>
        <row r="223">
          <cell r="C223" t="str">
            <v>ПО ФІЛІАЛАХ АК КИЇВЕНЕРГО</v>
          </cell>
        </row>
        <row r="225">
          <cell r="C225" t="str">
            <v>ВИКОН.ДИР.</v>
          </cell>
          <cell r="D225" t="str">
            <v>АПАРАТ ЕЛЕКТРО</v>
          </cell>
          <cell r="E225" t="str">
            <v>АПАРАТ ТЕПЛО</v>
          </cell>
          <cell r="N225" t="str">
            <v>ККМ</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cell r="AU225" t="str">
            <v>СТАНЦІї ЕЛЕКТРО</v>
          </cell>
          <cell r="AV225" t="str">
            <v>СТАНЦІІ ТЕПЛОВІ</v>
          </cell>
          <cell r="AW225" t="str">
            <v>МЕРЕЖІ ЕЛЕКТРО</v>
          </cell>
          <cell r="AX225" t="str">
            <v>МЕРЕЖІ ТЕПЛОВІ</v>
          </cell>
        </row>
        <row r="228">
          <cell r="C228">
            <v>32684.495818181818</v>
          </cell>
          <cell r="N228" t="e">
            <v>#REF!</v>
          </cell>
          <cell r="Q228">
            <v>44127.844575757583</v>
          </cell>
          <cell r="T228">
            <v>20190.753636363632</v>
          </cell>
          <cell r="Y228" t="e">
            <v>#REF!</v>
          </cell>
          <cell r="AN228">
            <v>8475.2999999999993</v>
          </cell>
          <cell r="AP228" t="e">
            <v>#REF!</v>
          </cell>
          <cell r="AQ228" t="e">
            <v>#REF!</v>
          </cell>
        </row>
        <row r="229">
          <cell r="C229">
            <v>27009.813999999998</v>
          </cell>
          <cell r="N229" t="e">
            <v>#REF!</v>
          </cell>
          <cell r="Q229">
            <v>17782.400999999998</v>
          </cell>
          <cell r="T229">
            <v>10444.198363636357</v>
          </cell>
          <cell r="Y229" t="e">
            <v>#REF!</v>
          </cell>
          <cell r="AP229" t="e">
            <v>#REF!</v>
          </cell>
          <cell r="AQ229" t="e">
            <v>#REF!</v>
          </cell>
        </row>
        <row r="231">
          <cell r="C231">
            <v>2856.2818181818179</v>
          </cell>
          <cell r="N231">
            <v>4905.7127272727275</v>
          </cell>
          <cell r="Q231">
            <v>10981.60090909091</v>
          </cell>
          <cell r="T231">
            <v>4306.8772727272726</v>
          </cell>
          <cell r="Y231">
            <v>3481.4672727272728</v>
          </cell>
          <cell r="AN231">
            <v>545</v>
          </cell>
          <cell r="AP231">
            <v>36787.576363636363</v>
          </cell>
          <cell r="AQ231" t="e">
            <v>#REF!</v>
          </cell>
        </row>
        <row r="232">
          <cell r="C232">
            <v>776</v>
          </cell>
          <cell r="N232">
            <v>1341</v>
          </cell>
          <cell r="Q232">
            <v>2992</v>
          </cell>
          <cell r="T232">
            <v>1174</v>
          </cell>
          <cell r="Y232">
            <v>950</v>
          </cell>
          <cell r="AP232">
            <v>10064.545454545456</v>
          </cell>
          <cell r="AQ232" t="e">
            <v>#REF!</v>
          </cell>
        </row>
        <row r="233">
          <cell r="AQ233" t="e">
            <v>#REF!</v>
          </cell>
        </row>
        <row r="234">
          <cell r="C234">
            <v>0</v>
          </cell>
          <cell r="N234">
            <v>0</v>
          </cell>
          <cell r="Q234">
            <v>101.8</v>
          </cell>
          <cell r="T234">
            <v>4197.6000000000004</v>
          </cell>
          <cell r="Y234">
            <v>78.2</v>
          </cell>
          <cell r="AP234">
            <v>4976.6000000000004</v>
          </cell>
          <cell r="AQ234" t="e">
            <v>#REF!</v>
          </cell>
        </row>
        <row r="235">
          <cell r="C235">
            <v>0</v>
          </cell>
          <cell r="N235">
            <v>0</v>
          </cell>
          <cell r="Q235">
            <v>0</v>
          </cell>
          <cell r="T235">
            <v>0</v>
          </cell>
          <cell r="Y235">
            <v>0</v>
          </cell>
          <cell r="AP235">
            <v>19</v>
          </cell>
          <cell r="AQ235" t="e">
            <v>#REF!</v>
          </cell>
        </row>
        <row r="236">
          <cell r="C236">
            <v>1092</v>
          </cell>
          <cell r="N236">
            <v>0</v>
          </cell>
          <cell r="Q236">
            <v>527.04999999999995</v>
          </cell>
          <cell r="T236">
            <v>0</v>
          </cell>
          <cell r="Y236">
            <v>0</v>
          </cell>
          <cell r="AP236">
            <v>1617.05</v>
          </cell>
          <cell r="AQ236" t="e">
            <v>#REF!</v>
          </cell>
        </row>
        <row r="237">
          <cell r="AQ237" t="e">
            <v>#REF!</v>
          </cell>
        </row>
        <row r="238">
          <cell r="C238">
            <v>1405</v>
          </cell>
          <cell r="N238">
            <v>3638.65</v>
          </cell>
          <cell r="Q238">
            <v>4446.2</v>
          </cell>
          <cell r="T238">
            <v>502.97</v>
          </cell>
          <cell r="Y238">
            <v>780.26</v>
          </cell>
          <cell r="AP238" t="e">
            <v>#REF!</v>
          </cell>
          <cell r="AQ238" t="e">
            <v>#REF!</v>
          </cell>
        </row>
        <row r="239">
          <cell r="C239">
            <v>524</v>
          </cell>
          <cell r="N239">
            <v>0</v>
          </cell>
          <cell r="Q239">
            <v>0</v>
          </cell>
          <cell r="T239">
            <v>0</v>
          </cell>
          <cell r="Y239">
            <v>0</v>
          </cell>
          <cell r="AP239">
            <v>0</v>
          </cell>
          <cell r="AQ239" t="e">
            <v>#REF!</v>
          </cell>
        </row>
        <row r="240">
          <cell r="AQ240" t="e">
            <v>#REF!</v>
          </cell>
        </row>
        <row r="241">
          <cell r="C241">
            <v>0</v>
          </cell>
          <cell r="N241" t="e">
            <v>#REF!</v>
          </cell>
          <cell r="Q241">
            <v>0</v>
          </cell>
          <cell r="T241">
            <v>0</v>
          </cell>
          <cell r="Y241" t="e">
            <v>#REF!</v>
          </cell>
          <cell r="AP241" t="e">
            <v>#REF!</v>
          </cell>
          <cell r="AQ241" t="e">
            <v>#REF!</v>
          </cell>
        </row>
        <row r="242">
          <cell r="AQ242" t="e">
            <v>#REF!</v>
          </cell>
        </row>
        <row r="243">
          <cell r="AQ243" t="e">
            <v>#REF!</v>
          </cell>
        </row>
        <row r="244">
          <cell r="C244">
            <v>617</v>
          </cell>
          <cell r="N244">
            <v>624</v>
          </cell>
          <cell r="Q244">
            <v>3327.0186666666668</v>
          </cell>
          <cell r="T244">
            <v>435.25866666666667</v>
          </cell>
          <cell r="Y244">
            <v>326.22533333333331</v>
          </cell>
          <cell r="AP244">
            <v>7190.3851668093339</v>
          </cell>
          <cell r="AQ244" t="e">
            <v>#REF!</v>
          </cell>
        </row>
        <row r="245">
          <cell r="C245">
            <v>1639</v>
          </cell>
          <cell r="N245">
            <v>60</v>
          </cell>
          <cell r="Q245">
            <v>280.33333333333337</v>
          </cell>
          <cell r="T245">
            <v>212.62666666666667</v>
          </cell>
          <cell r="Y245">
            <v>206.78399999999999</v>
          </cell>
          <cell r="AP245">
            <v>2475.9412082354906</v>
          </cell>
          <cell r="AQ245" t="e">
            <v>#REF!</v>
          </cell>
        </row>
        <row r="246">
          <cell r="AQ246" t="e">
            <v>#REF!</v>
          </cell>
        </row>
        <row r="247">
          <cell r="C247">
            <v>0</v>
          </cell>
          <cell r="N247">
            <v>1</v>
          </cell>
          <cell r="Q247">
            <v>0</v>
          </cell>
          <cell r="T247">
            <v>114.19266666666665</v>
          </cell>
          <cell r="Y247">
            <v>253.52799999999999</v>
          </cell>
          <cell r="AP247">
            <v>368.72066666666666</v>
          </cell>
          <cell r="AQ247" t="e">
            <v>#REF!</v>
          </cell>
        </row>
        <row r="248">
          <cell r="C248">
            <v>38.4</v>
          </cell>
          <cell r="N248">
            <v>219.08600000000001</v>
          </cell>
          <cell r="Q248">
            <v>11113.690666666667</v>
          </cell>
          <cell r="T248">
            <v>0</v>
          </cell>
          <cell r="Y248">
            <v>0</v>
          </cell>
          <cell r="AP248">
            <v>13188.848666666669</v>
          </cell>
          <cell r="AQ248" t="e">
            <v>#REF!</v>
          </cell>
        </row>
        <row r="249">
          <cell r="C249">
            <v>33</v>
          </cell>
          <cell r="N249">
            <v>0</v>
          </cell>
          <cell r="Q249">
            <v>0</v>
          </cell>
          <cell r="T249">
            <v>0</v>
          </cell>
          <cell r="Y249">
            <v>0</v>
          </cell>
          <cell r="AP249">
            <v>609</v>
          </cell>
          <cell r="AQ249" t="e">
            <v>#REF!</v>
          </cell>
        </row>
        <row r="250">
          <cell r="C250">
            <v>243</v>
          </cell>
          <cell r="N250">
            <v>0</v>
          </cell>
          <cell r="Q250">
            <v>0</v>
          </cell>
          <cell r="T250">
            <v>0</v>
          </cell>
          <cell r="Y250">
            <v>0</v>
          </cell>
          <cell r="AP250">
            <v>243</v>
          </cell>
          <cell r="AQ250" t="e">
            <v>#REF!</v>
          </cell>
        </row>
        <row r="251">
          <cell r="C251">
            <v>0</v>
          </cell>
          <cell r="N251">
            <v>0</v>
          </cell>
          <cell r="Q251">
            <v>0.76400000000001</v>
          </cell>
          <cell r="T251">
            <v>0</v>
          </cell>
          <cell r="Y251">
            <v>0</v>
          </cell>
          <cell r="AP251">
            <v>795.76400000000001</v>
          </cell>
          <cell r="AQ251" t="e">
            <v>#REF!</v>
          </cell>
        </row>
        <row r="252">
          <cell r="C252">
            <v>0</v>
          </cell>
          <cell r="N252">
            <v>0.19200000000000728</v>
          </cell>
          <cell r="Q252">
            <v>0.68000000000006366</v>
          </cell>
          <cell r="T252">
            <v>0</v>
          </cell>
          <cell r="Y252">
            <v>0</v>
          </cell>
          <cell r="AP252">
            <v>18640.272000000001</v>
          </cell>
          <cell r="AQ252" t="e">
            <v>#REF!</v>
          </cell>
        </row>
        <row r="253">
          <cell r="C253">
            <v>24236.813999999998</v>
          </cell>
          <cell r="N253" t="e">
            <v>#REF!</v>
          </cell>
          <cell r="Q253">
            <v>12807.707000000008</v>
          </cell>
          <cell r="T253">
            <v>9941.2283636363591</v>
          </cell>
          <cell r="Y253" t="e">
            <v>#REF!</v>
          </cell>
          <cell r="AP253" t="e">
            <v>#REF!</v>
          </cell>
          <cell r="AQ253" t="e">
            <v>#REF!</v>
          </cell>
        </row>
        <row r="254">
          <cell r="Q254">
            <v>541</v>
          </cell>
          <cell r="T254">
            <v>480</v>
          </cell>
          <cell r="Y254">
            <v>44</v>
          </cell>
          <cell r="AP254">
            <v>524</v>
          </cell>
          <cell r="AQ254" t="e">
            <v>#REF!</v>
          </cell>
        </row>
        <row r="294">
          <cell r="T294" t="str">
            <v>Собівартість</v>
          </cell>
        </row>
        <row r="295">
          <cell r="V295">
            <v>-25</v>
          </cell>
        </row>
        <row r="296">
          <cell r="V296">
            <v>-1.375</v>
          </cell>
        </row>
        <row r="297">
          <cell r="V297">
            <v>-8</v>
          </cell>
        </row>
        <row r="298">
          <cell r="V298">
            <v>-2.1590909090909096</v>
          </cell>
        </row>
        <row r="304">
          <cell r="T304" t="str">
            <v>ФМЗ ( з відрахуван)</v>
          </cell>
          <cell r="V304">
            <v>25</v>
          </cell>
        </row>
      </sheetData>
      <sheetData sheetId="24" refreshError="1">
        <row r="16">
          <cell r="AP16" t="str">
            <v>ЗАТВЕРДЖУЮ</v>
          </cell>
        </row>
        <row r="17">
          <cell r="C17" t="str">
            <v>І.В.ПЛАЧКОВ</v>
          </cell>
          <cell r="AP17" t="str">
            <v>ГОЛОВА ПРАЛІННЯ АК КЕ</v>
          </cell>
        </row>
        <row r="22">
          <cell r="AV22" t="str">
            <v>І.В.ПЛАЧКОВ</v>
          </cell>
        </row>
        <row r="29">
          <cell r="Q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17877.730727272734</v>
          </cell>
          <cell r="O39">
            <v>6571</v>
          </cell>
          <cell r="P39">
            <v>-11306.730727272734</v>
          </cell>
          <cell r="Q39">
            <v>52962.258575757587</v>
          </cell>
          <cell r="R39">
            <v>23576</v>
          </cell>
          <cell r="S39">
            <v>-29386.258575757587</v>
          </cell>
          <cell r="T39">
            <v>19554.09145454544</v>
          </cell>
          <cell r="W39">
            <v>8380</v>
          </cell>
          <cell r="X39">
            <v>-11174.09145454544</v>
          </cell>
          <cell r="Y39">
            <v>12737.657696969683</v>
          </cell>
          <cell r="Z39">
            <v>6454</v>
          </cell>
          <cell r="AA39">
            <v>5893.3763636363637</v>
          </cell>
          <cell r="AB39">
            <v>5452</v>
          </cell>
          <cell r="AC39">
            <v>-7285.6576969696835</v>
          </cell>
          <cell r="AD39">
            <v>28587.80260606061</v>
          </cell>
          <cell r="AG39">
            <v>8513</v>
          </cell>
          <cell r="AH39">
            <v>6481</v>
          </cell>
          <cell r="AI39">
            <v>2032</v>
          </cell>
          <cell r="AJ39">
            <v>-20074.80260606061</v>
          </cell>
          <cell r="AN39" t="e">
            <v>#REF!</v>
          </cell>
        </row>
        <row r="40">
          <cell r="C40">
            <v>12426.396999999997</v>
          </cell>
        </row>
        <row r="41">
          <cell r="C41">
            <v>1651.8969999999999</v>
          </cell>
          <cell r="D41">
            <v>443</v>
          </cell>
          <cell r="E41">
            <v>1208.8969999999999</v>
          </cell>
          <cell r="N41">
            <v>5904.3327272727274</v>
          </cell>
          <cell r="Q41">
            <v>13067.120909090911</v>
          </cell>
          <cell r="T41">
            <v>5028.8272727272724</v>
          </cell>
          <cell r="U41">
            <v>2766</v>
          </cell>
          <cell r="V41">
            <v>2262.8272727272729</v>
          </cell>
          <cell r="Y41">
            <v>4079.1272727272726</v>
          </cell>
          <cell r="Z41">
            <v>2165</v>
          </cell>
          <cell r="AA41">
            <v>1914.1272727272726</v>
          </cell>
          <cell r="AE41">
            <v>10579.936363636363</v>
          </cell>
          <cell r="AG41">
            <v>4464</v>
          </cell>
          <cell r="AH41">
            <v>3202</v>
          </cell>
          <cell r="AN41" t="e">
            <v>#REF!</v>
          </cell>
          <cell r="AR41">
            <v>4176.954545454546</v>
          </cell>
        </row>
        <row r="42">
          <cell r="Q42">
            <v>970</v>
          </cell>
          <cell r="V42">
            <v>750</v>
          </cell>
          <cell r="AA42">
            <v>590</v>
          </cell>
          <cell r="AR42">
            <v>2095</v>
          </cell>
        </row>
        <row r="46">
          <cell r="C46">
            <v>2157</v>
          </cell>
          <cell r="D46">
            <v>327</v>
          </cell>
          <cell r="E46">
            <v>1830</v>
          </cell>
          <cell r="N46">
            <v>2758.1680000000001</v>
          </cell>
          <cell r="O46">
            <v>1204</v>
          </cell>
          <cell r="P46">
            <v>-1554.1680000000001</v>
          </cell>
          <cell r="Q46">
            <v>5334.0159999999996</v>
          </cell>
          <cell r="R46">
            <v>2125</v>
          </cell>
          <cell r="S46">
            <v>-3209.0159999999996</v>
          </cell>
          <cell r="T46">
            <v>1237.8879999999999</v>
          </cell>
          <cell r="U46">
            <v>695</v>
          </cell>
          <cell r="V46">
            <v>542.88799999999992</v>
          </cell>
          <cell r="W46">
            <v>431</v>
          </cell>
          <cell r="X46">
            <v>-806.88799999999992</v>
          </cell>
          <cell r="Y46">
            <v>1625.3940000000002</v>
          </cell>
          <cell r="Z46">
            <v>907</v>
          </cell>
          <cell r="AA46">
            <v>718.39400000000023</v>
          </cell>
          <cell r="AB46">
            <v>400</v>
          </cell>
          <cell r="AC46">
            <v>-1225.3940000000002</v>
          </cell>
          <cell r="AD46">
            <v>2922.5913333333333</v>
          </cell>
          <cell r="AE46">
            <v>2118.9300000000003</v>
          </cell>
          <cell r="AF46">
            <v>803.661333333333</v>
          </cell>
          <cell r="AG46">
            <v>1087</v>
          </cell>
          <cell r="AH46">
            <v>292</v>
          </cell>
          <cell r="AI46">
            <v>134</v>
          </cell>
          <cell r="AJ46">
            <v>-1835.5913333333333</v>
          </cell>
          <cell r="AN46">
            <v>0</v>
          </cell>
          <cell r="AP46">
            <v>15485.116000000002</v>
          </cell>
          <cell r="AQ46">
            <v>4865.768</v>
          </cell>
          <cell r="AR46">
            <v>10619.348000000002</v>
          </cell>
          <cell r="AS46">
            <v>4452</v>
          </cell>
          <cell r="AT46">
            <v>-11033.116000000002</v>
          </cell>
          <cell r="AU46">
            <v>1602</v>
          </cell>
          <cell r="AV46">
            <v>3075</v>
          </cell>
          <cell r="AW46">
            <v>3263.768</v>
          </cell>
          <cell r="AX46">
            <v>7544.3480000000018</v>
          </cell>
        </row>
        <row r="47">
          <cell r="C47">
            <v>393</v>
          </cell>
          <cell r="E47">
            <v>393</v>
          </cell>
          <cell r="N47">
            <v>924</v>
          </cell>
          <cell r="Q47">
            <v>3963.0186666666668</v>
          </cell>
          <cell r="T47">
            <v>567.25866666666661</v>
          </cell>
          <cell r="U47">
            <v>347</v>
          </cell>
          <cell r="V47">
            <v>220.25866666666661</v>
          </cell>
          <cell r="Y47">
            <v>426.22533333333331</v>
          </cell>
          <cell r="Z47">
            <v>257</v>
          </cell>
          <cell r="AA47">
            <v>169.22533333333331</v>
          </cell>
          <cell r="AC47">
            <v>-426.22533333333331</v>
          </cell>
          <cell r="AD47">
            <v>2340.1707200000001</v>
          </cell>
          <cell r="AE47">
            <v>2160.8825001426667</v>
          </cell>
          <cell r="AP47">
            <v>8434.3851668093339</v>
          </cell>
        </row>
        <row r="48">
          <cell r="C48">
            <v>0</v>
          </cell>
          <cell r="E48">
            <v>0</v>
          </cell>
          <cell r="N48">
            <v>1</v>
          </cell>
          <cell r="Q48">
            <v>0</v>
          </cell>
          <cell r="T48">
            <v>114.19266666666665</v>
          </cell>
          <cell r="U48">
            <v>48</v>
          </cell>
          <cell r="V48">
            <v>66.192666666666653</v>
          </cell>
          <cell r="Y48">
            <v>-46.472000000000008</v>
          </cell>
          <cell r="Z48">
            <v>-136</v>
          </cell>
          <cell r="AA48">
            <v>89.527999999999992</v>
          </cell>
          <cell r="AC48">
            <v>46.472000000000008</v>
          </cell>
          <cell r="AD48">
            <v>0</v>
          </cell>
          <cell r="AE48">
            <v>0</v>
          </cell>
          <cell r="AP48">
            <v>68.720666666666645</v>
          </cell>
        </row>
        <row r="49">
          <cell r="C49">
            <v>1653</v>
          </cell>
          <cell r="E49">
            <v>1653</v>
          </cell>
          <cell r="N49">
            <v>67</v>
          </cell>
          <cell r="Q49">
            <v>345.33333333333337</v>
          </cell>
          <cell r="T49">
            <v>256.62666666666667</v>
          </cell>
          <cell r="U49">
            <v>165</v>
          </cell>
          <cell r="V49">
            <v>91.626666666666665</v>
          </cell>
          <cell r="Y49">
            <v>253.78399999999999</v>
          </cell>
          <cell r="Z49">
            <v>149</v>
          </cell>
          <cell r="AA49">
            <v>104.78399999999999</v>
          </cell>
          <cell r="AC49">
            <v>-253.78399999999999</v>
          </cell>
          <cell r="AD49">
            <v>131.34026666666668</v>
          </cell>
          <cell r="AE49">
            <v>107.19720823549071</v>
          </cell>
          <cell r="AP49">
            <v>2682.9412082354906</v>
          </cell>
        </row>
        <row r="50">
          <cell r="C50">
            <v>6</v>
          </cell>
          <cell r="D50">
            <v>2</v>
          </cell>
          <cell r="E50">
            <v>4</v>
          </cell>
          <cell r="N50">
            <v>271.12400000000002</v>
          </cell>
          <cell r="O50">
            <v>121</v>
          </cell>
          <cell r="P50">
            <v>-150.12400000000002</v>
          </cell>
          <cell r="Q50">
            <v>2874.3013333333338</v>
          </cell>
          <cell r="R50">
            <v>1386</v>
          </cell>
          <cell r="S50">
            <v>-1488.3013333333338</v>
          </cell>
          <cell r="T50">
            <v>6020.0773333333327</v>
          </cell>
          <cell r="U50">
            <v>3246</v>
          </cell>
          <cell r="V50">
            <v>2774.0773333333327</v>
          </cell>
          <cell r="W50">
            <v>2636</v>
          </cell>
          <cell r="X50">
            <v>-3384.0773333333327</v>
          </cell>
          <cell r="Y50">
            <v>559.97400000000005</v>
          </cell>
          <cell r="Z50">
            <v>295</v>
          </cell>
          <cell r="AA50">
            <v>264.97400000000005</v>
          </cell>
          <cell r="AB50">
            <v>292</v>
          </cell>
          <cell r="AC50">
            <v>-267.97400000000005</v>
          </cell>
          <cell r="AD50">
            <v>1181.9573333333333</v>
          </cell>
          <cell r="AE50">
            <v>874.72</v>
          </cell>
          <cell r="AF50">
            <v>307.23733333333325</v>
          </cell>
          <cell r="AG50">
            <v>288</v>
          </cell>
          <cell r="AH50">
            <v>601</v>
          </cell>
          <cell r="AI50">
            <v>56</v>
          </cell>
          <cell r="AJ50">
            <v>-893.95733333333328</v>
          </cell>
          <cell r="AN50">
            <v>0</v>
          </cell>
          <cell r="AP50">
            <v>10567.596666666666</v>
          </cell>
          <cell r="AQ50">
            <v>3819.5239999999999</v>
          </cell>
          <cell r="AR50">
            <v>6748.0726666666669</v>
          </cell>
          <cell r="AS50">
            <v>5036</v>
          </cell>
          <cell r="AT50">
            <v>-5531.5966666666664</v>
          </cell>
          <cell r="AU50">
            <v>3541</v>
          </cell>
          <cell r="AV50">
            <v>4016</v>
          </cell>
          <cell r="AW50">
            <v>278.52399999999989</v>
          </cell>
          <cell r="AX50">
            <v>2732.0726666666669</v>
          </cell>
        </row>
        <row r="51">
          <cell r="C51">
            <v>0</v>
          </cell>
          <cell r="D51">
            <v>0</v>
          </cell>
          <cell r="E51">
            <v>0</v>
          </cell>
          <cell r="N51">
            <v>0</v>
          </cell>
          <cell r="P51">
            <v>0</v>
          </cell>
          <cell r="Q51">
            <v>111.8</v>
          </cell>
          <cell r="R51">
            <v>54</v>
          </cell>
          <cell r="S51">
            <v>-57.8</v>
          </cell>
          <cell r="T51">
            <v>5107.6000000000004</v>
          </cell>
          <cell r="U51">
            <v>2728</v>
          </cell>
          <cell r="V51">
            <v>2379.6000000000004</v>
          </cell>
          <cell r="W51">
            <v>2407</v>
          </cell>
          <cell r="X51">
            <v>-2700.6000000000004</v>
          </cell>
          <cell r="Y51">
            <v>91.533333333333331</v>
          </cell>
          <cell r="Z51">
            <v>49</v>
          </cell>
          <cell r="AA51">
            <v>42.533333333333331</v>
          </cell>
          <cell r="AB51">
            <v>20</v>
          </cell>
          <cell r="AC51">
            <v>-71.533333333333331</v>
          </cell>
          <cell r="AD51">
            <v>3</v>
          </cell>
          <cell r="AE51">
            <v>2</v>
          </cell>
          <cell r="AF51">
            <v>1</v>
          </cell>
          <cell r="AI51">
            <v>0</v>
          </cell>
          <cell r="AJ51">
            <v>-3</v>
          </cell>
          <cell r="AP51">
            <v>5312.9333333333343</v>
          </cell>
          <cell r="AQ51">
            <v>2777</v>
          </cell>
          <cell r="AR51">
            <v>2535.9333333333343</v>
          </cell>
          <cell r="AS51">
            <v>2481</v>
          </cell>
          <cell r="AT51">
            <v>-2831.9333333333343</v>
          </cell>
          <cell r="AU51">
            <v>2777</v>
          </cell>
          <cell r="AV51">
            <v>2460</v>
          </cell>
          <cell r="AW51">
            <v>0</v>
          </cell>
          <cell r="AX51">
            <v>75.933333333334303</v>
          </cell>
        </row>
        <row r="52">
          <cell r="C52">
            <v>0</v>
          </cell>
          <cell r="D52">
            <v>0</v>
          </cell>
          <cell r="E52">
            <v>0</v>
          </cell>
          <cell r="N52">
            <v>0</v>
          </cell>
          <cell r="P52">
            <v>0</v>
          </cell>
          <cell r="Q52">
            <v>71308</v>
          </cell>
          <cell r="R52">
            <v>61402</v>
          </cell>
          <cell r="S52">
            <v>-9906</v>
          </cell>
          <cell r="T52">
            <v>160398</v>
          </cell>
          <cell r="U52">
            <v>99161.347560975613</v>
          </cell>
          <cell r="V52">
            <v>61236.652439024387</v>
          </cell>
          <cell r="W52">
            <v>93632</v>
          </cell>
          <cell r="X52">
            <v>-66766</v>
          </cell>
          <cell r="Y52">
            <v>134814</v>
          </cell>
          <cell r="Z52">
            <v>79890.750161952048</v>
          </cell>
          <cell r="AA52">
            <v>54923.249838047952</v>
          </cell>
          <cell r="AB52">
            <v>76301</v>
          </cell>
          <cell r="AC52">
            <v>-58513</v>
          </cell>
          <cell r="AD52">
            <v>0</v>
          </cell>
          <cell r="AE52">
            <v>0</v>
          </cell>
          <cell r="AF52">
            <v>0</v>
          </cell>
          <cell r="AI52">
            <v>0</v>
          </cell>
          <cell r="AJ52">
            <v>0</v>
          </cell>
          <cell r="AN52">
            <v>0</v>
          </cell>
          <cell r="AP52">
            <v>366521</v>
          </cell>
          <cell r="AQ52">
            <v>179053.09772292766</v>
          </cell>
          <cell r="AR52">
            <v>187467.90227707234</v>
          </cell>
          <cell r="AS52">
            <v>231335</v>
          </cell>
          <cell r="AT52">
            <v>-135186</v>
          </cell>
          <cell r="AU52">
            <v>179052.09772292766</v>
          </cell>
          <cell r="AV52">
            <v>187468</v>
          </cell>
          <cell r="AW52">
            <v>1</v>
          </cell>
          <cell r="AX52">
            <v>-9.7722927661379799E-2</v>
          </cell>
        </row>
        <row r="53">
          <cell r="C53">
            <v>0</v>
          </cell>
          <cell r="D53">
            <v>0</v>
          </cell>
          <cell r="E53">
            <v>0</v>
          </cell>
          <cell r="N53">
            <v>0</v>
          </cell>
          <cell r="P53">
            <v>0</v>
          </cell>
          <cell r="Q53">
            <v>71308</v>
          </cell>
          <cell r="R53">
            <v>61402</v>
          </cell>
          <cell r="S53">
            <v>-9906</v>
          </cell>
          <cell r="T53">
            <v>160398</v>
          </cell>
          <cell r="U53">
            <v>99161.347560975613</v>
          </cell>
          <cell r="V53">
            <v>61236.652439024387</v>
          </cell>
          <cell r="W53">
            <v>93632</v>
          </cell>
          <cell r="X53">
            <v>-66766</v>
          </cell>
          <cell r="Y53">
            <v>134814</v>
          </cell>
          <cell r="Z53">
            <v>79890.750161952048</v>
          </cell>
          <cell r="AA53">
            <v>54923.249838047952</v>
          </cell>
          <cell r="AB53">
            <v>46301</v>
          </cell>
          <cell r="AC53">
            <v>-88513</v>
          </cell>
          <cell r="AD53">
            <v>0</v>
          </cell>
          <cell r="AE53">
            <v>0</v>
          </cell>
          <cell r="AF53">
            <v>0</v>
          </cell>
          <cell r="AI53">
            <v>0</v>
          </cell>
          <cell r="AJ53">
            <v>0</v>
          </cell>
          <cell r="AP53">
            <v>366520</v>
          </cell>
          <cell r="AQ53">
            <v>179052.09772292766</v>
          </cell>
          <cell r="AR53">
            <v>187467.90227707234</v>
          </cell>
          <cell r="AS53">
            <v>201335</v>
          </cell>
          <cell r="AT53">
            <v>-165185</v>
          </cell>
          <cell r="AU53">
            <v>179052.09772292766</v>
          </cell>
          <cell r="AV53">
            <v>187468</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13</v>
          </cell>
          <cell r="D55">
            <v>6</v>
          </cell>
          <cell r="E55">
            <v>7</v>
          </cell>
          <cell r="N55">
            <v>234.08600000000001</v>
          </cell>
          <cell r="O55">
            <v>140</v>
          </cell>
          <cell r="P55">
            <v>-94.086000000000013</v>
          </cell>
          <cell r="Q55">
            <v>11619.690666666667</v>
          </cell>
          <cell r="R55">
            <v>8493</v>
          </cell>
          <cell r="S55">
            <v>-3126.6906666666673</v>
          </cell>
          <cell r="T55">
            <v>0</v>
          </cell>
          <cell r="U55">
            <v>0</v>
          </cell>
          <cell r="V55">
            <v>0</v>
          </cell>
          <cell r="X55">
            <v>0</v>
          </cell>
          <cell r="Y55">
            <v>0</v>
          </cell>
          <cell r="Z55">
            <v>0</v>
          </cell>
          <cell r="AA55">
            <v>0</v>
          </cell>
          <cell r="AB55">
            <v>0</v>
          </cell>
          <cell r="AC55">
            <v>0</v>
          </cell>
          <cell r="AD55">
            <v>4961.1900000000005</v>
          </cell>
          <cell r="AE55">
            <v>2069.672</v>
          </cell>
          <cell r="AF55">
            <v>2891.5180000000005</v>
          </cell>
          <cell r="AG55">
            <v>809</v>
          </cell>
          <cell r="AH55">
            <v>810</v>
          </cell>
          <cell r="AI55">
            <v>1225</v>
          </cell>
          <cell r="AJ55">
            <v>-4152.1900000000005</v>
          </cell>
          <cell r="AN55">
            <v>0</v>
          </cell>
          <cell r="AP55">
            <v>13936.448666666667</v>
          </cell>
          <cell r="AQ55">
            <v>240.08600000000001</v>
          </cell>
          <cell r="AR55">
            <v>13696.362666666668</v>
          </cell>
          <cell r="AS55">
            <v>9442</v>
          </cell>
          <cell r="AT55">
            <v>-4494.4486666666671</v>
          </cell>
          <cell r="AU55">
            <v>0</v>
          </cell>
          <cell r="AV55">
            <v>3951</v>
          </cell>
          <cell r="AW55">
            <v>240.08600000000001</v>
          </cell>
          <cell r="AX55">
            <v>9745.3626666666678</v>
          </cell>
        </row>
        <row r="56">
          <cell r="C56">
            <v>1201.8969999999999</v>
          </cell>
          <cell r="D56">
            <v>310</v>
          </cell>
          <cell r="E56">
            <v>891.89699999999993</v>
          </cell>
          <cell r="N56">
            <v>3768.9993939393944</v>
          </cell>
          <cell r="O56">
            <v>1303</v>
          </cell>
          <cell r="P56">
            <v>-2465.9993939393944</v>
          </cell>
          <cell r="Q56">
            <v>6834.5754545454547</v>
          </cell>
          <cell r="R56">
            <v>2369</v>
          </cell>
          <cell r="S56">
            <v>-4465.5754545454547</v>
          </cell>
          <cell r="T56">
            <v>2050.7363636363639</v>
          </cell>
          <cell r="U56">
            <v>1090</v>
          </cell>
          <cell r="V56">
            <v>960.73636363636388</v>
          </cell>
          <cell r="W56">
            <v>745</v>
          </cell>
          <cell r="X56">
            <v>-1305.7363636363639</v>
          </cell>
          <cell r="Y56">
            <v>1926.0363636363636</v>
          </cell>
          <cell r="Z56">
            <v>1019</v>
          </cell>
          <cell r="AA56">
            <v>907.0363636363636</v>
          </cell>
          <cell r="AB56">
            <v>662</v>
          </cell>
          <cell r="AC56">
            <v>-1264.0363636363636</v>
          </cell>
          <cell r="AD56">
            <v>7374.3136363636368</v>
          </cell>
          <cell r="AE56">
            <v>6655.8454545454542</v>
          </cell>
          <cell r="AF56">
            <v>718.46818181818253</v>
          </cell>
          <cell r="AG56">
            <v>2563</v>
          </cell>
          <cell r="AH56">
            <v>1747</v>
          </cell>
          <cell r="AI56">
            <v>306</v>
          </cell>
          <cell r="AJ56">
            <v>-4811.3136363636368</v>
          </cell>
          <cell r="AN56">
            <v>0</v>
          </cell>
          <cell r="AP56">
            <v>23209.090030303032</v>
          </cell>
          <cell r="AQ56">
            <v>6696.8175757575764</v>
          </cell>
          <cell r="AR56">
            <v>16512.272454545455</v>
          </cell>
          <cell r="AS56">
            <v>6826</v>
          </cell>
          <cell r="AT56">
            <v>-16383.090030303032</v>
          </cell>
          <cell r="AU56">
            <v>2109</v>
          </cell>
          <cell r="AV56">
            <v>4192</v>
          </cell>
          <cell r="AW56">
            <v>4587.8175757575764</v>
          </cell>
          <cell r="AX56">
            <v>12320.272454545455</v>
          </cell>
        </row>
        <row r="57">
          <cell r="C57">
            <v>66</v>
          </cell>
          <cell r="D57">
            <v>16</v>
          </cell>
          <cell r="E57">
            <v>50</v>
          </cell>
          <cell r="N57">
            <v>208</v>
          </cell>
          <cell r="O57">
            <v>70</v>
          </cell>
          <cell r="P57">
            <v>-138</v>
          </cell>
          <cell r="Q57">
            <v>376</v>
          </cell>
          <cell r="R57">
            <v>129</v>
          </cell>
          <cell r="S57">
            <v>-247</v>
          </cell>
          <cell r="T57">
            <v>112</v>
          </cell>
          <cell r="U57">
            <v>60</v>
          </cell>
          <cell r="V57">
            <v>52</v>
          </cell>
          <cell r="W57">
            <v>39</v>
          </cell>
          <cell r="X57">
            <v>-73</v>
          </cell>
          <cell r="Y57">
            <v>105</v>
          </cell>
          <cell r="Z57">
            <v>56</v>
          </cell>
          <cell r="AA57">
            <v>49</v>
          </cell>
          <cell r="AB57">
            <v>35</v>
          </cell>
          <cell r="AC57">
            <v>-70</v>
          </cell>
          <cell r="AD57">
            <v>406</v>
          </cell>
          <cell r="AE57">
            <v>365</v>
          </cell>
          <cell r="AF57">
            <v>41</v>
          </cell>
          <cell r="AG57">
            <v>136</v>
          </cell>
          <cell r="AH57">
            <v>96</v>
          </cell>
          <cell r="AI57">
            <v>18</v>
          </cell>
          <cell r="AJ57">
            <v>-270</v>
          </cell>
          <cell r="AN57">
            <v>0</v>
          </cell>
          <cell r="AP57">
            <v>1275</v>
          </cell>
          <cell r="AQ57">
            <v>368</v>
          </cell>
          <cell r="AR57">
            <v>907</v>
          </cell>
          <cell r="AS57">
            <v>369</v>
          </cell>
          <cell r="AT57">
            <v>-906</v>
          </cell>
          <cell r="AU57">
            <v>116</v>
          </cell>
          <cell r="AV57">
            <v>172</v>
          </cell>
          <cell r="AW57">
            <v>252</v>
          </cell>
          <cell r="AX57">
            <v>735</v>
          </cell>
        </row>
        <row r="58">
          <cell r="C58">
            <v>384</v>
          </cell>
          <cell r="D58">
            <v>117</v>
          </cell>
          <cell r="E58">
            <v>267</v>
          </cell>
          <cell r="N58">
            <v>1207</v>
          </cell>
          <cell r="O58">
            <v>417</v>
          </cell>
          <cell r="P58">
            <v>-790</v>
          </cell>
          <cell r="Q58">
            <v>2186</v>
          </cell>
          <cell r="R58">
            <v>610</v>
          </cell>
          <cell r="S58">
            <v>-1576</v>
          </cell>
          <cell r="T58">
            <v>656</v>
          </cell>
          <cell r="U58">
            <v>348</v>
          </cell>
          <cell r="V58">
            <v>308</v>
          </cell>
          <cell r="W58">
            <v>229</v>
          </cell>
          <cell r="X58">
            <v>-427</v>
          </cell>
          <cell r="Y58">
            <v>616</v>
          </cell>
          <cell r="Z58">
            <v>327</v>
          </cell>
          <cell r="AA58">
            <v>289</v>
          </cell>
          <cell r="AB58">
            <v>205</v>
          </cell>
          <cell r="AC58">
            <v>-411</v>
          </cell>
          <cell r="AD58">
            <v>2360</v>
          </cell>
          <cell r="AE58">
            <v>2130</v>
          </cell>
          <cell r="AF58">
            <v>230</v>
          </cell>
          <cell r="AG58">
            <v>793</v>
          </cell>
          <cell r="AH58">
            <v>559</v>
          </cell>
          <cell r="AI58">
            <v>103</v>
          </cell>
          <cell r="AJ58">
            <v>-1567</v>
          </cell>
          <cell r="AN58">
            <v>0</v>
          </cell>
          <cell r="AP58">
            <v>7426</v>
          </cell>
          <cell r="AQ58">
            <v>2160</v>
          </cell>
          <cell r="AR58">
            <v>5266</v>
          </cell>
          <cell r="AS58">
            <v>2021</v>
          </cell>
          <cell r="AT58">
            <v>-5405</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3638</v>
          </cell>
          <cell r="O60">
            <v>1794</v>
          </cell>
          <cell r="P60">
            <v>-1844</v>
          </cell>
          <cell r="Q60">
            <v>7968</v>
          </cell>
          <cell r="R60">
            <v>3886</v>
          </cell>
          <cell r="S60">
            <v>-4082</v>
          </cell>
          <cell r="T60">
            <v>4266</v>
          </cell>
          <cell r="U60">
            <v>2244</v>
          </cell>
          <cell r="V60">
            <v>2022</v>
          </cell>
          <cell r="W60">
            <v>2064</v>
          </cell>
          <cell r="X60">
            <v>-2202</v>
          </cell>
          <cell r="Y60">
            <v>4463</v>
          </cell>
          <cell r="Z60">
            <v>2253</v>
          </cell>
          <cell r="AA60">
            <v>2210</v>
          </cell>
          <cell r="AB60">
            <v>2209</v>
          </cell>
          <cell r="AC60">
            <v>-2254</v>
          </cell>
          <cell r="AD60">
            <v>3829.666666666667</v>
          </cell>
          <cell r="AE60">
            <v>3678.3333333333335</v>
          </cell>
          <cell r="AF60">
            <v>151.33333333333348</v>
          </cell>
          <cell r="AG60">
            <v>1641</v>
          </cell>
          <cell r="AH60">
            <v>1265</v>
          </cell>
          <cell r="AI60">
            <v>155</v>
          </cell>
          <cell r="AJ60">
            <v>-2188.666666666667</v>
          </cell>
          <cell r="AN60">
            <v>0</v>
          </cell>
          <cell r="AP60">
            <v>24226.333333333332</v>
          </cell>
          <cell r="AQ60">
            <v>8248</v>
          </cell>
          <cell r="AR60">
            <v>15978.333333333332</v>
          </cell>
          <cell r="AS60">
            <v>11218</v>
          </cell>
          <cell r="AT60">
            <v>-13008.333333333332</v>
          </cell>
          <cell r="AU60">
            <v>4497</v>
          </cell>
          <cell r="AV60">
            <v>6941</v>
          </cell>
          <cell r="AW60">
            <v>3751</v>
          </cell>
          <cell r="AX60">
            <v>9037.3333333333321</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3758.15</v>
          </cell>
          <cell r="P62">
            <v>-3758.15</v>
          </cell>
          <cell r="Q62">
            <v>8235.8940000000002</v>
          </cell>
          <cell r="S62">
            <v>-8235.8940000000002</v>
          </cell>
          <cell r="T62">
            <v>582.97</v>
          </cell>
          <cell r="U62">
            <v>53</v>
          </cell>
          <cell r="X62">
            <v>-582.97</v>
          </cell>
          <cell r="Y62">
            <v>1080.26</v>
          </cell>
          <cell r="Z62">
            <v>28</v>
          </cell>
          <cell r="AA62">
            <v>1052.26</v>
          </cell>
          <cell r="AC62">
            <v>-1080.26</v>
          </cell>
          <cell r="AD62">
            <v>2673.45</v>
          </cell>
          <cell r="AE62">
            <v>2513.4499999999998</v>
          </cell>
          <cell r="AF62">
            <v>160</v>
          </cell>
          <cell r="AI62">
            <v>0</v>
          </cell>
          <cell r="AJ62">
            <v>-2673.45</v>
          </cell>
          <cell r="AP62">
            <v>16435.723999999998</v>
          </cell>
          <cell r="AQ62">
            <v>3928.15</v>
          </cell>
          <cell r="AR62">
            <v>12507.573999999999</v>
          </cell>
          <cell r="AS62">
            <v>0</v>
          </cell>
          <cell r="AT62">
            <v>-16435.723999999998</v>
          </cell>
          <cell r="AV62">
            <v>3317</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-120.15000000000009</v>
          </cell>
          <cell r="P64">
            <v>120.15000000000009</v>
          </cell>
          <cell r="Q64">
            <v>-267.89399999999978</v>
          </cell>
          <cell r="S64">
            <v>267.89399999999978</v>
          </cell>
          <cell r="T64">
            <v>3683.0299999999997</v>
          </cell>
          <cell r="U64">
            <v>2191</v>
          </cell>
          <cell r="X64">
            <v>-3683.0299999999997</v>
          </cell>
          <cell r="Y64">
            <v>3382.74</v>
          </cell>
          <cell r="Z64">
            <v>2225</v>
          </cell>
          <cell r="AA64">
            <v>1157.7399999999998</v>
          </cell>
          <cell r="AC64">
            <v>-3382.74</v>
          </cell>
          <cell r="AD64">
            <v>1156.2166666666667</v>
          </cell>
          <cell r="AE64">
            <v>1081.8833333333334</v>
          </cell>
          <cell r="AF64">
            <v>74.333333333333258</v>
          </cell>
          <cell r="AG64">
            <v>1641</v>
          </cell>
          <cell r="AH64">
            <v>1139</v>
          </cell>
          <cell r="AI64">
            <v>155</v>
          </cell>
          <cell r="AJ64">
            <v>484.7833333333333</v>
          </cell>
          <cell r="AP64">
            <v>7766.6093333333329</v>
          </cell>
          <cell r="AS64">
            <v>1139</v>
          </cell>
          <cell r="AT64">
            <v>-6627.6093333333329</v>
          </cell>
        </row>
        <row r="65">
          <cell r="C65">
            <v>569</v>
          </cell>
          <cell r="D65">
            <v>63</v>
          </cell>
          <cell r="E65">
            <v>506</v>
          </cell>
          <cell r="N65">
            <v>4217.1000000000004</v>
          </cell>
          <cell r="O65">
            <v>1295</v>
          </cell>
          <cell r="P65">
            <v>-2922.1000000000004</v>
          </cell>
          <cell r="Q65">
            <v>8816.4954545454548</v>
          </cell>
          <cell r="R65">
            <v>2254</v>
          </cell>
          <cell r="S65">
            <v>-6562.4954545454548</v>
          </cell>
          <cell r="T65">
            <v>7987.4590909090903</v>
          </cell>
          <cell r="U65">
            <v>4919</v>
          </cell>
          <cell r="V65">
            <v>3068.4590909090903</v>
          </cell>
          <cell r="W65">
            <v>1557</v>
          </cell>
          <cell r="X65">
            <v>-6430.4590909090903</v>
          </cell>
          <cell r="Y65">
            <v>5889.4</v>
          </cell>
          <cell r="Z65">
            <v>3534</v>
          </cell>
          <cell r="AA65">
            <v>2355.3999999999996</v>
          </cell>
          <cell r="AB65">
            <v>1201</v>
          </cell>
          <cell r="AC65">
            <v>-4688.3999999999996</v>
          </cell>
          <cell r="AD65">
            <v>5295.7636363636366</v>
          </cell>
          <cell r="AE65">
            <v>5222.7636363636366</v>
          </cell>
          <cell r="AF65">
            <v>73</v>
          </cell>
          <cell r="AG65">
            <v>1946</v>
          </cell>
          <cell r="AH65">
            <v>938</v>
          </cell>
          <cell r="AI65">
            <v>0</v>
          </cell>
          <cell r="AJ65">
            <v>-3349.7636363636366</v>
          </cell>
          <cell r="AP65">
            <v>32708.218181818182</v>
          </cell>
          <cell r="AQ65">
            <v>12703.1</v>
          </cell>
          <cell r="AR65">
            <v>20005.118181818179</v>
          </cell>
          <cell r="AS65">
            <v>7245</v>
          </cell>
          <cell r="AT65">
            <v>-25463.218181818182</v>
          </cell>
          <cell r="AU65">
            <v>8453</v>
          </cell>
          <cell r="AV65">
            <v>8421</v>
          </cell>
          <cell r="AW65">
            <v>4250.1000000000004</v>
          </cell>
          <cell r="AX65">
            <v>11584.118181818179</v>
          </cell>
        </row>
        <row r="66">
          <cell r="C66">
            <v>0</v>
          </cell>
          <cell r="D66">
            <v>0</v>
          </cell>
          <cell r="E66">
            <v>0</v>
          </cell>
          <cell r="N66">
            <v>465.33333333333331</v>
          </cell>
          <cell r="O66">
            <v>198</v>
          </cell>
          <cell r="P66">
            <v>-267.33333333333331</v>
          </cell>
          <cell r="Q66">
            <v>2670.545454545455</v>
          </cell>
          <cell r="R66">
            <v>1097</v>
          </cell>
          <cell r="S66">
            <v>-1573.545454545455</v>
          </cell>
          <cell r="T66">
            <v>1607.090909090909</v>
          </cell>
          <cell r="U66">
            <v>922</v>
          </cell>
          <cell r="V66">
            <v>685.09090909090901</v>
          </cell>
          <cell r="W66">
            <v>608</v>
          </cell>
          <cell r="X66">
            <v>-999.09090909090901</v>
          </cell>
          <cell r="Y66">
            <v>1040.090909090909</v>
          </cell>
          <cell r="Z66">
            <v>553</v>
          </cell>
          <cell r="AA66">
            <v>487.09090909090901</v>
          </cell>
          <cell r="AB66">
            <v>435</v>
          </cell>
          <cell r="AC66">
            <v>-605.09090909090901</v>
          </cell>
          <cell r="AD66">
            <v>1039.2727272727273</v>
          </cell>
          <cell r="AE66">
            <v>1039.090909090909</v>
          </cell>
          <cell r="AF66">
            <v>0.18181818181824383</v>
          </cell>
          <cell r="AG66">
            <v>318</v>
          </cell>
          <cell r="AH66">
            <v>237</v>
          </cell>
          <cell r="AI66">
            <v>0</v>
          </cell>
          <cell r="AJ66">
            <v>-721.27272727272725</v>
          </cell>
          <cell r="AP66">
            <v>6822.1515151515159</v>
          </cell>
          <cell r="AQ66">
            <v>1940.3333333333333</v>
          </cell>
          <cell r="AR66">
            <v>4881.8181818181829</v>
          </cell>
          <cell r="AS66">
            <v>2575</v>
          </cell>
          <cell r="AT66">
            <v>-4247.1515151515159</v>
          </cell>
        </row>
        <row r="67">
          <cell r="C67">
            <v>0</v>
          </cell>
          <cell r="D67">
            <v>0</v>
          </cell>
          <cell r="E67">
            <v>0</v>
          </cell>
          <cell r="N67">
            <v>27</v>
          </cell>
          <cell r="O67">
            <v>11</v>
          </cell>
          <cell r="P67">
            <v>-16</v>
          </cell>
          <cell r="Q67">
            <v>147</v>
          </cell>
          <cell r="R67">
            <v>60</v>
          </cell>
          <cell r="S67">
            <v>-87</v>
          </cell>
          <cell r="T67">
            <v>88</v>
          </cell>
          <cell r="U67">
            <v>51</v>
          </cell>
          <cell r="V67">
            <v>37</v>
          </cell>
          <cell r="W67">
            <v>33</v>
          </cell>
          <cell r="X67">
            <v>-55</v>
          </cell>
          <cell r="Y67">
            <v>57</v>
          </cell>
          <cell r="Z67">
            <v>31</v>
          </cell>
          <cell r="AA67">
            <v>26</v>
          </cell>
          <cell r="AB67">
            <v>24</v>
          </cell>
          <cell r="AC67">
            <v>-33</v>
          </cell>
          <cell r="AD67">
            <v>57</v>
          </cell>
          <cell r="AE67">
            <v>57</v>
          </cell>
          <cell r="AF67">
            <v>0</v>
          </cell>
          <cell r="AG67">
            <v>17</v>
          </cell>
          <cell r="AH67">
            <v>12</v>
          </cell>
          <cell r="AI67">
            <v>0</v>
          </cell>
          <cell r="AJ67">
            <v>-40</v>
          </cell>
          <cell r="AP67">
            <v>376</v>
          </cell>
          <cell r="AQ67">
            <v>109</v>
          </cell>
          <cell r="AR67">
            <v>267</v>
          </cell>
          <cell r="AS67">
            <v>140</v>
          </cell>
          <cell r="AT67">
            <v>-236</v>
          </cell>
        </row>
        <row r="68">
          <cell r="C68">
            <v>0</v>
          </cell>
          <cell r="D68">
            <v>0</v>
          </cell>
          <cell r="E68">
            <v>0</v>
          </cell>
          <cell r="N68">
            <v>150</v>
          </cell>
          <cell r="O68">
            <v>63</v>
          </cell>
          <cell r="P68">
            <v>-87</v>
          </cell>
          <cell r="Q68">
            <v>853</v>
          </cell>
          <cell r="R68">
            <v>330</v>
          </cell>
          <cell r="S68">
            <v>-523</v>
          </cell>
          <cell r="T68">
            <v>515</v>
          </cell>
          <cell r="U68">
            <v>295</v>
          </cell>
          <cell r="V68">
            <v>220</v>
          </cell>
          <cell r="W68">
            <v>190</v>
          </cell>
          <cell r="X68">
            <v>-325</v>
          </cell>
          <cell r="Y68">
            <v>335</v>
          </cell>
          <cell r="Z68">
            <v>179</v>
          </cell>
          <cell r="AA68">
            <v>156</v>
          </cell>
          <cell r="AB68">
            <v>137</v>
          </cell>
          <cell r="AC68">
            <v>-198</v>
          </cell>
          <cell r="AD68">
            <v>333</v>
          </cell>
          <cell r="AE68">
            <v>333</v>
          </cell>
          <cell r="AF68">
            <v>0</v>
          </cell>
          <cell r="AG68">
            <v>102</v>
          </cell>
          <cell r="AH68">
            <v>16</v>
          </cell>
          <cell r="AI68">
            <v>0</v>
          </cell>
          <cell r="AJ68">
            <v>-231</v>
          </cell>
          <cell r="AP68">
            <v>2186</v>
          </cell>
          <cell r="AQ68">
            <v>624</v>
          </cell>
          <cell r="AR68">
            <v>1562</v>
          </cell>
          <cell r="AS68">
            <v>620</v>
          </cell>
          <cell r="AT68">
            <v>-1566</v>
          </cell>
        </row>
        <row r="69">
          <cell r="C69">
            <v>0</v>
          </cell>
          <cell r="D69">
            <v>0</v>
          </cell>
          <cell r="E69">
            <v>0</v>
          </cell>
          <cell r="N69">
            <v>78</v>
          </cell>
          <cell r="P69">
            <v>-78</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78</v>
          </cell>
          <cell r="AQ69">
            <v>78</v>
          </cell>
          <cell r="AR69">
            <v>0</v>
          </cell>
          <cell r="AS69">
            <v>0</v>
          </cell>
          <cell r="AT69">
            <v>-78</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10026.5</v>
          </cell>
          <cell r="D72">
            <v>1252</v>
          </cell>
          <cell r="E72">
            <v>8774.5</v>
          </cell>
          <cell r="N72">
            <v>624.07000000000005</v>
          </cell>
          <cell r="O72">
            <v>227</v>
          </cell>
          <cell r="P72">
            <v>-397.07000000000005</v>
          </cell>
          <cell r="Q72">
            <v>2013.3516666666667</v>
          </cell>
          <cell r="R72">
            <v>403</v>
          </cell>
          <cell r="S72">
            <v>-1610.3516666666667</v>
          </cell>
          <cell r="T72">
            <v>608.45800000000008</v>
          </cell>
          <cell r="U72">
            <v>344</v>
          </cell>
          <cell r="V72">
            <v>264.45800000000008</v>
          </cell>
          <cell r="W72">
            <v>175</v>
          </cell>
          <cell r="X72">
            <v>-433.45800000000008</v>
          </cell>
          <cell r="Y72">
            <v>545.31200000000001</v>
          </cell>
          <cell r="Z72">
            <v>288</v>
          </cell>
          <cell r="AA72">
            <v>257.31200000000001</v>
          </cell>
          <cell r="AB72">
            <v>94</v>
          </cell>
          <cell r="AC72">
            <v>-451.31200000000001</v>
          </cell>
          <cell r="AD72">
            <v>1279.9006666666667</v>
          </cell>
          <cell r="AE72">
            <v>1052.93</v>
          </cell>
          <cell r="AF72">
            <v>226.9706666666666</v>
          </cell>
          <cell r="AG72">
            <v>379</v>
          </cell>
          <cell r="AH72">
            <v>173</v>
          </cell>
          <cell r="AI72">
            <v>35</v>
          </cell>
          <cell r="AJ72">
            <v>-900.90066666666667</v>
          </cell>
          <cell r="AN72">
            <v>0</v>
          </cell>
          <cell r="AP72">
            <v>16100.752333333334</v>
          </cell>
          <cell r="AQ72" t="e">
            <v>#REF!</v>
          </cell>
          <cell r="AR72" t="e">
            <v>#REF!</v>
          </cell>
          <cell r="AS72">
            <v>181</v>
          </cell>
          <cell r="AT72">
            <v>-15919.752333333334</v>
          </cell>
          <cell r="AU72">
            <v>632</v>
          </cell>
          <cell r="AV72">
            <v>1206</v>
          </cell>
          <cell r="AW72">
            <v>2438.67</v>
          </cell>
          <cell r="AX72" t="e">
            <v>#REF!</v>
          </cell>
        </row>
        <row r="73">
          <cell r="C73">
            <v>988</v>
          </cell>
          <cell r="D73">
            <v>70</v>
          </cell>
          <cell r="E73">
            <v>918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1006</v>
          </cell>
          <cell r="AQ73">
            <v>70</v>
          </cell>
          <cell r="AR73">
            <v>936</v>
          </cell>
          <cell r="AS73">
            <v>0</v>
          </cell>
          <cell r="AT73">
            <v>-1006</v>
          </cell>
          <cell r="AU73">
            <v>0</v>
          </cell>
          <cell r="AV73">
            <v>18</v>
          </cell>
          <cell r="AW73">
            <v>70</v>
          </cell>
          <cell r="AX73">
            <v>918</v>
          </cell>
        </row>
        <row r="74">
          <cell r="C74">
            <v>9038.5</v>
          </cell>
          <cell r="D74">
            <v>1182</v>
          </cell>
          <cell r="E74">
            <v>7856.5</v>
          </cell>
          <cell r="N74">
            <v>624.07000000000005</v>
          </cell>
          <cell r="P74">
            <v>-624.07000000000005</v>
          </cell>
          <cell r="Q74">
            <v>2013.3516666666667</v>
          </cell>
          <cell r="S74">
            <v>-2013.3516666666667</v>
          </cell>
          <cell r="T74">
            <v>608.45800000000008</v>
          </cell>
          <cell r="U74">
            <v>344</v>
          </cell>
          <cell r="V74">
            <v>264.45800000000008</v>
          </cell>
          <cell r="X74">
            <v>-608.45800000000008</v>
          </cell>
          <cell r="Y74">
            <v>527.31200000000001</v>
          </cell>
          <cell r="Z74">
            <v>288</v>
          </cell>
          <cell r="AA74">
            <v>239.31200000000001</v>
          </cell>
          <cell r="AC74">
            <v>-527.31200000000001</v>
          </cell>
          <cell r="AD74">
            <v>1279.9006666666667</v>
          </cell>
          <cell r="AE74">
            <v>1052.33</v>
          </cell>
          <cell r="AF74">
            <v>227.57066666666674</v>
          </cell>
          <cell r="AG74">
            <v>379</v>
          </cell>
          <cell r="AH74">
            <v>173</v>
          </cell>
          <cell r="AI74">
            <v>35</v>
          </cell>
          <cell r="AJ74">
            <v>-900.90066666666667</v>
          </cell>
          <cell r="AN74">
            <v>0</v>
          </cell>
          <cell r="AP74">
            <v>15094.152333333333</v>
          </cell>
          <cell r="AQ74">
            <v>3000.67</v>
          </cell>
          <cell r="AR74">
            <v>12093.482333333333</v>
          </cell>
          <cell r="AS74">
            <v>181</v>
          </cell>
          <cell r="AT74">
            <v>-14913.152333333333</v>
          </cell>
          <cell r="AU74">
            <v>632</v>
          </cell>
          <cell r="AV74">
            <v>1188</v>
          </cell>
          <cell r="AW74">
            <v>2368.67</v>
          </cell>
          <cell r="AX74">
            <v>10905.482333333333</v>
          </cell>
        </row>
        <row r="75">
          <cell r="C75">
            <v>3287</v>
          </cell>
          <cell r="D75">
            <v>299</v>
          </cell>
          <cell r="E75">
            <v>2988</v>
          </cell>
          <cell r="N75">
            <v>439.07</v>
          </cell>
          <cell r="P75">
            <v>-439.07</v>
          </cell>
          <cell r="Q75">
            <v>1244.9099999999999</v>
          </cell>
          <cell r="S75">
            <v>-1244.9099999999999</v>
          </cell>
          <cell r="T75">
            <v>346.80799999999999</v>
          </cell>
          <cell r="U75">
            <v>202</v>
          </cell>
          <cell r="V75">
            <v>144.80799999999999</v>
          </cell>
          <cell r="X75">
            <v>-346.80799999999999</v>
          </cell>
          <cell r="Y75">
            <v>214.36199999999999</v>
          </cell>
          <cell r="Z75">
            <v>182</v>
          </cell>
          <cell r="AA75">
            <v>32.361999999999995</v>
          </cell>
          <cell r="AC75">
            <v>-214.36199999999999</v>
          </cell>
          <cell r="AD75">
            <v>823.10066666666671</v>
          </cell>
          <cell r="AE75">
            <v>721.48</v>
          </cell>
          <cell r="AF75">
            <v>101.62066666666669</v>
          </cell>
          <cell r="AJ75">
            <v>-823.10066666666671</v>
          </cell>
          <cell r="AP75">
            <v>6653.6299999999992</v>
          </cell>
          <cell r="AQ75">
            <v>1346.67</v>
          </cell>
          <cell r="AR75">
            <v>5306.9599999999991</v>
          </cell>
          <cell r="AS75">
            <v>0</v>
          </cell>
          <cell r="AT75">
            <v>-6653.6299999999992</v>
          </cell>
          <cell r="AX75">
            <v>5306.9599999999991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865</v>
          </cell>
          <cell r="D77">
            <v>323</v>
          </cell>
          <cell r="E77">
            <v>542</v>
          </cell>
          <cell r="N77">
            <v>62.75</v>
          </cell>
          <cell r="Q77">
            <v>465.4666666666667</v>
          </cell>
          <cell r="T77">
            <v>112.6</v>
          </cell>
          <cell r="U77">
            <v>17</v>
          </cell>
          <cell r="V77">
            <v>95.6</v>
          </cell>
          <cell r="Y77">
            <v>101.15</v>
          </cell>
          <cell r="Z77">
            <v>31</v>
          </cell>
          <cell r="AA77">
            <v>70.150000000000006</v>
          </cell>
          <cell r="AD77">
            <v>221.75</v>
          </cell>
          <cell r="AE77">
            <v>157.85</v>
          </cell>
          <cell r="AF77">
            <v>63.900000000000006</v>
          </cell>
        </row>
        <row r="78">
          <cell r="C78">
            <v>3123.5</v>
          </cell>
          <cell r="D78">
            <v>363</v>
          </cell>
          <cell r="E78">
            <v>2760.5</v>
          </cell>
          <cell r="N78">
            <v>121.25</v>
          </cell>
          <cell r="Q78">
            <v>302.97500000000002</v>
          </cell>
          <cell r="T78">
            <v>148.05000000000001</v>
          </cell>
          <cell r="U78">
            <v>34</v>
          </cell>
          <cell r="V78">
            <v>114.05000000000001</v>
          </cell>
          <cell r="Y78">
            <v>211.8</v>
          </cell>
          <cell r="Z78">
            <v>45</v>
          </cell>
          <cell r="AA78">
            <v>166.8</v>
          </cell>
          <cell r="AD78">
            <v>234.05</v>
          </cell>
          <cell r="AE78">
            <v>173</v>
          </cell>
          <cell r="AF78">
            <v>61.050000000000011</v>
          </cell>
        </row>
        <row r="79">
          <cell r="C79">
            <v>13</v>
          </cell>
          <cell r="D79">
            <v>85</v>
          </cell>
          <cell r="E79">
            <v>-72</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79.300000000000011</v>
          </cell>
          <cell r="AQ79">
            <v>103.1</v>
          </cell>
          <cell r="AS79">
            <v>0</v>
          </cell>
          <cell r="AT79">
            <v>-79.300000000000011</v>
          </cell>
        </row>
        <row r="80">
          <cell r="C80">
            <v>14660.397000000001</v>
          </cell>
          <cell r="D80">
            <v>2178</v>
          </cell>
          <cell r="E80">
            <v>12482.397000000001</v>
          </cell>
          <cell r="N80">
            <v>16926.547393939396</v>
          </cell>
          <cell r="O80">
            <v>6571</v>
          </cell>
          <cell r="P80">
            <v>-10355.547393939396</v>
          </cell>
          <cell r="Q80">
            <v>119330.43057575758</v>
          </cell>
          <cell r="R80">
            <v>83057</v>
          </cell>
          <cell r="S80">
            <v>-36273.430575757578</v>
          </cell>
          <cell r="T80">
            <v>183336.61878787878</v>
          </cell>
          <cell r="U80">
            <v>112107.34756097561</v>
          </cell>
          <cell r="V80">
            <v>71229.271226903176</v>
          </cell>
          <cell r="W80">
            <v>101508</v>
          </cell>
          <cell r="X80">
            <v>-81828.618787878775</v>
          </cell>
          <cell r="Y80">
            <v>150544.11636363636</v>
          </cell>
          <cell r="Z80">
            <v>88569.750161952048</v>
          </cell>
          <cell r="AA80">
            <v>61974.366201684315</v>
          </cell>
          <cell r="AB80">
            <v>81399</v>
          </cell>
          <cell r="AC80">
            <v>-69145.116363636364</v>
          </cell>
          <cell r="AD80">
            <v>29611.383272727278</v>
          </cell>
          <cell r="AE80">
            <v>24168.194424242425</v>
          </cell>
          <cell r="AF80">
            <v>5443.1888484848496</v>
          </cell>
          <cell r="AG80">
            <v>9642</v>
          </cell>
          <cell r="AH80">
            <v>6481</v>
          </cell>
          <cell r="AI80">
            <v>2032</v>
          </cell>
          <cell r="AJ80">
            <v>-19969.383272727278</v>
          </cell>
          <cell r="AL80">
            <v>0</v>
          </cell>
          <cell r="AN80">
            <v>0</v>
          </cell>
          <cell r="AP80">
            <v>511455.55521212122</v>
          </cell>
          <cell r="AQ80" t="e">
            <v>#REF!</v>
          </cell>
          <cell r="AR80" t="e">
            <v>#REF!</v>
          </cell>
          <cell r="AS80">
            <v>278125</v>
          </cell>
          <cell r="AT80">
            <v>-233330.55521212122</v>
          </cell>
          <cell r="AU80">
            <v>200002.09772292766</v>
          </cell>
          <cell r="AV80">
            <v>219442</v>
          </cell>
          <cell r="AW80">
            <v>19062.965575757575</v>
          </cell>
          <cell r="AX80" t="e">
            <v>#REF!</v>
          </cell>
        </row>
        <row r="81">
          <cell r="C81">
            <v>13672.397000000001</v>
          </cell>
          <cell r="D81">
            <v>2108</v>
          </cell>
          <cell r="E81">
            <v>11564.397000000001</v>
          </cell>
          <cell r="P81">
            <v>0</v>
          </cell>
          <cell r="S81">
            <v>0</v>
          </cell>
          <cell r="X81">
            <v>0</v>
          </cell>
          <cell r="AC81">
            <v>0</v>
          </cell>
          <cell r="AJ81">
            <v>0</v>
          </cell>
          <cell r="AP81">
            <v>144934.55521212122</v>
          </cell>
          <cell r="AQ81" t="e">
            <v>#REF!</v>
          </cell>
          <cell r="AR81" t="e">
            <v>#REF!</v>
          </cell>
          <cell r="AS81">
            <v>0</v>
          </cell>
          <cell r="AT81">
            <v>-144934.55521212122</v>
          </cell>
          <cell r="AU81">
            <v>20950</v>
          </cell>
          <cell r="AV81">
            <v>31974</v>
          </cell>
          <cell r="AW81">
            <v>19061.965575757575</v>
          </cell>
          <cell r="AX81" t="e">
            <v>#REF!</v>
          </cell>
        </row>
        <row r="82">
          <cell r="N82">
            <v>4234.3327272727274</v>
          </cell>
          <cell r="O82">
            <v>1501</v>
          </cell>
          <cell r="P82">
            <v>-2733.3327272727274</v>
          </cell>
          <cell r="Q82">
            <v>9505.1209090909106</v>
          </cell>
          <cell r="R82">
            <v>3466</v>
          </cell>
          <cell r="S82">
            <v>-6039.1209090909106</v>
          </cell>
          <cell r="T82">
            <v>3657.8272727272729</v>
          </cell>
          <cell r="U82">
            <v>2012</v>
          </cell>
          <cell r="V82">
            <v>1645.8272727272729</v>
          </cell>
          <cell r="W82">
            <v>1353</v>
          </cell>
          <cell r="X82">
            <v>-2304.8272727272729</v>
          </cell>
          <cell r="Y82">
            <v>2966.1272727272726</v>
          </cell>
          <cell r="Z82">
            <v>1572</v>
          </cell>
          <cell r="AA82">
            <v>1394.1272727272726</v>
          </cell>
          <cell r="AB82">
            <v>1097</v>
          </cell>
          <cell r="AC82">
            <v>-1869.1272727272726</v>
          </cell>
          <cell r="AD82">
            <v>8413.5863636363647</v>
          </cell>
          <cell r="AE82">
            <v>7694.9363636363632</v>
          </cell>
          <cell r="AF82">
            <v>718.65000000000077</v>
          </cell>
          <cell r="AG82">
            <v>2881</v>
          </cell>
          <cell r="AH82">
            <v>1984</v>
          </cell>
          <cell r="AI82">
            <v>306</v>
          </cell>
          <cell r="AJ82">
            <v>-5532.5863636363647</v>
          </cell>
          <cell r="AN82">
            <v>0</v>
          </cell>
          <cell r="AP82">
            <v>30031.241545454548</v>
          </cell>
          <cell r="AS82">
            <v>9401</v>
          </cell>
          <cell r="AT82">
            <v>-20630.241545454548</v>
          </cell>
        </row>
        <row r="83">
          <cell r="C83">
            <v>16699</v>
          </cell>
          <cell r="D83">
            <v>11292</v>
          </cell>
          <cell r="E83">
            <v>0</v>
          </cell>
          <cell r="P83">
            <v>0</v>
          </cell>
          <cell r="S83">
            <v>0</v>
          </cell>
          <cell r="X83">
            <v>0</v>
          </cell>
          <cell r="AC83">
            <v>0</v>
          </cell>
          <cell r="AJ83">
            <v>0</v>
          </cell>
          <cell r="AP83">
            <v>16699</v>
          </cell>
          <cell r="AQ83">
            <v>11292</v>
          </cell>
          <cell r="AR83">
            <v>0</v>
          </cell>
          <cell r="AS83">
            <v>0</v>
          </cell>
          <cell r="AT83">
            <v>-16699</v>
          </cell>
          <cell r="AU83">
            <v>0</v>
          </cell>
          <cell r="AV83">
            <v>0</v>
          </cell>
          <cell r="AW83">
            <v>0</v>
          </cell>
          <cell r="AX83">
            <v>0</v>
          </cell>
        </row>
        <row r="84">
          <cell r="C84">
            <v>31359.397000000001</v>
          </cell>
          <cell r="D84">
            <v>13470</v>
          </cell>
          <cell r="E84">
            <v>12482.397000000001</v>
          </cell>
          <cell r="N84">
            <v>16926.547393939396</v>
          </cell>
          <cell r="O84">
            <v>6571</v>
          </cell>
          <cell r="P84">
            <v>-10355.547393939396</v>
          </cell>
          <cell r="Q84">
            <v>119330.43057575758</v>
          </cell>
          <cell r="R84">
            <v>83057</v>
          </cell>
          <cell r="S84">
            <v>-36273.430575757578</v>
          </cell>
          <cell r="T84">
            <v>183336.61878787878</v>
          </cell>
          <cell r="U84">
            <v>112107.34756097561</v>
          </cell>
          <cell r="V84">
            <v>71229.271226903176</v>
          </cell>
          <cell r="W84">
            <v>101508</v>
          </cell>
          <cell r="X84">
            <v>-81828.618787878775</v>
          </cell>
          <cell r="Y84">
            <v>150544.11636363636</v>
          </cell>
          <cell r="Z84">
            <v>88569.750161952048</v>
          </cell>
          <cell r="AA84">
            <v>61974.366201684315</v>
          </cell>
          <cell r="AB84">
            <v>81399</v>
          </cell>
          <cell r="AC84">
            <v>-69145.116363636364</v>
          </cell>
          <cell r="AD84">
            <v>29611.383272727278</v>
          </cell>
          <cell r="AE84">
            <v>24168.194424242425</v>
          </cell>
          <cell r="AF84">
            <v>5443.1888484848496</v>
          </cell>
          <cell r="AG84">
            <v>9642</v>
          </cell>
          <cell r="AH84">
            <v>6481</v>
          </cell>
          <cell r="AI84">
            <v>2032</v>
          </cell>
          <cell r="AJ84">
            <v>-19969.383272727278</v>
          </cell>
          <cell r="AL84">
            <v>0</v>
          </cell>
          <cell r="AN84">
            <v>0</v>
          </cell>
          <cell r="AP84">
            <v>528154.55521212122</v>
          </cell>
          <cell r="AQ84" t="e">
            <v>#REF!</v>
          </cell>
          <cell r="AR84" t="e">
            <v>#REF!</v>
          </cell>
          <cell r="AS84">
            <v>278125</v>
          </cell>
          <cell r="AT84">
            <v>-250029.55521212122</v>
          </cell>
          <cell r="AU84">
            <v>200002.09772292766</v>
          </cell>
          <cell r="AV84">
            <v>219442</v>
          </cell>
          <cell r="AW84">
            <v>19062.965575757575</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1341</v>
          </cell>
          <cell r="D86">
            <v>1959</v>
          </cell>
          <cell r="E86">
            <v>-618</v>
          </cell>
          <cell r="N86">
            <v>0</v>
          </cell>
          <cell r="P86">
            <v>0</v>
          </cell>
          <cell r="Q86">
            <v>0</v>
          </cell>
          <cell r="S86">
            <v>0</v>
          </cell>
          <cell r="T86">
            <v>0</v>
          </cell>
          <cell r="U86">
            <v>0</v>
          </cell>
          <cell r="V86">
            <v>0</v>
          </cell>
          <cell r="X86">
            <v>0</v>
          </cell>
          <cell r="Y86">
            <v>0</v>
          </cell>
          <cell r="AC86">
            <v>0</v>
          </cell>
          <cell r="AI86">
            <v>0</v>
          </cell>
          <cell r="AJ86">
            <v>0</v>
          </cell>
          <cell r="AP86">
            <v>1341</v>
          </cell>
          <cell r="AQ86">
            <v>1959</v>
          </cell>
          <cell r="AR86">
            <v>-618</v>
          </cell>
          <cell r="AS86">
            <v>0</v>
          </cell>
          <cell r="AT86">
            <v>-1341</v>
          </cell>
          <cell r="AU86">
            <v>0</v>
          </cell>
          <cell r="AV86">
            <v>0</v>
          </cell>
          <cell r="AW86">
            <v>1959</v>
          </cell>
          <cell r="AX86">
            <v>-618</v>
          </cell>
        </row>
        <row r="87">
          <cell r="C87">
            <v>114</v>
          </cell>
          <cell r="D87">
            <v>481</v>
          </cell>
          <cell r="E87">
            <v>-367</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113</v>
          </cell>
          <cell r="AQ87">
            <v>481</v>
          </cell>
          <cell r="AR87">
            <v>-368</v>
          </cell>
          <cell r="AS87">
            <v>-1</v>
          </cell>
          <cell r="AT87">
            <v>-114</v>
          </cell>
          <cell r="AU87">
            <v>0</v>
          </cell>
          <cell r="AV87">
            <v>0</v>
          </cell>
          <cell r="AW87">
            <v>481</v>
          </cell>
          <cell r="AX87">
            <v>-368</v>
          </cell>
        </row>
        <row r="88">
          <cell r="C88">
            <v>62</v>
          </cell>
          <cell r="D88">
            <v>12</v>
          </cell>
          <cell r="E88">
            <v>50</v>
          </cell>
          <cell r="N88">
            <v>120.13333333333333</v>
          </cell>
          <cell r="O88">
            <v>51</v>
          </cell>
          <cell r="P88">
            <v>-69.133333333333326</v>
          </cell>
          <cell r="Q88">
            <v>108.6</v>
          </cell>
          <cell r="S88">
            <v>-108.6</v>
          </cell>
          <cell r="T88">
            <v>299.26666666666665</v>
          </cell>
          <cell r="U88">
            <v>176</v>
          </cell>
          <cell r="V88">
            <v>123.26666666666665</v>
          </cell>
          <cell r="X88">
            <v>-299.26666666666665</v>
          </cell>
          <cell r="Y88">
            <v>389.93333333333328</v>
          </cell>
          <cell r="Z88">
            <v>0</v>
          </cell>
          <cell r="AB88">
            <v>0</v>
          </cell>
          <cell r="AC88">
            <v>-389.93333333333328</v>
          </cell>
          <cell r="AD88">
            <v>132</v>
          </cell>
          <cell r="AE88">
            <v>39</v>
          </cell>
          <cell r="AF88">
            <v>93</v>
          </cell>
          <cell r="AG88">
            <v>44</v>
          </cell>
          <cell r="AH88">
            <v>15</v>
          </cell>
          <cell r="AI88">
            <v>29</v>
          </cell>
          <cell r="AJ88">
            <v>-88</v>
          </cell>
          <cell r="AP88">
            <v>923.93333333333328</v>
          </cell>
          <cell r="AQ88">
            <v>239.13333333333333</v>
          </cell>
          <cell r="AR88">
            <v>684.8</v>
          </cell>
          <cell r="AS88">
            <v>65</v>
          </cell>
          <cell r="AT88">
            <v>-858.93333333333328</v>
          </cell>
          <cell r="AU88">
            <v>176</v>
          </cell>
          <cell r="AV88">
            <v>153</v>
          </cell>
          <cell r="AW88">
            <v>63.133333333333326</v>
          </cell>
          <cell r="AX88">
            <v>531.79999999999995</v>
          </cell>
        </row>
        <row r="89">
          <cell r="C89">
            <v>32876.396999999997</v>
          </cell>
          <cell r="D89">
            <v>15922</v>
          </cell>
          <cell r="E89">
            <v>11547.397000000001</v>
          </cell>
          <cell r="N89">
            <v>17046.680727272731</v>
          </cell>
          <cell r="O89">
            <v>6622</v>
          </cell>
          <cell r="P89">
            <v>-10424.680727272731</v>
          </cell>
          <cell r="Q89">
            <v>119439.03057575758</v>
          </cell>
          <cell r="R89">
            <v>83057</v>
          </cell>
          <cell r="S89">
            <v>-36382.030575757584</v>
          </cell>
          <cell r="T89">
            <v>183635.88545454544</v>
          </cell>
          <cell r="U89">
            <v>112283.34756097561</v>
          </cell>
          <cell r="V89">
            <v>71352.537893569839</v>
          </cell>
          <cell r="W89">
            <v>101508</v>
          </cell>
          <cell r="X89">
            <v>-82127.885454545438</v>
          </cell>
          <cell r="Y89">
            <v>150934.04969696968</v>
          </cell>
          <cell r="Z89">
            <v>88569.750161952048</v>
          </cell>
          <cell r="AA89">
            <v>61974.366201684315</v>
          </cell>
          <cell r="AB89">
            <v>81399</v>
          </cell>
          <cell r="AC89">
            <v>-69535.049696969683</v>
          </cell>
          <cell r="AD89">
            <v>29743.383272727278</v>
          </cell>
          <cell r="AE89">
            <v>24207.194424242425</v>
          </cell>
          <cell r="AF89">
            <v>5536.1888484848496</v>
          </cell>
          <cell r="AG89">
            <v>9686</v>
          </cell>
          <cell r="AH89">
            <v>6496</v>
          </cell>
          <cell r="AI89">
            <v>2061</v>
          </cell>
          <cell r="AJ89">
            <v>-20057.383272727278</v>
          </cell>
          <cell r="AK89">
            <v>0</v>
          </cell>
          <cell r="AN89">
            <v>0</v>
          </cell>
          <cell r="AP89">
            <v>530533.48854545457</v>
          </cell>
          <cell r="AQ89" t="e">
            <v>#REF!</v>
          </cell>
          <cell r="AR89" t="e">
            <v>#REF!</v>
          </cell>
          <cell r="AS89">
            <v>278189</v>
          </cell>
          <cell r="AT89">
            <v>-252344.48854545457</v>
          </cell>
          <cell r="AU89">
            <v>200178.09772292766</v>
          </cell>
          <cell r="AV89">
            <v>219595</v>
          </cell>
          <cell r="AW89">
            <v>21566.09890909091</v>
          </cell>
          <cell r="AX89" t="e">
            <v>#REF!</v>
          </cell>
        </row>
        <row r="90">
          <cell r="C90">
            <v>16177.396999999997</v>
          </cell>
          <cell r="D90">
            <v>4630</v>
          </cell>
          <cell r="E90">
            <v>11547.397000000001</v>
          </cell>
          <cell r="N90">
            <v>17046.680727272731</v>
          </cell>
          <cell r="O90">
            <v>6622</v>
          </cell>
          <cell r="P90">
            <v>-10424.680727272731</v>
          </cell>
          <cell r="Q90">
            <v>48131.030575757584</v>
          </cell>
          <cell r="R90">
            <v>21655</v>
          </cell>
          <cell r="S90">
            <v>-26476.030575757584</v>
          </cell>
          <cell r="T90">
            <v>23237.885454545438</v>
          </cell>
          <cell r="U90">
            <v>13122</v>
          </cell>
          <cell r="V90">
            <v>10115.885454545452</v>
          </cell>
          <cell r="W90">
            <v>7876</v>
          </cell>
          <cell r="X90">
            <v>-15361.885454545438</v>
          </cell>
          <cell r="Y90">
            <v>16120.049696969683</v>
          </cell>
          <cell r="Z90">
            <v>8679</v>
          </cell>
          <cell r="AA90">
            <v>7051.1163636363635</v>
          </cell>
          <cell r="AB90">
            <v>5098</v>
          </cell>
          <cell r="AC90">
            <v>-11022.049696969683</v>
          </cell>
          <cell r="AD90">
            <v>29743.383272727278</v>
          </cell>
          <cell r="AE90">
            <v>24207.194424242425</v>
          </cell>
          <cell r="AF90">
            <v>5536.1888484848496</v>
          </cell>
          <cell r="AG90">
            <v>9686</v>
          </cell>
          <cell r="AH90">
            <v>6496</v>
          </cell>
          <cell r="AI90">
            <v>2061</v>
          </cell>
          <cell r="AJ90">
            <v>-20057.383272727278</v>
          </cell>
          <cell r="AN90">
            <v>0</v>
          </cell>
          <cell r="AP90">
            <v>147313.48854545457</v>
          </cell>
          <cell r="AQ90" t="e">
            <v>#REF!</v>
          </cell>
          <cell r="AR90" t="e">
            <v>#REF!</v>
          </cell>
          <cell r="AS90">
            <v>46854</v>
          </cell>
          <cell r="AT90">
            <v>-100459.48854545457</v>
          </cell>
          <cell r="AU90">
            <v>21126</v>
          </cell>
          <cell r="AV90">
            <v>32127</v>
          </cell>
          <cell r="AW90">
            <v>21565.09890909091</v>
          </cell>
          <cell r="AX90" t="e">
            <v>#REF!</v>
          </cell>
        </row>
        <row r="91">
          <cell r="C91">
            <v>1201.8969999999999</v>
          </cell>
          <cell r="D91">
            <v>310</v>
          </cell>
          <cell r="E91">
            <v>891.89699999999993</v>
          </cell>
          <cell r="N91">
            <v>4234.3327272727274</v>
          </cell>
          <cell r="O91">
            <v>1501</v>
          </cell>
          <cell r="P91">
            <v>-2733.3327272727274</v>
          </cell>
          <cell r="Q91">
            <v>9505.1209090909106</v>
          </cell>
          <cell r="R91">
            <v>3466</v>
          </cell>
          <cell r="S91">
            <v>-6039.1209090909106</v>
          </cell>
          <cell r="T91">
            <v>3657.8272727272729</v>
          </cell>
          <cell r="U91">
            <v>2012</v>
          </cell>
          <cell r="V91">
            <v>1645.8272727272729</v>
          </cell>
          <cell r="W91">
            <v>1353</v>
          </cell>
          <cell r="X91">
            <v>-2304.8272727272729</v>
          </cell>
          <cell r="Y91">
            <v>2966.1272727272726</v>
          </cell>
          <cell r="Z91">
            <v>1572</v>
          </cell>
          <cell r="AA91">
            <v>1394.1272727272726</v>
          </cell>
          <cell r="AB91">
            <v>1097</v>
          </cell>
          <cell r="AC91">
            <v>-1869.1272727272726</v>
          </cell>
          <cell r="AD91">
            <v>8413.5863636363647</v>
          </cell>
          <cell r="AE91">
            <v>7694.9363636363632</v>
          </cell>
          <cell r="AF91">
            <v>718.65000000000077</v>
          </cell>
          <cell r="AG91">
            <v>2881</v>
          </cell>
          <cell r="AH91">
            <v>1984</v>
          </cell>
          <cell r="AI91">
            <v>306</v>
          </cell>
          <cell r="AJ91">
            <v>-5532.5863636363647</v>
          </cell>
          <cell r="AN91">
            <v>0</v>
          </cell>
          <cell r="AP91">
            <v>30031.241545454548</v>
          </cell>
          <cell r="AQ91">
            <v>530686.48854545457</v>
          </cell>
          <cell r="AR91">
            <v>235268.19663201857</v>
          </cell>
          <cell r="AS91">
            <v>9401</v>
          </cell>
        </row>
        <row r="92">
          <cell r="C92">
            <v>-1273</v>
          </cell>
          <cell r="N92">
            <v>4468.6499999999996</v>
          </cell>
          <cell r="P92">
            <v>-4468.6499999999996</v>
          </cell>
          <cell r="Q92">
            <v>12039.093999999999</v>
          </cell>
          <cell r="S92">
            <v>-12039.093999999999</v>
          </cell>
          <cell r="T92">
            <v>582.97</v>
          </cell>
          <cell r="X92">
            <v>-582.97</v>
          </cell>
          <cell r="Y92">
            <v>1080.26</v>
          </cell>
          <cell r="AB92">
            <v>432</v>
          </cell>
          <cell r="AC92">
            <v>-648.26</v>
          </cell>
          <cell r="AD92">
            <v>2673</v>
          </cell>
          <cell r="AE92">
            <v>932.45</v>
          </cell>
          <cell r="AF92">
            <v>1740.55</v>
          </cell>
          <cell r="AI92">
            <v>0</v>
          </cell>
          <cell r="AJ92" t="e">
            <v>#REF!</v>
          </cell>
          <cell r="AN92" t="e">
            <v>#REF!</v>
          </cell>
          <cell r="AO92">
            <v>1616</v>
          </cell>
          <cell r="AP92" t="e">
            <v>#REF!</v>
          </cell>
          <cell r="AS92">
            <v>2048</v>
          </cell>
        </row>
        <row r="93">
          <cell r="C93">
            <v>35</v>
          </cell>
          <cell r="N93">
            <v>3758.15</v>
          </cell>
          <cell r="P93">
            <v>-3758.15</v>
          </cell>
          <cell r="Q93">
            <v>8235.8940000000002</v>
          </cell>
          <cell r="S93">
            <v>-8235.8940000000002</v>
          </cell>
          <cell r="T93">
            <v>583.47</v>
          </cell>
          <cell r="W93">
            <v>0</v>
          </cell>
          <cell r="X93">
            <v>-583.47</v>
          </cell>
          <cell r="Y93">
            <v>1080.76</v>
          </cell>
          <cell r="AB93">
            <v>432</v>
          </cell>
          <cell r="AC93">
            <v>-648.76</v>
          </cell>
          <cell r="AD93">
            <v>2673</v>
          </cell>
          <cell r="AE93">
            <v>932.45</v>
          </cell>
          <cell r="AF93">
            <v>1740.55</v>
          </cell>
          <cell r="AI93">
            <v>0</v>
          </cell>
          <cell r="AJ93">
            <v>-2673</v>
          </cell>
          <cell r="AN93" t="e">
            <v>#REF!</v>
          </cell>
          <cell r="AP93" t="e">
            <v>#REF!</v>
          </cell>
          <cell r="AS93">
            <v>432</v>
          </cell>
        </row>
        <row r="95">
          <cell r="C95">
            <v>-1308</v>
          </cell>
          <cell r="N95">
            <v>710.5</v>
          </cell>
          <cell r="P95">
            <v>-710.5</v>
          </cell>
          <cell r="Q95">
            <v>3803.2</v>
          </cell>
          <cell r="R95">
            <v>0</v>
          </cell>
          <cell r="S95">
            <v>-3803.2</v>
          </cell>
          <cell r="T95">
            <v>0</v>
          </cell>
          <cell r="X95">
            <v>0</v>
          </cell>
          <cell r="Y95">
            <v>0</v>
          </cell>
          <cell r="AC95">
            <v>0</v>
          </cell>
          <cell r="AD95">
            <v>0.29999999999998295</v>
          </cell>
          <cell r="AE95">
            <v>0</v>
          </cell>
          <cell r="AF95">
            <v>0.29999999999998295</v>
          </cell>
          <cell r="AI95">
            <v>0</v>
          </cell>
          <cell r="AJ95">
            <v>-0.29999999999998295</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10509</v>
          </cell>
          <cell r="P115">
            <v>0</v>
          </cell>
          <cell r="S115">
            <v>0</v>
          </cell>
          <cell r="X115">
            <v>0</v>
          </cell>
          <cell r="AC115">
            <v>0</v>
          </cell>
          <cell r="AF115">
            <v>0</v>
          </cell>
          <cell r="AI115">
            <v>0</v>
          </cell>
          <cell r="AJ115">
            <v>0</v>
          </cell>
          <cell r="AP115">
            <v>10509</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710.9</v>
          </cell>
          <cell r="P122">
            <v>-710.9</v>
          </cell>
          <cell r="Q122">
            <v>4563.3339999999998</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21126</v>
          </cell>
          <cell r="AV146">
            <v>32127</v>
          </cell>
          <cell r="AW146">
            <v>21565.09890909091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720.33333333333326</v>
          </cell>
          <cell r="O153">
            <v>272</v>
          </cell>
          <cell r="P153">
            <v>-448.33333333333326</v>
          </cell>
          <cell r="Q153">
            <v>3670.545454545455</v>
          </cell>
          <cell r="R153">
            <v>1487</v>
          </cell>
          <cell r="S153">
            <v>-2183.545454545455</v>
          </cell>
          <cell r="T153">
            <v>2210.090909090909</v>
          </cell>
          <cell r="U153">
            <v>1268</v>
          </cell>
          <cell r="V153">
            <v>942.09090909090901</v>
          </cell>
          <cell r="W153">
            <v>831</v>
          </cell>
          <cell r="X153">
            <v>-1379.090909090909</v>
          </cell>
          <cell r="Y153">
            <v>1432.090909090909</v>
          </cell>
          <cell r="Z153">
            <v>763</v>
          </cell>
          <cell r="AA153">
            <v>669.09090909090901</v>
          </cell>
          <cell r="AB153">
            <v>596</v>
          </cell>
          <cell r="AC153">
            <v>-836.09090909090901</v>
          </cell>
          <cell r="AD153">
            <v>1429.2727272727273</v>
          </cell>
          <cell r="AE153">
            <v>1429.090909090909</v>
          </cell>
          <cell r="AF153">
            <v>0.18181818181824383</v>
          </cell>
          <cell r="AG153">
            <v>437</v>
          </cell>
          <cell r="AH153">
            <v>265</v>
          </cell>
          <cell r="AI153">
            <v>0</v>
          </cell>
          <cell r="AJ153">
            <v>-992.27272727272725</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-1273</v>
          </cell>
          <cell r="N162">
            <v>4468.6499999999996</v>
          </cell>
          <cell r="O162">
            <v>0</v>
          </cell>
          <cell r="P162">
            <v>-4468.6499999999996</v>
          </cell>
          <cell r="Q162">
            <v>1739.5839999999998</v>
          </cell>
          <cell r="R162">
            <v>800</v>
          </cell>
          <cell r="S162">
            <v>-939.58399999999983</v>
          </cell>
          <cell r="T162">
            <v>582.97</v>
          </cell>
          <cell r="U162">
            <v>0</v>
          </cell>
          <cell r="V162">
            <v>0</v>
          </cell>
          <cell r="W162">
            <v>0</v>
          </cell>
          <cell r="X162">
            <v>-582.97</v>
          </cell>
          <cell r="Y162">
            <v>1080.26</v>
          </cell>
          <cell r="Z162">
            <v>0</v>
          </cell>
          <cell r="AA162">
            <v>0</v>
          </cell>
          <cell r="AB162">
            <v>432</v>
          </cell>
          <cell r="AC162">
            <v>-648.26</v>
          </cell>
          <cell r="AD162" t="e">
            <v>#REF!</v>
          </cell>
          <cell r="AE162">
            <v>2673</v>
          </cell>
          <cell r="AF162">
            <v>1740.55</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1651.8969999999999</v>
          </cell>
          <cell r="N164">
            <v>5904.3327272727274</v>
          </cell>
          <cell r="O164">
            <v>2062</v>
          </cell>
          <cell r="P164">
            <v>-3842.3327272727274</v>
          </cell>
          <cell r="Q164">
            <v>13067.120909090911</v>
          </cell>
          <cell r="R164">
            <v>5523</v>
          </cell>
          <cell r="S164">
            <v>-7544.1209090909106</v>
          </cell>
          <cell r="T164">
            <v>5028.8272727272724</v>
          </cell>
          <cell r="U164">
            <v>2766</v>
          </cell>
          <cell r="V164">
            <v>2262.8272727272729</v>
          </cell>
          <cell r="W164">
            <v>2210</v>
          </cell>
          <cell r="X164">
            <v>-2818.8272727272724</v>
          </cell>
          <cell r="Y164">
            <v>4079.1272727272726</v>
          </cell>
          <cell r="Z164">
            <v>2165</v>
          </cell>
          <cell r="AA164">
            <v>1914.1272727272726</v>
          </cell>
          <cell r="AB164">
            <v>1749</v>
          </cell>
          <cell r="AC164">
            <v>-2330.1272727272726</v>
          </cell>
          <cell r="AD164">
            <v>11569.586363636365</v>
          </cell>
          <cell r="AE164">
            <v>10579.936363636363</v>
          </cell>
          <cell r="AF164">
            <v>989.65000000000077</v>
          </cell>
          <cell r="AG164">
            <v>4464</v>
          </cell>
          <cell r="AH164">
            <v>3202</v>
          </cell>
          <cell r="AI164">
            <v>427</v>
          </cell>
          <cell r="AJ164">
            <v>-7105.5863636363647</v>
          </cell>
          <cell r="AK164">
            <v>0</v>
          </cell>
          <cell r="AL164">
            <v>0</v>
          </cell>
          <cell r="AM164">
            <v>0</v>
          </cell>
          <cell r="AN164" t="e">
            <v>#REF!</v>
          </cell>
          <cell r="AO164">
            <v>0</v>
          </cell>
          <cell r="AP164" t="e">
            <v>#REF!</v>
          </cell>
          <cell r="AS164">
            <v>13703</v>
          </cell>
        </row>
        <row r="165">
          <cell r="C165">
            <v>62</v>
          </cell>
          <cell r="N165">
            <v>120.13333333333333</v>
          </cell>
          <cell r="O165">
            <v>51</v>
          </cell>
          <cell r="P165">
            <v>-69.133333333333326</v>
          </cell>
          <cell r="Q165">
            <v>220.39999999999998</v>
          </cell>
          <cell r="R165">
            <v>62</v>
          </cell>
          <cell r="S165">
            <v>-158.39999999999998</v>
          </cell>
          <cell r="T165">
            <v>5406.8666666666668</v>
          </cell>
          <cell r="U165">
            <v>2904</v>
          </cell>
          <cell r="V165">
            <v>2502.8666666666668</v>
          </cell>
          <cell r="W165">
            <v>2464</v>
          </cell>
          <cell r="X165">
            <v>-2942.8666666666668</v>
          </cell>
          <cell r="Y165">
            <v>481.46666666666658</v>
          </cell>
          <cell r="Z165">
            <v>49</v>
          </cell>
          <cell r="AA165">
            <v>42.533333333333331</v>
          </cell>
          <cell r="AB165">
            <v>27</v>
          </cell>
          <cell r="AC165">
            <v>-454.46666666666658</v>
          </cell>
          <cell r="AD165">
            <v>135</v>
          </cell>
          <cell r="AE165">
            <v>41</v>
          </cell>
          <cell r="AF165">
            <v>94</v>
          </cell>
          <cell r="AG165">
            <v>44</v>
          </cell>
          <cell r="AH165">
            <v>15</v>
          </cell>
          <cell r="AI165">
            <v>29</v>
          </cell>
          <cell r="AJ165">
            <v>-91</v>
          </cell>
          <cell r="AK165">
            <v>0</v>
          </cell>
          <cell r="AL165">
            <v>0</v>
          </cell>
          <cell r="AM165">
            <v>0</v>
          </cell>
          <cell r="AN165">
            <v>19</v>
          </cell>
          <cell r="AO165">
            <v>0</v>
          </cell>
          <cell r="AP165">
            <v>6255.8666666666677</v>
          </cell>
          <cell r="AS165">
            <v>2610</v>
          </cell>
        </row>
        <row r="166">
          <cell r="C166">
            <v>11069.257999999996</v>
          </cell>
          <cell r="N166">
            <v>6809.2400000000071</v>
          </cell>
          <cell r="Q166">
            <v>39038.189666666673</v>
          </cell>
          <cell r="T166">
            <v>9187.6373333333177</v>
          </cell>
          <cell r="Y166">
            <v>7332.1266666666525</v>
          </cell>
          <cell r="AE166">
            <v>-13656.893090909089</v>
          </cell>
          <cell r="AG166">
            <v>2466</v>
          </cell>
          <cell r="AH166">
            <v>2561</v>
          </cell>
          <cell r="AN166" t="e">
            <v>#REF!</v>
          </cell>
          <cell r="AP166" t="e">
            <v>#REF!</v>
          </cell>
        </row>
        <row r="167">
          <cell r="C167" t="e">
            <v>#REF!</v>
          </cell>
          <cell r="N167">
            <v>3758.15</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48907.030575757584</v>
          </cell>
          <cell r="T227">
            <v>23237.121454545439</v>
          </cell>
          <cell r="Y227" t="e">
            <v>#REF!</v>
          </cell>
          <cell r="AN227" t="e">
            <v>#REF!</v>
          </cell>
          <cell r="AP227" t="e">
            <v>#REF!</v>
          </cell>
          <cell r="AQ227" t="e">
            <v>#REF!</v>
          </cell>
        </row>
        <row r="228">
          <cell r="C228" t="e">
            <v>#REF!</v>
          </cell>
          <cell r="N228" t="e">
            <v>#REF!</v>
          </cell>
          <cell r="Q228">
            <v>19259.066999999999</v>
          </cell>
          <cell r="T228">
            <v>11682.61618181817</v>
          </cell>
          <cell r="Y228" t="e">
            <v>#REF!</v>
          </cell>
          <cell r="AP228" t="e">
            <v>#REF!</v>
          </cell>
          <cell r="AQ228" t="e">
            <v>#REF!</v>
          </cell>
        </row>
        <row r="230">
          <cell r="C230">
            <v>1651.8969999999999</v>
          </cell>
          <cell r="N230">
            <v>5904.3327272727274</v>
          </cell>
          <cell r="Q230">
            <v>13067.120909090911</v>
          </cell>
          <cell r="T230">
            <v>5028.8272727272724</v>
          </cell>
          <cell r="Y230">
            <v>4079.1272727272726</v>
          </cell>
          <cell r="AN230" t="e">
            <v>#REF!</v>
          </cell>
          <cell r="AP230" t="e">
            <v>#REF!</v>
          </cell>
          <cell r="AQ230" t="e">
            <v>#REF!</v>
          </cell>
        </row>
        <row r="231">
          <cell r="C231">
            <v>450</v>
          </cell>
          <cell r="N231">
            <v>1670</v>
          </cell>
          <cell r="Q231">
            <v>3562</v>
          </cell>
          <cell r="T231">
            <v>1371</v>
          </cell>
          <cell r="Y231">
            <v>1113</v>
          </cell>
          <cell r="AP231" t="e">
            <v>#REF!</v>
          </cell>
          <cell r="AQ231" t="e">
            <v>#REF!</v>
          </cell>
        </row>
        <row r="232">
          <cell r="AQ232" t="e">
            <v>#REF!</v>
          </cell>
        </row>
        <row r="233">
          <cell r="C233">
            <v>0</v>
          </cell>
          <cell r="N233">
            <v>0</v>
          </cell>
          <cell r="Q233">
            <v>111.8</v>
          </cell>
          <cell r="T233">
            <v>5107.6000000000004</v>
          </cell>
          <cell r="Y233">
            <v>91.533333333333331</v>
          </cell>
          <cell r="AP233">
            <v>5312.9333333333343</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0</v>
          </cell>
          <cell r="AP235" t="e">
            <v>#REF!</v>
          </cell>
          <cell r="AQ235" t="e">
            <v>#REF!</v>
          </cell>
        </row>
        <row r="236">
          <cell r="AQ236" t="e">
            <v>#REF!</v>
          </cell>
        </row>
        <row r="237">
          <cell r="C237">
            <v>-1273</v>
          </cell>
          <cell r="N237">
            <v>4468.6499999999996</v>
          </cell>
          <cell r="Q237">
            <v>1739.5839999999998</v>
          </cell>
          <cell r="T237">
            <v>582.97</v>
          </cell>
          <cell r="Y237">
            <v>1080.26</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393</v>
          </cell>
          <cell r="N243">
            <v>924</v>
          </cell>
          <cell r="Q243">
            <v>3963.0186666666668</v>
          </cell>
          <cell r="T243">
            <v>567.25866666666661</v>
          </cell>
          <cell r="Y243">
            <v>426.22533333333331</v>
          </cell>
          <cell r="AP243">
            <v>8434.3851668093339</v>
          </cell>
          <cell r="AQ243" t="e">
            <v>#REF!</v>
          </cell>
        </row>
        <row r="244">
          <cell r="C244">
            <v>1653</v>
          </cell>
          <cell r="N244">
            <v>67</v>
          </cell>
          <cell r="Q244">
            <v>345.33333333333337</v>
          </cell>
          <cell r="T244">
            <v>256.62666666666667</v>
          </cell>
          <cell r="Y244">
            <v>253.78399999999999</v>
          </cell>
          <cell r="AP244">
            <v>2682.9412082354906</v>
          </cell>
          <cell r="AQ244" t="e">
            <v>#REF!</v>
          </cell>
        </row>
        <row r="245">
          <cell r="AQ245" t="e">
            <v>#REF!</v>
          </cell>
        </row>
        <row r="246">
          <cell r="C246">
            <v>0</v>
          </cell>
          <cell r="N246">
            <v>1</v>
          </cell>
          <cell r="Q246">
            <v>0</v>
          </cell>
          <cell r="T246">
            <v>114.19266666666665</v>
          </cell>
          <cell r="Y246">
            <v>-46.472000000000008</v>
          </cell>
          <cell r="AP246">
            <v>68.720666666666645</v>
          </cell>
          <cell r="AQ246" t="e">
            <v>#REF!</v>
          </cell>
        </row>
        <row r="247">
          <cell r="C247">
            <v>13</v>
          </cell>
          <cell r="N247">
            <v>234.08600000000001</v>
          </cell>
          <cell r="Q247">
            <v>11619.690666666667</v>
          </cell>
          <cell r="T247">
            <v>0</v>
          </cell>
          <cell r="Y247">
            <v>0</v>
          </cell>
          <cell r="AP247">
            <v>13936.448666666667</v>
          </cell>
          <cell r="AQ247" t="e">
            <v>#REF!</v>
          </cell>
        </row>
        <row r="248">
          <cell r="C248">
            <v>0</v>
          </cell>
          <cell r="N248">
            <v>0</v>
          </cell>
          <cell r="Q248">
            <v>0</v>
          </cell>
          <cell r="T248">
            <v>0</v>
          </cell>
          <cell r="Y248">
            <v>0</v>
          </cell>
          <cell r="AP248">
            <v>658.33066666666662</v>
          </cell>
          <cell r="AQ248" t="e">
            <v>#REF!</v>
          </cell>
        </row>
        <row r="249">
          <cell r="C249">
            <v>988</v>
          </cell>
          <cell r="N249">
            <v>0</v>
          </cell>
          <cell r="Q249">
            <v>0</v>
          </cell>
          <cell r="T249">
            <v>0</v>
          </cell>
          <cell r="Y249">
            <v>18</v>
          </cell>
          <cell r="AP249">
            <v>1006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16216.988999999998</v>
          </cell>
          <cell r="T252">
            <v>11100.410181818164</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5" refreshError="1">
        <row r="16">
          <cell r="AP16" t="str">
            <v>ЗАТВЕРДЖУЮ</v>
          </cell>
        </row>
        <row r="17">
          <cell r="C17" t="str">
            <v>І.В.ПЛАЧКОВ</v>
          </cell>
          <cell r="AP17" t="str">
            <v>ГОЛОВА ПРАЛІННЯ АК КЕ</v>
          </cell>
        </row>
        <row r="22">
          <cell r="AV22" t="str">
            <v>І.В.ПЛАЧКОВ</v>
          </cell>
        </row>
        <row r="29">
          <cell r="Q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20486.350727272733</v>
          </cell>
          <cell r="O39">
            <v>6571</v>
          </cell>
          <cell r="P39">
            <v>-13915.350727272733</v>
          </cell>
          <cell r="Q39">
            <v>54693.999787878791</v>
          </cell>
          <cell r="R39">
            <v>23576</v>
          </cell>
          <cell r="S39">
            <v>-31117.999787878791</v>
          </cell>
          <cell r="T39">
            <v>21495.944484848496</v>
          </cell>
          <cell r="W39">
            <v>8380</v>
          </cell>
          <cell r="X39">
            <v>-13115.944484848496</v>
          </cell>
          <cell r="Y39">
            <v>27933.426181818169</v>
          </cell>
          <cell r="Z39">
            <v>7534</v>
          </cell>
          <cell r="AA39">
            <v>6566.9272727272873</v>
          </cell>
          <cell r="AB39">
            <v>5452</v>
          </cell>
          <cell r="AC39">
            <v>-22481.426181818169</v>
          </cell>
          <cell r="AD39">
            <v>31351.068666666666</v>
          </cell>
          <cell r="AG39">
            <v>8513</v>
          </cell>
          <cell r="AH39">
            <v>6481</v>
          </cell>
          <cell r="AI39">
            <v>2032</v>
          </cell>
          <cell r="AJ39">
            <v>-22838.068666666666</v>
          </cell>
          <cell r="AN39" t="e">
            <v>#REF!</v>
          </cell>
        </row>
        <row r="40">
          <cell r="C40">
            <v>13503.597000000002</v>
          </cell>
        </row>
        <row r="41">
          <cell r="C41">
            <v>1910.097</v>
          </cell>
          <cell r="D41">
            <v>443</v>
          </cell>
          <cell r="E41">
            <v>1467.097</v>
          </cell>
          <cell r="N41">
            <v>6859.9527272727273</v>
          </cell>
          <cell r="Q41">
            <v>14962.540909090911</v>
          </cell>
          <cell r="T41">
            <v>5669.5772727272724</v>
          </cell>
          <cell r="U41">
            <v>2766</v>
          </cell>
          <cell r="V41">
            <v>2903.5772727272729</v>
          </cell>
          <cell r="Y41">
            <v>4613.8872727272728</v>
          </cell>
          <cell r="Z41">
            <v>2495</v>
          </cell>
          <cell r="AA41">
            <v>2118.8872727272728</v>
          </cell>
          <cell r="AE41">
            <v>12073.936363636363</v>
          </cell>
          <cell r="AG41">
            <v>4464</v>
          </cell>
          <cell r="AH41">
            <v>3202</v>
          </cell>
          <cell r="AN41" t="e">
            <v>#REF!</v>
          </cell>
          <cell r="AR41">
            <v>5022.4645454545462</v>
          </cell>
        </row>
        <row r="42">
          <cell r="Q42">
            <v>970</v>
          </cell>
          <cell r="V42">
            <v>750</v>
          </cell>
          <cell r="AA42">
            <v>590</v>
          </cell>
          <cell r="AR42">
            <v>2095</v>
          </cell>
        </row>
        <row r="46">
          <cell r="C46">
            <v>2198</v>
          </cell>
          <cell r="D46">
            <v>327</v>
          </cell>
          <cell r="E46">
            <v>1871</v>
          </cell>
          <cell r="N46">
            <v>3078.1680000000001</v>
          </cell>
          <cell r="O46">
            <v>1204</v>
          </cell>
          <cell r="P46">
            <v>-1874.1680000000001</v>
          </cell>
          <cell r="Q46">
            <v>6265.6826666666666</v>
          </cell>
          <cell r="R46">
            <v>2125</v>
          </cell>
          <cell r="S46">
            <v>-4140.6826666666666</v>
          </cell>
          <cell r="T46">
            <v>1421.8879999999999</v>
          </cell>
          <cell r="U46">
            <v>695</v>
          </cell>
          <cell r="V46">
            <v>726.88799999999992</v>
          </cell>
          <cell r="W46">
            <v>431</v>
          </cell>
          <cell r="X46">
            <v>-990.88799999999992</v>
          </cell>
          <cell r="Y46">
            <v>1425.3940000000002</v>
          </cell>
          <cell r="Z46">
            <v>784</v>
          </cell>
          <cell r="AA46">
            <v>641.39400000000023</v>
          </cell>
          <cell r="AB46">
            <v>400</v>
          </cell>
          <cell r="AC46">
            <v>-1025.3940000000002</v>
          </cell>
          <cell r="AD46">
            <v>3412.9246666666668</v>
          </cell>
          <cell r="AE46">
            <v>2932.9300000000003</v>
          </cell>
          <cell r="AF46">
            <v>479.99466666666649</v>
          </cell>
          <cell r="AG46">
            <v>1087</v>
          </cell>
          <cell r="AH46">
            <v>292</v>
          </cell>
          <cell r="AI46">
            <v>134</v>
          </cell>
          <cell r="AJ46">
            <v>-2325.9246666666668</v>
          </cell>
          <cell r="AN46">
            <v>0</v>
          </cell>
          <cell r="AP46">
            <v>17575.782666666666</v>
          </cell>
          <cell r="AQ46">
            <v>5062.768</v>
          </cell>
          <cell r="AR46">
            <v>12513.014666666666</v>
          </cell>
          <cell r="AS46">
            <v>4452</v>
          </cell>
          <cell r="AT46">
            <v>-13123.782666666666</v>
          </cell>
          <cell r="AU46">
            <v>1479</v>
          </cell>
          <cell r="AV46">
            <v>3499</v>
          </cell>
          <cell r="AW46">
            <v>3583.768</v>
          </cell>
          <cell r="AX46">
            <v>9014.014666666666</v>
          </cell>
        </row>
        <row r="47">
          <cell r="C47">
            <v>377</v>
          </cell>
          <cell r="E47">
            <v>377</v>
          </cell>
          <cell r="N47">
            <v>1234</v>
          </cell>
          <cell r="Q47">
            <v>4713.0186666666668</v>
          </cell>
          <cell r="T47">
            <v>682.25866666666661</v>
          </cell>
          <cell r="U47">
            <v>347</v>
          </cell>
          <cell r="V47">
            <v>335.25866666666661</v>
          </cell>
          <cell r="Y47">
            <v>536.22533333333331</v>
          </cell>
          <cell r="Z47">
            <v>325</v>
          </cell>
          <cell r="AA47">
            <v>211.22533333333331</v>
          </cell>
          <cell r="AC47">
            <v>-536.22533333333331</v>
          </cell>
          <cell r="AD47">
            <v>2795.1707200000001</v>
          </cell>
          <cell r="AE47">
            <v>2874.8825001426667</v>
          </cell>
          <cell r="AP47">
            <v>10417.385166809334</v>
          </cell>
        </row>
        <row r="48">
          <cell r="C48">
            <v>0</v>
          </cell>
          <cell r="E48">
            <v>0</v>
          </cell>
          <cell r="N48">
            <v>1</v>
          </cell>
          <cell r="Q48">
            <v>0</v>
          </cell>
          <cell r="T48">
            <v>114.19266666666665</v>
          </cell>
          <cell r="U48">
            <v>48</v>
          </cell>
          <cell r="V48">
            <v>66.192666666666653</v>
          </cell>
          <cell r="Y48">
            <v>-46.472000000000008</v>
          </cell>
          <cell r="Z48">
            <v>-136</v>
          </cell>
          <cell r="AA48">
            <v>89.527999999999992</v>
          </cell>
          <cell r="AC48">
            <v>46.472000000000008</v>
          </cell>
          <cell r="AD48">
            <v>0</v>
          </cell>
          <cell r="AE48">
            <v>0</v>
          </cell>
          <cell r="AP48">
            <v>68.720666666666645</v>
          </cell>
        </row>
        <row r="49">
          <cell r="C49">
            <v>1612</v>
          </cell>
          <cell r="E49">
            <v>1612</v>
          </cell>
          <cell r="N49">
            <v>76</v>
          </cell>
          <cell r="Q49">
            <v>429.33333333333337</v>
          </cell>
          <cell r="T49">
            <v>313.62666666666667</v>
          </cell>
          <cell r="U49">
            <v>165</v>
          </cell>
          <cell r="V49">
            <v>148.62666666666667</v>
          </cell>
          <cell r="Y49">
            <v>315.78399999999999</v>
          </cell>
          <cell r="Z49">
            <v>187</v>
          </cell>
          <cell r="AA49">
            <v>128.78399999999999</v>
          </cell>
          <cell r="AC49">
            <v>-315.78399999999999</v>
          </cell>
          <cell r="AD49">
            <v>163.34026666666668</v>
          </cell>
          <cell r="AE49">
            <v>137.19720823549071</v>
          </cell>
          <cell r="AP49">
            <v>2883.9412082354906</v>
          </cell>
        </row>
        <row r="50">
          <cell r="C50">
            <v>6</v>
          </cell>
          <cell r="D50">
            <v>2</v>
          </cell>
          <cell r="E50">
            <v>4</v>
          </cell>
          <cell r="N50">
            <v>313.12400000000002</v>
          </cell>
          <cell r="O50">
            <v>121</v>
          </cell>
          <cell r="P50">
            <v>-192.12400000000002</v>
          </cell>
          <cell r="Q50">
            <v>3203.3013333333338</v>
          </cell>
          <cell r="R50">
            <v>1386</v>
          </cell>
          <cell r="S50">
            <v>-1817.3013333333338</v>
          </cell>
          <cell r="T50">
            <v>6441.0773333333327</v>
          </cell>
          <cell r="U50">
            <v>3246</v>
          </cell>
          <cell r="V50">
            <v>3195.0773333333327</v>
          </cell>
          <cell r="W50">
            <v>2636</v>
          </cell>
          <cell r="X50">
            <v>-3805.0773333333327</v>
          </cell>
          <cell r="Y50">
            <v>643.97400000000005</v>
          </cell>
          <cell r="Z50">
            <v>347</v>
          </cell>
          <cell r="AA50">
            <v>296.97400000000005</v>
          </cell>
          <cell r="AB50">
            <v>292</v>
          </cell>
          <cell r="AC50">
            <v>-351.97400000000005</v>
          </cell>
          <cell r="AD50">
            <v>1378.2906666666665</v>
          </cell>
          <cell r="AE50">
            <v>1009.72</v>
          </cell>
          <cell r="AF50">
            <v>368.57066666666651</v>
          </cell>
          <cell r="AG50">
            <v>288</v>
          </cell>
          <cell r="AH50">
            <v>601</v>
          </cell>
          <cell r="AI50">
            <v>56</v>
          </cell>
          <cell r="AJ50">
            <v>-1090.2906666666665</v>
          </cell>
          <cell r="AN50">
            <v>0</v>
          </cell>
          <cell r="AP50">
            <v>11578.596666666666</v>
          </cell>
          <cell r="AQ50">
            <v>3913.5239999999999</v>
          </cell>
          <cell r="AR50">
            <v>7665.0726666666669</v>
          </cell>
          <cell r="AS50">
            <v>5036</v>
          </cell>
          <cell r="AT50">
            <v>-6542.5966666666664</v>
          </cell>
          <cell r="AU50">
            <v>3593</v>
          </cell>
          <cell r="AV50">
            <v>4581</v>
          </cell>
          <cell r="AW50">
            <v>320.52399999999989</v>
          </cell>
          <cell r="AX50">
            <v>3084.0726666666669</v>
          </cell>
        </row>
        <row r="51">
          <cell r="C51">
            <v>0</v>
          </cell>
          <cell r="D51">
            <v>0</v>
          </cell>
          <cell r="E51">
            <v>0</v>
          </cell>
          <cell r="N51">
            <v>0</v>
          </cell>
          <cell r="P51">
            <v>0</v>
          </cell>
          <cell r="Q51">
            <v>121.8</v>
          </cell>
          <cell r="R51">
            <v>54</v>
          </cell>
          <cell r="S51">
            <v>-67.8</v>
          </cell>
          <cell r="T51">
            <v>5443.6</v>
          </cell>
          <cell r="U51">
            <v>2728</v>
          </cell>
          <cell r="V51">
            <v>2715.6000000000004</v>
          </cell>
          <cell r="W51">
            <v>2407</v>
          </cell>
          <cell r="X51">
            <v>-3036.6000000000004</v>
          </cell>
          <cell r="Y51">
            <v>104.86666666666666</v>
          </cell>
          <cell r="Z51">
            <v>57</v>
          </cell>
          <cell r="AA51">
            <v>47.86666666666666</v>
          </cell>
          <cell r="AB51">
            <v>20</v>
          </cell>
          <cell r="AC51">
            <v>-84.86666666666666</v>
          </cell>
          <cell r="AD51">
            <v>5</v>
          </cell>
          <cell r="AE51">
            <v>4</v>
          </cell>
          <cell r="AF51">
            <v>1</v>
          </cell>
          <cell r="AI51">
            <v>0</v>
          </cell>
          <cell r="AJ51">
            <v>-5</v>
          </cell>
          <cell r="AP51">
            <v>5674.2666666666673</v>
          </cell>
          <cell r="AQ51">
            <v>2785</v>
          </cell>
          <cell r="AR51">
            <v>2889.2666666666673</v>
          </cell>
          <cell r="AS51">
            <v>2481</v>
          </cell>
          <cell r="AT51">
            <v>-3193.2666666666673</v>
          </cell>
          <cell r="AU51">
            <v>2785</v>
          </cell>
          <cell r="AV51">
            <v>2805</v>
          </cell>
          <cell r="AW51">
            <v>0</v>
          </cell>
          <cell r="AX51">
            <v>84.266666666667334</v>
          </cell>
        </row>
        <row r="52">
          <cell r="C52">
            <v>0</v>
          </cell>
          <cell r="D52">
            <v>0</v>
          </cell>
          <cell r="E52">
            <v>0</v>
          </cell>
          <cell r="N52">
            <v>0</v>
          </cell>
          <cell r="P52">
            <v>0</v>
          </cell>
          <cell r="Q52">
            <v>72540</v>
          </cell>
          <cell r="R52">
            <v>61402</v>
          </cell>
          <cell r="S52">
            <v>-11138</v>
          </cell>
          <cell r="T52">
            <v>172968</v>
          </cell>
          <cell r="U52">
            <v>99161.347560975613</v>
          </cell>
          <cell r="V52">
            <v>73806.652439024387</v>
          </cell>
          <cell r="W52">
            <v>93632</v>
          </cell>
          <cell r="X52">
            <v>-79336</v>
          </cell>
          <cell r="Y52">
            <v>145979</v>
          </cell>
          <cell r="Z52">
            <v>86757.750161952048</v>
          </cell>
          <cell r="AA52">
            <v>59221.249838047952</v>
          </cell>
          <cell r="AB52">
            <v>76301</v>
          </cell>
          <cell r="AC52">
            <v>-69678</v>
          </cell>
          <cell r="AD52">
            <v>0</v>
          </cell>
          <cell r="AE52">
            <v>0</v>
          </cell>
          <cell r="AF52">
            <v>0</v>
          </cell>
          <cell r="AI52">
            <v>0</v>
          </cell>
          <cell r="AJ52">
            <v>0</v>
          </cell>
          <cell r="AN52">
            <v>0</v>
          </cell>
          <cell r="AP52">
            <v>391488</v>
          </cell>
          <cell r="AQ52">
            <v>185920.09772292766</v>
          </cell>
          <cell r="AR52">
            <v>205567.90227707234</v>
          </cell>
          <cell r="AS52">
            <v>231335</v>
          </cell>
          <cell r="AT52">
            <v>-160153</v>
          </cell>
          <cell r="AU52">
            <v>185919.09772292766</v>
          </cell>
          <cell r="AV52">
            <v>205568</v>
          </cell>
          <cell r="AW52">
            <v>1</v>
          </cell>
          <cell r="AX52">
            <v>-9.7722927661379799E-2</v>
          </cell>
        </row>
        <row r="53">
          <cell r="C53">
            <v>0</v>
          </cell>
          <cell r="D53">
            <v>0</v>
          </cell>
          <cell r="E53">
            <v>0</v>
          </cell>
          <cell r="N53">
            <v>0</v>
          </cell>
          <cell r="P53">
            <v>0</v>
          </cell>
          <cell r="Q53">
            <v>72540</v>
          </cell>
          <cell r="R53">
            <v>61402</v>
          </cell>
          <cell r="S53">
            <v>-11138</v>
          </cell>
          <cell r="T53">
            <v>172968</v>
          </cell>
          <cell r="U53">
            <v>99161.347560975613</v>
          </cell>
          <cell r="V53">
            <v>73806.652439024387</v>
          </cell>
          <cell r="W53">
            <v>93632</v>
          </cell>
          <cell r="X53">
            <v>-79336</v>
          </cell>
          <cell r="Y53">
            <v>145979</v>
          </cell>
          <cell r="Z53">
            <v>86757.750161952048</v>
          </cell>
          <cell r="AA53">
            <v>59221.249838047952</v>
          </cell>
          <cell r="AB53">
            <v>46301</v>
          </cell>
          <cell r="AC53">
            <v>-99678</v>
          </cell>
          <cell r="AD53">
            <v>0</v>
          </cell>
          <cell r="AE53">
            <v>0</v>
          </cell>
          <cell r="AF53">
            <v>0</v>
          </cell>
          <cell r="AI53">
            <v>0</v>
          </cell>
          <cell r="AJ53">
            <v>0</v>
          </cell>
          <cell r="AP53">
            <v>391487</v>
          </cell>
          <cell r="AQ53">
            <v>185919.09772292766</v>
          </cell>
          <cell r="AR53">
            <v>205567.90227707234</v>
          </cell>
          <cell r="AS53">
            <v>201335</v>
          </cell>
          <cell r="AT53">
            <v>-190152</v>
          </cell>
          <cell r="AU53">
            <v>185919.09772292766</v>
          </cell>
          <cell r="AV53">
            <v>205568</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14</v>
          </cell>
          <cell r="D55">
            <v>6</v>
          </cell>
          <cell r="E55">
            <v>8</v>
          </cell>
          <cell r="N55">
            <v>248.08600000000001</v>
          </cell>
          <cell r="O55">
            <v>140</v>
          </cell>
          <cell r="P55">
            <v>-108.08600000000001</v>
          </cell>
          <cell r="Q55">
            <v>12039.690666666667</v>
          </cell>
          <cell r="R55">
            <v>8493</v>
          </cell>
          <cell r="S55">
            <v>-3546.6906666666673</v>
          </cell>
          <cell r="T55">
            <v>0</v>
          </cell>
          <cell r="U55">
            <v>0</v>
          </cell>
          <cell r="V55">
            <v>0</v>
          </cell>
          <cell r="X55">
            <v>0</v>
          </cell>
          <cell r="Y55">
            <v>0</v>
          </cell>
          <cell r="Z55">
            <v>0</v>
          </cell>
          <cell r="AA55">
            <v>0</v>
          </cell>
          <cell r="AB55">
            <v>0</v>
          </cell>
          <cell r="AC55">
            <v>0</v>
          </cell>
          <cell r="AD55">
            <v>5631.1900000000005</v>
          </cell>
          <cell r="AE55">
            <v>2322.672</v>
          </cell>
          <cell r="AF55">
            <v>3308.5180000000005</v>
          </cell>
          <cell r="AG55">
            <v>809</v>
          </cell>
          <cell r="AH55">
            <v>810</v>
          </cell>
          <cell r="AI55">
            <v>1225</v>
          </cell>
          <cell r="AJ55">
            <v>-4822.1900000000005</v>
          </cell>
          <cell r="AN55">
            <v>0</v>
          </cell>
          <cell r="AP55">
            <v>14624.448666666667</v>
          </cell>
          <cell r="AQ55">
            <v>254.08600000000001</v>
          </cell>
          <cell r="AR55">
            <v>14370.362666666668</v>
          </cell>
          <cell r="AS55">
            <v>9442</v>
          </cell>
          <cell r="AT55">
            <v>-5182.4486666666671</v>
          </cell>
          <cell r="AU55">
            <v>0</v>
          </cell>
          <cell r="AV55">
            <v>4093</v>
          </cell>
          <cell r="AW55">
            <v>254.08600000000001</v>
          </cell>
          <cell r="AX55">
            <v>10277.362666666668</v>
          </cell>
        </row>
        <row r="56">
          <cell r="C56">
            <v>1390.097</v>
          </cell>
          <cell r="D56">
            <v>310</v>
          </cell>
          <cell r="E56">
            <v>1080.097</v>
          </cell>
          <cell r="N56">
            <v>4321.6193939393943</v>
          </cell>
          <cell r="O56">
            <v>1303</v>
          </cell>
          <cell r="P56">
            <v>-3018.6193939393943</v>
          </cell>
          <cell r="Q56">
            <v>7790.4500000000007</v>
          </cell>
          <cell r="R56">
            <v>2369</v>
          </cell>
          <cell r="S56">
            <v>-5421.4500000000007</v>
          </cell>
          <cell r="T56">
            <v>2320.1227272727274</v>
          </cell>
          <cell r="U56">
            <v>1090</v>
          </cell>
          <cell r="V56">
            <v>1230.1227272727274</v>
          </cell>
          <cell r="W56">
            <v>745</v>
          </cell>
          <cell r="X56">
            <v>-1575.1227272727274</v>
          </cell>
          <cell r="Y56">
            <v>2183.8872727272728</v>
          </cell>
          <cell r="Z56">
            <v>1178</v>
          </cell>
          <cell r="AA56">
            <v>1005.8872727272728</v>
          </cell>
          <cell r="AB56">
            <v>662</v>
          </cell>
          <cell r="AC56">
            <v>-1521.8872727272728</v>
          </cell>
          <cell r="AD56">
            <v>8412.3463636363631</v>
          </cell>
          <cell r="AE56">
            <v>7525.8454545454542</v>
          </cell>
          <cell r="AF56">
            <v>886.50090909090886</v>
          </cell>
          <cell r="AG56">
            <v>2563</v>
          </cell>
          <cell r="AH56">
            <v>1747</v>
          </cell>
          <cell r="AI56">
            <v>306</v>
          </cell>
          <cell r="AJ56">
            <v>-5849.3463636363631</v>
          </cell>
          <cell r="AN56">
            <v>0</v>
          </cell>
          <cell r="AP56">
            <v>26303.021848484848</v>
          </cell>
          <cell r="AQ56">
            <v>7408.4375757575763</v>
          </cell>
          <cell r="AR56">
            <v>18894.584272727272</v>
          </cell>
          <cell r="AS56">
            <v>6826</v>
          </cell>
          <cell r="AT56">
            <v>-19477.021848484848</v>
          </cell>
          <cell r="AU56">
            <v>2268</v>
          </cell>
          <cell r="AV56">
            <v>4885</v>
          </cell>
          <cell r="AW56">
            <v>5140.4375757575763</v>
          </cell>
          <cell r="AX56">
            <v>14009.584272727272</v>
          </cell>
        </row>
        <row r="57">
          <cell r="C57">
            <v>76</v>
          </cell>
          <cell r="D57">
            <v>16</v>
          </cell>
          <cell r="E57">
            <v>60</v>
          </cell>
          <cell r="N57">
            <v>238</v>
          </cell>
          <cell r="O57">
            <v>70</v>
          </cell>
          <cell r="P57">
            <v>-168</v>
          </cell>
          <cell r="Q57">
            <v>429</v>
          </cell>
          <cell r="R57">
            <v>129</v>
          </cell>
          <cell r="S57">
            <v>-300</v>
          </cell>
          <cell r="T57">
            <v>127</v>
          </cell>
          <cell r="U57">
            <v>60</v>
          </cell>
          <cell r="V57">
            <v>67</v>
          </cell>
          <cell r="W57">
            <v>39</v>
          </cell>
          <cell r="X57">
            <v>-88</v>
          </cell>
          <cell r="Y57">
            <v>119</v>
          </cell>
          <cell r="Z57">
            <v>65</v>
          </cell>
          <cell r="AA57">
            <v>54</v>
          </cell>
          <cell r="AB57">
            <v>35</v>
          </cell>
          <cell r="AC57">
            <v>-84</v>
          </cell>
          <cell r="AD57">
            <v>463</v>
          </cell>
          <cell r="AE57">
            <v>413</v>
          </cell>
          <cell r="AF57">
            <v>50</v>
          </cell>
          <cell r="AG57">
            <v>136</v>
          </cell>
          <cell r="AH57">
            <v>96</v>
          </cell>
          <cell r="AI57">
            <v>18</v>
          </cell>
          <cell r="AJ57">
            <v>-327</v>
          </cell>
          <cell r="AN57">
            <v>0</v>
          </cell>
          <cell r="AP57">
            <v>1445</v>
          </cell>
          <cell r="AQ57">
            <v>407</v>
          </cell>
          <cell r="AR57">
            <v>1038</v>
          </cell>
          <cell r="AS57">
            <v>369</v>
          </cell>
          <cell r="AT57">
            <v>-1076</v>
          </cell>
          <cell r="AU57">
            <v>125</v>
          </cell>
          <cell r="AV57">
            <v>202</v>
          </cell>
          <cell r="AW57">
            <v>282</v>
          </cell>
          <cell r="AX57">
            <v>836</v>
          </cell>
        </row>
        <row r="58">
          <cell r="C58">
            <v>444</v>
          </cell>
          <cell r="D58">
            <v>117</v>
          </cell>
          <cell r="E58">
            <v>327</v>
          </cell>
          <cell r="N58">
            <v>1384</v>
          </cell>
          <cell r="O58">
            <v>417</v>
          </cell>
          <cell r="P58">
            <v>-967</v>
          </cell>
          <cell r="Q58">
            <v>2492</v>
          </cell>
          <cell r="R58">
            <v>610</v>
          </cell>
          <cell r="S58">
            <v>-1882</v>
          </cell>
          <cell r="T58">
            <v>742</v>
          </cell>
          <cell r="U58">
            <v>348</v>
          </cell>
          <cell r="V58">
            <v>394</v>
          </cell>
          <cell r="W58">
            <v>229</v>
          </cell>
          <cell r="X58">
            <v>-513</v>
          </cell>
          <cell r="Y58">
            <v>699</v>
          </cell>
          <cell r="Z58">
            <v>378</v>
          </cell>
          <cell r="AA58">
            <v>321</v>
          </cell>
          <cell r="AB58">
            <v>205</v>
          </cell>
          <cell r="AC58">
            <v>-494</v>
          </cell>
          <cell r="AD58">
            <v>2692</v>
          </cell>
          <cell r="AE58">
            <v>2408</v>
          </cell>
          <cell r="AF58">
            <v>284</v>
          </cell>
          <cell r="AG58">
            <v>793</v>
          </cell>
          <cell r="AH58">
            <v>559</v>
          </cell>
          <cell r="AI58">
            <v>103</v>
          </cell>
          <cell r="AJ58">
            <v>-1899</v>
          </cell>
          <cell r="AN58">
            <v>0</v>
          </cell>
          <cell r="AP58">
            <v>8416</v>
          </cell>
          <cell r="AQ58">
            <v>2388</v>
          </cell>
          <cell r="AR58">
            <v>6028</v>
          </cell>
          <cell r="AS58">
            <v>2021</v>
          </cell>
          <cell r="AT58">
            <v>-6395</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4102</v>
          </cell>
          <cell r="O60">
            <v>1794</v>
          </cell>
          <cell r="P60">
            <v>-2308</v>
          </cell>
          <cell r="Q60">
            <v>8986</v>
          </cell>
          <cell r="R60">
            <v>3886</v>
          </cell>
          <cell r="S60">
            <v>-5100</v>
          </cell>
          <cell r="T60">
            <v>4817</v>
          </cell>
          <cell r="U60">
            <v>2244</v>
          </cell>
          <cell r="V60">
            <v>2573</v>
          </cell>
          <cell r="W60">
            <v>2064</v>
          </cell>
          <cell r="X60">
            <v>-2753</v>
          </cell>
          <cell r="Y60">
            <v>5046.666666666667</v>
          </cell>
          <cell r="Z60">
            <v>2612</v>
          </cell>
          <cell r="AA60">
            <v>2434.666666666667</v>
          </cell>
          <cell r="AB60">
            <v>2209</v>
          </cell>
          <cell r="AC60">
            <v>-2837.666666666667</v>
          </cell>
          <cell r="AD60">
            <v>4355.666666666667</v>
          </cell>
          <cell r="AE60">
            <v>4204.3333333333339</v>
          </cell>
          <cell r="AF60">
            <v>151.33333333333303</v>
          </cell>
          <cell r="AG60">
            <v>1641</v>
          </cell>
          <cell r="AH60">
            <v>1265</v>
          </cell>
          <cell r="AI60">
            <v>155</v>
          </cell>
          <cell r="AJ60">
            <v>-2714.666666666667</v>
          </cell>
          <cell r="AN60">
            <v>0</v>
          </cell>
          <cell r="AP60">
            <v>27369</v>
          </cell>
          <cell r="AQ60">
            <v>9071</v>
          </cell>
          <cell r="AR60">
            <v>18298</v>
          </cell>
          <cell r="AS60">
            <v>11218</v>
          </cell>
          <cell r="AT60">
            <v>-16151</v>
          </cell>
          <cell r="AU60">
            <v>4856</v>
          </cell>
          <cell r="AV60">
            <v>8063</v>
          </cell>
          <cell r="AW60">
            <v>4215</v>
          </cell>
          <cell r="AX60">
            <v>10235</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4222.1499999999996</v>
          </cell>
          <cell r="P62">
            <v>-4222.1499999999996</v>
          </cell>
          <cell r="Q62">
            <v>8235.8940000000002</v>
          </cell>
          <cell r="S62">
            <v>-8235.8940000000002</v>
          </cell>
          <cell r="T62">
            <v>667.97</v>
          </cell>
          <cell r="U62">
            <v>53</v>
          </cell>
          <cell r="X62">
            <v>-667.97</v>
          </cell>
          <cell r="Y62">
            <v>1140.26</v>
          </cell>
          <cell r="Z62">
            <v>65</v>
          </cell>
          <cell r="AA62">
            <v>1075.26</v>
          </cell>
          <cell r="AC62">
            <v>-1140.26</v>
          </cell>
          <cell r="AD62">
            <v>1769</v>
          </cell>
          <cell r="AE62">
            <v>1769</v>
          </cell>
          <cell r="AF62">
            <v>0</v>
          </cell>
          <cell r="AI62">
            <v>0</v>
          </cell>
          <cell r="AJ62">
            <v>-1769</v>
          </cell>
          <cell r="AP62">
            <v>16300.273999999999</v>
          </cell>
          <cell r="AQ62">
            <v>4429.1499999999996</v>
          </cell>
          <cell r="AR62">
            <v>11871.124</v>
          </cell>
          <cell r="AS62">
            <v>0</v>
          </cell>
          <cell r="AT62">
            <v>-16300.273999999999</v>
          </cell>
          <cell r="AV62">
            <v>3340</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-120.15000000000009</v>
          </cell>
          <cell r="P64">
            <v>120.15000000000009</v>
          </cell>
          <cell r="Q64">
            <v>750.10600000000022</v>
          </cell>
          <cell r="S64">
            <v>-750.10600000000022</v>
          </cell>
          <cell r="T64">
            <v>4149.03</v>
          </cell>
          <cell r="U64">
            <v>2191</v>
          </cell>
          <cell r="X64">
            <v>-4149.03</v>
          </cell>
          <cell r="Y64">
            <v>3906.4066666666663</v>
          </cell>
          <cell r="Z64">
            <v>2547</v>
          </cell>
          <cell r="AA64">
            <v>1359.4066666666663</v>
          </cell>
          <cell r="AC64">
            <v>-3906.4066666666663</v>
          </cell>
          <cell r="AD64">
            <v>2586</v>
          </cell>
          <cell r="AE64">
            <v>2435</v>
          </cell>
          <cell r="AF64">
            <v>151</v>
          </cell>
          <cell r="AG64">
            <v>1641</v>
          </cell>
          <cell r="AH64">
            <v>1139</v>
          </cell>
          <cell r="AI64">
            <v>155</v>
          </cell>
          <cell r="AJ64">
            <v>-945</v>
          </cell>
          <cell r="AP64">
            <v>11127.392666666667</v>
          </cell>
          <cell r="AS64">
            <v>1139</v>
          </cell>
          <cell r="AT64">
            <v>-9988.3926666666666</v>
          </cell>
        </row>
        <row r="65">
          <cell r="C65">
            <v>810</v>
          </cell>
          <cell r="D65">
            <v>63</v>
          </cell>
          <cell r="E65">
            <v>747</v>
          </cell>
          <cell r="N65">
            <v>4888.6000000000004</v>
          </cell>
          <cell r="O65">
            <v>1295</v>
          </cell>
          <cell r="P65">
            <v>-3593.6000000000004</v>
          </cell>
          <cell r="Q65">
            <v>10553.895454545454</v>
          </cell>
          <cell r="R65">
            <v>2254</v>
          </cell>
          <cell r="S65">
            <v>-8299.8954545454544</v>
          </cell>
          <cell r="T65">
            <v>8878.2590909090904</v>
          </cell>
          <cell r="U65">
            <v>4919</v>
          </cell>
          <cell r="V65">
            <v>3959.2590909090904</v>
          </cell>
          <cell r="W65">
            <v>1557</v>
          </cell>
          <cell r="X65">
            <v>-7321.2590909090904</v>
          </cell>
          <cell r="Y65">
            <v>7244.0999999999995</v>
          </cell>
          <cell r="Z65">
            <v>4367</v>
          </cell>
          <cell r="AA65">
            <v>2877.0999999999995</v>
          </cell>
          <cell r="AB65">
            <v>1201</v>
          </cell>
          <cell r="AC65">
            <v>-6043.0999999999995</v>
          </cell>
          <cell r="AD65">
            <v>5961.1136363636369</v>
          </cell>
          <cell r="AE65">
            <v>5888.1136363636369</v>
          </cell>
          <cell r="AF65">
            <v>73</v>
          </cell>
          <cell r="AG65">
            <v>1946</v>
          </cell>
          <cell r="AH65">
            <v>938</v>
          </cell>
          <cell r="AI65">
            <v>0</v>
          </cell>
          <cell r="AJ65">
            <v>-4015.1136363636369</v>
          </cell>
          <cell r="AP65">
            <v>38268.968181818185</v>
          </cell>
          <cell r="AQ65">
            <v>14207.6</v>
          </cell>
          <cell r="AR65">
            <v>24061.368181818187</v>
          </cell>
          <cell r="AS65">
            <v>7245</v>
          </cell>
          <cell r="AT65">
            <v>-31023.968181818185</v>
          </cell>
          <cell r="AU65">
            <v>9286</v>
          </cell>
          <cell r="AV65">
            <v>10425</v>
          </cell>
          <cell r="AW65">
            <v>4921.6000000000004</v>
          </cell>
          <cell r="AX65">
            <v>13636.368181818187</v>
          </cell>
        </row>
        <row r="66">
          <cell r="C66">
            <v>0</v>
          </cell>
          <cell r="D66">
            <v>0</v>
          </cell>
          <cell r="E66">
            <v>0</v>
          </cell>
          <cell r="N66">
            <v>520.33333333333326</v>
          </cell>
          <cell r="O66">
            <v>198</v>
          </cell>
          <cell r="P66">
            <v>-322.33333333333326</v>
          </cell>
          <cell r="Q66">
            <v>3093.0909090909095</v>
          </cell>
          <cell r="R66">
            <v>1097</v>
          </cell>
          <cell r="S66">
            <v>-1996.0909090909095</v>
          </cell>
          <cell r="T66">
            <v>1803.4545454545455</v>
          </cell>
          <cell r="U66">
            <v>922</v>
          </cell>
          <cell r="V66">
            <v>881.4545454545455</v>
          </cell>
          <cell r="W66">
            <v>608</v>
          </cell>
          <cell r="X66">
            <v>-1195.4545454545455</v>
          </cell>
          <cell r="Y66">
            <v>1171</v>
          </cell>
          <cell r="Z66">
            <v>634</v>
          </cell>
          <cell r="AA66">
            <v>537</v>
          </cell>
          <cell r="AB66">
            <v>435</v>
          </cell>
          <cell r="AC66">
            <v>-736</v>
          </cell>
          <cell r="AD66">
            <v>1256</v>
          </cell>
          <cell r="AE66">
            <v>1256.090909090909</v>
          </cell>
          <cell r="AF66">
            <v>-9.0909090909008228E-2</v>
          </cell>
          <cell r="AG66">
            <v>318</v>
          </cell>
          <cell r="AH66">
            <v>237</v>
          </cell>
          <cell r="AI66">
            <v>0</v>
          </cell>
          <cell r="AJ66">
            <v>-938</v>
          </cell>
          <cell r="AP66">
            <v>7843.969696969697</v>
          </cell>
          <cell r="AQ66">
            <v>2076.333333333333</v>
          </cell>
          <cell r="AR66">
            <v>5767.636363636364</v>
          </cell>
          <cell r="AS66">
            <v>2575</v>
          </cell>
          <cell r="AT66">
            <v>-5268.969696969697</v>
          </cell>
        </row>
        <row r="67">
          <cell r="C67">
            <v>0</v>
          </cell>
          <cell r="D67">
            <v>0</v>
          </cell>
          <cell r="E67">
            <v>0</v>
          </cell>
          <cell r="N67">
            <v>30</v>
          </cell>
          <cell r="O67">
            <v>11</v>
          </cell>
          <cell r="P67">
            <v>-19</v>
          </cell>
          <cell r="Q67">
            <v>170</v>
          </cell>
          <cell r="R67">
            <v>60</v>
          </cell>
          <cell r="S67">
            <v>-110</v>
          </cell>
          <cell r="T67">
            <v>99</v>
          </cell>
          <cell r="U67">
            <v>51</v>
          </cell>
          <cell r="V67">
            <v>48</v>
          </cell>
          <cell r="W67">
            <v>33</v>
          </cell>
          <cell r="X67">
            <v>-66</v>
          </cell>
          <cell r="Y67">
            <v>64</v>
          </cell>
          <cell r="Z67">
            <v>35</v>
          </cell>
          <cell r="AA67">
            <v>29</v>
          </cell>
          <cell r="AB67">
            <v>24</v>
          </cell>
          <cell r="AC67">
            <v>-40</v>
          </cell>
          <cell r="AD67">
            <v>69</v>
          </cell>
          <cell r="AE67">
            <v>69</v>
          </cell>
          <cell r="AF67">
            <v>0</v>
          </cell>
          <cell r="AG67">
            <v>17</v>
          </cell>
          <cell r="AH67">
            <v>12</v>
          </cell>
          <cell r="AI67">
            <v>0</v>
          </cell>
          <cell r="AJ67">
            <v>-52</v>
          </cell>
          <cell r="AP67">
            <v>432</v>
          </cell>
          <cell r="AQ67">
            <v>116</v>
          </cell>
          <cell r="AR67">
            <v>316</v>
          </cell>
          <cell r="AS67">
            <v>140</v>
          </cell>
          <cell r="AT67">
            <v>-292</v>
          </cell>
        </row>
        <row r="68">
          <cell r="C68">
            <v>0</v>
          </cell>
          <cell r="D68">
            <v>0</v>
          </cell>
          <cell r="E68">
            <v>0</v>
          </cell>
          <cell r="N68">
            <v>168</v>
          </cell>
          <cell r="O68">
            <v>63</v>
          </cell>
          <cell r="P68">
            <v>-105</v>
          </cell>
          <cell r="Q68">
            <v>988</v>
          </cell>
          <cell r="R68">
            <v>330</v>
          </cell>
          <cell r="S68">
            <v>-658</v>
          </cell>
          <cell r="T68">
            <v>578</v>
          </cell>
          <cell r="U68">
            <v>295</v>
          </cell>
          <cell r="V68">
            <v>283</v>
          </cell>
          <cell r="W68">
            <v>190</v>
          </cell>
          <cell r="X68">
            <v>-388</v>
          </cell>
          <cell r="Y68">
            <v>377</v>
          </cell>
          <cell r="Z68">
            <v>205</v>
          </cell>
          <cell r="AA68">
            <v>172</v>
          </cell>
          <cell r="AB68">
            <v>137</v>
          </cell>
          <cell r="AC68">
            <v>-240</v>
          </cell>
          <cell r="AD68">
            <v>402</v>
          </cell>
          <cell r="AE68">
            <v>402</v>
          </cell>
          <cell r="AF68">
            <v>0</v>
          </cell>
          <cell r="AG68">
            <v>102</v>
          </cell>
          <cell r="AH68">
            <v>16</v>
          </cell>
          <cell r="AI68">
            <v>0</v>
          </cell>
          <cell r="AJ68">
            <v>-300</v>
          </cell>
          <cell r="AP68">
            <v>2513</v>
          </cell>
          <cell r="AQ68">
            <v>668</v>
          </cell>
          <cell r="AR68">
            <v>1845</v>
          </cell>
          <cell r="AS68">
            <v>620</v>
          </cell>
          <cell r="AT68">
            <v>-1893</v>
          </cell>
        </row>
        <row r="69">
          <cell r="C69">
            <v>0</v>
          </cell>
          <cell r="D69">
            <v>0</v>
          </cell>
          <cell r="E69">
            <v>0</v>
          </cell>
          <cell r="N69">
            <v>198</v>
          </cell>
          <cell r="P69">
            <v>-198</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198</v>
          </cell>
          <cell r="AQ69">
            <v>198</v>
          </cell>
          <cell r="AR69">
            <v>0</v>
          </cell>
          <cell r="AS69">
            <v>0</v>
          </cell>
          <cell r="AT69">
            <v>-198</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10489.5</v>
          </cell>
          <cell r="D72">
            <v>1252</v>
          </cell>
          <cell r="E72">
            <v>9237.5</v>
          </cell>
          <cell r="N72">
            <v>710.07</v>
          </cell>
          <cell r="O72">
            <v>227</v>
          </cell>
          <cell r="P72">
            <v>-483.07000000000005</v>
          </cell>
          <cell r="Q72">
            <v>2114.3516666666665</v>
          </cell>
          <cell r="R72">
            <v>403</v>
          </cell>
          <cell r="S72">
            <v>-1711.3516666666665</v>
          </cell>
          <cell r="T72">
            <v>728.45800000000008</v>
          </cell>
          <cell r="U72">
            <v>344</v>
          </cell>
          <cell r="V72">
            <v>384.45800000000008</v>
          </cell>
          <cell r="W72">
            <v>175</v>
          </cell>
          <cell r="X72">
            <v>-553.45800000000008</v>
          </cell>
          <cell r="Y72">
            <v>645.31200000000001</v>
          </cell>
          <cell r="Z72">
            <v>350</v>
          </cell>
          <cell r="AA72">
            <v>295.31200000000001</v>
          </cell>
          <cell r="AB72">
            <v>94</v>
          </cell>
          <cell r="AC72">
            <v>-551.31200000000001</v>
          </cell>
          <cell r="AD72">
            <v>1489.9006666666667</v>
          </cell>
          <cell r="AE72">
            <v>1233.93</v>
          </cell>
          <cell r="AF72">
            <v>255.9706666666666</v>
          </cell>
          <cell r="AG72">
            <v>379</v>
          </cell>
          <cell r="AH72">
            <v>173</v>
          </cell>
          <cell r="AI72">
            <v>35</v>
          </cell>
          <cell r="AJ72">
            <v>-1110.9006666666667</v>
          </cell>
          <cell r="AN72">
            <v>0</v>
          </cell>
          <cell r="AP72">
            <v>17151.752333333334</v>
          </cell>
          <cell r="AQ72" t="e">
            <v>#REF!</v>
          </cell>
          <cell r="AR72" t="e">
            <v>#REF!</v>
          </cell>
          <cell r="AS72">
            <v>181</v>
          </cell>
          <cell r="AT72">
            <v>-16970.752333333334</v>
          </cell>
          <cell r="AU72">
            <v>694</v>
          </cell>
          <cell r="AV72">
            <v>1364</v>
          </cell>
          <cell r="AW72">
            <v>2524.67</v>
          </cell>
          <cell r="AX72" t="e">
            <v>#REF!</v>
          </cell>
        </row>
        <row r="73">
          <cell r="C73">
            <v>927</v>
          </cell>
          <cell r="D73">
            <v>70</v>
          </cell>
          <cell r="E73">
            <v>857</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945</v>
          </cell>
          <cell r="AQ73">
            <v>70</v>
          </cell>
          <cell r="AR73">
            <v>875</v>
          </cell>
          <cell r="AS73">
            <v>0</v>
          </cell>
          <cell r="AT73">
            <v>-945</v>
          </cell>
          <cell r="AU73">
            <v>0</v>
          </cell>
          <cell r="AV73">
            <v>18</v>
          </cell>
          <cell r="AW73">
            <v>70</v>
          </cell>
          <cell r="AX73">
            <v>857</v>
          </cell>
        </row>
        <row r="74">
          <cell r="C74">
            <v>9562.5</v>
          </cell>
          <cell r="D74">
            <v>1182</v>
          </cell>
          <cell r="E74">
            <v>8380.5</v>
          </cell>
          <cell r="N74">
            <v>710.07</v>
          </cell>
          <cell r="P74">
            <v>-710.07</v>
          </cell>
          <cell r="Q74">
            <v>2013.3516666666667</v>
          </cell>
          <cell r="S74">
            <v>-2013.3516666666667</v>
          </cell>
          <cell r="T74">
            <v>728.45800000000008</v>
          </cell>
          <cell r="U74">
            <v>344</v>
          </cell>
          <cell r="V74">
            <v>384.45800000000008</v>
          </cell>
          <cell r="X74">
            <v>-728.45800000000008</v>
          </cell>
          <cell r="Y74">
            <v>627.31200000000001</v>
          </cell>
          <cell r="Z74">
            <v>350</v>
          </cell>
          <cell r="AA74">
            <v>277.31200000000001</v>
          </cell>
          <cell r="AC74">
            <v>-627.31200000000001</v>
          </cell>
          <cell r="AD74">
            <v>1489.9006666666667</v>
          </cell>
          <cell r="AE74">
            <v>1233.33</v>
          </cell>
          <cell r="AF74">
            <v>256.57066666666674</v>
          </cell>
          <cell r="AG74">
            <v>379</v>
          </cell>
          <cell r="AH74">
            <v>173</v>
          </cell>
          <cell r="AI74">
            <v>35</v>
          </cell>
          <cell r="AJ74">
            <v>-1110.9006666666667</v>
          </cell>
          <cell r="AN74">
            <v>0</v>
          </cell>
          <cell r="AP74">
            <v>16105.152333333333</v>
          </cell>
          <cell r="AQ74">
            <v>3148.67</v>
          </cell>
          <cell r="AR74">
            <v>12956.482333333333</v>
          </cell>
          <cell r="AS74">
            <v>181</v>
          </cell>
          <cell r="AT74">
            <v>-15924.152333333333</v>
          </cell>
          <cell r="AU74">
            <v>694</v>
          </cell>
          <cell r="AV74">
            <v>1346</v>
          </cell>
          <cell r="AW74">
            <v>2454.67</v>
          </cell>
          <cell r="AX74">
            <v>11610.482333333333</v>
          </cell>
        </row>
        <row r="75">
          <cell r="C75">
            <v>1066</v>
          </cell>
          <cell r="D75">
            <v>299</v>
          </cell>
          <cell r="E75">
            <v>767</v>
          </cell>
          <cell r="N75">
            <v>479.07</v>
          </cell>
          <cell r="P75">
            <v>-479.07</v>
          </cell>
          <cell r="Q75">
            <v>1244.9099999999999</v>
          </cell>
          <cell r="S75">
            <v>-1244.9099999999999</v>
          </cell>
          <cell r="T75">
            <v>420.80799999999999</v>
          </cell>
          <cell r="U75">
            <v>202</v>
          </cell>
          <cell r="V75">
            <v>218.80799999999999</v>
          </cell>
          <cell r="X75">
            <v>-420.80799999999999</v>
          </cell>
          <cell r="Y75">
            <v>250.36199999999999</v>
          </cell>
          <cell r="Z75">
            <v>204</v>
          </cell>
          <cell r="AA75">
            <v>46.361999999999995</v>
          </cell>
          <cell r="AC75">
            <v>-250.36199999999999</v>
          </cell>
          <cell r="AD75">
            <v>961.10066666666671</v>
          </cell>
          <cell r="AE75">
            <v>817.48</v>
          </cell>
          <cell r="AF75">
            <v>143.62066666666669</v>
          </cell>
          <cell r="AJ75">
            <v>-961.10066666666671</v>
          </cell>
          <cell r="AP75">
            <v>4678.6299999999992</v>
          </cell>
          <cell r="AQ75">
            <v>1408.67</v>
          </cell>
          <cell r="AR75">
            <v>3269.9599999999991</v>
          </cell>
          <cell r="AS75">
            <v>0</v>
          </cell>
          <cell r="AT75">
            <v>-4678.6299999999992</v>
          </cell>
          <cell r="AX75">
            <v>3269.9599999999991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915</v>
          </cell>
          <cell r="D77">
            <v>323</v>
          </cell>
          <cell r="E77">
            <v>592</v>
          </cell>
          <cell r="N77">
            <v>87.75</v>
          </cell>
          <cell r="Q77">
            <v>515.4666666666667</v>
          </cell>
          <cell r="T77">
            <v>133.6</v>
          </cell>
          <cell r="U77">
            <v>17</v>
          </cell>
          <cell r="V77">
            <v>116.6</v>
          </cell>
          <cell r="Y77">
            <v>126.15</v>
          </cell>
          <cell r="Z77">
            <v>46</v>
          </cell>
          <cell r="AA77">
            <v>80.150000000000006</v>
          </cell>
          <cell r="AD77">
            <v>253.75</v>
          </cell>
          <cell r="AE77">
            <v>212.85</v>
          </cell>
          <cell r="AF77">
            <v>40.900000000000006</v>
          </cell>
        </row>
        <row r="78">
          <cell r="C78">
            <v>3122.5</v>
          </cell>
          <cell r="D78">
            <v>363</v>
          </cell>
          <cell r="E78">
            <v>2759.5</v>
          </cell>
          <cell r="N78">
            <v>142.25</v>
          </cell>
          <cell r="Q78">
            <v>353.97500000000002</v>
          </cell>
          <cell r="T78">
            <v>173.05</v>
          </cell>
          <cell r="U78">
            <v>34</v>
          </cell>
          <cell r="V78">
            <v>139.05000000000001</v>
          </cell>
          <cell r="Y78">
            <v>250.8</v>
          </cell>
          <cell r="Z78">
            <v>69</v>
          </cell>
          <cell r="AA78">
            <v>181.8</v>
          </cell>
          <cell r="AD78">
            <v>274.05</v>
          </cell>
          <cell r="AE78">
            <v>203</v>
          </cell>
          <cell r="AF78">
            <v>71.050000000000011</v>
          </cell>
        </row>
        <row r="79">
          <cell r="C79">
            <v>0</v>
          </cell>
          <cell r="D79">
            <v>85</v>
          </cell>
          <cell r="E79">
            <v>-85</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66.300000000000011</v>
          </cell>
          <cell r="AQ79">
            <v>103.1</v>
          </cell>
          <cell r="AS79">
            <v>0</v>
          </cell>
          <cell r="AT79">
            <v>-66.300000000000011</v>
          </cell>
        </row>
        <row r="80">
          <cell r="C80">
            <v>15664.597</v>
          </cell>
          <cell r="D80">
            <v>2178</v>
          </cell>
          <cell r="E80">
            <v>13486.597</v>
          </cell>
          <cell r="N80">
            <v>19283.667393939395</v>
          </cell>
          <cell r="O80">
            <v>6571</v>
          </cell>
          <cell r="P80">
            <v>-12712.667393939395</v>
          </cell>
          <cell r="Q80">
            <v>126414.37178787879</v>
          </cell>
          <cell r="R80">
            <v>83057</v>
          </cell>
          <cell r="S80">
            <v>-43357.371787878787</v>
          </cell>
          <cell r="T80">
            <v>198443.80515151517</v>
          </cell>
          <cell r="U80">
            <v>112107.34756097561</v>
          </cell>
          <cell r="V80">
            <v>86336.457590539532</v>
          </cell>
          <cell r="W80">
            <v>101508</v>
          </cell>
          <cell r="X80">
            <v>-96935.805151515175</v>
          </cell>
          <cell r="Y80">
            <v>163986.33393939392</v>
          </cell>
          <cell r="Z80">
            <v>96838.750161952048</v>
          </cell>
          <cell r="AA80">
            <v>67147.583777441905</v>
          </cell>
          <cell r="AB80">
            <v>81399</v>
          </cell>
          <cell r="AC80">
            <v>-82587.333939393924</v>
          </cell>
          <cell r="AD80">
            <v>33796.432666666668</v>
          </cell>
          <cell r="AE80">
            <v>27938.544424242424</v>
          </cell>
          <cell r="AF80">
            <v>5857.888242424242</v>
          </cell>
          <cell r="AG80">
            <v>9642</v>
          </cell>
          <cell r="AH80">
            <v>6481</v>
          </cell>
          <cell r="AI80">
            <v>2032</v>
          </cell>
          <cell r="AJ80">
            <v>-24154.432666666668</v>
          </cell>
          <cell r="AL80">
            <v>0</v>
          </cell>
          <cell r="AN80">
            <v>0</v>
          </cell>
          <cell r="AP80">
            <v>554220.57036363648</v>
          </cell>
          <cell r="AQ80" t="e">
            <v>#REF!</v>
          </cell>
          <cell r="AR80" t="e">
            <v>#REF!</v>
          </cell>
          <cell r="AS80">
            <v>278125</v>
          </cell>
          <cell r="AT80">
            <v>-276095.57036363648</v>
          </cell>
          <cell r="AU80">
            <v>208220.09772292766</v>
          </cell>
          <cell r="AV80">
            <v>242680</v>
          </cell>
          <cell r="AW80">
            <v>21243.085575757577</v>
          </cell>
          <cell r="AX80" t="e">
            <v>#REF!</v>
          </cell>
        </row>
        <row r="81">
          <cell r="C81">
            <v>14737.597</v>
          </cell>
          <cell r="D81">
            <v>2108</v>
          </cell>
          <cell r="E81">
            <v>12629.597</v>
          </cell>
          <cell r="P81">
            <v>0</v>
          </cell>
          <cell r="S81">
            <v>0</v>
          </cell>
          <cell r="X81">
            <v>0</v>
          </cell>
          <cell r="AC81">
            <v>0</v>
          </cell>
          <cell r="AJ81">
            <v>0</v>
          </cell>
          <cell r="AP81">
            <v>162732.57036363648</v>
          </cell>
          <cell r="AQ81" t="e">
            <v>#REF!</v>
          </cell>
          <cell r="AR81" t="e">
            <v>#REF!</v>
          </cell>
          <cell r="AS81">
            <v>0</v>
          </cell>
          <cell r="AT81">
            <v>-162732.57036363648</v>
          </cell>
          <cell r="AU81">
            <v>22301</v>
          </cell>
          <cell r="AV81">
            <v>37112</v>
          </cell>
          <cell r="AW81">
            <v>21242.085575757577</v>
          </cell>
          <cell r="AX81" t="e">
            <v>#REF!</v>
          </cell>
        </row>
        <row r="82">
          <cell r="N82">
            <v>4841.9527272727273</v>
          </cell>
          <cell r="O82">
            <v>1501</v>
          </cell>
          <cell r="P82">
            <v>-3340.9527272727273</v>
          </cell>
          <cell r="Q82">
            <v>10883.540909090911</v>
          </cell>
          <cell r="R82">
            <v>3466</v>
          </cell>
          <cell r="S82">
            <v>-7417.5409090909106</v>
          </cell>
          <cell r="T82">
            <v>4123.5772727272724</v>
          </cell>
          <cell r="U82">
            <v>2012</v>
          </cell>
          <cell r="V82">
            <v>2111.5772727272729</v>
          </cell>
          <cell r="W82">
            <v>1353</v>
          </cell>
          <cell r="X82">
            <v>-2770.5772727272724</v>
          </cell>
          <cell r="Y82">
            <v>3354.8872727272728</v>
          </cell>
          <cell r="Z82">
            <v>1812</v>
          </cell>
          <cell r="AA82">
            <v>1542.8872727272728</v>
          </cell>
          <cell r="AB82">
            <v>1097</v>
          </cell>
          <cell r="AC82">
            <v>-2257.8872727272728</v>
          </cell>
          <cell r="AD82">
            <v>9668.3463636363631</v>
          </cell>
          <cell r="AE82">
            <v>8781.9363636363632</v>
          </cell>
          <cell r="AF82">
            <v>886.40999999999985</v>
          </cell>
          <cell r="AG82">
            <v>2881</v>
          </cell>
          <cell r="AH82">
            <v>1984</v>
          </cell>
          <cell r="AI82">
            <v>306</v>
          </cell>
          <cell r="AJ82">
            <v>-6787.3463636363631</v>
          </cell>
          <cell r="AN82">
            <v>0</v>
          </cell>
          <cell r="AP82">
            <v>34146.991545454548</v>
          </cell>
          <cell r="AS82">
            <v>9401</v>
          </cell>
          <cell r="AT82">
            <v>-24745.991545454548</v>
          </cell>
        </row>
        <row r="83">
          <cell r="C83">
            <v>14767</v>
          </cell>
          <cell r="D83">
            <v>11292</v>
          </cell>
          <cell r="E83">
            <v>0</v>
          </cell>
          <cell r="P83">
            <v>0</v>
          </cell>
          <cell r="S83">
            <v>0</v>
          </cell>
          <cell r="X83">
            <v>0</v>
          </cell>
          <cell r="AC83">
            <v>0</v>
          </cell>
          <cell r="AJ83">
            <v>0</v>
          </cell>
          <cell r="AP83">
            <v>14767</v>
          </cell>
          <cell r="AQ83">
            <v>11292</v>
          </cell>
          <cell r="AR83">
            <v>0</v>
          </cell>
          <cell r="AS83">
            <v>0</v>
          </cell>
          <cell r="AT83">
            <v>-14767</v>
          </cell>
          <cell r="AU83">
            <v>0</v>
          </cell>
          <cell r="AV83">
            <v>0</v>
          </cell>
          <cell r="AW83">
            <v>0</v>
          </cell>
          <cell r="AX83">
            <v>0</v>
          </cell>
        </row>
        <row r="84">
          <cell r="C84">
            <v>30431.597000000002</v>
          </cell>
          <cell r="D84">
            <v>13470</v>
          </cell>
          <cell r="E84">
            <v>13486.597</v>
          </cell>
          <cell r="N84">
            <v>19283.667393939395</v>
          </cell>
          <cell r="O84">
            <v>6571</v>
          </cell>
          <cell r="P84">
            <v>-12712.667393939395</v>
          </cell>
          <cell r="Q84">
            <v>126414.37178787879</v>
          </cell>
          <cell r="R84">
            <v>83057</v>
          </cell>
          <cell r="S84">
            <v>-43357.371787878787</v>
          </cell>
          <cell r="T84">
            <v>198443.80515151517</v>
          </cell>
          <cell r="U84">
            <v>112107.34756097561</v>
          </cell>
          <cell r="V84">
            <v>86336.457590539532</v>
          </cell>
          <cell r="W84">
            <v>101508</v>
          </cell>
          <cell r="X84">
            <v>-96935.805151515175</v>
          </cell>
          <cell r="Y84">
            <v>163986.33393939392</v>
          </cell>
          <cell r="Z84">
            <v>96838.750161952048</v>
          </cell>
          <cell r="AA84">
            <v>67147.583777441905</v>
          </cell>
          <cell r="AB84">
            <v>81399</v>
          </cell>
          <cell r="AC84">
            <v>-82587.333939393924</v>
          </cell>
          <cell r="AD84">
            <v>33796.432666666668</v>
          </cell>
          <cell r="AE84">
            <v>27938.544424242424</v>
          </cell>
          <cell r="AF84">
            <v>5857.888242424242</v>
          </cell>
          <cell r="AG84">
            <v>9642</v>
          </cell>
          <cell r="AH84">
            <v>6481</v>
          </cell>
          <cell r="AI84">
            <v>2032</v>
          </cell>
          <cell r="AJ84">
            <v>-24154.432666666668</v>
          </cell>
          <cell r="AL84">
            <v>0</v>
          </cell>
          <cell r="AN84">
            <v>0</v>
          </cell>
          <cell r="AP84">
            <v>568987.57036363648</v>
          </cell>
          <cell r="AQ84" t="e">
            <v>#REF!</v>
          </cell>
          <cell r="AR84" t="e">
            <v>#REF!</v>
          </cell>
          <cell r="AS84">
            <v>278125</v>
          </cell>
          <cell r="AT84">
            <v>-290862.57036363648</v>
          </cell>
          <cell r="AU84">
            <v>208220.09772292766</v>
          </cell>
          <cell r="AV84">
            <v>242680</v>
          </cell>
          <cell r="AW84">
            <v>21243.085575757577</v>
          </cell>
          <cell r="AX84" t="e">
            <v>#REF!</v>
          </cell>
        </row>
        <row r="85">
          <cell r="C85">
            <v>0</v>
          </cell>
          <cell r="D85">
            <v>0</v>
          </cell>
          <cell r="E85">
            <v>0</v>
          </cell>
          <cell r="N85">
            <v>0</v>
          </cell>
          <cell r="P85">
            <v>0</v>
          </cell>
          <cell r="Q85">
            <v>0</v>
          </cell>
          <cell r="S85">
            <v>0</v>
          </cell>
          <cell r="U85">
            <v>0</v>
          </cell>
          <cell r="V85">
            <v>0</v>
          </cell>
          <cell r="X85">
            <v>0</v>
          </cell>
          <cell r="Y85">
            <v>13442.217575757575</v>
          </cell>
          <cell r="AC85">
            <v>-13442.217575757575</v>
          </cell>
          <cell r="AI85">
            <v>0</v>
          </cell>
          <cell r="AJ85">
            <v>0</v>
          </cell>
          <cell r="AP85">
            <v>13441.217575757575</v>
          </cell>
          <cell r="AQ85">
            <v>0</v>
          </cell>
          <cell r="AR85">
            <v>13441.217575757575</v>
          </cell>
          <cell r="AS85">
            <v>0</v>
          </cell>
          <cell r="AT85">
            <v>-13441.217575757575</v>
          </cell>
          <cell r="AU85">
            <v>0</v>
          </cell>
          <cell r="AV85">
            <v>0</v>
          </cell>
          <cell r="AW85">
            <v>0</v>
          </cell>
          <cell r="AX85">
            <v>13441.217575757575</v>
          </cell>
        </row>
        <row r="86">
          <cell r="C86">
            <v>1383</v>
          </cell>
          <cell r="D86">
            <v>1959</v>
          </cell>
          <cell r="E86">
            <v>-576</v>
          </cell>
          <cell r="N86">
            <v>0</v>
          </cell>
          <cell r="P86">
            <v>0</v>
          </cell>
          <cell r="Q86">
            <v>0</v>
          </cell>
          <cell r="S86">
            <v>0</v>
          </cell>
          <cell r="T86">
            <v>0</v>
          </cell>
          <cell r="U86">
            <v>0</v>
          </cell>
          <cell r="V86">
            <v>0</v>
          </cell>
          <cell r="X86">
            <v>0</v>
          </cell>
          <cell r="Y86">
            <v>0</v>
          </cell>
          <cell r="AC86">
            <v>0</v>
          </cell>
          <cell r="AI86">
            <v>0</v>
          </cell>
          <cell r="AJ86">
            <v>0</v>
          </cell>
          <cell r="AP86">
            <v>1383</v>
          </cell>
          <cell r="AQ86">
            <v>1959</v>
          </cell>
          <cell r="AR86">
            <v>-576</v>
          </cell>
          <cell r="AS86">
            <v>0</v>
          </cell>
          <cell r="AT86">
            <v>-1383</v>
          </cell>
          <cell r="AU86">
            <v>0</v>
          </cell>
          <cell r="AV86">
            <v>0</v>
          </cell>
          <cell r="AW86">
            <v>1959</v>
          </cell>
          <cell r="AX86">
            <v>-576</v>
          </cell>
        </row>
        <row r="87">
          <cell r="C87">
            <v>101</v>
          </cell>
          <cell r="D87">
            <v>481</v>
          </cell>
          <cell r="E87">
            <v>-380</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100</v>
          </cell>
          <cell r="AQ87">
            <v>481</v>
          </cell>
          <cell r="AR87">
            <v>-381</v>
          </cell>
          <cell r="AS87">
            <v>-1</v>
          </cell>
          <cell r="AT87">
            <v>-101</v>
          </cell>
          <cell r="AU87">
            <v>0</v>
          </cell>
          <cell r="AV87">
            <v>0</v>
          </cell>
          <cell r="AW87">
            <v>481</v>
          </cell>
          <cell r="AX87">
            <v>-381</v>
          </cell>
        </row>
        <row r="88">
          <cell r="C88">
            <v>74</v>
          </cell>
          <cell r="D88">
            <v>12</v>
          </cell>
          <cell r="E88">
            <v>62</v>
          </cell>
          <cell r="N88">
            <v>182.13333333333333</v>
          </cell>
          <cell r="O88">
            <v>51</v>
          </cell>
          <cell r="P88">
            <v>-131.13333333333333</v>
          </cell>
          <cell r="Q88">
            <v>189.6</v>
          </cell>
          <cell r="S88">
            <v>-189.6</v>
          </cell>
          <cell r="T88">
            <v>169.93333333333331</v>
          </cell>
          <cell r="U88">
            <v>176</v>
          </cell>
          <cell r="V88">
            <v>-6.0666666666666913</v>
          </cell>
          <cell r="X88">
            <v>-169.93333333333331</v>
          </cell>
          <cell r="Y88">
            <v>389.93333333333328</v>
          </cell>
          <cell r="Z88">
            <v>0</v>
          </cell>
          <cell r="AB88">
            <v>0</v>
          </cell>
          <cell r="AC88">
            <v>-389.93333333333328</v>
          </cell>
          <cell r="AD88">
            <v>140</v>
          </cell>
          <cell r="AE88">
            <v>46</v>
          </cell>
          <cell r="AF88">
            <v>94</v>
          </cell>
          <cell r="AG88">
            <v>44</v>
          </cell>
          <cell r="AH88">
            <v>15</v>
          </cell>
          <cell r="AI88">
            <v>29</v>
          </cell>
          <cell r="AJ88">
            <v>-96</v>
          </cell>
          <cell r="AP88">
            <v>956.59999999999991</v>
          </cell>
          <cell r="AQ88">
            <v>301.13333333333333</v>
          </cell>
          <cell r="AR88">
            <v>655.46666666666658</v>
          </cell>
          <cell r="AS88">
            <v>65</v>
          </cell>
          <cell r="AT88">
            <v>-891.59999999999991</v>
          </cell>
          <cell r="AU88">
            <v>176</v>
          </cell>
          <cell r="AV88">
            <v>46</v>
          </cell>
          <cell r="AW88">
            <v>125.13333333333333</v>
          </cell>
          <cell r="AX88">
            <v>609.46666666666658</v>
          </cell>
        </row>
        <row r="89">
          <cell r="C89">
            <v>31989.597000000002</v>
          </cell>
          <cell r="D89">
            <v>15922</v>
          </cell>
          <cell r="E89">
            <v>12592.597</v>
          </cell>
          <cell r="N89">
            <v>19465.80072727273</v>
          </cell>
          <cell r="O89">
            <v>6622</v>
          </cell>
          <cell r="P89">
            <v>-12843.80072727273</v>
          </cell>
          <cell r="Q89">
            <v>126603.97178787879</v>
          </cell>
          <cell r="R89">
            <v>83057</v>
          </cell>
          <cell r="S89">
            <v>-43546.971787878792</v>
          </cell>
          <cell r="T89">
            <v>198613.73848484849</v>
          </cell>
          <cell r="U89">
            <v>112283.34756097561</v>
          </cell>
          <cell r="V89">
            <v>86330.390923872867</v>
          </cell>
          <cell r="W89">
            <v>101508</v>
          </cell>
          <cell r="X89">
            <v>-97105.738484848494</v>
          </cell>
          <cell r="Y89">
            <v>177818.48484848483</v>
          </cell>
          <cell r="Z89">
            <v>96838.750161952048</v>
          </cell>
          <cell r="AA89">
            <v>67147.583777441905</v>
          </cell>
          <cell r="AB89">
            <v>81399</v>
          </cell>
          <cell r="AC89">
            <v>-96419.484848484833</v>
          </cell>
          <cell r="AD89">
            <v>33936.432666666668</v>
          </cell>
          <cell r="AE89">
            <v>27984.544424242424</v>
          </cell>
          <cell r="AF89">
            <v>5951.888242424242</v>
          </cell>
          <cell r="AG89">
            <v>9686</v>
          </cell>
          <cell r="AH89">
            <v>6496</v>
          </cell>
          <cell r="AI89">
            <v>2061</v>
          </cell>
          <cell r="AJ89">
            <v>-24250.432666666668</v>
          </cell>
          <cell r="AK89">
            <v>0</v>
          </cell>
          <cell r="AN89">
            <v>0</v>
          </cell>
          <cell r="AP89">
            <v>584870.38793939399</v>
          </cell>
          <cell r="AQ89" t="e">
            <v>#REF!</v>
          </cell>
          <cell r="AR89" t="e">
            <v>#REF!</v>
          </cell>
          <cell r="AS89">
            <v>278189</v>
          </cell>
          <cell r="AT89">
            <v>-306681.38793939399</v>
          </cell>
          <cell r="AU89">
            <v>208396.09772292766</v>
          </cell>
          <cell r="AV89">
            <v>242726</v>
          </cell>
          <cell r="AW89">
            <v>23808.218909090912</v>
          </cell>
          <cell r="AX89" t="e">
            <v>#REF!</v>
          </cell>
        </row>
        <row r="90">
          <cell r="C90">
            <v>17222.597000000002</v>
          </cell>
          <cell r="D90">
            <v>4630</v>
          </cell>
          <cell r="E90">
            <v>12592.597</v>
          </cell>
          <cell r="N90">
            <v>19465.80072727273</v>
          </cell>
          <cell r="O90">
            <v>6622</v>
          </cell>
          <cell r="P90">
            <v>-12843.80072727273</v>
          </cell>
          <cell r="Q90">
            <v>54063.971787878792</v>
          </cell>
          <cell r="R90">
            <v>21655</v>
          </cell>
          <cell r="S90">
            <v>-32408.971787878792</v>
          </cell>
          <cell r="T90">
            <v>25645.738484848494</v>
          </cell>
          <cell r="U90">
            <v>13122</v>
          </cell>
          <cell r="V90">
            <v>12523.73848484848</v>
          </cell>
          <cell r="W90">
            <v>7876</v>
          </cell>
          <cell r="X90">
            <v>-17769.738484848494</v>
          </cell>
          <cell r="Y90">
            <v>31839.484848484833</v>
          </cell>
          <cell r="Z90">
            <v>10081</v>
          </cell>
          <cell r="AA90">
            <v>7926.3339393939532</v>
          </cell>
          <cell r="AB90">
            <v>5098</v>
          </cell>
          <cell r="AC90">
            <v>-26741.484848484833</v>
          </cell>
          <cell r="AD90">
            <v>33936.432666666668</v>
          </cell>
          <cell r="AE90">
            <v>27984.544424242424</v>
          </cell>
          <cell r="AF90">
            <v>5951.888242424242</v>
          </cell>
          <cell r="AG90">
            <v>9686</v>
          </cell>
          <cell r="AH90">
            <v>6496</v>
          </cell>
          <cell r="AI90">
            <v>2061</v>
          </cell>
          <cell r="AJ90">
            <v>-24250.432666666668</v>
          </cell>
          <cell r="AN90">
            <v>0</v>
          </cell>
          <cell r="AP90">
            <v>178615.38793939399</v>
          </cell>
          <cell r="AQ90" t="e">
            <v>#REF!</v>
          </cell>
          <cell r="AR90" t="e">
            <v>#REF!</v>
          </cell>
          <cell r="AS90">
            <v>46854</v>
          </cell>
          <cell r="AT90">
            <v>-131761.38793939399</v>
          </cell>
          <cell r="AU90">
            <v>22477</v>
          </cell>
          <cell r="AV90">
            <v>37158</v>
          </cell>
          <cell r="AW90">
            <v>23807.218909090912</v>
          </cell>
          <cell r="AX90" t="e">
            <v>#REF!</v>
          </cell>
        </row>
        <row r="91">
          <cell r="C91">
            <v>1390.097</v>
          </cell>
          <cell r="D91">
            <v>310</v>
          </cell>
          <cell r="E91">
            <v>1080.097</v>
          </cell>
          <cell r="N91">
            <v>4841.9527272727273</v>
          </cell>
          <cell r="O91">
            <v>1501</v>
          </cell>
          <cell r="P91">
            <v>-3340.9527272727273</v>
          </cell>
          <cell r="Q91">
            <v>10883.540909090911</v>
          </cell>
          <cell r="R91">
            <v>3466</v>
          </cell>
          <cell r="S91">
            <v>-7417.5409090909106</v>
          </cell>
          <cell r="T91">
            <v>4123.5772727272724</v>
          </cell>
          <cell r="U91">
            <v>2012</v>
          </cell>
          <cell r="V91">
            <v>2111.5772727272729</v>
          </cell>
          <cell r="W91">
            <v>1353</v>
          </cell>
          <cell r="X91">
            <v>-2770.5772727272724</v>
          </cell>
          <cell r="Y91">
            <v>3354.8872727272728</v>
          </cell>
          <cell r="AB91">
            <v>1097</v>
          </cell>
          <cell r="AC91">
            <v>-2257.8872727272728</v>
          </cell>
          <cell r="AD91">
            <v>9668.3463636363631</v>
          </cell>
          <cell r="AE91">
            <v>8781.9363636363632</v>
          </cell>
          <cell r="AF91">
            <v>886.40999999999985</v>
          </cell>
          <cell r="AG91">
            <v>2881</v>
          </cell>
          <cell r="AH91">
            <v>1984</v>
          </cell>
          <cell r="AI91">
            <v>306</v>
          </cell>
          <cell r="AJ91">
            <v>-6787.3463636363631</v>
          </cell>
          <cell r="AN91">
            <v>0</v>
          </cell>
          <cell r="AP91">
            <v>34146.991545454548</v>
          </cell>
          <cell r="AQ91">
            <v>585023.38793939399</v>
          </cell>
          <cell r="AR91">
            <v>245956.31663201857</v>
          </cell>
          <cell r="AS91">
            <v>9401</v>
          </cell>
        </row>
        <row r="92">
          <cell r="C92">
            <v>4245.2000000000007</v>
          </cell>
          <cell r="N92">
            <v>6155.65</v>
          </cell>
          <cell r="P92">
            <v>-6155.65</v>
          </cell>
          <cell r="Q92">
            <v>16301.093999999999</v>
          </cell>
          <cell r="S92">
            <v>-16301.093999999999</v>
          </cell>
          <cell r="T92">
            <v>668.47</v>
          </cell>
          <cell r="X92">
            <v>-668.47</v>
          </cell>
          <cell r="Y92">
            <v>3357.9775757575753</v>
          </cell>
          <cell r="AB92">
            <v>432</v>
          </cell>
          <cell r="AC92">
            <v>-2925.9775757575753</v>
          </cell>
          <cell r="AD92">
            <v>1768.6</v>
          </cell>
          <cell r="AE92">
            <v>932.45</v>
          </cell>
          <cell r="AF92">
            <v>836.14999999999986</v>
          </cell>
          <cell r="AG92">
            <v>1768.6</v>
          </cell>
          <cell r="AI92">
            <v>1768.6</v>
          </cell>
          <cell r="AJ92" t="e">
            <v>#REF!</v>
          </cell>
          <cell r="AN92" t="e">
            <v>#REF!</v>
          </cell>
          <cell r="AO92">
            <v>1616</v>
          </cell>
          <cell r="AP92" t="e">
            <v>#REF!</v>
          </cell>
          <cell r="AS92">
            <v>2048</v>
          </cell>
        </row>
        <row r="93">
          <cell r="C93">
            <v>-1273</v>
          </cell>
          <cell r="N93">
            <v>1687</v>
          </cell>
          <cell r="P93">
            <v>-1687</v>
          </cell>
          <cell r="Q93">
            <v>4262</v>
          </cell>
          <cell r="S93">
            <v>-4262</v>
          </cell>
          <cell r="T93">
            <v>0</v>
          </cell>
          <cell r="W93">
            <v>0</v>
          </cell>
          <cell r="X93">
            <v>0</v>
          </cell>
          <cell r="Y93">
            <v>3358</v>
          </cell>
          <cell r="AB93">
            <v>432</v>
          </cell>
          <cell r="AC93">
            <v>-2926</v>
          </cell>
          <cell r="AD93">
            <v>-904.4</v>
          </cell>
          <cell r="AE93">
            <v>932.45</v>
          </cell>
          <cell r="AF93">
            <v>-1836.85</v>
          </cell>
          <cell r="AI93">
            <v>0</v>
          </cell>
          <cell r="AJ93">
            <v>904.4</v>
          </cell>
          <cell r="AN93" t="e">
            <v>#REF!</v>
          </cell>
          <cell r="AP93" t="e">
            <v>#REF!</v>
          </cell>
          <cell r="AS93">
            <v>432</v>
          </cell>
        </row>
        <row r="95">
          <cell r="C95">
            <v>-1308</v>
          </cell>
          <cell r="N95">
            <v>900</v>
          </cell>
          <cell r="P95">
            <v>-900</v>
          </cell>
          <cell r="Q95">
            <v>620</v>
          </cell>
          <cell r="R95">
            <v>0</v>
          </cell>
          <cell r="S95">
            <v>-620</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-2616</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-1308</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695</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100</v>
          </cell>
          <cell r="P114">
            <v>0</v>
          </cell>
          <cell r="S114">
            <v>0</v>
          </cell>
          <cell r="X114">
            <v>0</v>
          </cell>
          <cell r="AC114">
            <v>0</v>
          </cell>
          <cell r="AF114">
            <v>0</v>
          </cell>
          <cell r="AI114">
            <v>0</v>
          </cell>
          <cell r="AJ114">
            <v>0</v>
          </cell>
          <cell r="AP114">
            <v>100</v>
          </cell>
          <cell r="AS114">
            <v>0</v>
          </cell>
        </row>
        <row r="115">
          <cell r="C115">
            <v>7109</v>
          </cell>
          <cell r="P115">
            <v>0</v>
          </cell>
          <cell r="S115">
            <v>0</v>
          </cell>
          <cell r="X115">
            <v>0</v>
          </cell>
          <cell r="AC115">
            <v>0</v>
          </cell>
          <cell r="AF115">
            <v>0</v>
          </cell>
          <cell r="AI115">
            <v>0</v>
          </cell>
          <cell r="AJ115">
            <v>0</v>
          </cell>
          <cell r="AP115">
            <v>7109</v>
          </cell>
          <cell r="AS115">
            <v>0</v>
          </cell>
        </row>
        <row r="116">
          <cell r="C116">
            <v>3500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900.4</v>
          </cell>
          <cell r="P122">
            <v>-900.4</v>
          </cell>
          <cell r="Q122">
            <v>1380.134</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22477</v>
          </cell>
          <cell r="AV146">
            <v>37158</v>
          </cell>
          <cell r="AW146">
            <v>23807.218909090912</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916.33333333333326</v>
          </cell>
          <cell r="O153">
            <v>272</v>
          </cell>
          <cell r="P153">
            <v>-644.33333333333326</v>
          </cell>
          <cell r="Q153">
            <v>4251.0909090909099</v>
          </cell>
          <cell r="R153">
            <v>1487</v>
          </cell>
          <cell r="S153">
            <v>-2764.0909090909099</v>
          </cell>
          <cell r="T153">
            <v>2480.4545454545455</v>
          </cell>
          <cell r="U153">
            <v>1268</v>
          </cell>
          <cell r="V153">
            <v>1212.4545454545455</v>
          </cell>
          <cell r="W153">
            <v>831</v>
          </cell>
          <cell r="X153">
            <v>-1649.4545454545455</v>
          </cell>
          <cell r="Y153">
            <v>1612</v>
          </cell>
          <cell r="Z153">
            <v>874</v>
          </cell>
          <cell r="AA153">
            <v>738</v>
          </cell>
          <cell r="AB153">
            <v>596</v>
          </cell>
          <cell r="AC153">
            <v>-1016</v>
          </cell>
          <cell r="AD153">
            <v>1727</v>
          </cell>
          <cell r="AE153">
            <v>1727.090909090909</v>
          </cell>
          <cell r="AF153">
            <v>-9.0909090909008228E-2</v>
          </cell>
          <cell r="AG153">
            <v>437</v>
          </cell>
          <cell r="AH153">
            <v>265</v>
          </cell>
          <cell r="AI153">
            <v>0</v>
          </cell>
          <cell r="AJ153">
            <v>-1290</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4245.2000000000007</v>
          </cell>
          <cell r="N162">
            <v>6155.65</v>
          </cell>
          <cell r="O162">
            <v>0</v>
          </cell>
          <cell r="P162">
            <v>-6155.65</v>
          </cell>
          <cell r="Q162">
            <v>1739.5839999999998</v>
          </cell>
          <cell r="R162">
            <v>800</v>
          </cell>
          <cell r="S162">
            <v>-939.58399999999983</v>
          </cell>
          <cell r="T162">
            <v>668.47</v>
          </cell>
          <cell r="U162">
            <v>0</v>
          </cell>
          <cell r="V162">
            <v>0</v>
          </cell>
          <cell r="W162">
            <v>0</v>
          </cell>
          <cell r="X162">
            <v>-668.47</v>
          </cell>
          <cell r="Y162">
            <v>3357.9775757575753</v>
          </cell>
          <cell r="Z162">
            <v>0</v>
          </cell>
          <cell r="AA162">
            <v>0</v>
          </cell>
          <cell r="AB162">
            <v>432</v>
          </cell>
          <cell r="AC162">
            <v>-2925.9775757575753</v>
          </cell>
          <cell r="AD162" t="e">
            <v>#REF!</v>
          </cell>
          <cell r="AE162">
            <v>1768.6</v>
          </cell>
          <cell r="AF162">
            <v>836.14999999999986</v>
          </cell>
          <cell r="AG162">
            <v>1768.6</v>
          </cell>
          <cell r="AH162">
            <v>0</v>
          </cell>
          <cell r="AI162">
            <v>1768.6</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1910.097</v>
          </cell>
          <cell r="N164">
            <v>6859.9527272727273</v>
          </cell>
          <cell r="O164">
            <v>2062</v>
          </cell>
          <cell r="P164">
            <v>-4797.9527272727273</v>
          </cell>
          <cell r="Q164">
            <v>14962.540909090911</v>
          </cell>
          <cell r="R164">
            <v>5523</v>
          </cell>
          <cell r="S164">
            <v>-9439.5409090909106</v>
          </cell>
          <cell r="T164">
            <v>5669.5772727272724</v>
          </cell>
          <cell r="U164">
            <v>2766</v>
          </cell>
          <cell r="V164">
            <v>2903.5772727272729</v>
          </cell>
          <cell r="W164">
            <v>2210</v>
          </cell>
          <cell r="X164">
            <v>-3459.5772727272724</v>
          </cell>
          <cell r="Y164">
            <v>4613.8872727272728</v>
          </cell>
          <cell r="Z164">
            <v>2495</v>
          </cell>
          <cell r="AA164">
            <v>2118.8872727272728</v>
          </cell>
          <cell r="AB164">
            <v>1749</v>
          </cell>
          <cell r="AC164">
            <v>-2864.8872727272728</v>
          </cell>
          <cell r="AD164">
            <v>13294.346363636363</v>
          </cell>
          <cell r="AE164">
            <v>12073.936363636363</v>
          </cell>
          <cell r="AF164">
            <v>1220.4099999999999</v>
          </cell>
          <cell r="AG164">
            <v>4464</v>
          </cell>
          <cell r="AH164">
            <v>3202</v>
          </cell>
          <cell r="AI164">
            <v>427</v>
          </cell>
          <cell r="AJ164">
            <v>-8830.3463636363631</v>
          </cell>
          <cell r="AK164">
            <v>0</v>
          </cell>
          <cell r="AL164">
            <v>0</v>
          </cell>
          <cell r="AM164">
            <v>0</v>
          </cell>
          <cell r="AN164" t="e">
            <v>#REF!</v>
          </cell>
          <cell r="AO164">
            <v>0</v>
          </cell>
          <cell r="AP164" t="e">
            <v>#REF!</v>
          </cell>
          <cell r="AS164">
            <v>13703</v>
          </cell>
        </row>
        <row r="165">
          <cell r="C165">
            <v>74</v>
          </cell>
          <cell r="N165">
            <v>182.13333333333333</v>
          </cell>
          <cell r="O165">
            <v>51</v>
          </cell>
          <cell r="P165">
            <v>-131.13333333333333</v>
          </cell>
          <cell r="Q165">
            <v>311.39999999999998</v>
          </cell>
          <cell r="R165">
            <v>62</v>
          </cell>
          <cell r="S165">
            <v>-249.39999999999998</v>
          </cell>
          <cell r="T165">
            <v>5613.5333333333338</v>
          </cell>
          <cell r="U165">
            <v>2904</v>
          </cell>
          <cell r="V165">
            <v>2709.5333333333338</v>
          </cell>
          <cell r="W165">
            <v>2464</v>
          </cell>
          <cell r="X165">
            <v>-3149.5333333333338</v>
          </cell>
          <cell r="Y165">
            <v>494.79999999999995</v>
          </cell>
          <cell r="Z165">
            <v>57</v>
          </cell>
          <cell r="AA165">
            <v>47.86666666666666</v>
          </cell>
          <cell r="AB165">
            <v>27</v>
          </cell>
          <cell r="AC165">
            <v>-467.79999999999995</v>
          </cell>
          <cell r="AD165">
            <v>145</v>
          </cell>
          <cell r="AE165">
            <v>50</v>
          </cell>
          <cell r="AF165">
            <v>95</v>
          </cell>
          <cell r="AG165">
            <v>44</v>
          </cell>
          <cell r="AH165">
            <v>15</v>
          </cell>
          <cell r="AI165">
            <v>29</v>
          </cell>
          <cell r="AJ165">
            <v>-101</v>
          </cell>
          <cell r="AK165">
            <v>0</v>
          </cell>
          <cell r="AL165">
            <v>0</v>
          </cell>
          <cell r="AM165">
            <v>0</v>
          </cell>
          <cell r="AN165">
            <v>19</v>
          </cell>
          <cell r="AO165">
            <v>0</v>
          </cell>
          <cell r="AP165">
            <v>6649.8666666666668</v>
          </cell>
          <cell r="AS165">
            <v>2610</v>
          </cell>
        </row>
        <row r="166">
          <cell r="C166">
            <v>6358.0580000000009</v>
          </cell>
          <cell r="N166">
            <v>6909.2400000000052</v>
          </cell>
          <cell r="Q166">
            <v>39364.056333333334</v>
          </cell>
          <cell r="T166">
            <v>10466.937333333344</v>
          </cell>
          <cell r="Y166">
            <v>19881.993333333321</v>
          </cell>
          <cell r="AE166">
            <v>-13957.493090909091</v>
          </cell>
          <cell r="AG166">
            <v>697.40000000000009</v>
          </cell>
          <cell r="AH166">
            <v>2561</v>
          </cell>
          <cell r="AN166" t="e">
            <v>#REF!</v>
          </cell>
          <cell r="AP166" t="e">
            <v>#REF!</v>
          </cell>
        </row>
        <row r="167">
          <cell r="C167" t="e">
            <v>#REF!</v>
          </cell>
          <cell r="N167">
            <v>4222.1499999999996</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54839.971787878792</v>
          </cell>
          <cell r="T227">
            <v>25644.974484848495</v>
          </cell>
          <cell r="Y227" t="e">
            <v>#REF!</v>
          </cell>
          <cell r="AN227" t="e">
            <v>#REF!</v>
          </cell>
          <cell r="AP227" t="e">
            <v>#REF!</v>
          </cell>
          <cell r="AQ227" t="e">
            <v>#REF!</v>
          </cell>
        </row>
        <row r="228">
          <cell r="C228" t="e">
            <v>#REF!</v>
          </cell>
          <cell r="N228" t="e">
            <v>#REF!</v>
          </cell>
          <cell r="Q228">
            <v>22032.588212121209</v>
          </cell>
          <cell r="T228">
            <v>12941.719212121227</v>
          </cell>
          <cell r="Y228" t="e">
            <v>#REF!</v>
          </cell>
          <cell r="AP228" t="e">
            <v>#REF!</v>
          </cell>
          <cell r="AQ228" t="e">
            <v>#REF!</v>
          </cell>
        </row>
        <row r="230">
          <cell r="C230">
            <v>1910.097</v>
          </cell>
          <cell r="N230">
            <v>6859.9527272727273</v>
          </cell>
          <cell r="Q230">
            <v>14962.540909090911</v>
          </cell>
          <cell r="T230">
            <v>5669.5772727272724</v>
          </cell>
          <cell r="Y230">
            <v>4613.8872727272728</v>
          </cell>
          <cell r="AN230" t="e">
            <v>#REF!</v>
          </cell>
          <cell r="AP230" t="e">
            <v>#REF!</v>
          </cell>
          <cell r="AQ230" t="e">
            <v>#REF!</v>
          </cell>
        </row>
        <row r="231">
          <cell r="C231">
            <v>520</v>
          </cell>
          <cell r="N231">
            <v>2018</v>
          </cell>
          <cell r="Q231">
            <v>4079</v>
          </cell>
          <cell r="T231">
            <v>1546</v>
          </cell>
          <cell r="Y231">
            <v>1259</v>
          </cell>
          <cell r="AP231" t="e">
            <v>#REF!</v>
          </cell>
          <cell r="AQ231" t="e">
            <v>#REF!</v>
          </cell>
        </row>
        <row r="232">
          <cell r="AQ232" t="e">
            <v>#REF!</v>
          </cell>
        </row>
        <row r="233">
          <cell r="C233">
            <v>0</v>
          </cell>
          <cell r="N233">
            <v>0</v>
          </cell>
          <cell r="Q233">
            <v>121.8</v>
          </cell>
          <cell r="T233">
            <v>5443.6</v>
          </cell>
          <cell r="Y233">
            <v>104.86666666666666</v>
          </cell>
          <cell r="AP233">
            <v>5674.2666666666673</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13442.217575757575</v>
          </cell>
          <cell r="AP235" t="e">
            <v>#REF!</v>
          </cell>
          <cell r="AQ235" t="e">
            <v>#REF!</v>
          </cell>
        </row>
        <row r="236">
          <cell r="AQ236" t="e">
            <v>#REF!</v>
          </cell>
        </row>
        <row r="237">
          <cell r="C237">
            <v>4245.2000000000007</v>
          </cell>
          <cell r="N237">
            <v>6155.65</v>
          </cell>
          <cell r="Q237">
            <v>1739.5839999999998</v>
          </cell>
          <cell r="T237">
            <v>668.47</v>
          </cell>
          <cell r="Y237">
            <v>3357.9775757575753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377</v>
          </cell>
          <cell r="N243">
            <v>1234</v>
          </cell>
          <cell r="Q243">
            <v>4713.0186666666668</v>
          </cell>
          <cell r="T243">
            <v>682.25866666666661</v>
          </cell>
          <cell r="Y243">
            <v>536.22533333333331</v>
          </cell>
          <cell r="AP243">
            <v>10417.385166809334</v>
          </cell>
          <cell r="AQ243" t="e">
            <v>#REF!</v>
          </cell>
        </row>
        <row r="244">
          <cell r="C244">
            <v>1612</v>
          </cell>
          <cell r="N244">
            <v>76</v>
          </cell>
          <cell r="Q244">
            <v>429.33333333333337</v>
          </cell>
          <cell r="T244">
            <v>313.62666666666667</v>
          </cell>
          <cell r="Y244">
            <v>315.78399999999999</v>
          </cell>
          <cell r="AP244">
            <v>2883.9412082354906</v>
          </cell>
          <cell r="AQ244" t="e">
            <v>#REF!</v>
          </cell>
        </row>
        <row r="245">
          <cell r="AQ245" t="e">
            <v>#REF!</v>
          </cell>
        </row>
        <row r="246">
          <cell r="C246">
            <v>0</v>
          </cell>
          <cell r="N246">
            <v>1</v>
          </cell>
          <cell r="Q246">
            <v>0</v>
          </cell>
          <cell r="T246">
            <v>114.19266666666665</v>
          </cell>
          <cell r="Y246">
            <v>-46.472000000000008</v>
          </cell>
          <cell r="AP246">
            <v>68.720666666666645</v>
          </cell>
          <cell r="AQ246" t="e">
            <v>#REF!</v>
          </cell>
        </row>
        <row r="247">
          <cell r="C247">
            <v>14</v>
          </cell>
          <cell r="N247">
            <v>248.08600000000001</v>
          </cell>
          <cell r="Q247">
            <v>12039.690666666667</v>
          </cell>
          <cell r="T247">
            <v>0</v>
          </cell>
          <cell r="Y247">
            <v>0</v>
          </cell>
          <cell r="AP247">
            <v>14624.448666666667</v>
          </cell>
          <cell r="AQ247" t="e">
            <v>#REF!</v>
          </cell>
        </row>
        <row r="248">
          <cell r="C248">
            <v>0</v>
          </cell>
          <cell r="N248">
            <v>0</v>
          </cell>
          <cell r="Q248">
            <v>0</v>
          </cell>
          <cell r="T248">
            <v>0</v>
          </cell>
          <cell r="Y248">
            <v>0</v>
          </cell>
          <cell r="AP248">
            <v>658.33066666666662</v>
          </cell>
          <cell r="AQ248" t="e">
            <v>#REF!</v>
          </cell>
        </row>
        <row r="249">
          <cell r="C249">
            <v>927</v>
          </cell>
          <cell r="N249">
            <v>0</v>
          </cell>
          <cell r="Q249">
            <v>0</v>
          </cell>
          <cell r="T249">
            <v>0</v>
          </cell>
          <cell r="Y249">
            <v>18</v>
          </cell>
          <cell r="AP249">
            <v>945</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1308</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18990.510212121208</v>
          </cell>
          <cell r="T252">
            <v>12274.013212121221</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6"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6918.5707272727286</v>
          </cell>
          <cell r="O39">
            <v>6571</v>
          </cell>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N39" t="e">
            <v>#REF!</v>
          </cell>
        </row>
        <row r="40">
          <cell r="C40">
            <v>12426.396999999997</v>
          </cell>
        </row>
        <row r="41">
          <cell r="C41">
            <v>1651.8969999999999</v>
          </cell>
          <cell r="D41">
            <v>443</v>
          </cell>
          <cell r="E41">
            <v>1208.8969999999999</v>
          </cell>
          <cell r="N41">
            <v>2372.272727272727</v>
          </cell>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N41" t="e">
            <v>#REF!</v>
          </cell>
          <cell r="AR41">
            <v>2382.4545454545455</v>
          </cell>
        </row>
        <row r="42">
          <cell r="Q42">
            <v>970</v>
          </cell>
          <cell r="V42">
            <v>750</v>
          </cell>
          <cell r="AA42">
            <v>590</v>
          </cell>
          <cell r="AR42">
            <v>2095</v>
          </cell>
        </row>
        <row r="46">
          <cell r="C46">
            <v>2157</v>
          </cell>
          <cell r="D46">
            <v>327</v>
          </cell>
          <cell r="E46">
            <v>1830</v>
          </cell>
          <cell r="N46">
            <v>1361.5680000000002</v>
          </cell>
          <cell r="O46">
            <v>1204</v>
          </cell>
          <cell r="P46">
            <v>-157.56800000000021</v>
          </cell>
          <cell r="Q46">
            <v>1683.0160000000001</v>
          </cell>
          <cell r="R46">
            <v>2125</v>
          </cell>
          <cell r="S46">
            <v>441.98399999999992</v>
          </cell>
          <cell r="T46">
            <v>419.488</v>
          </cell>
          <cell r="U46">
            <v>155</v>
          </cell>
          <cell r="V46">
            <v>264.488</v>
          </cell>
          <cell r="W46">
            <v>431</v>
          </cell>
          <cell r="X46">
            <v>11.512</v>
          </cell>
          <cell r="Y46">
            <v>522.74400000000003</v>
          </cell>
          <cell r="Z46">
            <v>197</v>
          </cell>
          <cell r="AA46">
            <v>325.74400000000003</v>
          </cell>
          <cell r="AB46">
            <v>400</v>
          </cell>
          <cell r="AC46">
            <v>-122.74400000000003</v>
          </cell>
          <cell r="AD46">
            <v>998.3413333333333</v>
          </cell>
          <cell r="AE46">
            <v>844.68000000000006</v>
          </cell>
          <cell r="AF46">
            <v>153.66133333333323</v>
          </cell>
          <cell r="AG46">
            <v>1087</v>
          </cell>
          <cell r="AH46">
            <v>292</v>
          </cell>
          <cell r="AI46">
            <v>134</v>
          </cell>
          <cell r="AJ46">
            <v>88.658666666666704</v>
          </cell>
          <cell r="AN46">
            <v>0</v>
          </cell>
          <cell r="AP46">
            <v>7242.2160000000003</v>
          </cell>
          <cell r="AQ46">
            <v>2219.1680000000001</v>
          </cell>
          <cell r="AR46">
            <v>5023.0480000000007</v>
          </cell>
          <cell r="AS46">
            <v>4452</v>
          </cell>
          <cell r="AT46">
            <v>-2790.2160000000003</v>
          </cell>
          <cell r="AU46">
            <v>352</v>
          </cell>
          <cell r="AV46">
            <v>1162</v>
          </cell>
          <cell r="AW46">
            <v>1867.1680000000001</v>
          </cell>
          <cell r="AX46">
            <v>3861.0480000000007</v>
          </cell>
        </row>
        <row r="47">
          <cell r="C47">
            <v>393</v>
          </cell>
          <cell r="E47">
            <v>393</v>
          </cell>
          <cell r="Q47">
            <v>1473.1853333333333</v>
          </cell>
          <cell r="T47">
            <v>145.25866666666667</v>
          </cell>
          <cell r="U47">
            <v>53</v>
          </cell>
          <cell r="V47">
            <v>92.25866666666667</v>
          </cell>
          <cell r="Y47">
            <v>100.22533333333334</v>
          </cell>
          <cell r="Z47">
            <v>38</v>
          </cell>
          <cell r="AA47">
            <v>62.225333333333339</v>
          </cell>
          <cell r="AC47">
            <v>-100.22533333333334</v>
          </cell>
          <cell r="AD47">
            <v>698.17071999999996</v>
          </cell>
          <cell r="AE47">
            <v>625.88250014266646</v>
          </cell>
          <cell r="AP47">
            <v>2737.551833476</v>
          </cell>
        </row>
        <row r="48">
          <cell r="C48">
            <v>0</v>
          </cell>
          <cell r="E48">
            <v>0</v>
          </cell>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C49">
            <v>1653</v>
          </cell>
          <cell r="E49">
            <v>1653</v>
          </cell>
          <cell r="Q49">
            <v>113.33333333333334</v>
          </cell>
          <cell r="T49">
            <v>48.626666666666665</v>
          </cell>
          <cell r="U49">
            <v>22</v>
          </cell>
          <cell r="V49">
            <v>26.626666666666665</v>
          </cell>
          <cell r="Y49">
            <v>65.784000000000006</v>
          </cell>
          <cell r="Z49">
            <v>25</v>
          </cell>
          <cell r="AA49">
            <v>40.784000000000006</v>
          </cell>
          <cell r="AC49">
            <v>-65.784000000000006</v>
          </cell>
          <cell r="AD49">
            <v>50.74026666666667</v>
          </cell>
          <cell r="AE49">
            <v>48.597208235490712</v>
          </cell>
          <cell r="AP49">
            <v>1929.3412082354907</v>
          </cell>
        </row>
        <row r="50">
          <cell r="C50">
            <v>6</v>
          </cell>
          <cell r="D50">
            <v>2</v>
          </cell>
          <cell r="E50">
            <v>4</v>
          </cell>
          <cell r="N50">
            <v>93.024000000000001</v>
          </cell>
          <cell r="O50">
            <v>121</v>
          </cell>
          <cell r="P50">
            <v>27.975999999999999</v>
          </cell>
          <cell r="Q50">
            <v>1194.9680000000001</v>
          </cell>
          <cell r="R50">
            <v>1386</v>
          </cell>
          <cell r="S50">
            <v>191.03199999999993</v>
          </cell>
          <cell r="T50">
            <v>2642.7440000000001</v>
          </cell>
          <cell r="U50">
            <v>1031</v>
          </cell>
          <cell r="V50">
            <v>1611.7440000000001</v>
          </cell>
          <cell r="W50">
            <v>2636</v>
          </cell>
          <cell r="X50">
            <v>-6.7440000000001419</v>
          </cell>
          <cell r="Y50">
            <v>235.624</v>
          </cell>
          <cell r="Z50">
            <v>87</v>
          </cell>
          <cell r="AA50">
            <v>148.624</v>
          </cell>
          <cell r="AB50">
            <v>292</v>
          </cell>
          <cell r="AC50">
            <v>56.376000000000005</v>
          </cell>
          <cell r="AD50">
            <v>446.35733333333337</v>
          </cell>
          <cell r="AE50">
            <v>369.72</v>
          </cell>
          <cell r="AF50">
            <v>76.637333333333345</v>
          </cell>
          <cell r="AG50">
            <v>288</v>
          </cell>
          <cell r="AH50">
            <v>601</v>
          </cell>
          <cell r="AI50">
            <v>56</v>
          </cell>
          <cell r="AJ50">
            <v>-158.35733333333337</v>
          </cell>
          <cell r="AN50">
            <v>0</v>
          </cell>
          <cell r="AP50">
            <v>4503.4800000000005</v>
          </cell>
          <cell r="AQ50">
            <v>1218.424</v>
          </cell>
          <cell r="AR50">
            <v>3285.0560000000005</v>
          </cell>
          <cell r="AS50">
            <v>5036</v>
          </cell>
          <cell r="AT50">
            <v>532.51999999999953</v>
          </cell>
          <cell r="AU50">
            <v>1118</v>
          </cell>
          <cell r="AV50">
            <v>2167</v>
          </cell>
          <cell r="AW50">
            <v>100.42399999999998</v>
          </cell>
          <cell r="AX50">
            <v>1118.0560000000005</v>
          </cell>
        </row>
        <row r="51">
          <cell r="C51">
            <v>0</v>
          </cell>
          <cell r="D51">
            <v>0</v>
          </cell>
          <cell r="E51">
            <v>0</v>
          </cell>
          <cell r="N51">
            <v>0</v>
          </cell>
          <cell r="P51">
            <v>0</v>
          </cell>
          <cell r="Q51">
            <v>60.8</v>
          </cell>
          <cell r="R51">
            <v>54</v>
          </cell>
          <cell r="S51">
            <v>-6.7999999999999972</v>
          </cell>
          <cell r="T51">
            <v>2406.6</v>
          </cell>
          <cell r="U51">
            <v>943</v>
          </cell>
          <cell r="V51">
            <v>1463.6</v>
          </cell>
          <cell r="W51">
            <v>2407</v>
          </cell>
          <cell r="X51">
            <v>0.40000000000009095</v>
          </cell>
          <cell r="Y51">
            <v>38.200000000000003</v>
          </cell>
          <cell r="Z51">
            <v>15</v>
          </cell>
          <cell r="AA51">
            <v>23.200000000000003</v>
          </cell>
          <cell r="AB51">
            <v>20</v>
          </cell>
          <cell r="AC51">
            <v>-18.200000000000003</v>
          </cell>
          <cell r="AD51">
            <v>0</v>
          </cell>
          <cell r="AE51">
            <v>0</v>
          </cell>
          <cell r="AF51">
            <v>0</v>
          </cell>
          <cell r="AI51">
            <v>0</v>
          </cell>
          <cell r="AJ51">
            <v>0</v>
          </cell>
          <cell r="AP51">
            <v>2505.6</v>
          </cell>
          <cell r="AQ51">
            <v>958</v>
          </cell>
          <cell r="AR51">
            <v>1547.6</v>
          </cell>
          <cell r="AS51">
            <v>2481</v>
          </cell>
          <cell r="AT51">
            <v>-24.599999999999909</v>
          </cell>
          <cell r="AU51">
            <v>958</v>
          </cell>
          <cell r="AV51">
            <v>1507</v>
          </cell>
          <cell r="AW51">
            <v>0</v>
          </cell>
          <cell r="AX51">
            <v>40.599999999999909</v>
          </cell>
        </row>
        <row r="52">
          <cell r="C52">
            <v>0</v>
          </cell>
          <cell r="D52">
            <v>0</v>
          </cell>
          <cell r="E52">
            <v>0</v>
          </cell>
          <cell r="N52">
            <v>0</v>
          </cell>
          <cell r="P52">
            <v>0</v>
          </cell>
          <cell r="Q52">
            <v>54080</v>
          </cell>
          <cell r="R52">
            <v>61402</v>
          </cell>
          <cell r="S52">
            <v>7322</v>
          </cell>
          <cell r="T52">
            <v>109560</v>
          </cell>
          <cell r="U52">
            <v>66108.347560975613</v>
          </cell>
          <cell r="V52">
            <v>43451.652439024387</v>
          </cell>
          <cell r="W52">
            <v>93632</v>
          </cell>
          <cell r="X52">
            <v>-15928</v>
          </cell>
          <cell r="Y52">
            <v>90327</v>
          </cell>
          <cell r="Z52">
            <v>51744.750161952055</v>
          </cell>
          <cell r="AA52">
            <v>38582.249838047945</v>
          </cell>
          <cell r="AB52">
            <v>76301</v>
          </cell>
          <cell r="AC52">
            <v>-14026</v>
          </cell>
          <cell r="AD52">
            <v>0</v>
          </cell>
          <cell r="AE52">
            <v>0</v>
          </cell>
          <cell r="AF52">
            <v>0</v>
          </cell>
          <cell r="AI52">
            <v>0</v>
          </cell>
          <cell r="AJ52">
            <v>0</v>
          </cell>
          <cell r="AN52">
            <v>0</v>
          </cell>
          <cell r="AP52">
            <v>253968</v>
          </cell>
          <cell r="AQ52">
            <v>117854.09772292766</v>
          </cell>
          <cell r="AR52">
            <v>136113.90227707234</v>
          </cell>
          <cell r="AS52">
            <v>231335</v>
          </cell>
          <cell r="AT52">
            <v>-22633</v>
          </cell>
          <cell r="AU52">
            <v>117853.09772292766</v>
          </cell>
          <cell r="AV52">
            <v>136114</v>
          </cell>
          <cell r="AW52">
            <v>1</v>
          </cell>
          <cell r="AX52">
            <v>-9.7722927661379799E-2</v>
          </cell>
        </row>
        <row r="53">
          <cell r="C53">
            <v>0</v>
          </cell>
          <cell r="D53">
            <v>0</v>
          </cell>
          <cell r="E53">
            <v>0</v>
          </cell>
          <cell r="N53">
            <v>0</v>
          </cell>
          <cell r="P53">
            <v>0</v>
          </cell>
          <cell r="Q53">
            <v>54080</v>
          </cell>
          <cell r="R53">
            <v>61402</v>
          </cell>
          <cell r="S53">
            <v>7322</v>
          </cell>
          <cell r="T53">
            <v>109560</v>
          </cell>
          <cell r="U53">
            <v>66108.347560975613</v>
          </cell>
          <cell r="V53">
            <v>43451.652439024387</v>
          </cell>
          <cell r="W53">
            <v>93632</v>
          </cell>
          <cell r="X53">
            <v>-15928</v>
          </cell>
          <cell r="Y53">
            <v>90327</v>
          </cell>
          <cell r="Z53">
            <v>51744.750161952055</v>
          </cell>
          <cell r="AA53">
            <v>38582.249838047945</v>
          </cell>
          <cell r="AB53">
            <v>46301</v>
          </cell>
          <cell r="AC53">
            <v>-44026</v>
          </cell>
          <cell r="AD53">
            <v>0</v>
          </cell>
          <cell r="AE53">
            <v>0</v>
          </cell>
          <cell r="AF53">
            <v>0</v>
          </cell>
          <cell r="AI53">
            <v>0</v>
          </cell>
          <cell r="AJ53">
            <v>0</v>
          </cell>
          <cell r="AP53">
            <v>253967</v>
          </cell>
          <cell r="AQ53">
            <v>117853.09772292766</v>
          </cell>
          <cell r="AR53">
            <v>136113.90227707234</v>
          </cell>
          <cell r="AS53">
            <v>201335</v>
          </cell>
          <cell r="AT53">
            <v>-52632</v>
          </cell>
          <cell r="AU53">
            <v>117853.09772292766</v>
          </cell>
          <cell r="AV53">
            <v>136114</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13</v>
          </cell>
          <cell r="D55">
            <v>6</v>
          </cell>
          <cell r="E55">
            <v>7</v>
          </cell>
          <cell r="N55">
            <v>157.33600000000001</v>
          </cell>
          <cell r="O55">
            <v>140</v>
          </cell>
          <cell r="P55">
            <v>-17.336000000000013</v>
          </cell>
          <cell r="Q55">
            <v>9035.0240000000013</v>
          </cell>
          <cell r="R55">
            <v>8493</v>
          </cell>
          <cell r="S55">
            <v>-542.02400000000125</v>
          </cell>
          <cell r="T55">
            <v>0</v>
          </cell>
          <cell r="U55">
            <v>0</v>
          </cell>
          <cell r="V55">
            <v>0</v>
          </cell>
          <cell r="X55">
            <v>0</v>
          </cell>
          <cell r="Y55">
            <v>0</v>
          </cell>
          <cell r="Z55">
            <v>0</v>
          </cell>
          <cell r="AA55">
            <v>0</v>
          </cell>
          <cell r="AB55">
            <v>0</v>
          </cell>
          <cell r="AC55">
            <v>0</v>
          </cell>
          <cell r="AD55">
            <v>2239.04</v>
          </cell>
          <cell r="AE55">
            <v>996.67200000000003</v>
          </cell>
          <cell r="AF55">
            <v>1242.3679999999999</v>
          </cell>
          <cell r="AG55">
            <v>809</v>
          </cell>
          <cell r="AH55">
            <v>810</v>
          </cell>
          <cell r="AI55">
            <v>1225</v>
          </cell>
          <cell r="AJ55">
            <v>-1430.04</v>
          </cell>
          <cell r="AN55">
            <v>0</v>
          </cell>
          <cell r="AP55">
            <v>10202.032000000001</v>
          </cell>
          <cell r="AQ55">
            <v>163.33600000000001</v>
          </cell>
          <cell r="AR55">
            <v>10038.696000000002</v>
          </cell>
          <cell r="AS55">
            <v>9442</v>
          </cell>
          <cell r="AT55">
            <v>-760.03200000000106</v>
          </cell>
          <cell r="AU55">
            <v>0</v>
          </cell>
          <cell r="AV55">
            <v>3072</v>
          </cell>
          <cell r="AW55">
            <v>163.33600000000001</v>
          </cell>
          <cell r="AX55">
            <v>6966.6960000000017</v>
          </cell>
        </row>
        <row r="56">
          <cell r="C56">
            <v>1201.8969999999999</v>
          </cell>
          <cell r="D56">
            <v>310</v>
          </cell>
          <cell r="E56">
            <v>891.89699999999993</v>
          </cell>
          <cell r="N56">
            <v>1568.2727272727273</v>
          </cell>
          <cell r="O56">
            <v>1303</v>
          </cell>
          <cell r="P56">
            <v>-265.27272727272725</v>
          </cell>
          <cell r="Q56">
            <v>3026</v>
          </cell>
          <cell r="R56">
            <v>2369</v>
          </cell>
          <cell r="S56">
            <v>-657</v>
          </cell>
          <cell r="T56">
            <v>966.72727272727275</v>
          </cell>
          <cell r="U56">
            <v>384</v>
          </cell>
          <cell r="V56">
            <v>582.72727272727275</v>
          </cell>
          <cell r="W56">
            <v>745</v>
          </cell>
          <cell r="X56">
            <v>-221.72727272727275</v>
          </cell>
          <cell r="Y56">
            <v>825.72727272727275</v>
          </cell>
          <cell r="Z56">
            <v>308</v>
          </cell>
          <cell r="AA56">
            <v>517.72727272727275</v>
          </cell>
          <cell r="AB56">
            <v>662</v>
          </cell>
          <cell r="AC56">
            <v>-163.72727272727275</v>
          </cell>
          <cell r="AD56">
            <v>3267.5454545454545</v>
          </cell>
          <cell r="AE56">
            <v>2998.5454545454545</v>
          </cell>
          <cell r="AF56">
            <v>269</v>
          </cell>
          <cell r="AG56">
            <v>2563</v>
          </cell>
          <cell r="AH56">
            <v>1747</v>
          </cell>
          <cell r="AI56">
            <v>306</v>
          </cell>
          <cell r="AJ56">
            <v>-704.5454545454545</v>
          </cell>
          <cell r="AN56">
            <v>0</v>
          </cell>
          <cell r="AP56">
            <v>11358.169727272727</v>
          </cell>
          <cell r="AQ56">
            <v>3079.090909090909</v>
          </cell>
          <cell r="AR56">
            <v>8279.078818181817</v>
          </cell>
          <cell r="AS56">
            <v>6826</v>
          </cell>
          <cell r="AT56">
            <v>-4532.169727272727</v>
          </cell>
          <cell r="AU56">
            <v>692</v>
          </cell>
          <cell r="AV56">
            <v>2129</v>
          </cell>
          <cell r="AW56">
            <v>2387.090909090909</v>
          </cell>
          <cell r="AX56">
            <v>6150.078818181817</v>
          </cell>
        </row>
        <row r="57">
          <cell r="C57">
            <v>66</v>
          </cell>
          <cell r="D57">
            <v>16</v>
          </cell>
          <cell r="E57">
            <v>50</v>
          </cell>
          <cell r="N57">
            <v>86</v>
          </cell>
          <cell r="O57">
            <v>70</v>
          </cell>
          <cell r="P57">
            <v>-16</v>
          </cell>
          <cell r="Q57">
            <v>166</v>
          </cell>
          <cell r="R57">
            <v>129</v>
          </cell>
          <cell r="S57">
            <v>-37</v>
          </cell>
          <cell r="T57">
            <v>53</v>
          </cell>
          <cell r="U57">
            <v>22</v>
          </cell>
          <cell r="V57">
            <v>31</v>
          </cell>
          <cell r="W57">
            <v>39</v>
          </cell>
          <cell r="X57">
            <v>-14</v>
          </cell>
          <cell r="Y57">
            <v>45</v>
          </cell>
          <cell r="Z57">
            <v>17</v>
          </cell>
          <cell r="AA57">
            <v>28</v>
          </cell>
          <cell r="AB57">
            <v>35</v>
          </cell>
          <cell r="AC57">
            <v>-10</v>
          </cell>
          <cell r="AD57">
            <v>180</v>
          </cell>
          <cell r="AE57">
            <v>165</v>
          </cell>
          <cell r="AF57">
            <v>15</v>
          </cell>
          <cell r="AG57">
            <v>136</v>
          </cell>
          <cell r="AH57">
            <v>96</v>
          </cell>
          <cell r="AI57">
            <v>18</v>
          </cell>
          <cell r="AJ57">
            <v>-44</v>
          </cell>
          <cell r="AN57">
            <v>0</v>
          </cell>
          <cell r="AP57">
            <v>624</v>
          </cell>
          <cell r="AQ57">
            <v>169</v>
          </cell>
          <cell r="AR57">
            <v>455</v>
          </cell>
          <cell r="AS57">
            <v>369</v>
          </cell>
          <cell r="AT57">
            <v>-255</v>
          </cell>
          <cell r="AU57">
            <v>39</v>
          </cell>
          <cell r="AV57">
            <v>88</v>
          </cell>
          <cell r="AW57">
            <v>130</v>
          </cell>
          <cell r="AX57">
            <v>367</v>
          </cell>
        </row>
        <row r="58">
          <cell r="C58">
            <v>384</v>
          </cell>
          <cell r="D58">
            <v>117</v>
          </cell>
          <cell r="E58">
            <v>267</v>
          </cell>
          <cell r="N58">
            <v>503</v>
          </cell>
          <cell r="O58">
            <v>417</v>
          </cell>
          <cell r="P58">
            <v>-86</v>
          </cell>
          <cell r="Q58">
            <v>968</v>
          </cell>
          <cell r="R58">
            <v>610</v>
          </cell>
          <cell r="S58">
            <v>-358</v>
          </cell>
          <cell r="T58">
            <v>309</v>
          </cell>
          <cell r="U58">
            <v>123</v>
          </cell>
          <cell r="V58">
            <v>186</v>
          </cell>
          <cell r="W58">
            <v>229</v>
          </cell>
          <cell r="X58">
            <v>-80</v>
          </cell>
          <cell r="Y58">
            <v>264</v>
          </cell>
          <cell r="Z58">
            <v>99</v>
          </cell>
          <cell r="AA58">
            <v>165</v>
          </cell>
          <cell r="AB58">
            <v>205</v>
          </cell>
          <cell r="AC58">
            <v>-59</v>
          </cell>
          <cell r="AD58">
            <v>1046</v>
          </cell>
          <cell r="AE58">
            <v>960</v>
          </cell>
          <cell r="AF58">
            <v>86</v>
          </cell>
          <cell r="AG58">
            <v>793</v>
          </cell>
          <cell r="AH58">
            <v>559</v>
          </cell>
          <cell r="AI58">
            <v>103</v>
          </cell>
          <cell r="AJ58">
            <v>-253</v>
          </cell>
          <cell r="AN58">
            <v>0</v>
          </cell>
          <cell r="AP58">
            <v>3635</v>
          </cell>
          <cell r="AQ58">
            <v>1003</v>
          </cell>
          <cell r="AR58">
            <v>2632</v>
          </cell>
          <cell r="AS58">
            <v>2021</v>
          </cell>
          <cell r="AT58">
            <v>-1614</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N59" t="e">
            <v>#REF!</v>
          </cell>
          <cell r="AP59">
            <v>0</v>
          </cell>
          <cell r="AQ59">
            <v>0</v>
          </cell>
          <cell r="AR59">
            <v>0</v>
          </cell>
          <cell r="AS59">
            <v>0</v>
          </cell>
          <cell r="AT59">
            <v>0</v>
          </cell>
          <cell r="AU59">
            <v>0</v>
          </cell>
          <cell r="AV59">
            <v>0</v>
          </cell>
          <cell r="AW59">
            <v>0</v>
          </cell>
          <cell r="AX59">
            <v>0</v>
          </cell>
        </row>
        <row r="60">
          <cell r="C60">
            <v>237</v>
          </cell>
          <cell r="D60">
            <v>85</v>
          </cell>
          <cell r="E60">
            <v>152</v>
          </cell>
          <cell r="N60">
            <v>1782</v>
          </cell>
          <cell r="O60">
            <v>1794</v>
          </cell>
          <cell r="P60">
            <v>12</v>
          </cell>
          <cell r="Q60">
            <v>4149</v>
          </cell>
          <cell r="R60">
            <v>3886</v>
          </cell>
          <cell r="S60">
            <v>-263</v>
          </cell>
          <cell r="T60">
            <v>2122</v>
          </cell>
          <cell r="U60">
            <v>823</v>
          </cell>
          <cell r="V60">
            <v>1299</v>
          </cell>
          <cell r="W60">
            <v>2064</v>
          </cell>
          <cell r="X60">
            <v>-58</v>
          </cell>
          <cell r="Y60">
            <v>2201</v>
          </cell>
          <cell r="Z60">
            <v>818</v>
          </cell>
          <cell r="AA60">
            <v>1383</v>
          </cell>
          <cell r="AB60">
            <v>2209</v>
          </cell>
          <cell r="AC60">
            <v>8</v>
          </cell>
          <cell r="AD60">
            <v>1725.6666666666667</v>
          </cell>
          <cell r="AE60">
            <v>1574.3333333333335</v>
          </cell>
          <cell r="AF60">
            <v>151.33333333333326</v>
          </cell>
          <cell r="AG60">
            <v>1641</v>
          </cell>
          <cell r="AH60">
            <v>1265</v>
          </cell>
          <cell r="AI60">
            <v>155</v>
          </cell>
          <cell r="AJ60">
            <v>-84.666666666666742</v>
          </cell>
          <cell r="AN60">
            <v>0</v>
          </cell>
          <cell r="AP60">
            <v>12041.333333333334</v>
          </cell>
          <cell r="AQ60">
            <v>3536</v>
          </cell>
          <cell r="AR60">
            <v>8505.3333333333339</v>
          </cell>
          <cell r="AS60">
            <v>11218</v>
          </cell>
          <cell r="AT60">
            <v>-823.33333333333394</v>
          </cell>
          <cell r="AU60">
            <v>1641</v>
          </cell>
          <cell r="AV60">
            <v>4093</v>
          </cell>
          <cell r="AW60">
            <v>1895</v>
          </cell>
          <cell r="AX60">
            <v>4412.3333333333339</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1614.15</v>
          </cell>
          <cell r="P62">
            <v>-1614.15</v>
          </cell>
          <cell r="Q62">
            <v>2962.8939999999998</v>
          </cell>
          <cell r="S62">
            <v>-2962.8939999999998</v>
          </cell>
          <cell r="T62">
            <v>176.47000000000003</v>
          </cell>
          <cell r="U62">
            <v>53</v>
          </cell>
          <cell r="X62">
            <v>-176.47000000000003</v>
          </cell>
          <cell r="Y62">
            <v>225.76000000000002</v>
          </cell>
          <cell r="Z62">
            <v>28</v>
          </cell>
          <cell r="AA62">
            <v>197.76000000000002</v>
          </cell>
          <cell r="AC62">
            <v>-225.76000000000002</v>
          </cell>
          <cell r="AD62">
            <v>1009.45</v>
          </cell>
          <cell r="AE62">
            <v>932.45</v>
          </cell>
          <cell r="AF62">
            <v>77</v>
          </cell>
          <cell r="AI62">
            <v>0</v>
          </cell>
          <cell r="AJ62">
            <v>-1009.45</v>
          </cell>
          <cell r="AP62">
            <v>6176.7240000000002</v>
          </cell>
          <cell r="AQ62">
            <v>1784.15</v>
          </cell>
          <cell r="AR62">
            <v>4392.5740000000005</v>
          </cell>
          <cell r="AS62">
            <v>0</v>
          </cell>
          <cell r="AT62">
            <v>-6176.7240000000002</v>
          </cell>
          <cell r="AV62">
            <v>1013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167.84999999999991</v>
          </cell>
          <cell r="P64">
            <v>-167.84999999999991</v>
          </cell>
          <cell r="Q64">
            <v>1186.1060000000002</v>
          </cell>
          <cell r="S64">
            <v>-1186.1060000000002</v>
          </cell>
          <cell r="T64">
            <v>1945.53</v>
          </cell>
          <cell r="U64">
            <v>770</v>
          </cell>
          <cell r="X64">
            <v>-1945.53</v>
          </cell>
          <cell r="Y64">
            <v>1975.24</v>
          </cell>
          <cell r="Z64">
            <v>790</v>
          </cell>
          <cell r="AA64">
            <v>1185.24</v>
          </cell>
          <cell r="AC64">
            <v>-1975.24</v>
          </cell>
          <cell r="AD64">
            <v>716.2166666666667</v>
          </cell>
          <cell r="AE64">
            <v>641.88333333333344</v>
          </cell>
          <cell r="AF64">
            <v>74.333333333333258</v>
          </cell>
          <cell r="AG64">
            <v>1641</v>
          </cell>
          <cell r="AH64">
            <v>1139</v>
          </cell>
          <cell r="AI64">
            <v>155</v>
          </cell>
          <cell r="AJ64">
            <v>924.7833333333333</v>
          </cell>
          <cell r="AP64">
            <v>5923.6093333333329</v>
          </cell>
          <cell r="AS64">
            <v>1139</v>
          </cell>
          <cell r="AT64">
            <v>-4784.6093333333329</v>
          </cell>
        </row>
        <row r="65">
          <cell r="C65">
            <v>569</v>
          </cell>
          <cell r="D65">
            <v>63</v>
          </cell>
          <cell r="E65">
            <v>506</v>
          </cell>
          <cell r="N65">
            <v>1295.5</v>
          </cell>
          <cell r="O65">
            <v>1295</v>
          </cell>
          <cell r="P65">
            <v>-0.5</v>
          </cell>
          <cell r="Q65">
            <v>2567.7454545454548</v>
          </cell>
          <cell r="R65">
            <v>2254</v>
          </cell>
          <cell r="S65">
            <v>-313.74545454545478</v>
          </cell>
          <cell r="T65">
            <v>1558.3090909090909</v>
          </cell>
          <cell r="U65">
            <v>591</v>
          </cell>
          <cell r="V65">
            <v>967.30909090909086</v>
          </cell>
          <cell r="W65">
            <v>1557</v>
          </cell>
          <cell r="X65">
            <v>-1.3090909090908553</v>
          </cell>
          <cell r="Y65">
            <v>1196.7</v>
          </cell>
          <cell r="Z65">
            <v>400</v>
          </cell>
          <cell r="AA65">
            <v>796.7</v>
          </cell>
          <cell r="AB65">
            <v>1201</v>
          </cell>
          <cell r="AC65">
            <v>4.2999999999999545</v>
          </cell>
          <cell r="AD65">
            <v>1791.7636363636364</v>
          </cell>
          <cell r="AE65">
            <v>1791.7636363636364</v>
          </cell>
          <cell r="AF65">
            <v>0</v>
          </cell>
          <cell r="AG65">
            <v>1946</v>
          </cell>
          <cell r="AH65">
            <v>938</v>
          </cell>
          <cell r="AI65">
            <v>0</v>
          </cell>
          <cell r="AJ65">
            <v>154.23636363636365</v>
          </cell>
          <cell r="AP65">
            <v>8985.0181818181809</v>
          </cell>
          <cell r="AQ65">
            <v>2319.5</v>
          </cell>
          <cell r="AR65">
            <v>6665.5181818181809</v>
          </cell>
          <cell r="AS65">
            <v>7245</v>
          </cell>
          <cell r="AT65">
            <v>-1740.0181818181809</v>
          </cell>
          <cell r="AU65">
            <v>991</v>
          </cell>
          <cell r="AV65">
            <v>2637</v>
          </cell>
          <cell r="AW65">
            <v>1328.5</v>
          </cell>
          <cell r="AX65">
            <v>4028.5181818181809</v>
          </cell>
        </row>
        <row r="66">
          <cell r="C66">
            <v>0</v>
          </cell>
          <cell r="D66">
            <v>0</v>
          </cell>
          <cell r="E66">
            <v>0</v>
          </cell>
          <cell r="N66">
            <v>156</v>
          </cell>
          <cell r="O66">
            <v>198</v>
          </cell>
          <cell r="P66">
            <v>42</v>
          </cell>
          <cell r="Q66">
            <v>927.72727272727275</v>
          </cell>
          <cell r="R66">
            <v>1097</v>
          </cell>
          <cell r="S66">
            <v>169.27272727272725</v>
          </cell>
          <cell r="T66">
            <v>592</v>
          </cell>
          <cell r="U66">
            <v>231</v>
          </cell>
          <cell r="V66">
            <v>361</v>
          </cell>
          <cell r="W66">
            <v>608</v>
          </cell>
          <cell r="X66">
            <v>16</v>
          </cell>
          <cell r="Y66">
            <v>435</v>
          </cell>
          <cell r="Z66">
            <v>162</v>
          </cell>
          <cell r="AA66">
            <v>273</v>
          </cell>
          <cell r="AB66">
            <v>435</v>
          </cell>
          <cell r="AC66">
            <v>0</v>
          </cell>
          <cell r="AD66">
            <v>261.09090909090912</v>
          </cell>
          <cell r="AE66">
            <v>261.09090909090912</v>
          </cell>
          <cell r="AF66">
            <v>0</v>
          </cell>
          <cell r="AG66">
            <v>318</v>
          </cell>
          <cell r="AH66">
            <v>237</v>
          </cell>
          <cell r="AI66">
            <v>0</v>
          </cell>
          <cell r="AJ66">
            <v>56.909090909090878</v>
          </cell>
          <cell r="AP66">
            <v>2371.818181818182</v>
          </cell>
          <cell r="AQ66">
            <v>549</v>
          </cell>
          <cell r="AR66">
            <v>1822.818181818182</v>
          </cell>
          <cell r="AS66">
            <v>2575</v>
          </cell>
          <cell r="AT66">
            <v>203.18181818181802</v>
          </cell>
        </row>
        <row r="67">
          <cell r="C67">
            <v>0</v>
          </cell>
          <cell r="D67">
            <v>0</v>
          </cell>
          <cell r="E67">
            <v>0</v>
          </cell>
          <cell r="N67">
            <v>9</v>
          </cell>
          <cell r="O67">
            <v>11</v>
          </cell>
          <cell r="P67">
            <v>2</v>
          </cell>
          <cell r="Q67">
            <v>51</v>
          </cell>
          <cell r="R67">
            <v>60</v>
          </cell>
          <cell r="S67">
            <v>9</v>
          </cell>
          <cell r="T67">
            <v>33</v>
          </cell>
          <cell r="U67">
            <v>13</v>
          </cell>
          <cell r="V67">
            <v>20</v>
          </cell>
          <cell r="W67">
            <v>33</v>
          </cell>
          <cell r="X67">
            <v>0</v>
          </cell>
          <cell r="Y67">
            <v>24</v>
          </cell>
          <cell r="Z67">
            <v>9</v>
          </cell>
          <cell r="AA67">
            <v>15</v>
          </cell>
          <cell r="AB67">
            <v>24</v>
          </cell>
          <cell r="AC67">
            <v>0</v>
          </cell>
          <cell r="AD67">
            <v>15</v>
          </cell>
          <cell r="AE67">
            <v>15</v>
          </cell>
          <cell r="AF67">
            <v>0</v>
          </cell>
          <cell r="AG67">
            <v>17</v>
          </cell>
          <cell r="AH67">
            <v>12</v>
          </cell>
          <cell r="AI67">
            <v>0</v>
          </cell>
          <cell r="AJ67">
            <v>2</v>
          </cell>
          <cell r="AP67">
            <v>132</v>
          </cell>
          <cell r="AQ67">
            <v>31</v>
          </cell>
          <cell r="AR67">
            <v>101</v>
          </cell>
          <cell r="AS67">
            <v>140</v>
          </cell>
          <cell r="AT67">
            <v>8</v>
          </cell>
        </row>
        <row r="68">
          <cell r="C68">
            <v>0</v>
          </cell>
          <cell r="D68">
            <v>0</v>
          </cell>
          <cell r="E68">
            <v>0</v>
          </cell>
          <cell r="N68">
            <v>50</v>
          </cell>
          <cell r="O68">
            <v>63</v>
          </cell>
          <cell r="P68">
            <v>13</v>
          </cell>
          <cell r="Q68">
            <v>297</v>
          </cell>
          <cell r="R68">
            <v>330</v>
          </cell>
          <cell r="S68">
            <v>33</v>
          </cell>
          <cell r="T68">
            <v>189</v>
          </cell>
          <cell r="U68">
            <v>73</v>
          </cell>
          <cell r="V68">
            <v>116</v>
          </cell>
          <cell r="W68">
            <v>190</v>
          </cell>
          <cell r="X68">
            <v>1</v>
          </cell>
          <cell r="Y68">
            <v>139</v>
          </cell>
          <cell r="Z68">
            <v>52</v>
          </cell>
          <cell r="AA68">
            <v>87</v>
          </cell>
          <cell r="AB68">
            <v>137</v>
          </cell>
          <cell r="AC68">
            <v>-2</v>
          </cell>
          <cell r="AD68">
            <v>83</v>
          </cell>
          <cell r="AE68">
            <v>83</v>
          </cell>
          <cell r="AF68">
            <v>0</v>
          </cell>
          <cell r="AG68">
            <v>102</v>
          </cell>
          <cell r="AH68">
            <v>16</v>
          </cell>
          <cell r="AI68">
            <v>0</v>
          </cell>
          <cell r="AJ68">
            <v>19</v>
          </cell>
          <cell r="AP68">
            <v>758</v>
          </cell>
          <cell r="AQ68">
            <v>175</v>
          </cell>
          <cell r="AR68">
            <v>583</v>
          </cell>
          <cell r="AS68">
            <v>620</v>
          </cell>
          <cell r="AT68">
            <v>-138</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0</v>
          </cell>
          <cell r="AQ69">
            <v>0</v>
          </cell>
          <cell r="AR69">
            <v>0</v>
          </cell>
          <cell r="AS69">
            <v>0</v>
          </cell>
          <cell r="AT69">
            <v>0</v>
          </cell>
        </row>
        <row r="70">
          <cell r="C70" t="e">
            <v>#REF!</v>
          </cell>
          <cell r="D70" t="e">
            <v>#REF!</v>
          </cell>
          <cell r="E70" t="e">
            <v>#REF!</v>
          </cell>
          <cell r="N70">
            <v>1182.5</v>
          </cell>
          <cell r="P70">
            <v>-1182.5</v>
          </cell>
          <cell r="Q70" t="e">
            <v>#REF!</v>
          </cell>
          <cell r="S70" t="e">
            <v>#REF!</v>
          </cell>
          <cell r="T70">
            <v>897.27272727272725</v>
          </cell>
          <cell r="U70">
            <v>386</v>
          </cell>
          <cell r="V70">
            <v>511.27272727272725</v>
          </cell>
          <cell r="X70">
            <v>-897.27272727272725</v>
          </cell>
          <cell r="Y70">
            <v>713.9</v>
          </cell>
          <cell r="Z70">
            <v>283</v>
          </cell>
          <cell r="AA70">
            <v>430.9</v>
          </cell>
          <cell r="AC70">
            <v>-713.9</v>
          </cell>
          <cell r="AD70">
            <v>1285.7636363636364</v>
          </cell>
          <cell r="AE70">
            <v>1285.7636363636364</v>
          </cell>
          <cell r="AF70">
            <v>0</v>
          </cell>
          <cell r="AI70">
            <v>0</v>
          </cell>
          <cell r="AJ70">
            <v>-1285.7636363636364</v>
          </cell>
          <cell r="AP70" t="e">
            <v>#REF!</v>
          </cell>
          <cell r="AQ70" t="e">
            <v>#REF!</v>
          </cell>
          <cell r="AS70">
            <v>0</v>
          </cell>
          <cell r="AT70" t="e">
            <v>#REF!</v>
          </cell>
        </row>
        <row r="71">
          <cell r="C71" t="e">
            <v>#REF!</v>
          </cell>
          <cell r="D71" t="e">
            <v>#REF!</v>
          </cell>
          <cell r="E71" t="e">
            <v>#REF!</v>
          </cell>
          <cell r="N71">
            <v>0</v>
          </cell>
          <cell r="P71">
            <v>0</v>
          </cell>
          <cell r="Q71" t="e">
            <v>#REF!</v>
          </cell>
          <cell r="S71" t="e">
            <v>#REF!</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10026.5</v>
          </cell>
          <cell r="D72">
            <v>1252</v>
          </cell>
          <cell r="E72">
            <v>8774.5</v>
          </cell>
          <cell r="N72">
            <v>189.52</v>
          </cell>
          <cell r="O72">
            <v>227</v>
          </cell>
          <cell r="P72">
            <v>37.47999999999999</v>
          </cell>
          <cell r="Q72">
            <v>483.76</v>
          </cell>
          <cell r="R72">
            <v>403</v>
          </cell>
          <cell r="S72">
            <v>-80.759999999999991</v>
          </cell>
          <cell r="T72">
            <v>221.00800000000004</v>
          </cell>
          <cell r="U72">
            <v>84</v>
          </cell>
          <cell r="V72">
            <v>137.00800000000004</v>
          </cell>
          <cell r="W72">
            <v>175</v>
          </cell>
          <cell r="X72">
            <v>-46.008000000000038</v>
          </cell>
          <cell r="Y72">
            <v>192.512</v>
          </cell>
          <cell r="Z72">
            <v>72</v>
          </cell>
          <cell r="AA72">
            <v>120.512</v>
          </cell>
          <cell r="AB72">
            <v>94</v>
          </cell>
          <cell r="AC72">
            <v>-98.512</v>
          </cell>
          <cell r="AD72">
            <v>423.85066666666671</v>
          </cell>
          <cell r="AE72">
            <v>380.04</v>
          </cell>
          <cell r="AF72">
            <v>43.810666666666691</v>
          </cell>
          <cell r="AG72">
            <v>379</v>
          </cell>
          <cell r="AH72">
            <v>173</v>
          </cell>
          <cell r="AI72">
            <v>35</v>
          </cell>
          <cell r="AJ72">
            <v>-44.850666666666712</v>
          </cell>
          <cell r="AN72">
            <v>0</v>
          </cell>
          <cell r="AP72">
            <v>12723.470666666668</v>
          </cell>
          <cell r="AQ72" t="e">
            <v>#REF!</v>
          </cell>
          <cell r="AR72" t="e">
            <v>#REF!</v>
          </cell>
          <cell r="AS72">
            <v>181</v>
          </cell>
          <cell r="AT72">
            <v>-12542.470666666668</v>
          </cell>
          <cell r="AU72">
            <v>156</v>
          </cell>
          <cell r="AV72">
            <v>422</v>
          </cell>
          <cell r="AW72">
            <v>2004.12</v>
          </cell>
          <cell r="AX72" t="e">
            <v>#REF!</v>
          </cell>
        </row>
        <row r="73">
          <cell r="C73">
            <v>988</v>
          </cell>
          <cell r="D73">
            <v>70</v>
          </cell>
          <cell r="E73">
            <v>918</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I73">
            <v>0</v>
          </cell>
          <cell r="AJ73">
            <v>0</v>
          </cell>
          <cell r="AP73">
            <v>988</v>
          </cell>
          <cell r="AQ73">
            <v>70</v>
          </cell>
          <cell r="AR73">
            <v>918</v>
          </cell>
          <cell r="AS73">
            <v>0</v>
          </cell>
          <cell r="AT73">
            <v>-988</v>
          </cell>
          <cell r="AU73">
            <v>0</v>
          </cell>
          <cell r="AV73">
            <v>0</v>
          </cell>
          <cell r="AW73">
            <v>70</v>
          </cell>
          <cell r="AX73">
            <v>918</v>
          </cell>
        </row>
        <row r="74">
          <cell r="C74">
            <v>9038.5</v>
          </cell>
          <cell r="D74">
            <v>1182</v>
          </cell>
          <cell r="E74">
            <v>7856.5</v>
          </cell>
          <cell r="N74">
            <v>189.52</v>
          </cell>
          <cell r="P74">
            <v>-189.52</v>
          </cell>
          <cell r="Q74">
            <v>483.76</v>
          </cell>
          <cell r="S74">
            <v>-483.76</v>
          </cell>
          <cell r="T74">
            <v>221.00800000000004</v>
          </cell>
          <cell r="U74">
            <v>84</v>
          </cell>
          <cell r="V74">
            <v>137.00800000000004</v>
          </cell>
          <cell r="X74">
            <v>-221.00800000000004</v>
          </cell>
          <cell r="Y74">
            <v>192.512</v>
          </cell>
          <cell r="Z74">
            <v>72</v>
          </cell>
          <cell r="AA74">
            <v>120.512</v>
          </cell>
          <cell r="AC74">
            <v>-192.512</v>
          </cell>
          <cell r="AD74">
            <v>423.85066666666671</v>
          </cell>
          <cell r="AE74">
            <v>380.04</v>
          </cell>
          <cell r="AF74">
            <v>43.810666666666691</v>
          </cell>
          <cell r="AG74">
            <v>379</v>
          </cell>
          <cell r="AH74">
            <v>173</v>
          </cell>
          <cell r="AI74">
            <v>35</v>
          </cell>
          <cell r="AJ74">
            <v>-44.850666666666712</v>
          </cell>
          <cell r="AN74">
            <v>0</v>
          </cell>
          <cell r="AP74">
            <v>11735.470666666668</v>
          </cell>
          <cell r="AQ74">
            <v>2090.12</v>
          </cell>
          <cell r="AR74">
            <v>9645.350666666669</v>
          </cell>
          <cell r="AS74">
            <v>181</v>
          </cell>
          <cell r="AT74">
            <v>-11554.470666666668</v>
          </cell>
          <cell r="AU74">
            <v>156</v>
          </cell>
          <cell r="AV74">
            <v>422</v>
          </cell>
          <cell r="AW74">
            <v>1934.12</v>
          </cell>
          <cell r="AX74">
            <v>9223.350666666669</v>
          </cell>
        </row>
        <row r="75">
          <cell r="C75">
            <v>3287</v>
          </cell>
          <cell r="D75">
            <v>299</v>
          </cell>
          <cell r="E75">
            <v>2988</v>
          </cell>
          <cell r="N75">
            <v>117.32</v>
          </cell>
          <cell r="P75">
            <v>-117.32</v>
          </cell>
          <cell r="Q75">
            <v>304.76</v>
          </cell>
          <cell r="S75">
            <v>-304.76</v>
          </cell>
          <cell r="T75">
            <v>120.80800000000002</v>
          </cell>
          <cell r="U75">
            <v>46</v>
          </cell>
          <cell r="V75">
            <v>74.808000000000021</v>
          </cell>
          <cell r="X75">
            <v>-120.80800000000002</v>
          </cell>
          <cell r="Y75">
            <v>73.711999999999989</v>
          </cell>
          <cell r="Z75">
            <v>48</v>
          </cell>
          <cell r="AA75">
            <v>25.711999999999989</v>
          </cell>
          <cell r="AC75">
            <v>-73.711999999999989</v>
          </cell>
          <cell r="AD75">
            <v>284.25066666666669</v>
          </cell>
          <cell r="AE75">
            <v>260.28000000000003</v>
          </cell>
          <cell r="AF75">
            <v>23.970666666666659</v>
          </cell>
          <cell r="AJ75">
            <v>-284.25066666666669</v>
          </cell>
          <cell r="AP75">
            <v>4563.88</v>
          </cell>
          <cell r="AQ75">
            <v>734.92000000000007</v>
          </cell>
          <cell r="AR75">
            <v>3828.96</v>
          </cell>
          <cell r="AS75">
            <v>0</v>
          </cell>
          <cell r="AT75">
            <v>-4563.88</v>
          </cell>
          <cell r="AX75">
            <v>3828.96</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865</v>
          </cell>
          <cell r="D77">
            <v>323</v>
          </cell>
          <cell r="E77">
            <v>542</v>
          </cell>
          <cell r="N77">
            <v>34</v>
          </cell>
          <cell r="Q77">
            <v>80.800000000000011</v>
          </cell>
          <cell r="T77">
            <v>48.400000000000006</v>
          </cell>
          <cell r="U77">
            <v>8</v>
          </cell>
          <cell r="V77">
            <v>40.400000000000006</v>
          </cell>
          <cell r="Y77">
            <v>37.200000000000003</v>
          </cell>
          <cell r="Z77">
            <v>10</v>
          </cell>
          <cell r="AA77">
            <v>27.200000000000003</v>
          </cell>
          <cell r="AD77">
            <v>58.6</v>
          </cell>
          <cell r="AE77">
            <v>54.76</v>
          </cell>
          <cell r="AF77">
            <v>3.8400000000000034</v>
          </cell>
        </row>
        <row r="78">
          <cell r="C78">
            <v>3123.5</v>
          </cell>
          <cell r="D78">
            <v>363</v>
          </cell>
          <cell r="E78">
            <v>2760.5</v>
          </cell>
          <cell r="N78">
            <v>38.200000000000003</v>
          </cell>
          <cell r="Q78">
            <v>98.2</v>
          </cell>
          <cell r="T78">
            <v>51.8</v>
          </cell>
          <cell r="U78">
            <v>14</v>
          </cell>
          <cell r="V78">
            <v>37.799999999999997</v>
          </cell>
          <cell r="Y78">
            <v>81.599999999999994</v>
          </cell>
          <cell r="Z78">
            <v>14</v>
          </cell>
          <cell r="AA78">
            <v>67.599999999999994</v>
          </cell>
          <cell r="AD78">
            <v>81</v>
          </cell>
          <cell r="AE78">
            <v>65</v>
          </cell>
          <cell r="AF78">
            <v>16</v>
          </cell>
        </row>
        <row r="79">
          <cell r="C79">
            <v>13</v>
          </cell>
          <cell r="D79">
            <v>85</v>
          </cell>
          <cell r="E79">
            <v>-72</v>
          </cell>
          <cell r="N79">
            <v>15.1</v>
          </cell>
          <cell r="P79">
            <v>-15.1</v>
          </cell>
          <cell r="Q79">
            <v>7.5</v>
          </cell>
          <cell r="S79">
            <v>-7.5</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P79">
            <v>79.300000000000011</v>
          </cell>
          <cell r="AQ79">
            <v>104.1</v>
          </cell>
          <cell r="AS79">
            <v>0</v>
          </cell>
          <cell r="AT79">
            <v>-79.300000000000011</v>
          </cell>
        </row>
        <row r="80">
          <cell r="C80">
            <v>14660.397000000001</v>
          </cell>
          <cell r="D80">
            <v>2178</v>
          </cell>
          <cell r="E80">
            <v>12482.397000000001</v>
          </cell>
          <cell r="N80">
            <v>7036.2207272727283</v>
          </cell>
          <cell r="O80">
            <v>6571</v>
          </cell>
          <cell r="P80">
            <v>-465.22072727272825</v>
          </cell>
          <cell r="Q80">
            <v>77353.513454545449</v>
          </cell>
          <cell r="R80">
            <v>83057</v>
          </cell>
          <cell r="S80">
            <v>5703.4865454545507</v>
          </cell>
          <cell r="T80">
            <v>117852.27636363638</v>
          </cell>
          <cell r="U80">
            <v>69321.347560975613</v>
          </cell>
          <cell r="V80">
            <v>48530.928802660754</v>
          </cell>
          <cell r="W80">
            <v>101508</v>
          </cell>
          <cell r="X80">
            <v>-16344.276363636382</v>
          </cell>
          <cell r="Y80">
            <v>95810.307272727281</v>
          </cell>
          <cell r="Z80">
            <v>53742.750161952055</v>
          </cell>
          <cell r="AA80">
            <v>42067.557110775218</v>
          </cell>
          <cell r="AB80">
            <v>81399</v>
          </cell>
          <cell r="AC80">
            <v>-14411.307272727281</v>
          </cell>
          <cell r="AD80">
            <v>12118.565090909091</v>
          </cell>
          <cell r="AE80">
            <v>10080.754424242425</v>
          </cell>
          <cell r="AF80">
            <v>2037.8106666666665</v>
          </cell>
          <cell r="AG80">
            <v>9642</v>
          </cell>
          <cell r="AH80">
            <v>6481</v>
          </cell>
          <cell r="AI80">
            <v>2032</v>
          </cell>
          <cell r="AJ80">
            <v>-2476.5650909090909</v>
          </cell>
          <cell r="AL80">
            <v>0</v>
          </cell>
          <cell r="AN80" t="e">
            <v>#REF!</v>
          </cell>
          <cell r="AP80">
            <v>325282.7199090909</v>
          </cell>
          <cell r="AQ80" t="e">
            <v>#REF!</v>
          </cell>
          <cell r="AR80" t="e">
            <v>#REF!</v>
          </cell>
          <cell r="AS80">
            <v>278125</v>
          </cell>
          <cell r="AT80">
            <v>-47157.719909090898</v>
          </cell>
          <cell r="AU80">
            <v>122842.09772292766</v>
          </cell>
          <cell r="AV80">
            <v>151884</v>
          </cell>
          <cell r="AW80">
            <v>9876.6389090909088</v>
          </cell>
          <cell r="AX80" t="e">
            <v>#REF!</v>
          </cell>
        </row>
        <row r="81">
          <cell r="C81">
            <v>13672.397000000001</v>
          </cell>
          <cell r="D81">
            <v>2108</v>
          </cell>
          <cell r="E81">
            <v>11564.397000000001</v>
          </cell>
          <cell r="P81">
            <v>0</v>
          </cell>
          <cell r="S81">
            <v>0</v>
          </cell>
          <cell r="X81">
            <v>0</v>
          </cell>
          <cell r="AC81">
            <v>0</v>
          </cell>
          <cell r="AJ81">
            <v>0</v>
          </cell>
          <cell r="AP81">
            <v>71314.719909090898</v>
          </cell>
          <cell r="AQ81" t="e">
            <v>#REF!</v>
          </cell>
          <cell r="AR81" t="e">
            <v>#REF!</v>
          </cell>
          <cell r="AS81">
            <v>0</v>
          </cell>
          <cell r="AT81">
            <v>-71314.719909090898</v>
          </cell>
          <cell r="AU81">
            <v>4989</v>
          </cell>
          <cell r="AV81">
            <v>15770</v>
          </cell>
          <cell r="AW81">
            <v>9875.6389090909088</v>
          </cell>
          <cell r="AX81" t="e">
            <v>#REF!</v>
          </cell>
        </row>
        <row r="82">
          <cell r="N82">
            <v>1724.2727272727273</v>
          </cell>
          <cell r="O82">
            <v>1501</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N82">
            <v>0</v>
          </cell>
          <cell r="AP82">
            <v>13729.987909090909</v>
          </cell>
          <cell r="AS82">
            <v>9401</v>
          </cell>
          <cell r="AT82">
            <v>-4328.9879090909089</v>
          </cell>
        </row>
        <row r="83">
          <cell r="C83">
            <v>16699</v>
          </cell>
          <cell r="D83">
            <v>11292</v>
          </cell>
          <cell r="E83">
            <v>0</v>
          </cell>
          <cell r="P83">
            <v>0</v>
          </cell>
          <cell r="S83">
            <v>0</v>
          </cell>
          <cell r="X83">
            <v>0</v>
          </cell>
          <cell r="AC83">
            <v>0</v>
          </cell>
          <cell r="AJ83">
            <v>0</v>
          </cell>
          <cell r="AP83">
            <v>16699</v>
          </cell>
          <cell r="AQ83">
            <v>11292</v>
          </cell>
          <cell r="AR83">
            <v>0</v>
          </cell>
          <cell r="AS83">
            <v>0</v>
          </cell>
          <cell r="AT83">
            <v>-16699</v>
          </cell>
          <cell r="AU83">
            <v>0</v>
          </cell>
          <cell r="AV83">
            <v>0</v>
          </cell>
          <cell r="AW83">
            <v>0</v>
          </cell>
          <cell r="AX83">
            <v>0</v>
          </cell>
        </row>
        <row r="84">
          <cell r="C84">
            <v>31359.397000000001</v>
          </cell>
          <cell r="D84">
            <v>13470</v>
          </cell>
          <cell r="E84">
            <v>12482.397000000001</v>
          </cell>
          <cell r="N84">
            <v>7036.2207272727283</v>
          </cell>
          <cell r="O84">
            <v>6571</v>
          </cell>
          <cell r="P84">
            <v>-465.22072727272825</v>
          </cell>
          <cell r="Q84">
            <v>77353.513454545449</v>
          </cell>
          <cell r="R84">
            <v>83057</v>
          </cell>
          <cell r="S84">
            <v>5703.4865454545507</v>
          </cell>
          <cell r="T84">
            <v>117852.27636363638</v>
          </cell>
          <cell r="U84">
            <v>69321.347560975613</v>
          </cell>
          <cell r="V84">
            <v>48530.928802660754</v>
          </cell>
          <cell r="W84">
            <v>101508</v>
          </cell>
          <cell r="X84">
            <v>-16344.276363636382</v>
          </cell>
          <cell r="Y84">
            <v>95810.307272727281</v>
          </cell>
          <cell r="Z84">
            <v>53742.750161952055</v>
          </cell>
          <cell r="AA84">
            <v>42067.557110775218</v>
          </cell>
          <cell r="AB84">
            <v>81399</v>
          </cell>
          <cell r="AC84">
            <v>-14411.307272727281</v>
          </cell>
          <cell r="AD84">
            <v>12118.565090909091</v>
          </cell>
          <cell r="AE84">
            <v>10080.754424242425</v>
          </cell>
          <cell r="AF84">
            <v>2037.8106666666665</v>
          </cell>
          <cell r="AG84">
            <v>9642</v>
          </cell>
          <cell r="AH84">
            <v>6481</v>
          </cell>
          <cell r="AI84">
            <v>2032</v>
          </cell>
          <cell r="AJ84">
            <v>-2476.5650909090909</v>
          </cell>
          <cell r="AL84">
            <v>0</v>
          </cell>
          <cell r="AN84" t="e">
            <v>#REF!</v>
          </cell>
          <cell r="AP84">
            <v>341981.7199090909</v>
          </cell>
          <cell r="AQ84" t="e">
            <v>#REF!</v>
          </cell>
          <cell r="AR84" t="e">
            <v>#REF!</v>
          </cell>
          <cell r="AS84">
            <v>278125</v>
          </cell>
          <cell r="AT84">
            <v>-63856.719909090898</v>
          </cell>
          <cell r="AU84">
            <v>122842.09772292766</v>
          </cell>
          <cell r="AV84">
            <v>151884</v>
          </cell>
          <cell r="AW84">
            <v>9876.6389090909088</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1341</v>
          </cell>
          <cell r="D86">
            <v>1959</v>
          </cell>
          <cell r="E86">
            <v>-618</v>
          </cell>
          <cell r="N86">
            <v>0</v>
          </cell>
          <cell r="P86">
            <v>0</v>
          </cell>
          <cell r="Q86">
            <v>0</v>
          </cell>
          <cell r="S86">
            <v>0</v>
          </cell>
          <cell r="T86">
            <v>0</v>
          </cell>
          <cell r="U86">
            <v>0</v>
          </cell>
          <cell r="V86">
            <v>0</v>
          </cell>
          <cell r="X86">
            <v>0</v>
          </cell>
          <cell r="Y86">
            <v>0</v>
          </cell>
          <cell r="AC86">
            <v>0</v>
          </cell>
          <cell r="AI86">
            <v>0</v>
          </cell>
          <cell r="AJ86">
            <v>0</v>
          </cell>
          <cell r="AP86">
            <v>1341</v>
          </cell>
          <cell r="AQ86">
            <v>1959</v>
          </cell>
          <cell r="AR86">
            <v>-618</v>
          </cell>
          <cell r="AS86">
            <v>0</v>
          </cell>
          <cell r="AT86">
            <v>-1341</v>
          </cell>
          <cell r="AU86">
            <v>0</v>
          </cell>
          <cell r="AV86">
            <v>0</v>
          </cell>
          <cell r="AW86">
            <v>1959</v>
          </cell>
          <cell r="AX86">
            <v>-618</v>
          </cell>
        </row>
        <row r="87">
          <cell r="C87">
            <v>114</v>
          </cell>
          <cell r="D87">
            <v>481</v>
          </cell>
          <cell r="E87">
            <v>-367</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113</v>
          </cell>
          <cell r="AQ87">
            <v>481</v>
          </cell>
          <cell r="AR87">
            <v>-368</v>
          </cell>
          <cell r="AS87">
            <v>-1</v>
          </cell>
          <cell r="AT87">
            <v>-114</v>
          </cell>
          <cell r="AU87">
            <v>0</v>
          </cell>
          <cell r="AV87">
            <v>0</v>
          </cell>
          <cell r="AW87">
            <v>481</v>
          </cell>
          <cell r="AX87">
            <v>-368</v>
          </cell>
        </row>
        <row r="88">
          <cell r="C88">
            <v>62</v>
          </cell>
          <cell r="D88">
            <v>12</v>
          </cell>
          <cell r="E88">
            <v>50</v>
          </cell>
          <cell r="N88">
            <v>49.800000000000004</v>
          </cell>
          <cell r="O88">
            <v>51</v>
          </cell>
          <cell r="P88">
            <v>1.1999999999999957</v>
          </cell>
          <cell r="Q88">
            <v>20.6</v>
          </cell>
          <cell r="S88">
            <v>-20.6</v>
          </cell>
          <cell r="T88">
            <v>199.6</v>
          </cell>
          <cell r="U88">
            <v>20</v>
          </cell>
          <cell r="V88">
            <v>179.6</v>
          </cell>
          <cell r="X88">
            <v>-199.6</v>
          </cell>
          <cell r="Y88">
            <v>74.599999999999994</v>
          </cell>
          <cell r="AB88">
            <v>0</v>
          </cell>
          <cell r="AC88">
            <v>-74.599999999999994</v>
          </cell>
          <cell r="AD88">
            <v>36.333333333333336</v>
          </cell>
          <cell r="AE88">
            <v>22</v>
          </cell>
          <cell r="AF88">
            <v>14.333333333333336</v>
          </cell>
          <cell r="AG88">
            <v>44</v>
          </cell>
          <cell r="AH88">
            <v>15</v>
          </cell>
          <cell r="AI88">
            <v>29</v>
          </cell>
          <cell r="AJ88">
            <v>7.6666666666666643</v>
          </cell>
          <cell r="AP88">
            <v>333.6</v>
          </cell>
          <cell r="AQ88">
            <v>12.800000000000011</v>
          </cell>
          <cell r="AR88">
            <v>320.8</v>
          </cell>
          <cell r="AS88">
            <v>65</v>
          </cell>
          <cell r="AT88">
            <v>-268.60000000000002</v>
          </cell>
          <cell r="AU88">
            <v>20</v>
          </cell>
          <cell r="AV88">
            <v>185</v>
          </cell>
          <cell r="AW88">
            <v>-7.1999999999999886</v>
          </cell>
          <cell r="AX88">
            <v>135.80000000000001</v>
          </cell>
        </row>
        <row r="89">
          <cell r="C89">
            <v>32876.396999999997</v>
          </cell>
          <cell r="D89">
            <v>15922</v>
          </cell>
          <cell r="E89">
            <v>11547.397000000001</v>
          </cell>
          <cell r="N89">
            <v>7086.0207272727284</v>
          </cell>
          <cell r="O89">
            <v>6622</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6496</v>
          </cell>
          <cell r="AI89">
            <v>2061</v>
          </cell>
          <cell r="AJ89">
            <v>-2468.8984242424249</v>
          </cell>
          <cell r="AK89">
            <v>0</v>
          </cell>
          <cell r="AN89" t="e">
            <v>#REF!</v>
          </cell>
          <cell r="AP89">
            <v>343770.31990909087</v>
          </cell>
          <cell r="AQ89" t="e">
            <v>#REF!</v>
          </cell>
          <cell r="AR89" t="e">
            <v>#REF!</v>
          </cell>
          <cell r="AS89">
            <v>278189</v>
          </cell>
          <cell r="AT89">
            <v>-65581.319909090875</v>
          </cell>
          <cell r="AU89">
            <v>122862.09772292766</v>
          </cell>
          <cell r="AV89">
            <v>152069</v>
          </cell>
          <cell r="AW89">
            <v>12309.438909090908</v>
          </cell>
          <cell r="AX89" t="e">
            <v>#REF!</v>
          </cell>
        </row>
        <row r="90">
          <cell r="C90">
            <v>16177.396999999997</v>
          </cell>
          <cell r="D90">
            <v>4630</v>
          </cell>
          <cell r="E90">
            <v>11547.397000000001</v>
          </cell>
          <cell r="N90">
            <v>7086.0207272727284</v>
          </cell>
          <cell r="O90">
            <v>6622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6496</v>
          </cell>
          <cell r="AI90">
            <v>2061</v>
          </cell>
          <cell r="AJ90">
            <v>-2468.8984242424249</v>
          </cell>
          <cell r="AN90" t="e">
            <v>#REF!</v>
          </cell>
          <cell r="AP90">
            <v>73103.319909090875</v>
          </cell>
          <cell r="AQ90" t="e">
            <v>#REF!</v>
          </cell>
          <cell r="AR90" t="e">
            <v>#REF!</v>
          </cell>
          <cell r="AS90">
            <v>46854</v>
          </cell>
          <cell r="AT90">
            <v>-26249.319909090875</v>
          </cell>
          <cell r="AU90">
            <v>5009</v>
          </cell>
          <cell r="AV90">
            <v>15955</v>
          </cell>
          <cell r="AW90">
            <v>12308.438909090908</v>
          </cell>
          <cell r="AX90" t="e">
            <v>#REF!</v>
          </cell>
        </row>
        <row r="91">
          <cell r="C91">
            <v>1201.8969999999999</v>
          </cell>
          <cell r="D91">
            <v>310</v>
          </cell>
          <cell r="E91">
            <v>891.89699999999993</v>
          </cell>
          <cell r="N91">
            <v>1724.2727272727273</v>
          </cell>
          <cell r="O91">
            <v>1501</v>
          </cell>
          <cell r="P91">
            <v>-223.27272727272725</v>
          </cell>
          <cell r="Q91">
            <v>3953.727272727273</v>
          </cell>
          <cell r="R91">
            <v>3466</v>
          </cell>
          <cell r="S91">
            <v>-487.72727272727298</v>
          </cell>
          <cell r="T91">
            <v>1558.7272727272727</v>
          </cell>
          <cell r="U91">
            <v>615</v>
          </cell>
          <cell r="V91">
            <v>943.72727272727275</v>
          </cell>
          <cell r="W91">
            <v>1353</v>
          </cell>
          <cell r="X91">
            <v>-205.72727272727275</v>
          </cell>
          <cell r="Y91">
            <v>1260.7272727272727</v>
          </cell>
          <cell r="Z91">
            <v>470</v>
          </cell>
          <cell r="AA91">
            <v>790.72727272727275</v>
          </cell>
          <cell r="AB91">
            <v>1097</v>
          </cell>
          <cell r="AC91">
            <v>-163.72727272727275</v>
          </cell>
          <cell r="AD91">
            <v>3528.6363636363635</v>
          </cell>
          <cell r="AE91">
            <v>3259.6363636363635</v>
          </cell>
          <cell r="AF91">
            <v>269</v>
          </cell>
          <cell r="AG91">
            <v>2881</v>
          </cell>
          <cell r="AH91">
            <v>1984</v>
          </cell>
          <cell r="AI91">
            <v>306</v>
          </cell>
          <cell r="AJ91">
            <v>-647.63636363636351</v>
          </cell>
          <cell r="AN91">
            <v>0</v>
          </cell>
          <cell r="AP91">
            <v>13729.987909090909</v>
          </cell>
          <cell r="AQ91">
            <v>343923.31990909093</v>
          </cell>
          <cell r="AR91">
            <v>147538.53663201857</v>
          </cell>
          <cell r="AS91">
            <v>9401</v>
          </cell>
        </row>
        <row r="92">
          <cell r="C92">
            <v>-1273</v>
          </cell>
          <cell r="N92">
            <v>1614.15</v>
          </cell>
          <cell r="P92">
            <v>-1614.15</v>
          </cell>
          <cell r="Q92">
            <v>3583.5499999999997</v>
          </cell>
          <cell r="S92">
            <v>-3583.5499999999997</v>
          </cell>
          <cell r="T92">
            <v>176.47000000000003</v>
          </cell>
          <cell r="X92">
            <v>-176.47000000000003</v>
          </cell>
          <cell r="Y92">
            <v>225.76000000000002</v>
          </cell>
          <cell r="AB92">
            <v>432</v>
          </cell>
          <cell r="AC92">
            <v>206.23999999999998</v>
          </cell>
          <cell r="AD92">
            <v>1009.45</v>
          </cell>
          <cell r="AE92">
            <v>932.45</v>
          </cell>
          <cell r="AF92">
            <v>77</v>
          </cell>
          <cell r="AI92">
            <v>0</v>
          </cell>
          <cell r="AJ92" t="e">
            <v>#REF!</v>
          </cell>
          <cell r="AN92" t="e">
            <v>#REF!</v>
          </cell>
          <cell r="AO92">
            <v>1616</v>
          </cell>
          <cell r="AP92" t="e">
            <v>#REF!</v>
          </cell>
          <cell r="AS92">
            <v>2048</v>
          </cell>
        </row>
        <row r="93">
          <cell r="C93">
            <v>35</v>
          </cell>
          <cell r="N93">
            <v>1614.15</v>
          </cell>
          <cell r="P93">
            <v>-1614.15</v>
          </cell>
          <cell r="Q93">
            <v>3583.5499999999997</v>
          </cell>
          <cell r="S93">
            <v>-3583.5499999999997</v>
          </cell>
          <cell r="T93">
            <v>176.47000000000003</v>
          </cell>
          <cell r="W93">
            <v>0</v>
          </cell>
          <cell r="X93">
            <v>-176.47000000000003</v>
          </cell>
          <cell r="Y93">
            <v>225.76000000000002</v>
          </cell>
          <cell r="AB93">
            <v>432</v>
          </cell>
          <cell r="AC93">
            <v>206.23999999999998</v>
          </cell>
          <cell r="AD93">
            <v>1009.45</v>
          </cell>
          <cell r="AE93">
            <v>932.45</v>
          </cell>
          <cell r="AF93">
            <v>77</v>
          </cell>
          <cell r="AI93">
            <v>0</v>
          </cell>
          <cell r="AJ93">
            <v>-1009.45</v>
          </cell>
          <cell r="AN93" t="e">
            <v>#REF!</v>
          </cell>
          <cell r="AP93" t="e">
            <v>#REF!</v>
          </cell>
          <cell r="AS93">
            <v>432</v>
          </cell>
        </row>
        <row r="95">
          <cell r="C95">
            <v>-1308</v>
          </cell>
          <cell r="N95">
            <v>0</v>
          </cell>
          <cell r="P95">
            <v>0</v>
          </cell>
          <cell r="Q95">
            <v>0</v>
          </cell>
          <cell r="R95">
            <v>0</v>
          </cell>
          <cell r="S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10509</v>
          </cell>
          <cell r="P115">
            <v>0</v>
          </cell>
          <cell r="S115">
            <v>0</v>
          </cell>
          <cell r="X115">
            <v>0</v>
          </cell>
          <cell r="AC115">
            <v>0</v>
          </cell>
          <cell r="AF115">
            <v>0</v>
          </cell>
          <cell r="AI115">
            <v>0</v>
          </cell>
          <cell r="AJ115">
            <v>0</v>
          </cell>
          <cell r="AP115">
            <v>10509</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0.40000000000000036</v>
          </cell>
          <cell r="P122">
            <v>-0.40000000000000036</v>
          </cell>
          <cell r="Q122">
            <v>0</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5009</v>
          </cell>
          <cell r="AV146">
            <v>15955</v>
          </cell>
          <cell r="AW146">
            <v>12308.438909090908</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215</v>
          </cell>
          <cell r="O153">
            <v>272</v>
          </cell>
          <cell r="P153">
            <v>57</v>
          </cell>
          <cell r="Q153">
            <v>1275.7272727272727</v>
          </cell>
          <cell r="R153">
            <v>1487</v>
          </cell>
          <cell r="S153">
            <v>211.27272727272725</v>
          </cell>
          <cell r="T153">
            <v>814</v>
          </cell>
          <cell r="U153">
            <v>317</v>
          </cell>
          <cell r="V153">
            <v>497</v>
          </cell>
          <cell r="W153">
            <v>831</v>
          </cell>
          <cell r="X153">
            <v>17</v>
          </cell>
          <cell r="Y153">
            <v>598</v>
          </cell>
          <cell r="Z153">
            <v>223</v>
          </cell>
          <cell r="AA153">
            <v>375</v>
          </cell>
          <cell r="AB153">
            <v>596</v>
          </cell>
          <cell r="AC153">
            <v>-2</v>
          </cell>
          <cell r="AD153">
            <v>359.09090909090912</v>
          </cell>
          <cell r="AE153">
            <v>359.09090909090912</v>
          </cell>
          <cell r="AF153">
            <v>0</v>
          </cell>
          <cell r="AG153">
            <v>437</v>
          </cell>
          <cell r="AH153">
            <v>265</v>
          </cell>
          <cell r="AI153">
            <v>0</v>
          </cell>
          <cell r="AJ153">
            <v>77.909090909090878</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-1273</v>
          </cell>
          <cell r="N162">
            <v>1614.15</v>
          </cell>
          <cell r="O162">
            <v>0</v>
          </cell>
          <cell r="P162">
            <v>-1614.15</v>
          </cell>
          <cell r="Q162">
            <v>1739.5839999999998</v>
          </cell>
          <cell r="R162">
            <v>800</v>
          </cell>
          <cell r="S162">
            <v>-939.58399999999983</v>
          </cell>
          <cell r="T162">
            <v>176.47000000000003</v>
          </cell>
          <cell r="U162">
            <v>0</v>
          </cell>
          <cell r="V162">
            <v>0</v>
          </cell>
          <cell r="W162">
            <v>0</v>
          </cell>
          <cell r="X162">
            <v>-176.47000000000003</v>
          </cell>
          <cell r="Y162">
            <v>225.76000000000002</v>
          </cell>
          <cell r="Z162">
            <v>0</v>
          </cell>
          <cell r="AA162">
            <v>0</v>
          </cell>
          <cell r="AB162">
            <v>432</v>
          </cell>
          <cell r="AC162">
            <v>206.23999999999998</v>
          </cell>
          <cell r="AD162" t="e">
            <v>#REF!</v>
          </cell>
          <cell r="AE162">
            <v>1009.45</v>
          </cell>
          <cell r="AF162">
            <v>77</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1651.8969999999999</v>
          </cell>
          <cell r="N164">
            <v>2372.272727272727</v>
          </cell>
          <cell r="O164">
            <v>2062</v>
          </cell>
          <cell r="P164">
            <v>-310.27272727272702</v>
          </cell>
          <cell r="Q164">
            <v>5435.727272727273</v>
          </cell>
          <cell r="R164">
            <v>5523</v>
          </cell>
          <cell r="S164">
            <v>87.272727272727025</v>
          </cell>
          <cell r="T164">
            <v>2142.727272727273</v>
          </cell>
          <cell r="U164">
            <v>846</v>
          </cell>
          <cell r="V164">
            <v>1296.7272727272727</v>
          </cell>
          <cell r="W164">
            <v>2210</v>
          </cell>
          <cell r="X164">
            <v>67.272727272727025</v>
          </cell>
          <cell r="Y164">
            <v>1732.7272727272727</v>
          </cell>
          <cell r="Z164">
            <v>647</v>
          </cell>
          <cell r="AA164">
            <v>1085.7272727272727</v>
          </cell>
          <cell r="AB164">
            <v>1749</v>
          </cell>
          <cell r="AC164">
            <v>16.272727272727252</v>
          </cell>
          <cell r="AD164">
            <v>4852.6363636363631</v>
          </cell>
          <cell r="AE164">
            <v>4482.6363636363631</v>
          </cell>
          <cell r="AF164">
            <v>370</v>
          </cell>
          <cell r="AG164">
            <v>4464</v>
          </cell>
          <cell r="AH164">
            <v>3202</v>
          </cell>
          <cell r="AI164">
            <v>427</v>
          </cell>
          <cell r="AJ164">
            <v>-388.63636363636306</v>
          </cell>
          <cell r="AK164">
            <v>0</v>
          </cell>
          <cell r="AL164">
            <v>0</v>
          </cell>
          <cell r="AM164">
            <v>0</v>
          </cell>
          <cell r="AN164" t="e">
            <v>#REF!</v>
          </cell>
          <cell r="AO164">
            <v>0</v>
          </cell>
          <cell r="AP164" t="e">
            <v>#REF!</v>
          </cell>
          <cell r="AS164">
            <v>13703</v>
          </cell>
        </row>
        <row r="165">
          <cell r="C165">
            <v>62</v>
          </cell>
          <cell r="N165">
            <v>49.800000000000004</v>
          </cell>
          <cell r="O165">
            <v>51</v>
          </cell>
          <cell r="P165">
            <v>1.1999999999999957</v>
          </cell>
          <cell r="Q165">
            <v>81.400000000000006</v>
          </cell>
          <cell r="R165">
            <v>62</v>
          </cell>
          <cell r="S165">
            <v>-19.400000000000006</v>
          </cell>
          <cell r="T165">
            <v>2606.1999999999998</v>
          </cell>
          <cell r="U165">
            <v>963</v>
          </cell>
          <cell r="V165">
            <v>1643.1999999999998</v>
          </cell>
          <cell r="W165">
            <v>2464</v>
          </cell>
          <cell r="X165">
            <v>-142.19999999999982</v>
          </cell>
          <cell r="Y165">
            <v>112.8</v>
          </cell>
          <cell r="Z165">
            <v>15</v>
          </cell>
          <cell r="AA165">
            <v>23.200000000000003</v>
          </cell>
          <cell r="AB165">
            <v>27</v>
          </cell>
          <cell r="AC165">
            <v>-85.8</v>
          </cell>
          <cell r="AD165">
            <v>36.333333333333336</v>
          </cell>
          <cell r="AE165">
            <v>22</v>
          </cell>
          <cell r="AF165">
            <v>14.333333333333336</v>
          </cell>
          <cell r="AG165">
            <v>44</v>
          </cell>
          <cell r="AH165">
            <v>15</v>
          </cell>
          <cell r="AI165">
            <v>29</v>
          </cell>
          <cell r="AJ165">
            <v>7.6666666666666643</v>
          </cell>
          <cell r="AK165">
            <v>0</v>
          </cell>
          <cell r="AL165">
            <v>0</v>
          </cell>
          <cell r="AM165">
            <v>0</v>
          </cell>
          <cell r="AN165">
            <v>19</v>
          </cell>
          <cell r="AO165">
            <v>0</v>
          </cell>
          <cell r="AP165">
            <v>2858.2</v>
          </cell>
          <cell r="AS165">
            <v>2610</v>
          </cell>
        </row>
        <row r="166">
          <cell r="C166">
            <v>11069.257999999996</v>
          </cell>
          <cell r="N166">
            <v>1801.6400000000015</v>
          </cell>
          <cell r="Q166">
            <v>13559.514000000001</v>
          </cell>
          <cell r="T166">
            <v>876.30400000002464</v>
          </cell>
          <cell r="Y166">
            <v>912.96000000001436</v>
          </cell>
          <cell r="AE166">
            <v>-6947.0430909090901</v>
          </cell>
          <cell r="AG166">
            <v>2466</v>
          </cell>
          <cell r="AH166">
            <v>2561</v>
          </cell>
          <cell r="AN166" t="e">
            <v>#REF!</v>
          </cell>
          <cell r="AP166" t="e">
            <v>#REF!</v>
          </cell>
        </row>
        <row r="167">
          <cell r="C167" t="e">
            <v>#REF!</v>
          </cell>
          <cell r="N167">
            <v>1614.15</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24070.113454545455</v>
          </cell>
          <cell r="T227">
            <v>8491.1123636363882</v>
          </cell>
          <cell r="Y227" t="e">
            <v>#REF!</v>
          </cell>
          <cell r="AN227" t="e">
            <v>#REF!</v>
          </cell>
          <cell r="AP227" t="e">
            <v>#REF!</v>
          </cell>
          <cell r="AQ227" t="e">
            <v>#REF!</v>
          </cell>
        </row>
        <row r="228">
          <cell r="C228" t="e">
            <v>#REF!</v>
          </cell>
          <cell r="N228" t="e">
            <v>#REF!</v>
          </cell>
          <cell r="Q228">
            <v>7411.0435151515139</v>
          </cell>
          <cell r="T228">
            <v>3172.257090909115</v>
          </cell>
          <cell r="Y228" t="e">
            <v>#REF!</v>
          </cell>
          <cell r="AP228" t="e">
            <v>#REF!</v>
          </cell>
          <cell r="AQ228" t="e">
            <v>#REF!</v>
          </cell>
        </row>
        <row r="230">
          <cell r="C230">
            <v>1651.8969999999999</v>
          </cell>
          <cell r="N230">
            <v>2372.272727272727</v>
          </cell>
          <cell r="Q230">
            <v>5435.727272727273</v>
          </cell>
          <cell r="T230">
            <v>2142.727272727273</v>
          </cell>
          <cell r="Y230">
            <v>1732.7272727272727</v>
          </cell>
          <cell r="AN230" t="e">
            <v>#REF!</v>
          </cell>
          <cell r="AP230" t="e">
            <v>#REF!</v>
          </cell>
          <cell r="AQ230" t="e">
            <v>#REF!</v>
          </cell>
        </row>
        <row r="231">
          <cell r="C231">
            <v>450</v>
          </cell>
          <cell r="N231">
            <v>648</v>
          </cell>
          <cell r="Q231">
            <v>1482</v>
          </cell>
          <cell r="T231">
            <v>584</v>
          </cell>
          <cell r="Y231">
            <v>472</v>
          </cell>
          <cell r="AP231" t="e">
            <v>#REF!</v>
          </cell>
          <cell r="AQ231" t="e">
            <v>#REF!</v>
          </cell>
        </row>
        <row r="232">
          <cell r="AQ232" t="e">
            <v>#REF!</v>
          </cell>
        </row>
        <row r="233">
          <cell r="C233">
            <v>0</v>
          </cell>
          <cell r="N233">
            <v>0</v>
          </cell>
          <cell r="Q233">
            <v>60.8</v>
          </cell>
          <cell r="T233">
            <v>2406.6</v>
          </cell>
          <cell r="Y233">
            <v>38.200000000000003</v>
          </cell>
          <cell r="AP233">
            <v>2505.6</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0</v>
          </cell>
          <cell r="AP235" t="e">
            <v>#REF!</v>
          </cell>
          <cell r="AQ235" t="e">
            <v>#REF!</v>
          </cell>
        </row>
        <row r="236">
          <cell r="AQ236" t="e">
            <v>#REF!</v>
          </cell>
        </row>
        <row r="237">
          <cell r="C237">
            <v>-1273</v>
          </cell>
          <cell r="N237">
            <v>1614.15</v>
          </cell>
          <cell r="Q237">
            <v>1739.5839999999998</v>
          </cell>
          <cell r="T237">
            <v>176.47000000000003</v>
          </cell>
          <cell r="Y237">
            <v>225.76000000000002</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393</v>
          </cell>
          <cell r="N243">
            <v>0</v>
          </cell>
          <cell r="Q243">
            <v>1473.1853333333333</v>
          </cell>
          <cell r="T243">
            <v>145.25866666666667</v>
          </cell>
          <cell r="Y243">
            <v>100.22533333333334</v>
          </cell>
          <cell r="AP243">
            <v>2737.551833476</v>
          </cell>
          <cell r="AQ243" t="e">
            <v>#REF!</v>
          </cell>
        </row>
        <row r="244">
          <cell r="C244">
            <v>1653</v>
          </cell>
          <cell r="N244">
            <v>0</v>
          </cell>
          <cell r="Q244">
            <v>113.33333333333334</v>
          </cell>
          <cell r="T244">
            <v>48.626666666666665</v>
          </cell>
          <cell r="Y244">
            <v>65.784000000000006</v>
          </cell>
          <cell r="AP244">
            <v>1929.3412082354907</v>
          </cell>
          <cell r="AQ244" t="e">
            <v>#REF!</v>
          </cell>
        </row>
        <row r="245">
          <cell r="AQ245" t="e">
            <v>#REF!</v>
          </cell>
        </row>
        <row r="246">
          <cell r="C246">
            <v>0</v>
          </cell>
          <cell r="N246">
            <v>0</v>
          </cell>
          <cell r="Q246">
            <v>0</v>
          </cell>
          <cell r="T246">
            <v>95.642666666666656</v>
          </cell>
          <cell r="Y246">
            <v>206.52799999999999</v>
          </cell>
          <cell r="AP246">
            <v>302.17066666666665</v>
          </cell>
          <cell r="AQ246" t="e">
            <v>#REF!</v>
          </cell>
        </row>
        <row r="247">
          <cell r="C247">
            <v>13</v>
          </cell>
          <cell r="N247">
            <v>157.33600000000001</v>
          </cell>
          <cell r="Q247">
            <v>9035.0240000000013</v>
          </cell>
          <cell r="T247">
            <v>0</v>
          </cell>
          <cell r="Y247">
            <v>0</v>
          </cell>
          <cell r="AP247">
            <v>10202.032000000001</v>
          </cell>
          <cell r="AQ247" t="e">
            <v>#REF!</v>
          </cell>
        </row>
        <row r="248">
          <cell r="C248">
            <v>0</v>
          </cell>
          <cell r="N248">
            <v>0</v>
          </cell>
          <cell r="Q248">
            <v>0</v>
          </cell>
          <cell r="T248">
            <v>0</v>
          </cell>
          <cell r="Y248">
            <v>0</v>
          </cell>
          <cell r="AP248">
            <v>658.33066666666662</v>
          </cell>
          <cell r="AQ248" t="e">
            <v>#REF!</v>
          </cell>
        </row>
        <row r="249">
          <cell r="C249">
            <v>988</v>
          </cell>
          <cell r="N249">
            <v>0</v>
          </cell>
          <cell r="Q249">
            <v>0</v>
          </cell>
          <cell r="T249">
            <v>0</v>
          </cell>
          <cell r="Y249">
            <v>0</v>
          </cell>
          <cell r="AP249">
            <v>988</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4368.9655151515171</v>
          </cell>
          <cell r="T252">
            <v>2996.5510909091154</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7" refreshError="1">
        <row r="16">
          <cell r="AP16" t="str">
            <v>ЗАТВЕРДЖУЮ</v>
          </cell>
        </row>
        <row r="17">
          <cell r="C17" t="str">
            <v>І.В.ПЛАЧКОВ</v>
          </cell>
          <cell r="AP17" t="str">
            <v>ГОЛОВА ПРАЛІННЯ АК КЕ</v>
          </cell>
        </row>
        <row r="22">
          <cell r="AV22" t="str">
            <v>І.В.ПЛАЧКОВ</v>
          </cell>
        </row>
        <row r="29">
          <cell r="N29" t="str">
            <v>+</v>
          </cell>
          <cell r="O29" t="str">
            <v>+</v>
          </cell>
          <cell r="Q29" t="str">
            <v>+</v>
          </cell>
          <cell r="T29" t="str">
            <v>+</v>
          </cell>
          <cell r="Y29" t="str">
            <v>+</v>
          </cell>
          <cell r="AD29" t="str">
            <v>+</v>
          </cell>
          <cell r="AE29" t="str">
            <v>+</v>
          </cell>
          <cell r="AF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25153.006727272728</v>
          </cell>
          <cell r="O39">
            <v>23770</v>
          </cell>
          <cell r="P39">
            <v>-1383.0067272727283</v>
          </cell>
          <cell r="Q39">
            <v>70908</v>
          </cell>
          <cell r="R39">
            <v>68863</v>
          </cell>
          <cell r="S39">
            <v>-2045</v>
          </cell>
          <cell r="T39">
            <v>24169.194848484854</v>
          </cell>
          <cell r="W39">
            <v>23055</v>
          </cell>
          <cell r="X39">
            <v>-1114.1948484848544</v>
          </cell>
          <cell r="Y39">
            <v>15818.40496969693</v>
          </cell>
          <cell r="Z39">
            <v>7534</v>
          </cell>
          <cell r="AA39">
            <v>7894.1236363636372</v>
          </cell>
          <cell r="AB39">
            <v>5452</v>
          </cell>
          <cell r="AC39">
            <v>-10366.40496969693</v>
          </cell>
          <cell r="AD39">
            <v>35536.355939393943</v>
          </cell>
          <cell r="AE39">
            <v>29017.047090909095</v>
          </cell>
          <cell r="AF39">
            <v>6518.3088484848477</v>
          </cell>
          <cell r="AG39">
            <v>8513</v>
          </cell>
          <cell r="AH39">
            <v>6481</v>
          </cell>
          <cell r="AI39">
            <v>2032</v>
          </cell>
          <cell r="AJ39">
            <v>-27023.355939393943</v>
          </cell>
          <cell r="AN39" t="e">
            <v>#REF!</v>
          </cell>
        </row>
        <row r="40">
          <cell r="C40">
            <v>14127.593999999997</v>
          </cell>
        </row>
        <row r="41">
          <cell r="C41">
            <v>1767.5940000000001</v>
          </cell>
          <cell r="D41">
            <v>443</v>
          </cell>
          <cell r="E41">
            <v>1324.5940000000001</v>
          </cell>
          <cell r="N41">
            <v>7954.272727272727</v>
          </cell>
          <cell r="Q41">
            <v>16866.860909090909</v>
          </cell>
          <cell r="T41">
            <v>6313.227272727273</v>
          </cell>
          <cell r="U41">
            <v>3221</v>
          </cell>
          <cell r="V41">
            <v>3092.227272727273</v>
          </cell>
          <cell r="Y41">
            <v>5089.647272727273</v>
          </cell>
          <cell r="Z41">
            <v>2495</v>
          </cell>
          <cell r="AA41">
            <v>2594.647272727273</v>
          </cell>
          <cell r="AE41">
            <v>13500.136363636364</v>
          </cell>
          <cell r="AG41">
            <v>4464</v>
          </cell>
          <cell r="AH41">
            <v>3202</v>
          </cell>
          <cell r="AN41" t="e">
            <v>#REF!</v>
          </cell>
          <cell r="AR41">
            <v>5686.874545454546</v>
          </cell>
        </row>
        <row r="42">
          <cell r="Q42">
            <v>970</v>
          </cell>
          <cell r="V42">
            <v>750</v>
          </cell>
          <cell r="AA42">
            <v>590</v>
          </cell>
          <cell r="AR42">
            <v>2095</v>
          </cell>
        </row>
        <row r="46">
          <cell r="C46">
            <v>2167</v>
          </cell>
          <cell r="D46">
            <v>327</v>
          </cell>
          <cell r="E46">
            <v>1840</v>
          </cell>
          <cell r="N46">
            <v>3382.404</v>
          </cell>
          <cell r="O46">
            <v>3054</v>
          </cell>
          <cell r="P46">
            <v>-328.404</v>
          </cell>
          <cell r="Q46">
            <v>7025.9493333333339</v>
          </cell>
          <cell r="R46">
            <v>6922</v>
          </cell>
          <cell r="S46">
            <v>-103.94933333333393</v>
          </cell>
          <cell r="T46">
            <v>1618.6879999999999</v>
          </cell>
          <cell r="U46">
            <v>834</v>
          </cell>
          <cell r="V46">
            <v>784.68799999999987</v>
          </cell>
          <cell r="W46">
            <v>1577</v>
          </cell>
          <cell r="X46">
            <v>-41.687999999999874</v>
          </cell>
          <cell r="Y46">
            <v>1529.3940000000002</v>
          </cell>
          <cell r="Z46">
            <v>784</v>
          </cell>
          <cell r="AA46">
            <v>745.39400000000023</v>
          </cell>
          <cell r="AB46">
            <v>400</v>
          </cell>
          <cell r="AC46">
            <v>-1129.3940000000002</v>
          </cell>
          <cell r="AD46">
            <v>3811.058</v>
          </cell>
          <cell r="AE46">
            <v>3232.9300000000003</v>
          </cell>
          <cell r="AF46">
            <v>578.1279999999997</v>
          </cell>
          <cell r="AG46">
            <v>1087</v>
          </cell>
          <cell r="AH46">
            <v>292</v>
          </cell>
          <cell r="AI46">
            <v>134</v>
          </cell>
          <cell r="AJ46">
            <v>-2724.058</v>
          </cell>
          <cell r="AN46">
            <v>0</v>
          </cell>
          <cell r="AP46">
            <v>19210.085333333336</v>
          </cell>
          <cell r="AQ46">
            <v>5506.0039999999999</v>
          </cell>
          <cell r="AR46">
            <v>13704.081333333335</v>
          </cell>
          <cell r="AS46">
            <v>12245</v>
          </cell>
          <cell r="AT46">
            <v>-6965.0853333333362</v>
          </cell>
          <cell r="AU46">
            <v>1618</v>
          </cell>
          <cell r="AV46">
            <v>3919</v>
          </cell>
          <cell r="AW46">
            <v>3888.0039999999999</v>
          </cell>
          <cell r="AX46">
            <v>9785.0813333333354</v>
          </cell>
        </row>
        <row r="47">
          <cell r="C47">
            <v>388</v>
          </cell>
          <cell r="E47">
            <v>388</v>
          </cell>
          <cell r="N47">
            <v>3127</v>
          </cell>
          <cell r="O47">
            <v>2823</v>
          </cell>
          <cell r="Q47">
            <v>5703</v>
          </cell>
          <cell r="R47">
            <v>5677</v>
          </cell>
          <cell r="T47">
            <v>797.25866666666661</v>
          </cell>
          <cell r="U47">
            <v>428</v>
          </cell>
          <cell r="V47">
            <v>369.25866666666661</v>
          </cell>
          <cell r="W47">
            <v>885</v>
          </cell>
          <cell r="Y47">
            <v>632.22533333333331</v>
          </cell>
          <cell r="Z47">
            <v>325</v>
          </cell>
          <cell r="AA47">
            <v>307.22533333333331</v>
          </cell>
          <cell r="AC47">
            <v>-632.22533333333331</v>
          </cell>
          <cell r="AD47">
            <v>3156.1707200000001</v>
          </cell>
          <cell r="AE47">
            <v>2874.8825001426667</v>
          </cell>
          <cell r="AP47">
            <v>13522.366500142667</v>
          </cell>
        </row>
        <row r="48">
          <cell r="C48">
            <v>0</v>
          </cell>
          <cell r="E48">
            <v>0</v>
          </cell>
          <cell r="N48">
            <v>1</v>
          </cell>
          <cell r="O48">
            <v>0.2</v>
          </cell>
          <cell r="Q48">
            <v>0</v>
          </cell>
          <cell r="T48">
            <v>118.19266666666665</v>
          </cell>
          <cell r="U48">
            <v>51</v>
          </cell>
          <cell r="V48">
            <v>67.192666666666653</v>
          </cell>
          <cell r="W48">
            <v>27</v>
          </cell>
          <cell r="Y48">
            <v>-46.472000000000008</v>
          </cell>
          <cell r="Z48">
            <v>-136</v>
          </cell>
          <cell r="AA48">
            <v>89.527999999999992</v>
          </cell>
          <cell r="AC48">
            <v>46.472000000000008</v>
          </cell>
          <cell r="AD48">
            <v>0</v>
          </cell>
          <cell r="AE48">
            <v>0</v>
          </cell>
          <cell r="AP48">
            <v>72.720666666666645</v>
          </cell>
        </row>
        <row r="49">
          <cell r="C49">
            <v>1661</v>
          </cell>
          <cell r="E49">
            <v>1661</v>
          </cell>
          <cell r="N49">
            <v>46</v>
          </cell>
          <cell r="O49">
            <v>25.7</v>
          </cell>
          <cell r="Q49">
            <v>900</v>
          </cell>
          <cell r="R49">
            <v>619</v>
          </cell>
          <cell r="T49">
            <v>343.62666666666667</v>
          </cell>
          <cell r="U49">
            <v>186</v>
          </cell>
          <cell r="V49">
            <v>157.62666666666667</v>
          </cell>
          <cell r="W49">
            <v>84</v>
          </cell>
          <cell r="Y49">
            <v>323.78399999999999</v>
          </cell>
          <cell r="Z49">
            <v>187</v>
          </cell>
          <cell r="AA49">
            <v>136.78399999999999</v>
          </cell>
          <cell r="AC49">
            <v>-323.78399999999999</v>
          </cell>
          <cell r="AD49">
            <v>178.34026666666668</v>
          </cell>
          <cell r="AE49">
            <v>152.19720823549071</v>
          </cell>
          <cell r="AP49">
            <v>3426.6078749021572</v>
          </cell>
        </row>
        <row r="50">
          <cell r="C50">
            <v>6</v>
          </cell>
          <cell r="D50">
            <v>2</v>
          </cell>
          <cell r="E50">
            <v>4</v>
          </cell>
          <cell r="N50">
            <v>353.92400000000004</v>
          </cell>
          <cell r="O50">
            <v>251</v>
          </cell>
          <cell r="P50">
            <v>-102.92400000000004</v>
          </cell>
          <cell r="Q50">
            <v>3466.5013333333336</v>
          </cell>
          <cell r="R50">
            <v>3246</v>
          </cell>
          <cell r="S50">
            <v>-220.5013333333336</v>
          </cell>
          <cell r="T50">
            <v>7231.4773333333324</v>
          </cell>
          <cell r="U50">
            <v>3806</v>
          </cell>
          <cell r="V50">
            <v>3425.4773333333324</v>
          </cell>
          <cell r="W50">
            <v>6765</v>
          </cell>
          <cell r="X50">
            <v>-466.47733333333235</v>
          </cell>
          <cell r="Y50">
            <v>707.97400000000005</v>
          </cell>
          <cell r="Z50">
            <v>347</v>
          </cell>
          <cell r="AA50">
            <v>360.97400000000005</v>
          </cell>
          <cell r="AB50">
            <v>292</v>
          </cell>
          <cell r="AC50">
            <v>-415.97400000000005</v>
          </cell>
          <cell r="AD50">
            <v>1535.6239999999998</v>
          </cell>
          <cell r="AE50">
            <v>1117.72</v>
          </cell>
          <cell r="AF50">
            <v>417.90399999999977</v>
          </cell>
          <cell r="AG50">
            <v>288</v>
          </cell>
          <cell r="AH50">
            <v>601</v>
          </cell>
          <cell r="AI50">
            <v>56</v>
          </cell>
          <cell r="AJ50">
            <v>-1247.6239999999998</v>
          </cell>
          <cell r="AN50">
            <v>0</v>
          </cell>
          <cell r="AP50">
            <v>12844.996666666666</v>
          </cell>
          <cell r="AQ50">
            <v>4514.3239999999996</v>
          </cell>
          <cell r="AR50">
            <v>8330.6726666666655</v>
          </cell>
          <cell r="AS50">
            <v>11155</v>
          </cell>
          <cell r="AT50">
            <v>-1689.996666666666</v>
          </cell>
          <cell r="AU50">
            <v>4153</v>
          </cell>
          <cell r="AV50">
            <v>4965</v>
          </cell>
          <cell r="AW50">
            <v>361.32399999999961</v>
          </cell>
          <cell r="AX50">
            <v>3365.6726666666655</v>
          </cell>
        </row>
        <row r="51">
          <cell r="C51">
            <v>0</v>
          </cell>
          <cell r="D51">
            <v>0</v>
          </cell>
          <cell r="E51">
            <v>0</v>
          </cell>
          <cell r="N51">
            <v>0</v>
          </cell>
          <cell r="P51">
            <v>0</v>
          </cell>
          <cell r="Q51">
            <v>135.46666666666667</v>
          </cell>
          <cell r="R51">
            <v>92</v>
          </cell>
          <cell r="S51">
            <v>-43.466666666666669</v>
          </cell>
          <cell r="T51">
            <v>6152.4000000000005</v>
          </cell>
          <cell r="U51">
            <v>3230</v>
          </cell>
          <cell r="V51">
            <v>2922.4000000000005</v>
          </cell>
          <cell r="W51">
            <v>5900</v>
          </cell>
          <cell r="X51">
            <v>-252.40000000000055</v>
          </cell>
          <cell r="Y51">
            <v>118.19999999999999</v>
          </cell>
          <cell r="Z51">
            <v>57</v>
          </cell>
          <cell r="AA51">
            <v>61.199999999999989</v>
          </cell>
          <cell r="AB51">
            <v>20</v>
          </cell>
          <cell r="AC51">
            <v>-98.199999999999989</v>
          </cell>
          <cell r="AD51">
            <v>5</v>
          </cell>
          <cell r="AE51">
            <v>4</v>
          </cell>
          <cell r="AF51">
            <v>1</v>
          </cell>
          <cell r="AI51">
            <v>0</v>
          </cell>
          <cell r="AJ51">
            <v>-5</v>
          </cell>
          <cell r="AP51">
            <v>6410.0666666666666</v>
          </cell>
          <cell r="AQ51">
            <v>3287</v>
          </cell>
          <cell r="AR51">
            <v>3123.0666666666666</v>
          </cell>
          <cell r="AS51">
            <v>6012</v>
          </cell>
          <cell r="AT51">
            <v>-398.06666666666661</v>
          </cell>
          <cell r="AU51">
            <v>3287</v>
          </cell>
          <cell r="AV51">
            <v>3030</v>
          </cell>
          <cell r="AW51">
            <v>0</v>
          </cell>
          <cell r="AX51">
            <v>93.066666666666606</v>
          </cell>
        </row>
        <row r="52">
          <cell r="C52">
            <v>0</v>
          </cell>
          <cell r="D52">
            <v>0</v>
          </cell>
          <cell r="E52">
            <v>0</v>
          </cell>
          <cell r="N52">
            <v>0</v>
          </cell>
          <cell r="P52">
            <v>0</v>
          </cell>
          <cell r="Q52">
            <v>74138</v>
          </cell>
          <cell r="R52">
            <v>81135</v>
          </cell>
          <cell r="S52">
            <v>6997</v>
          </cell>
          <cell r="T52">
            <v>186578</v>
          </cell>
          <cell r="U52">
            <v>108806.34756097561</v>
          </cell>
          <cell r="V52">
            <v>77771.652439024387</v>
          </cell>
          <cell r="W52">
            <v>154257</v>
          </cell>
          <cell r="X52">
            <v>-32321</v>
          </cell>
          <cell r="Y52">
            <v>157568</v>
          </cell>
          <cell r="Z52">
            <v>86757.750161952048</v>
          </cell>
          <cell r="AA52">
            <v>70810.249838047952</v>
          </cell>
          <cell r="AB52">
            <v>76301</v>
          </cell>
          <cell r="AC52">
            <v>-81267</v>
          </cell>
          <cell r="AD52">
            <v>0</v>
          </cell>
          <cell r="AE52">
            <v>0</v>
          </cell>
          <cell r="AF52">
            <v>0</v>
          </cell>
          <cell r="AI52">
            <v>0</v>
          </cell>
          <cell r="AJ52">
            <v>0</v>
          </cell>
          <cell r="AN52">
            <v>0</v>
          </cell>
          <cell r="AP52">
            <v>418285</v>
          </cell>
          <cell r="AQ52">
            <v>195565.09772292766</v>
          </cell>
          <cell r="AR52">
            <v>222719.90227707234</v>
          </cell>
          <cell r="AS52">
            <v>311693</v>
          </cell>
          <cell r="AT52">
            <v>-106592</v>
          </cell>
          <cell r="AU52">
            <v>195564.09772292766</v>
          </cell>
          <cell r="AV52">
            <v>222720</v>
          </cell>
          <cell r="AW52">
            <v>1</v>
          </cell>
          <cell r="AX52">
            <v>-9.7722927661379799E-2</v>
          </cell>
        </row>
        <row r="53">
          <cell r="C53">
            <v>0</v>
          </cell>
          <cell r="D53">
            <v>0</v>
          </cell>
          <cell r="E53">
            <v>0</v>
          </cell>
          <cell r="N53">
            <v>0</v>
          </cell>
          <cell r="P53">
            <v>0</v>
          </cell>
          <cell r="Q53">
            <v>74138</v>
          </cell>
          <cell r="R53">
            <v>81135</v>
          </cell>
          <cell r="S53">
            <v>6997</v>
          </cell>
          <cell r="T53">
            <v>186578</v>
          </cell>
          <cell r="U53">
            <v>108806.34756097561</v>
          </cell>
          <cell r="V53">
            <v>77771.652439024387</v>
          </cell>
          <cell r="W53">
            <v>157257</v>
          </cell>
          <cell r="X53">
            <v>-29321</v>
          </cell>
          <cell r="Y53">
            <v>157568</v>
          </cell>
          <cell r="Z53">
            <v>86757.750161952048</v>
          </cell>
          <cell r="AA53">
            <v>70810.249838047952</v>
          </cell>
          <cell r="AB53">
            <v>46301</v>
          </cell>
          <cell r="AC53">
            <v>-111267</v>
          </cell>
          <cell r="AD53">
            <v>0</v>
          </cell>
          <cell r="AE53">
            <v>0</v>
          </cell>
          <cell r="AF53">
            <v>0</v>
          </cell>
          <cell r="AI53">
            <v>0</v>
          </cell>
          <cell r="AJ53">
            <v>0</v>
          </cell>
          <cell r="AP53">
            <v>418284</v>
          </cell>
          <cell r="AQ53">
            <v>195564.09772292766</v>
          </cell>
          <cell r="AR53">
            <v>222719.90227707234</v>
          </cell>
          <cell r="AS53">
            <v>284693</v>
          </cell>
          <cell r="AT53">
            <v>-133591</v>
          </cell>
          <cell r="AU53">
            <v>195564.09772292766</v>
          </cell>
          <cell r="AV53">
            <v>222720</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7</v>
          </cell>
          <cell r="D55">
            <v>6</v>
          </cell>
          <cell r="E55">
            <v>1</v>
          </cell>
          <cell r="N55">
            <v>259.286</v>
          </cell>
          <cell r="O55">
            <v>252</v>
          </cell>
          <cell r="P55">
            <v>-7.2860000000000014</v>
          </cell>
          <cell r="Q55">
            <v>12306.890666666668</v>
          </cell>
          <cell r="R55">
            <v>12691</v>
          </cell>
          <cell r="S55">
            <v>384.10933333333196</v>
          </cell>
          <cell r="T55">
            <v>0</v>
          </cell>
          <cell r="U55">
            <v>0</v>
          </cell>
          <cell r="V55">
            <v>0</v>
          </cell>
          <cell r="X55">
            <v>0</v>
          </cell>
          <cell r="Y55">
            <v>0</v>
          </cell>
          <cell r="Z55">
            <v>0</v>
          </cell>
          <cell r="AA55">
            <v>0</v>
          </cell>
          <cell r="AB55">
            <v>0</v>
          </cell>
          <cell r="AC55">
            <v>0</v>
          </cell>
          <cell r="AD55">
            <v>6167.1900000000005</v>
          </cell>
          <cell r="AE55">
            <v>2542.672</v>
          </cell>
          <cell r="AF55">
            <v>3624.5180000000005</v>
          </cell>
          <cell r="AG55">
            <v>809</v>
          </cell>
          <cell r="AH55">
            <v>810</v>
          </cell>
          <cell r="AI55">
            <v>1225</v>
          </cell>
          <cell r="AJ55">
            <v>-5358.1900000000005</v>
          </cell>
          <cell r="AN55">
            <v>0</v>
          </cell>
          <cell r="AP55">
            <v>15115.848666666669</v>
          </cell>
          <cell r="AQ55">
            <v>265.286</v>
          </cell>
          <cell r="AR55">
            <v>14850.562666666669</v>
          </cell>
          <cell r="AS55">
            <v>13752</v>
          </cell>
          <cell r="AT55">
            <v>-1363.8486666666686</v>
          </cell>
          <cell r="AU55">
            <v>0</v>
          </cell>
          <cell r="AV55">
            <v>4184</v>
          </cell>
          <cell r="AW55">
            <v>265.286</v>
          </cell>
          <cell r="AX55">
            <v>10666.562666666669</v>
          </cell>
        </row>
        <row r="56">
          <cell r="C56">
            <v>1285.5940000000001</v>
          </cell>
          <cell r="D56">
            <v>310</v>
          </cell>
          <cell r="E56">
            <v>975.59400000000005</v>
          </cell>
          <cell r="N56">
            <v>4867.939393939394</v>
          </cell>
          <cell r="O56">
            <v>4618</v>
          </cell>
          <cell r="P56">
            <v>-249.93939393939399</v>
          </cell>
          <cell r="Q56">
            <v>8678.2245454545464</v>
          </cell>
          <cell r="R56">
            <v>8264</v>
          </cell>
          <cell r="S56">
            <v>-414.22454545454639</v>
          </cell>
          <cell r="T56">
            <v>2616.409090909091</v>
          </cell>
          <cell r="U56">
            <v>1300</v>
          </cell>
          <cell r="V56">
            <v>1316.409090909091</v>
          </cell>
          <cell r="W56">
            <v>2473</v>
          </cell>
          <cell r="X56">
            <v>-143.40909090909099</v>
          </cell>
          <cell r="Y56">
            <v>2415.2836363636366</v>
          </cell>
          <cell r="Z56">
            <v>1178</v>
          </cell>
          <cell r="AA56">
            <v>1237.2836363636366</v>
          </cell>
          <cell r="AB56">
            <v>662</v>
          </cell>
          <cell r="AC56">
            <v>-1753.2836363636366</v>
          </cell>
          <cell r="AD56">
            <v>9455.8336363636354</v>
          </cell>
          <cell r="AE56">
            <v>8350.045454545454</v>
          </cell>
          <cell r="AF56">
            <v>1105.7881818181813</v>
          </cell>
          <cell r="AG56">
            <v>2563</v>
          </cell>
          <cell r="AH56">
            <v>1747</v>
          </cell>
          <cell r="AI56">
            <v>306</v>
          </cell>
          <cell r="AJ56">
            <v>-6892.8336363636354</v>
          </cell>
          <cell r="AN56">
            <v>0</v>
          </cell>
          <cell r="AP56">
            <v>28984.496121212127</v>
          </cell>
          <cell r="AQ56">
            <v>8164.757575757576</v>
          </cell>
          <cell r="AR56">
            <v>20819.738545454551</v>
          </cell>
          <cell r="AS56">
            <v>17764</v>
          </cell>
          <cell r="AT56">
            <v>-11220.496121212127</v>
          </cell>
          <cell r="AU56">
            <v>2478</v>
          </cell>
          <cell r="AV56">
            <v>5504</v>
          </cell>
          <cell r="AW56">
            <v>5686.757575757576</v>
          </cell>
          <cell r="AX56">
            <v>15315.738545454551</v>
          </cell>
        </row>
        <row r="57">
          <cell r="C57">
            <v>71</v>
          </cell>
          <cell r="D57">
            <v>16</v>
          </cell>
          <cell r="E57">
            <v>55</v>
          </cell>
          <cell r="N57">
            <v>269</v>
          </cell>
          <cell r="O57">
            <v>237</v>
          </cell>
          <cell r="P57">
            <v>-32</v>
          </cell>
          <cell r="Q57">
            <v>480</v>
          </cell>
          <cell r="R57">
            <v>444</v>
          </cell>
          <cell r="S57">
            <v>-36</v>
          </cell>
          <cell r="T57">
            <v>143</v>
          </cell>
          <cell r="U57">
            <v>71</v>
          </cell>
          <cell r="V57">
            <v>72</v>
          </cell>
          <cell r="W57">
            <v>123</v>
          </cell>
          <cell r="X57">
            <v>-20</v>
          </cell>
          <cell r="Y57">
            <v>132</v>
          </cell>
          <cell r="Z57">
            <v>65</v>
          </cell>
          <cell r="AA57">
            <v>67</v>
          </cell>
          <cell r="AB57">
            <v>35</v>
          </cell>
          <cell r="AC57">
            <v>-97</v>
          </cell>
          <cell r="AD57">
            <v>520</v>
          </cell>
          <cell r="AE57">
            <v>458</v>
          </cell>
          <cell r="AF57">
            <v>62</v>
          </cell>
          <cell r="AG57">
            <v>136</v>
          </cell>
          <cell r="AH57">
            <v>96</v>
          </cell>
          <cell r="AI57">
            <v>18</v>
          </cell>
          <cell r="AJ57">
            <v>-384</v>
          </cell>
          <cell r="AN57">
            <v>0</v>
          </cell>
          <cell r="AP57">
            <v>1596</v>
          </cell>
          <cell r="AQ57">
            <v>449</v>
          </cell>
          <cell r="AR57">
            <v>1147</v>
          </cell>
          <cell r="AS57">
            <v>935</v>
          </cell>
          <cell r="AT57">
            <v>-661</v>
          </cell>
          <cell r="AU57">
            <v>136</v>
          </cell>
          <cell r="AV57">
            <v>230</v>
          </cell>
          <cell r="AW57">
            <v>313</v>
          </cell>
          <cell r="AX57">
            <v>917</v>
          </cell>
        </row>
        <row r="58">
          <cell r="C58">
            <v>411</v>
          </cell>
          <cell r="D58">
            <v>117</v>
          </cell>
          <cell r="E58">
            <v>294</v>
          </cell>
          <cell r="N58">
            <v>1560</v>
          </cell>
          <cell r="O58">
            <v>1363</v>
          </cell>
          <cell r="P58">
            <v>-197</v>
          </cell>
          <cell r="Q58">
            <v>2778</v>
          </cell>
          <cell r="R58">
            <v>2397</v>
          </cell>
          <cell r="S58">
            <v>-381</v>
          </cell>
          <cell r="T58">
            <v>837</v>
          </cell>
          <cell r="U58">
            <v>415</v>
          </cell>
          <cell r="V58">
            <v>422</v>
          </cell>
          <cell r="W58">
            <v>718</v>
          </cell>
          <cell r="X58">
            <v>-119</v>
          </cell>
          <cell r="Y58">
            <v>771</v>
          </cell>
          <cell r="Z58">
            <v>378</v>
          </cell>
          <cell r="AA58">
            <v>393</v>
          </cell>
          <cell r="AB58">
            <v>205</v>
          </cell>
          <cell r="AC58">
            <v>-566</v>
          </cell>
          <cell r="AD58">
            <v>3026</v>
          </cell>
          <cell r="AE58">
            <v>2669</v>
          </cell>
          <cell r="AF58">
            <v>357</v>
          </cell>
          <cell r="AG58">
            <v>793</v>
          </cell>
          <cell r="AH58">
            <v>559</v>
          </cell>
          <cell r="AI58">
            <v>103</v>
          </cell>
          <cell r="AJ58">
            <v>-2233</v>
          </cell>
          <cell r="AN58">
            <v>0</v>
          </cell>
          <cell r="AP58">
            <v>9273</v>
          </cell>
          <cell r="AQ58">
            <v>2631</v>
          </cell>
          <cell r="AR58">
            <v>6642</v>
          </cell>
          <cell r="AS58">
            <v>5243</v>
          </cell>
          <cell r="AT58">
            <v>-4030</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4622</v>
          </cell>
          <cell r="O60">
            <v>4632</v>
          </cell>
          <cell r="P60">
            <v>10</v>
          </cell>
          <cell r="Q60">
            <v>10004</v>
          </cell>
          <cell r="R60">
            <v>9952</v>
          </cell>
          <cell r="S60">
            <v>-52</v>
          </cell>
          <cell r="T60">
            <v>5387</v>
          </cell>
          <cell r="U60">
            <v>2648</v>
          </cell>
          <cell r="V60">
            <v>2739</v>
          </cell>
          <cell r="W60">
            <v>5386</v>
          </cell>
          <cell r="X60">
            <v>-1</v>
          </cell>
          <cell r="Y60">
            <v>5687.666666666667</v>
          </cell>
          <cell r="Z60">
            <v>2612</v>
          </cell>
          <cell r="AA60">
            <v>3075.666666666667</v>
          </cell>
          <cell r="AB60">
            <v>2209</v>
          </cell>
          <cell r="AC60">
            <v>-3478.666666666667</v>
          </cell>
          <cell r="AD60">
            <v>4881.666666666667</v>
          </cell>
          <cell r="AE60">
            <v>4679.3333333333339</v>
          </cell>
          <cell r="AF60">
            <v>202.33333333333303</v>
          </cell>
          <cell r="AG60">
            <v>1641</v>
          </cell>
          <cell r="AH60">
            <v>1265</v>
          </cell>
          <cell r="AI60">
            <v>155</v>
          </cell>
          <cell r="AJ60">
            <v>-3240.666666666667</v>
          </cell>
          <cell r="AN60">
            <v>0</v>
          </cell>
          <cell r="AP60">
            <v>30593</v>
          </cell>
          <cell r="AQ60">
            <v>9995</v>
          </cell>
          <cell r="AR60">
            <v>20598</v>
          </cell>
          <cell r="AS60">
            <v>23444</v>
          </cell>
          <cell r="AT60">
            <v>-7149</v>
          </cell>
          <cell r="AU60">
            <v>5260</v>
          </cell>
          <cell r="AV60">
            <v>9216</v>
          </cell>
          <cell r="AW60">
            <v>4735</v>
          </cell>
          <cell r="AX60">
            <v>11382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4169</v>
          </cell>
          <cell r="O62">
            <v>4632</v>
          </cell>
          <cell r="P62">
            <v>463</v>
          </cell>
          <cell r="Q62">
            <v>13130.894</v>
          </cell>
          <cell r="R62">
            <v>9952</v>
          </cell>
          <cell r="S62">
            <v>-3178.8940000000002</v>
          </cell>
          <cell r="T62">
            <v>957.97</v>
          </cell>
          <cell r="U62">
            <v>53</v>
          </cell>
          <cell r="W62">
            <v>700</v>
          </cell>
          <cell r="X62">
            <v>-257.97000000000003</v>
          </cell>
          <cell r="Y62">
            <v>1225.26</v>
          </cell>
          <cell r="Z62">
            <v>65</v>
          </cell>
          <cell r="AA62">
            <v>1160.26</v>
          </cell>
          <cell r="AC62">
            <v>-1225.26</v>
          </cell>
          <cell r="AD62">
            <v>1774</v>
          </cell>
          <cell r="AE62">
            <v>1774</v>
          </cell>
          <cell r="AF62">
            <v>0</v>
          </cell>
          <cell r="AI62">
            <v>0</v>
          </cell>
          <cell r="AJ62">
            <v>-1774</v>
          </cell>
          <cell r="AP62">
            <v>21522.124</v>
          </cell>
          <cell r="AQ62">
            <v>4376</v>
          </cell>
          <cell r="AR62">
            <v>17146.124</v>
          </cell>
          <cell r="AS62">
            <v>15284</v>
          </cell>
          <cell r="AT62">
            <v>-6238.1239999999998</v>
          </cell>
          <cell r="AV62">
            <v>4771</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453</v>
          </cell>
          <cell r="O64">
            <v>0</v>
          </cell>
          <cell r="P64">
            <v>-453</v>
          </cell>
          <cell r="Q64">
            <v>-3126.8939999999998</v>
          </cell>
          <cell r="S64">
            <v>3126.8939999999998</v>
          </cell>
          <cell r="T64">
            <v>4429.03</v>
          </cell>
          <cell r="U64">
            <v>2595</v>
          </cell>
          <cell r="W64">
            <v>4686</v>
          </cell>
          <cell r="X64">
            <v>256.97000000000025</v>
          </cell>
          <cell r="Y64">
            <v>4462.4066666666668</v>
          </cell>
          <cell r="Z64">
            <v>2547</v>
          </cell>
          <cell r="AA64">
            <v>1915.4066666666668</v>
          </cell>
          <cell r="AC64">
            <v>-4462.4066666666668</v>
          </cell>
          <cell r="AD64">
            <v>3107.666666666667</v>
          </cell>
          <cell r="AE64">
            <v>2905.3333333333339</v>
          </cell>
          <cell r="AF64">
            <v>202.33333333333303</v>
          </cell>
          <cell r="AG64">
            <v>1641</v>
          </cell>
          <cell r="AH64">
            <v>1139</v>
          </cell>
          <cell r="AI64">
            <v>155</v>
          </cell>
          <cell r="AJ64">
            <v>-1466.666666666667</v>
          </cell>
          <cell r="AP64">
            <v>9129.8760000000002</v>
          </cell>
          <cell r="AS64">
            <v>5825</v>
          </cell>
          <cell r="AT64">
            <v>-3304.8760000000002</v>
          </cell>
        </row>
        <row r="65">
          <cell r="C65">
            <v>897</v>
          </cell>
          <cell r="D65">
            <v>63</v>
          </cell>
          <cell r="E65">
            <v>834</v>
          </cell>
          <cell r="N65">
            <v>5759</v>
          </cell>
          <cell r="O65">
            <v>5424</v>
          </cell>
          <cell r="P65">
            <v>-335</v>
          </cell>
          <cell r="Q65">
            <v>12472.295454545454</v>
          </cell>
          <cell r="R65">
            <v>12295</v>
          </cell>
          <cell r="S65">
            <v>-177.29545454545405</v>
          </cell>
          <cell r="T65">
            <v>9781.4590909090912</v>
          </cell>
          <cell r="U65">
            <v>5559</v>
          </cell>
          <cell r="V65">
            <v>4222.4590909090912</v>
          </cell>
          <cell r="W65">
            <v>9596</v>
          </cell>
          <cell r="X65">
            <v>-185.45909090909117</v>
          </cell>
          <cell r="Y65">
            <v>7866.4999999999991</v>
          </cell>
          <cell r="Z65">
            <v>4367</v>
          </cell>
          <cell r="AA65">
            <v>3499.4999999999991</v>
          </cell>
          <cell r="AB65">
            <v>1201</v>
          </cell>
          <cell r="AC65">
            <v>-6665.4999999999991</v>
          </cell>
          <cell r="AD65">
            <v>7436.1136363636369</v>
          </cell>
          <cell r="AE65">
            <v>7363.1136363636369</v>
          </cell>
          <cell r="AF65">
            <v>73</v>
          </cell>
          <cell r="AG65">
            <v>1946</v>
          </cell>
          <cell r="AH65">
            <v>938</v>
          </cell>
          <cell r="AI65">
            <v>0</v>
          </cell>
          <cell r="AJ65">
            <v>-5490.1136363636369</v>
          </cell>
          <cell r="AP65">
            <v>44145.368181818187</v>
          </cell>
          <cell r="AQ65">
            <v>15718</v>
          </cell>
          <cell r="AR65">
            <v>28427.368181818187</v>
          </cell>
          <cell r="AS65">
            <v>29454</v>
          </cell>
          <cell r="AT65">
            <v>-14691.368181818187</v>
          </cell>
          <cell r="AU65">
            <v>9926</v>
          </cell>
          <cell r="AV65">
            <v>11963</v>
          </cell>
          <cell r="AW65">
            <v>5792</v>
          </cell>
          <cell r="AX65">
            <v>16464.368181818187</v>
          </cell>
        </row>
        <row r="66">
          <cell r="C66">
            <v>0</v>
          </cell>
          <cell r="D66">
            <v>0</v>
          </cell>
          <cell r="E66">
            <v>0</v>
          </cell>
          <cell r="N66">
            <v>585.33333333333326</v>
          </cell>
          <cell r="O66">
            <v>610</v>
          </cell>
          <cell r="P66">
            <v>24.666666666666742</v>
          </cell>
          <cell r="Q66">
            <v>3587.636363636364</v>
          </cell>
          <cell r="R66">
            <v>3503</v>
          </cell>
          <cell r="S66">
            <v>-84.636363636363967</v>
          </cell>
          <cell r="T66">
            <v>1975.818181818182</v>
          </cell>
          <cell r="U66">
            <v>1044</v>
          </cell>
          <cell r="V66">
            <v>931.81818181818198</v>
          </cell>
          <cell r="W66">
            <v>1870</v>
          </cell>
          <cell r="X66">
            <v>-105.81818181818198</v>
          </cell>
          <cell r="Y66">
            <v>1287.3636363636363</v>
          </cell>
          <cell r="Z66">
            <v>634</v>
          </cell>
          <cell r="AA66">
            <v>653.36363636363626</v>
          </cell>
          <cell r="AB66">
            <v>435</v>
          </cell>
          <cell r="AC66">
            <v>-852.36363636363626</v>
          </cell>
          <cell r="AD66">
            <v>1471.2727272727273</v>
          </cell>
          <cell r="AE66">
            <v>1471.090909090909</v>
          </cell>
          <cell r="AF66">
            <v>0.18181818181824383</v>
          </cell>
          <cell r="AG66">
            <v>318</v>
          </cell>
          <cell r="AH66">
            <v>237</v>
          </cell>
          <cell r="AI66">
            <v>0</v>
          </cell>
          <cell r="AJ66">
            <v>-1153.2727272727273</v>
          </cell>
          <cell r="AP66">
            <v>8907.242424242424</v>
          </cell>
          <cell r="AQ66">
            <v>2263.333333333333</v>
          </cell>
          <cell r="AR66">
            <v>6643.909090909091</v>
          </cell>
          <cell r="AS66">
            <v>6655</v>
          </cell>
          <cell r="AT66">
            <v>-2252.242424242424</v>
          </cell>
        </row>
        <row r="67">
          <cell r="C67">
            <v>0</v>
          </cell>
          <cell r="D67">
            <v>0</v>
          </cell>
          <cell r="E67">
            <v>0</v>
          </cell>
          <cell r="N67">
            <v>34</v>
          </cell>
          <cell r="O67">
            <v>33</v>
          </cell>
          <cell r="P67">
            <v>-1</v>
          </cell>
          <cell r="Q67">
            <v>197</v>
          </cell>
          <cell r="R67">
            <v>192</v>
          </cell>
          <cell r="S67">
            <v>-5</v>
          </cell>
          <cell r="T67">
            <v>108</v>
          </cell>
          <cell r="U67">
            <v>57</v>
          </cell>
          <cell r="V67">
            <v>51</v>
          </cell>
          <cell r="W67">
            <v>99</v>
          </cell>
          <cell r="X67">
            <v>-9</v>
          </cell>
          <cell r="Y67">
            <v>70</v>
          </cell>
          <cell r="Z67">
            <v>35</v>
          </cell>
          <cell r="AA67">
            <v>35</v>
          </cell>
          <cell r="AB67">
            <v>24</v>
          </cell>
          <cell r="AC67">
            <v>-46</v>
          </cell>
          <cell r="AD67">
            <v>81</v>
          </cell>
          <cell r="AE67">
            <v>81</v>
          </cell>
          <cell r="AF67">
            <v>0</v>
          </cell>
          <cell r="AG67">
            <v>17</v>
          </cell>
          <cell r="AH67">
            <v>12</v>
          </cell>
          <cell r="AI67">
            <v>0</v>
          </cell>
          <cell r="AJ67">
            <v>-64</v>
          </cell>
          <cell r="AP67">
            <v>490</v>
          </cell>
          <cell r="AQ67">
            <v>126</v>
          </cell>
          <cell r="AR67">
            <v>364</v>
          </cell>
          <cell r="AS67">
            <v>360</v>
          </cell>
          <cell r="AT67">
            <v>-130</v>
          </cell>
        </row>
        <row r="68">
          <cell r="C68">
            <v>0</v>
          </cell>
          <cell r="D68">
            <v>0</v>
          </cell>
          <cell r="E68">
            <v>0</v>
          </cell>
          <cell r="N68">
            <v>189</v>
          </cell>
          <cell r="O68">
            <v>195</v>
          </cell>
          <cell r="P68">
            <v>6</v>
          </cell>
          <cell r="Q68">
            <v>1146</v>
          </cell>
          <cell r="R68">
            <v>1104</v>
          </cell>
          <cell r="S68">
            <v>-42</v>
          </cell>
          <cell r="T68">
            <v>633</v>
          </cell>
          <cell r="U68">
            <v>334</v>
          </cell>
          <cell r="V68">
            <v>299</v>
          </cell>
          <cell r="W68">
            <v>565</v>
          </cell>
          <cell r="X68">
            <v>-68</v>
          </cell>
          <cell r="Y68">
            <v>414</v>
          </cell>
          <cell r="Z68">
            <v>205</v>
          </cell>
          <cell r="AA68">
            <v>209</v>
          </cell>
          <cell r="AB68">
            <v>137</v>
          </cell>
          <cell r="AC68">
            <v>-277</v>
          </cell>
          <cell r="AD68">
            <v>471</v>
          </cell>
          <cell r="AE68">
            <v>471</v>
          </cell>
          <cell r="AF68">
            <v>0</v>
          </cell>
          <cell r="AG68">
            <v>102</v>
          </cell>
          <cell r="AH68">
            <v>16</v>
          </cell>
          <cell r="AI68">
            <v>0</v>
          </cell>
          <cell r="AJ68">
            <v>-369</v>
          </cell>
          <cell r="AP68">
            <v>2853</v>
          </cell>
          <cell r="AQ68">
            <v>728</v>
          </cell>
          <cell r="AR68">
            <v>2125</v>
          </cell>
          <cell r="AS68">
            <v>620</v>
          </cell>
          <cell r="AT68">
            <v>-2233</v>
          </cell>
        </row>
        <row r="69">
          <cell r="C69">
            <v>0</v>
          </cell>
          <cell r="D69">
            <v>0</v>
          </cell>
          <cell r="E69">
            <v>0</v>
          </cell>
          <cell r="N69">
            <v>449</v>
          </cell>
          <cell r="O69">
            <v>779</v>
          </cell>
          <cell r="P69">
            <v>330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449</v>
          </cell>
          <cell r="AQ69">
            <v>449</v>
          </cell>
          <cell r="AR69">
            <v>0</v>
          </cell>
          <cell r="AS69">
            <v>779</v>
          </cell>
          <cell r="AT69">
            <v>330</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11223</v>
          </cell>
          <cell r="D72">
            <v>1252</v>
          </cell>
          <cell r="E72">
            <v>9971</v>
          </cell>
          <cell r="N72">
            <v>798.2700000000001</v>
          </cell>
          <cell r="O72">
            <v>784</v>
          </cell>
          <cell r="P72">
            <v>-14.270000000000095</v>
          </cell>
          <cell r="Q72">
            <v>2316.2183333333332</v>
          </cell>
          <cell r="R72">
            <v>2083</v>
          </cell>
          <cell r="S72">
            <v>-233.21833333333325</v>
          </cell>
          <cell r="T72">
            <v>813.25800000000004</v>
          </cell>
          <cell r="U72">
            <v>404</v>
          </cell>
          <cell r="V72">
            <v>409.25800000000004</v>
          </cell>
          <cell r="W72">
            <v>11920</v>
          </cell>
          <cell r="X72">
            <v>11106.742</v>
          </cell>
          <cell r="Y72">
            <v>780.71199999999999</v>
          </cell>
          <cell r="Z72">
            <v>350</v>
          </cell>
          <cell r="AA72">
            <v>430.71199999999999</v>
          </cell>
          <cell r="AB72">
            <v>94</v>
          </cell>
          <cell r="AC72">
            <v>-686.71199999999999</v>
          </cell>
          <cell r="AD72">
            <v>1657.9006666666667</v>
          </cell>
          <cell r="AE72">
            <v>1373.93</v>
          </cell>
          <cell r="AF72">
            <v>283.9706666666666</v>
          </cell>
          <cell r="AG72">
            <v>379</v>
          </cell>
          <cell r="AH72">
            <v>173</v>
          </cell>
          <cell r="AI72">
            <v>35</v>
          </cell>
          <cell r="AJ72">
            <v>-1278.9006666666667</v>
          </cell>
          <cell r="AN72">
            <v>0</v>
          </cell>
          <cell r="AP72">
            <v>18535.519</v>
          </cell>
          <cell r="AQ72" t="e">
            <v>#REF!</v>
          </cell>
          <cell r="AR72" t="e">
            <v>#REF!</v>
          </cell>
          <cell r="AS72">
            <v>2959</v>
          </cell>
          <cell r="AT72">
            <v>-15576.519</v>
          </cell>
          <cell r="AU72">
            <v>754</v>
          </cell>
          <cell r="AV72">
            <v>1593</v>
          </cell>
          <cell r="AW72">
            <v>2612.87</v>
          </cell>
          <cell r="AX72" t="e">
            <v>#REF!</v>
          </cell>
        </row>
        <row r="73">
          <cell r="C73">
            <v>906</v>
          </cell>
          <cell r="D73">
            <v>70</v>
          </cell>
          <cell r="E73">
            <v>836</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924</v>
          </cell>
          <cell r="AQ73">
            <v>70</v>
          </cell>
          <cell r="AR73">
            <v>854</v>
          </cell>
          <cell r="AS73">
            <v>0</v>
          </cell>
          <cell r="AT73">
            <v>-924</v>
          </cell>
          <cell r="AU73">
            <v>0</v>
          </cell>
          <cell r="AV73">
            <v>18</v>
          </cell>
          <cell r="AW73">
            <v>70</v>
          </cell>
          <cell r="AX73">
            <v>836</v>
          </cell>
        </row>
        <row r="74">
          <cell r="C74">
            <v>10317</v>
          </cell>
          <cell r="D74">
            <v>1182</v>
          </cell>
          <cell r="E74">
            <v>9135</v>
          </cell>
          <cell r="N74">
            <v>798.2700000000001</v>
          </cell>
          <cell r="O74">
            <v>695</v>
          </cell>
          <cell r="P74">
            <v>-103.2700000000001</v>
          </cell>
          <cell r="Q74">
            <v>2215.2183333333332</v>
          </cell>
          <cell r="R74">
            <v>2083</v>
          </cell>
          <cell r="S74">
            <v>-132.21833333333325</v>
          </cell>
          <cell r="T74">
            <v>813.25800000000004</v>
          </cell>
          <cell r="U74">
            <v>404</v>
          </cell>
          <cell r="V74">
            <v>409.25800000000004</v>
          </cell>
          <cell r="X74">
            <v>-813.25800000000004</v>
          </cell>
          <cell r="Y74">
            <v>762.71199999999999</v>
          </cell>
          <cell r="Z74">
            <v>350</v>
          </cell>
          <cell r="AA74">
            <v>412.71199999999999</v>
          </cell>
          <cell r="AC74">
            <v>-762.71199999999999</v>
          </cell>
          <cell r="AD74">
            <v>1657.9006666666667</v>
          </cell>
          <cell r="AE74">
            <v>1373.33</v>
          </cell>
          <cell r="AF74">
            <v>284.57066666666674</v>
          </cell>
          <cell r="AG74">
            <v>379</v>
          </cell>
          <cell r="AH74">
            <v>173</v>
          </cell>
          <cell r="AI74">
            <v>35</v>
          </cell>
          <cell r="AJ74">
            <v>-1278.9006666666667</v>
          </cell>
          <cell r="AN74">
            <v>0</v>
          </cell>
          <cell r="AP74">
            <v>17509.918999999998</v>
          </cell>
          <cell r="AQ74">
            <v>3296.87</v>
          </cell>
          <cell r="AR74">
            <v>14213.048999999999</v>
          </cell>
          <cell r="AS74">
            <v>2959</v>
          </cell>
          <cell r="AT74">
            <v>-14550.918999999998</v>
          </cell>
          <cell r="AU74">
            <v>754</v>
          </cell>
          <cell r="AV74">
            <v>1575</v>
          </cell>
          <cell r="AW74">
            <v>2542.87</v>
          </cell>
          <cell r="AX74">
            <v>12638.048999999999</v>
          </cell>
        </row>
        <row r="75">
          <cell r="C75">
            <v>1559</v>
          </cell>
          <cell r="D75">
            <v>299</v>
          </cell>
          <cell r="E75">
            <v>1260</v>
          </cell>
          <cell r="N75">
            <v>542.27</v>
          </cell>
          <cell r="P75">
            <v>-542.27</v>
          </cell>
          <cell r="Q75">
            <v>1366.7766666666664</v>
          </cell>
          <cell r="R75">
            <v>1384</v>
          </cell>
          <cell r="S75">
            <v>17.223333333333585</v>
          </cell>
          <cell r="T75">
            <v>486.40800000000002</v>
          </cell>
          <cell r="U75">
            <v>248</v>
          </cell>
          <cell r="V75">
            <v>238.40800000000002</v>
          </cell>
          <cell r="X75">
            <v>-486.40800000000002</v>
          </cell>
          <cell r="Y75">
            <v>277.56200000000001</v>
          </cell>
          <cell r="Z75">
            <v>204</v>
          </cell>
          <cell r="AA75">
            <v>73.562000000000012</v>
          </cell>
          <cell r="AC75">
            <v>-277.56200000000001</v>
          </cell>
          <cell r="AD75">
            <v>1071.5006666666668</v>
          </cell>
          <cell r="AE75">
            <v>912.48</v>
          </cell>
          <cell r="AF75">
            <v>159.02066666666678</v>
          </cell>
          <cell r="AJ75">
            <v>-1071.5006666666668</v>
          </cell>
          <cell r="AP75">
            <v>5544.496666666666</v>
          </cell>
          <cell r="AQ75">
            <v>1517.87</v>
          </cell>
          <cell r="AR75">
            <v>4026.6266666666661</v>
          </cell>
          <cell r="AS75">
            <v>1384</v>
          </cell>
          <cell r="AT75">
            <v>-4160.496666666666</v>
          </cell>
          <cell r="AX75">
            <v>4026.6266666666661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816</v>
          </cell>
          <cell r="D77">
            <v>323</v>
          </cell>
          <cell r="E77">
            <v>493</v>
          </cell>
          <cell r="N77">
            <v>92.75</v>
          </cell>
          <cell r="O77">
            <v>2</v>
          </cell>
          <cell r="Q77">
            <v>555.4666666666667</v>
          </cell>
          <cell r="R77">
            <v>168</v>
          </cell>
          <cell r="T77">
            <v>133.6</v>
          </cell>
          <cell r="U77">
            <v>17</v>
          </cell>
          <cell r="V77">
            <v>116.6</v>
          </cell>
          <cell r="W77">
            <v>76</v>
          </cell>
          <cell r="Y77">
            <v>153.35000000000002</v>
          </cell>
          <cell r="Z77">
            <v>46</v>
          </cell>
          <cell r="AA77">
            <v>107.35000000000002</v>
          </cell>
          <cell r="AD77">
            <v>280.35000000000002</v>
          </cell>
          <cell r="AE77">
            <v>232.85</v>
          </cell>
          <cell r="AF77">
            <v>47.500000000000028</v>
          </cell>
        </row>
        <row r="78">
          <cell r="C78">
            <v>4799</v>
          </cell>
          <cell r="D78">
            <v>363</v>
          </cell>
          <cell r="E78">
            <v>4436</v>
          </cell>
          <cell r="N78">
            <v>162.25</v>
          </cell>
          <cell r="O78">
            <v>87</v>
          </cell>
          <cell r="Q78">
            <v>393.97500000000002</v>
          </cell>
          <cell r="R78">
            <v>516</v>
          </cell>
          <cell r="T78">
            <v>192.25</v>
          </cell>
          <cell r="U78">
            <v>48</v>
          </cell>
          <cell r="V78">
            <v>144.25</v>
          </cell>
          <cell r="W78">
            <v>192</v>
          </cell>
          <cell r="Y78">
            <v>331.8</v>
          </cell>
          <cell r="Z78">
            <v>69</v>
          </cell>
          <cell r="AA78">
            <v>262.8</v>
          </cell>
          <cell r="AD78">
            <v>306.05</v>
          </cell>
          <cell r="AE78">
            <v>228</v>
          </cell>
          <cell r="AF78">
            <v>78.050000000000011</v>
          </cell>
        </row>
        <row r="79">
          <cell r="C79">
            <v>0</v>
          </cell>
          <cell r="D79">
            <v>85</v>
          </cell>
          <cell r="E79">
            <v>-85</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66.300000000000011</v>
          </cell>
          <cell r="AQ79">
            <v>103.1</v>
          </cell>
          <cell r="AS79">
            <v>0</v>
          </cell>
          <cell r="AT79">
            <v>-66.300000000000011</v>
          </cell>
        </row>
        <row r="80">
          <cell r="C80">
            <v>16304.594000000001</v>
          </cell>
          <cell r="D80">
            <v>2178</v>
          </cell>
          <cell r="E80">
            <v>14126.594000000001</v>
          </cell>
          <cell r="N80">
            <v>21871.823393939394</v>
          </cell>
          <cell r="O80">
            <v>20615</v>
          </cell>
          <cell r="P80">
            <v>-1256.823393939394</v>
          </cell>
          <cell r="Q80">
            <v>133666.07966666666</v>
          </cell>
          <cell r="R80">
            <v>139429</v>
          </cell>
          <cell r="S80">
            <v>5762.9203333333426</v>
          </cell>
          <cell r="T80">
            <v>215006.29151515153</v>
          </cell>
          <cell r="U80">
            <v>123843.34756097561</v>
          </cell>
          <cell r="V80">
            <v>91162.943954175906</v>
          </cell>
          <cell r="W80">
            <v>192815</v>
          </cell>
          <cell r="X80">
            <v>-22191.291515151534</v>
          </cell>
          <cell r="Y80">
            <v>177458.53030303027</v>
          </cell>
          <cell r="Z80">
            <v>96838.750161952048</v>
          </cell>
          <cell r="AA80">
            <v>80619.780141078256</v>
          </cell>
          <cell r="AB80">
            <v>81399</v>
          </cell>
          <cell r="AC80">
            <v>-96059.530303030275</v>
          </cell>
          <cell r="AD80">
            <v>38491.386606060609</v>
          </cell>
          <cell r="AE80">
            <v>31786.744424242428</v>
          </cell>
          <cell r="AF80">
            <v>6704.6421818181807</v>
          </cell>
          <cell r="AG80">
            <v>9642</v>
          </cell>
          <cell r="AH80">
            <v>6481</v>
          </cell>
          <cell r="AI80">
            <v>2032</v>
          </cell>
          <cell r="AJ80">
            <v>-28849.386606060609</v>
          </cell>
          <cell r="AL80">
            <v>0</v>
          </cell>
          <cell r="AN80">
            <v>0</v>
          </cell>
          <cell r="AP80">
            <v>598583.31396969699</v>
          </cell>
          <cell r="AQ80" t="e">
            <v>#REF!</v>
          </cell>
          <cell r="AR80" t="e">
            <v>#REF!</v>
          </cell>
          <cell r="AS80">
            <v>428644</v>
          </cell>
          <cell r="AT80">
            <v>-169939.31396969699</v>
          </cell>
          <cell r="AU80">
            <v>219889.09772292766</v>
          </cell>
          <cell r="AV80">
            <v>264294</v>
          </cell>
          <cell r="AW80">
            <v>23655.241575757576</v>
          </cell>
          <cell r="AX80" t="e">
            <v>#REF!</v>
          </cell>
        </row>
        <row r="81">
          <cell r="C81">
            <v>15398.594000000001</v>
          </cell>
          <cell r="D81">
            <v>2108</v>
          </cell>
          <cell r="E81">
            <v>13290.594000000001</v>
          </cell>
          <cell r="P81">
            <v>0</v>
          </cell>
          <cell r="S81">
            <v>0</v>
          </cell>
          <cell r="X81">
            <v>0</v>
          </cell>
          <cell r="AC81">
            <v>0</v>
          </cell>
          <cell r="AJ81">
            <v>0</v>
          </cell>
          <cell r="AP81">
            <v>180298.31396969699</v>
          </cell>
          <cell r="AQ81" t="e">
            <v>#REF!</v>
          </cell>
          <cell r="AR81" t="e">
            <v>#REF!</v>
          </cell>
          <cell r="AS81">
            <v>0</v>
          </cell>
          <cell r="AT81">
            <v>-180298.31396969699</v>
          </cell>
          <cell r="AU81">
            <v>24325</v>
          </cell>
          <cell r="AV81">
            <v>41574</v>
          </cell>
          <cell r="AW81">
            <v>23654.241575757576</v>
          </cell>
          <cell r="AX81" t="e">
            <v>#REF!</v>
          </cell>
        </row>
        <row r="82">
          <cell r="N82">
            <v>5453.272727272727</v>
          </cell>
          <cell r="O82">
            <v>5228</v>
          </cell>
          <cell r="P82">
            <v>-225.27272727272702</v>
          </cell>
          <cell r="Q82">
            <v>12265.86090909091</v>
          </cell>
          <cell r="R82">
            <v>11767</v>
          </cell>
          <cell r="S82">
            <v>-498.86090909091035</v>
          </cell>
          <cell r="T82">
            <v>4592.227272727273</v>
          </cell>
          <cell r="U82">
            <v>2344</v>
          </cell>
          <cell r="V82">
            <v>2248.227272727273</v>
          </cell>
          <cell r="W82">
            <v>4343</v>
          </cell>
          <cell r="X82">
            <v>-249.22727272727298</v>
          </cell>
          <cell r="Y82">
            <v>3702.647272727273</v>
          </cell>
          <cell r="Z82">
            <v>1812</v>
          </cell>
          <cell r="AA82">
            <v>1890.6472727272728</v>
          </cell>
          <cell r="AB82">
            <v>1097</v>
          </cell>
          <cell r="AC82">
            <v>-2605.647272727273</v>
          </cell>
          <cell r="AD82">
            <v>10927.106363636363</v>
          </cell>
          <cell r="AE82">
            <v>9821.136363636364</v>
          </cell>
          <cell r="AF82">
            <v>1105.9699999999996</v>
          </cell>
          <cell r="AG82">
            <v>2881</v>
          </cell>
          <cell r="AH82">
            <v>1984</v>
          </cell>
          <cell r="AI82">
            <v>306</v>
          </cell>
          <cell r="AJ82">
            <v>-8046.1063636363633</v>
          </cell>
          <cell r="AN82">
            <v>0</v>
          </cell>
          <cell r="AP82">
            <v>37891.738545454551</v>
          </cell>
          <cell r="AS82">
            <v>24419</v>
          </cell>
          <cell r="AT82">
            <v>-13472.738545454551</v>
          </cell>
        </row>
        <row r="83">
          <cell r="C83">
            <v>15794</v>
          </cell>
          <cell r="D83">
            <v>11292</v>
          </cell>
          <cell r="E83">
            <v>0</v>
          </cell>
          <cell r="P83">
            <v>0</v>
          </cell>
          <cell r="S83">
            <v>0</v>
          </cell>
          <cell r="X83">
            <v>0</v>
          </cell>
          <cell r="AC83">
            <v>0</v>
          </cell>
          <cell r="AJ83">
            <v>0</v>
          </cell>
          <cell r="AP83">
            <v>15794</v>
          </cell>
          <cell r="AQ83">
            <v>11292</v>
          </cell>
          <cell r="AR83">
            <v>0</v>
          </cell>
          <cell r="AS83">
            <v>0</v>
          </cell>
          <cell r="AT83">
            <v>-15794</v>
          </cell>
          <cell r="AU83">
            <v>0</v>
          </cell>
          <cell r="AV83">
            <v>0</v>
          </cell>
          <cell r="AW83">
            <v>0</v>
          </cell>
          <cell r="AX83">
            <v>0</v>
          </cell>
        </row>
        <row r="84">
          <cell r="C84">
            <v>32098.594000000001</v>
          </cell>
          <cell r="D84">
            <v>13470</v>
          </cell>
          <cell r="E84">
            <v>14126.594000000001</v>
          </cell>
          <cell r="N84">
            <v>21871.823393939394</v>
          </cell>
          <cell r="O84">
            <v>20615</v>
          </cell>
          <cell r="P84">
            <v>-1256.823393939394</v>
          </cell>
          <cell r="Q84">
            <v>133666.07966666666</v>
          </cell>
          <cell r="R84">
            <v>139429</v>
          </cell>
          <cell r="S84">
            <v>5762.9203333333426</v>
          </cell>
          <cell r="T84">
            <v>215006.29151515153</v>
          </cell>
          <cell r="U84">
            <v>123843.34756097561</v>
          </cell>
          <cell r="V84">
            <v>91162.943954175906</v>
          </cell>
          <cell r="W84">
            <v>192815</v>
          </cell>
          <cell r="X84">
            <v>-22191.291515151534</v>
          </cell>
          <cell r="Y84">
            <v>177458.53030303027</v>
          </cell>
          <cell r="Z84">
            <v>96838.750161952048</v>
          </cell>
          <cell r="AA84">
            <v>80619.780141078256</v>
          </cell>
          <cell r="AB84">
            <v>81399</v>
          </cell>
          <cell r="AC84">
            <v>-96059.530303030275</v>
          </cell>
          <cell r="AD84">
            <v>38491.386606060609</v>
          </cell>
          <cell r="AE84">
            <v>31786.744424242428</v>
          </cell>
          <cell r="AF84">
            <v>6704.6421818181807</v>
          </cell>
          <cell r="AG84">
            <v>9642</v>
          </cell>
          <cell r="AH84">
            <v>6481</v>
          </cell>
          <cell r="AI84">
            <v>2032</v>
          </cell>
          <cell r="AJ84">
            <v>-28849.386606060609</v>
          </cell>
          <cell r="AL84">
            <v>0</v>
          </cell>
          <cell r="AN84">
            <v>0</v>
          </cell>
          <cell r="AP84">
            <v>614377.31396969699</v>
          </cell>
          <cell r="AQ84" t="e">
            <v>#REF!</v>
          </cell>
          <cell r="AR84" t="e">
            <v>#REF!</v>
          </cell>
          <cell r="AS84">
            <v>428644</v>
          </cell>
          <cell r="AT84">
            <v>-185733.31396969699</v>
          </cell>
          <cell r="AU84">
            <v>219889.09772292766</v>
          </cell>
          <cell r="AV84">
            <v>264294</v>
          </cell>
          <cell r="AW84">
            <v>23655.241575757576</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1437</v>
          </cell>
          <cell r="D86">
            <v>1959</v>
          </cell>
          <cell r="E86">
            <v>-522</v>
          </cell>
          <cell r="N86">
            <v>0</v>
          </cell>
          <cell r="P86">
            <v>0</v>
          </cell>
          <cell r="Q86">
            <v>0</v>
          </cell>
          <cell r="S86">
            <v>0</v>
          </cell>
          <cell r="T86">
            <v>0</v>
          </cell>
          <cell r="U86">
            <v>0</v>
          </cell>
          <cell r="V86">
            <v>0</v>
          </cell>
          <cell r="X86">
            <v>0</v>
          </cell>
          <cell r="Y86">
            <v>0</v>
          </cell>
          <cell r="AC86">
            <v>0</v>
          </cell>
          <cell r="AI86">
            <v>0</v>
          </cell>
          <cell r="AJ86">
            <v>0</v>
          </cell>
          <cell r="AP86">
            <v>1437</v>
          </cell>
          <cell r="AQ86">
            <v>1959</v>
          </cell>
          <cell r="AR86">
            <v>-522</v>
          </cell>
          <cell r="AS86">
            <v>0</v>
          </cell>
          <cell r="AT86">
            <v>-1437</v>
          </cell>
          <cell r="AU86">
            <v>0</v>
          </cell>
          <cell r="AV86">
            <v>0</v>
          </cell>
          <cell r="AW86">
            <v>1959</v>
          </cell>
          <cell r="AX86">
            <v>-522</v>
          </cell>
        </row>
        <row r="87">
          <cell r="C87">
            <v>112</v>
          </cell>
          <cell r="D87">
            <v>481</v>
          </cell>
          <cell r="E87">
            <v>-369</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111</v>
          </cell>
          <cell r="AQ87">
            <v>481</v>
          </cell>
          <cell r="AR87">
            <v>-370</v>
          </cell>
          <cell r="AS87">
            <v>-1</v>
          </cell>
          <cell r="AT87">
            <v>-112</v>
          </cell>
          <cell r="AU87">
            <v>0</v>
          </cell>
          <cell r="AV87">
            <v>0</v>
          </cell>
          <cell r="AW87">
            <v>481</v>
          </cell>
          <cell r="AX87">
            <v>-370</v>
          </cell>
        </row>
        <row r="88">
          <cell r="C88">
            <v>37</v>
          </cell>
          <cell r="D88">
            <v>12</v>
          </cell>
          <cell r="E88">
            <v>25</v>
          </cell>
          <cell r="N88">
            <v>182.13333333333333</v>
          </cell>
          <cell r="O88">
            <v>4</v>
          </cell>
          <cell r="P88">
            <v>-178.13333333333333</v>
          </cell>
          <cell r="Q88">
            <v>189.6</v>
          </cell>
          <cell r="S88">
            <v>-189.6</v>
          </cell>
          <cell r="T88">
            <v>169.93333333333331</v>
          </cell>
          <cell r="U88">
            <v>176</v>
          </cell>
          <cell r="V88">
            <v>-6.0666666666666913</v>
          </cell>
          <cell r="W88">
            <v>169</v>
          </cell>
          <cell r="X88">
            <v>-0.9333333333333087</v>
          </cell>
          <cell r="Y88">
            <v>389.93333333333328</v>
          </cell>
          <cell r="Z88">
            <v>0</v>
          </cell>
          <cell r="AB88">
            <v>0</v>
          </cell>
          <cell r="AC88">
            <v>-389.93333333333328</v>
          </cell>
          <cell r="AD88">
            <v>152</v>
          </cell>
          <cell r="AE88">
            <v>135</v>
          </cell>
          <cell r="AF88">
            <v>17</v>
          </cell>
          <cell r="AG88">
            <v>44</v>
          </cell>
          <cell r="AH88">
            <v>15</v>
          </cell>
          <cell r="AI88">
            <v>29</v>
          </cell>
          <cell r="AJ88">
            <v>-108</v>
          </cell>
          <cell r="AP88">
            <v>1008.5999999999999</v>
          </cell>
          <cell r="AQ88">
            <v>301.13333333333333</v>
          </cell>
          <cell r="AR88">
            <v>707.46666666666658</v>
          </cell>
          <cell r="AS88">
            <v>187</v>
          </cell>
          <cell r="AT88">
            <v>-821.59999999999991</v>
          </cell>
          <cell r="AU88">
            <v>176</v>
          </cell>
          <cell r="AV88">
            <v>46</v>
          </cell>
          <cell r="AW88">
            <v>125.13333333333333</v>
          </cell>
          <cell r="AX88">
            <v>661.46666666666658</v>
          </cell>
        </row>
        <row r="89">
          <cell r="C89">
            <v>33684.593999999997</v>
          </cell>
          <cell r="D89">
            <v>15922</v>
          </cell>
          <cell r="E89">
            <v>13260.594000000001</v>
          </cell>
          <cell r="N89">
            <v>22053.956727272729</v>
          </cell>
          <cell r="O89">
            <v>20619</v>
          </cell>
          <cell r="P89">
            <v>-1434.956727272729</v>
          </cell>
          <cell r="Q89">
            <v>133855.67966666666</v>
          </cell>
          <cell r="R89">
            <v>139429</v>
          </cell>
          <cell r="S89">
            <v>5573.3203333333367</v>
          </cell>
          <cell r="T89">
            <v>215176.22484848485</v>
          </cell>
          <cell r="U89">
            <v>124019.34756097561</v>
          </cell>
          <cell r="V89">
            <v>91156.87728750924</v>
          </cell>
          <cell r="W89">
            <v>192984</v>
          </cell>
          <cell r="X89">
            <v>-22192.224848484853</v>
          </cell>
          <cell r="Y89">
            <v>177848.46363636359</v>
          </cell>
          <cell r="Z89">
            <v>96838.750161952048</v>
          </cell>
          <cell r="AA89">
            <v>80619.780141078256</v>
          </cell>
          <cell r="AB89">
            <v>81399</v>
          </cell>
          <cell r="AC89">
            <v>-96449.463636363595</v>
          </cell>
          <cell r="AD89">
            <v>38643.386606060609</v>
          </cell>
          <cell r="AE89">
            <v>31921.744424242428</v>
          </cell>
          <cell r="AF89">
            <v>6720.6421818181807</v>
          </cell>
          <cell r="AG89">
            <v>9686</v>
          </cell>
          <cell r="AH89">
            <v>6496</v>
          </cell>
          <cell r="AI89">
            <v>2061</v>
          </cell>
          <cell r="AJ89">
            <v>-28957.386606060609</v>
          </cell>
          <cell r="AK89">
            <v>0</v>
          </cell>
          <cell r="AN89">
            <v>0</v>
          </cell>
          <cell r="AP89">
            <v>616934.91396969697</v>
          </cell>
          <cell r="AQ89" t="e">
            <v>#REF!</v>
          </cell>
          <cell r="AR89" t="e">
            <v>#REF!</v>
          </cell>
          <cell r="AS89">
            <v>428830</v>
          </cell>
          <cell r="AT89">
            <v>-188104.91396969697</v>
          </cell>
          <cell r="AU89">
            <v>220065.09772292766</v>
          </cell>
          <cell r="AV89">
            <v>264340</v>
          </cell>
          <cell r="AW89">
            <v>26220.374909090911</v>
          </cell>
          <cell r="AX89" t="e">
            <v>#REF!</v>
          </cell>
        </row>
        <row r="90">
          <cell r="C90">
            <v>17890.593999999997</v>
          </cell>
          <cell r="D90">
            <v>4630</v>
          </cell>
          <cell r="E90">
            <v>13260.594000000001</v>
          </cell>
          <cell r="N90">
            <v>22053.956727272729</v>
          </cell>
          <cell r="O90">
            <v>20619</v>
          </cell>
          <cell r="P90">
            <v>-1434.956727272729</v>
          </cell>
          <cell r="Q90">
            <v>59717.679666666663</v>
          </cell>
          <cell r="R90">
            <v>58294</v>
          </cell>
          <cell r="S90">
            <v>-1423.6796666666633</v>
          </cell>
          <cell r="T90">
            <v>28598.224848484853</v>
          </cell>
          <cell r="U90">
            <v>15213</v>
          </cell>
          <cell r="V90">
            <v>13385.224848484853</v>
          </cell>
          <cell r="W90">
            <v>27624</v>
          </cell>
          <cell r="X90">
            <v>-974.22484848485328</v>
          </cell>
          <cell r="Y90">
            <v>20280.463636363595</v>
          </cell>
          <cell r="Z90">
            <v>10081</v>
          </cell>
          <cell r="AA90">
            <v>9809.5303030303039</v>
          </cell>
          <cell r="AB90">
            <v>5098</v>
          </cell>
          <cell r="AC90">
            <v>-15182.463636363595</v>
          </cell>
          <cell r="AD90">
            <v>38643.386606060609</v>
          </cell>
          <cell r="AE90">
            <v>31921.744424242428</v>
          </cell>
          <cell r="AF90">
            <v>6720.6421818181807</v>
          </cell>
          <cell r="AG90">
            <v>9686</v>
          </cell>
          <cell r="AH90">
            <v>6496</v>
          </cell>
          <cell r="AI90">
            <v>2061</v>
          </cell>
          <cell r="AJ90">
            <v>-28957.386606060609</v>
          </cell>
          <cell r="AN90">
            <v>0</v>
          </cell>
          <cell r="AP90">
            <v>182855.91396969697</v>
          </cell>
          <cell r="AQ90" t="e">
            <v>#REF!</v>
          </cell>
          <cell r="AR90" t="e">
            <v>#REF!</v>
          </cell>
          <cell r="AS90">
            <v>117137</v>
          </cell>
          <cell r="AT90">
            <v>-65718.913969696965</v>
          </cell>
          <cell r="AU90">
            <v>24501</v>
          </cell>
          <cell r="AV90">
            <v>41620</v>
          </cell>
          <cell r="AW90">
            <v>26219.374909090911</v>
          </cell>
          <cell r="AX90" t="e">
            <v>#REF!</v>
          </cell>
        </row>
        <row r="91">
          <cell r="C91">
            <v>1285.5940000000001</v>
          </cell>
          <cell r="D91">
            <v>310</v>
          </cell>
          <cell r="E91">
            <v>975.59400000000005</v>
          </cell>
          <cell r="P91">
            <v>0</v>
          </cell>
          <cell r="Q91">
            <v>12265.86090909091</v>
          </cell>
          <cell r="R91">
            <v>11767</v>
          </cell>
          <cell r="S91">
            <v>-498.86090909091035</v>
          </cell>
          <cell r="T91">
            <v>4592.227272727273</v>
          </cell>
          <cell r="U91">
            <v>2344</v>
          </cell>
          <cell r="V91">
            <v>2248.227272727273</v>
          </cell>
          <cell r="W91">
            <v>4343</v>
          </cell>
          <cell r="X91">
            <v>-249.22727272727298</v>
          </cell>
          <cell r="Y91">
            <v>3702.647272727273</v>
          </cell>
          <cell r="Z91">
            <v>1812</v>
          </cell>
          <cell r="AA91">
            <v>1890.6472727272728</v>
          </cell>
          <cell r="AB91">
            <v>1097</v>
          </cell>
          <cell r="AC91">
            <v>-2605.647272727273</v>
          </cell>
          <cell r="AD91">
            <v>10927.106363636363</v>
          </cell>
          <cell r="AE91">
            <v>9821.136363636364</v>
          </cell>
          <cell r="AF91">
            <v>1105.9699999999996</v>
          </cell>
          <cell r="AG91">
            <v>2881</v>
          </cell>
          <cell r="AH91">
            <v>1984</v>
          </cell>
          <cell r="AI91">
            <v>306</v>
          </cell>
          <cell r="AJ91">
            <v>-8046.1063636363633</v>
          </cell>
          <cell r="AN91">
            <v>0</v>
          </cell>
          <cell r="AP91">
            <v>37891.738545454551</v>
          </cell>
          <cell r="AQ91">
            <v>617087.91396969697</v>
          </cell>
          <cell r="AR91">
            <v>260280.47263201856</v>
          </cell>
          <cell r="AS91">
            <v>24419</v>
          </cell>
        </row>
        <row r="92">
          <cell r="C92">
            <v>-1238</v>
          </cell>
          <cell r="N92">
            <v>7720.65</v>
          </cell>
          <cell r="O92">
            <v>7638</v>
          </cell>
          <cell r="P92">
            <v>-82.649999999999636</v>
          </cell>
          <cell r="Q92">
            <v>21196.243999999999</v>
          </cell>
          <cell r="R92">
            <v>20519</v>
          </cell>
          <cell r="S92">
            <v>-677.24399999999878</v>
          </cell>
          <cell r="T92">
            <v>958.47</v>
          </cell>
          <cell r="W92">
            <v>817</v>
          </cell>
          <cell r="X92">
            <v>-141.47000000000003</v>
          </cell>
          <cell r="Y92">
            <v>3357.9775757575753</v>
          </cell>
          <cell r="AB92">
            <v>432</v>
          </cell>
          <cell r="AC92">
            <v>-2925.9775757575753</v>
          </cell>
          <cell r="AD92">
            <v>1773.6</v>
          </cell>
          <cell r="AE92">
            <v>1774</v>
          </cell>
          <cell r="AF92">
            <v>-0.40000000000009095</v>
          </cell>
          <cell r="AI92">
            <v>0</v>
          </cell>
          <cell r="AJ92" t="e">
            <v>#REF!</v>
          </cell>
          <cell r="AN92" t="e">
            <v>#REF!</v>
          </cell>
          <cell r="AO92">
            <v>1616</v>
          </cell>
          <cell r="AP92" t="e">
            <v>#REF!</v>
          </cell>
          <cell r="AS92">
            <v>10503</v>
          </cell>
        </row>
        <row r="93">
          <cell r="C93">
            <v>70</v>
          </cell>
          <cell r="N93">
            <v>4169</v>
          </cell>
          <cell r="O93">
            <v>4632</v>
          </cell>
          <cell r="P93">
            <v>463</v>
          </cell>
          <cell r="Q93">
            <v>9157</v>
          </cell>
          <cell r="R93">
            <v>14928</v>
          </cell>
          <cell r="S93">
            <v>5771</v>
          </cell>
          <cell r="T93">
            <v>958</v>
          </cell>
          <cell r="W93">
            <v>700</v>
          </cell>
          <cell r="X93">
            <v>-258</v>
          </cell>
          <cell r="Y93">
            <v>0</v>
          </cell>
          <cell r="AB93">
            <v>432</v>
          </cell>
          <cell r="AC93">
            <v>432</v>
          </cell>
          <cell r="AD93">
            <v>1774</v>
          </cell>
          <cell r="AE93">
            <v>1774</v>
          </cell>
          <cell r="AF93">
            <v>0</v>
          </cell>
          <cell r="AI93">
            <v>0</v>
          </cell>
          <cell r="AJ93">
            <v>-1774</v>
          </cell>
          <cell r="AN93" t="e">
            <v>#REF!</v>
          </cell>
          <cell r="AP93" t="e">
            <v>#REF!</v>
          </cell>
          <cell r="AS93">
            <v>5764</v>
          </cell>
        </row>
        <row r="95">
          <cell r="C95">
            <v>-1308</v>
          </cell>
          <cell r="N95">
            <v>3551.6499999999996</v>
          </cell>
          <cell r="O95">
            <v>3006</v>
          </cell>
          <cell r="P95">
            <v>-545.64999999999964</v>
          </cell>
          <cell r="Q95">
            <v>8884</v>
          </cell>
          <cell r="R95">
            <v>0</v>
          </cell>
          <cell r="S95">
            <v>-8884</v>
          </cell>
          <cell r="T95">
            <v>0</v>
          </cell>
          <cell r="W95">
            <v>117</v>
          </cell>
          <cell r="X95">
            <v>117</v>
          </cell>
          <cell r="Y95">
            <v>0</v>
          </cell>
          <cell r="AC95">
            <v>0</v>
          </cell>
          <cell r="AD95">
            <v>0</v>
          </cell>
          <cell r="AE95">
            <v>0</v>
          </cell>
          <cell r="AF95">
            <v>0</v>
          </cell>
          <cell r="AI95">
            <v>0</v>
          </cell>
          <cell r="AJ95">
            <v>0</v>
          </cell>
          <cell r="AN95" t="e">
            <v>#REF!</v>
          </cell>
          <cell r="AP95" t="e">
            <v>#REF!</v>
          </cell>
          <cell r="AS95">
            <v>3123</v>
          </cell>
        </row>
        <row r="96">
          <cell r="P96">
            <v>0</v>
          </cell>
          <cell r="Q96">
            <v>4262</v>
          </cell>
          <cell r="R96">
            <v>5226</v>
          </cell>
          <cell r="S96">
            <v>964</v>
          </cell>
          <cell r="X96">
            <v>0</v>
          </cell>
          <cell r="AC96">
            <v>0</v>
          </cell>
          <cell r="AF96">
            <v>0</v>
          </cell>
          <cell r="AI96">
            <v>0</v>
          </cell>
          <cell r="AJ96">
            <v>0</v>
          </cell>
          <cell r="AN96" t="e">
            <v>#REF!</v>
          </cell>
          <cell r="AP96" t="e">
            <v>#REF!</v>
          </cell>
          <cell r="AS96">
            <v>0</v>
          </cell>
        </row>
        <row r="97">
          <cell r="O97">
            <v>145</v>
          </cell>
          <cell r="P97">
            <v>145</v>
          </cell>
          <cell r="S97">
            <v>0</v>
          </cell>
          <cell r="X97">
            <v>0</v>
          </cell>
          <cell r="AC97">
            <v>0</v>
          </cell>
          <cell r="AF97">
            <v>0</v>
          </cell>
          <cell r="AI97">
            <v>0</v>
          </cell>
          <cell r="AJ97">
            <v>0</v>
          </cell>
          <cell r="AN97" t="e">
            <v>#REF!</v>
          </cell>
          <cell r="AP97" t="e">
            <v>#REF!</v>
          </cell>
          <cell r="AS97">
            <v>145</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S100">
            <v>0.32000000000000028</v>
          </cell>
          <cell r="T100">
            <v>-0.3360000000000003</v>
          </cell>
          <cell r="X100">
            <v>0.3360000000000003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138</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S103">
            <v>0.32000000000000028</v>
          </cell>
          <cell r="T103">
            <v>-0.3360000000000003</v>
          </cell>
          <cell r="X103">
            <v>0.3360000000000003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138</v>
          </cell>
        </row>
        <row r="104">
          <cell r="C104">
            <v>0</v>
          </cell>
          <cell r="N104">
            <v>0.20800000000000018</v>
          </cell>
          <cell r="P104">
            <v>-0.20800000000000018</v>
          </cell>
          <cell r="S104">
            <v>0</v>
          </cell>
          <cell r="T104">
            <v>-0.42800000000000082</v>
          </cell>
          <cell r="X104">
            <v>0.42800000000000082</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116</v>
          </cell>
        </row>
        <row r="105">
          <cell r="C105">
            <v>0</v>
          </cell>
          <cell r="N105">
            <v>0</v>
          </cell>
          <cell r="P105">
            <v>0</v>
          </cell>
          <cell r="Q105">
            <v>324</v>
          </cell>
          <cell r="R105">
            <v>365</v>
          </cell>
          <cell r="S105">
            <v>41</v>
          </cell>
          <cell r="T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S106">
            <v>0.23600000000000065</v>
          </cell>
          <cell r="T106">
            <v>-0.42800000000000082</v>
          </cell>
          <cell r="X106">
            <v>0.42800000000000082</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116</v>
          </cell>
        </row>
        <row r="107">
          <cell r="C107" t="e">
            <v>#REF!</v>
          </cell>
          <cell r="N107">
            <v>0</v>
          </cell>
          <cell r="P107">
            <v>0</v>
          </cell>
          <cell r="S107">
            <v>0</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S108">
            <v>0</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S111">
            <v>0</v>
          </cell>
          <cell r="T111">
            <v>0</v>
          </cell>
          <cell r="X111">
            <v>0</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786</v>
          </cell>
        </row>
        <row r="112">
          <cell r="C112">
            <v>0</v>
          </cell>
          <cell r="N112">
            <v>0</v>
          </cell>
          <cell r="P112">
            <v>0</v>
          </cell>
          <cell r="Q112">
            <v>0</v>
          </cell>
          <cell r="S112">
            <v>0</v>
          </cell>
          <cell r="T112">
            <v>0</v>
          </cell>
          <cell r="X112">
            <v>0</v>
          </cell>
          <cell r="Y112">
            <v>0</v>
          </cell>
          <cell r="AB112">
            <v>7</v>
          </cell>
          <cell r="AC112">
            <v>7</v>
          </cell>
          <cell r="AD112">
            <v>0</v>
          </cell>
          <cell r="AE112">
            <v>0</v>
          </cell>
          <cell r="AF112">
            <v>0</v>
          </cell>
          <cell r="AI112">
            <v>0</v>
          </cell>
          <cell r="AJ112">
            <v>0</v>
          </cell>
          <cell r="AN112">
            <v>19</v>
          </cell>
          <cell r="AP112">
            <v>19</v>
          </cell>
          <cell r="AS112">
            <v>7</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10718</v>
          </cell>
          <cell r="P115">
            <v>0</v>
          </cell>
          <cell r="S115">
            <v>0</v>
          </cell>
          <cell r="X115">
            <v>0</v>
          </cell>
          <cell r="AC115">
            <v>0</v>
          </cell>
          <cell r="AF115">
            <v>0</v>
          </cell>
          <cell r="AI115">
            <v>0</v>
          </cell>
          <cell r="AJ115">
            <v>0</v>
          </cell>
          <cell r="AP115">
            <v>10718</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4586</v>
          </cell>
          <cell r="R121">
            <v>0</v>
          </cell>
          <cell r="S121">
            <v>-4586</v>
          </cell>
          <cell r="T121">
            <v>0</v>
          </cell>
          <cell r="U121">
            <v>0</v>
          </cell>
          <cell r="V121">
            <v>0</v>
          </cell>
          <cell r="W121">
            <v>117</v>
          </cell>
          <cell r="X121">
            <v>117</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3552.0499999999997</v>
          </cell>
          <cell r="O122">
            <v>3151</v>
          </cell>
          <cell r="P122">
            <v>-401.04999999999973</v>
          </cell>
          <cell r="Q122">
            <v>9207.68</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41620</v>
          </cell>
          <cell r="AW146">
            <v>26219.374909090911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1257.3333333333333</v>
          </cell>
          <cell r="O153">
            <v>1617</v>
          </cell>
          <cell r="P153">
            <v>359.66666666666674</v>
          </cell>
          <cell r="Q153">
            <v>4930.636363636364</v>
          </cell>
          <cell r="R153">
            <v>4799</v>
          </cell>
          <cell r="S153">
            <v>-131.63636363636397</v>
          </cell>
          <cell r="T153">
            <v>2716.818181818182</v>
          </cell>
          <cell r="U153">
            <v>1435</v>
          </cell>
          <cell r="V153">
            <v>1281.818181818182</v>
          </cell>
          <cell r="W153">
            <v>2534</v>
          </cell>
          <cell r="X153">
            <v>-182.81818181818198</v>
          </cell>
          <cell r="Y153">
            <v>1771.3636363636363</v>
          </cell>
          <cell r="Z153">
            <v>874</v>
          </cell>
          <cell r="AA153">
            <v>897.36363636363626</v>
          </cell>
          <cell r="AB153">
            <v>596</v>
          </cell>
          <cell r="AC153">
            <v>-1175.3636363636363</v>
          </cell>
          <cell r="AD153">
            <v>2023.2727272727273</v>
          </cell>
          <cell r="AE153">
            <v>2023.090909090909</v>
          </cell>
          <cell r="AF153">
            <v>0.18181818181824383</v>
          </cell>
          <cell r="AG153">
            <v>437</v>
          </cell>
          <cell r="AH153">
            <v>265</v>
          </cell>
          <cell r="AI153">
            <v>0</v>
          </cell>
          <cell r="AJ153">
            <v>-1586.2727272727273</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-1238</v>
          </cell>
          <cell r="N162">
            <v>7720.65</v>
          </cell>
          <cell r="O162">
            <v>7638</v>
          </cell>
          <cell r="P162">
            <v>-82.649999999999636</v>
          </cell>
          <cell r="Q162">
            <v>1739.5839999999998</v>
          </cell>
          <cell r="R162">
            <v>20884</v>
          </cell>
          <cell r="S162">
            <v>19144.416000000001</v>
          </cell>
          <cell r="T162">
            <v>958.47</v>
          </cell>
          <cell r="U162">
            <v>0</v>
          </cell>
          <cell r="V162">
            <v>0</v>
          </cell>
          <cell r="W162">
            <v>817</v>
          </cell>
          <cell r="X162">
            <v>-141.47000000000003</v>
          </cell>
          <cell r="Y162">
            <v>3357.9775757575753</v>
          </cell>
          <cell r="Z162">
            <v>0</v>
          </cell>
          <cell r="AA162">
            <v>0</v>
          </cell>
          <cell r="AB162">
            <v>432</v>
          </cell>
          <cell r="AC162">
            <v>-2925.9775757575753</v>
          </cell>
          <cell r="AD162" t="e">
            <v>#REF!</v>
          </cell>
          <cell r="AE162">
            <v>1773.6</v>
          </cell>
          <cell r="AF162">
            <v>-0.40000000000009095</v>
          </cell>
          <cell r="AG162">
            <v>0</v>
          </cell>
          <cell r="AH162">
            <v>0</v>
          </cell>
          <cell r="AI162">
            <v>0</v>
          </cell>
          <cell r="AJ162" t="e">
            <v>#REF!</v>
          </cell>
          <cell r="AK162">
            <v>0</v>
          </cell>
          <cell r="AL162">
            <v>0</v>
          </cell>
          <cell r="AM162">
            <v>0</v>
          </cell>
          <cell r="AN162" t="e">
            <v>#REF!</v>
          </cell>
          <cell r="AO162">
            <v>1616</v>
          </cell>
          <cell r="AP162" t="e">
            <v>#REF!</v>
          </cell>
          <cell r="AS162">
            <v>10503</v>
          </cell>
        </row>
        <row r="163">
          <cell r="C163">
            <v>0</v>
          </cell>
          <cell r="N163">
            <v>0.20800000000000018</v>
          </cell>
          <cell r="O163">
            <v>0</v>
          </cell>
          <cell r="P163">
            <v>-0.20800000000000018</v>
          </cell>
          <cell r="Q163">
            <v>-0.23600000000000065</v>
          </cell>
          <cell r="R163">
            <v>0</v>
          </cell>
          <cell r="S163">
            <v>0.23600000000000065</v>
          </cell>
          <cell r="T163">
            <v>-0.42800000000000082</v>
          </cell>
          <cell r="U163">
            <v>0</v>
          </cell>
          <cell r="V163">
            <v>0</v>
          </cell>
          <cell r="W163">
            <v>0</v>
          </cell>
          <cell r="X163">
            <v>0.42800000000000082</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116</v>
          </cell>
        </row>
        <row r="164">
          <cell r="C164">
            <v>1767.5940000000001</v>
          </cell>
          <cell r="N164">
            <v>7954.272727272727</v>
          </cell>
          <cell r="O164">
            <v>7835</v>
          </cell>
          <cell r="P164">
            <v>-119.27272727272702</v>
          </cell>
          <cell r="Q164">
            <v>16866.860909090909</v>
          </cell>
          <cell r="R164">
            <v>15904</v>
          </cell>
          <cell r="S164">
            <v>-962.86090909090854</v>
          </cell>
          <cell r="T164">
            <v>6313.227272727273</v>
          </cell>
          <cell r="U164">
            <v>3221</v>
          </cell>
          <cell r="V164">
            <v>3092.227272727273</v>
          </cell>
          <cell r="W164">
            <v>5848</v>
          </cell>
          <cell r="X164">
            <v>-465.22727272727298</v>
          </cell>
          <cell r="Y164">
            <v>5089.647272727273</v>
          </cell>
          <cell r="Z164">
            <v>2495</v>
          </cell>
          <cell r="AA164">
            <v>2594.647272727273</v>
          </cell>
          <cell r="AB164">
            <v>1749</v>
          </cell>
          <cell r="AC164">
            <v>-3340.647272727273</v>
          </cell>
          <cell r="AD164">
            <v>15025.106363636363</v>
          </cell>
          <cell r="AE164">
            <v>13500.136363636364</v>
          </cell>
          <cell r="AF164">
            <v>1524.9699999999996</v>
          </cell>
          <cell r="AG164">
            <v>4464</v>
          </cell>
          <cell r="AH164">
            <v>3202</v>
          </cell>
          <cell r="AI164">
            <v>427</v>
          </cell>
          <cell r="AJ164">
            <v>-10561.106363636363</v>
          </cell>
          <cell r="AK164">
            <v>0</v>
          </cell>
          <cell r="AL164">
            <v>0</v>
          </cell>
          <cell r="AM164">
            <v>0</v>
          </cell>
          <cell r="AN164" t="e">
            <v>#REF!</v>
          </cell>
          <cell r="AO164">
            <v>0</v>
          </cell>
          <cell r="AP164" t="e">
            <v>#REF!</v>
          </cell>
          <cell r="AS164">
            <v>33142</v>
          </cell>
        </row>
        <row r="165">
          <cell r="C165">
            <v>37</v>
          </cell>
          <cell r="N165">
            <v>182.13333333333333</v>
          </cell>
          <cell r="O165">
            <v>4</v>
          </cell>
          <cell r="P165">
            <v>-178.13333333333333</v>
          </cell>
          <cell r="Q165">
            <v>325.06666666666666</v>
          </cell>
          <cell r="R165">
            <v>92</v>
          </cell>
          <cell r="S165">
            <v>-233.06666666666666</v>
          </cell>
          <cell r="T165">
            <v>6322.3333333333339</v>
          </cell>
          <cell r="U165">
            <v>3406</v>
          </cell>
          <cell r="V165">
            <v>2916.3333333333339</v>
          </cell>
          <cell r="W165">
            <v>6069</v>
          </cell>
          <cell r="X165">
            <v>-253.33333333333394</v>
          </cell>
          <cell r="Y165">
            <v>508.13333333333327</v>
          </cell>
          <cell r="Z165">
            <v>57</v>
          </cell>
          <cell r="AA165">
            <v>61.199999999999989</v>
          </cell>
          <cell r="AB165">
            <v>27</v>
          </cell>
          <cell r="AC165">
            <v>-481.13333333333327</v>
          </cell>
          <cell r="AD165">
            <v>157</v>
          </cell>
          <cell r="AE165">
            <v>139</v>
          </cell>
          <cell r="AF165">
            <v>18</v>
          </cell>
          <cell r="AG165">
            <v>44</v>
          </cell>
          <cell r="AH165">
            <v>15</v>
          </cell>
          <cell r="AI165">
            <v>29</v>
          </cell>
          <cell r="AJ165">
            <v>-113</v>
          </cell>
          <cell r="AK165">
            <v>0</v>
          </cell>
          <cell r="AL165">
            <v>0</v>
          </cell>
          <cell r="AM165">
            <v>0</v>
          </cell>
          <cell r="AN165">
            <v>19</v>
          </cell>
          <cell r="AO165">
            <v>0</v>
          </cell>
          <cell r="AP165">
            <v>7437.6666666666661</v>
          </cell>
          <cell r="AS165">
            <v>6206</v>
          </cell>
        </row>
        <row r="166">
          <cell r="C166">
            <v>12644.757999999996</v>
          </cell>
          <cell r="N166">
            <v>9257.5760000000009</v>
          </cell>
          <cell r="Q166">
            <v>54339.615333333335</v>
          </cell>
          <cell r="T166">
            <v>11734.101333333339</v>
          </cell>
          <cell r="Y166">
            <v>7437.2424242423831</v>
          </cell>
          <cell r="AE166">
            <v>13835.354000000003</v>
          </cell>
          <cell r="AG166">
            <v>2466</v>
          </cell>
          <cell r="AH166">
            <v>2561</v>
          </cell>
          <cell r="AN166" t="e">
            <v>#REF!</v>
          </cell>
          <cell r="AP166" t="e">
            <v>#REF!</v>
          </cell>
        </row>
        <row r="167">
          <cell r="C167" t="e">
            <v>#REF!</v>
          </cell>
          <cell r="N167">
            <v>4169</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65079.679666666663</v>
          </cell>
          <cell r="T227">
            <v>28598.224848484853</v>
          </cell>
          <cell r="Y227" t="e">
            <v>#REF!</v>
          </cell>
          <cell r="AN227" t="e">
            <v>#REF!</v>
          </cell>
          <cell r="AP227" t="e">
            <v>#REF!</v>
          </cell>
          <cell r="AQ227" t="e">
            <v>#REF!</v>
          </cell>
        </row>
        <row r="228">
          <cell r="C228" t="e">
            <v>#REF!</v>
          </cell>
          <cell r="N228" t="e">
            <v>#REF!</v>
          </cell>
          <cell r="Q228">
            <v>28626.461424242421</v>
          </cell>
          <cell r="T228">
            <v>14393.519575757578</v>
          </cell>
          <cell r="Y228" t="e">
            <v>#REF!</v>
          </cell>
          <cell r="AP228" t="e">
            <v>#REF!</v>
          </cell>
          <cell r="AQ228" t="e">
            <v>#REF!</v>
          </cell>
        </row>
        <row r="230">
          <cell r="C230">
            <v>1767.5940000000001</v>
          </cell>
          <cell r="N230">
            <v>7954.272727272727</v>
          </cell>
          <cell r="Q230">
            <v>16866.860909090909</v>
          </cell>
          <cell r="T230">
            <v>6313.227272727273</v>
          </cell>
          <cell r="Y230">
            <v>5089.647272727273</v>
          </cell>
          <cell r="AN230" t="e">
            <v>#REF!</v>
          </cell>
          <cell r="AP230" t="e">
            <v>#REF!</v>
          </cell>
          <cell r="AQ230" t="e">
            <v>#REF!</v>
          </cell>
        </row>
        <row r="231">
          <cell r="C231">
            <v>482</v>
          </cell>
          <cell r="N231">
            <v>2501</v>
          </cell>
          <cell r="Q231">
            <v>4601</v>
          </cell>
          <cell r="T231">
            <v>1721</v>
          </cell>
          <cell r="Y231">
            <v>1387</v>
          </cell>
          <cell r="AP231" t="e">
            <v>#REF!</v>
          </cell>
          <cell r="AQ231" t="e">
            <v>#REF!</v>
          </cell>
        </row>
        <row r="232">
          <cell r="AQ232" t="e">
            <v>#REF!</v>
          </cell>
        </row>
        <row r="233">
          <cell r="C233">
            <v>0</v>
          </cell>
          <cell r="N233">
            <v>0</v>
          </cell>
          <cell r="Q233">
            <v>135.46666666666667</v>
          </cell>
          <cell r="T233">
            <v>6152.4000000000005</v>
          </cell>
          <cell r="Y233">
            <v>118.19999999999999</v>
          </cell>
          <cell r="AP233">
            <v>6410.0666666666666</v>
          </cell>
          <cell r="AQ233" t="e">
            <v>#REF!</v>
          </cell>
        </row>
        <row r="234">
          <cell r="C234">
            <v>0</v>
          </cell>
          <cell r="N234">
            <v>0</v>
          </cell>
          <cell r="Q234">
            <v>0</v>
          </cell>
          <cell r="T234">
            <v>0</v>
          </cell>
          <cell r="Y234">
            <v>0</v>
          </cell>
          <cell r="AP234">
            <v>19</v>
          </cell>
          <cell r="AQ234" t="e">
            <v>#REF!</v>
          </cell>
        </row>
        <row r="235">
          <cell r="C235" t="e">
            <v>#REF!</v>
          </cell>
          <cell r="N235">
            <v>0</v>
          </cell>
          <cell r="Q235">
            <v>0</v>
          </cell>
          <cell r="T235">
            <v>0</v>
          </cell>
          <cell r="Y235">
            <v>0</v>
          </cell>
          <cell r="AP235" t="e">
            <v>#REF!</v>
          </cell>
          <cell r="AQ235" t="e">
            <v>#REF!</v>
          </cell>
        </row>
        <row r="236">
          <cell r="AQ236" t="e">
            <v>#REF!</v>
          </cell>
        </row>
        <row r="237">
          <cell r="C237">
            <v>-1238</v>
          </cell>
          <cell r="N237">
            <v>7720.65</v>
          </cell>
          <cell r="Q237">
            <v>1739.5839999999998</v>
          </cell>
          <cell r="T237">
            <v>958.47</v>
          </cell>
          <cell r="Y237">
            <v>3357.9775757575753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388</v>
          </cell>
          <cell r="N243">
            <v>3127</v>
          </cell>
          <cell r="Q243">
            <v>5703</v>
          </cell>
          <cell r="T243">
            <v>797.25866666666661</v>
          </cell>
          <cell r="Y243">
            <v>632.22533333333331</v>
          </cell>
          <cell r="AP243">
            <v>13522.366500142667</v>
          </cell>
          <cell r="AQ243" t="e">
            <v>#REF!</v>
          </cell>
        </row>
        <row r="244">
          <cell r="C244">
            <v>1661</v>
          </cell>
          <cell r="N244">
            <v>46</v>
          </cell>
          <cell r="Q244">
            <v>900</v>
          </cell>
          <cell r="T244">
            <v>343.62666666666667</v>
          </cell>
          <cell r="Y244">
            <v>323.78399999999999</v>
          </cell>
          <cell r="AP244">
            <v>3426.6078749021572</v>
          </cell>
          <cell r="AQ244" t="e">
            <v>#REF!</v>
          </cell>
        </row>
        <row r="245">
          <cell r="AQ245" t="e">
            <v>#REF!</v>
          </cell>
        </row>
        <row r="246">
          <cell r="C246">
            <v>0</v>
          </cell>
          <cell r="N246">
            <v>1</v>
          </cell>
          <cell r="Q246">
            <v>0</v>
          </cell>
          <cell r="T246">
            <v>118.19266666666665</v>
          </cell>
          <cell r="Y246">
            <v>-46.472000000000008</v>
          </cell>
          <cell r="AP246">
            <v>72.720666666666645</v>
          </cell>
          <cell r="AQ246" t="e">
            <v>#REF!</v>
          </cell>
        </row>
        <row r="247">
          <cell r="C247">
            <v>7</v>
          </cell>
          <cell r="N247">
            <v>259.286</v>
          </cell>
          <cell r="Q247">
            <v>12306.890666666668</v>
          </cell>
          <cell r="T247">
            <v>0</v>
          </cell>
          <cell r="Y247">
            <v>0</v>
          </cell>
          <cell r="AP247">
            <v>15115.848666666669</v>
          </cell>
          <cell r="AQ247" t="e">
            <v>#REF!</v>
          </cell>
        </row>
        <row r="248">
          <cell r="C248">
            <v>0</v>
          </cell>
          <cell r="N248">
            <v>0</v>
          </cell>
          <cell r="Q248">
            <v>0</v>
          </cell>
          <cell r="T248">
            <v>0</v>
          </cell>
          <cell r="Y248">
            <v>0</v>
          </cell>
          <cell r="AP248">
            <v>658.33066666666662</v>
          </cell>
          <cell r="AQ248" t="e">
            <v>#REF!</v>
          </cell>
        </row>
        <row r="249">
          <cell r="C249">
            <v>906</v>
          </cell>
          <cell r="N249">
            <v>0</v>
          </cell>
          <cell r="Q249">
            <v>0</v>
          </cell>
          <cell r="T249">
            <v>0</v>
          </cell>
          <cell r="Y249">
            <v>18</v>
          </cell>
          <cell r="AP249">
            <v>924</v>
          </cell>
          <cell r="AQ249" t="e">
            <v>#REF!</v>
          </cell>
        </row>
        <row r="250">
          <cell r="C250">
            <v>0</v>
          </cell>
          <cell r="N250">
            <v>0.20800000000000018</v>
          </cell>
          <cell r="Q250">
            <v>-324</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26435.197424242418</v>
          </cell>
          <cell r="T252">
            <v>13435.81357575758</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8"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t="str">
            <v>+</v>
          </cell>
          <cell r="Y29" t="str">
            <v>+</v>
          </cell>
          <cell r="AD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20566.2</v>
          </cell>
          <cell r="N39">
            <v>30682.273393939395</v>
          </cell>
          <cell r="O39">
            <v>6571</v>
          </cell>
          <cell r="P39">
            <v>-24111.273393939395</v>
          </cell>
          <cell r="Q39">
            <v>82056.196636363631</v>
          </cell>
          <cell r="R39">
            <v>23576</v>
          </cell>
          <cell r="S39">
            <v>-58480.196636363631</v>
          </cell>
          <cell r="T39">
            <v>27742.144545454503</v>
          </cell>
          <cell r="W39">
            <v>8380</v>
          </cell>
          <cell r="X39">
            <v>-19362.144545454503</v>
          </cell>
          <cell r="Y39">
            <v>17695.022545454543</v>
          </cell>
          <cell r="Z39">
            <v>7534</v>
          </cell>
          <cell r="AA39">
            <v>9770.7412121212074</v>
          </cell>
          <cell r="AB39">
            <v>5452</v>
          </cell>
          <cell r="AC39">
            <v>-12243.022545454543</v>
          </cell>
          <cell r="AD39">
            <v>40828.740181818175</v>
          </cell>
          <cell r="AE39">
            <v>33499.447090909096</v>
          </cell>
          <cell r="AF39">
            <v>7329.293090909091</v>
          </cell>
          <cell r="AG39">
            <v>8513</v>
          </cell>
          <cell r="AH39">
            <v>6481</v>
          </cell>
          <cell r="AI39">
            <v>2032</v>
          </cell>
          <cell r="AJ39">
            <v>-32315.740181818175</v>
          </cell>
          <cell r="AN39" t="e">
            <v>#REF!</v>
          </cell>
        </row>
        <row r="40">
          <cell r="C40">
            <v>5739.2000000000007</v>
          </cell>
        </row>
        <row r="41">
          <cell r="C41">
            <v>1334.2</v>
          </cell>
          <cell r="D41">
            <v>443</v>
          </cell>
          <cell r="E41">
            <v>691.2</v>
          </cell>
          <cell r="N41">
            <v>8907.5227272727279</v>
          </cell>
          <cell r="Q41">
            <v>18788.680909090908</v>
          </cell>
          <cell r="T41">
            <v>6953.1772727272728</v>
          </cell>
          <cell r="U41">
            <v>3221</v>
          </cell>
          <cell r="V41">
            <v>3732.1772727272732</v>
          </cell>
          <cell r="Y41">
            <v>5686.5072727272727</v>
          </cell>
          <cell r="Z41">
            <v>2495</v>
          </cell>
          <cell r="AA41">
            <v>3191.5072727272727</v>
          </cell>
          <cell r="AE41">
            <v>15260.045454545454</v>
          </cell>
          <cell r="AG41">
            <v>4464</v>
          </cell>
          <cell r="AH41">
            <v>3202</v>
          </cell>
          <cell r="AN41" t="e">
            <v>#REF!</v>
          </cell>
          <cell r="AR41">
            <v>6923.6845454545455</v>
          </cell>
        </row>
        <row r="42">
          <cell r="Q42">
            <v>970</v>
          </cell>
          <cell r="V42">
            <v>750</v>
          </cell>
          <cell r="AA42">
            <v>590</v>
          </cell>
          <cell r="AR42">
            <v>2095</v>
          </cell>
        </row>
        <row r="46">
          <cell r="C46">
            <v>743</v>
          </cell>
          <cell r="D46">
            <v>327</v>
          </cell>
          <cell r="E46">
            <v>416</v>
          </cell>
          <cell r="N46">
            <v>3655.404</v>
          </cell>
          <cell r="O46">
            <v>1204</v>
          </cell>
          <cell r="P46">
            <v>-2451.404</v>
          </cell>
          <cell r="Q46">
            <v>7915.9493333333339</v>
          </cell>
          <cell r="R46">
            <v>2125</v>
          </cell>
          <cell r="S46">
            <v>-5790.9493333333339</v>
          </cell>
          <cell r="T46">
            <v>1893.3546666666666</v>
          </cell>
          <cell r="U46">
            <v>834</v>
          </cell>
          <cell r="V46">
            <v>1059.3546666666666</v>
          </cell>
          <cell r="W46">
            <v>431</v>
          </cell>
          <cell r="X46">
            <v>-1462.3546666666666</v>
          </cell>
          <cell r="Y46">
            <v>1793.3940000000002</v>
          </cell>
          <cell r="Z46">
            <v>784</v>
          </cell>
          <cell r="AA46">
            <v>1009.3940000000002</v>
          </cell>
          <cell r="AB46">
            <v>400</v>
          </cell>
          <cell r="AC46">
            <v>-1393.3940000000002</v>
          </cell>
          <cell r="AD46">
            <v>4347.058</v>
          </cell>
          <cell r="AE46">
            <v>3725.9300000000003</v>
          </cell>
          <cell r="AF46">
            <v>621.1279999999997</v>
          </cell>
          <cell r="AG46">
            <v>1087</v>
          </cell>
          <cell r="AH46">
            <v>292</v>
          </cell>
          <cell r="AI46">
            <v>134</v>
          </cell>
          <cell r="AJ46">
            <v>-3260.058</v>
          </cell>
          <cell r="AN46">
            <v>0</v>
          </cell>
          <cell r="AP46">
            <v>19980.752</v>
          </cell>
          <cell r="AQ46">
            <v>5779.0039999999999</v>
          </cell>
          <cell r="AR46">
            <v>14201.748</v>
          </cell>
          <cell r="AS46">
            <v>4452</v>
          </cell>
          <cell r="AT46">
            <v>-15528.752</v>
          </cell>
          <cell r="AU46">
            <v>1618</v>
          </cell>
          <cell r="AV46">
            <v>4760</v>
          </cell>
          <cell r="AW46">
            <v>4161.0039999999999</v>
          </cell>
          <cell r="AX46">
            <v>9441.7479999999996</v>
          </cell>
        </row>
        <row r="47">
          <cell r="C47">
            <v>1252</v>
          </cell>
          <cell r="E47">
            <v>1252</v>
          </cell>
          <cell r="N47">
            <v>3387</v>
          </cell>
          <cell r="Q47">
            <v>6353</v>
          </cell>
          <cell r="T47">
            <v>929.25866666666661</v>
          </cell>
          <cell r="U47">
            <v>428</v>
          </cell>
          <cell r="V47">
            <v>501.25866666666661</v>
          </cell>
          <cell r="Y47">
            <v>737.22533333333331</v>
          </cell>
          <cell r="Z47">
            <v>325</v>
          </cell>
          <cell r="AA47">
            <v>412.22533333333331</v>
          </cell>
          <cell r="AC47">
            <v>-737.22533333333331</v>
          </cell>
          <cell r="AD47">
            <v>3676.1707200000001</v>
          </cell>
          <cell r="AE47">
            <v>3356.8825001426667</v>
          </cell>
          <cell r="AP47">
            <v>16015.366500142667</v>
          </cell>
        </row>
        <row r="48">
          <cell r="C48">
            <v>4</v>
          </cell>
          <cell r="E48">
            <v>4</v>
          </cell>
          <cell r="N48">
            <v>1</v>
          </cell>
          <cell r="Q48">
            <v>0</v>
          </cell>
          <cell r="T48">
            <v>138.19266666666664</v>
          </cell>
          <cell r="U48">
            <v>51</v>
          </cell>
          <cell r="V48">
            <v>87.192666666666639</v>
          </cell>
          <cell r="Y48">
            <v>-46.472000000000008</v>
          </cell>
          <cell r="Z48">
            <v>-136</v>
          </cell>
          <cell r="AA48">
            <v>89.527999999999992</v>
          </cell>
          <cell r="AC48">
            <v>46.472000000000008</v>
          </cell>
          <cell r="AD48">
            <v>0</v>
          </cell>
          <cell r="AE48">
            <v>0</v>
          </cell>
          <cell r="AP48">
            <v>96.720666666666631</v>
          </cell>
        </row>
        <row r="49">
          <cell r="C49">
            <v>521</v>
          </cell>
          <cell r="E49">
            <v>521</v>
          </cell>
          <cell r="N49">
            <v>59</v>
          </cell>
          <cell r="Q49">
            <v>921</v>
          </cell>
          <cell r="T49">
            <v>372.62666666666667</v>
          </cell>
          <cell r="U49">
            <v>186</v>
          </cell>
          <cell r="V49">
            <v>186.62666666666667</v>
          </cell>
          <cell r="Y49">
            <v>389.78399999999999</v>
          </cell>
          <cell r="Z49">
            <v>187</v>
          </cell>
          <cell r="AA49">
            <v>202.78399999999999</v>
          </cell>
          <cell r="AC49">
            <v>-389.78399999999999</v>
          </cell>
          <cell r="AD49">
            <v>194.34026666666668</v>
          </cell>
          <cell r="AE49">
            <v>163.19720823549071</v>
          </cell>
          <cell r="AP49">
            <v>2426.6078749021572</v>
          </cell>
        </row>
        <row r="50">
          <cell r="C50">
            <v>2</v>
          </cell>
          <cell r="D50">
            <v>2</v>
          </cell>
          <cell r="E50">
            <v>0</v>
          </cell>
          <cell r="N50">
            <v>395.25733333333335</v>
          </cell>
          <cell r="O50">
            <v>121</v>
          </cell>
          <cell r="P50">
            <v>-274.25733333333335</v>
          </cell>
          <cell r="Q50">
            <v>4054.1680000000001</v>
          </cell>
          <cell r="R50">
            <v>1386</v>
          </cell>
          <cell r="S50">
            <v>-2668.1680000000001</v>
          </cell>
          <cell r="T50">
            <v>8049.4773333333324</v>
          </cell>
          <cell r="U50">
            <v>3806</v>
          </cell>
          <cell r="V50">
            <v>4243.4773333333324</v>
          </cell>
          <cell r="W50">
            <v>2636</v>
          </cell>
          <cell r="X50">
            <v>-5413.4773333333324</v>
          </cell>
          <cell r="Y50">
            <v>942.30733333333342</v>
          </cell>
          <cell r="Z50">
            <v>347</v>
          </cell>
          <cell r="AA50">
            <v>595.30733333333342</v>
          </cell>
          <cell r="AB50">
            <v>292</v>
          </cell>
          <cell r="AC50">
            <v>-650.30733333333342</v>
          </cell>
          <cell r="AD50">
            <v>1714.9573333333331</v>
          </cell>
          <cell r="AE50">
            <v>1227.72</v>
          </cell>
          <cell r="AF50">
            <v>487.23733333333303</v>
          </cell>
          <cell r="AG50">
            <v>288</v>
          </cell>
          <cell r="AH50">
            <v>601</v>
          </cell>
          <cell r="AI50">
            <v>56</v>
          </cell>
          <cell r="AJ50">
            <v>-1426.9573333333331</v>
          </cell>
          <cell r="AN50">
            <v>0</v>
          </cell>
          <cell r="AP50">
            <v>14632.33</v>
          </cell>
          <cell r="AQ50">
            <v>4555.6573333333336</v>
          </cell>
          <cell r="AR50">
            <v>10076.672666666665</v>
          </cell>
          <cell r="AS50">
            <v>5036</v>
          </cell>
          <cell r="AT50">
            <v>-9596.33</v>
          </cell>
          <cell r="AU50">
            <v>4153</v>
          </cell>
          <cell r="AV50">
            <v>6217</v>
          </cell>
          <cell r="AW50">
            <v>402.65733333333355</v>
          </cell>
          <cell r="AX50">
            <v>3859.6726666666655</v>
          </cell>
        </row>
        <row r="51">
          <cell r="C51">
            <v>0</v>
          </cell>
          <cell r="D51">
            <v>0</v>
          </cell>
          <cell r="E51">
            <v>0</v>
          </cell>
          <cell r="N51">
            <v>0</v>
          </cell>
          <cell r="P51">
            <v>0</v>
          </cell>
          <cell r="Q51">
            <v>149.13333333333333</v>
          </cell>
          <cell r="R51">
            <v>54</v>
          </cell>
          <cell r="S51">
            <v>-95.133333333333326</v>
          </cell>
          <cell r="T51">
            <v>6799.4000000000005</v>
          </cell>
          <cell r="U51">
            <v>3230</v>
          </cell>
          <cell r="V51">
            <v>3569.4000000000005</v>
          </cell>
          <cell r="W51">
            <v>2407</v>
          </cell>
          <cell r="X51">
            <v>-4392.4000000000005</v>
          </cell>
          <cell r="Y51">
            <v>131.53333333333333</v>
          </cell>
          <cell r="Z51">
            <v>57</v>
          </cell>
          <cell r="AA51">
            <v>74.533333333333331</v>
          </cell>
          <cell r="AB51">
            <v>20</v>
          </cell>
          <cell r="AC51">
            <v>-111.53333333333333</v>
          </cell>
          <cell r="AD51">
            <v>5.3</v>
          </cell>
          <cell r="AE51">
            <v>4</v>
          </cell>
          <cell r="AF51">
            <v>1.2999999999999998</v>
          </cell>
          <cell r="AI51">
            <v>0</v>
          </cell>
          <cell r="AJ51">
            <v>-5.3</v>
          </cell>
          <cell r="AP51">
            <v>7084.0666666666675</v>
          </cell>
          <cell r="AQ51">
            <v>3287</v>
          </cell>
          <cell r="AR51">
            <v>3797.0666666666675</v>
          </cell>
          <cell r="AS51">
            <v>2481</v>
          </cell>
          <cell r="AT51">
            <v>-4603.0666666666675</v>
          </cell>
          <cell r="AU51">
            <v>3287</v>
          </cell>
          <cell r="AV51">
            <v>3695</v>
          </cell>
          <cell r="AW51">
            <v>0</v>
          </cell>
          <cell r="AX51">
            <v>102.06666666666752</v>
          </cell>
        </row>
        <row r="52">
          <cell r="C52">
            <v>0</v>
          </cell>
          <cell r="D52">
            <v>0</v>
          </cell>
          <cell r="E52">
            <v>0</v>
          </cell>
          <cell r="N52">
            <v>0</v>
          </cell>
          <cell r="P52">
            <v>0</v>
          </cell>
          <cell r="Q52">
            <v>84552</v>
          </cell>
          <cell r="R52">
            <v>61402</v>
          </cell>
          <cell r="S52">
            <v>-23150</v>
          </cell>
          <cell r="T52">
            <v>202560</v>
          </cell>
          <cell r="U52">
            <v>108806.34756097561</v>
          </cell>
          <cell r="V52">
            <v>93753.652439024387</v>
          </cell>
          <cell r="W52">
            <v>93632</v>
          </cell>
          <cell r="X52">
            <v>-108928</v>
          </cell>
          <cell r="Y52">
            <v>173049</v>
          </cell>
          <cell r="Z52">
            <v>86757.750161952048</v>
          </cell>
          <cell r="AA52">
            <v>86291.249838047952</v>
          </cell>
          <cell r="AB52">
            <v>76301</v>
          </cell>
          <cell r="AC52">
            <v>-96748</v>
          </cell>
          <cell r="AD52">
            <v>0</v>
          </cell>
          <cell r="AE52">
            <v>0</v>
          </cell>
          <cell r="AF52">
            <v>0</v>
          </cell>
          <cell r="AI52">
            <v>0</v>
          </cell>
          <cell r="AJ52">
            <v>0</v>
          </cell>
          <cell r="AN52">
            <v>0</v>
          </cell>
          <cell r="AP52">
            <v>460162</v>
          </cell>
          <cell r="AQ52">
            <v>195565.09772292766</v>
          </cell>
          <cell r="AR52">
            <v>264596.90227707231</v>
          </cell>
          <cell r="AS52">
            <v>231335</v>
          </cell>
          <cell r="AT52">
            <v>-228827</v>
          </cell>
          <cell r="AU52">
            <v>195564.09772292766</v>
          </cell>
          <cell r="AV52">
            <v>264597</v>
          </cell>
          <cell r="AW52">
            <v>1</v>
          </cell>
          <cell r="AX52">
            <v>-9.772292769048363E-2</v>
          </cell>
        </row>
        <row r="53">
          <cell r="C53">
            <v>10</v>
          </cell>
          <cell r="D53">
            <v>0</v>
          </cell>
          <cell r="E53">
            <v>10</v>
          </cell>
          <cell r="N53">
            <v>0</v>
          </cell>
          <cell r="P53">
            <v>0</v>
          </cell>
          <cell r="Q53">
            <v>84552</v>
          </cell>
          <cell r="R53">
            <v>61402</v>
          </cell>
          <cell r="S53">
            <v>-23150</v>
          </cell>
          <cell r="T53">
            <v>202560</v>
          </cell>
          <cell r="U53">
            <v>108806.34756097561</v>
          </cell>
          <cell r="V53">
            <v>93753.652439024387</v>
          </cell>
          <cell r="W53">
            <v>93632</v>
          </cell>
          <cell r="X53">
            <v>-108928</v>
          </cell>
          <cell r="Y53">
            <v>173049</v>
          </cell>
          <cell r="Z53">
            <v>86757.750161952048</v>
          </cell>
          <cell r="AA53">
            <v>86291.249838047952</v>
          </cell>
          <cell r="AB53">
            <v>46301</v>
          </cell>
          <cell r="AC53">
            <v>-126748</v>
          </cell>
          <cell r="AD53">
            <v>0</v>
          </cell>
          <cell r="AE53">
            <v>0</v>
          </cell>
          <cell r="AF53">
            <v>0</v>
          </cell>
          <cell r="AI53">
            <v>0</v>
          </cell>
          <cell r="AJ53">
            <v>0</v>
          </cell>
          <cell r="AP53">
            <v>460171</v>
          </cell>
          <cell r="AQ53">
            <v>195564.09772292766</v>
          </cell>
          <cell r="AR53">
            <v>264606.90227707231</v>
          </cell>
          <cell r="AS53">
            <v>201335</v>
          </cell>
          <cell r="AT53">
            <v>-258836</v>
          </cell>
          <cell r="AU53">
            <v>195564.09772292766</v>
          </cell>
          <cell r="AV53">
            <v>264597</v>
          </cell>
          <cell r="AW53">
            <v>0</v>
          </cell>
          <cell r="AX53">
            <v>9.9022770723095164</v>
          </cell>
        </row>
        <row r="54">
          <cell r="C54">
            <v>854</v>
          </cell>
          <cell r="D54">
            <v>0</v>
          </cell>
          <cell r="E54">
            <v>854</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53</v>
          </cell>
          <cell r="D55">
            <v>6</v>
          </cell>
          <cell r="E55">
            <v>47</v>
          </cell>
          <cell r="N55">
            <v>317.95266666666669</v>
          </cell>
          <cell r="O55">
            <v>140</v>
          </cell>
          <cell r="P55">
            <v>-177.95266666666669</v>
          </cell>
          <cell r="Q55">
            <v>14676.890666666668</v>
          </cell>
          <cell r="R55">
            <v>8493</v>
          </cell>
          <cell r="S55">
            <v>-6183.890666666668</v>
          </cell>
          <cell r="T55">
            <v>0</v>
          </cell>
          <cell r="U55">
            <v>0</v>
          </cell>
          <cell r="V55">
            <v>0</v>
          </cell>
          <cell r="X55">
            <v>0</v>
          </cell>
          <cell r="Y55">
            <v>0</v>
          </cell>
          <cell r="Z55">
            <v>0</v>
          </cell>
          <cell r="AA55">
            <v>0</v>
          </cell>
          <cell r="AB55">
            <v>0</v>
          </cell>
          <cell r="AC55">
            <v>0</v>
          </cell>
          <cell r="AD55">
            <v>7067.8566666666675</v>
          </cell>
          <cell r="AE55">
            <v>2812.672</v>
          </cell>
          <cell r="AF55">
            <v>4255.1846666666679</v>
          </cell>
          <cell r="AG55">
            <v>809</v>
          </cell>
          <cell r="AH55">
            <v>810</v>
          </cell>
          <cell r="AI55">
            <v>1225</v>
          </cell>
          <cell r="AJ55">
            <v>-6258.8566666666675</v>
          </cell>
          <cell r="AN55">
            <v>0</v>
          </cell>
          <cell r="AP55">
            <v>17860.515333333333</v>
          </cell>
          <cell r="AQ55">
            <v>323.95266666666669</v>
          </cell>
          <cell r="AR55">
            <v>17536.562666666665</v>
          </cell>
          <cell r="AS55">
            <v>9442</v>
          </cell>
          <cell r="AT55">
            <v>-8418.5153333333328</v>
          </cell>
          <cell r="AU55">
            <v>0</v>
          </cell>
          <cell r="AV55">
            <v>4990</v>
          </cell>
          <cell r="AW55">
            <v>323.95266666666669</v>
          </cell>
          <cell r="AX55">
            <v>12546.562666666665</v>
          </cell>
        </row>
        <row r="56">
          <cell r="C56">
            <v>772.2</v>
          </cell>
          <cell r="D56">
            <v>310</v>
          </cell>
          <cell r="E56">
            <v>462.20000000000005</v>
          </cell>
          <cell r="N56">
            <v>5430.189393939394</v>
          </cell>
          <cell r="O56">
            <v>1303</v>
          </cell>
          <cell r="P56">
            <v>-4127.189393939394</v>
          </cell>
          <cell r="Q56">
            <v>9713.4081818181821</v>
          </cell>
          <cell r="R56">
            <v>2369</v>
          </cell>
          <cell r="S56">
            <v>-7344.4081818181821</v>
          </cell>
          <cell r="T56">
            <v>2893.9954545454548</v>
          </cell>
          <cell r="U56">
            <v>1300</v>
          </cell>
          <cell r="V56">
            <v>1593.9954545454548</v>
          </cell>
          <cell r="W56">
            <v>745</v>
          </cell>
          <cell r="X56">
            <v>-2148.9954545454548</v>
          </cell>
          <cell r="Y56">
            <v>2718.2345454545457</v>
          </cell>
          <cell r="Z56">
            <v>1178</v>
          </cell>
          <cell r="AA56">
            <v>1540.2345454545457</v>
          </cell>
          <cell r="AB56">
            <v>662</v>
          </cell>
          <cell r="AC56">
            <v>-2056.2345454545457</v>
          </cell>
          <cell r="AD56">
            <v>10620.884545454544</v>
          </cell>
          <cell r="AE56">
            <v>9515.045454545454</v>
          </cell>
          <cell r="AF56">
            <v>1105.8390909090904</v>
          </cell>
          <cell r="AG56">
            <v>2563</v>
          </cell>
          <cell r="AH56">
            <v>1747</v>
          </cell>
          <cell r="AI56">
            <v>306</v>
          </cell>
          <cell r="AJ56">
            <v>-8057.8845454545444</v>
          </cell>
          <cell r="AN56">
            <v>0</v>
          </cell>
          <cell r="AP56">
            <v>31814.073030303029</v>
          </cell>
          <cell r="AQ56">
            <v>8727.007575757576</v>
          </cell>
          <cell r="AR56">
            <v>23087.065454545453</v>
          </cell>
          <cell r="AS56">
            <v>6826</v>
          </cell>
          <cell r="AT56">
            <v>-24988.073030303029</v>
          </cell>
          <cell r="AU56">
            <v>2478</v>
          </cell>
          <cell r="AV56">
            <v>6437</v>
          </cell>
          <cell r="AW56">
            <v>6249.007575757576</v>
          </cell>
          <cell r="AX56">
            <v>16650.065454545453</v>
          </cell>
        </row>
        <row r="57">
          <cell r="C57">
            <v>27</v>
          </cell>
          <cell r="D57">
            <v>16</v>
          </cell>
          <cell r="E57">
            <v>11</v>
          </cell>
          <cell r="N57">
            <v>300</v>
          </cell>
          <cell r="O57">
            <v>70</v>
          </cell>
          <cell r="P57">
            <v>-230</v>
          </cell>
          <cell r="Q57">
            <v>537</v>
          </cell>
          <cell r="R57">
            <v>129</v>
          </cell>
          <cell r="S57">
            <v>-408</v>
          </cell>
          <cell r="T57">
            <v>158</v>
          </cell>
          <cell r="U57">
            <v>71</v>
          </cell>
          <cell r="V57">
            <v>87</v>
          </cell>
          <cell r="W57">
            <v>39</v>
          </cell>
          <cell r="X57">
            <v>-119</v>
          </cell>
          <cell r="Y57">
            <v>146</v>
          </cell>
          <cell r="Z57">
            <v>65</v>
          </cell>
          <cell r="AA57">
            <v>81</v>
          </cell>
          <cell r="AB57">
            <v>35</v>
          </cell>
          <cell r="AC57">
            <v>-111</v>
          </cell>
          <cell r="AD57">
            <v>584</v>
          </cell>
          <cell r="AE57">
            <v>522</v>
          </cell>
          <cell r="AF57">
            <v>62</v>
          </cell>
          <cell r="AG57">
            <v>136</v>
          </cell>
          <cell r="AH57">
            <v>96</v>
          </cell>
          <cell r="AI57">
            <v>18</v>
          </cell>
          <cell r="AJ57">
            <v>-448</v>
          </cell>
          <cell r="AN57">
            <v>0</v>
          </cell>
          <cell r="AP57">
            <v>1733</v>
          </cell>
          <cell r="AQ57">
            <v>480</v>
          </cell>
          <cell r="AR57">
            <v>1253</v>
          </cell>
          <cell r="AS57">
            <v>369</v>
          </cell>
          <cell r="AT57">
            <v>-1364</v>
          </cell>
          <cell r="AU57">
            <v>136</v>
          </cell>
          <cell r="AV57">
            <v>270</v>
          </cell>
          <cell r="AW57">
            <v>344</v>
          </cell>
          <cell r="AX57">
            <v>983</v>
          </cell>
        </row>
        <row r="58">
          <cell r="C58">
            <v>335</v>
          </cell>
          <cell r="D58">
            <v>117</v>
          </cell>
          <cell r="E58">
            <v>218</v>
          </cell>
          <cell r="N58">
            <v>1740</v>
          </cell>
          <cell r="O58">
            <v>417</v>
          </cell>
          <cell r="P58">
            <v>-1323</v>
          </cell>
          <cell r="Q58">
            <v>3109</v>
          </cell>
          <cell r="R58">
            <v>610</v>
          </cell>
          <cell r="S58">
            <v>-2499</v>
          </cell>
          <cell r="T58">
            <v>926</v>
          </cell>
          <cell r="U58">
            <v>415</v>
          </cell>
          <cell r="V58">
            <v>511</v>
          </cell>
          <cell r="W58">
            <v>229</v>
          </cell>
          <cell r="X58">
            <v>-697</v>
          </cell>
          <cell r="Y58">
            <v>870</v>
          </cell>
          <cell r="Z58">
            <v>378</v>
          </cell>
          <cell r="AA58">
            <v>492</v>
          </cell>
          <cell r="AB58">
            <v>205</v>
          </cell>
          <cell r="AC58">
            <v>-665</v>
          </cell>
          <cell r="AD58">
            <v>3399</v>
          </cell>
          <cell r="AE58">
            <v>3042</v>
          </cell>
          <cell r="AF58">
            <v>357</v>
          </cell>
          <cell r="AG58">
            <v>793</v>
          </cell>
          <cell r="AH58">
            <v>559</v>
          </cell>
          <cell r="AI58">
            <v>103</v>
          </cell>
          <cell r="AJ58">
            <v>-2606</v>
          </cell>
          <cell r="AN58">
            <v>0</v>
          </cell>
          <cell r="AP58">
            <v>10269</v>
          </cell>
          <cell r="AQ58">
            <v>2811</v>
          </cell>
          <cell r="AR58">
            <v>7458</v>
          </cell>
          <cell r="AS58">
            <v>2021</v>
          </cell>
          <cell r="AT58">
            <v>-8248</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5092</v>
          </cell>
          <cell r="O60">
            <v>1794</v>
          </cell>
          <cell r="P60">
            <v>-3298</v>
          </cell>
          <cell r="Q60">
            <v>11022</v>
          </cell>
          <cell r="R60">
            <v>3886</v>
          </cell>
          <cell r="S60">
            <v>-7136</v>
          </cell>
          <cell r="T60">
            <v>5956</v>
          </cell>
          <cell r="U60">
            <v>2648</v>
          </cell>
          <cell r="V60">
            <v>3308</v>
          </cell>
          <cell r="W60">
            <v>2064</v>
          </cell>
          <cell r="X60">
            <v>-3892</v>
          </cell>
          <cell r="Y60">
            <v>6214.666666666667</v>
          </cell>
          <cell r="Z60">
            <v>2612</v>
          </cell>
          <cell r="AA60">
            <v>3602.666666666667</v>
          </cell>
          <cell r="AB60">
            <v>2209</v>
          </cell>
          <cell r="AC60">
            <v>-4005.666666666667</v>
          </cell>
          <cell r="AD60">
            <v>5407.666666666667</v>
          </cell>
          <cell r="AE60">
            <v>5205.3333333333339</v>
          </cell>
          <cell r="AF60">
            <v>202.33333333333303</v>
          </cell>
          <cell r="AG60">
            <v>1641</v>
          </cell>
          <cell r="AH60">
            <v>1265</v>
          </cell>
          <cell r="AI60">
            <v>155</v>
          </cell>
          <cell r="AJ60">
            <v>-3766.666666666667</v>
          </cell>
          <cell r="AN60">
            <v>0</v>
          </cell>
          <cell r="AP60">
            <v>33545</v>
          </cell>
          <cell r="AQ60">
            <v>10465</v>
          </cell>
          <cell r="AR60">
            <v>23080</v>
          </cell>
          <cell r="AS60">
            <v>11218</v>
          </cell>
          <cell r="AT60">
            <v>-22327</v>
          </cell>
          <cell r="AU60">
            <v>5260</v>
          </cell>
          <cell r="AV60">
            <v>10658</v>
          </cell>
          <cell r="AW60">
            <v>5205</v>
          </cell>
          <cell r="AX60">
            <v>12422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5092</v>
          </cell>
          <cell r="P62">
            <v>-5092</v>
          </cell>
          <cell r="Q62">
            <v>11022</v>
          </cell>
          <cell r="S62">
            <v>-11022</v>
          </cell>
          <cell r="T62">
            <v>1182.97</v>
          </cell>
          <cell r="U62">
            <v>53</v>
          </cell>
          <cell r="X62">
            <v>-1182.97</v>
          </cell>
          <cell r="Y62">
            <v>1395.26</v>
          </cell>
          <cell r="Z62">
            <v>65</v>
          </cell>
          <cell r="AA62">
            <v>1330.26</v>
          </cell>
          <cell r="AC62">
            <v>-1395.26</v>
          </cell>
          <cell r="AD62">
            <v>2635</v>
          </cell>
          <cell r="AE62">
            <v>2635</v>
          </cell>
          <cell r="AF62">
            <v>0</v>
          </cell>
          <cell r="AI62">
            <v>0</v>
          </cell>
          <cell r="AJ62">
            <v>-2635</v>
          </cell>
          <cell r="AP62">
            <v>21424.23</v>
          </cell>
          <cell r="AQ62">
            <v>5299</v>
          </cell>
          <cell r="AR62">
            <v>16125.23</v>
          </cell>
          <cell r="AS62">
            <v>0</v>
          </cell>
          <cell r="AT62">
            <v>-21424.23</v>
          </cell>
          <cell r="AV62">
            <v>4361</v>
          </cell>
        </row>
        <row r="63">
          <cell r="C63">
            <v>260</v>
          </cell>
          <cell r="D63">
            <v>0</v>
          </cell>
          <cell r="E63">
            <v>260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260</v>
          </cell>
          <cell r="AQ63">
            <v>0</v>
          </cell>
          <cell r="AR63">
            <v>260</v>
          </cell>
          <cell r="AS63">
            <v>0</v>
          </cell>
          <cell r="AT63">
            <v>-260</v>
          </cell>
          <cell r="AV63">
            <v>0</v>
          </cell>
        </row>
        <row r="64">
          <cell r="C64">
            <v>0</v>
          </cell>
          <cell r="D64">
            <v>9</v>
          </cell>
          <cell r="E64">
            <v>-9</v>
          </cell>
          <cell r="N64">
            <v>0</v>
          </cell>
          <cell r="P64">
            <v>0</v>
          </cell>
          <cell r="S64">
            <v>0</v>
          </cell>
          <cell r="T64">
            <v>4773.03</v>
          </cell>
          <cell r="U64">
            <v>2595</v>
          </cell>
          <cell r="X64">
            <v>-4773.03</v>
          </cell>
          <cell r="Y64">
            <v>4819.4066666666668</v>
          </cell>
          <cell r="Z64">
            <v>2547</v>
          </cell>
          <cell r="AA64">
            <v>2272.4066666666668</v>
          </cell>
          <cell r="AC64">
            <v>-4819.4066666666668</v>
          </cell>
          <cell r="AD64">
            <v>2772.666666666667</v>
          </cell>
          <cell r="AE64">
            <v>2570.3333333333339</v>
          </cell>
          <cell r="AF64">
            <v>202.33333333333303</v>
          </cell>
          <cell r="AG64">
            <v>1641</v>
          </cell>
          <cell r="AH64">
            <v>1139</v>
          </cell>
          <cell r="AI64">
            <v>155</v>
          </cell>
          <cell r="AJ64">
            <v>-1131.666666666667</v>
          </cell>
          <cell r="AP64">
            <v>12169.77</v>
          </cell>
          <cell r="AS64">
            <v>1139</v>
          </cell>
          <cell r="AT64">
            <v>-11030.77</v>
          </cell>
        </row>
        <row r="65">
          <cell r="C65">
            <v>241</v>
          </cell>
          <cell r="D65">
            <v>63</v>
          </cell>
          <cell r="E65">
            <v>178</v>
          </cell>
          <cell r="N65">
            <v>6489</v>
          </cell>
          <cell r="O65">
            <v>1295</v>
          </cell>
          <cell r="P65">
            <v>-5194</v>
          </cell>
          <cell r="Q65">
            <v>14640.295454545454</v>
          </cell>
          <cell r="R65">
            <v>2254</v>
          </cell>
          <cell r="S65">
            <v>-12386.295454545454</v>
          </cell>
          <cell r="T65">
            <v>11566.459090909091</v>
          </cell>
          <cell r="U65">
            <v>5559</v>
          </cell>
          <cell r="V65">
            <v>6007.4590909090912</v>
          </cell>
          <cell r="W65">
            <v>1557</v>
          </cell>
          <cell r="X65">
            <v>-10009.459090909091</v>
          </cell>
          <cell r="Y65">
            <v>8589.5</v>
          </cell>
          <cell r="Z65">
            <v>4367</v>
          </cell>
          <cell r="AA65">
            <v>4222.5</v>
          </cell>
          <cell r="AB65">
            <v>1201</v>
          </cell>
          <cell r="AC65">
            <v>-7388.5</v>
          </cell>
          <cell r="AD65">
            <v>8399.113636363636</v>
          </cell>
          <cell r="AE65">
            <v>8326.113636363636</v>
          </cell>
          <cell r="AF65">
            <v>73</v>
          </cell>
          <cell r="AG65">
            <v>1946</v>
          </cell>
          <cell r="AH65">
            <v>938</v>
          </cell>
          <cell r="AI65">
            <v>0</v>
          </cell>
          <cell r="AJ65">
            <v>-6453.113636363636</v>
          </cell>
          <cell r="AP65">
            <v>49858.368181818179</v>
          </cell>
          <cell r="AQ65">
            <v>16448</v>
          </cell>
          <cell r="AR65">
            <v>33410.368181818179</v>
          </cell>
          <cell r="AS65">
            <v>7245</v>
          </cell>
          <cell r="AT65">
            <v>-42613.368181818179</v>
          </cell>
          <cell r="AU65">
            <v>9926</v>
          </cell>
          <cell r="AV65">
            <v>15208</v>
          </cell>
          <cell r="AW65">
            <v>6522</v>
          </cell>
          <cell r="AX65">
            <v>18202.368181818179</v>
          </cell>
        </row>
        <row r="66">
          <cell r="C66">
            <v>0</v>
          </cell>
          <cell r="D66">
            <v>0</v>
          </cell>
          <cell r="E66">
            <v>0</v>
          </cell>
          <cell r="N66">
            <v>650.33333333333326</v>
          </cell>
          <cell r="O66">
            <v>198</v>
          </cell>
          <cell r="P66">
            <v>-452.33333333333326</v>
          </cell>
          <cell r="Q66">
            <v>3951.2727272727275</v>
          </cell>
          <cell r="R66">
            <v>1097</v>
          </cell>
          <cell r="S66">
            <v>-2854.2727272727275</v>
          </cell>
          <cell r="T66">
            <v>2164.1818181818185</v>
          </cell>
          <cell r="U66">
            <v>1044</v>
          </cell>
          <cell r="V66">
            <v>1120.1818181818185</v>
          </cell>
          <cell r="W66">
            <v>608</v>
          </cell>
          <cell r="X66">
            <v>-1556.1818181818185</v>
          </cell>
          <cell r="Y66">
            <v>1418.2727272727273</v>
          </cell>
          <cell r="Z66">
            <v>634</v>
          </cell>
          <cell r="AA66">
            <v>784.27272727272725</v>
          </cell>
          <cell r="AB66">
            <v>435</v>
          </cell>
          <cell r="AC66">
            <v>-983.27272727272725</v>
          </cell>
          <cell r="AD66">
            <v>1586.1818181818182</v>
          </cell>
          <cell r="AE66">
            <v>1586</v>
          </cell>
          <cell r="AF66">
            <v>0.18181818181824383</v>
          </cell>
          <cell r="AG66">
            <v>318</v>
          </cell>
          <cell r="AH66">
            <v>237</v>
          </cell>
          <cell r="AI66">
            <v>0</v>
          </cell>
          <cell r="AJ66">
            <v>-1268.1818181818182</v>
          </cell>
          <cell r="AP66">
            <v>9770.0606060606078</v>
          </cell>
          <cell r="AQ66">
            <v>2328.333333333333</v>
          </cell>
          <cell r="AR66">
            <v>7441.7272727272748</v>
          </cell>
          <cell r="AS66">
            <v>2575</v>
          </cell>
          <cell r="AT66">
            <v>-7195.0606060606078</v>
          </cell>
        </row>
        <row r="67">
          <cell r="C67">
            <v>0</v>
          </cell>
          <cell r="D67">
            <v>0</v>
          </cell>
          <cell r="E67">
            <v>0</v>
          </cell>
          <cell r="N67">
            <v>38</v>
          </cell>
          <cell r="O67">
            <v>11</v>
          </cell>
          <cell r="P67">
            <v>-27</v>
          </cell>
          <cell r="Q67">
            <v>217</v>
          </cell>
          <cell r="R67">
            <v>60</v>
          </cell>
          <cell r="S67">
            <v>-157</v>
          </cell>
          <cell r="T67">
            <v>118</v>
          </cell>
          <cell r="U67">
            <v>57</v>
          </cell>
          <cell r="V67">
            <v>61</v>
          </cell>
          <cell r="W67">
            <v>33</v>
          </cell>
          <cell r="X67">
            <v>-85</v>
          </cell>
          <cell r="Y67">
            <v>77</v>
          </cell>
          <cell r="Z67">
            <v>35</v>
          </cell>
          <cell r="AA67">
            <v>42</v>
          </cell>
          <cell r="AB67">
            <v>24</v>
          </cell>
          <cell r="AC67">
            <v>-53</v>
          </cell>
          <cell r="AD67">
            <v>87</v>
          </cell>
          <cell r="AE67">
            <v>87</v>
          </cell>
          <cell r="AF67">
            <v>0</v>
          </cell>
          <cell r="AG67">
            <v>17</v>
          </cell>
          <cell r="AH67">
            <v>12</v>
          </cell>
          <cell r="AI67">
            <v>0</v>
          </cell>
          <cell r="AJ67">
            <v>-70</v>
          </cell>
          <cell r="AP67">
            <v>537</v>
          </cell>
          <cell r="AQ67">
            <v>130</v>
          </cell>
          <cell r="AR67">
            <v>407</v>
          </cell>
          <cell r="AS67">
            <v>140</v>
          </cell>
          <cell r="AT67">
            <v>-397</v>
          </cell>
        </row>
        <row r="68">
          <cell r="C68">
            <v>0</v>
          </cell>
          <cell r="D68">
            <v>0</v>
          </cell>
          <cell r="E68">
            <v>0</v>
          </cell>
          <cell r="N68">
            <v>210</v>
          </cell>
          <cell r="O68">
            <v>63</v>
          </cell>
          <cell r="P68">
            <v>-147</v>
          </cell>
          <cell r="Q68">
            <v>1261</v>
          </cell>
          <cell r="R68">
            <v>330</v>
          </cell>
          <cell r="S68">
            <v>-931</v>
          </cell>
          <cell r="T68">
            <v>693</v>
          </cell>
          <cell r="U68">
            <v>334</v>
          </cell>
          <cell r="V68">
            <v>359</v>
          </cell>
          <cell r="W68">
            <v>190</v>
          </cell>
          <cell r="X68">
            <v>-503</v>
          </cell>
          <cell r="Y68">
            <v>457</v>
          </cell>
          <cell r="Z68">
            <v>205</v>
          </cell>
          <cell r="AA68">
            <v>252</v>
          </cell>
          <cell r="AB68">
            <v>137</v>
          </cell>
          <cell r="AC68">
            <v>-320</v>
          </cell>
          <cell r="AD68">
            <v>508</v>
          </cell>
          <cell r="AE68">
            <v>508</v>
          </cell>
          <cell r="AF68">
            <v>0</v>
          </cell>
          <cell r="AG68">
            <v>102</v>
          </cell>
          <cell r="AH68">
            <v>16</v>
          </cell>
          <cell r="AI68">
            <v>0</v>
          </cell>
          <cell r="AJ68">
            <v>-406</v>
          </cell>
          <cell r="AP68">
            <v>3129</v>
          </cell>
          <cell r="AQ68">
            <v>749</v>
          </cell>
          <cell r="AR68">
            <v>2380</v>
          </cell>
          <cell r="AS68">
            <v>620</v>
          </cell>
          <cell r="AT68">
            <v>-2509</v>
          </cell>
        </row>
        <row r="69">
          <cell r="C69">
            <v>0</v>
          </cell>
          <cell r="D69">
            <v>0</v>
          </cell>
          <cell r="E69">
            <v>0</v>
          </cell>
          <cell r="N69">
            <v>539</v>
          </cell>
          <cell r="P69">
            <v>-539</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539</v>
          </cell>
          <cell r="AQ69">
            <v>539</v>
          </cell>
          <cell r="AR69">
            <v>0</v>
          </cell>
          <cell r="AS69">
            <v>0</v>
          </cell>
          <cell r="AT69">
            <v>-539</v>
          </cell>
        </row>
        <row r="70">
          <cell r="C70" t="e">
            <v>#REF!</v>
          </cell>
          <cell r="D70" t="e">
            <v>#REF!</v>
          </cell>
          <cell r="E70" t="e">
            <v>#REF!</v>
          </cell>
          <cell r="N70">
            <v>1182.5</v>
          </cell>
          <cell r="P70">
            <v>-1182.5</v>
          </cell>
          <cell r="Q70">
            <v>2058.6</v>
          </cell>
          <cell r="S70">
            <v>-2058.6</v>
          </cell>
          <cell r="T70">
            <v>2312</v>
          </cell>
          <cell r="U70">
            <v>0</v>
          </cell>
          <cell r="V70">
            <v>2312</v>
          </cell>
          <cell r="X70">
            <v>-2312</v>
          </cell>
          <cell r="Y70">
            <v>633</v>
          </cell>
          <cell r="Z70">
            <v>170</v>
          </cell>
          <cell r="AA70">
            <v>463</v>
          </cell>
          <cell r="AC70">
            <v>-633</v>
          </cell>
          <cell r="AD70">
            <v>1550.7636363636364</v>
          </cell>
          <cell r="AE70">
            <v>1550.7636363636364</v>
          </cell>
          <cell r="AF70">
            <v>0</v>
          </cell>
          <cell r="AI70">
            <v>0</v>
          </cell>
          <cell r="AJ70">
            <v>-1550.7636363636364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8264</v>
          </cell>
          <cell r="D72">
            <v>1252</v>
          </cell>
          <cell r="E72">
            <v>7012</v>
          </cell>
          <cell r="N72">
            <v>903.93666666666672</v>
          </cell>
          <cell r="O72">
            <v>227</v>
          </cell>
          <cell r="P72">
            <v>-676.93666666666672</v>
          </cell>
          <cell r="Q72">
            <v>2558.8849999999998</v>
          </cell>
          <cell r="R72">
            <v>403</v>
          </cell>
          <cell r="S72">
            <v>-2155.8849999999998</v>
          </cell>
          <cell r="T72">
            <v>901.92466666666667</v>
          </cell>
          <cell r="U72">
            <v>404</v>
          </cell>
          <cell r="V72">
            <v>497.92466666666667</v>
          </cell>
          <cell r="W72">
            <v>175</v>
          </cell>
          <cell r="X72">
            <v>-726.92466666666667</v>
          </cell>
          <cell r="Y72">
            <v>850.04533333333336</v>
          </cell>
          <cell r="Z72">
            <v>350</v>
          </cell>
          <cell r="AA72">
            <v>500.04533333333336</v>
          </cell>
          <cell r="AB72">
            <v>94</v>
          </cell>
          <cell r="AC72">
            <v>-756.04533333333336</v>
          </cell>
          <cell r="AD72">
            <v>1908.2339999999999</v>
          </cell>
          <cell r="AE72">
            <v>1557.3300000000002</v>
          </cell>
          <cell r="AF72">
            <v>350.90399999999977</v>
          </cell>
          <cell r="AG72">
            <v>379</v>
          </cell>
          <cell r="AH72">
            <v>173</v>
          </cell>
          <cell r="AI72">
            <v>35</v>
          </cell>
          <cell r="AJ72">
            <v>-1529.2339999999999</v>
          </cell>
          <cell r="AN72">
            <v>0</v>
          </cell>
          <cell r="AP72">
            <v>16266.252333333332</v>
          </cell>
          <cell r="AQ72" t="e">
            <v>#REF!</v>
          </cell>
          <cell r="AR72" t="e">
            <v>#REF!</v>
          </cell>
          <cell r="AS72">
            <v>181</v>
          </cell>
          <cell r="AT72">
            <v>-16085.252333333332</v>
          </cell>
          <cell r="AU72">
            <v>754</v>
          </cell>
          <cell r="AV72">
            <v>1834</v>
          </cell>
          <cell r="AW72">
            <v>2718.5366666666669</v>
          </cell>
          <cell r="AX72" t="e">
            <v>#REF!</v>
          </cell>
        </row>
        <row r="73">
          <cell r="C73">
            <v>3706</v>
          </cell>
          <cell r="D73">
            <v>70</v>
          </cell>
          <cell r="E73">
            <v>3636</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3724</v>
          </cell>
          <cell r="AQ73">
            <v>70</v>
          </cell>
          <cell r="AR73">
            <v>3654</v>
          </cell>
          <cell r="AS73">
            <v>0</v>
          </cell>
          <cell r="AT73">
            <v>-3724</v>
          </cell>
          <cell r="AU73">
            <v>0</v>
          </cell>
          <cell r="AV73">
            <v>18</v>
          </cell>
          <cell r="AW73">
            <v>70</v>
          </cell>
          <cell r="AX73">
            <v>3636</v>
          </cell>
        </row>
        <row r="74">
          <cell r="C74">
            <v>2936</v>
          </cell>
          <cell r="D74">
            <v>1182</v>
          </cell>
          <cell r="E74">
            <v>1754</v>
          </cell>
          <cell r="N74">
            <v>903.93666666666672</v>
          </cell>
          <cell r="P74">
            <v>-903.93666666666672</v>
          </cell>
          <cell r="Q74">
            <v>2457.8849999999998</v>
          </cell>
          <cell r="S74">
            <v>-2457.8849999999998</v>
          </cell>
          <cell r="T74">
            <v>901.92466666666667</v>
          </cell>
          <cell r="U74">
            <v>404</v>
          </cell>
          <cell r="V74">
            <v>497.92466666666667</v>
          </cell>
          <cell r="X74">
            <v>-901.92466666666667</v>
          </cell>
          <cell r="Y74">
            <v>832.04533333333336</v>
          </cell>
          <cell r="Z74">
            <v>350</v>
          </cell>
          <cell r="AA74">
            <v>482.04533333333336</v>
          </cell>
          <cell r="AC74">
            <v>-832.04533333333336</v>
          </cell>
          <cell r="AD74">
            <v>1908.2339999999999</v>
          </cell>
          <cell r="AE74">
            <v>1556.73</v>
          </cell>
          <cell r="AF74">
            <v>351.50399999999991</v>
          </cell>
          <cell r="AG74">
            <v>379</v>
          </cell>
          <cell r="AH74">
            <v>173</v>
          </cell>
          <cell r="AI74">
            <v>35</v>
          </cell>
          <cell r="AJ74">
            <v>-1529.2339999999999</v>
          </cell>
          <cell r="AN74">
            <v>0</v>
          </cell>
          <cell r="AP74">
            <v>10818.652333333332</v>
          </cell>
          <cell r="AQ74">
            <v>3402.5366666666669</v>
          </cell>
          <cell r="AR74">
            <v>7416.1156666666648</v>
          </cell>
          <cell r="AS74">
            <v>181</v>
          </cell>
          <cell r="AT74">
            <v>-10637.652333333332</v>
          </cell>
          <cell r="AU74">
            <v>754</v>
          </cell>
          <cell r="AV74">
            <v>1816</v>
          </cell>
          <cell r="AW74">
            <v>2648.5366666666669</v>
          </cell>
          <cell r="AX74">
            <v>5600.1156666666648</v>
          </cell>
        </row>
        <row r="75">
          <cell r="C75">
            <v>821</v>
          </cell>
          <cell r="D75">
            <v>299</v>
          </cell>
          <cell r="E75">
            <v>522</v>
          </cell>
          <cell r="N75">
            <v>614.93666666666661</v>
          </cell>
          <cell r="P75">
            <v>-614.93666666666661</v>
          </cell>
          <cell r="Q75">
            <v>1518.4433333333332</v>
          </cell>
          <cell r="S75">
            <v>-1518.4433333333332</v>
          </cell>
          <cell r="T75">
            <v>543.40800000000002</v>
          </cell>
          <cell r="U75">
            <v>248</v>
          </cell>
          <cell r="V75">
            <v>295.40800000000002</v>
          </cell>
          <cell r="X75">
            <v>-543.40800000000002</v>
          </cell>
          <cell r="Y75">
            <v>314.56200000000001</v>
          </cell>
          <cell r="Z75">
            <v>204</v>
          </cell>
          <cell r="AA75">
            <v>110.56200000000001</v>
          </cell>
          <cell r="AC75">
            <v>-314.56200000000001</v>
          </cell>
          <cell r="AD75">
            <v>1208.1673333333335</v>
          </cell>
          <cell r="AE75">
            <v>1031.48</v>
          </cell>
          <cell r="AF75">
            <v>176.68733333333353</v>
          </cell>
          <cell r="AJ75">
            <v>-1208.1673333333335</v>
          </cell>
          <cell r="AP75">
            <v>5243.83</v>
          </cell>
          <cell r="AQ75">
            <v>1590.5366666666666</v>
          </cell>
          <cell r="AR75">
            <v>3653.2933333333331</v>
          </cell>
          <cell r="AS75">
            <v>0</v>
          </cell>
          <cell r="AT75">
            <v>-5243.83</v>
          </cell>
          <cell r="AX75">
            <v>3653.2933333333331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103.08333333333333</v>
          </cell>
          <cell r="Q77">
            <v>593.80000000000007</v>
          </cell>
          <cell r="T77">
            <v>139.93333333333334</v>
          </cell>
          <cell r="U77">
            <v>17</v>
          </cell>
          <cell r="V77">
            <v>122.93333333333334</v>
          </cell>
          <cell r="Y77">
            <v>160.68333333333337</v>
          </cell>
          <cell r="Z77">
            <v>46</v>
          </cell>
          <cell r="AA77">
            <v>114.68333333333337</v>
          </cell>
          <cell r="AD77">
            <v>336.01666666666671</v>
          </cell>
          <cell r="AE77">
            <v>266.25</v>
          </cell>
          <cell r="AF77">
            <v>69.766666666666708</v>
          </cell>
        </row>
        <row r="78">
          <cell r="C78">
            <v>482</v>
          </cell>
          <cell r="D78">
            <v>363</v>
          </cell>
          <cell r="E78">
            <v>119</v>
          </cell>
          <cell r="N78">
            <v>184.91666666666666</v>
          </cell>
          <cell r="Q78">
            <v>446.64166666666671</v>
          </cell>
          <cell r="T78">
            <v>217.58333333333334</v>
          </cell>
          <cell r="U78">
            <v>48</v>
          </cell>
          <cell r="V78">
            <v>169.58333333333334</v>
          </cell>
          <cell r="Y78">
            <v>356.8</v>
          </cell>
          <cell r="Z78">
            <v>69</v>
          </cell>
          <cell r="AA78">
            <v>287.8</v>
          </cell>
          <cell r="AD78">
            <v>359.05</v>
          </cell>
          <cell r="AE78">
            <v>254</v>
          </cell>
          <cell r="AF78">
            <v>105.05000000000001</v>
          </cell>
        </row>
        <row r="79">
          <cell r="C79">
            <v>1174</v>
          </cell>
          <cell r="D79">
            <v>85</v>
          </cell>
          <cell r="E79">
            <v>1089</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1240.3</v>
          </cell>
          <cell r="AQ79">
            <v>103.1</v>
          </cell>
          <cell r="AS79">
            <v>0</v>
          </cell>
          <cell r="AT79">
            <v>-1240.3</v>
          </cell>
        </row>
        <row r="80">
          <cell r="C80">
            <v>10516.2</v>
          </cell>
          <cell r="D80">
            <v>2178</v>
          </cell>
          <cell r="E80">
            <v>8338.2000000000007</v>
          </cell>
          <cell r="N80">
            <v>24323.740060606062</v>
          </cell>
          <cell r="O80">
            <v>6571</v>
          </cell>
          <cell r="P80">
            <v>-17752.740060606062</v>
          </cell>
          <cell r="Q80">
            <v>152779.59663636363</v>
          </cell>
          <cell r="R80">
            <v>83057</v>
          </cell>
          <cell r="S80">
            <v>-69722.596636363625</v>
          </cell>
          <cell r="T80">
            <v>234905.21121212118</v>
          </cell>
          <cell r="U80">
            <v>123843.34756097561</v>
          </cell>
          <cell r="V80">
            <v>111061.8636511456</v>
          </cell>
          <cell r="W80">
            <v>101508</v>
          </cell>
          <cell r="X80">
            <v>-133397.21121212118</v>
          </cell>
          <cell r="Y80">
            <v>195173.14787878789</v>
          </cell>
          <cell r="Z80">
            <v>96838.750161952048</v>
          </cell>
          <cell r="AA80">
            <v>98334.397716835825</v>
          </cell>
          <cell r="AB80">
            <v>81399</v>
          </cell>
          <cell r="AC80">
            <v>-113774.14787878789</v>
          </cell>
          <cell r="AD80">
            <v>43448.770848484841</v>
          </cell>
          <cell r="AE80">
            <v>35934.144424242433</v>
          </cell>
          <cell r="AF80">
            <v>7514.626424242424</v>
          </cell>
          <cell r="AG80">
            <v>9642</v>
          </cell>
          <cell r="AH80">
            <v>6481</v>
          </cell>
          <cell r="AI80">
            <v>2032</v>
          </cell>
          <cell r="AJ80">
            <v>-33806.770848484841</v>
          </cell>
          <cell r="AL80">
            <v>0</v>
          </cell>
          <cell r="AN80">
            <v>0</v>
          </cell>
          <cell r="AP80">
            <v>656121.29087878787</v>
          </cell>
          <cell r="AQ80" t="e">
            <v>#REF!</v>
          </cell>
          <cell r="AR80" t="e">
            <v>#REF!</v>
          </cell>
          <cell r="AS80">
            <v>278125</v>
          </cell>
          <cell r="AT80">
            <v>-377996.29087878787</v>
          </cell>
          <cell r="AU80">
            <v>219889.09772292766</v>
          </cell>
          <cell r="AV80">
            <v>314971</v>
          </cell>
          <cell r="AW80">
            <v>25927.158242424244</v>
          </cell>
          <cell r="AX80" t="e">
            <v>#REF!</v>
          </cell>
        </row>
        <row r="81">
          <cell r="C81">
            <v>6810.2000000000007</v>
          </cell>
          <cell r="D81">
            <v>2108</v>
          </cell>
          <cell r="E81">
            <v>4702.2000000000007</v>
          </cell>
          <cell r="P81">
            <v>0</v>
          </cell>
          <cell r="S81">
            <v>0</v>
          </cell>
          <cell r="X81">
            <v>0</v>
          </cell>
          <cell r="AC81">
            <v>0</v>
          </cell>
          <cell r="AJ81">
            <v>0</v>
          </cell>
          <cell r="AP81">
            <v>195959.29087878787</v>
          </cell>
          <cell r="AQ81" t="e">
            <v>#REF!</v>
          </cell>
          <cell r="AR81" t="e">
            <v>#REF!</v>
          </cell>
          <cell r="AS81">
            <v>0</v>
          </cell>
          <cell r="AT81">
            <v>-195959.29087878787</v>
          </cell>
          <cell r="AU81">
            <v>24325</v>
          </cell>
          <cell r="AV81">
            <v>50374</v>
          </cell>
          <cell r="AW81">
            <v>25926.158242424244</v>
          </cell>
          <cell r="AX81" t="e">
            <v>#REF!</v>
          </cell>
        </row>
        <row r="82">
          <cell r="N82">
            <v>6080.522727272727</v>
          </cell>
          <cell r="O82">
            <v>1501</v>
          </cell>
          <cell r="P82">
            <v>-4579.522727272727</v>
          </cell>
          <cell r="Q82">
            <v>13664.68090909091</v>
          </cell>
          <cell r="R82">
            <v>3466</v>
          </cell>
          <cell r="S82">
            <v>-10198.68090909091</v>
          </cell>
          <cell r="T82">
            <v>5058.1772727272728</v>
          </cell>
          <cell r="U82">
            <v>2344</v>
          </cell>
          <cell r="V82">
            <v>2714.1772727272732</v>
          </cell>
          <cell r="W82">
            <v>1353</v>
          </cell>
          <cell r="X82">
            <v>-3705.1772727272728</v>
          </cell>
          <cell r="Y82">
            <v>4136.5072727272727</v>
          </cell>
          <cell r="Z82">
            <v>1812</v>
          </cell>
          <cell r="AA82">
            <v>2324.5072727272727</v>
          </cell>
          <cell r="AB82">
            <v>1097</v>
          </cell>
          <cell r="AC82">
            <v>-3039.5072727272727</v>
          </cell>
          <cell r="AD82">
            <v>12207.066363636362</v>
          </cell>
          <cell r="AE82">
            <v>11101.045454545454</v>
          </cell>
          <cell r="AF82">
            <v>1106.0209090909086</v>
          </cell>
          <cell r="AG82">
            <v>2881</v>
          </cell>
          <cell r="AH82">
            <v>1984</v>
          </cell>
          <cell r="AI82">
            <v>306</v>
          </cell>
          <cell r="AJ82">
            <v>-9326.0663636363624</v>
          </cell>
          <cell r="AN82">
            <v>0</v>
          </cell>
          <cell r="AP82">
            <v>41584.133636363636</v>
          </cell>
          <cell r="AS82">
            <v>9401</v>
          </cell>
          <cell r="AT82">
            <v>-32183.133636363636</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15096.2</v>
          </cell>
          <cell r="D84">
            <v>13470</v>
          </cell>
          <cell r="E84">
            <v>8338.2000000000007</v>
          </cell>
          <cell r="N84">
            <v>24323.740060606062</v>
          </cell>
          <cell r="O84">
            <v>6571</v>
          </cell>
          <cell r="P84">
            <v>-17752.740060606062</v>
          </cell>
          <cell r="Q84">
            <v>152779.59663636363</v>
          </cell>
          <cell r="R84">
            <v>83057</v>
          </cell>
          <cell r="S84">
            <v>-69722.596636363625</v>
          </cell>
          <cell r="T84">
            <v>234905.21121212118</v>
          </cell>
          <cell r="U84">
            <v>123843.34756097561</v>
          </cell>
          <cell r="V84">
            <v>111061.8636511456</v>
          </cell>
          <cell r="W84">
            <v>101508</v>
          </cell>
          <cell r="X84">
            <v>-133397.21121212118</v>
          </cell>
          <cell r="Y84">
            <v>195173.14787878789</v>
          </cell>
          <cell r="Z84">
            <v>96838.750161952048</v>
          </cell>
          <cell r="AA84">
            <v>98334.397716835825</v>
          </cell>
          <cell r="AB84">
            <v>81399</v>
          </cell>
          <cell r="AC84">
            <v>-113774.14787878789</v>
          </cell>
          <cell r="AD84">
            <v>43448.770848484841</v>
          </cell>
          <cell r="AE84">
            <v>35934.144424242433</v>
          </cell>
          <cell r="AF84">
            <v>7514.626424242424</v>
          </cell>
          <cell r="AG84">
            <v>9642</v>
          </cell>
          <cell r="AH84">
            <v>6481</v>
          </cell>
          <cell r="AI84">
            <v>2032</v>
          </cell>
          <cell r="AJ84">
            <v>-33806.770848484841</v>
          </cell>
          <cell r="AL84">
            <v>0</v>
          </cell>
          <cell r="AN84">
            <v>0</v>
          </cell>
          <cell r="AP84">
            <v>660701.29087878787</v>
          </cell>
          <cell r="AQ84" t="e">
            <v>#REF!</v>
          </cell>
          <cell r="AR84" t="e">
            <v>#REF!</v>
          </cell>
          <cell r="AS84">
            <v>278125</v>
          </cell>
          <cell r="AT84">
            <v>-382576.29087878787</v>
          </cell>
          <cell r="AU84">
            <v>219889.09772292766</v>
          </cell>
          <cell r="AV84">
            <v>314971</v>
          </cell>
          <cell r="AW84">
            <v>25927.158242424244</v>
          </cell>
          <cell r="AX84" t="e">
            <v>#REF!</v>
          </cell>
        </row>
        <row r="85">
          <cell r="C85">
            <v>88</v>
          </cell>
          <cell r="D85">
            <v>0</v>
          </cell>
          <cell r="E85">
            <v>88</v>
          </cell>
          <cell r="P85">
            <v>0</v>
          </cell>
          <cell r="S85">
            <v>0</v>
          </cell>
          <cell r="U85">
            <v>0</v>
          </cell>
          <cell r="V85">
            <v>0</v>
          </cell>
          <cell r="X85">
            <v>0</v>
          </cell>
          <cell r="Y85">
            <v>0</v>
          </cell>
          <cell r="AC85">
            <v>0</v>
          </cell>
          <cell r="AI85">
            <v>0</v>
          </cell>
          <cell r="AJ85">
            <v>0</v>
          </cell>
          <cell r="AP85">
            <v>87</v>
          </cell>
          <cell r="AQ85">
            <v>0</v>
          </cell>
          <cell r="AR85">
            <v>87</v>
          </cell>
          <cell r="AS85">
            <v>0</v>
          </cell>
          <cell r="AT85">
            <v>-87</v>
          </cell>
          <cell r="AU85">
            <v>0</v>
          </cell>
          <cell r="AV85">
            <v>0</v>
          </cell>
          <cell r="AW85">
            <v>0</v>
          </cell>
          <cell r="AX85">
            <v>87</v>
          </cell>
        </row>
        <row r="86">
          <cell r="C86">
            <v>443</v>
          </cell>
          <cell r="D86">
            <v>1959</v>
          </cell>
          <cell r="E86">
            <v>-1516</v>
          </cell>
          <cell r="N86">
            <v>0</v>
          </cell>
          <cell r="P86">
            <v>0</v>
          </cell>
          <cell r="Q86">
            <v>0</v>
          </cell>
          <cell r="S86">
            <v>0</v>
          </cell>
          <cell r="U86">
            <v>0</v>
          </cell>
          <cell r="V86">
            <v>0</v>
          </cell>
          <cell r="X86">
            <v>0</v>
          </cell>
          <cell r="Y86">
            <v>0</v>
          </cell>
          <cell r="AC86">
            <v>0</v>
          </cell>
          <cell r="AD86">
            <v>0</v>
          </cell>
          <cell r="AE86">
            <v>0</v>
          </cell>
          <cell r="AF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U87">
            <v>0</v>
          </cell>
          <cell r="V87">
            <v>0</v>
          </cell>
          <cell r="X87">
            <v>0</v>
          </cell>
          <cell r="Y87">
            <v>0</v>
          </cell>
          <cell r="Z87">
            <v>0</v>
          </cell>
          <cell r="AA87">
            <v>0</v>
          </cell>
          <cell r="AC87">
            <v>0</v>
          </cell>
          <cell r="AD87">
            <v>0</v>
          </cell>
          <cell r="AE87">
            <v>0</v>
          </cell>
          <cell r="AF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182.13333333333333</v>
          </cell>
          <cell r="O88">
            <v>51</v>
          </cell>
          <cell r="P88">
            <v>-131.13333333333333</v>
          </cell>
          <cell r="Q88">
            <v>189.6</v>
          </cell>
          <cell r="S88">
            <v>-189.6</v>
          </cell>
          <cell r="T88">
            <v>169.93333333333331</v>
          </cell>
          <cell r="U88">
            <v>176</v>
          </cell>
          <cell r="V88">
            <v>-6.0666666666666913</v>
          </cell>
          <cell r="X88">
            <v>-169.93333333333331</v>
          </cell>
          <cell r="Y88">
            <v>389.93333333333328</v>
          </cell>
          <cell r="Z88">
            <v>0</v>
          </cell>
          <cell r="AB88">
            <v>0</v>
          </cell>
          <cell r="AC88">
            <v>-389.93333333333328</v>
          </cell>
          <cell r="AD88">
            <v>152</v>
          </cell>
          <cell r="AE88">
            <v>135</v>
          </cell>
          <cell r="AF88">
            <v>17</v>
          </cell>
          <cell r="AG88">
            <v>44</v>
          </cell>
          <cell r="AH88">
            <v>15</v>
          </cell>
          <cell r="AI88">
            <v>29</v>
          </cell>
          <cell r="AJ88">
            <v>-108</v>
          </cell>
          <cell r="AP88">
            <v>1008.5999999999999</v>
          </cell>
          <cell r="AQ88">
            <v>301.13333333333333</v>
          </cell>
          <cell r="AR88">
            <v>707.46666666666658</v>
          </cell>
          <cell r="AS88">
            <v>65</v>
          </cell>
          <cell r="AT88">
            <v>-943.59999999999991</v>
          </cell>
          <cell r="AU88">
            <v>176</v>
          </cell>
          <cell r="AV88">
            <v>46</v>
          </cell>
          <cell r="AW88">
            <v>125.13333333333333</v>
          </cell>
          <cell r="AX88">
            <v>661.46666666666658</v>
          </cell>
        </row>
        <row r="89">
          <cell r="C89">
            <v>15694.2</v>
          </cell>
          <cell r="D89">
            <v>15922</v>
          </cell>
          <cell r="E89">
            <v>6484.2000000000007</v>
          </cell>
          <cell r="N89">
            <v>24505.873393939397</v>
          </cell>
          <cell r="O89">
            <v>6622</v>
          </cell>
          <cell r="P89">
            <v>-17883.873393939397</v>
          </cell>
          <cell r="Q89">
            <v>152969.19663636363</v>
          </cell>
          <cell r="R89">
            <v>83057</v>
          </cell>
          <cell r="S89">
            <v>-69912.196636363631</v>
          </cell>
          <cell r="T89">
            <v>235075.1445454545</v>
          </cell>
          <cell r="U89">
            <v>124019.34756097561</v>
          </cell>
          <cell r="V89">
            <v>111055.79698447893</v>
          </cell>
          <cell r="W89">
            <v>101508</v>
          </cell>
          <cell r="X89">
            <v>-133567.1445454545</v>
          </cell>
          <cell r="Y89">
            <v>195563.08121212121</v>
          </cell>
          <cell r="Z89">
            <v>96838.750161952048</v>
          </cell>
          <cell r="AA89">
            <v>98334.397716835825</v>
          </cell>
          <cell r="AB89">
            <v>81399</v>
          </cell>
          <cell r="AC89">
            <v>-114164.08121212121</v>
          </cell>
          <cell r="AD89">
            <v>43600.770848484841</v>
          </cell>
          <cell r="AE89">
            <v>36069.144424242433</v>
          </cell>
          <cell r="AF89">
            <v>7531.626424242424</v>
          </cell>
          <cell r="AG89">
            <v>9686</v>
          </cell>
          <cell r="AH89">
            <v>6496</v>
          </cell>
          <cell r="AI89">
            <v>2061</v>
          </cell>
          <cell r="AJ89">
            <v>-33914.770848484841</v>
          </cell>
          <cell r="AK89">
            <v>0</v>
          </cell>
          <cell r="AN89">
            <v>0</v>
          </cell>
          <cell r="AP89">
            <v>662270.89087878785</v>
          </cell>
          <cell r="AQ89" t="e">
            <v>#REF!</v>
          </cell>
          <cell r="AR89" t="e">
            <v>#REF!</v>
          </cell>
          <cell r="AS89">
            <v>278189</v>
          </cell>
          <cell r="AT89">
            <v>-384081.89087878785</v>
          </cell>
          <cell r="AU89">
            <v>220065.09772292766</v>
          </cell>
          <cell r="AV89">
            <v>315017</v>
          </cell>
          <cell r="AW89">
            <v>28492.291575757579</v>
          </cell>
          <cell r="AX89" t="e">
            <v>#REF!</v>
          </cell>
        </row>
        <row r="90">
          <cell r="C90">
            <v>11114.2</v>
          </cell>
          <cell r="D90">
            <v>4630</v>
          </cell>
          <cell r="E90">
            <v>6484.2000000000007</v>
          </cell>
          <cell r="N90">
            <v>24505.873393939397</v>
          </cell>
          <cell r="O90">
            <v>6622</v>
          </cell>
          <cell r="P90">
            <v>-17883.873393939397</v>
          </cell>
          <cell r="Q90">
            <v>68417.196636363631</v>
          </cell>
          <cell r="R90">
            <v>21655</v>
          </cell>
          <cell r="S90">
            <v>-46762.196636363631</v>
          </cell>
          <cell r="T90">
            <v>32515.144545454503</v>
          </cell>
          <cell r="U90">
            <v>15213</v>
          </cell>
          <cell r="V90">
            <v>17302.144545454546</v>
          </cell>
          <cell r="W90">
            <v>7876</v>
          </cell>
          <cell r="X90">
            <v>-24639.144545454503</v>
          </cell>
          <cell r="Y90">
            <v>22514.081212121207</v>
          </cell>
          <cell r="Z90">
            <v>10081</v>
          </cell>
          <cell r="AA90">
            <v>12043.147878787873</v>
          </cell>
          <cell r="AB90">
            <v>5098</v>
          </cell>
          <cell r="AC90">
            <v>-17416.081212121207</v>
          </cell>
          <cell r="AD90">
            <v>43600.770848484841</v>
          </cell>
          <cell r="AE90">
            <v>36069.144424242433</v>
          </cell>
          <cell r="AF90">
            <v>7531.626424242424</v>
          </cell>
          <cell r="AG90">
            <v>9686</v>
          </cell>
          <cell r="AH90">
            <v>6496</v>
          </cell>
          <cell r="AI90">
            <v>2061</v>
          </cell>
          <cell r="AJ90">
            <v>-33914.770848484841</v>
          </cell>
          <cell r="AN90">
            <v>0</v>
          </cell>
          <cell r="AP90">
            <v>197528.89087878785</v>
          </cell>
          <cell r="AQ90" t="e">
            <v>#REF!</v>
          </cell>
          <cell r="AR90" t="e">
            <v>#REF!</v>
          </cell>
          <cell r="AS90">
            <v>46854</v>
          </cell>
          <cell r="AT90">
            <v>-150674.89087878785</v>
          </cell>
          <cell r="AU90">
            <v>24501</v>
          </cell>
          <cell r="AV90">
            <v>50420</v>
          </cell>
          <cell r="AW90">
            <v>28491.291575757579</v>
          </cell>
          <cell r="AX90" t="e">
            <v>#REF!</v>
          </cell>
        </row>
        <row r="91">
          <cell r="C91">
            <v>772.2</v>
          </cell>
          <cell r="D91">
            <v>310</v>
          </cell>
          <cell r="E91">
            <v>462.20000000000005</v>
          </cell>
          <cell r="N91">
            <v>6080.522727272727</v>
          </cell>
          <cell r="O91">
            <v>1501</v>
          </cell>
          <cell r="P91">
            <v>-4579.522727272727</v>
          </cell>
          <cell r="Q91">
            <v>13664.68090909091</v>
          </cell>
          <cell r="R91">
            <v>3466</v>
          </cell>
          <cell r="S91">
            <v>-10198.68090909091</v>
          </cell>
          <cell r="T91">
            <v>5058.1772727272728</v>
          </cell>
          <cell r="U91">
            <v>2344</v>
          </cell>
          <cell r="V91">
            <v>2714.1772727272732</v>
          </cell>
          <cell r="W91">
            <v>1353</v>
          </cell>
          <cell r="X91">
            <v>-3705.1772727272728</v>
          </cell>
          <cell r="Y91">
            <v>4136.5072727272727</v>
          </cell>
          <cell r="Z91">
            <v>1812</v>
          </cell>
          <cell r="AA91">
            <v>2324.5072727272727</v>
          </cell>
          <cell r="AB91">
            <v>1097</v>
          </cell>
          <cell r="AC91">
            <v>-3039.5072727272727</v>
          </cell>
          <cell r="AD91">
            <v>12207.066363636362</v>
          </cell>
          <cell r="AE91">
            <v>11101.045454545454</v>
          </cell>
          <cell r="AF91">
            <v>1106.0209090909086</v>
          </cell>
          <cell r="AG91">
            <v>2881</v>
          </cell>
          <cell r="AH91">
            <v>1984</v>
          </cell>
          <cell r="AI91">
            <v>306</v>
          </cell>
          <cell r="AJ91">
            <v>-9326.0663636363624</v>
          </cell>
          <cell r="AN91">
            <v>0</v>
          </cell>
          <cell r="AP91">
            <v>41584.133636363636</v>
          </cell>
          <cell r="AQ91">
            <v>662423.89087878785</v>
          </cell>
          <cell r="AR91">
            <v>262732.38929868524</v>
          </cell>
          <cell r="AS91">
            <v>9401</v>
          </cell>
        </row>
        <row r="92">
          <cell r="C92">
            <v>-1308</v>
          </cell>
          <cell r="N92">
            <v>11268</v>
          </cell>
          <cell r="P92">
            <v>-11268</v>
          </cell>
          <cell r="Q92">
            <v>24661</v>
          </cell>
          <cell r="S92">
            <v>-24661</v>
          </cell>
          <cell r="T92">
            <v>1183</v>
          </cell>
          <cell r="X92">
            <v>-1183</v>
          </cell>
          <cell r="Y92">
            <v>3527.9775757575753</v>
          </cell>
          <cell r="AB92">
            <v>432</v>
          </cell>
          <cell r="AC92">
            <v>-3095.9775757575753</v>
          </cell>
          <cell r="AD92">
            <v>2635</v>
          </cell>
          <cell r="AE92">
            <v>2635</v>
          </cell>
          <cell r="AF92">
            <v>0</v>
          </cell>
          <cell r="AI92">
            <v>0</v>
          </cell>
          <cell r="AJ92" t="e">
            <v>#REF!</v>
          </cell>
          <cell r="AN92" t="e">
            <v>#REF!</v>
          </cell>
          <cell r="AO92">
            <v>1616</v>
          </cell>
          <cell r="AP92" t="e">
            <v>#REF!</v>
          </cell>
          <cell r="AS92">
            <v>2048</v>
          </cell>
        </row>
        <row r="93">
          <cell r="C93">
            <v>0</v>
          </cell>
          <cell r="N93">
            <v>5092</v>
          </cell>
          <cell r="P93">
            <v>-5092</v>
          </cell>
          <cell r="Q93">
            <v>8742</v>
          </cell>
          <cell r="S93">
            <v>-8742</v>
          </cell>
          <cell r="T93">
            <v>0</v>
          </cell>
          <cell r="W93">
            <v>0</v>
          </cell>
          <cell r="X93">
            <v>0</v>
          </cell>
          <cell r="Y93">
            <v>0</v>
          </cell>
          <cell r="AB93">
            <v>432</v>
          </cell>
          <cell r="AC93">
            <v>432</v>
          </cell>
          <cell r="AD93">
            <v>2635</v>
          </cell>
          <cell r="AE93">
            <v>2635</v>
          </cell>
          <cell r="AF93">
            <v>0</v>
          </cell>
          <cell r="AI93">
            <v>0</v>
          </cell>
          <cell r="AJ93">
            <v>-2635</v>
          </cell>
          <cell r="AN93" t="e">
            <v>#REF!</v>
          </cell>
          <cell r="AP93" t="e">
            <v>#REF!</v>
          </cell>
          <cell r="AS93">
            <v>432</v>
          </cell>
        </row>
        <row r="95">
          <cell r="C95">
            <v>-1308</v>
          </cell>
          <cell r="N95">
            <v>6176</v>
          </cell>
          <cell r="P95">
            <v>-6176</v>
          </cell>
          <cell r="Q95">
            <v>15919</v>
          </cell>
          <cell r="R95">
            <v>0</v>
          </cell>
          <cell r="S95">
            <v>-15919</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7060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9452</v>
          </cell>
          <cell r="D122">
            <v>0</v>
          </cell>
          <cell r="E122">
            <v>0</v>
          </cell>
          <cell r="N122">
            <v>6176.4</v>
          </cell>
          <cell r="P122">
            <v>-6176.4</v>
          </cell>
          <cell r="Q122">
            <v>16679.134000000002</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50420</v>
          </cell>
          <cell r="AW146">
            <v>28491.291575757579</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1437.3333333333333</v>
          </cell>
          <cell r="O153">
            <v>272</v>
          </cell>
          <cell r="P153">
            <v>-1165.3333333333333</v>
          </cell>
          <cell r="Q153">
            <v>5429.2727272727279</v>
          </cell>
          <cell r="R153">
            <v>1487</v>
          </cell>
          <cell r="S153">
            <v>-3942.2727272727279</v>
          </cell>
          <cell r="T153">
            <v>2975.1818181818185</v>
          </cell>
          <cell r="U153">
            <v>1435</v>
          </cell>
          <cell r="V153">
            <v>1540.1818181818185</v>
          </cell>
          <cell r="W153">
            <v>831</v>
          </cell>
          <cell r="X153">
            <v>-2144.1818181818185</v>
          </cell>
          <cell r="Y153">
            <v>1952.2727272727273</v>
          </cell>
          <cell r="Z153">
            <v>874</v>
          </cell>
          <cell r="AA153">
            <v>1078.2727272727273</v>
          </cell>
          <cell r="AB153">
            <v>596</v>
          </cell>
          <cell r="AC153">
            <v>-1356.2727272727273</v>
          </cell>
          <cell r="AD153">
            <v>2181.181818181818</v>
          </cell>
          <cell r="AE153">
            <v>2181</v>
          </cell>
          <cell r="AF153">
            <v>0.18181818181824383</v>
          </cell>
          <cell r="AG153">
            <v>437</v>
          </cell>
          <cell r="AH153">
            <v>265</v>
          </cell>
          <cell r="AI153">
            <v>0</v>
          </cell>
          <cell r="AJ153">
            <v>-1744.181818181818</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-1308</v>
          </cell>
          <cell r="N162">
            <v>11268</v>
          </cell>
          <cell r="O162">
            <v>0</v>
          </cell>
          <cell r="P162">
            <v>-11268</v>
          </cell>
          <cell r="Q162">
            <v>1739.5839999999998</v>
          </cell>
          <cell r="R162">
            <v>800</v>
          </cell>
          <cell r="S162">
            <v>-939.58399999999983</v>
          </cell>
          <cell r="T162">
            <v>1183</v>
          </cell>
          <cell r="U162">
            <v>0</v>
          </cell>
          <cell r="V162">
            <v>0</v>
          </cell>
          <cell r="W162">
            <v>0</v>
          </cell>
          <cell r="X162">
            <v>-1183</v>
          </cell>
          <cell r="Y162">
            <v>3527.9775757575753</v>
          </cell>
          <cell r="Z162">
            <v>0</v>
          </cell>
          <cell r="AA162">
            <v>0</v>
          </cell>
          <cell r="AB162">
            <v>432</v>
          </cell>
          <cell r="AC162">
            <v>-3095.9775757575753</v>
          </cell>
          <cell r="AD162" t="e">
            <v>#REF!</v>
          </cell>
          <cell r="AE162">
            <v>2635</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1334.2</v>
          </cell>
          <cell r="N164">
            <v>8907.5227272727279</v>
          </cell>
          <cell r="O164">
            <v>2062</v>
          </cell>
          <cell r="P164">
            <v>-6845.5227272727279</v>
          </cell>
          <cell r="Q164">
            <v>18788.680909090908</v>
          </cell>
          <cell r="R164">
            <v>5523</v>
          </cell>
          <cell r="S164">
            <v>-13265.680909090908</v>
          </cell>
          <cell r="T164">
            <v>6953.1772727272728</v>
          </cell>
          <cell r="U164">
            <v>3221</v>
          </cell>
          <cell r="V164">
            <v>3732.1772727272732</v>
          </cell>
          <cell r="W164">
            <v>2210</v>
          </cell>
          <cell r="X164">
            <v>-4743.1772727272728</v>
          </cell>
          <cell r="Y164">
            <v>5686.5072727272727</v>
          </cell>
          <cell r="Z164">
            <v>2495</v>
          </cell>
          <cell r="AA164">
            <v>3191.5072727272727</v>
          </cell>
          <cell r="AB164">
            <v>1749</v>
          </cell>
          <cell r="AC164">
            <v>-3937.5072727272727</v>
          </cell>
          <cell r="AD164">
            <v>16785.066363636361</v>
          </cell>
          <cell r="AE164">
            <v>15260.045454545454</v>
          </cell>
          <cell r="AF164">
            <v>1525.0209090909086</v>
          </cell>
          <cell r="AG164">
            <v>4464</v>
          </cell>
          <cell r="AH164">
            <v>3202</v>
          </cell>
          <cell r="AI164">
            <v>427</v>
          </cell>
          <cell r="AJ164">
            <v>-12321.066363636361</v>
          </cell>
          <cell r="AK164">
            <v>0</v>
          </cell>
          <cell r="AL164">
            <v>0</v>
          </cell>
          <cell r="AM164">
            <v>0</v>
          </cell>
          <cell r="AN164" t="e">
            <v>#REF!</v>
          </cell>
          <cell r="AO164">
            <v>0</v>
          </cell>
          <cell r="AP164" t="e">
            <v>#REF!</v>
          </cell>
          <cell r="AS164">
            <v>13703</v>
          </cell>
        </row>
        <row r="165">
          <cell r="C165">
            <v>37</v>
          </cell>
          <cell r="N165">
            <v>182.13333333333333</v>
          </cell>
          <cell r="O165">
            <v>51</v>
          </cell>
          <cell r="P165">
            <v>-131.13333333333333</v>
          </cell>
          <cell r="Q165">
            <v>338.73333333333335</v>
          </cell>
          <cell r="R165">
            <v>62</v>
          </cell>
          <cell r="S165">
            <v>-276.73333333333335</v>
          </cell>
          <cell r="T165">
            <v>6969.3333333333339</v>
          </cell>
          <cell r="U165">
            <v>3406</v>
          </cell>
          <cell r="V165">
            <v>3563.3333333333339</v>
          </cell>
          <cell r="W165">
            <v>2464</v>
          </cell>
          <cell r="X165">
            <v>-4505.3333333333339</v>
          </cell>
          <cell r="Y165">
            <v>521.46666666666658</v>
          </cell>
          <cell r="Z165">
            <v>57</v>
          </cell>
          <cell r="AA165">
            <v>74.533333333333331</v>
          </cell>
          <cell r="AB165">
            <v>27</v>
          </cell>
          <cell r="AC165">
            <v>-494.46666666666658</v>
          </cell>
          <cell r="AD165">
            <v>157.30000000000001</v>
          </cell>
          <cell r="AE165">
            <v>139</v>
          </cell>
          <cell r="AF165">
            <v>18.3</v>
          </cell>
          <cell r="AG165">
            <v>44</v>
          </cell>
          <cell r="AH165">
            <v>15</v>
          </cell>
          <cell r="AI165">
            <v>29</v>
          </cell>
          <cell r="AJ165">
            <v>-113.30000000000001</v>
          </cell>
          <cell r="AK165">
            <v>0</v>
          </cell>
          <cell r="AL165">
            <v>0</v>
          </cell>
          <cell r="AM165">
            <v>0</v>
          </cell>
          <cell r="AN165">
            <v>19</v>
          </cell>
          <cell r="AO165">
            <v>0</v>
          </cell>
          <cell r="AP165">
            <v>8111.6666666666679</v>
          </cell>
          <cell r="AS165">
            <v>2610</v>
          </cell>
        </row>
        <row r="166">
          <cell r="C166">
            <v>4759.7580000000007</v>
          </cell>
          <cell r="N166">
            <v>10466.242666666667</v>
          </cell>
          <cell r="Q166">
            <v>64050.961666666662</v>
          </cell>
          <cell r="T166">
            <v>14053.934666666624</v>
          </cell>
          <cell r="Y166">
            <v>8714.5757575757561</v>
          </cell>
          <cell r="AE166">
            <v>15854.354000000003</v>
          </cell>
          <cell r="AG166">
            <v>2466</v>
          </cell>
          <cell r="AH166">
            <v>2561</v>
          </cell>
          <cell r="AN166" t="e">
            <v>#REF!</v>
          </cell>
          <cell r="AP166" t="e">
            <v>#REF!</v>
          </cell>
        </row>
        <row r="167">
          <cell r="C167" t="e">
            <v>#REF!</v>
          </cell>
          <cell r="N167">
            <v>5092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69193.196636363631</v>
          </cell>
          <cell r="T227">
            <v>32514.380545454504</v>
          </cell>
          <cell r="Y227" t="e">
            <v>#REF!</v>
          </cell>
          <cell r="AN227" t="e">
            <v>#REF!</v>
          </cell>
          <cell r="AP227" t="e">
            <v>#REF!</v>
          </cell>
          <cell r="AQ227" t="e">
            <v>#REF!</v>
          </cell>
        </row>
        <row r="228">
          <cell r="C228" t="e">
            <v>#REF!</v>
          </cell>
          <cell r="N228" t="e">
            <v>#REF!</v>
          </cell>
          <cell r="Q228">
            <v>27763.491727272722</v>
          </cell>
          <cell r="T228">
            <v>16841.725272727232</v>
          </cell>
          <cell r="Y228" t="e">
            <v>#REF!</v>
          </cell>
          <cell r="AP228" t="e">
            <v>#REF!</v>
          </cell>
          <cell r="AQ228" t="e">
            <v>#REF!</v>
          </cell>
        </row>
        <row r="230">
          <cell r="C230">
            <v>1334.2</v>
          </cell>
          <cell r="N230">
            <v>8907.5227272727279</v>
          </cell>
          <cell r="Q230">
            <v>18788.680909090908</v>
          </cell>
          <cell r="T230">
            <v>6953.1772727272728</v>
          </cell>
          <cell r="Y230">
            <v>5686.5072727272727</v>
          </cell>
          <cell r="AN230" t="e">
            <v>#REF!</v>
          </cell>
          <cell r="AP230" t="e">
            <v>#REF!</v>
          </cell>
          <cell r="AQ230" t="e">
            <v>#REF!</v>
          </cell>
        </row>
        <row r="231">
          <cell r="C231">
            <v>416.54545454545456</v>
          </cell>
          <cell r="N231">
            <v>2827</v>
          </cell>
          <cell r="Q231">
            <v>5124</v>
          </cell>
          <cell r="T231">
            <v>1895</v>
          </cell>
          <cell r="Y231">
            <v>1550</v>
          </cell>
          <cell r="AP231" t="e">
            <v>#REF!</v>
          </cell>
          <cell r="AQ231" t="e">
            <v>#REF!</v>
          </cell>
        </row>
        <row r="232">
          <cell r="AQ232" t="e">
            <v>#REF!</v>
          </cell>
        </row>
        <row r="233">
          <cell r="C233">
            <v>0</v>
          </cell>
          <cell r="N233">
            <v>0</v>
          </cell>
          <cell r="Q233">
            <v>149.13333333333333</v>
          </cell>
          <cell r="T233">
            <v>6799.4000000000005</v>
          </cell>
          <cell r="Y233">
            <v>131.53333333333333</v>
          </cell>
          <cell r="AP233">
            <v>7084.0666666666675</v>
          </cell>
          <cell r="AQ233" t="e">
            <v>#REF!</v>
          </cell>
        </row>
        <row r="234">
          <cell r="C234">
            <v>0</v>
          </cell>
          <cell r="N234">
            <v>0</v>
          </cell>
          <cell r="Q234">
            <v>0</v>
          </cell>
          <cell r="T234">
            <v>0</v>
          </cell>
          <cell r="Y234">
            <v>0</v>
          </cell>
          <cell r="AP234">
            <v>19</v>
          </cell>
          <cell r="AQ234" t="e">
            <v>#REF!</v>
          </cell>
        </row>
        <row r="235">
          <cell r="C235">
            <v>561</v>
          </cell>
          <cell r="N235">
            <v>0</v>
          </cell>
          <cell r="Q235">
            <v>526.04999999999995</v>
          </cell>
          <cell r="T235">
            <v>0</v>
          </cell>
          <cell r="Y235">
            <v>0</v>
          </cell>
          <cell r="AP235" t="e">
            <v>#REF!</v>
          </cell>
          <cell r="AQ235" t="e">
            <v>#REF!</v>
          </cell>
        </row>
        <row r="236">
          <cell r="AQ236" t="e">
            <v>#REF!</v>
          </cell>
        </row>
        <row r="237">
          <cell r="C237">
            <v>-1308</v>
          </cell>
          <cell r="N237">
            <v>11268</v>
          </cell>
          <cell r="Q237">
            <v>1739.5839999999998</v>
          </cell>
          <cell r="T237">
            <v>1183</v>
          </cell>
          <cell r="Y237">
            <v>3527.9775757575753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1252</v>
          </cell>
          <cell r="N243">
            <v>3387</v>
          </cell>
          <cell r="Q243">
            <v>6353</v>
          </cell>
          <cell r="T243">
            <v>929.25866666666661</v>
          </cell>
          <cell r="Y243">
            <v>737.22533333333331</v>
          </cell>
          <cell r="AP243">
            <v>16015.366500142667</v>
          </cell>
          <cell r="AQ243" t="e">
            <v>#REF!</v>
          </cell>
        </row>
        <row r="244">
          <cell r="C244">
            <v>521</v>
          </cell>
          <cell r="N244">
            <v>59</v>
          </cell>
          <cell r="Q244">
            <v>921</v>
          </cell>
          <cell r="T244">
            <v>372.62666666666667</v>
          </cell>
          <cell r="Y244">
            <v>389.78399999999999</v>
          </cell>
          <cell r="AP244">
            <v>2426.6078749021572</v>
          </cell>
          <cell r="AQ244" t="e">
            <v>#REF!</v>
          </cell>
        </row>
        <row r="245">
          <cell r="AQ245" t="e">
            <v>#REF!</v>
          </cell>
        </row>
        <row r="246">
          <cell r="C246">
            <v>4</v>
          </cell>
          <cell r="N246">
            <v>1</v>
          </cell>
          <cell r="Q246">
            <v>0</v>
          </cell>
          <cell r="T246">
            <v>138.19266666666664</v>
          </cell>
          <cell r="Y246">
            <v>-46.472000000000008</v>
          </cell>
          <cell r="AP246">
            <v>96.720666666666631</v>
          </cell>
          <cell r="AQ246" t="e">
            <v>#REF!</v>
          </cell>
        </row>
        <row r="247">
          <cell r="C247">
            <v>53</v>
          </cell>
          <cell r="N247">
            <v>317.95266666666669</v>
          </cell>
          <cell r="Q247">
            <v>14676.890666666668</v>
          </cell>
          <cell r="T247">
            <v>0</v>
          </cell>
          <cell r="Y247">
            <v>0</v>
          </cell>
          <cell r="AP247">
            <v>17860.515333333333</v>
          </cell>
          <cell r="AQ247" t="e">
            <v>#REF!</v>
          </cell>
        </row>
        <row r="248">
          <cell r="C248">
            <v>0</v>
          </cell>
          <cell r="N248">
            <v>0</v>
          </cell>
          <cell r="Q248">
            <v>0</v>
          </cell>
          <cell r="T248">
            <v>0</v>
          </cell>
          <cell r="Y248">
            <v>0</v>
          </cell>
          <cell r="AP248">
            <v>658.33066666666662</v>
          </cell>
          <cell r="AQ248" t="e">
            <v>#REF!</v>
          </cell>
        </row>
        <row r="249">
          <cell r="C249">
            <v>3706</v>
          </cell>
          <cell r="N249">
            <v>0</v>
          </cell>
          <cell r="Q249">
            <v>0</v>
          </cell>
          <cell r="T249">
            <v>0</v>
          </cell>
          <cell r="Y249">
            <v>18</v>
          </cell>
          <cell r="AP249">
            <v>3724</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24721.41372727272</v>
          </cell>
          <cell r="T252">
            <v>15659.489272727227</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9"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t="str">
            <v>+</v>
          </cell>
          <cell r="Y29" t="str">
            <v>+</v>
          </cell>
          <cell r="AD29" t="str">
            <v>+</v>
          </cell>
          <cell r="AE29" t="str">
            <v>+</v>
          </cell>
          <cell r="AF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22720.2</v>
          </cell>
          <cell r="N39">
            <v>34558.056727272728</v>
          </cell>
          <cell r="O39">
            <v>6571</v>
          </cell>
          <cell r="P39">
            <v>-27987.056727272728</v>
          </cell>
          <cell r="Q39">
            <v>91572.222696969693</v>
          </cell>
          <cell r="R39">
            <v>23576</v>
          </cell>
          <cell r="S39">
            <v>-67996.222696969693</v>
          </cell>
          <cell r="T39">
            <v>30972.740242424297</v>
          </cell>
          <cell r="W39">
            <v>8380</v>
          </cell>
          <cell r="X39">
            <v>-22592.740242424297</v>
          </cell>
          <cell r="Y39">
            <v>19357.834060606037</v>
          </cell>
          <cell r="Z39">
            <v>7534</v>
          </cell>
          <cell r="AA39">
            <v>11433.552727272716</v>
          </cell>
          <cell r="AB39">
            <v>5452</v>
          </cell>
          <cell r="AC39">
            <v>-13905.834060606037</v>
          </cell>
          <cell r="AD39">
            <v>45046.924424242425</v>
          </cell>
          <cell r="AE39">
            <v>36955.447090909096</v>
          </cell>
          <cell r="AF39">
            <v>8091.4773333333314</v>
          </cell>
          <cell r="AG39">
            <v>8513</v>
          </cell>
          <cell r="AH39">
            <v>6481</v>
          </cell>
          <cell r="AI39">
            <v>2032</v>
          </cell>
          <cell r="AJ39">
            <v>-36533.924424242425</v>
          </cell>
          <cell r="AN39" t="e">
            <v>#REF!</v>
          </cell>
        </row>
        <row r="40">
          <cell r="C40">
            <v>6661.2000000000007</v>
          </cell>
        </row>
        <row r="41">
          <cell r="C41">
            <v>1334.2</v>
          </cell>
          <cell r="D41">
            <v>443</v>
          </cell>
          <cell r="E41">
            <v>691.2</v>
          </cell>
          <cell r="N41">
            <v>9853.7727272727279</v>
          </cell>
          <cell r="Q41">
            <v>20350.500909090908</v>
          </cell>
          <cell r="T41">
            <v>7594.1272727272735</v>
          </cell>
          <cell r="U41">
            <v>3221</v>
          </cell>
          <cell r="V41">
            <v>4373.1272727272735</v>
          </cell>
          <cell r="Y41">
            <v>6222.3672727272733</v>
          </cell>
          <cell r="Z41">
            <v>2495</v>
          </cell>
          <cell r="AA41">
            <v>3727.3672727272728</v>
          </cell>
          <cell r="AE41">
            <v>16792.954545454544</v>
          </cell>
          <cell r="AG41">
            <v>4464</v>
          </cell>
          <cell r="AH41">
            <v>3202</v>
          </cell>
          <cell r="AN41" t="e">
            <v>#REF!</v>
          </cell>
          <cell r="AR41">
            <v>8100.4945454545468</v>
          </cell>
        </row>
        <row r="42">
          <cell r="Q42">
            <v>970</v>
          </cell>
          <cell r="V42">
            <v>750</v>
          </cell>
          <cell r="AA42">
            <v>590</v>
          </cell>
          <cell r="AR42">
            <v>2095</v>
          </cell>
        </row>
        <row r="46">
          <cell r="C46">
            <v>743</v>
          </cell>
          <cell r="D46">
            <v>327</v>
          </cell>
          <cell r="E46">
            <v>416</v>
          </cell>
          <cell r="N46">
            <v>4075.404</v>
          </cell>
          <cell r="O46">
            <v>1204</v>
          </cell>
          <cell r="P46">
            <v>-2871.404</v>
          </cell>
          <cell r="Q46">
            <v>8700.9493333333339</v>
          </cell>
          <cell r="R46">
            <v>2125</v>
          </cell>
          <cell r="S46">
            <v>-6575.9493333333339</v>
          </cell>
          <cell r="T46">
            <v>2326.0213333333331</v>
          </cell>
          <cell r="U46">
            <v>834</v>
          </cell>
          <cell r="V46">
            <v>1492.0213333333331</v>
          </cell>
          <cell r="W46">
            <v>431</v>
          </cell>
          <cell r="X46">
            <v>-1895.0213333333331</v>
          </cell>
          <cell r="Y46">
            <v>1936.060666666667</v>
          </cell>
          <cell r="Z46">
            <v>784</v>
          </cell>
          <cell r="AA46">
            <v>1152.060666666667</v>
          </cell>
          <cell r="AB46">
            <v>400</v>
          </cell>
          <cell r="AC46">
            <v>-1536.060666666667</v>
          </cell>
          <cell r="AD46">
            <v>4870.058</v>
          </cell>
          <cell r="AE46">
            <v>4160.93</v>
          </cell>
          <cell r="AF46">
            <v>709.1279999999997</v>
          </cell>
          <cell r="AG46">
            <v>1087</v>
          </cell>
          <cell r="AH46">
            <v>292</v>
          </cell>
          <cell r="AI46">
            <v>134</v>
          </cell>
          <cell r="AJ46">
            <v>-3783.058</v>
          </cell>
          <cell r="AN46">
            <v>0</v>
          </cell>
          <cell r="AP46">
            <v>22196.085333333336</v>
          </cell>
          <cell r="AQ46">
            <v>6199.0039999999999</v>
          </cell>
          <cell r="AR46">
            <v>15997.081333333335</v>
          </cell>
          <cell r="AS46">
            <v>4452</v>
          </cell>
          <cell r="AT46">
            <v>-17744.085333333336</v>
          </cell>
          <cell r="AU46">
            <v>1618</v>
          </cell>
          <cell r="AV46">
            <v>5602</v>
          </cell>
          <cell r="AW46">
            <v>4581.0039999999999</v>
          </cell>
          <cell r="AX46">
            <v>10395.081333333335</v>
          </cell>
        </row>
        <row r="47">
          <cell r="C47">
            <v>1122</v>
          </cell>
          <cell r="E47">
            <v>1122</v>
          </cell>
          <cell r="N47">
            <v>3754</v>
          </cell>
          <cell r="Q47">
            <v>7041</v>
          </cell>
          <cell r="T47">
            <v>1022.2586666666666</v>
          </cell>
          <cell r="U47">
            <v>428</v>
          </cell>
          <cell r="V47">
            <v>594.25866666666661</v>
          </cell>
          <cell r="Y47">
            <v>827.22533333333331</v>
          </cell>
          <cell r="Z47">
            <v>325</v>
          </cell>
          <cell r="AA47">
            <v>502.22533333333331</v>
          </cell>
          <cell r="AC47">
            <v>-827.22533333333331</v>
          </cell>
          <cell r="AD47">
            <v>4184.1707200000001</v>
          </cell>
          <cell r="AE47">
            <v>3776.8825001426667</v>
          </cell>
          <cell r="AP47">
            <v>17543.366500142667</v>
          </cell>
        </row>
        <row r="48">
          <cell r="C48">
            <v>2</v>
          </cell>
          <cell r="E48">
            <v>2</v>
          </cell>
          <cell r="N48">
            <v>1</v>
          </cell>
          <cell r="Q48">
            <v>0</v>
          </cell>
          <cell r="T48">
            <v>143.19266666666664</v>
          </cell>
          <cell r="U48">
            <v>51</v>
          </cell>
          <cell r="V48">
            <v>92.192666666666639</v>
          </cell>
          <cell r="Y48">
            <v>-46.472000000000008</v>
          </cell>
          <cell r="Z48">
            <v>-136</v>
          </cell>
          <cell r="AA48">
            <v>89.527999999999992</v>
          </cell>
          <cell r="AC48">
            <v>46.472000000000008</v>
          </cell>
          <cell r="AD48">
            <v>0</v>
          </cell>
          <cell r="AE48">
            <v>0</v>
          </cell>
          <cell r="AP48">
            <v>99.720666666666631</v>
          </cell>
        </row>
        <row r="49">
          <cell r="C49">
            <v>521</v>
          </cell>
          <cell r="E49">
            <v>521</v>
          </cell>
          <cell r="N49">
            <v>79</v>
          </cell>
          <cell r="Q49">
            <v>942</v>
          </cell>
          <cell r="T49">
            <v>442.62666666666667</v>
          </cell>
          <cell r="U49">
            <v>186</v>
          </cell>
          <cell r="V49">
            <v>256.62666666666667</v>
          </cell>
          <cell r="Y49">
            <v>414.78399999999999</v>
          </cell>
          <cell r="Z49">
            <v>187</v>
          </cell>
          <cell r="AA49">
            <v>227.78399999999999</v>
          </cell>
          <cell r="AC49">
            <v>-414.78399999999999</v>
          </cell>
          <cell r="AD49">
            <v>209.34026666666668</v>
          </cell>
          <cell r="AE49">
            <v>178.19720823549071</v>
          </cell>
          <cell r="AP49">
            <v>2577.6078749021572</v>
          </cell>
        </row>
        <row r="50">
          <cell r="C50">
            <v>2</v>
          </cell>
          <cell r="D50">
            <v>2</v>
          </cell>
          <cell r="E50">
            <v>0</v>
          </cell>
          <cell r="N50">
            <v>436.59066666666666</v>
          </cell>
          <cell r="O50">
            <v>121</v>
          </cell>
          <cell r="P50">
            <v>-315.59066666666666</v>
          </cell>
          <cell r="Q50">
            <v>4420.8346666666666</v>
          </cell>
          <cell r="R50">
            <v>1386</v>
          </cell>
          <cell r="S50">
            <v>-3034.8346666666666</v>
          </cell>
          <cell r="T50">
            <v>9010.4773333333324</v>
          </cell>
          <cell r="U50">
            <v>3806</v>
          </cell>
          <cell r="V50">
            <v>5204.4773333333324</v>
          </cell>
          <cell r="W50">
            <v>2636</v>
          </cell>
          <cell r="X50">
            <v>-6374.4773333333324</v>
          </cell>
          <cell r="Y50">
            <v>1206.6406666666667</v>
          </cell>
          <cell r="Z50">
            <v>347</v>
          </cell>
          <cell r="AA50">
            <v>859.64066666666668</v>
          </cell>
          <cell r="AB50">
            <v>292</v>
          </cell>
          <cell r="AC50">
            <v>-914.64066666666668</v>
          </cell>
          <cell r="AD50">
            <v>1894.2906666666663</v>
          </cell>
          <cell r="AE50">
            <v>1362.72</v>
          </cell>
          <cell r="AF50">
            <v>531.57066666666628</v>
          </cell>
          <cell r="AG50">
            <v>288</v>
          </cell>
          <cell r="AH50">
            <v>601</v>
          </cell>
          <cell r="AI50">
            <v>56</v>
          </cell>
          <cell r="AJ50">
            <v>-1606.2906666666663</v>
          </cell>
          <cell r="AN50">
            <v>0</v>
          </cell>
          <cell r="AP50">
            <v>16400.663333333334</v>
          </cell>
          <cell r="AQ50">
            <v>4596.9906666666666</v>
          </cell>
          <cell r="AR50">
            <v>11803.672666666667</v>
          </cell>
          <cell r="AS50">
            <v>5036</v>
          </cell>
          <cell r="AT50">
            <v>-11364.663333333334</v>
          </cell>
          <cell r="AU50">
            <v>4153</v>
          </cell>
          <cell r="AV50">
            <v>7567</v>
          </cell>
          <cell r="AW50">
            <v>443.99066666666658</v>
          </cell>
          <cell r="AX50">
            <v>4236.6726666666673</v>
          </cell>
        </row>
        <row r="51">
          <cell r="C51">
            <v>0</v>
          </cell>
          <cell r="D51">
            <v>0</v>
          </cell>
          <cell r="E51">
            <v>0</v>
          </cell>
          <cell r="N51">
            <v>0</v>
          </cell>
          <cell r="P51">
            <v>0</v>
          </cell>
          <cell r="Q51">
            <v>162.79999999999998</v>
          </cell>
          <cell r="R51">
            <v>54</v>
          </cell>
          <cell r="S51">
            <v>-108.79999999999998</v>
          </cell>
          <cell r="T51">
            <v>7199.4000000000005</v>
          </cell>
          <cell r="U51">
            <v>3230</v>
          </cell>
          <cell r="V51">
            <v>3969.4000000000005</v>
          </cell>
          <cell r="W51">
            <v>2407</v>
          </cell>
          <cell r="X51">
            <v>-4792.4000000000005</v>
          </cell>
          <cell r="Y51">
            <v>144.86666666666667</v>
          </cell>
          <cell r="Z51">
            <v>57</v>
          </cell>
          <cell r="AA51">
            <v>87.866666666666674</v>
          </cell>
          <cell r="AB51">
            <v>20</v>
          </cell>
          <cell r="AC51">
            <v>-124.86666666666667</v>
          </cell>
          <cell r="AD51">
            <v>5.6</v>
          </cell>
          <cell r="AE51">
            <v>4</v>
          </cell>
          <cell r="AF51">
            <v>1.5999999999999996</v>
          </cell>
          <cell r="AI51">
            <v>0</v>
          </cell>
          <cell r="AJ51">
            <v>-5.6</v>
          </cell>
          <cell r="AP51">
            <v>7511.0666666666675</v>
          </cell>
          <cell r="AQ51">
            <v>3287</v>
          </cell>
          <cell r="AR51">
            <v>4224.0666666666675</v>
          </cell>
          <cell r="AS51">
            <v>2481</v>
          </cell>
          <cell r="AT51">
            <v>-5030.0666666666675</v>
          </cell>
          <cell r="AU51">
            <v>3287</v>
          </cell>
          <cell r="AV51">
            <v>4113</v>
          </cell>
          <cell r="AW51">
            <v>0</v>
          </cell>
          <cell r="AX51">
            <v>111.06666666666752</v>
          </cell>
        </row>
        <row r="52">
          <cell r="C52">
            <v>0</v>
          </cell>
          <cell r="D52">
            <v>0</v>
          </cell>
          <cell r="E52">
            <v>0</v>
          </cell>
          <cell r="N52">
            <v>0</v>
          </cell>
          <cell r="P52">
            <v>0</v>
          </cell>
          <cell r="Q52">
            <v>104052</v>
          </cell>
          <cell r="R52">
            <v>61402</v>
          </cell>
          <cell r="S52">
            <v>-42650</v>
          </cell>
          <cell r="T52">
            <v>227529</v>
          </cell>
          <cell r="U52">
            <v>108806.34756097561</v>
          </cell>
          <cell r="V52">
            <v>118722.65243902439</v>
          </cell>
          <cell r="W52">
            <v>93632</v>
          </cell>
          <cell r="X52">
            <v>-133897</v>
          </cell>
          <cell r="Y52">
            <v>197077</v>
          </cell>
          <cell r="Z52">
            <v>86757.750161952048</v>
          </cell>
          <cell r="AA52">
            <v>110319.24983804795</v>
          </cell>
          <cell r="AB52">
            <v>76301</v>
          </cell>
          <cell r="AC52">
            <v>-120776</v>
          </cell>
          <cell r="AD52">
            <v>0</v>
          </cell>
          <cell r="AE52">
            <v>0</v>
          </cell>
          <cell r="AF52">
            <v>0</v>
          </cell>
          <cell r="AI52">
            <v>0</v>
          </cell>
          <cell r="AJ52">
            <v>0</v>
          </cell>
          <cell r="AN52">
            <v>0</v>
          </cell>
          <cell r="AP52">
            <v>528659</v>
          </cell>
          <cell r="AQ52">
            <v>195565.09772292766</v>
          </cell>
          <cell r="AR52">
            <v>333093.90227707231</v>
          </cell>
          <cell r="AS52">
            <v>231335</v>
          </cell>
          <cell r="AT52">
            <v>-297324</v>
          </cell>
          <cell r="AU52">
            <v>195564.09772292766</v>
          </cell>
          <cell r="AV52">
            <v>333094</v>
          </cell>
          <cell r="AW52">
            <v>1</v>
          </cell>
          <cell r="AX52">
            <v>-9.772292769048363E-2</v>
          </cell>
        </row>
        <row r="53">
          <cell r="C53">
            <v>14</v>
          </cell>
          <cell r="D53">
            <v>0</v>
          </cell>
          <cell r="E53">
            <v>14</v>
          </cell>
          <cell r="N53">
            <v>0</v>
          </cell>
          <cell r="P53">
            <v>0</v>
          </cell>
          <cell r="Q53">
            <v>104052</v>
          </cell>
          <cell r="R53">
            <v>61402</v>
          </cell>
          <cell r="S53">
            <v>-42650</v>
          </cell>
          <cell r="T53">
            <v>227529</v>
          </cell>
          <cell r="U53">
            <v>108806.34756097561</v>
          </cell>
          <cell r="V53">
            <v>118722.65243902439</v>
          </cell>
          <cell r="W53">
            <v>93632</v>
          </cell>
          <cell r="X53">
            <v>-133897</v>
          </cell>
          <cell r="Y53">
            <v>197077</v>
          </cell>
          <cell r="Z53">
            <v>86757.750161952048</v>
          </cell>
          <cell r="AA53">
            <v>110319.24983804795</v>
          </cell>
          <cell r="AB53">
            <v>46301</v>
          </cell>
          <cell r="AC53">
            <v>-150776</v>
          </cell>
          <cell r="AD53">
            <v>0</v>
          </cell>
          <cell r="AE53">
            <v>0</v>
          </cell>
          <cell r="AF53">
            <v>0</v>
          </cell>
          <cell r="AI53">
            <v>0</v>
          </cell>
          <cell r="AJ53">
            <v>0</v>
          </cell>
          <cell r="AP53">
            <v>528672</v>
          </cell>
          <cell r="AQ53">
            <v>195564.09772292766</v>
          </cell>
          <cell r="AR53">
            <v>333107.90227707231</v>
          </cell>
          <cell r="AS53">
            <v>201335</v>
          </cell>
          <cell r="AT53">
            <v>-327337</v>
          </cell>
          <cell r="AU53">
            <v>195564.09772292766</v>
          </cell>
          <cell r="AV53">
            <v>333094</v>
          </cell>
          <cell r="AW53">
            <v>0</v>
          </cell>
          <cell r="AX53">
            <v>13.902277072309516</v>
          </cell>
        </row>
        <row r="54">
          <cell r="C54">
            <v>854</v>
          </cell>
          <cell r="D54">
            <v>0</v>
          </cell>
          <cell r="E54">
            <v>854</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53</v>
          </cell>
          <cell r="D55">
            <v>6</v>
          </cell>
          <cell r="E55">
            <v>47</v>
          </cell>
          <cell r="N55">
            <v>376.61933333333337</v>
          </cell>
          <cell r="O55">
            <v>140</v>
          </cell>
          <cell r="P55">
            <v>-236.61933333333337</v>
          </cell>
          <cell r="Q55">
            <v>17046.890666666666</v>
          </cell>
          <cell r="R55">
            <v>8493</v>
          </cell>
          <cell r="S55">
            <v>-8553.8906666666662</v>
          </cell>
          <cell r="T55">
            <v>0</v>
          </cell>
          <cell r="U55">
            <v>0</v>
          </cell>
          <cell r="V55">
            <v>0</v>
          </cell>
          <cell r="X55">
            <v>0</v>
          </cell>
          <cell r="Y55">
            <v>0</v>
          </cell>
          <cell r="Z55">
            <v>0</v>
          </cell>
          <cell r="AA55">
            <v>0</v>
          </cell>
          <cell r="AB55">
            <v>0</v>
          </cell>
          <cell r="AC55">
            <v>0</v>
          </cell>
          <cell r="AD55">
            <v>7968.5233333333344</v>
          </cell>
          <cell r="AE55">
            <v>3312.672</v>
          </cell>
          <cell r="AF55">
            <v>4655.851333333334</v>
          </cell>
          <cell r="AG55">
            <v>809</v>
          </cell>
          <cell r="AH55">
            <v>810</v>
          </cell>
          <cell r="AI55">
            <v>1225</v>
          </cell>
          <cell r="AJ55">
            <v>-7159.5233333333344</v>
          </cell>
          <cell r="AN55">
            <v>0</v>
          </cell>
          <cell r="AP55">
            <v>20789.181999999997</v>
          </cell>
          <cell r="AQ55">
            <v>382.61933333333337</v>
          </cell>
          <cell r="AR55">
            <v>20406.562666666665</v>
          </cell>
          <cell r="AS55">
            <v>9442</v>
          </cell>
          <cell r="AT55">
            <v>-11347.181999999997</v>
          </cell>
          <cell r="AU55">
            <v>0</v>
          </cell>
          <cell r="AV55">
            <v>5796</v>
          </cell>
          <cell r="AW55">
            <v>382.61933333333337</v>
          </cell>
          <cell r="AX55">
            <v>14610.562666666665</v>
          </cell>
        </row>
        <row r="56">
          <cell r="C56">
            <v>772.2</v>
          </cell>
          <cell r="D56">
            <v>310</v>
          </cell>
          <cell r="E56">
            <v>462.20000000000005</v>
          </cell>
          <cell r="N56">
            <v>6007.439393939394</v>
          </cell>
          <cell r="O56">
            <v>1303</v>
          </cell>
          <cell r="P56">
            <v>-4704.439393939394</v>
          </cell>
          <cell r="Q56">
            <v>10537.50090909091</v>
          </cell>
          <cell r="R56">
            <v>2369</v>
          </cell>
          <cell r="S56">
            <v>-8168.5009090909098</v>
          </cell>
          <cell r="T56">
            <v>3179.5818181818186</v>
          </cell>
          <cell r="U56">
            <v>1300</v>
          </cell>
          <cell r="V56">
            <v>1879.5818181818186</v>
          </cell>
          <cell r="W56">
            <v>745</v>
          </cell>
          <cell r="X56">
            <v>-2434.5818181818186</v>
          </cell>
          <cell r="Y56">
            <v>2968.9127272727274</v>
          </cell>
          <cell r="Z56">
            <v>1178</v>
          </cell>
          <cell r="AA56">
            <v>1790.9127272727274</v>
          </cell>
          <cell r="AB56">
            <v>662</v>
          </cell>
          <cell r="AC56">
            <v>-2306.9127272727274</v>
          </cell>
          <cell r="AD56">
            <v>11785.935454545453</v>
          </cell>
          <cell r="AE56">
            <v>10515.045454545454</v>
          </cell>
          <cell r="AF56">
            <v>1270.8899999999994</v>
          </cell>
          <cell r="AG56">
            <v>2563</v>
          </cell>
          <cell r="AH56">
            <v>1747</v>
          </cell>
          <cell r="AI56">
            <v>306</v>
          </cell>
          <cell r="AJ56">
            <v>-9222.9354545454535</v>
          </cell>
          <cell r="AN56">
            <v>0</v>
          </cell>
          <cell r="AP56">
            <v>34751.680303030305</v>
          </cell>
          <cell r="AQ56">
            <v>9304.257575757576</v>
          </cell>
          <cell r="AR56">
            <v>25447.422727272729</v>
          </cell>
          <cell r="AS56">
            <v>6826</v>
          </cell>
          <cell r="AT56">
            <v>-27925.680303030305</v>
          </cell>
          <cell r="AU56">
            <v>2478</v>
          </cell>
          <cell r="AV56">
            <v>7253</v>
          </cell>
          <cell r="AW56">
            <v>6826.257575757576</v>
          </cell>
          <cell r="AX56">
            <v>18194.422727272729</v>
          </cell>
        </row>
        <row r="57">
          <cell r="C57">
            <v>27</v>
          </cell>
          <cell r="D57">
            <v>16</v>
          </cell>
          <cell r="E57">
            <v>11</v>
          </cell>
          <cell r="N57">
            <v>332</v>
          </cell>
          <cell r="O57">
            <v>70</v>
          </cell>
          <cell r="P57">
            <v>-262</v>
          </cell>
          <cell r="Q57">
            <v>582</v>
          </cell>
          <cell r="R57">
            <v>129</v>
          </cell>
          <cell r="S57">
            <v>-453</v>
          </cell>
          <cell r="T57">
            <v>174</v>
          </cell>
          <cell r="U57">
            <v>71</v>
          </cell>
          <cell r="V57">
            <v>103</v>
          </cell>
          <cell r="W57">
            <v>39</v>
          </cell>
          <cell r="X57">
            <v>-135</v>
          </cell>
          <cell r="Y57">
            <v>160</v>
          </cell>
          <cell r="Z57">
            <v>65</v>
          </cell>
          <cell r="AA57">
            <v>95</v>
          </cell>
          <cell r="AB57">
            <v>35</v>
          </cell>
          <cell r="AC57">
            <v>-125</v>
          </cell>
          <cell r="AD57">
            <v>648</v>
          </cell>
          <cell r="AE57">
            <v>577</v>
          </cell>
          <cell r="AF57">
            <v>71</v>
          </cell>
          <cell r="AG57">
            <v>136</v>
          </cell>
          <cell r="AH57">
            <v>96</v>
          </cell>
          <cell r="AI57">
            <v>18</v>
          </cell>
          <cell r="AJ57">
            <v>-512</v>
          </cell>
          <cell r="AN57">
            <v>0</v>
          </cell>
          <cell r="AP57">
            <v>1895</v>
          </cell>
          <cell r="AQ57">
            <v>512</v>
          </cell>
          <cell r="AR57">
            <v>1383</v>
          </cell>
          <cell r="AS57">
            <v>369</v>
          </cell>
          <cell r="AT57">
            <v>-1526</v>
          </cell>
          <cell r="AU57">
            <v>136</v>
          </cell>
          <cell r="AV57">
            <v>311</v>
          </cell>
          <cell r="AW57">
            <v>376</v>
          </cell>
          <cell r="AX57">
            <v>1072</v>
          </cell>
        </row>
        <row r="58">
          <cell r="C58">
            <v>335</v>
          </cell>
          <cell r="D58">
            <v>117</v>
          </cell>
          <cell r="E58">
            <v>218</v>
          </cell>
          <cell r="N58">
            <v>1925</v>
          </cell>
          <cell r="O58">
            <v>417</v>
          </cell>
          <cell r="P58">
            <v>-1508</v>
          </cell>
          <cell r="Q58">
            <v>3373</v>
          </cell>
          <cell r="R58">
            <v>610</v>
          </cell>
          <cell r="S58">
            <v>-2763</v>
          </cell>
          <cell r="T58">
            <v>1017</v>
          </cell>
          <cell r="U58">
            <v>415</v>
          </cell>
          <cell r="V58">
            <v>602</v>
          </cell>
          <cell r="W58">
            <v>229</v>
          </cell>
          <cell r="X58">
            <v>-788</v>
          </cell>
          <cell r="Y58">
            <v>950</v>
          </cell>
          <cell r="Z58">
            <v>378</v>
          </cell>
          <cell r="AA58">
            <v>572</v>
          </cell>
          <cell r="AB58">
            <v>205</v>
          </cell>
          <cell r="AC58">
            <v>-745</v>
          </cell>
          <cell r="AD58">
            <v>3772</v>
          </cell>
          <cell r="AE58">
            <v>3362</v>
          </cell>
          <cell r="AF58">
            <v>410</v>
          </cell>
          <cell r="AG58">
            <v>793</v>
          </cell>
          <cell r="AH58">
            <v>559</v>
          </cell>
          <cell r="AI58">
            <v>103</v>
          </cell>
          <cell r="AJ58">
            <v>-2979</v>
          </cell>
          <cell r="AN58">
            <v>0</v>
          </cell>
          <cell r="AP58">
            <v>11209</v>
          </cell>
          <cell r="AQ58">
            <v>2996</v>
          </cell>
          <cell r="AR58">
            <v>8213</v>
          </cell>
          <cell r="AS58">
            <v>2021</v>
          </cell>
          <cell r="AT58">
            <v>-9188</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5562</v>
          </cell>
          <cell r="O60">
            <v>1794</v>
          </cell>
          <cell r="P60">
            <v>-3768</v>
          </cell>
          <cell r="Q60">
            <v>12022</v>
          </cell>
          <cell r="R60">
            <v>3886</v>
          </cell>
          <cell r="S60">
            <v>-8136</v>
          </cell>
          <cell r="T60">
            <v>6493</v>
          </cell>
          <cell r="U60">
            <v>2648</v>
          </cell>
          <cell r="V60">
            <v>3845</v>
          </cell>
          <cell r="W60">
            <v>2064</v>
          </cell>
          <cell r="X60">
            <v>-4429</v>
          </cell>
          <cell r="Y60">
            <v>6741.666666666667</v>
          </cell>
          <cell r="Z60">
            <v>2612</v>
          </cell>
          <cell r="AA60">
            <v>4129.666666666667</v>
          </cell>
          <cell r="AB60">
            <v>2209</v>
          </cell>
          <cell r="AC60">
            <v>-4532.666666666667</v>
          </cell>
          <cell r="AD60">
            <v>5807.666666666667</v>
          </cell>
          <cell r="AE60">
            <v>5605.3333333333339</v>
          </cell>
          <cell r="AF60">
            <v>202.33333333333303</v>
          </cell>
          <cell r="AG60">
            <v>1641</v>
          </cell>
          <cell r="AH60">
            <v>1265</v>
          </cell>
          <cell r="AI60">
            <v>155</v>
          </cell>
          <cell r="AJ60">
            <v>-4166.666666666667</v>
          </cell>
          <cell r="AN60">
            <v>0</v>
          </cell>
          <cell r="AP60">
            <v>36479</v>
          </cell>
          <cell r="AQ60">
            <v>10935</v>
          </cell>
          <cell r="AR60">
            <v>25544</v>
          </cell>
          <cell r="AS60">
            <v>11218</v>
          </cell>
          <cell r="AT60">
            <v>-25261</v>
          </cell>
          <cell r="AU60">
            <v>5260</v>
          </cell>
          <cell r="AV60">
            <v>12062</v>
          </cell>
          <cell r="AW60">
            <v>5675</v>
          </cell>
          <cell r="AX60">
            <v>13482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5562</v>
          </cell>
          <cell r="P62">
            <v>-5562</v>
          </cell>
          <cell r="Q62">
            <v>12022</v>
          </cell>
          <cell r="S62">
            <v>-12022</v>
          </cell>
          <cell r="T62">
            <v>1688.97</v>
          </cell>
          <cell r="U62">
            <v>53</v>
          </cell>
          <cell r="X62">
            <v>-1688.97</v>
          </cell>
          <cell r="Y62">
            <v>1810.26</v>
          </cell>
          <cell r="Z62">
            <v>65</v>
          </cell>
          <cell r="AA62">
            <v>1745.26</v>
          </cell>
          <cell r="AC62">
            <v>-1810.26</v>
          </cell>
          <cell r="AD62">
            <v>3089</v>
          </cell>
          <cell r="AE62">
            <v>3089</v>
          </cell>
          <cell r="AF62">
            <v>0</v>
          </cell>
          <cell r="AI62">
            <v>0</v>
          </cell>
          <cell r="AJ62">
            <v>-3089</v>
          </cell>
          <cell r="AP62">
            <v>24269.23</v>
          </cell>
          <cell r="AQ62">
            <v>5769</v>
          </cell>
          <cell r="AR62">
            <v>18500.23</v>
          </cell>
          <cell r="AS62">
            <v>0</v>
          </cell>
          <cell r="AT62">
            <v>-24269.23</v>
          </cell>
          <cell r="AV62">
            <v>5051</v>
          </cell>
        </row>
        <row r="63">
          <cell r="C63">
            <v>654</v>
          </cell>
          <cell r="D63">
            <v>0</v>
          </cell>
          <cell r="E63">
            <v>654</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654</v>
          </cell>
          <cell r="AQ63">
            <v>0</v>
          </cell>
          <cell r="AR63">
            <v>654</v>
          </cell>
          <cell r="AS63">
            <v>0</v>
          </cell>
          <cell r="AT63">
            <v>-654</v>
          </cell>
          <cell r="AV63">
            <v>0</v>
          </cell>
        </row>
        <row r="64">
          <cell r="C64">
            <v>0</v>
          </cell>
          <cell r="D64">
            <v>9</v>
          </cell>
          <cell r="E64">
            <v>-9</v>
          </cell>
          <cell r="N64">
            <v>0</v>
          </cell>
          <cell r="P64">
            <v>0</v>
          </cell>
          <cell r="Q64">
            <v>0</v>
          </cell>
          <cell r="S64">
            <v>0</v>
          </cell>
          <cell r="T64">
            <v>4804.03</v>
          </cell>
          <cell r="U64">
            <v>2595</v>
          </cell>
          <cell r="X64">
            <v>-4804.03</v>
          </cell>
          <cell r="Y64">
            <v>4931.4066666666668</v>
          </cell>
          <cell r="Z64">
            <v>2547</v>
          </cell>
          <cell r="AA64">
            <v>2384.4066666666668</v>
          </cell>
          <cell r="AC64">
            <v>-4931.4066666666668</v>
          </cell>
          <cell r="AD64">
            <v>2718.666666666667</v>
          </cell>
          <cell r="AE64">
            <v>2516.3333333333339</v>
          </cell>
          <cell r="AF64">
            <v>202.33333333333303</v>
          </cell>
          <cell r="AG64">
            <v>1641</v>
          </cell>
          <cell r="AH64">
            <v>1139</v>
          </cell>
          <cell r="AI64">
            <v>155</v>
          </cell>
          <cell r="AJ64">
            <v>-1077.666666666667</v>
          </cell>
          <cell r="AP64">
            <v>12258.77</v>
          </cell>
          <cell r="AS64">
            <v>1139</v>
          </cell>
          <cell r="AT64">
            <v>-11119.77</v>
          </cell>
        </row>
        <row r="65">
          <cell r="C65">
            <v>241</v>
          </cell>
          <cell r="D65">
            <v>63</v>
          </cell>
          <cell r="E65">
            <v>178</v>
          </cell>
          <cell r="N65">
            <v>7209</v>
          </cell>
          <cell r="O65">
            <v>1295</v>
          </cell>
          <cell r="P65">
            <v>-5914</v>
          </cell>
          <cell r="Q65">
            <v>16003.095454545455</v>
          </cell>
          <cell r="R65">
            <v>2254</v>
          </cell>
          <cell r="S65">
            <v>-13749.095454545455</v>
          </cell>
          <cell r="T65">
            <v>12363.25909090909</v>
          </cell>
          <cell r="U65">
            <v>5559</v>
          </cell>
          <cell r="V65">
            <v>6804.2590909090904</v>
          </cell>
          <cell r="W65">
            <v>1557</v>
          </cell>
          <cell r="X65">
            <v>-10806.25909090909</v>
          </cell>
          <cell r="Y65">
            <v>9028.7000000000007</v>
          </cell>
          <cell r="Z65">
            <v>4367</v>
          </cell>
          <cell r="AA65">
            <v>4661.7000000000007</v>
          </cell>
          <cell r="AB65">
            <v>1201</v>
          </cell>
          <cell r="AC65">
            <v>-7827.7000000000007</v>
          </cell>
          <cell r="AD65">
            <v>8711.9136363636353</v>
          </cell>
          <cell r="AE65">
            <v>8639.113636363636</v>
          </cell>
          <cell r="AF65">
            <v>72.799999999999272</v>
          </cell>
          <cell r="AG65">
            <v>1946</v>
          </cell>
          <cell r="AH65">
            <v>938</v>
          </cell>
          <cell r="AI65">
            <v>0</v>
          </cell>
          <cell r="AJ65">
            <v>-6765.9136363636353</v>
          </cell>
          <cell r="AP65">
            <v>53490.168181818182</v>
          </cell>
          <cell r="AQ65">
            <v>17168</v>
          </cell>
          <cell r="AR65">
            <v>36322.168181818182</v>
          </cell>
          <cell r="AS65">
            <v>7245</v>
          </cell>
          <cell r="AT65">
            <v>-46245.168181818182</v>
          </cell>
          <cell r="AU65">
            <v>9926</v>
          </cell>
          <cell r="AV65">
            <v>16907</v>
          </cell>
          <cell r="AW65">
            <v>7242</v>
          </cell>
          <cell r="AX65">
            <v>19415.168181818182</v>
          </cell>
        </row>
        <row r="66">
          <cell r="C66">
            <v>0</v>
          </cell>
          <cell r="D66">
            <v>0</v>
          </cell>
          <cell r="E66">
            <v>0</v>
          </cell>
          <cell r="N66">
            <v>700.33333333333326</v>
          </cell>
          <cell r="O66">
            <v>198</v>
          </cell>
          <cell r="P66">
            <v>-502.33333333333326</v>
          </cell>
          <cell r="Q66">
            <v>4264</v>
          </cell>
          <cell r="R66">
            <v>1097</v>
          </cell>
          <cell r="S66">
            <v>-3167</v>
          </cell>
          <cell r="T66">
            <v>2344.545454545455</v>
          </cell>
          <cell r="U66">
            <v>1044</v>
          </cell>
          <cell r="V66">
            <v>1300.545454545455</v>
          </cell>
          <cell r="W66">
            <v>608</v>
          </cell>
          <cell r="X66">
            <v>-1736.545454545455</v>
          </cell>
          <cell r="Y66">
            <v>1556.4545454545455</v>
          </cell>
          <cell r="Z66">
            <v>634</v>
          </cell>
          <cell r="AA66">
            <v>922.4545454545455</v>
          </cell>
          <cell r="AB66">
            <v>435</v>
          </cell>
          <cell r="AC66">
            <v>-1121.4545454545455</v>
          </cell>
          <cell r="AD66">
            <v>1701.0909090909092</v>
          </cell>
          <cell r="AE66">
            <v>1700.909090909091</v>
          </cell>
          <cell r="AF66">
            <v>0.18181818181824383</v>
          </cell>
          <cell r="AG66">
            <v>318</v>
          </cell>
          <cell r="AH66">
            <v>237</v>
          </cell>
          <cell r="AI66">
            <v>0</v>
          </cell>
          <cell r="AJ66">
            <v>-1383.0909090909092</v>
          </cell>
          <cell r="AP66">
            <v>10566.242424242424</v>
          </cell>
          <cell r="AQ66">
            <v>2378.333333333333</v>
          </cell>
          <cell r="AR66">
            <v>8187.909090909091</v>
          </cell>
          <cell r="AS66">
            <v>2575</v>
          </cell>
          <cell r="AT66">
            <v>-7991.242424242424</v>
          </cell>
        </row>
        <row r="67">
          <cell r="C67">
            <v>0</v>
          </cell>
          <cell r="D67">
            <v>0</v>
          </cell>
          <cell r="E67">
            <v>0</v>
          </cell>
          <cell r="N67">
            <v>41</v>
          </cell>
          <cell r="O67">
            <v>11</v>
          </cell>
          <cell r="P67">
            <v>-30</v>
          </cell>
          <cell r="Q67">
            <v>234</v>
          </cell>
          <cell r="R67">
            <v>60</v>
          </cell>
          <cell r="S67">
            <v>-174</v>
          </cell>
          <cell r="T67">
            <v>128</v>
          </cell>
          <cell r="U67">
            <v>57</v>
          </cell>
          <cell r="V67">
            <v>71</v>
          </cell>
          <cell r="W67">
            <v>33</v>
          </cell>
          <cell r="X67">
            <v>-95</v>
          </cell>
          <cell r="Y67">
            <v>85</v>
          </cell>
          <cell r="Z67">
            <v>35</v>
          </cell>
          <cell r="AA67">
            <v>50</v>
          </cell>
          <cell r="AB67">
            <v>24</v>
          </cell>
          <cell r="AC67">
            <v>-61</v>
          </cell>
          <cell r="AD67">
            <v>93</v>
          </cell>
          <cell r="AE67">
            <v>93</v>
          </cell>
          <cell r="AF67">
            <v>0</v>
          </cell>
          <cell r="AG67">
            <v>17</v>
          </cell>
          <cell r="AH67">
            <v>12</v>
          </cell>
          <cell r="AI67">
            <v>0</v>
          </cell>
          <cell r="AJ67">
            <v>-76</v>
          </cell>
          <cell r="AP67">
            <v>581</v>
          </cell>
          <cell r="AQ67">
            <v>133</v>
          </cell>
          <cell r="AR67">
            <v>448</v>
          </cell>
          <cell r="AS67">
            <v>140</v>
          </cell>
          <cell r="AT67">
            <v>-441</v>
          </cell>
        </row>
        <row r="68">
          <cell r="C68">
            <v>0</v>
          </cell>
          <cell r="D68">
            <v>0</v>
          </cell>
          <cell r="E68">
            <v>0</v>
          </cell>
          <cell r="N68">
            <v>226</v>
          </cell>
          <cell r="O68">
            <v>63</v>
          </cell>
          <cell r="P68">
            <v>-163</v>
          </cell>
          <cell r="Q68">
            <v>1360</v>
          </cell>
          <cell r="R68">
            <v>330</v>
          </cell>
          <cell r="S68">
            <v>-1030</v>
          </cell>
          <cell r="T68">
            <v>751</v>
          </cell>
          <cell r="U68">
            <v>334</v>
          </cell>
          <cell r="V68">
            <v>417</v>
          </cell>
          <cell r="W68">
            <v>190</v>
          </cell>
          <cell r="X68">
            <v>-561</v>
          </cell>
          <cell r="Y68">
            <v>502</v>
          </cell>
          <cell r="Z68">
            <v>205</v>
          </cell>
          <cell r="AA68">
            <v>297</v>
          </cell>
          <cell r="AB68">
            <v>137</v>
          </cell>
          <cell r="AC68">
            <v>-365</v>
          </cell>
          <cell r="AD68">
            <v>545</v>
          </cell>
          <cell r="AE68">
            <v>545</v>
          </cell>
          <cell r="AF68">
            <v>0</v>
          </cell>
          <cell r="AG68">
            <v>102</v>
          </cell>
          <cell r="AH68">
            <v>16</v>
          </cell>
          <cell r="AI68">
            <v>0</v>
          </cell>
          <cell r="AJ68">
            <v>-443</v>
          </cell>
          <cell r="AP68">
            <v>3384</v>
          </cell>
          <cell r="AQ68">
            <v>765</v>
          </cell>
          <cell r="AR68">
            <v>2619</v>
          </cell>
          <cell r="AS68">
            <v>620</v>
          </cell>
          <cell r="AT68">
            <v>-2764</v>
          </cell>
        </row>
        <row r="69">
          <cell r="C69">
            <v>0</v>
          </cell>
          <cell r="D69">
            <v>0</v>
          </cell>
          <cell r="E69">
            <v>0</v>
          </cell>
          <cell r="N69">
            <v>622</v>
          </cell>
          <cell r="P69">
            <v>-622</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622</v>
          </cell>
          <cell r="AQ69">
            <v>622</v>
          </cell>
          <cell r="AR69">
            <v>0</v>
          </cell>
          <cell r="AS69">
            <v>0</v>
          </cell>
          <cell r="AT69">
            <v>-622</v>
          </cell>
        </row>
        <row r="70">
          <cell r="C70" t="e">
            <v>#REF!</v>
          </cell>
          <cell r="D70" t="e">
            <v>#REF!</v>
          </cell>
          <cell r="E70" t="e">
            <v>#REF!</v>
          </cell>
          <cell r="N70">
            <v>1182.5</v>
          </cell>
          <cell r="P70">
            <v>-1182.5</v>
          </cell>
          <cell r="Q70">
            <v>3616.6</v>
          </cell>
          <cell r="S70">
            <v>-3616.6</v>
          </cell>
          <cell r="T70">
            <v>4097</v>
          </cell>
          <cell r="U70">
            <v>0</v>
          </cell>
          <cell r="V70">
            <v>4097</v>
          </cell>
          <cell r="X70">
            <v>-4097</v>
          </cell>
          <cell r="Y70">
            <v>1266</v>
          </cell>
          <cell r="Z70">
            <v>170</v>
          </cell>
          <cell r="AA70">
            <v>1096</v>
          </cell>
          <cell r="AC70">
            <v>-1266</v>
          </cell>
          <cell r="AD70">
            <v>2080.7636363636366</v>
          </cell>
          <cell r="AE70">
            <v>2080.7636363636366</v>
          </cell>
          <cell r="AF70">
            <v>0</v>
          </cell>
          <cell r="AI70">
            <v>0</v>
          </cell>
          <cell r="AJ70">
            <v>-2080.7636363636366</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9368</v>
          </cell>
          <cell r="D72">
            <v>1252</v>
          </cell>
          <cell r="E72">
            <v>8116</v>
          </cell>
          <cell r="N72">
            <v>1060.6033333333335</v>
          </cell>
          <cell r="O72">
            <v>227</v>
          </cell>
          <cell r="P72">
            <v>-833.60333333333347</v>
          </cell>
          <cell r="Q72">
            <v>2731.3516666666665</v>
          </cell>
          <cell r="R72">
            <v>403</v>
          </cell>
          <cell r="S72">
            <v>-2328.3516666666665</v>
          </cell>
          <cell r="T72">
            <v>1044.2613333333334</v>
          </cell>
          <cell r="U72">
            <v>404</v>
          </cell>
          <cell r="V72">
            <v>640.26133333333337</v>
          </cell>
          <cell r="W72">
            <v>175</v>
          </cell>
          <cell r="X72">
            <v>-869.26133333333337</v>
          </cell>
          <cell r="Y72">
            <v>906.97866666666664</v>
          </cell>
          <cell r="Z72">
            <v>350</v>
          </cell>
          <cell r="AA72">
            <v>556.97866666666664</v>
          </cell>
          <cell r="AB72">
            <v>94</v>
          </cell>
          <cell r="AC72">
            <v>-812.97866666666664</v>
          </cell>
          <cell r="AD72">
            <v>2158.5673333333334</v>
          </cell>
          <cell r="AE72">
            <v>1794.3300000000002</v>
          </cell>
          <cell r="AF72">
            <v>364.23733333333325</v>
          </cell>
          <cell r="AG72">
            <v>379</v>
          </cell>
          <cell r="AH72">
            <v>173</v>
          </cell>
          <cell r="AI72">
            <v>35</v>
          </cell>
          <cell r="AJ72">
            <v>-1779.5673333333334</v>
          </cell>
          <cell r="AN72">
            <v>0</v>
          </cell>
          <cell r="AP72">
            <v>18135.655666666666</v>
          </cell>
          <cell r="AQ72" t="e">
            <v>#REF!</v>
          </cell>
          <cell r="AR72" t="e">
            <v>#REF!</v>
          </cell>
          <cell r="AS72">
            <v>181</v>
          </cell>
          <cell r="AT72">
            <v>-17954.655666666666</v>
          </cell>
          <cell r="AU72">
            <v>754</v>
          </cell>
          <cell r="AV72">
            <v>2092</v>
          </cell>
          <cell r="AW72">
            <v>2875.2033333333334</v>
          </cell>
          <cell r="AX72" t="e">
            <v>#REF!</v>
          </cell>
        </row>
        <row r="73">
          <cell r="C73">
            <v>3888</v>
          </cell>
          <cell r="D73">
            <v>70</v>
          </cell>
          <cell r="E73">
            <v>3818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3906</v>
          </cell>
          <cell r="AQ73">
            <v>70</v>
          </cell>
          <cell r="AR73">
            <v>3836</v>
          </cell>
          <cell r="AS73">
            <v>0</v>
          </cell>
          <cell r="AT73">
            <v>-3906</v>
          </cell>
          <cell r="AU73">
            <v>0</v>
          </cell>
          <cell r="AV73">
            <v>18</v>
          </cell>
          <cell r="AW73">
            <v>70</v>
          </cell>
          <cell r="AX73">
            <v>3818</v>
          </cell>
        </row>
        <row r="74">
          <cell r="C74">
            <v>2936</v>
          </cell>
          <cell r="D74">
            <v>1182</v>
          </cell>
          <cell r="E74">
            <v>1754</v>
          </cell>
          <cell r="N74">
            <v>1060.6033333333335</v>
          </cell>
          <cell r="P74">
            <v>-1060.6033333333335</v>
          </cell>
          <cell r="Q74">
            <v>2630.3516666666665</v>
          </cell>
          <cell r="S74">
            <v>-2630.3516666666665</v>
          </cell>
          <cell r="T74">
            <v>1044.2613333333334</v>
          </cell>
          <cell r="U74">
            <v>404</v>
          </cell>
          <cell r="V74">
            <v>640.26133333333337</v>
          </cell>
          <cell r="X74">
            <v>-1044.2613333333334</v>
          </cell>
          <cell r="Y74">
            <v>888.97866666666664</v>
          </cell>
          <cell r="Z74">
            <v>350</v>
          </cell>
          <cell r="AA74">
            <v>538.97866666666664</v>
          </cell>
          <cell r="AC74">
            <v>-888.97866666666664</v>
          </cell>
          <cell r="AD74">
            <v>2158.5673333333334</v>
          </cell>
          <cell r="AE74">
            <v>1787.73</v>
          </cell>
          <cell r="AF74">
            <v>370.83733333333339</v>
          </cell>
          <cell r="AG74">
            <v>379</v>
          </cell>
          <cell r="AH74">
            <v>173</v>
          </cell>
          <cell r="AI74">
            <v>35</v>
          </cell>
          <cell r="AJ74">
            <v>-1779.5673333333334</v>
          </cell>
          <cell r="AN74">
            <v>0</v>
          </cell>
          <cell r="AP74">
            <v>11578.055666666665</v>
          </cell>
          <cell r="AQ74">
            <v>3559.2033333333334</v>
          </cell>
          <cell r="AR74">
            <v>8018.8523333333324</v>
          </cell>
          <cell r="AS74">
            <v>181</v>
          </cell>
          <cell r="AT74">
            <v>-11397.055666666665</v>
          </cell>
          <cell r="AU74">
            <v>754</v>
          </cell>
          <cell r="AV74">
            <v>2074</v>
          </cell>
          <cell r="AW74">
            <v>2805.2033333333334</v>
          </cell>
          <cell r="AX74">
            <v>5944.8523333333324</v>
          </cell>
        </row>
        <row r="75">
          <cell r="C75">
            <v>823</v>
          </cell>
          <cell r="D75">
            <v>299</v>
          </cell>
          <cell r="E75">
            <v>524</v>
          </cell>
          <cell r="N75">
            <v>687.60333333333324</v>
          </cell>
          <cell r="P75">
            <v>-687.60333333333324</v>
          </cell>
          <cell r="Q75">
            <v>1618.11</v>
          </cell>
          <cell r="S75">
            <v>-1618.11</v>
          </cell>
          <cell r="T75">
            <v>609.40800000000002</v>
          </cell>
          <cell r="U75">
            <v>248</v>
          </cell>
          <cell r="V75">
            <v>361.40800000000002</v>
          </cell>
          <cell r="X75">
            <v>-609.40800000000002</v>
          </cell>
          <cell r="Y75">
            <v>344.16200000000003</v>
          </cell>
          <cell r="Z75">
            <v>204</v>
          </cell>
          <cell r="AA75">
            <v>140.16200000000003</v>
          </cell>
          <cell r="AC75">
            <v>-344.16200000000003</v>
          </cell>
          <cell r="AD75">
            <v>1350.8340000000003</v>
          </cell>
          <cell r="AE75">
            <v>1168.48</v>
          </cell>
          <cell r="AF75">
            <v>182.35400000000027</v>
          </cell>
          <cell r="AJ75">
            <v>-1350.8340000000003</v>
          </cell>
          <cell r="AP75">
            <v>5650.7633333333342</v>
          </cell>
          <cell r="AQ75">
            <v>1663.2033333333334</v>
          </cell>
          <cell r="AR75">
            <v>3987.5600000000009</v>
          </cell>
          <cell r="AS75">
            <v>0</v>
          </cell>
          <cell r="AT75">
            <v>-5650.7633333333342</v>
          </cell>
          <cell r="AX75">
            <v>3987.5600000000009</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113.41666666666666</v>
          </cell>
          <cell r="Q77">
            <v>624.4666666666667</v>
          </cell>
          <cell r="T77">
            <v>191.26666666666668</v>
          </cell>
          <cell r="U77">
            <v>17</v>
          </cell>
          <cell r="V77">
            <v>174.26666666666668</v>
          </cell>
          <cell r="Y77">
            <v>168.01666666666671</v>
          </cell>
          <cell r="Z77">
            <v>46</v>
          </cell>
          <cell r="AA77">
            <v>122.01666666666671</v>
          </cell>
          <cell r="AD77">
            <v>391.68333333333339</v>
          </cell>
          <cell r="AE77">
            <v>316.25</v>
          </cell>
          <cell r="AF77">
            <v>75.433333333333394</v>
          </cell>
        </row>
        <row r="78">
          <cell r="C78">
            <v>482</v>
          </cell>
          <cell r="D78">
            <v>363</v>
          </cell>
          <cell r="E78">
            <v>119</v>
          </cell>
          <cell r="N78">
            <v>258.58333333333331</v>
          </cell>
          <cell r="Q78">
            <v>488.77500000000003</v>
          </cell>
          <cell r="T78">
            <v>242.58666666666667</v>
          </cell>
          <cell r="U78">
            <v>48</v>
          </cell>
          <cell r="V78">
            <v>194.58666666666667</v>
          </cell>
          <cell r="Y78">
            <v>376.8</v>
          </cell>
          <cell r="Z78">
            <v>69</v>
          </cell>
          <cell r="AA78">
            <v>307.8</v>
          </cell>
          <cell r="AD78">
            <v>412.05</v>
          </cell>
          <cell r="AE78">
            <v>299</v>
          </cell>
          <cell r="AF78">
            <v>113.05000000000001</v>
          </cell>
        </row>
        <row r="79">
          <cell r="C79">
            <v>1174</v>
          </cell>
          <cell r="D79">
            <v>85</v>
          </cell>
          <cell r="E79">
            <v>1089</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1240.3</v>
          </cell>
          <cell r="AQ79">
            <v>103.1</v>
          </cell>
          <cell r="AS79">
            <v>0</v>
          </cell>
          <cell r="AT79">
            <v>-1240.3</v>
          </cell>
        </row>
        <row r="80">
          <cell r="C80">
            <v>11620.2</v>
          </cell>
          <cell r="D80">
            <v>2178</v>
          </cell>
          <cell r="E80">
            <v>9442.2000000000007</v>
          </cell>
          <cell r="N80">
            <v>26984.656727272726</v>
          </cell>
          <cell r="O80">
            <v>6571</v>
          </cell>
          <cell r="P80">
            <v>-20413.656727272726</v>
          </cell>
          <cell r="Q80">
            <v>179469.62269696969</v>
          </cell>
          <cell r="R80">
            <v>83057</v>
          </cell>
          <cell r="S80">
            <v>-96412.622696969687</v>
          </cell>
          <cell r="T80">
            <v>263136.60090909095</v>
          </cell>
          <cell r="U80">
            <v>123843.34756097561</v>
          </cell>
          <cell r="V80">
            <v>139293.25334811531</v>
          </cell>
          <cell r="W80">
            <v>101508</v>
          </cell>
          <cell r="X80">
            <v>-161628.60090909095</v>
          </cell>
          <cell r="Y80">
            <v>220975.95939393938</v>
          </cell>
          <cell r="Z80">
            <v>96838.750161952048</v>
          </cell>
          <cell r="AA80">
            <v>124137.20923198733</v>
          </cell>
          <cell r="AB80">
            <v>81399</v>
          </cell>
          <cell r="AC80">
            <v>-139576.95939393938</v>
          </cell>
          <cell r="AD80">
            <v>47616.95509090909</v>
          </cell>
          <cell r="AE80">
            <v>39329.144424242433</v>
          </cell>
          <cell r="AF80">
            <v>8287.8106666666645</v>
          </cell>
          <cell r="AG80">
            <v>9642</v>
          </cell>
          <cell r="AH80">
            <v>6481</v>
          </cell>
          <cell r="AI80">
            <v>2032</v>
          </cell>
          <cell r="AJ80">
            <v>-37974.95509090909</v>
          </cell>
          <cell r="AL80">
            <v>0</v>
          </cell>
          <cell r="AN80">
            <v>0</v>
          </cell>
          <cell r="AP80">
            <v>744005.43481818191</v>
          </cell>
          <cell r="AQ80" t="e">
            <v>#REF!</v>
          </cell>
          <cell r="AR80" t="e">
            <v>#REF!</v>
          </cell>
          <cell r="AS80">
            <v>278125</v>
          </cell>
          <cell r="AT80">
            <v>-465880.43481818191</v>
          </cell>
          <cell r="AU80">
            <v>219889.09772292766</v>
          </cell>
          <cell r="AV80">
            <v>390684</v>
          </cell>
          <cell r="AW80">
            <v>28403.074909090912</v>
          </cell>
          <cell r="AX80" t="e">
            <v>#REF!</v>
          </cell>
        </row>
        <row r="81">
          <cell r="C81">
            <v>7732.2000000000007</v>
          </cell>
          <cell r="D81">
            <v>2108</v>
          </cell>
          <cell r="E81">
            <v>5624.2000000000007</v>
          </cell>
          <cell r="P81">
            <v>0</v>
          </cell>
          <cell r="S81">
            <v>0</v>
          </cell>
          <cell r="X81">
            <v>0</v>
          </cell>
          <cell r="AC81">
            <v>0</v>
          </cell>
          <cell r="AJ81">
            <v>0</v>
          </cell>
          <cell r="AP81">
            <v>215346.43481818191</v>
          </cell>
          <cell r="AQ81" t="e">
            <v>#REF!</v>
          </cell>
          <cell r="AR81" t="e">
            <v>#REF!</v>
          </cell>
          <cell r="AS81">
            <v>0</v>
          </cell>
          <cell r="AT81">
            <v>-215346.43481818191</v>
          </cell>
          <cell r="AU81">
            <v>24325</v>
          </cell>
          <cell r="AV81">
            <v>57590</v>
          </cell>
          <cell r="AW81">
            <v>28402.074909090912</v>
          </cell>
          <cell r="AX81" t="e">
            <v>#REF!</v>
          </cell>
        </row>
        <row r="82">
          <cell r="N82">
            <v>6707.772727272727</v>
          </cell>
          <cell r="O82">
            <v>1501</v>
          </cell>
          <cell r="P82">
            <v>-5206.772727272727</v>
          </cell>
          <cell r="Q82">
            <v>14801.50090909091</v>
          </cell>
          <cell r="R82">
            <v>3466</v>
          </cell>
          <cell r="S82">
            <v>-11335.50090909091</v>
          </cell>
          <cell r="T82">
            <v>5524.1272727272735</v>
          </cell>
          <cell r="U82">
            <v>2344</v>
          </cell>
          <cell r="V82">
            <v>3180.1272727272735</v>
          </cell>
          <cell r="W82">
            <v>1353</v>
          </cell>
          <cell r="X82">
            <v>-4171.1272727272735</v>
          </cell>
          <cell r="Y82">
            <v>4525.3672727272733</v>
          </cell>
          <cell r="Z82">
            <v>1812</v>
          </cell>
          <cell r="AA82">
            <v>2713.3672727272728</v>
          </cell>
          <cell r="AB82">
            <v>1097</v>
          </cell>
          <cell r="AC82">
            <v>-3428.3672727272733</v>
          </cell>
          <cell r="AD82">
            <v>13487.026363636363</v>
          </cell>
          <cell r="AE82">
            <v>12215.954545454544</v>
          </cell>
          <cell r="AF82">
            <v>1271.0718181818177</v>
          </cell>
          <cell r="AG82">
            <v>2881</v>
          </cell>
          <cell r="AH82">
            <v>1984</v>
          </cell>
          <cell r="AI82">
            <v>306</v>
          </cell>
          <cell r="AJ82">
            <v>-10606.026363636363</v>
          </cell>
          <cell r="AN82">
            <v>0</v>
          </cell>
          <cell r="AP82">
            <v>45317.922727272729</v>
          </cell>
          <cell r="AS82">
            <v>9401</v>
          </cell>
          <cell r="AT82">
            <v>-35916.922727272729</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16200.2</v>
          </cell>
          <cell r="D84">
            <v>13470</v>
          </cell>
          <cell r="E84">
            <v>9442.2000000000007</v>
          </cell>
          <cell r="N84">
            <v>26984.656727272726</v>
          </cell>
          <cell r="O84">
            <v>6571</v>
          </cell>
          <cell r="P84">
            <v>-20413.656727272726</v>
          </cell>
          <cell r="Q84">
            <v>179469.62269696969</v>
          </cell>
          <cell r="R84">
            <v>83057</v>
          </cell>
          <cell r="S84">
            <v>-96412.622696969687</v>
          </cell>
          <cell r="T84">
            <v>263136.60090909095</v>
          </cell>
          <cell r="U84">
            <v>123843.34756097561</v>
          </cell>
          <cell r="V84">
            <v>139293.25334811531</v>
          </cell>
          <cell r="W84">
            <v>101508</v>
          </cell>
          <cell r="X84">
            <v>-161628.60090909095</v>
          </cell>
          <cell r="Y84">
            <v>220975.95939393938</v>
          </cell>
          <cell r="Z84">
            <v>96838.750161952048</v>
          </cell>
          <cell r="AA84">
            <v>124137.20923198733</v>
          </cell>
          <cell r="AB84">
            <v>81399</v>
          </cell>
          <cell r="AC84">
            <v>-139576.95939393938</v>
          </cell>
          <cell r="AD84">
            <v>47616.95509090909</v>
          </cell>
          <cell r="AE84">
            <v>39329.144424242433</v>
          </cell>
          <cell r="AF84">
            <v>8287.8106666666645</v>
          </cell>
          <cell r="AG84">
            <v>9642</v>
          </cell>
          <cell r="AH84">
            <v>6481</v>
          </cell>
          <cell r="AI84">
            <v>2032</v>
          </cell>
          <cell r="AJ84">
            <v>-37974.95509090909</v>
          </cell>
          <cell r="AL84">
            <v>0</v>
          </cell>
          <cell r="AN84">
            <v>0</v>
          </cell>
          <cell r="AP84">
            <v>748585.43481818191</v>
          </cell>
          <cell r="AQ84" t="e">
            <v>#REF!</v>
          </cell>
          <cell r="AR84" t="e">
            <v>#REF!</v>
          </cell>
          <cell r="AS84">
            <v>278125</v>
          </cell>
          <cell r="AT84">
            <v>-470460.43481818191</v>
          </cell>
          <cell r="AU84">
            <v>219889.09772292766</v>
          </cell>
          <cell r="AV84">
            <v>390684</v>
          </cell>
          <cell r="AW84">
            <v>28403.074909090912</v>
          </cell>
          <cell r="AX84" t="e">
            <v>#REF!</v>
          </cell>
        </row>
        <row r="85">
          <cell r="C85">
            <v>98</v>
          </cell>
          <cell r="D85">
            <v>0</v>
          </cell>
          <cell r="E85">
            <v>98</v>
          </cell>
          <cell r="P85">
            <v>0</v>
          </cell>
          <cell r="S85">
            <v>0</v>
          </cell>
          <cell r="U85">
            <v>0</v>
          </cell>
          <cell r="V85">
            <v>0</v>
          </cell>
          <cell r="X85">
            <v>0</v>
          </cell>
          <cell r="AC85">
            <v>0</v>
          </cell>
          <cell r="AI85">
            <v>0</v>
          </cell>
          <cell r="AJ85">
            <v>0</v>
          </cell>
          <cell r="AP85">
            <v>97</v>
          </cell>
          <cell r="AQ85">
            <v>0</v>
          </cell>
          <cell r="AR85">
            <v>97</v>
          </cell>
          <cell r="AS85">
            <v>0</v>
          </cell>
          <cell r="AT85">
            <v>-97</v>
          </cell>
          <cell r="AU85">
            <v>0</v>
          </cell>
          <cell r="AV85">
            <v>0</v>
          </cell>
          <cell r="AW85">
            <v>0</v>
          </cell>
          <cell r="AX85">
            <v>97</v>
          </cell>
        </row>
        <row r="86">
          <cell r="C86">
            <v>443</v>
          </cell>
          <cell r="D86">
            <v>1959</v>
          </cell>
          <cell r="E86">
            <v>-1516</v>
          </cell>
          <cell r="N86">
            <v>0</v>
          </cell>
          <cell r="P86">
            <v>0</v>
          </cell>
          <cell r="Q86">
            <v>0</v>
          </cell>
          <cell r="S86">
            <v>0</v>
          </cell>
          <cell r="T86">
            <v>0</v>
          </cell>
          <cell r="U86">
            <v>0</v>
          </cell>
          <cell r="V86">
            <v>0</v>
          </cell>
          <cell r="X86">
            <v>0</v>
          </cell>
          <cell r="Y86">
            <v>0</v>
          </cell>
          <cell r="AC86">
            <v>0</v>
          </cell>
          <cell r="AD86">
            <v>0</v>
          </cell>
          <cell r="AE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T87">
            <v>0</v>
          </cell>
          <cell r="U87">
            <v>0</v>
          </cell>
          <cell r="V87">
            <v>0</v>
          </cell>
          <cell r="X87">
            <v>0</v>
          </cell>
          <cell r="Y87">
            <v>0</v>
          </cell>
          <cell r="Z87">
            <v>0</v>
          </cell>
          <cell r="AA87">
            <v>0</v>
          </cell>
          <cell r="AC87">
            <v>0</v>
          </cell>
          <cell r="AD87">
            <v>0</v>
          </cell>
          <cell r="AE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131</v>
          </cell>
          <cell r="O88">
            <v>51</v>
          </cell>
          <cell r="P88">
            <v>-80</v>
          </cell>
          <cell r="Q88">
            <v>99.6</v>
          </cell>
          <cell r="S88">
            <v>-99.6</v>
          </cell>
          <cell r="T88">
            <v>169.93333333333331</v>
          </cell>
          <cell r="U88">
            <v>176</v>
          </cell>
          <cell r="V88">
            <v>-6.0666666666666913</v>
          </cell>
          <cell r="X88">
            <v>-169.93333333333331</v>
          </cell>
          <cell r="Y88">
            <v>389.93333333333328</v>
          </cell>
          <cell r="Z88">
            <v>0</v>
          </cell>
          <cell r="AB88">
            <v>0</v>
          </cell>
          <cell r="AC88">
            <v>-389.93333333333328</v>
          </cell>
          <cell r="AD88">
            <v>148</v>
          </cell>
          <cell r="AE88">
            <v>142</v>
          </cell>
          <cell r="AF88">
            <v>6</v>
          </cell>
          <cell r="AG88">
            <v>44</v>
          </cell>
          <cell r="AH88">
            <v>15</v>
          </cell>
          <cell r="AI88">
            <v>29</v>
          </cell>
          <cell r="AJ88">
            <v>-104</v>
          </cell>
          <cell r="AP88">
            <v>874.46666666666658</v>
          </cell>
          <cell r="AQ88">
            <v>250</v>
          </cell>
          <cell r="AR88">
            <v>624.46666666666658</v>
          </cell>
          <cell r="AS88">
            <v>65</v>
          </cell>
          <cell r="AT88">
            <v>-809.46666666666658</v>
          </cell>
          <cell r="AU88">
            <v>176</v>
          </cell>
          <cell r="AV88">
            <v>21</v>
          </cell>
          <cell r="AW88">
            <v>74</v>
          </cell>
          <cell r="AX88">
            <v>603.46666666666658</v>
          </cell>
        </row>
        <row r="89">
          <cell r="C89">
            <v>16808.2</v>
          </cell>
          <cell r="D89">
            <v>15922</v>
          </cell>
          <cell r="E89">
            <v>7598.2000000000007</v>
          </cell>
          <cell r="N89">
            <v>27115.656727272726</v>
          </cell>
          <cell r="O89">
            <v>6622</v>
          </cell>
          <cell r="P89">
            <v>-20493.656727272726</v>
          </cell>
          <cell r="Q89">
            <v>179569.22269696969</v>
          </cell>
          <cell r="R89">
            <v>83057</v>
          </cell>
          <cell r="S89">
            <v>-96512.222696969693</v>
          </cell>
          <cell r="T89">
            <v>263306.5342424243</v>
          </cell>
          <cell r="U89">
            <v>124019.34756097561</v>
          </cell>
          <cell r="V89">
            <v>139287.18668144863</v>
          </cell>
          <cell r="W89">
            <v>101508</v>
          </cell>
          <cell r="X89">
            <v>-161798.5342424243</v>
          </cell>
          <cell r="Y89">
            <v>221365.8927272727</v>
          </cell>
          <cell r="Z89">
            <v>96838.750161952048</v>
          </cell>
          <cell r="AA89">
            <v>124137.20923198733</v>
          </cell>
          <cell r="AB89">
            <v>81399</v>
          </cell>
          <cell r="AC89">
            <v>-139966.8927272727</v>
          </cell>
          <cell r="AD89">
            <v>47764.95509090909</v>
          </cell>
          <cell r="AE89">
            <v>39471.144424242433</v>
          </cell>
          <cell r="AF89">
            <v>8293.8106666666645</v>
          </cell>
          <cell r="AG89">
            <v>9686</v>
          </cell>
          <cell r="AH89">
            <v>6496</v>
          </cell>
          <cell r="AI89">
            <v>2061</v>
          </cell>
          <cell r="AJ89">
            <v>-38078.95509090909</v>
          </cell>
          <cell r="AK89">
            <v>0</v>
          </cell>
          <cell r="AN89">
            <v>0</v>
          </cell>
          <cell r="AP89">
            <v>750030.90148484858</v>
          </cell>
          <cell r="AQ89" t="e">
            <v>#REF!</v>
          </cell>
          <cell r="AR89" t="e">
            <v>#REF!</v>
          </cell>
          <cell r="AS89">
            <v>278189</v>
          </cell>
          <cell r="AT89">
            <v>-471841.90148484858</v>
          </cell>
          <cell r="AU89">
            <v>220065.09772292766</v>
          </cell>
          <cell r="AV89">
            <v>390705</v>
          </cell>
          <cell r="AW89">
            <v>30917.074909090912</v>
          </cell>
          <cell r="AX89" t="e">
            <v>#REF!</v>
          </cell>
        </row>
        <row r="90">
          <cell r="C90">
            <v>12228.2</v>
          </cell>
          <cell r="D90">
            <v>4630</v>
          </cell>
          <cell r="E90">
            <v>7598.2000000000007</v>
          </cell>
          <cell r="N90">
            <v>27115.656727272726</v>
          </cell>
          <cell r="O90">
            <v>6622</v>
          </cell>
          <cell r="P90">
            <v>-20493.656727272726</v>
          </cell>
          <cell r="Q90">
            <v>75517.222696969693</v>
          </cell>
          <cell r="R90">
            <v>21655</v>
          </cell>
          <cell r="S90">
            <v>-53862.222696969693</v>
          </cell>
          <cell r="T90">
            <v>35777.534242424299</v>
          </cell>
          <cell r="U90">
            <v>15213</v>
          </cell>
          <cell r="V90">
            <v>20564.534242424241</v>
          </cell>
          <cell r="W90">
            <v>7876</v>
          </cell>
          <cell r="X90">
            <v>-27901.534242424299</v>
          </cell>
          <cell r="Y90">
            <v>24288.892727272701</v>
          </cell>
          <cell r="Z90">
            <v>10081</v>
          </cell>
          <cell r="AA90">
            <v>13817.959393939382</v>
          </cell>
          <cell r="AB90">
            <v>5098</v>
          </cell>
          <cell r="AC90">
            <v>-19190.892727272701</v>
          </cell>
          <cell r="AD90">
            <v>47764.95509090909</v>
          </cell>
          <cell r="AE90">
            <v>39471.144424242433</v>
          </cell>
          <cell r="AF90">
            <v>8293.8106666666645</v>
          </cell>
          <cell r="AG90">
            <v>9686</v>
          </cell>
          <cell r="AH90">
            <v>6496</v>
          </cell>
          <cell r="AI90">
            <v>2061</v>
          </cell>
          <cell r="AJ90">
            <v>-38078.95509090909</v>
          </cell>
          <cell r="AN90">
            <v>0</v>
          </cell>
          <cell r="AP90">
            <v>216791.90148484858</v>
          </cell>
          <cell r="AQ90" t="e">
            <v>#REF!</v>
          </cell>
          <cell r="AR90" t="e">
            <v>#REF!</v>
          </cell>
          <cell r="AS90">
            <v>46854</v>
          </cell>
          <cell r="AT90">
            <v>-169937.90148484858</v>
          </cell>
          <cell r="AU90">
            <v>24501</v>
          </cell>
          <cell r="AV90">
            <v>57611</v>
          </cell>
          <cell r="AW90">
            <v>30916.074909090912</v>
          </cell>
          <cell r="AX90" t="e">
            <v>#REF!</v>
          </cell>
        </row>
        <row r="91">
          <cell r="C91">
            <v>772.2</v>
          </cell>
          <cell r="D91">
            <v>310</v>
          </cell>
          <cell r="E91">
            <v>462.20000000000005</v>
          </cell>
          <cell r="N91">
            <v>6707.772727272727</v>
          </cell>
          <cell r="O91">
            <v>1501</v>
          </cell>
          <cell r="P91">
            <v>-5206.772727272727</v>
          </cell>
          <cell r="Q91">
            <v>14801.50090909091</v>
          </cell>
          <cell r="R91">
            <v>3466</v>
          </cell>
          <cell r="S91">
            <v>-11335.50090909091</v>
          </cell>
          <cell r="T91">
            <v>5524.1272727272735</v>
          </cell>
          <cell r="U91">
            <v>2344</v>
          </cell>
          <cell r="V91">
            <v>3180.1272727272735</v>
          </cell>
          <cell r="W91">
            <v>1353</v>
          </cell>
          <cell r="X91">
            <v>-4171.1272727272735</v>
          </cell>
          <cell r="Y91">
            <v>4525.3672727272733</v>
          </cell>
          <cell r="Z91">
            <v>1812</v>
          </cell>
          <cell r="AA91">
            <v>2713.3672727272728</v>
          </cell>
          <cell r="AB91">
            <v>1097</v>
          </cell>
          <cell r="AC91">
            <v>-3428.3672727272733</v>
          </cell>
          <cell r="AD91">
            <v>13487.026363636363</v>
          </cell>
          <cell r="AE91">
            <v>12215.954545454544</v>
          </cell>
          <cell r="AF91">
            <v>1271.0718181818177</v>
          </cell>
          <cell r="AG91">
            <v>2881</v>
          </cell>
          <cell r="AH91">
            <v>1984</v>
          </cell>
          <cell r="AI91">
            <v>306</v>
          </cell>
          <cell r="AJ91">
            <v>-10606.026363636363</v>
          </cell>
          <cell r="AN91">
            <v>0</v>
          </cell>
          <cell r="AP91">
            <v>45317.922727272729</v>
          </cell>
          <cell r="AQ91">
            <v>750183.90148484847</v>
          </cell>
          <cell r="AR91">
            <v>265342.17263201857</v>
          </cell>
          <cell r="AS91">
            <v>9401</v>
          </cell>
        </row>
        <row r="92">
          <cell r="C92">
            <v>-1308</v>
          </cell>
          <cell r="N92">
            <v>13004</v>
          </cell>
          <cell r="P92">
            <v>-13004</v>
          </cell>
          <cell r="Q92">
            <v>28077</v>
          </cell>
          <cell r="S92">
            <v>-28077</v>
          </cell>
          <cell r="T92">
            <v>1689</v>
          </cell>
          <cell r="X92">
            <v>-1689</v>
          </cell>
          <cell r="Y92">
            <v>1811</v>
          </cell>
          <cell r="AB92">
            <v>432</v>
          </cell>
          <cell r="AC92">
            <v>-1379</v>
          </cell>
          <cell r="AD92">
            <v>3089</v>
          </cell>
          <cell r="AE92">
            <v>3089</v>
          </cell>
          <cell r="AF92">
            <v>0</v>
          </cell>
          <cell r="AI92">
            <v>0</v>
          </cell>
          <cell r="AJ92" t="e">
            <v>#REF!</v>
          </cell>
          <cell r="AN92" t="e">
            <v>#REF!</v>
          </cell>
          <cell r="AO92">
            <v>1616</v>
          </cell>
          <cell r="AP92" t="e">
            <v>#REF!</v>
          </cell>
          <cell r="AS92">
            <v>2048</v>
          </cell>
        </row>
        <row r="93">
          <cell r="C93">
            <v>0</v>
          </cell>
          <cell r="N93">
            <v>5562</v>
          </cell>
          <cell r="P93">
            <v>-5562</v>
          </cell>
          <cell r="Q93">
            <v>12022</v>
          </cell>
          <cell r="S93">
            <v>-12022</v>
          </cell>
          <cell r="T93">
            <v>1689</v>
          </cell>
          <cell r="W93">
            <v>0</v>
          </cell>
          <cell r="X93">
            <v>-1689</v>
          </cell>
          <cell r="Y93">
            <v>1811</v>
          </cell>
          <cell r="AB93">
            <v>432</v>
          </cell>
          <cell r="AC93">
            <v>-1379</v>
          </cell>
          <cell r="AD93">
            <v>3089</v>
          </cell>
          <cell r="AE93">
            <v>3089</v>
          </cell>
          <cell r="AF93">
            <v>0</v>
          </cell>
          <cell r="AI93">
            <v>0</v>
          </cell>
          <cell r="AJ93">
            <v>-3089</v>
          </cell>
          <cell r="AN93" t="e">
            <v>#REF!</v>
          </cell>
          <cell r="AP93" t="e">
            <v>#REF!</v>
          </cell>
          <cell r="AS93">
            <v>432</v>
          </cell>
        </row>
        <row r="95">
          <cell r="C95">
            <v>-1308</v>
          </cell>
          <cell r="N95">
            <v>7442</v>
          </cell>
          <cell r="P95">
            <v>-7442</v>
          </cell>
          <cell r="Q95">
            <v>16055</v>
          </cell>
          <cell r="R95">
            <v>0</v>
          </cell>
          <cell r="S95">
            <v>-16055</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8100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10492</v>
          </cell>
          <cell r="D122">
            <v>0</v>
          </cell>
          <cell r="E122">
            <v>0</v>
          </cell>
          <cell r="N122">
            <v>7442.4</v>
          </cell>
          <cell r="P122">
            <v>-7442.4</v>
          </cell>
          <cell r="Q122">
            <v>16815.134000000002</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57611</v>
          </cell>
          <cell r="AW146">
            <v>30916.074909090912</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1589.3333333333333</v>
          </cell>
          <cell r="O153">
            <v>272</v>
          </cell>
          <cell r="P153">
            <v>-1317.3333333333333</v>
          </cell>
          <cell r="Q153">
            <v>5858</v>
          </cell>
          <cell r="R153">
            <v>1487</v>
          </cell>
          <cell r="S153">
            <v>-4371</v>
          </cell>
          <cell r="T153">
            <v>3223.545454545455</v>
          </cell>
          <cell r="U153">
            <v>1435</v>
          </cell>
          <cell r="V153">
            <v>1788.545454545455</v>
          </cell>
          <cell r="W153">
            <v>831</v>
          </cell>
          <cell r="X153">
            <v>-2392.545454545455</v>
          </cell>
          <cell r="Y153">
            <v>2143.4545454545455</v>
          </cell>
          <cell r="Z153">
            <v>874</v>
          </cell>
          <cell r="AA153">
            <v>1269.4545454545455</v>
          </cell>
          <cell r="AB153">
            <v>596</v>
          </cell>
          <cell r="AC153">
            <v>-1547.4545454545455</v>
          </cell>
          <cell r="AD153">
            <v>2339.090909090909</v>
          </cell>
          <cell r="AE153">
            <v>2338.909090909091</v>
          </cell>
          <cell r="AF153">
            <v>0.18181818181824383</v>
          </cell>
          <cell r="AG153">
            <v>437</v>
          </cell>
          <cell r="AH153">
            <v>265</v>
          </cell>
          <cell r="AI153">
            <v>0</v>
          </cell>
          <cell r="AJ153">
            <v>-1902.090909090909</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-1308</v>
          </cell>
          <cell r="N162">
            <v>13004</v>
          </cell>
          <cell r="O162">
            <v>0</v>
          </cell>
          <cell r="P162">
            <v>-13004</v>
          </cell>
          <cell r="Q162">
            <v>1739.5839999999998</v>
          </cell>
          <cell r="R162">
            <v>800</v>
          </cell>
          <cell r="S162">
            <v>-939.58399999999983</v>
          </cell>
          <cell r="T162">
            <v>1689</v>
          </cell>
          <cell r="U162">
            <v>0</v>
          </cell>
          <cell r="V162">
            <v>0</v>
          </cell>
          <cell r="W162">
            <v>0</v>
          </cell>
          <cell r="X162">
            <v>-1689</v>
          </cell>
          <cell r="Y162">
            <v>1811</v>
          </cell>
          <cell r="Z162">
            <v>0</v>
          </cell>
          <cell r="AA162">
            <v>0</v>
          </cell>
          <cell r="AB162">
            <v>432</v>
          </cell>
          <cell r="AC162">
            <v>-1379</v>
          </cell>
          <cell r="AD162" t="e">
            <v>#REF!</v>
          </cell>
          <cell r="AE162">
            <v>3089</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1334.2</v>
          </cell>
          <cell r="N164">
            <v>9853.7727272727279</v>
          </cell>
          <cell r="O164">
            <v>2062</v>
          </cell>
          <cell r="P164">
            <v>-7791.7727272727279</v>
          </cell>
          <cell r="Q164">
            <v>20350.500909090908</v>
          </cell>
          <cell r="R164">
            <v>5523</v>
          </cell>
          <cell r="S164">
            <v>-14827.500909090908</v>
          </cell>
          <cell r="T164">
            <v>7594.1272727272735</v>
          </cell>
          <cell r="U164">
            <v>3221</v>
          </cell>
          <cell r="V164">
            <v>4373.1272727272735</v>
          </cell>
          <cell r="W164">
            <v>2210</v>
          </cell>
          <cell r="X164">
            <v>-5384.1272727272735</v>
          </cell>
          <cell r="Y164">
            <v>6222.3672727272733</v>
          </cell>
          <cell r="Z164">
            <v>2495</v>
          </cell>
          <cell r="AA164">
            <v>3727.3672727272728</v>
          </cell>
          <cell r="AB164">
            <v>1749</v>
          </cell>
          <cell r="AC164">
            <v>-4473.3672727272733</v>
          </cell>
          <cell r="AD164">
            <v>18545.026363636363</v>
          </cell>
          <cell r="AE164">
            <v>16792.954545454544</v>
          </cell>
          <cell r="AF164">
            <v>1752.0718181818177</v>
          </cell>
          <cell r="AG164">
            <v>4464</v>
          </cell>
          <cell r="AH164">
            <v>3202</v>
          </cell>
          <cell r="AI164">
            <v>427</v>
          </cell>
          <cell r="AJ164">
            <v>-14081.026363636363</v>
          </cell>
          <cell r="AK164">
            <v>0</v>
          </cell>
          <cell r="AL164">
            <v>0</v>
          </cell>
          <cell r="AM164">
            <v>0</v>
          </cell>
          <cell r="AN164" t="e">
            <v>#REF!</v>
          </cell>
          <cell r="AO164">
            <v>0</v>
          </cell>
          <cell r="AP164" t="e">
            <v>#REF!</v>
          </cell>
          <cell r="AS164">
            <v>13703</v>
          </cell>
        </row>
        <row r="165">
          <cell r="C165">
            <v>37</v>
          </cell>
          <cell r="N165">
            <v>131</v>
          </cell>
          <cell r="O165">
            <v>51</v>
          </cell>
          <cell r="P165">
            <v>-80</v>
          </cell>
          <cell r="Q165">
            <v>262.39999999999998</v>
          </cell>
          <cell r="R165">
            <v>62</v>
          </cell>
          <cell r="S165">
            <v>-200.39999999999998</v>
          </cell>
          <cell r="T165">
            <v>7369.3333333333339</v>
          </cell>
          <cell r="U165">
            <v>3406</v>
          </cell>
          <cell r="V165">
            <v>3963.3333333333339</v>
          </cell>
          <cell r="W165">
            <v>2464</v>
          </cell>
          <cell r="X165">
            <v>-4905.3333333333339</v>
          </cell>
          <cell r="Y165">
            <v>534.79999999999995</v>
          </cell>
          <cell r="Z165">
            <v>57</v>
          </cell>
          <cell r="AA165">
            <v>87.866666666666674</v>
          </cell>
          <cell r="AB165">
            <v>27</v>
          </cell>
          <cell r="AC165">
            <v>-507.79999999999995</v>
          </cell>
          <cell r="AD165">
            <v>153.6</v>
          </cell>
          <cell r="AE165">
            <v>146</v>
          </cell>
          <cell r="AF165">
            <v>7.6</v>
          </cell>
          <cell r="AG165">
            <v>44</v>
          </cell>
          <cell r="AH165">
            <v>15</v>
          </cell>
          <cell r="AI165">
            <v>29</v>
          </cell>
          <cell r="AJ165">
            <v>-109.6</v>
          </cell>
          <cell r="AK165">
            <v>0</v>
          </cell>
          <cell r="AL165">
            <v>0</v>
          </cell>
          <cell r="AM165">
            <v>0</v>
          </cell>
          <cell r="AN165">
            <v>19</v>
          </cell>
          <cell r="AO165">
            <v>0</v>
          </cell>
          <cell r="AP165">
            <v>8404.5333333333347</v>
          </cell>
          <cell r="AS165">
            <v>2610</v>
          </cell>
        </row>
        <row r="166">
          <cell r="C166">
            <v>5681.7580000000007</v>
          </cell>
          <cell r="N166">
            <v>11862.909333333333</v>
          </cell>
          <cell r="Q166">
            <v>72510.228333333333</v>
          </cell>
          <cell r="T166">
            <v>15985.944000000054</v>
          </cell>
          <cell r="Y166">
            <v>11736.353333333311</v>
          </cell>
          <cell r="AE166">
            <v>17474.354000000007</v>
          </cell>
          <cell r="AG166">
            <v>2466</v>
          </cell>
          <cell r="AH166">
            <v>2561</v>
          </cell>
          <cell r="AN166" t="e">
            <v>#REF!</v>
          </cell>
          <cell r="AP166" t="e">
            <v>#REF!</v>
          </cell>
        </row>
        <row r="167">
          <cell r="C167" t="e">
            <v>#REF!</v>
          </cell>
          <cell r="N167">
            <v>5562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76293.222696969693</v>
          </cell>
          <cell r="T227">
            <v>35776.770242424296</v>
          </cell>
          <cell r="Y227" t="e">
            <v>#REF!</v>
          </cell>
          <cell r="AN227" t="e">
            <v>#REF!</v>
          </cell>
          <cell r="AP227" t="e">
            <v>#REF!</v>
          </cell>
          <cell r="AQ227" t="e">
            <v>#REF!</v>
          </cell>
        </row>
        <row r="228">
          <cell r="C228" t="e">
            <v>#REF!</v>
          </cell>
          <cell r="N228" t="e">
            <v>#REF!</v>
          </cell>
          <cell r="Q228">
            <v>30209.03112121212</v>
          </cell>
          <cell r="T228">
            <v>18895.16496969702</v>
          </cell>
          <cell r="Y228" t="e">
            <v>#REF!</v>
          </cell>
          <cell r="AP228" t="e">
            <v>#REF!</v>
          </cell>
          <cell r="AQ228" t="e">
            <v>#REF!</v>
          </cell>
        </row>
        <row r="230">
          <cell r="C230">
            <v>1334.2</v>
          </cell>
          <cell r="N230">
            <v>9853.7727272727279</v>
          </cell>
          <cell r="Q230">
            <v>20350.500909090908</v>
          </cell>
          <cell r="T230">
            <v>7594.1272727272735</v>
          </cell>
          <cell r="Y230">
            <v>6222.3672727272733</v>
          </cell>
          <cell r="AN230" t="e">
            <v>#REF!</v>
          </cell>
          <cell r="AP230" t="e">
            <v>#REF!</v>
          </cell>
          <cell r="AQ230" t="e">
            <v>#REF!</v>
          </cell>
        </row>
        <row r="231">
          <cell r="C231">
            <v>416.54545454545456</v>
          </cell>
          <cell r="N231">
            <v>3146</v>
          </cell>
          <cell r="Q231">
            <v>5549</v>
          </cell>
          <cell r="T231">
            <v>2070</v>
          </cell>
          <cell r="Y231">
            <v>1697</v>
          </cell>
          <cell r="AP231" t="e">
            <v>#REF!</v>
          </cell>
          <cell r="AQ231" t="e">
            <v>#REF!</v>
          </cell>
        </row>
        <row r="232">
          <cell r="AQ232" t="e">
            <v>#REF!</v>
          </cell>
        </row>
        <row r="233">
          <cell r="C233">
            <v>0</v>
          </cell>
          <cell r="N233">
            <v>0</v>
          </cell>
          <cell r="Q233">
            <v>162.79999999999998</v>
          </cell>
          <cell r="T233">
            <v>7199.4000000000005</v>
          </cell>
          <cell r="Y233">
            <v>144.86666666666667</v>
          </cell>
          <cell r="AP233">
            <v>7511.0666666666675</v>
          </cell>
          <cell r="AQ233" t="e">
            <v>#REF!</v>
          </cell>
        </row>
        <row r="234">
          <cell r="C234">
            <v>0</v>
          </cell>
          <cell r="N234">
            <v>0</v>
          </cell>
          <cell r="Q234">
            <v>0</v>
          </cell>
          <cell r="T234">
            <v>0</v>
          </cell>
          <cell r="Y234">
            <v>0</v>
          </cell>
          <cell r="AP234">
            <v>19</v>
          </cell>
          <cell r="AQ234" t="e">
            <v>#REF!</v>
          </cell>
        </row>
        <row r="235">
          <cell r="C235">
            <v>571</v>
          </cell>
          <cell r="N235">
            <v>0</v>
          </cell>
          <cell r="Q235">
            <v>526.04999999999995</v>
          </cell>
          <cell r="T235">
            <v>0</v>
          </cell>
          <cell r="Y235">
            <v>0</v>
          </cell>
          <cell r="AP235" t="e">
            <v>#REF!</v>
          </cell>
          <cell r="AQ235" t="e">
            <v>#REF!</v>
          </cell>
        </row>
        <row r="236">
          <cell r="AQ236" t="e">
            <v>#REF!</v>
          </cell>
        </row>
        <row r="237">
          <cell r="C237">
            <v>-1308</v>
          </cell>
          <cell r="N237">
            <v>13004</v>
          </cell>
          <cell r="Q237">
            <v>1739.5839999999998</v>
          </cell>
          <cell r="T237">
            <v>1689</v>
          </cell>
          <cell r="Y237">
            <v>1811</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1122</v>
          </cell>
          <cell r="N243">
            <v>3754</v>
          </cell>
          <cell r="Q243">
            <v>7041</v>
          </cell>
          <cell r="T243">
            <v>1022.2586666666666</v>
          </cell>
          <cell r="Y243">
            <v>827.22533333333331</v>
          </cell>
          <cell r="AP243">
            <v>17543.366500142667</v>
          </cell>
          <cell r="AQ243" t="e">
            <v>#REF!</v>
          </cell>
        </row>
        <row r="244">
          <cell r="C244">
            <v>521</v>
          </cell>
          <cell r="N244">
            <v>79</v>
          </cell>
          <cell r="Q244">
            <v>942</v>
          </cell>
          <cell r="T244">
            <v>442.62666666666667</v>
          </cell>
          <cell r="Y244">
            <v>414.78399999999999</v>
          </cell>
          <cell r="AP244">
            <v>2577.6078749021572</v>
          </cell>
          <cell r="AQ244" t="e">
            <v>#REF!</v>
          </cell>
        </row>
        <row r="245">
          <cell r="AQ245" t="e">
            <v>#REF!</v>
          </cell>
        </row>
        <row r="246">
          <cell r="C246">
            <v>2</v>
          </cell>
          <cell r="N246">
            <v>1</v>
          </cell>
          <cell r="Q246">
            <v>0</v>
          </cell>
          <cell r="T246">
            <v>143.19266666666664</v>
          </cell>
          <cell r="Y246">
            <v>-46.472000000000008</v>
          </cell>
          <cell r="AP246">
            <v>99.720666666666631</v>
          </cell>
          <cell r="AQ246" t="e">
            <v>#REF!</v>
          </cell>
        </row>
        <row r="247">
          <cell r="C247">
            <v>53</v>
          </cell>
          <cell r="N247">
            <v>376.61933333333337</v>
          </cell>
          <cell r="Q247">
            <v>17046.890666666666</v>
          </cell>
          <cell r="T247">
            <v>0</v>
          </cell>
          <cell r="Y247">
            <v>0</v>
          </cell>
          <cell r="AP247">
            <v>20789.181999999997</v>
          </cell>
          <cell r="AQ247" t="e">
            <v>#REF!</v>
          </cell>
        </row>
        <row r="248">
          <cell r="C248">
            <v>0</v>
          </cell>
          <cell r="N248">
            <v>0</v>
          </cell>
          <cell r="Q248">
            <v>0</v>
          </cell>
          <cell r="T248">
            <v>0</v>
          </cell>
          <cell r="Y248">
            <v>0</v>
          </cell>
          <cell r="AP248">
            <v>658.33066666666662</v>
          </cell>
          <cell r="AQ248" t="e">
            <v>#REF!</v>
          </cell>
        </row>
        <row r="249">
          <cell r="C249">
            <v>3888</v>
          </cell>
          <cell r="N249">
            <v>0</v>
          </cell>
          <cell r="Q249">
            <v>0</v>
          </cell>
          <cell r="T249">
            <v>0</v>
          </cell>
          <cell r="Y249">
            <v>18</v>
          </cell>
          <cell r="AP249">
            <v>3906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27166.953121212111</v>
          </cell>
          <cell r="T252">
            <v>17206.928969697019</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0"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v>34328</v>
          </cell>
          <cell r="AD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21158.2</v>
          </cell>
          <cell r="N39">
            <v>31198.706727272729</v>
          </cell>
          <cell r="O39">
            <v>6571</v>
          </cell>
          <cell r="P39">
            <v>-24627.706727272729</v>
          </cell>
          <cell r="Q39">
            <v>98918.709363636386</v>
          </cell>
          <cell r="R39">
            <v>23576</v>
          </cell>
          <cell r="S39">
            <v>-75342.709363636386</v>
          </cell>
          <cell r="T39">
            <v>35357.6157878788</v>
          </cell>
          <cell r="W39">
            <v>8380</v>
          </cell>
          <cell r="X39">
            <v>-26977.6157878788</v>
          </cell>
          <cell r="Y39">
            <v>20993.651636363633</v>
          </cell>
          <cell r="Z39">
            <v>7534</v>
          </cell>
          <cell r="AA39">
            <v>13069.370303030311</v>
          </cell>
          <cell r="AB39">
            <v>5452</v>
          </cell>
          <cell r="AC39">
            <v>-15541.651636363633</v>
          </cell>
          <cell r="AD39">
            <v>49910.87533333333</v>
          </cell>
          <cell r="AE39">
            <v>41348.447090909096</v>
          </cell>
          <cell r="AF39">
            <v>8563.428242424241</v>
          </cell>
          <cell r="AG39">
            <v>8513</v>
          </cell>
          <cell r="AH39">
            <v>6481</v>
          </cell>
          <cell r="AI39">
            <v>2032</v>
          </cell>
          <cell r="AJ39">
            <v>-41397.87533333333</v>
          </cell>
          <cell r="AN39" t="e">
            <v>#REF!</v>
          </cell>
        </row>
        <row r="40">
          <cell r="C40">
            <v>9041.2000000000007</v>
          </cell>
        </row>
        <row r="41">
          <cell r="C41">
            <v>1416.2</v>
          </cell>
          <cell r="D41">
            <v>443</v>
          </cell>
          <cell r="E41">
            <v>773.2</v>
          </cell>
          <cell r="N41">
            <v>11176.222727272727</v>
          </cell>
          <cell r="Q41">
            <v>22385.220909090909</v>
          </cell>
          <cell r="T41">
            <v>8424.2482727272745</v>
          </cell>
          <cell r="U41">
            <v>3221</v>
          </cell>
          <cell r="V41">
            <v>5203.2482727272736</v>
          </cell>
          <cell r="Y41">
            <v>6912.2272727272721</v>
          </cell>
          <cell r="Z41">
            <v>2495</v>
          </cell>
          <cell r="AA41">
            <v>4417.227272727273</v>
          </cell>
          <cell r="AE41">
            <v>18490.863636363636</v>
          </cell>
          <cell r="AG41">
            <v>4464</v>
          </cell>
          <cell r="AH41">
            <v>3202</v>
          </cell>
          <cell r="AN41" t="e">
            <v>#REF!</v>
          </cell>
          <cell r="AR41">
            <v>9620.4755454545466</v>
          </cell>
        </row>
        <row r="42">
          <cell r="Q42">
            <v>970</v>
          </cell>
          <cell r="V42">
            <v>750</v>
          </cell>
          <cell r="AA42">
            <v>590</v>
          </cell>
          <cell r="AR42">
            <v>2095</v>
          </cell>
        </row>
        <row r="46">
          <cell r="C46">
            <v>743</v>
          </cell>
          <cell r="D46">
            <v>327</v>
          </cell>
          <cell r="E46">
            <v>416</v>
          </cell>
          <cell r="N46">
            <v>4379.4040000000005</v>
          </cell>
          <cell r="O46">
            <v>1204</v>
          </cell>
          <cell r="P46">
            <v>-3175.4040000000005</v>
          </cell>
          <cell r="Q46">
            <v>10032.949333333334</v>
          </cell>
          <cell r="R46">
            <v>2125</v>
          </cell>
          <cell r="S46">
            <v>-7907.9493333333339</v>
          </cell>
          <cell r="T46">
            <v>2869.0213333333331</v>
          </cell>
          <cell r="U46">
            <v>834</v>
          </cell>
          <cell r="V46">
            <v>2035.0213333333331</v>
          </cell>
          <cell r="W46">
            <v>431</v>
          </cell>
          <cell r="X46">
            <v>-2438.0213333333331</v>
          </cell>
          <cell r="Y46">
            <v>2136.0606666666672</v>
          </cell>
          <cell r="Z46">
            <v>784</v>
          </cell>
          <cell r="AA46">
            <v>1352.0606666666672</v>
          </cell>
          <cell r="AB46">
            <v>400</v>
          </cell>
          <cell r="AC46">
            <v>-1736.0606666666672</v>
          </cell>
          <cell r="AD46">
            <v>5406.058</v>
          </cell>
          <cell r="AE46">
            <v>4660.93</v>
          </cell>
          <cell r="AF46">
            <v>746.1279999999997</v>
          </cell>
          <cell r="AG46">
            <v>1087</v>
          </cell>
          <cell r="AH46">
            <v>292</v>
          </cell>
          <cell r="AI46">
            <v>134</v>
          </cell>
          <cell r="AJ46">
            <v>-4319.058</v>
          </cell>
          <cell r="AN46">
            <v>0</v>
          </cell>
          <cell r="AP46">
            <v>25075.085333333336</v>
          </cell>
          <cell r="AQ46">
            <v>6503.0040000000008</v>
          </cell>
          <cell r="AR46">
            <v>18572.081333333335</v>
          </cell>
          <cell r="AS46">
            <v>4452</v>
          </cell>
          <cell r="AT46">
            <v>-20623.085333333336</v>
          </cell>
          <cell r="AU46">
            <v>1618</v>
          </cell>
          <cell r="AV46">
            <v>6798</v>
          </cell>
          <cell r="AW46">
            <v>4885.0040000000008</v>
          </cell>
          <cell r="AX46">
            <v>11774.081333333335</v>
          </cell>
        </row>
        <row r="47">
          <cell r="C47">
            <v>1252</v>
          </cell>
          <cell r="E47">
            <v>1252</v>
          </cell>
          <cell r="N47">
            <v>3964</v>
          </cell>
          <cell r="Q47">
            <v>7771</v>
          </cell>
          <cell r="T47">
            <v>1077.2586666666666</v>
          </cell>
          <cell r="U47">
            <v>428</v>
          </cell>
          <cell r="V47">
            <v>649.25866666666661</v>
          </cell>
          <cell r="Y47">
            <v>917.22533333333331</v>
          </cell>
          <cell r="Z47">
            <v>325</v>
          </cell>
          <cell r="AA47">
            <v>592.22533333333331</v>
          </cell>
          <cell r="AC47">
            <v>-917.22533333333331</v>
          </cell>
          <cell r="AD47">
            <v>4679.1707200000001</v>
          </cell>
          <cell r="AE47">
            <v>4236.8825001426667</v>
          </cell>
          <cell r="AP47">
            <v>19218.366500142667</v>
          </cell>
        </row>
        <row r="48">
          <cell r="C48">
            <v>2</v>
          </cell>
          <cell r="E48">
            <v>2</v>
          </cell>
          <cell r="N48">
            <v>1</v>
          </cell>
          <cell r="Q48">
            <v>0</v>
          </cell>
          <cell r="T48">
            <v>285.19266666666664</v>
          </cell>
          <cell r="U48">
            <v>51</v>
          </cell>
          <cell r="V48">
            <v>234.19266666666664</v>
          </cell>
          <cell r="Y48">
            <v>-46.472000000000008</v>
          </cell>
          <cell r="Z48">
            <v>-136</v>
          </cell>
          <cell r="AA48">
            <v>89.527999999999992</v>
          </cell>
          <cell r="AC48">
            <v>46.472000000000008</v>
          </cell>
          <cell r="AD48">
            <v>0</v>
          </cell>
          <cell r="AE48">
            <v>0</v>
          </cell>
          <cell r="AP48">
            <v>241.72066666666663</v>
          </cell>
        </row>
        <row r="49">
          <cell r="C49">
            <v>521</v>
          </cell>
          <cell r="E49">
            <v>521</v>
          </cell>
          <cell r="N49">
            <v>143</v>
          </cell>
          <cell r="Q49">
            <v>963</v>
          </cell>
          <cell r="T49">
            <v>492.62666666666667</v>
          </cell>
          <cell r="U49">
            <v>186</v>
          </cell>
          <cell r="V49">
            <v>306.62666666666667</v>
          </cell>
          <cell r="Y49">
            <v>480.78399999999999</v>
          </cell>
          <cell r="Z49">
            <v>187</v>
          </cell>
          <cell r="AA49">
            <v>293.78399999999999</v>
          </cell>
          <cell r="AC49">
            <v>-480.78399999999999</v>
          </cell>
          <cell r="AD49">
            <v>247.34026666666668</v>
          </cell>
          <cell r="AE49">
            <v>216.19720823549071</v>
          </cell>
          <cell r="AP49">
            <v>2816.6078749021572</v>
          </cell>
        </row>
        <row r="50">
          <cell r="C50">
            <v>2</v>
          </cell>
          <cell r="D50">
            <v>2</v>
          </cell>
          <cell r="E50">
            <v>0</v>
          </cell>
          <cell r="N50">
            <v>492.92399999999998</v>
          </cell>
          <cell r="O50">
            <v>121</v>
          </cell>
          <cell r="P50">
            <v>-371.92399999999998</v>
          </cell>
          <cell r="Q50">
            <v>5349.8346666666666</v>
          </cell>
          <cell r="R50">
            <v>1386</v>
          </cell>
          <cell r="S50">
            <v>-3963.8346666666666</v>
          </cell>
          <cell r="T50">
            <v>9793.4773333333324</v>
          </cell>
          <cell r="U50">
            <v>3806</v>
          </cell>
          <cell r="V50">
            <v>5987.4773333333324</v>
          </cell>
          <cell r="W50">
            <v>2636</v>
          </cell>
          <cell r="X50">
            <v>-7157.4773333333324</v>
          </cell>
          <cell r="Y50">
            <v>1393.9739999999999</v>
          </cell>
          <cell r="Z50">
            <v>347</v>
          </cell>
          <cell r="AA50">
            <v>1046.9739999999999</v>
          </cell>
          <cell r="AB50">
            <v>292</v>
          </cell>
          <cell r="AC50">
            <v>-1101.9739999999999</v>
          </cell>
          <cell r="AD50">
            <v>2343.2906666666663</v>
          </cell>
          <cell r="AE50">
            <v>1762.72</v>
          </cell>
          <cell r="AF50">
            <v>580.57066666666628</v>
          </cell>
          <cell r="AG50">
            <v>288</v>
          </cell>
          <cell r="AH50">
            <v>601</v>
          </cell>
          <cell r="AI50">
            <v>56</v>
          </cell>
          <cell r="AJ50">
            <v>-2055.2906666666663</v>
          </cell>
          <cell r="AN50">
            <v>0</v>
          </cell>
          <cell r="AP50">
            <v>18756.329999999998</v>
          </cell>
          <cell r="AQ50">
            <v>4653.3239999999996</v>
          </cell>
          <cell r="AR50">
            <v>14103.005999999998</v>
          </cell>
          <cell r="AS50">
            <v>5036</v>
          </cell>
          <cell r="AT50">
            <v>-13720.329999999998</v>
          </cell>
          <cell r="AU50">
            <v>4153</v>
          </cell>
          <cell r="AV50">
            <v>8853</v>
          </cell>
          <cell r="AW50">
            <v>500.32399999999961</v>
          </cell>
          <cell r="AX50">
            <v>5250.0059999999976</v>
          </cell>
        </row>
        <row r="51">
          <cell r="C51">
            <v>0</v>
          </cell>
          <cell r="D51">
            <v>0</v>
          </cell>
          <cell r="E51">
            <v>0</v>
          </cell>
          <cell r="N51">
            <v>0</v>
          </cell>
          <cell r="P51">
            <v>0</v>
          </cell>
          <cell r="Q51">
            <v>176.46666666666664</v>
          </cell>
          <cell r="R51">
            <v>54</v>
          </cell>
          <cell r="S51">
            <v>-122.46666666666664</v>
          </cell>
          <cell r="T51">
            <v>7822.4000000000005</v>
          </cell>
          <cell r="U51">
            <v>3230</v>
          </cell>
          <cell r="V51">
            <v>4592.4000000000005</v>
          </cell>
          <cell r="W51">
            <v>2407</v>
          </cell>
          <cell r="X51">
            <v>-5415.4000000000005</v>
          </cell>
          <cell r="Y51">
            <v>158.20000000000002</v>
          </cell>
          <cell r="Z51">
            <v>57</v>
          </cell>
          <cell r="AA51">
            <v>101.20000000000002</v>
          </cell>
          <cell r="AB51">
            <v>20</v>
          </cell>
          <cell r="AC51">
            <v>-138.20000000000002</v>
          </cell>
          <cell r="AD51">
            <v>5.6</v>
          </cell>
          <cell r="AE51">
            <v>4</v>
          </cell>
          <cell r="AF51">
            <v>1.5999999999999996</v>
          </cell>
          <cell r="AI51">
            <v>0</v>
          </cell>
          <cell r="AJ51">
            <v>-5.6</v>
          </cell>
          <cell r="AP51">
            <v>8161.0666666666666</v>
          </cell>
          <cell r="AQ51">
            <v>3287</v>
          </cell>
          <cell r="AR51">
            <v>4874.0666666666666</v>
          </cell>
          <cell r="AS51">
            <v>2481</v>
          </cell>
          <cell r="AT51">
            <v>-5680.0666666666666</v>
          </cell>
          <cell r="AU51">
            <v>3287</v>
          </cell>
          <cell r="AV51">
            <v>4754</v>
          </cell>
          <cell r="AW51">
            <v>0</v>
          </cell>
          <cell r="AX51">
            <v>120.06666666666661</v>
          </cell>
        </row>
        <row r="52">
          <cell r="C52">
            <v>0</v>
          </cell>
          <cell r="D52">
            <v>0</v>
          </cell>
          <cell r="E52">
            <v>0</v>
          </cell>
          <cell r="N52">
            <v>0</v>
          </cell>
          <cell r="P52">
            <v>0</v>
          </cell>
          <cell r="Q52">
            <v>125574</v>
          </cell>
          <cell r="R52">
            <v>61402</v>
          </cell>
          <cell r="S52">
            <v>-64172</v>
          </cell>
          <cell r="T52">
            <v>253209</v>
          </cell>
          <cell r="U52">
            <v>108806.34756097561</v>
          </cell>
          <cell r="V52">
            <v>144402.65243902439</v>
          </cell>
          <cell r="W52">
            <v>93632</v>
          </cell>
          <cell r="X52">
            <v>-159577</v>
          </cell>
          <cell r="Y52">
            <v>219657</v>
          </cell>
          <cell r="Z52">
            <v>86757.750161952048</v>
          </cell>
          <cell r="AA52">
            <v>132899.24983804795</v>
          </cell>
          <cell r="AB52">
            <v>76301</v>
          </cell>
          <cell r="AC52">
            <v>-143356</v>
          </cell>
          <cell r="AD52">
            <v>0</v>
          </cell>
          <cell r="AE52">
            <v>0</v>
          </cell>
          <cell r="AF52">
            <v>0</v>
          </cell>
          <cell r="AI52">
            <v>0</v>
          </cell>
          <cell r="AJ52">
            <v>0</v>
          </cell>
          <cell r="AN52">
            <v>0</v>
          </cell>
          <cell r="AP52">
            <v>598441</v>
          </cell>
          <cell r="AQ52">
            <v>195565.09772292766</v>
          </cell>
          <cell r="AR52">
            <v>402875.90227707231</v>
          </cell>
          <cell r="AS52">
            <v>231335</v>
          </cell>
          <cell r="AT52">
            <v>-367106</v>
          </cell>
          <cell r="AU52">
            <v>195564.09772292766</v>
          </cell>
          <cell r="AV52">
            <v>402876</v>
          </cell>
          <cell r="AW52">
            <v>1</v>
          </cell>
          <cell r="AX52">
            <v>-9.772292769048363E-2</v>
          </cell>
        </row>
        <row r="53">
          <cell r="C53">
            <v>0</v>
          </cell>
          <cell r="D53">
            <v>0</v>
          </cell>
          <cell r="E53">
            <v>0</v>
          </cell>
          <cell r="N53">
            <v>0</v>
          </cell>
          <cell r="P53">
            <v>0</v>
          </cell>
          <cell r="Q53">
            <v>125574</v>
          </cell>
          <cell r="R53">
            <v>61402</v>
          </cell>
          <cell r="S53">
            <v>-64172</v>
          </cell>
          <cell r="T53">
            <v>253209</v>
          </cell>
          <cell r="U53">
            <v>108806.34756097561</v>
          </cell>
          <cell r="V53">
            <v>144402.65243902439</v>
          </cell>
          <cell r="W53">
            <v>93632</v>
          </cell>
          <cell r="X53">
            <v>-159577</v>
          </cell>
          <cell r="Y53">
            <v>219657</v>
          </cell>
          <cell r="Z53">
            <v>86757.750161952048</v>
          </cell>
          <cell r="AA53">
            <v>132899.24983804795</v>
          </cell>
          <cell r="AB53">
            <v>46301</v>
          </cell>
          <cell r="AC53">
            <v>-173356</v>
          </cell>
          <cell r="AD53">
            <v>0</v>
          </cell>
          <cell r="AE53">
            <v>0</v>
          </cell>
          <cell r="AF53">
            <v>0</v>
          </cell>
          <cell r="AI53">
            <v>0</v>
          </cell>
          <cell r="AJ53">
            <v>0</v>
          </cell>
          <cell r="AP53">
            <v>598440</v>
          </cell>
          <cell r="AQ53">
            <v>195564.09772292766</v>
          </cell>
          <cell r="AR53">
            <v>402875.90227707231</v>
          </cell>
          <cell r="AS53">
            <v>201335</v>
          </cell>
          <cell r="AT53">
            <v>-397105</v>
          </cell>
          <cell r="AU53">
            <v>195564.09772292766</v>
          </cell>
          <cell r="AV53">
            <v>402876</v>
          </cell>
          <cell r="AW53">
            <v>0</v>
          </cell>
          <cell r="AX53">
            <v>-9.772292769048363E-2</v>
          </cell>
        </row>
        <row r="54">
          <cell r="C54">
            <v>1078.5999999999999</v>
          </cell>
          <cell r="D54">
            <v>0</v>
          </cell>
          <cell r="E54">
            <v>1078.5999999999999</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67</v>
          </cell>
          <cell r="D55">
            <v>6</v>
          </cell>
          <cell r="E55">
            <v>61</v>
          </cell>
          <cell r="N55">
            <v>439.28600000000006</v>
          </cell>
          <cell r="O55">
            <v>140</v>
          </cell>
          <cell r="P55">
            <v>-299.28600000000006</v>
          </cell>
          <cell r="Q55">
            <v>19570.890666666666</v>
          </cell>
          <cell r="R55">
            <v>8493</v>
          </cell>
          <cell r="S55">
            <v>-11077.890666666666</v>
          </cell>
          <cell r="T55">
            <v>0</v>
          </cell>
          <cell r="U55">
            <v>0</v>
          </cell>
          <cell r="V55">
            <v>0</v>
          </cell>
          <cell r="X55">
            <v>0</v>
          </cell>
          <cell r="Y55">
            <v>0</v>
          </cell>
          <cell r="Z55">
            <v>0</v>
          </cell>
          <cell r="AA55">
            <v>0</v>
          </cell>
          <cell r="AB55">
            <v>0</v>
          </cell>
          <cell r="AC55">
            <v>0</v>
          </cell>
          <cell r="AD55">
            <v>8274.5233333333344</v>
          </cell>
          <cell r="AE55">
            <v>3418.672</v>
          </cell>
          <cell r="AF55">
            <v>4855.851333333334</v>
          </cell>
          <cell r="AG55">
            <v>809</v>
          </cell>
          <cell r="AH55">
            <v>810</v>
          </cell>
          <cell r="AI55">
            <v>1225</v>
          </cell>
          <cell r="AJ55">
            <v>-7465.5233333333344</v>
          </cell>
          <cell r="AN55">
            <v>0</v>
          </cell>
          <cell r="AP55">
            <v>23495.848666666665</v>
          </cell>
          <cell r="AQ55">
            <v>445.28600000000006</v>
          </cell>
          <cell r="AR55">
            <v>23050.562666666665</v>
          </cell>
          <cell r="AS55">
            <v>9442</v>
          </cell>
          <cell r="AT55">
            <v>-14053.848666666665</v>
          </cell>
          <cell r="AU55">
            <v>0</v>
          </cell>
          <cell r="AV55">
            <v>6654</v>
          </cell>
          <cell r="AW55">
            <v>445.28600000000006</v>
          </cell>
          <cell r="AX55">
            <v>16396.562666666665</v>
          </cell>
        </row>
        <row r="56">
          <cell r="C56">
            <v>844.2</v>
          </cell>
          <cell r="D56">
            <v>310</v>
          </cell>
          <cell r="E56">
            <v>534.20000000000005</v>
          </cell>
          <cell r="N56">
            <v>6641.8893939393938</v>
          </cell>
          <cell r="O56">
            <v>1303</v>
          </cell>
          <cell r="P56">
            <v>-5338.8893939393938</v>
          </cell>
          <cell r="Q56">
            <v>11516.720909090909</v>
          </cell>
          <cell r="R56">
            <v>2369</v>
          </cell>
          <cell r="S56">
            <v>-9147.7209090909091</v>
          </cell>
          <cell r="T56">
            <v>3480.1573636363642</v>
          </cell>
          <cell r="U56">
            <v>1300</v>
          </cell>
          <cell r="V56">
            <v>2180.1573636363642</v>
          </cell>
          <cell r="W56">
            <v>745</v>
          </cell>
          <cell r="X56">
            <v>-2735.1573636363642</v>
          </cell>
          <cell r="Y56">
            <v>3339.8636363636365</v>
          </cell>
          <cell r="Z56">
            <v>1178</v>
          </cell>
          <cell r="AA56">
            <v>2161.8636363636365</v>
          </cell>
          <cell r="AB56">
            <v>662</v>
          </cell>
          <cell r="AC56">
            <v>-2677.8636363636365</v>
          </cell>
          <cell r="AD56">
            <v>12968.886363636362</v>
          </cell>
          <cell r="AE56">
            <v>11635.045454545454</v>
          </cell>
          <cell r="AF56">
            <v>1333.8409090909081</v>
          </cell>
          <cell r="AG56">
            <v>2563</v>
          </cell>
          <cell r="AH56">
            <v>1747</v>
          </cell>
          <cell r="AI56">
            <v>306</v>
          </cell>
          <cell r="AJ56">
            <v>-10405.886363636362</v>
          </cell>
          <cell r="AN56">
            <v>0</v>
          </cell>
          <cell r="AP56">
            <v>38228.876757575759</v>
          </cell>
          <cell r="AQ56">
            <v>9938.7075757575767</v>
          </cell>
          <cell r="AR56">
            <v>28290.169181818183</v>
          </cell>
          <cell r="AS56">
            <v>6826</v>
          </cell>
          <cell r="AT56">
            <v>-31402.876757575759</v>
          </cell>
          <cell r="AU56">
            <v>2478</v>
          </cell>
          <cell r="AV56">
            <v>8258</v>
          </cell>
          <cell r="AW56">
            <v>7460.7075757575767</v>
          </cell>
          <cell r="AX56">
            <v>20032.169181818183</v>
          </cell>
        </row>
        <row r="57">
          <cell r="C57">
            <v>27</v>
          </cell>
          <cell r="D57">
            <v>16</v>
          </cell>
          <cell r="E57">
            <v>11</v>
          </cell>
          <cell r="N57">
            <v>367</v>
          </cell>
          <cell r="O57">
            <v>70</v>
          </cell>
          <cell r="P57">
            <v>-297</v>
          </cell>
          <cell r="Q57">
            <v>636</v>
          </cell>
          <cell r="R57">
            <v>129</v>
          </cell>
          <cell r="S57">
            <v>-507</v>
          </cell>
          <cell r="T57">
            <v>191</v>
          </cell>
          <cell r="U57">
            <v>71</v>
          </cell>
          <cell r="V57">
            <v>120</v>
          </cell>
          <cell r="W57">
            <v>39</v>
          </cell>
          <cell r="X57">
            <v>-152</v>
          </cell>
          <cell r="Y57">
            <v>180</v>
          </cell>
          <cell r="Z57">
            <v>65</v>
          </cell>
          <cell r="AA57">
            <v>115</v>
          </cell>
          <cell r="AB57">
            <v>35</v>
          </cell>
          <cell r="AC57">
            <v>-145</v>
          </cell>
          <cell r="AD57">
            <v>713</v>
          </cell>
          <cell r="AE57">
            <v>639</v>
          </cell>
          <cell r="AF57">
            <v>74</v>
          </cell>
          <cell r="AG57">
            <v>136</v>
          </cell>
          <cell r="AH57">
            <v>96</v>
          </cell>
          <cell r="AI57">
            <v>18</v>
          </cell>
          <cell r="AJ57">
            <v>-577</v>
          </cell>
          <cell r="AN57">
            <v>0</v>
          </cell>
          <cell r="AP57">
            <v>2083</v>
          </cell>
          <cell r="AQ57">
            <v>547</v>
          </cell>
          <cell r="AR57">
            <v>1536</v>
          </cell>
          <cell r="AS57">
            <v>369</v>
          </cell>
          <cell r="AT57">
            <v>-1714</v>
          </cell>
          <cell r="AU57">
            <v>136</v>
          </cell>
          <cell r="AV57">
            <v>360</v>
          </cell>
          <cell r="AW57">
            <v>411</v>
          </cell>
          <cell r="AX57">
            <v>1176</v>
          </cell>
        </row>
        <row r="58">
          <cell r="C58">
            <v>345</v>
          </cell>
          <cell r="D58">
            <v>117</v>
          </cell>
          <cell r="E58">
            <v>228</v>
          </cell>
          <cell r="N58">
            <v>2128</v>
          </cell>
          <cell r="O58">
            <v>417</v>
          </cell>
          <cell r="P58">
            <v>-1711</v>
          </cell>
          <cell r="Q58">
            <v>3686</v>
          </cell>
          <cell r="R58">
            <v>610</v>
          </cell>
          <cell r="S58">
            <v>-3076</v>
          </cell>
          <cell r="T58">
            <v>1113</v>
          </cell>
          <cell r="U58">
            <v>415</v>
          </cell>
          <cell r="V58">
            <v>698</v>
          </cell>
          <cell r="W58">
            <v>229</v>
          </cell>
          <cell r="X58">
            <v>-884</v>
          </cell>
          <cell r="Y58">
            <v>1069</v>
          </cell>
          <cell r="Z58">
            <v>378</v>
          </cell>
          <cell r="AA58">
            <v>691</v>
          </cell>
          <cell r="AB58">
            <v>205</v>
          </cell>
          <cell r="AC58">
            <v>-864</v>
          </cell>
          <cell r="AD58">
            <v>4151</v>
          </cell>
          <cell r="AE58">
            <v>3720</v>
          </cell>
          <cell r="AF58">
            <v>431</v>
          </cell>
          <cell r="AG58">
            <v>793</v>
          </cell>
          <cell r="AH58">
            <v>559</v>
          </cell>
          <cell r="AI58">
            <v>103</v>
          </cell>
          <cell r="AJ58">
            <v>-3358</v>
          </cell>
          <cell r="AN58">
            <v>0</v>
          </cell>
          <cell r="AP58">
            <v>12308</v>
          </cell>
          <cell r="AQ58">
            <v>3199</v>
          </cell>
          <cell r="AR58">
            <v>9109</v>
          </cell>
          <cell r="AS58">
            <v>2021</v>
          </cell>
          <cell r="AT58">
            <v>-10287</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6409</v>
          </cell>
          <cell r="O60">
            <v>1794</v>
          </cell>
          <cell r="P60">
            <v>-4615</v>
          </cell>
          <cell r="Q60">
            <v>13950</v>
          </cell>
          <cell r="R60">
            <v>3886</v>
          </cell>
          <cell r="S60">
            <v>-10064</v>
          </cell>
          <cell r="T60">
            <v>6973</v>
          </cell>
          <cell r="U60">
            <v>2648</v>
          </cell>
          <cell r="V60">
            <v>4325</v>
          </cell>
          <cell r="W60">
            <v>2064</v>
          </cell>
          <cell r="X60">
            <v>-4909</v>
          </cell>
          <cell r="Y60">
            <v>7268.666666666667</v>
          </cell>
          <cell r="Z60">
            <v>2612</v>
          </cell>
          <cell r="AA60">
            <v>4656.666666666667</v>
          </cell>
          <cell r="AB60">
            <v>2209</v>
          </cell>
          <cell r="AC60">
            <v>-5059.666666666667</v>
          </cell>
          <cell r="AD60">
            <v>6460.666666666667</v>
          </cell>
          <cell r="AE60">
            <v>6258.3333333333339</v>
          </cell>
          <cell r="AF60">
            <v>202.33333333333303</v>
          </cell>
          <cell r="AG60">
            <v>1641</v>
          </cell>
          <cell r="AH60">
            <v>1265</v>
          </cell>
          <cell r="AI60">
            <v>155</v>
          </cell>
          <cell r="AJ60">
            <v>-4819.666666666667</v>
          </cell>
          <cell r="AN60">
            <v>0</v>
          </cell>
          <cell r="AP60">
            <v>40914</v>
          </cell>
          <cell r="AQ60">
            <v>11782</v>
          </cell>
          <cell r="AR60">
            <v>29132</v>
          </cell>
          <cell r="AS60">
            <v>11218</v>
          </cell>
          <cell r="AT60">
            <v>-29696</v>
          </cell>
          <cell r="AU60">
            <v>5260</v>
          </cell>
          <cell r="AV60">
            <v>13725</v>
          </cell>
          <cell r="AW60">
            <v>6522</v>
          </cell>
          <cell r="AX60">
            <v>15407</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6372</v>
          </cell>
          <cell r="P62">
            <v>-6372</v>
          </cell>
          <cell r="Q62">
            <v>11548</v>
          </cell>
          <cell r="S62">
            <v>-11548</v>
          </cell>
          <cell r="T62">
            <v>2717.9700000000003</v>
          </cell>
          <cell r="U62">
            <v>53</v>
          </cell>
          <cell r="X62">
            <v>-2717.9700000000003</v>
          </cell>
          <cell r="Y62">
            <v>1693.26</v>
          </cell>
          <cell r="Z62">
            <v>65</v>
          </cell>
          <cell r="AA62">
            <v>1628.26</v>
          </cell>
          <cell r="AC62">
            <v>-1693.26</v>
          </cell>
          <cell r="AD62">
            <v>3355</v>
          </cell>
          <cell r="AE62">
            <v>3355</v>
          </cell>
          <cell r="AF62">
            <v>0</v>
          </cell>
          <cell r="AI62">
            <v>0</v>
          </cell>
          <cell r="AJ62">
            <v>-3355</v>
          </cell>
          <cell r="AP62">
            <v>25783.23</v>
          </cell>
          <cell r="AQ62">
            <v>6579</v>
          </cell>
          <cell r="AR62">
            <v>19204.23</v>
          </cell>
          <cell r="AS62">
            <v>0</v>
          </cell>
          <cell r="AT62">
            <v>-25783.23</v>
          </cell>
          <cell r="AV62">
            <v>4804</v>
          </cell>
        </row>
        <row r="63">
          <cell r="C63">
            <v>510</v>
          </cell>
          <cell r="D63">
            <v>0</v>
          </cell>
          <cell r="E63">
            <v>510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510</v>
          </cell>
          <cell r="AQ63">
            <v>0</v>
          </cell>
          <cell r="AR63">
            <v>510</v>
          </cell>
          <cell r="AS63">
            <v>0</v>
          </cell>
          <cell r="AT63">
            <v>-510</v>
          </cell>
          <cell r="AV63">
            <v>0</v>
          </cell>
        </row>
        <row r="64">
          <cell r="C64">
            <v>0</v>
          </cell>
          <cell r="D64">
            <v>9</v>
          </cell>
          <cell r="E64">
            <v>-9</v>
          </cell>
          <cell r="N64">
            <v>37</v>
          </cell>
          <cell r="P64">
            <v>-37</v>
          </cell>
          <cell r="Q64">
            <v>2402</v>
          </cell>
          <cell r="S64">
            <v>-2402</v>
          </cell>
          <cell r="T64">
            <v>4255.03</v>
          </cell>
          <cell r="U64">
            <v>2595</v>
          </cell>
          <cell r="X64">
            <v>-4255.03</v>
          </cell>
          <cell r="Y64">
            <v>5575.4066666666668</v>
          </cell>
          <cell r="Z64">
            <v>2547</v>
          </cell>
          <cell r="AA64">
            <v>3028.4066666666668</v>
          </cell>
          <cell r="AC64">
            <v>-5575.4066666666668</v>
          </cell>
          <cell r="AD64">
            <v>3105.666666666667</v>
          </cell>
          <cell r="AE64">
            <v>2903.3333333333339</v>
          </cell>
          <cell r="AF64">
            <v>202.33333333333303</v>
          </cell>
          <cell r="AG64">
            <v>1641</v>
          </cell>
          <cell r="AH64">
            <v>1139</v>
          </cell>
          <cell r="AI64">
            <v>155</v>
          </cell>
          <cell r="AJ64">
            <v>-1464.666666666667</v>
          </cell>
          <cell r="AP64">
            <v>15179.77</v>
          </cell>
          <cell r="AS64">
            <v>1139</v>
          </cell>
          <cell r="AT64">
            <v>-14040.77</v>
          </cell>
        </row>
        <row r="65">
          <cell r="C65">
            <v>241</v>
          </cell>
          <cell r="D65">
            <v>63</v>
          </cell>
          <cell r="E65">
            <v>178</v>
          </cell>
          <cell r="N65">
            <v>8068</v>
          </cell>
          <cell r="O65">
            <v>1295</v>
          </cell>
          <cell r="P65">
            <v>-6773</v>
          </cell>
          <cell r="Q65">
            <v>17392.095454545455</v>
          </cell>
          <cell r="R65">
            <v>2254</v>
          </cell>
          <cell r="S65">
            <v>-15138.095454545455</v>
          </cell>
          <cell r="T65">
            <v>13778.25909090909</v>
          </cell>
          <cell r="U65">
            <v>5559</v>
          </cell>
          <cell r="V65">
            <v>8219.2590909090904</v>
          </cell>
          <cell r="W65">
            <v>1557</v>
          </cell>
          <cell r="X65">
            <v>-12221.25909090909</v>
          </cell>
          <cell r="Y65">
            <v>9752.7000000000007</v>
          </cell>
          <cell r="Z65">
            <v>4367</v>
          </cell>
          <cell r="AA65">
            <v>5385.7000000000007</v>
          </cell>
          <cell r="AB65">
            <v>1201</v>
          </cell>
          <cell r="AC65">
            <v>-8551.7000000000007</v>
          </cell>
          <cell r="AD65">
            <v>9914.9136363636353</v>
          </cell>
          <cell r="AE65">
            <v>9842.113636363636</v>
          </cell>
          <cell r="AF65">
            <v>72.799999999999272</v>
          </cell>
          <cell r="AG65">
            <v>1946</v>
          </cell>
          <cell r="AH65">
            <v>938</v>
          </cell>
          <cell r="AI65">
            <v>0</v>
          </cell>
          <cell r="AJ65">
            <v>-7968.9136363636353</v>
          </cell>
          <cell r="AP65">
            <v>59080.168181818182</v>
          </cell>
          <cell r="AQ65">
            <v>18027</v>
          </cell>
          <cell r="AR65">
            <v>41053.168181818182</v>
          </cell>
          <cell r="AS65">
            <v>7245</v>
          </cell>
          <cell r="AT65">
            <v>-51835.168181818182</v>
          </cell>
          <cell r="AU65">
            <v>9926</v>
          </cell>
          <cell r="AV65">
            <v>19518</v>
          </cell>
          <cell r="AW65">
            <v>8101</v>
          </cell>
          <cell r="AX65">
            <v>21535.168181818182</v>
          </cell>
        </row>
        <row r="66">
          <cell r="C66">
            <v>0</v>
          </cell>
          <cell r="D66">
            <v>0</v>
          </cell>
          <cell r="E66">
            <v>0</v>
          </cell>
          <cell r="N66">
            <v>765.33333333333326</v>
          </cell>
          <cell r="O66">
            <v>198</v>
          </cell>
          <cell r="P66">
            <v>-567.33333333333326</v>
          </cell>
          <cell r="Q66">
            <v>4764.5</v>
          </cell>
          <cell r="R66">
            <v>1097</v>
          </cell>
          <cell r="S66">
            <v>-3667.5</v>
          </cell>
          <cell r="T66">
            <v>2647.0909090909095</v>
          </cell>
          <cell r="U66">
            <v>1044</v>
          </cell>
          <cell r="V66">
            <v>1603.0909090909095</v>
          </cell>
          <cell r="W66">
            <v>608</v>
          </cell>
          <cell r="X66">
            <v>-2039.0909090909095</v>
          </cell>
          <cell r="Y66">
            <v>1687.3636363636365</v>
          </cell>
          <cell r="Z66">
            <v>634</v>
          </cell>
          <cell r="AA66">
            <v>1053.3636363636365</v>
          </cell>
          <cell r="AB66">
            <v>435</v>
          </cell>
          <cell r="AC66">
            <v>-1252.3636363636365</v>
          </cell>
          <cell r="AD66">
            <v>1816.0000000000002</v>
          </cell>
          <cell r="AE66">
            <v>1815.818181818182</v>
          </cell>
          <cell r="AF66">
            <v>0.18181818181824383</v>
          </cell>
          <cell r="AG66">
            <v>318</v>
          </cell>
          <cell r="AH66">
            <v>237</v>
          </cell>
          <cell r="AI66">
            <v>0</v>
          </cell>
          <cell r="AJ66">
            <v>-1498.0000000000002</v>
          </cell>
          <cell r="AP66">
            <v>11680.10606060606</v>
          </cell>
          <cell r="AQ66">
            <v>2443.333333333333</v>
          </cell>
          <cell r="AR66">
            <v>9236.7727272727279</v>
          </cell>
          <cell r="AS66">
            <v>2575</v>
          </cell>
          <cell r="AT66">
            <v>-9105.1060606060601</v>
          </cell>
        </row>
        <row r="67">
          <cell r="C67">
            <v>0</v>
          </cell>
          <cell r="D67">
            <v>0</v>
          </cell>
          <cell r="E67">
            <v>0</v>
          </cell>
          <cell r="N67">
            <v>45</v>
          </cell>
          <cell r="O67">
            <v>11</v>
          </cell>
          <cell r="P67">
            <v>-34</v>
          </cell>
          <cell r="Q67">
            <v>262</v>
          </cell>
          <cell r="R67">
            <v>60</v>
          </cell>
          <cell r="S67">
            <v>-202</v>
          </cell>
          <cell r="T67">
            <v>145</v>
          </cell>
          <cell r="U67">
            <v>57</v>
          </cell>
          <cell r="V67">
            <v>88</v>
          </cell>
          <cell r="W67">
            <v>33</v>
          </cell>
          <cell r="X67">
            <v>-112</v>
          </cell>
          <cell r="Y67">
            <v>92</v>
          </cell>
          <cell r="Z67">
            <v>35</v>
          </cell>
          <cell r="AA67">
            <v>57</v>
          </cell>
          <cell r="AB67">
            <v>24</v>
          </cell>
          <cell r="AC67">
            <v>-68</v>
          </cell>
          <cell r="AD67">
            <v>99</v>
          </cell>
          <cell r="AE67">
            <v>99</v>
          </cell>
          <cell r="AF67">
            <v>0</v>
          </cell>
          <cell r="AG67">
            <v>17</v>
          </cell>
          <cell r="AH67">
            <v>12</v>
          </cell>
          <cell r="AI67">
            <v>0</v>
          </cell>
          <cell r="AJ67">
            <v>-82</v>
          </cell>
          <cell r="AP67">
            <v>643</v>
          </cell>
          <cell r="AQ67">
            <v>137</v>
          </cell>
          <cell r="AR67">
            <v>506</v>
          </cell>
          <cell r="AS67">
            <v>140</v>
          </cell>
          <cell r="AT67">
            <v>-503</v>
          </cell>
        </row>
        <row r="68">
          <cell r="C68">
            <v>0</v>
          </cell>
          <cell r="D68">
            <v>0</v>
          </cell>
          <cell r="E68">
            <v>0</v>
          </cell>
          <cell r="N68">
            <v>247</v>
          </cell>
          <cell r="O68">
            <v>63</v>
          </cell>
          <cell r="P68">
            <v>-184</v>
          </cell>
          <cell r="Q68">
            <v>1520</v>
          </cell>
          <cell r="R68">
            <v>330</v>
          </cell>
          <cell r="S68">
            <v>-1190</v>
          </cell>
          <cell r="T68">
            <v>848</v>
          </cell>
          <cell r="U68">
            <v>334</v>
          </cell>
          <cell r="V68">
            <v>514</v>
          </cell>
          <cell r="W68">
            <v>190</v>
          </cell>
          <cell r="X68">
            <v>-658</v>
          </cell>
          <cell r="Y68">
            <v>544</v>
          </cell>
          <cell r="Z68">
            <v>205</v>
          </cell>
          <cell r="AA68">
            <v>339</v>
          </cell>
          <cell r="AB68">
            <v>137</v>
          </cell>
          <cell r="AC68">
            <v>-407</v>
          </cell>
          <cell r="AD68">
            <v>582</v>
          </cell>
          <cell r="AE68">
            <v>582</v>
          </cell>
          <cell r="AF68">
            <v>0</v>
          </cell>
          <cell r="AG68">
            <v>102</v>
          </cell>
          <cell r="AH68">
            <v>16</v>
          </cell>
          <cell r="AI68">
            <v>0</v>
          </cell>
          <cell r="AJ68">
            <v>-480</v>
          </cell>
          <cell r="AP68">
            <v>3741</v>
          </cell>
          <cell r="AQ68">
            <v>786</v>
          </cell>
          <cell r="AR68">
            <v>2955</v>
          </cell>
          <cell r="AS68">
            <v>620</v>
          </cell>
          <cell r="AT68">
            <v>-3121</v>
          </cell>
        </row>
        <row r="69">
          <cell r="C69">
            <v>0</v>
          </cell>
          <cell r="D69">
            <v>0</v>
          </cell>
          <cell r="E69">
            <v>0</v>
          </cell>
          <cell r="N69">
            <v>982</v>
          </cell>
          <cell r="P69">
            <v>-982</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982</v>
          </cell>
          <cell r="AQ69">
            <v>982</v>
          </cell>
          <cell r="AR69">
            <v>0</v>
          </cell>
          <cell r="AS69">
            <v>0</v>
          </cell>
          <cell r="AT69">
            <v>-982</v>
          </cell>
        </row>
        <row r="70">
          <cell r="C70" t="e">
            <v>#REF!</v>
          </cell>
          <cell r="D70" t="e">
            <v>#REF!</v>
          </cell>
          <cell r="E70" t="e">
            <v>#REF!</v>
          </cell>
          <cell r="N70">
            <v>1182.5</v>
          </cell>
          <cell r="P70">
            <v>-1182.5</v>
          </cell>
          <cell r="Q70">
            <v>5174.6000000000004</v>
          </cell>
          <cell r="S70">
            <v>-5174.6000000000004</v>
          </cell>
          <cell r="T70">
            <v>5882</v>
          </cell>
          <cell r="U70">
            <v>0</v>
          </cell>
          <cell r="V70">
            <v>5882</v>
          </cell>
          <cell r="X70">
            <v>-5882</v>
          </cell>
          <cell r="Y70">
            <v>1899</v>
          </cell>
          <cell r="Z70">
            <v>170</v>
          </cell>
          <cell r="AA70">
            <v>1729</v>
          </cell>
          <cell r="AC70">
            <v>-1899</v>
          </cell>
          <cell r="AD70">
            <v>2610.7636363636366</v>
          </cell>
          <cell r="AE70">
            <v>2610.7636363636366</v>
          </cell>
          <cell r="AF70">
            <v>0</v>
          </cell>
          <cell r="AI70">
            <v>0</v>
          </cell>
          <cell r="AJ70">
            <v>-2610.7636363636366</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8712</v>
          </cell>
          <cell r="D72">
            <v>1252</v>
          </cell>
          <cell r="E72">
            <v>7460</v>
          </cell>
          <cell r="N72">
            <v>1485.8033333333335</v>
          </cell>
          <cell r="O72">
            <v>227</v>
          </cell>
          <cell r="P72">
            <v>-1258.8033333333335</v>
          </cell>
          <cell r="Q72">
            <v>3121.6183333333329</v>
          </cell>
          <cell r="R72">
            <v>403</v>
          </cell>
          <cell r="S72">
            <v>-2718.6183333333329</v>
          </cell>
          <cell r="T72">
            <v>1245.5613333333333</v>
          </cell>
          <cell r="U72">
            <v>404</v>
          </cell>
          <cell r="V72">
            <v>841.56133333333332</v>
          </cell>
          <cell r="W72">
            <v>175</v>
          </cell>
          <cell r="X72">
            <v>-1070.5613333333333</v>
          </cell>
          <cell r="Y72">
            <v>1038.5119999999999</v>
          </cell>
          <cell r="Z72">
            <v>350</v>
          </cell>
          <cell r="AA72">
            <v>688.51199999999994</v>
          </cell>
          <cell r="AB72">
            <v>94</v>
          </cell>
          <cell r="AC72">
            <v>-944.51199999999994</v>
          </cell>
          <cell r="AD72">
            <v>2635.5673333333334</v>
          </cell>
          <cell r="AE72">
            <v>2172.33</v>
          </cell>
          <cell r="AF72">
            <v>463.23733333333348</v>
          </cell>
          <cell r="AG72">
            <v>379</v>
          </cell>
          <cell r="AH72">
            <v>173</v>
          </cell>
          <cell r="AI72">
            <v>35</v>
          </cell>
          <cell r="AJ72">
            <v>-2256.5673333333334</v>
          </cell>
          <cell r="AN72">
            <v>0</v>
          </cell>
          <cell r="AP72">
            <v>19005.955666666669</v>
          </cell>
          <cell r="AQ72" t="e">
            <v>#REF!</v>
          </cell>
          <cell r="AR72" t="e">
            <v>#REF!</v>
          </cell>
          <cell r="AS72">
            <v>181</v>
          </cell>
          <cell r="AT72">
            <v>-18824.955666666669</v>
          </cell>
          <cell r="AU72">
            <v>754</v>
          </cell>
          <cell r="AV72">
            <v>2557</v>
          </cell>
          <cell r="AW72">
            <v>3300.4033333333336</v>
          </cell>
          <cell r="AX72" t="e">
            <v>#REF!</v>
          </cell>
        </row>
        <row r="73">
          <cell r="C73">
            <v>948</v>
          </cell>
          <cell r="D73">
            <v>70</v>
          </cell>
          <cell r="E73">
            <v>878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966</v>
          </cell>
          <cell r="AQ73">
            <v>70</v>
          </cell>
          <cell r="AR73">
            <v>896</v>
          </cell>
          <cell r="AS73">
            <v>0</v>
          </cell>
          <cell r="AT73">
            <v>-966</v>
          </cell>
          <cell r="AU73">
            <v>0</v>
          </cell>
          <cell r="AV73">
            <v>18</v>
          </cell>
          <cell r="AW73">
            <v>70</v>
          </cell>
          <cell r="AX73">
            <v>878</v>
          </cell>
        </row>
        <row r="74">
          <cell r="C74">
            <v>2936</v>
          </cell>
          <cell r="D74">
            <v>1182</v>
          </cell>
          <cell r="E74">
            <v>1754</v>
          </cell>
          <cell r="N74">
            <v>1485.8033333333335</v>
          </cell>
          <cell r="P74">
            <v>-1485.8033333333335</v>
          </cell>
          <cell r="Q74">
            <v>3020.6183333333329</v>
          </cell>
          <cell r="S74">
            <v>-3020.6183333333329</v>
          </cell>
          <cell r="T74">
            <v>1245.5613333333333</v>
          </cell>
          <cell r="U74">
            <v>404</v>
          </cell>
          <cell r="V74">
            <v>841.56133333333332</v>
          </cell>
          <cell r="X74">
            <v>-1245.5613333333333</v>
          </cell>
          <cell r="Y74">
            <v>1020.5119999999999</v>
          </cell>
          <cell r="Z74">
            <v>350</v>
          </cell>
          <cell r="AA74">
            <v>670.51199999999994</v>
          </cell>
          <cell r="AC74">
            <v>-1020.5119999999999</v>
          </cell>
          <cell r="AD74">
            <v>2635.5673333333334</v>
          </cell>
          <cell r="AE74">
            <v>2165.73</v>
          </cell>
          <cell r="AF74">
            <v>469.83733333333339</v>
          </cell>
          <cell r="AG74">
            <v>379</v>
          </cell>
          <cell r="AH74">
            <v>173</v>
          </cell>
          <cell r="AI74">
            <v>35</v>
          </cell>
          <cell r="AJ74">
            <v>-2256.5673333333334</v>
          </cell>
          <cell r="AN74">
            <v>0</v>
          </cell>
          <cell r="AP74">
            <v>13104.355666666666</v>
          </cell>
          <cell r="AQ74">
            <v>3984.4033333333336</v>
          </cell>
          <cell r="AR74">
            <v>9119.9523333333327</v>
          </cell>
          <cell r="AS74">
            <v>181</v>
          </cell>
          <cell r="AT74">
            <v>-12923.355666666666</v>
          </cell>
          <cell r="AU74">
            <v>754</v>
          </cell>
          <cell r="AV74">
            <v>2539</v>
          </cell>
          <cell r="AW74">
            <v>3230.4033333333336</v>
          </cell>
          <cell r="AX74">
            <v>6580.9523333333327</v>
          </cell>
        </row>
        <row r="75">
          <cell r="C75">
            <v>823</v>
          </cell>
          <cell r="D75">
            <v>299</v>
          </cell>
          <cell r="E75">
            <v>524</v>
          </cell>
          <cell r="N75">
            <v>837.60333333333324</v>
          </cell>
          <cell r="P75">
            <v>-837.60333333333324</v>
          </cell>
          <cell r="Q75">
            <v>1769.7766666666666</v>
          </cell>
          <cell r="S75">
            <v>-1769.7766666666666</v>
          </cell>
          <cell r="T75">
            <v>671.40800000000002</v>
          </cell>
          <cell r="U75">
            <v>248</v>
          </cell>
          <cell r="V75">
            <v>423.40800000000002</v>
          </cell>
          <cell r="X75">
            <v>-671.40800000000002</v>
          </cell>
          <cell r="Y75">
            <v>421.16200000000003</v>
          </cell>
          <cell r="Z75">
            <v>204</v>
          </cell>
          <cell r="AA75">
            <v>217.16200000000003</v>
          </cell>
          <cell r="AC75">
            <v>-421.16200000000003</v>
          </cell>
          <cell r="AD75">
            <v>1636.8340000000003</v>
          </cell>
          <cell r="AE75">
            <v>1368.48</v>
          </cell>
          <cell r="AF75">
            <v>268.35400000000027</v>
          </cell>
          <cell r="AJ75">
            <v>-1636.8340000000003</v>
          </cell>
          <cell r="AP75">
            <v>6291.43</v>
          </cell>
          <cell r="AQ75">
            <v>1813.2033333333334</v>
          </cell>
          <cell r="AR75">
            <v>4478.2266666666674</v>
          </cell>
          <cell r="AS75">
            <v>0</v>
          </cell>
          <cell r="AT75">
            <v>-6291.43</v>
          </cell>
          <cell r="AX75">
            <v>4478.2266666666674</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126.41666666666666</v>
          </cell>
          <cell r="Q77">
            <v>662.80000000000007</v>
          </cell>
          <cell r="T77">
            <v>244.26666666666668</v>
          </cell>
          <cell r="U77">
            <v>17</v>
          </cell>
          <cell r="V77">
            <v>227.26666666666668</v>
          </cell>
          <cell r="Y77">
            <v>175.35000000000005</v>
          </cell>
          <cell r="Z77">
            <v>46</v>
          </cell>
          <cell r="AA77">
            <v>129.35000000000005</v>
          </cell>
          <cell r="AD77">
            <v>464.68333333333339</v>
          </cell>
          <cell r="AE77">
            <v>384.25</v>
          </cell>
          <cell r="AF77">
            <v>80.433333333333394</v>
          </cell>
        </row>
        <row r="78">
          <cell r="C78">
            <v>482</v>
          </cell>
          <cell r="D78">
            <v>363</v>
          </cell>
          <cell r="E78">
            <v>119</v>
          </cell>
          <cell r="N78">
            <v>520.7833333333333</v>
          </cell>
          <cell r="Q78">
            <v>689.04166666666674</v>
          </cell>
          <cell r="T78">
            <v>328.88666666666666</v>
          </cell>
          <cell r="U78">
            <v>48</v>
          </cell>
          <cell r="V78">
            <v>280.88666666666666</v>
          </cell>
          <cell r="Y78">
            <v>424</v>
          </cell>
          <cell r="Z78">
            <v>69</v>
          </cell>
          <cell r="AA78">
            <v>355</v>
          </cell>
          <cell r="AD78">
            <v>530.04999999999995</v>
          </cell>
          <cell r="AE78">
            <v>408</v>
          </cell>
          <cell r="AF78">
            <v>122.04999999999995</v>
          </cell>
        </row>
        <row r="79">
          <cell r="C79">
            <v>1484.6</v>
          </cell>
          <cell r="D79">
            <v>85</v>
          </cell>
          <cell r="E79">
            <v>1399.6</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1550.8999999999999</v>
          </cell>
          <cell r="AQ79">
            <v>103.1</v>
          </cell>
          <cell r="AS79">
            <v>0</v>
          </cell>
          <cell r="AT79">
            <v>-1550.8999999999999</v>
          </cell>
        </row>
        <row r="80">
          <cell r="C80">
            <v>11060.2</v>
          </cell>
          <cell r="D80">
            <v>2178</v>
          </cell>
          <cell r="E80">
            <v>8882.2000000000007</v>
          </cell>
          <cell r="N80">
            <v>30411.306727272728</v>
          </cell>
          <cell r="O80">
            <v>6571</v>
          </cell>
          <cell r="P80">
            <v>-23840.306727272728</v>
          </cell>
          <cell r="Q80">
            <v>210830.10936363638</v>
          </cell>
          <cell r="R80">
            <v>83057</v>
          </cell>
          <cell r="S80">
            <v>-127773.10936363638</v>
          </cell>
          <cell r="T80">
            <v>292652.47645454545</v>
          </cell>
          <cell r="U80">
            <v>123843.34756097561</v>
          </cell>
          <cell r="V80">
            <v>168809.12889356984</v>
          </cell>
          <cell r="W80">
            <v>101508</v>
          </cell>
          <cell r="X80">
            <v>-191144.47645454545</v>
          </cell>
          <cell r="Y80">
            <v>245835.77696969698</v>
          </cell>
          <cell r="Z80">
            <v>96838.750161952048</v>
          </cell>
          <cell r="AA80">
            <v>148997.02680774493</v>
          </cell>
          <cell r="AB80">
            <v>81399</v>
          </cell>
          <cell r="AC80">
            <v>-164436.77696969698</v>
          </cell>
          <cell r="AD80">
            <v>52867.905999999995</v>
          </cell>
          <cell r="AE80">
            <v>44109.144424242433</v>
          </cell>
          <cell r="AF80">
            <v>8759.7615757575732</v>
          </cell>
          <cell r="AG80">
            <v>9642</v>
          </cell>
          <cell r="AH80">
            <v>6481</v>
          </cell>
          <cell r="AI80">
            <v>2032</v>
          </cell>
          <cell r="AJ80">
            <v>-43225.905999999995</v>
          </cell>
          <cell r="AL80">
            <v>0</v>
          </cell>
          <cell r="AN80">
            <v>0</v>
          </cell>
          <cell r="AP80">
            <v>837388.26460606058</v>
          </cell>
          <cell r="AQ80" t="e">
            <v>#REF!</v>
          </cell>
          <cell r="AR80" t="e">
            <v>#REF!</v>
          </cell>
          <cell r="AS80">
            <v>278125</v>
          </cell>
          <cell r="AT80">
            <v>-559263.26460606058</v>
          </cell>
          <cell r="AU80">
            <v>219889.09772292766</v>
          </cell>
          <cell r="AV80">
            <v>469599</v>
          </cell>
          <cell r="AW80">
            <v>31626.72490909091</v>
          </cell>
          <cell r="AX80" t="e">
            <v>#REF!</v>
          </cell>
        </row>
        <row r="81">
          <cell r="C81">
            <v>10112.200000000001</v>
          </cell>
          <cell r="D81">
            <v>2108</v>
          </cell>
          <cell r="E81">
            <v>8004.2000000000007</v>
          </cell>
          <cell r="P81">
            <v>0</v>
          </cell>
          <cell r="S81">
            <v>0</v>
          </cell>
          <cell r="X81">
            <v>0</v>
          </cell>
          <cell r="AC81">
            <v>0</v>
          </cell>
          <cell r="AJ81">
            <v>0</v>
          </cell>
          <cell r="AP81">
            <v>238947.26460606058</v>
          </cell>
          <cell r="AQ81" t="e">
            <v>#REF!</v>
          </cell>
          <cell r="AR81" t="e">
            <v>#REF!</v>
          </cell>
          <cell r="AS81">
            <v>0</v>
          </cell>
          <cell r="AT81">
            <v>-238947.26460606058</v>
          </cell>
          <cell r="AU81">
            <v>24325</v>
          </cell>
          <cell r="AV81">
            <v>66723</v>
          </cell>
          <cell r="AW81">
            <v>31625.72490909091</v>
          </cell>
          <cell r="AX81" t="e">
            <v>#REF!</v>
          </cell>
        </row>
        <row r="82">
          <cell r="N82">
            <v>7407.2227272727268</v>
          </cell>
          <cell r="O82">
            <v>1501</v>
          </cell>
          <cell r="P82">
            <v>-5906.2227272727268</v>
          </cell>
          <cell r="Q82">
            <v>16281.220909090909</v>
          </cell>
          <cell r="R82">
            <v>3466</v>
          </cell>
          <cell r="S82">
            <v>-12815.220909090909</v>
          </cell>
          <cell r="T82">
            <v>6127.2482727272736</v>
          </cell>
          <cell r="U82">
            <v>2344</v>
          </cell>
          <cell r="V82">
            <v>3783.2482727272736</v>
          </cell>
          <cell r="W82">
            <v>1353</v>
          </cell>
          <cell r="X82">
            <v>-4774.2482727272736</v>
          </cell>
          <cell r="Y82">
            <v>5027.227272727273</v>
          </cell>
          <cell r="Z82">
            <v>1812</v>
          </cell>
          <cell r="AA82">
            <v>3215.227272727273</v>
          </cell>
          <cell r="AB82">
            <v>1097</v>
          </cell>
          <cell r="AC82">
            <v>-3930.227272727273</v>
          </cell>
          <cell r="AD82">
            <v>14784.886363636362</v>
          </cell>
          <cell r="AE82">
            <v>13450.863636363636</v>
          </cell>
          <cell r="AF82">
            <v>1334.0227272727263</v>
          </cell>
          <cell r="AG82">
            <v>2881</v>
          </cell>
          <cell r="AH82">
            <v>1984</v>
          </cell>
          <cell r="AI82">
            <v>306</v>
          </cell>
          <cell r="AJ82">
            <v>-11903.886363636362</v>
          </cell>
          <cell r="AN82">
            <v>0</v>
          </cell>
          <cell r="AP82">
            <v>49908.982818181816</v>
          </cell>
          <cell r="AS82">
            <v>9401</v>
          </cell>
          <cell r="AT82">
            <v>-40507.982818181816</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15640.2</v>
          </cell>
          <cell r="D84">
            <v>13470</v>
          </cell>
          <cell r="E84">
            <v>8882.2000000000007</v>
          </cell>
          <cell r="N84">
            <v>30411.306727272728</v>
          </cell>
          <cell r="O84">
            <v>6571</v>
          </cell>
          <cell r="P84">
            <v>-23840.306727272728</v>
          </cell>
          <cell r="Q84">
            <v>210830.10936363638</v>
          </cell>
          <cell r="R84">
            <v>83057</v>
          </cell>
          <cell r="S84">
            <v>-127773.10936363638</v>
          </cell>
          <cell r="T84">
            <v>292652.47645454545</v>
          </cell>
          <cell r="U84">
            <v>123843.34756097561</v>
          </cell>
          <cell r="V84">
            <v>168809.12889356984</v>
          </cell>
          <cell r="W84">
            <v>101508</v>
          </cell>
          <cell r="X84">
            <v>-191144.47645454545</v>
          </cell>
          <cell r="Y84">
            <v>245835.77696969698</v>
          </cell>
          <cell r="Z84">
            <v>96838.750161952048</v>
          </cell>
          <cell r="AA84">
            <v>148997.02680774493</v>
          </cell>
          <cell r="AB84">
            <v>81399</v>
          </cell>
          <cell r="AC84">
            <v>-164436.77696969698</v>
          </cell>
          <cell r="AD84">
            <v>52867.905999999995</v>
          </cell>
          <cell r="AE84">
            <v>44109.144424242433</v>
          </cell>
          <cell r="AF84">
            <v>8759.7615757575732</v>
          </cell>
          <cell r="AG84">
            <v>9642</v>
          </cell>
          <cell r="AH84">
            <v>6481</v>
          </cell>
          <cell r="AI84">
            <v>2032</v>
          </cell>
          <cell r="AJ84">
            <v>-43225.905999999995</v>
          </cell>
          <cell r="AL84">
            <v>0</v>
          </cell>
          <cell r="AN84">
            <v>0</v>
          </cell>
          <cell r="AP84">
            <v>841968.26460606058</v>
          </cell>
          <cell r="AQ84" t="e">
            <v>#REF!</v>
          </cell>
          <cell r="AR84" t="e">
            <v>#REF!</v>
          </cell>
          <cell r="AS84">
            <v>278125</v>
          </cell>
          <cell r="AT84">
            <v>-563843.26460606058</v>
          </cell>
          <cell r="AU84">
            <v>219889.09772292766</v>
          </cell>
          <cell r="AV84">
            <v>469599</v>
          </cell>
          <cell r="AW84">
            <v>31626.72490909091</v>
          </cell>
          <cell r="AX84" t="e">
            <v>#REF!</v>
          </cell>
        </row>
        <row r="85">
          <cell r="C85">
            <v>136</v>
          </cell>
          <cell r="D85">
            <v>0</v>
          </cell>
          <cell r="E85">
            <v>136</v>
          </cell>
          <cell r="P85">
            <v>0</v>
          </cell>
          <cell r="S85">
            <v>0</v>
          </cell>
          <cell r="U85">
            <v>0</v>
          </cell>
          <cell r="V85">
            <v>0</v>
          </cell>
          <cell r="X85">
            <v>0</v>
          </cell>
          <cell r="AC85">
            <v>0</v>
          </cell>
          <cell r="AI85">
            <v>0</v>
          </cell>
          <cell r="AJ85">
            <v>0</v>
          </cell>
          <cell r="AP85">
            <v>135</v>
          </cell>
          <cell r="AQ85">
            <v>0</v>
          </cell>
          <cell r="AR85">
            <v>135</v>
          </cell>
          <cell r="AS85">
            <v>0</v>
          </cell>
          <cell r="AT85">
            <v>-135</v>
          </cell>
          <cell r="AU85">
            <v>0</v>
          </cell>
          <cell r="AV85">
            <v>0</v>
          </cell>
          <cell r="AW85">
            <v>0</v>
          </cell>
          <cell r="AX85">
            <v>135</v>
          </cell>
        </row>
        <row r="86">
          <cell r="C86">
            <v>443</v>
          </cell>
          <cell r="D86">
            <v>1959</v>
          </cell>
          <cell r="E86">
            <v>-1516</v>
          </cell>
          <cell r="N86">
            <v>0</v>
          </cell>
          <cell r="P86">
            <v>0</v>
          </cell>
          <cell r="Q86">
            <v>0</v>
          </cell>
          <cell r="S86">
            <v>0</v>
          </cell>
          <cell r="T86">
            <v>0</v>
          </cell>
          <cell r="U86">
            <v>0</v>
          </cell>
          <cell r="V86">
            <v>0</v>
          </cell>
          <cell r="X86">
            <v>0</v>
          </cell>
          <cell r="Y86">
            <v>0</v>
          </cell>
          <cell r="AC86">
            <v>0</v>
          </cell>
          <cell r="AD86">
            <v>0</v>
          </cell>
          <cell r="AE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T87">
            <v>0</v>
          </cell>
          <cell r="U87">
            <v>0</v>
          </cell>
          <cell r="V87">
            <v>0</v>
          </cell>
          <cell r="X87">
            <v>0</v>
          </cell>
          <cell r="Y87">
            <v>0</v>
          </cell>
          <cell r="Z87">
            <v>0</v>
          </cell>
          <cell r="AA87">
            <v>0</v>
          </cell>
          <cell r="AC87">
            <v>0</v>
          </cell>
          <cell r="AD87">
            <v>0</v>
          </cell>
          <cell r="AE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24</v>
          </cell>
          <cell r="O88">
            <v>51</v>
          </cell>
          <cell r="P88">
            <v>27</v>
          </cell>
          <cell r="Q88">
            <v>9.5999999999999943</v>
          </cell>
          <cell r="S88">
            <v>-9.5999999999999943</v>
          </cell>
          <cell r="T88">
            <v>169.93333333333331</v>
          </cell>
          <cell r="U88">
            <v>176</v>
          </cell>
          <cell r="V88">
            <v>-6.0666666666666913</v>
          </cell>
          <cell r="X88">
            <v>-169.93333333333331</v>
          </cell>
          <cell r="Y88">
            <v>389.93333333333328</v>
          </cell>
          <cell r="Z88">
            <v>0</v>
          </cell>
          <cell r="AB88">
            <v>0</v>
          </cell>
          <cell r="AC88">
            <v>-389.93333333333328</v>
          </cell>
          <cell r="AD88">
            <v>148</v>
          </cell>
          <cell r="AE88">
            <v>142</v>
          </cell>
          <cell r="AF88">
            <v>6</v>
          </cell>
          <cell r="AG88">
            <v>44</v>
          </cell>
          <cell r="AH88">
            <v>15</v>
          </cell>
          <cell r="AI88">
            <v>29</v>
          </cell>
          <cell r="AJ88">
            <v>-104</v>
          </cell>
          <cell r="AP88">
            <v>677.46666666666658</v>
          </cell>
          <cell r="AQ88">
            <v>143</v>
          </cell>
          <cell r="AR88">
            <v>534.46666666666658</v>
          </cell>
          <cell r="AS88">
            <v>65</v>
          </cell>
          <cell r="AT88">
            <v>-612.46666666666658</v>
          </cell>
          <cell r="AU88">
            <v>176</v>
          </cell>
          <cell r="AV88">
            <v>-3</v>
          </cell>
          <cell r="AW88">
            <v>-33</v>
          </cell>
          <cell r="AX88">
            <v>537.46666666666658</v>
          </cell>
        </row>
        <row r="89">
          <cell r="C89">
            <v>16286.2</v>
          </cell>
          <cell r="D89">
            <v>15922</v>
          </cell>
          <cell r="E89">
            <v>7076.2000000000007</v>
          </cell>
          <cell r="N89">
            <v>30435.306727272728</v>
          </cell>
          <cell r="O89">
            <v>6622</v>
          </cell>
          <cell r="P89">
            <v>-23813.306727272728</v>
          </cell>
          <cell r="Q89">
            <v>210839.70936363639</v>
          </cell>
          <cell r="R89">
            <v>83057</v>
          </cell>
          <cell r="S89">
            <v>-127782.70936363639</v>
          </cell>
          <cell r="T89">
            <v>292822.4097878788</v>
          </cell>
          <cell r="U89">
            <v>124019.34756097561</v>
          </cell>
          <cell r="V89">
            <v>168803.06222690316</v>
          </cell>
          <cell r="W89">
            <v>101508</v>
          </cell>
          <cell r="X89">
            <v>-191314.4097878788</v>
          </cell>
          <cell r="Y89">
            <v>246225.7103030303</v>
          </cell>
          <cell r="Z89">
            <v>96838.750161952048</v>
          </cell>
          <cell r="AA89">
            <v>148997.02680774493</v>
          </cell>
          <cell r="AB89">
            <v>81399</v>
          </cell>
          <cell r="AC89">
            <v>-164826.7103030303</v>
          </cell>
          <cell r="AD89">
            <v>53015.905999999995</v>
          </cell>
          <cell r="AE89">
            <v>44251.144424242433</v>
          </cell>
          <cell r="AF89">
            <v>8765.7615757575732</v>
          </cell>
          <cell r="AG89">
            <v>9686</v>
          </cell>
          <cell r="AH89">
            <v>6496</v>
          </cell>
          <cell r="AI89">
            <v>2061</v>
          </cell>
          <cell r="AJ89">
            <v>-43329.905999999995</v>
          </cell>
          <cell r="AK89">
            <v>0</v>
          </cell>
          <cell r="AN89">
            <v>0</v>
          </cell>
          <cell r="AP89">
            <v>843254.73127272725</v>
          </cell>
          <cell r="AQ89" t="e">
            <v>#REF!</v>
          </cell>
          <cell r="AR89" t="e">
            <v>#REF!</v>
          </cell>
          <cell r="AS89">
            <v>278189</v>
          </cell>
          <cell r="AT89">
            <v>-565065.73127272725</v>
          </cell>
          <cell r="AU89">
            <v>220065.09772292766</v>
          </cell>
          <cell r="AV89">
            <v>469596</v>
          </cell>
          <cell r="AW89">
            <v>34033.72490909091</v>
          </cell>
          <cell r="AX89" t="e">
            <v>#REF!</v>
          </cell>
        </row>
        <row r="90">
          <cell r="C90">
            <v>11706.2</v>
          </cell>
          <cell r="D90">
            <v>4630</v>
          </cell>
          <cell r="E90">
            <v>7076.2000000000007</v>
          </cell>
          <cell r="N90">
            <v>30435.306727272728</v>
          </cell>
          <cell r="O90">
            <v>6622</v>
          </cell>
          <cell r="P90">
            <v>-23813.306727272728</v>
          </cell>
          <cell r="Q90">
            <v>85265.709363636386</v>
          </cell>
          <cell r="R90">
            <v>21655</v>
          </cell>
          <cell r="S90">
            <v>-63610.709363636386</v>
          </cell>
          <cell r="T90">
            <v>39613.409787878802</v>
          </cell>
          <cell r="U90">
            <v>15213</v>
          </cell>
          <cell r="V90">
            <v>24400.409787878772</v>
          </cell>
          <cell r="W90">
            <v>7876</v>
          </cell>
          <cell r="X90">
            <v>-31737.409787878802</v>
          </cell>
          <cell r="Y90">
            <v>26568.710303030297</v>
          </cell>
          <cell r="Z90">
            <v>10081</v>
          </cell>
          <cell r="AA90">
            <v>16097.776969696977</v>
          </cell>
          <cell r="AB90">
            <v>5098</v>
          </cell>
          <cell r="AC90">
            <v>-21470.710303030297</v>
          </cell>
          <cell r="AD90">
            <v>53015.905999999995</v>
          </cell>
          <cell r="AE90">
            <v>44251.144424242433</v>
          </cell>
          <cell r="AF90">
            <v>8765.7615757575732</v>
          </cell>
          <cell r="AG90">
            <v>9686</v>
          </cell>
          <cell r="AH90">
            <v>6496</v>
          </cell>
          <cell r="AI90">
            <v>2061</v>
          </cell>
          <cell r="AJ90">
            <v>-43329.905999999995</v>
          </cell>
          <cell r="AN90">
            <v>0</v>
          </cell>
          <cell r="AP90">
            <v>240233.73127272725</v>
          </cell>
          <cell r="AQ90" t="e">
            <v>#REF!</v>
          </cell>
          <cell r="AR90" t="e">
            <v>#REF!</v>
          </cell>
          <cell r="AS90">
            <v>46854</v>
          </cell>
          <cell r="AT90">
            <v>-193379.73127272725</v>
          </cell>
          <cell r="AU90">
            <v>24501</v>
          </cell>
          <cell r="AV90">
            <v>66720</v>
          </cell>
          <cell r="AW90">
            <v>34032.72490909091</v>
          </cell>
          <cell r="AX90" t="e">
            <v>#REF!</v>
          </cell>
        </row>
        <row r="91">
          <cell r="C91">
            <v>844.2</v>
          </cell>
          <cell r="D91">
            <v>310</v>
          </cell>
          <cell r="E91">
            <v>534.20000000000005</v>
          </cell>
          <cell r="N91">
            <v>7407.2227272727268</v>
          </cell>
          <cell r="O91">
            <v>1501</v>
          </cell>
          <cell r="P91">
            <v>-5906.2227272727268</v>
          </cell>
          <cell r="Q91">
            <v>16281.220909090909</v>
          </cell>
          <cell r="R91">
            <v>3466</v>
          </cell>
          <cell r="S91">
            <v>-12815.220909090909</v>
          </cell>
          <cell r="T91">
            <v>6127.2482727272736</v>
          </cell>
          <cell r="U91">
            <v>2344</v>
          </cell>
          <cell r="V91">
            <v>3783.2482727272736</v>
          </cell>
          <cell r="W91">
            <v>1353</v>
          </cell>
          <cell r="X91">
            <v>-4774.2482727272736</v>
          </cell>
          <cell r="Y91">
            <v>5027.227272727273</v>
          </cell>
          <cell r="Z91">
            <v>1812</v>
          </cell>
          <cell r="AA91">
            <v>3215.227272727273</v>
          </cell>
          <cell r="AB91">
            <v>1097</v>
          </cell>
          <cell r="AC91">
            <v>-3930.227272727273</v>
          </cell>
          <cell r="AD91">
            <v>14784.886363636362</v>
          </cell>
          <cell r="AE91">
            <v>13450.863636363636</v>
          </cell>
          <cell r="AF91">
            <v>1334.0227272727263</v>
          </cell>
          <cell r="AG91">
            <v>2881</v>
          </cell>
          <cell r="AH91">
            <v>1984</v>
          </cell>
          <cell r="AI91">
            <v>306</v>
          </cell>
          <cell r="AJ91">
            <v>-11903.886363636362</v>
          </cell>
          <cell r="AN91">
            <v>0</v>
          </cell>
          <cell r="AP91">
            <v>49908.982818181816</v>
          </cell>
          <cell r="AQ91">
            <v>843407.73127272737</v>
          </cell>
          <cell r="AR91">
            <v>268661.82263201859</v>
          </cell>
          <cell r="AS91">
            <v>9401</v>
          </cell>
        </row>
        <row r="92">
          <cell r="C92">
            <v>-1122</v>
          </cell>
          <cell r="N92">
            <v>15020</v>
          </cell>
          <cell r="P92">
            <v>-15020</v>
          </cell>
          <cell r="Q92">
            <v>27603</v>
          </cell>
          <cell r="S92">
            <v>-27603</v>
          </cell>
          <cell r="T92">
            <v>2718</v>
          </cell>
          <cell r="X92">
            <v>-2718</v>
          </cell>
          <cell r="Y92">
            <v>1694</v>
          </cell>
          <cell r="AB92">
            <v>432</v>
          </cell>
          <cell r="AC92">
            <v>-1262</v>
          </cell>
          <cell r="AD92">
            <v>3355</v>
          </cell>
          <cell r="AE92">
            <v>3355</v>
          </cell>
          <cell r="AF92">
            <v>0</v>
          </cell>
          <cell r="AI92">
            <v>0</v>
          </cell>
          <cell r="AJ92" t="e">
            <v>#REF!</v>
          </cell>
          <cell r="AN92" t="e">
            <v>#REF!</v>
          </cell>
          <cell r="AO92">
            <v>1616</v>
          </cell>
          <cell r="AP92" t="e">
            <v>#REF!</v>
          </cell>
          <cell r="AS92">
            <v>2048</v>
          </cell>
        </row>
        <row r="93">
          <cell r="C93">
            <v>186</v>
          </cell>
          <cell r="N93">
            <v>0</v>
          </cell>
          <cell r="P93">
            <v>0</v>
          </cell>
          <cell r="Q93">
            <v>0</v>
          </cell>
          <cell r="S93">
            <v>0</v>
          </cell>
          <cell r="T93">
            <v>0</v>
          </cell>
          <cell r="W93">
            <v>0</v>
          </cell>
          <cell r="X93">
            <v>0</v>
          </cell>
          <cell r="Y93">
            <v>0</v>
          </cell>
          <cell r="AB93">
            <v>432</v>
          </cell>
          <cell r="AC93">
            <v>432</v>
          </cell>
          <cell r="AD93">
            <v>0</v>
          </cell>
          <cell r="AE93">
            <v>0</v>
          </cell>
          <cell r="AF93">
            <v>0</v>
          </cell>
          <cell r="AI93">
            <v>0</v>
          </cell>
          <cell r="AJ93">
            <v>0</v>
          </cell>
          <cell r="AN93" t="e">
            <v>#REF!</v>
          </cell>
          <cell r="AP93" t="e">
            <v>#REF!</v>
          </cell>
          <cell r="AS93">
            <v>432</v>
          </cell>
        </row>
        <row r="95">
          <cell r="C95">
            <v>-1308</v>
          </cell>
          <cell r="N95">
            <v>800</v>
          </cell>
          <cell r="P95">
            <v>-800</v>
          </cell>
          <cell r="Q95">
            <v>0</v>
          </cell>
          <cell r="R95">
            <v>0</v>
          </cell>
          <cell r="S95">
            <v>0</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7060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9452</v>
          </cell>
          <cell r="D122">
            <v>0</v>
          </cell>
          <cell r="E122">
            <v>0</v>
          </cell>
          <cell r="N122">
            <v>800.4</v>
          </cell>
          <cell r="P122">
            <v>-800.4</v>
          </cell>
          <cell r="Q122">
            <v>760.13400000000001</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66720</v>
          </cell>
          <cell r="AW146">
            <v>34032.72490909091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2039.3333333333333</v>
          </cell>
          <cell r="O153">
            <v>272</v>
          </cell>
          <cell r="P153">
            <v>-1767.3333333333333</v>
          </cell>
          <cell r="Q153">
            <v>6546.5</v>
          </cell>
          <cell r="R153">
            <v>1487</v>
          </cell>
          <cell r="S153">
            <v>-5059.5</v>
          </cell>
          <cell r="T153">
            <v>3640.0909090909095</v>
          </cell>
          <cell r="U153">
            <v>1435</v>
          </cell>
          <cell r="V153">
            <v>2205.0909090909095</v>
          </cell>
          <cell r="W153">
            <v>831</v>
          </cell>
          <cell r="X153">
            <v>-2809.0909090909095</v>
          </cell>
          <cell r="Y153">
            <v>2323.3636363636365</v>
          </cell>
          <cell r="Z153">
            <v>874</v>
          </cell>
          <cell r="AA153">
            <v>1449.3636363636365</v>
          </cell>
          <cell r="AB153">
            <v>596</v>
          </cell>
          <cell r="AC153">
            <v>-1727.3636363636365</v>
          </cell>
          <cell r="AD153">
            <v>2497</v>
          </cell>
          <cell r="AE153">
            <v>2496.818181818182</v>
          </cell>
          <cell r="AF153">
            <v>0.18181818181824383</v>
          </cell>
          <cell r="AG153">
            <v>437</v>
          </cell>
          <cell r="AH153">
            <v>265</v>
          </cell>
          <cell r="AI153">
            <v>0</v>
          </cell>
          <cell r="AJ153">
            <v>-2060</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-1122</v>
          </cell>
          <cell r="N162">
            <v>15020</v>
          </cell>
          <cell r="O162">
            <v>0</v>
          </cell>
          <cell r="P162">
            <v>-15020</v>
          </cell>
          <cell r="Q162">
            <v>1739.5839999999998</v>
          </cell>
          <cell r="R162">
            <v>800</v>
          </cell>
          <cell r="S162">
            <v>-939.58399999999983</v>
          </cell>
          <cell r="T162">
            <v>2718</v>
          </cell>
          <cell r="U162">
            <v>0</v>
          </cell>
          <cell r="V162">
            <v>0</v>
          </cell>
          <cell r="W162">
            <v>0</v>
          </cell>
          <cell r="X162">
            <v>-2718</v>
          </cell>
          <cell r="Y162">
            <v>1694</v>
          </cell>
          <cell r="Z162">
            <v>0</v>
          </cell>
          <cell r="AA162">
            <v>0</v>
          </cell>
          <cell r="AB162">
            <v>432</v>
          </cell>
          <cell r="AC162">
            <v>-1262</v>
          </cell>
          <cell r="AD162" t="e">
            <v>#REF!</v>
          </cell>
          <cell r="AE162">
            <v>3355</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1416.2</v>
          </cell>
          <cell r="N164">
            <v>11176.222727272727</v>
          </cell>
          <cell r="O164">
            <v>2062</v>
          </cell>
          <cell r="P164">
            <v>-9114.2227272727268</v>
          </cell>
          <cell r="Q164">
            <v>22385.220909090909</v>
          </cell>
          <cell r="R164">
            <v>5523</v>
          </cell>
          <cell r="S164">
            <v>-16862.220909090909</v>
          </cell>
          <cell r="T164">
            <v>8424.2482727272745</v>
          </cell>
          <cell r="U164">
            <v>3221</v>
          </cell>
          <cell r="V164">
            <v>5203.2482727272736</v>
          </cell>
          <cell r="W164">
            <v>2210</v>
          </cell>
          <cell r="X164">
            <v>-6214.2482727272745</v>
          </cell>
          <cell r="Y164">
            <v>6912.2272727272721</v>
          </cell>
          <cell r="Z164">
            <v>2495</v>
          </cell>
          <cell r="AA164">
            <v>4417.227272727273</v>
          </cell>
          <cell r="AB164">
            <v>1749</v>
          </cell>
          <cell r="AC164">
            <v>-5163.2272727272721</v>
          </cell>
          <cell r="AD164">
            <v>20329.88636363636</v>
          </cell>
          <cell r="AE164">
            <v>18490.863636363636</v>
          </cell>
          <cell r="AF164">
            <v>1839.0227272727263</v>
          </cell>
          <cell r="AG164">
            <v>4464</v>
          </cell>
          <cell r="AH164">
            <v>3202</v>
          </cell>
          <cell r="AI164">
            <v>427</v>
          </cell>
          <cell r="AJ164">
            <v>-15865.88636363636</v>
          </cell>
          <cell r="AK164">
            <v>0</v>
          </cell>
          <cell r="AL164">
            <v>0</v>
          </cell>
          <cell r="AM164">
            <v>0</v>
          </cell>
          <cell r="AN164" t="e">
            <v>#REF!</v>
          </cell>
          <cell r="AO164">
            <v>0</v>
          </cell>
          <cell r="AP164" t="e">
            <v>#REF!</v>
          </cell>
          <cell r="AS164">
            <v>13703</v>
          </cell>
        </row>
        <row r="165">
          <cell r="C165">
            <v>37</v>
          </cell>
          <cell r="N165">
            <v>24</v>
          </cell>
          <cell r="O165">
            <v>51</v>
          </cell>
          <cell r="P165">
            <v>27</v>
          </cell>
          <cell r="Q165">
            <v>186.06666666666663</v>
          </cell>
          <cell r="R165">
            <v>62</v>
          </cell>
          <cell r="S165">
            <v>-124.06666666666663</v>
          </cell>
          <cell r="T165">
            <v>7992.3333333333339</v>
          </cell>
          <cell r="U165">
            <v>3406</v>
          </cell>
          <cell r="V165">
            <v>4586.3333333333339</v>
          </cell>
          <cell r="W165">
            <v>2464</v>
          </cell>
          <cell r="X165">
            <v>-5528.3333333333339</v>
          </cell>
          <cell r="Y165">
            <v>548.13333333333333</v>
          </cell>
          <cell r="Z165">
            <v>57</v>
          </cell>
          <cell r="AA165">
            <v>101.20000000000002</v>
          </cell>
          <cell r="AB165">
            <v>27</v>
          </cell>
          <cell r="AC165">
            <v>-521.13333333333333</v>
          </cell>
          <cell r="AD165">
            <v>153.6</v>
          </cell>
          <cell r="AE165">
            <v>146</v>
          </cell>
          <cell r="AF165">
            <v>7.6</v>
          </cell>
          <cell r="AG165">
            <v>44</v>
          </cell>
          <cell r="AH165">
            <v>15</v>
          </cell>
          <cell r="AI165">
            <v>29</v>
          </cell>
          <cell r="AJ165">
            <v>-109.6</v>
          </cell>
          <cell r="AK165">
            <v>0</v>
          </cell>
          <cell r="AL165">
            <v>0</v>
          </cell>
          <cell r="AM165">
            <v>0</v>
          </cell>
          <cell r="AN165">
            <v>19</v>
          </cell>
          <cell r="AO165">
            <v>0</v>
          </cell>
          <cell r="AP165">
            <v>8857.5333333333328</v>
          </cell>
          <cell r="AS165">
            <v>2610</v>
          </cell>
        </row>
        <row r="166">
          <cell r="C166">
            <v>7793.7580000000007</v>
          </cell>
          <cell r="N166">
            <v>5722.1093333333374</v>
          </cell>
          <cell r="Q166">
            <v>78586.828333333353</v>
          </cell>
          <cell r="T166">
            <v>18305.244000000013</v>
          </cell>
          <cell r="Y166">
            <v>12965.886666666664</v>
          </cell>
          <cell r="AE166">
            <v>20061.354000000007</v>
          </cell>
          <cell r="AG166">
            <v>2466</v>
          </cell>
          <cell r="AH166">
            <v>2561</v>
          </cell>
          <cell r="AN166" t="e">
            <v>#REF!</v>
          </cell>
          <cell r="AP166" t="e">
            <v>#REF!</v>
          </cell>
        </row>
        <row r="167">
          <cell r="C167" t="e">
            <v>#REF!</v>
          </cell>
          <cell r="N167">
            <v>6372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86041.709363636386</v>
          </cell>
          <cell r="T227">
            <v>39612.645787878799</v>
          </cell>
          <cell r="Y227" t="e">
            <v>#REF!</v>
          </cell>
          <cell r="AN227" t="e">
            <v>#REF!</v>
          </cell>
          <cell r="AP227" t="e">
            <v>#REF!</v>
          </cell>
          <cell r="AQ227" t="e">
            <v>#REF!</v>
          </cell>
        </row>
        <row r="228">
          <cell r="C228" t="e">
            <v>#REF!</v>
          </cell>
          <cell r="N228" t="e">
            <v>#REF!</v>
          </cell>
          <cell r="Q228">
            <v>34634.131121212144</v>
          </cell>
          <cell r="T228">
            <v>21030.919515151523</v>
          </cell>
          <cell r="Y228" t="e">
            <v>#REF!</v>
          </cell>
          <cell r="AP228" t="e">
            <v>#REF!</v>
          </cell>
          <cell r="AQ228" t="e">
            <v>#REF!</v>
          </cell>
        </row>
        <row r="230">
          <cell r="C230">
            <v>1416.2</v>
          </cell>
          <cell r="N230">
            <v>11176.222727272727</v>
          </cell>
          <cell r="Q230">
            <v>22385.220909090909</v>
          </cell>
          <cell r="T230">
            <v>8424.2482727272745</v>
          </cell>
          <cell r="Y230">
            <v>6912.2272727272721</v>
          </cell>
          <cell r="AN230" t="e">
            <v>#REF!</v>
          </cell>
          <cell r="AP230" t="e">
            <v>#REF!</v>
          </cell>
          <cell r="AQ230" t="e">
            <v>#REF!</v>
          </cell>
        </row>
        <row r="231">
          <cell r="C231">
            <v>426.54545454545456</v>
          </cell>
          <cell r="N231">
            <v>3769</v>
          </cell>
          <cell r="Q231">
            <v>6104</v>
          </cell>
          <cell r="T231">
            <v>2297</v>
          </cell>
          <cell r="Y231">
            <v>1885</v>
          </cell>
          <cell r="AP231" t="e">
            <v>#REF!</v>
          </cell>
          <cell r="AQ231" t="e">
            <v>#REF!</v>
          </cell>
        </row>
        <row r="232">
          <cell r="AQ232" t="e">
            <v>#REF!</v>
          </cell>
        </row>
        <row r="233">
          <cell r="C233">
            <v>0</v>
          </cell>
          <cell r="N233">
            <v>0</v>
          </cell>
          <cell r="Q233">
            <v>176.46666666666664</v>
          </cell>
          <cell r="T233">
            <v>7822.4000000000005</v>
          </cell>
          <cell r="Y233">
            <v>158.20000000000002</v>
          </cell>
          <cell r="AP233">
            <v>8161.0666666666666</v>
          </cell>
          <cell r="AQ233" t="e">
            <v>#REF!</v>
          </cell>
        </row>
        <row r="234">
          <cell r="C234">
            <v>0</v>
          </cell>
          <cell r="N234">
            <v>0</v>
          </cell>
          <cell r="Q234">
            <v>0</v>
          </cell>
          <cell r="T234">
            <v>0</v>
          </cell>
          <cell r="Y234">
            <v>0</v>
          </cell>
          <cell r="AP234">
            <v>19</v>
          </cell>
          <cell r="AQ234" t="e">
            <v>#REF!</v>
          </cell>
        </row>
        <row r="235">
          <cell r="C235">
            <v>609</v>
          </cell>
          <cell r="N235">
            <v>0</v>
          </cell>
          <cell r="Q235">
            <v>526.04999999999995</v>
          </cell>
          <cell r="T235">
            <v>0</v>
          </cell>
          <cell r="Y235">
            <v>0</v>
          </cell>
          <cell r="AP235" t="e">
            <v>#REF!</v>
          </cell>
          <cell r="AQ235" t="e">
            <v>#REF!</v>
          </cell>
        </row>
        <row r="236">
          <cell r="AQ236" t="e">
            <v>#REF!</v>
          </cell>
        </row>
        <row r="237">
          <cell r="C237">
            <v>-1122</v>
          </cell>
          <cell r="N237">
            <v>15020</v>
          </cell>
          <cell r="Q237">
            <v>1739.5839999999998</v>
          </cell>
          <cell r="T237">
            <v>2718</v>
          </cell>
          <cell r="Y237">
            <v>1694</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1252</v>
          </cell>
          <cell r="N243">
            <v>3964</v>
          </cell>
          <cell r="Q243">
            <v>7771</v>
          </cell>
          <cell r="T243">
            <v>1077.2586666666666</v>
          </cell>
          <cell r="Y243">
            <v>917.22533333333331</v>
          </cell>
          <cell r="AP243">
            <v>19218.366500142667</v>
          </cell>
          <cell r="AQ243" t="e">
            <v>#REF!</v>
          </cell>
        </row>
        <row r="244">
          <cell r="C244">
            <v>521</v>
          </cell>
          <cell r="N244">
            <v>143</v>
          </cell>
          <cell r="Q244">
            <v>963</v>
          </cell>
          <cell r="T244">
            <v>492.62666666666667</v>
          </cell>
          <cell r="Y244">
            <v>480.78399999999999</v>
          </cell>
          <cell r="AP244">
            <v>2816.6078749021572</v>
          </cell>
          <cell r="AQ244" t="e">
            <v>#REF!</v>
          </cell>
        </row>
        <row r="245">
          <cell r="AQ245" t="e">
            <v>#REF!</v>
          </cell>
        </row>
        <row r="246">
          <cell r="C246">
            <v>2</v>
          </cell>
          <cell r="N246">
            <v>1</v>
          </cell>
          <cell r="Q246">
            <v>0</v>
          </cell>
          <cell r="T246">
            <v>285.19266666666664</v>
          </cell>
          <cell r="Y246">
            <v>-46.472000000000008</v>
          </cell>
          <cell r="AP246">
            <v>241.72066666666663</v>
          </cell>
          <cell r="AQ246" t="e">
            <v>#REF!</v>
          </cell>
        </row>
        <row r="247">
          <cell r="C247">
            <v>67</v>
          </cell>
          <cell r="N247">
            <v>439.28600000000006</v>
          </cell>
          <cell r="Q247">
            <v>19570.890666666666</v>
          </cell>
          <cell r="T247">
            <v>0</v>
          </cell>
          <cell r="Y247">
            <v>0</v>
          </cell>
          <cell r="AP247">
            <v>23495.848666666665</v>
          </cell>
          <cell r="AQ247" t="e">
            <v>#REF!</v>
          </cell>
        </row>
        <row r="248">
          <cell r="C248">
            <v>0</v>
          </cell>
          <cell r="N248">
            <v>0</v>
          </cell>
          <cell r="Q248">
            <v>0</v>
          </cell>
          <cell r="T248">
            <v>0</v>
          </cell>
          <cell r="Y248">
            <v>0</v>
          </cell>
          <cell r="AP248">
            <v>658.33066666666662</v>
          </cell>
          <cell r="AQ248" t="e">
            <v>#REF!</v>
          </cell>
        </row>
        <row r="249">
          <cell r="C249">
            <v>948</v>
          </cell>
          <cell r="N249">
            <v>0</v>
          </cell>
          <cell r="Q249">
            <v>0</v>
          </cell>
          <cell r="T249">
            <v>0</v>
          </cell>
          <cell r="Y249">
            <v>18</v>
          </cell>
          <cell r="AP249">
            <v>966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31592.053121212139</v>
          </cell>
          <cell r="T252">
            <v>18313.683515151522</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Цены СНГ"/>
      <sheetName val="#ССЫЛКА"/>
      <sheetName val="assump"/>
      <sheetName val="Фин"/>
      <sheetName val="Цены_СНГ"/>
      <sheetName val="PR"/>
      <sheetName val="Шифр"/>
      <sheetName val="Таблтцы"/>
      <sheetName val="Input TI"/>
      <sheetName val="СевГОК"/>
      <sheetName val="Switches"/>
      <sheetName val="InputTI"/>
      <sheetName val="0-Общие данные"/>
      <sheetName val="3"/>
      <sheetName val="DICTS"/>
      <sheetName val="Тит стор"/>
      <sheetName val="0"/>
      <sheetName val="1"/>
      <sheetName val="1 кв"/>
      <sheetName val="10"/>
      <sheetName val="10 міс."/>
      <sheetName val="11"/>
      <sheetName val="11 міс."/>
      <sheetName val="12"/>
      <sheetName val="12 міс."/>
      <sheetName val="1998"/>
      <sheetName val="1півр"/>
      <sheetName val="2"/>
      <sheetName val="2 кв"/>
      <sheetName val="2 утв"/>
      <sheetName val="3 не сокр."/>
      <sheetName val="3 тар."/>
      <sheetName val="3 утв."/>
      <sheetName val="3кв"/>
      <sheetName val="3кв "/>
      <sheetName val="4 утв"/>
      <sheetName val="5"/>
      <sheetName val="6"/>
      <sheetName val="7"/>
      <sheetName val="7 міс"/>
      <sheetName val="8"/>
      <sheetName val="8 міс."/>
      <sheetName val="812"/>
      <sheetName val="812 (2)"/>
      <sheetName val="9"/>
      <sheetName val="9 (2)"/>
      <sheetName val="9 міс."/>
      <sheetName val="план"/>
      <sheetName val="Россия-экспорт"/>
      <sheetName val="Список возможных участников"/>
      <sheetName val="Цены_СНГ1"/>
      <sheetName val="Input_TI"/>
      <sheetName val="0-Общие_данные"/>
      <sheetName val="Тит_стор"/>
      <sheetName val="1_кв"/>
      <sheetName val="10_міс_"/>
      <sheetName val="11_міс_"/>
      <sheetName val="12_міс_"/>
      <sheetName val="2_кв"/>
      <sheetName val="2_утв"/>
      <sheetName val="3_не_сокр_"/>
      <sheetName val="3_тар_"/>
      <sheetName val="3_утв_"/>
      <sheetName val="3кв_"/>
      <sheetName val="4_утв"/>
      <sheetName val="7_міс"/>
      <sheetName val="8_міс_"/>
      <sheetName val="812_(2)"/>
      <sheetName val="9_(2)"/>
      <sheetName val="9_міс_"/>
      <sheetName val="Состав Группы"/>
      <sheetName val="KFI "/>
      <sheetName val="Цены_СНГ2"/>
      <sheetName val="Input_TI1"/>
      <sheetName val="0-Общие_данные1"/>
      <sheetName val="Тит_стор1"/>
      <sheetName val="1_кв1"/>
      <sheetName val="10_міс_1"/>
      <sheetName val="11_міс_1"/>
      <sheetName val="12_міс_1"/>
      <sheetName val="2_кв1"/>
      <sheetName val="2_утв1"/>
      <sheetName val="3_не_сокр_1"/>
      <sheetName val="3_тар_1"/>
      <sheetName val="3_утв_1"/>
      <sheetName val="3кв_1"/>
      <sheetName val="4_утв1"/>
      <sheetName val="7_міс1"/>
      <sheetName val="8_міс_1"/>
      <sheetName val="812_(2)1"/>
      <sheetName val="9_(2)1"/>
      <sheetName val="9_міс_1"/>
      <sheetName val="Список_возможных_участников"/>
      <sheetName val="Состав_Группы"/>
      <sheetName val="KFI_"/>
      <sheetName val="Цены_СНГ3"/>
      <sheetName val="Input_TI2"/>
      <sheetName val="0-Общие_данные2"/>
      <sheetName val="Тит_стор2"/>
      <sheetName val="1_кв2"/>
      <sheetName val="10_міс_2"/>
      <sheetName val="11_міс_2"/>
      <sheetName val="12_міс_2"/>
      <sheetName val="2_кв2"/>
      <sheetName val="2_утв2"/>
      <sheetName val="3_не_сокр_2"/>
      <sheetName val="3_тар_2"/>
      <sheetName val="3_утв_2"/>
      <sheetName val="3кв_2"/>
      <sheetName val="4_утв2"/>
      <sheetName val="7_міс2"/>
      <sheetName val="8_міс_2"/>
      <sheetName val="812_(2)2"/>
      <sheetName val="9_(2)2"/>
      <sheetName val="9_міс_2"/>
      <sheetName val="Список_возможных_участников1"/>
      <sheetName val="Состав_Группы1"/>
      <sheetName val="KFI_1"/>
      <sheetName val="Цены_СНГ4"/>
      <sheetName val="Input_TI3"/>
      <sheetName val="0-Общие_данные3"/>
      <sheetName val="Тит_стор3"/>
      <sheetName val="1_кв3"/>
      <sheetName val="10_міс_3"/>
      <sheetName val="11_міс_3"/>
      <sheetName val="12_міс_3"/>
      <sheetName val="2_кв3"/>
      <sheetName val="2_утв3"/>
      <sheetName val="3_не_сокр_3"/>
      <sheetName val="3_тар_3"/>
      <sheetName val="3_утв_3"/>
      <sheetName val="3кв_3"/>
      <sheetName val="4_утв3"/>
      <sheetName val="7_міс3"/>
      <sheetName val="8_міс_3"/>
      <sheetName val="812_(2)3"/>
      <sheetName val="9_(2)3"/>
      <sheetName val="9_міс_3"/>
      <sheetName val="Список_возможных_участников2"/>
      <sheetName val="Состав_Группы2"/>
      <sheetName val="KFI_2"/>
      <sheetName val="Цены_СНГ5"/>
      <sheetName val="Input_TI4"/>
      <sheetName val="0-Общие_данные4"/>
      <sheetName val="Тит_стор4"/>
      <sheetName val="1_кв4"/>
      <sheetName val="10_міс_4"/>
      <sheetName val="11_міс_4"/>
      <sheetName val="12_міс_4"/>
      <sheetName val="2_кв4"/>
      <sheetName val="2_утв4"/>
      <sheetName val="3_не_сокр_4"/>
      <sheetName val="3_тар_4"/>
      <sheetName val="3_утв_4"/>
      <sheetName val="3кв_4"/>
      <sheetName val="4_утв4"/>
      <sheetName val="7_міс4"/>
      <sheetName val="8_міс_4"/>
      <sheetName val="812_(2)4"/>
      <sheetName val="9_(2)4"/>
      <sheetName val="9_міс_4"/>
      <sheetName val="Список_возможных_участников3"/>
      <sheetName val="Состав_Группы3"/>
      <sheetName val="KFI_3"/>
      <sheetName val="Цены_СНГ6"/>
      <sheetName val="Input_TI5"/>
      <sheetName val="0-Общие_данные5"/>
      <sheetName val="Тит_стор5"/>
      <sheetName val="1_кв5"/>
      <sheetName val="10_міс_5"/>
      <sheetName val="11_міс_5"/>
      <sheetName val="12_міс_5"/>
      <sheetName val="2_кв5"/>
      <sheetName val="2_утв5"/>
      <sheetName val="3_не_сокр_5"/>
      <sheetName val="3_тар_5"/>
      <sheetName val="3_утв_5"/>
      <sheetName val="3кв_5"/>
      <sheetName val="4_утв5"/>
      <sheetName val="7_міс5"/>
      <sheetName val="8_міс_5"/>
      <sheetName val="812_(2)5"/>
      <sheetName val="9_(2)5"/>
      <sheetName val="9_міс_5"/>
      <sheetName val="Список_возможных_участников4"/>
      <sheetName val="Состав_Группы4"/>
      <sheetName val="KFI_4"/>
      <sheetName val="Общие данные"/>
      <sheetName val="Коды цехов"/>
      <sheetName val="Общие_данные"/>
      <sheetName val="Коды_цехов"/>
      <sheetName val="движение комб. скр.конв."/>
      <sheetName val="Справочник"/>
      <sheetName val="Справочник ЦФО"/>
      <sheetName val="A6"/>
      <sheetName val="Tax"/>
      <sheetName val="Общие_данные1"/>
      <sheetName val="Коды_цехов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sheetData sheetId="190"/>
      <sheetData sheetId="191" refreshError="1"/>
      <sheetData sheetId="192" refreshError="1"/>
      <sheetData sheetId="193" refreshError="1"/>
      <sheetData sheetId="194" refreshError="1"/>
      <sheetData sheetId="195" refreshError="1"/>
      <sheetData sheetId="196"/>
      <sheetData sheetId="197"/>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Цены СНГ"/>
      <sheetName val="Income 䘀෡"/>
      <sheetName val="_Л1"/>
      <sheetName val="_Л10"/>
      <sheetName val="_Л11"/>
      <sheetName val="_Л2"/>
      <sheetName val="_Л3"/>
      <sheetName val="_Л4"/>
      <sheetName val="_Л5"/>
      <sheetName val="_Л7"/>
      <sheetName val="_Л8"/>
      <sheetName val="_Л9"/>
      <sheetName val="Cost_by_product_CUR"/>
      <sheetName val="Cost_by_product_PR"/>
      <sheetName val="COGS_CUR"/>
      <sheetName val="COGS_PR"/>
      <sheetName val="COGS_total"/>
      <sheetName val="Income_St"/>
      <sheetName val="CashFlow_&amp;_Debt"/>
      <sheetName val="Balance_Sheet"/>
      <sheetName val="Цены_СНГ"/>
      <sheetName val="Income_䘀෡"/>
      <sheetName val="шахматка"/>
      <sheetName val="4"/>
      <sheetName val="Незав.пр-во "/>
      <sheetName val="ФинПоказатели"/>
      <sheetName val="Состав Группы"/>
      <sheetName val="KFI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Л1"/>
      <sheetName val="_Л2"/>
      <sheetName val="_Л3"/>
      <sheetName val="_Л4"/>
      <sheetName val="_Л5"/>
      <sheetName val="_Л7"/>
      <sheetName val="_Л8"/>
      <sheetName val="_Л9"/>
      <sheetName val="_Л10"/>
      <sheetName val="_Л11"/>
      <sheetName val="_Т1"/>
      <sheetName val="_Т10"/>
      <sheetName val="_Т2"/>
      <sheetName val="_Т4"/>
      <sheetName val="_Т5"/>
      <sheetName val="_Т6"/>
      <sheetName val="_Т7"/>
      <sheetName val="_Т8"/>
      <sheetName val="_Т9"/>
      <sheetName val="_Ф2"/>
      <sheetName val="_Ф4"/>
      <sheetName val="_Ф5"/>
      <sheetName val="импортеры99"/>
      <sheetName val="Цены_СНГ"/>
      <sheetName val="PR"/>
      <sheetName val="предприятия"/>
      <sheetName val="БП_Аня"/>
      <sheetName val="ФинПоказатели"/>
      <sheetName val="Затраты"/>
      <sheetName val="СС_ТП"/>
      <sheetName val="анализ_кт"/>
      <sheetName val="3"/>
      <sheetName val="ЛОМ_УКР"/>
      <sheetName val="Описание_и_классификаторы"/>
      <sheetName val="Незав_пр-во_"/>
      <sheetName val="Исходные_данные"/>
      <sheetName val="Ф5_97"/>
      <sheetName val="импортеры96"/>
      <sheetName val="импортеры97"/>
      <sheetName val="Ф7_цены"/>
      <sheetName val="Ф8_цены"/>
      <sheetName val="Чугун_Украина"/>
      <sheetName val="Шифр"/>
      <sheetName val="Экспорт_99_1"/>
      <sheetName val="Экспорт_99_2"/>
      <sheetName val="Экспорт_99_3"/>
      <sheetName val="26.27.37.47_Рынки"/>
      <sheetName val="CapEx $t"/>
      <sheetName val="ЦФО"/>
      <sheetName val="Месяцы"/>
      <sheetName val="Подразделения КЦ"/>
      <sheetName val="Подразделения СК"/>
      <sheetName val="Классификатор"/>
      <sheetName val="Направления"/>
      <sheetName val="Рынки"/>
      <sheetName val="Заводы"/>
      <sheetName val="Незав_пр_во_"/>
      <sheetName val="Tax"/>
      <sheetName val="Debt"/>
      <sheetName val="Лист2"/>
      <sheetName val="Матрица обозначений"/>
      <sheetName val="Бюджет пр-ва БП Свод"/>
      <sheetName val=" Базовый 44%"/>
      <sheetName val="Maintenance"/>
      <sheetName val="Расчет с выводом ДП-2 в 2012г."/>
      <sheetName val="Расчет с учетом КР ДП-2"/>
      <sheetName val="CSCCincSKR"/>
      <sheetName val="A6"/>
      <sheetName val="Дир ОП"/>
      <sheetName val="Total"/>
      <sheetName val="26_27_37_47_Рынки"/>
      <sheetName val="CapEx_$t"/>
      <sheetName val="Подразделения_КЦ"/>
      <sheetName val="Подразделения_СК"/>
      <sheetName val="Матрица_обозначений"/>
      <sheetName val="Бюджет_пр-ва_БП_Свод"/>
      <sheetName val="_Базовый_44%"/>
      <sheetName val="Расчет_с_выводом_ДП-2_в_2012г_"/>
      <sheetName val="Расчет_с_учетом_КР_ДП-2"/>
      <sheetName val="Дир_ОП"/>
      <sheetName val="Состав_Группы"/>
      <sheetName val="Цены_СНГ1"/>
      <sheetName val="KFI_"/>
      <sheetName val="анализ_кт1"/>
      <sheetName val="Незав_пр-во_4"/>
      <sheetName val="Лист1"/>
      <sheetName val="ЛОМ"/>
      <sheetName val="словарь"/>
      <sheetName val="справочник (2)"/>
      <sheetName val="Б_продаж"/>
      <sheetName val="Причины"/>
      <sheetName val="26_27_37_47_Рынки1"/>
      <sheetName val="CapEx_$t1"/>
      <sheetName val="Подразделения_КЦ1"/>
      <sheetName val="Подразделения_СК1"/>
      <sheetName val="Матрица_обозначений1"/>
      <sheetName val="_Базовый_44%1"/>
      <sheetName val="Бюджет_пр-ва_БП_Свод1"/>
      <sheetName val="Расчет_с_выводом_ДП-2_в_2012г_1"/>
      <sheetName val="Расчет_с_учетом_КР_ДП-21"/>
      <sheetName val="Дир_ОП1"/>
      <sheetName val="справочник_(2)"/>
      <sheetName val="26_27_37_47_Рынки2"/>
      <sheetName val="CapEx_$t2"/>
      <sheetName val="Подразделения_КЦ2"/>
      <sheetName val="Подразделения_СК2"/>
      <sheetName val="Матрица_обозначений2"/>
      <sheetName val="Бюджет_пр-ва_БП_Свод2"/>
      <sheetName val="_Базовый_44%2"/>
      <sheetName val="Расчет_с_выводом_ДП-2_в_2012г_2"/>
      <sheetName val="Расчет_с_учетом_КР_ДП-22"/>
      <sheetName val="Дир_ОП2"/>
      <sheetName val="справочник_(2)1"/>
      <sheetName val="26_27_37_47_Рынки3"/>
      <sheetName val="CapEx_$t3"/>
      <sheetName val="Подразделения_КЦ3"/>
      <sheetName val="Подразделения_СК3"/>
      <sheetName val="Матрица_обозначений3"/>
      <sheetName val="_Базовый_44%3"/>
      <sheetName val="Бюджет_пр-ва_БП_Свод3"/>
      <sheetName val="Расчет_с_выводом_ДП-2_в_2012г_3"/>
      <sheetName val="Расчет_с_учетом_КР_ДП-23"/>
      <sheetName val="Дир_ОП3"/>
      <sheetName val="справочник_(2)2"/>
      <sheetName val="26_27_37_47_Рынки4"/>
      <sheetName val="CapEx_$t4"/>
      <sheetName val="Подразделения_КЦ4"/>
      <sheetName val="Подразделения_СК4"/>
      <sheetName val="Матрица_обозначений4"/>
      <sheetName val="_Базовый_44%4"/>
      <sheetName val="Бюджет_пр-ва_БП_Свод4"/>
      <sheetName val="Расчет_с_выводом_ДП-2_в_2012г_4"/>
      <sheetName val="Расчет_с_учетом_КР_ДП-24"/>
      <sheetName val="Дир_ОП4"/>
      <sheetName val="справочник_(2)3"/>
      <sheetName val="26_27_37_47_Рынки5"/>
      <sheetName val="CapEx_$t5"/>
      <sheetName val="Подразделения_КЦ5"/>
      <sheetName val="Подразделения_СК5"/>
      <sheetName val="Матрица_обозначений5"/>
      <sheetName val="_Базовый_44%5"/>
      <sheetName val="Бюджет_пр-ва_БП_Свод5"/>
      <sheetName val="Расчет_с_выводом_ДП-2_в_2012г_5"/>
      <sheetName val="Расчет_с_учетом_КР_ДП-25"/>
      <sheetName val="Дир_ОП5"/>
      <sheetName val="справочник_(2)4"/>
      <sheetName val="Классификатор 1"/>
      <sheetName val="Списки"/>
      <sheetName val="Общий"/>
      <sheetName val="ОТиПБ"/>
      <sheetName val="список"/>
      <sheetName val="ЦФО и МВЗ"/>
      <sheetName val="анализ"/>
      <sheetName val="Справочник"/>
      <sheetName val="BI BPC"/>
      <sheetName val="Списки (2)"/>
      <sheetName val="Бюджетная"/>
      <sheetName val="Бюджетная!"/>
      <sheetName val="Справочники"/>
      <sheetName val="Описание и классификаторы"/>
      <sheetName val="менеджеры"/>
      <sheetName val="Sheet1"/>
      <sheetName val="E7"/>
      <sheetName val="Комплексная"/>
      <sheetName val="Дирекции"/>
      <sheetName val="Список компаний"/>
      <sheetName val="Макропоказатели"/>
      <sheetName val="Классификаторы"/>
      <sheetName val="Лист3"/>
      <sheetName val="сверх бюджет (2)"/>
      <sheetName val="поступления"/>
      <sheetName val="газ"/>
      <sheetName val="эл.энергия"/>
      <sheetName val="услуги банка"/>
      <sheetName val="зарплата"/>
      <sheetName val="расшифровка прочих расходов"/>
      <sheetName val="угольный блок"/>
      <sheetName val="таблица платежей грн."/>
      <sheetName val="евро"/>
      <sheetName val="таблица платежей евро"/>
      <sheetName val="рубль"/>
      <sheetName val="табл.платежей рубли"/>
      <sheetName val="доллар"/>
      <sheetName val="табл.платежей доллар"/>
      <sheetName val="Внутригрупповые платежи"/>
      <sheetName val="Классификатор_1"/>
      <sheetName val="SAP"/>
    </sheetNames>
    <sheetDataSet>
      <sheetData sheetId="0" refreshError="1">
        <row r="1">
          <cell r="A1" t="str">
            <v>Выражение1</v>
          </cell>
        </row>
        <row r="2">
          <cell r="A2" t="str">
            <v>Страна</v>
          </cell>
          <cell r="B2" t="str">
            <v>тонн</v>
          </cell>
          <cell r="C2" t="str">
            <v>средн.цена, $/т</v>
          </cell>
        </row>
        <row r="3">
          <cell r="A3" t="str">
            <v>Турция</v>
          </cell>
          <cell r="B3">
            <v>123570</v>
          </cell>
          <cell r="C3">
            <v>73</v>
          </cell>
        </row>
        <row r="4">
          <cell r="A4" t="str">
            <v>Испания</v>
          </cell>
          <cell r="B4">
            <v>33914</v>
          </cell>
          <cell r="C4">
            <v>78</v>
          </cell>
        </row>
        <row r="5">
          <cell r="A5" t="str">
            <v>Молдавия</v>
          </cell>
          <cell r="B5">
            <v>28389</v>
          </cell>
          <cell r="C5">
            <v>65</v>
          </cell>
        </row>
        <row r="6">
          <cell r="A6" t="str">
            <v>Финляндия</v>
          </cell>
          <cell r="B6">
            <v>27780</v>
          </cell>
          <cell r="C6">
            <v>311</v>
          </cell>
        </row>
        <row r="7">
          <cell r="A7" t="str">
            <v>Эстония</v>
          </cell>
          <cell r="B7">
            <v>24897</v>
          </cell>
          <cell r="C7">
            <v>90</v>
          </cell>
        </row>
        <row r="8">
          <cell r="A8" t="str">
            <v>Латвия</v>
          </cell>
          <cell r="B8">
            <v>24602</v>
          </cell>
          <cell r="C8">
            <v>65</v>
          </cell>
        </row>
        <row r="9">
          <cell r="A9" t="str">
            <v>Республика корея</v>
          </cell>
          <cell r="B9">
            <v>24587</v>
          </cell>
          <cell r="C9">
            <v>89</v>
          </cell>
        </row>
        <row r="10">
          <cell r="A10" t="str">
            <v>Греция</v>
          </cell>
          <cell r="B10">
            <v>18389</v>
          </cell>
          <cell r="C10">
            <v>79</v>
          </cell>
        </row>
        <row r="11">
          <cell r="A11" t="str">
            <v>Китай</v>
          </cell>
          <cell r="B11">
            <v>15133</v>
          </cell>
          <cell r="C11">
            <v>73</v>
          </cell>
        </row>
        <row r="12">
          <cell r="A12" t="str">
            <v>Германия</v>
          </cell>
          <cell r="B12">
            <v>14883</v>
          </cell>
          <cell r="C12">
            <v>252</v>
          </cell>
        </row>
        <row r="13">
          <cell r="A13" t="str">
            <v>Италия</v>
          </cell>
          <cell r="B13">
            <v>14130</v>
          </cell>
          <cell r="C13">
            <v>74</v>
          </cell>
        </row>
        <row r="14">
          <cell r="A14" t="str">
            <v>Литва</v>
          </cell>
          <cell r="B14">
            <v>12408</v>
          </cell>
          <cell r="C14">
            <v>75</v>
          </cell>
        </row>
        <row r="15">
          <cell r="A15" t="str">
            <v>Япония</v>
          </cell>
          <cell r="B15">
            <v>9386</v>
          </cell>
          <cell r="C15">
            <v>98</v>
          </cell>
        </row>
        <row r="16">
          <cell r="A16" t="str">
            <v>Бельгия</v>
          </cell>
          <cell r="B16">
            <v>8495</v>
          </cell>
          <cell r="C16">
            <v>74</v>
          </cell>
        </row>
        <row r="17">
          <cell r="A17" t="str">
            <v>Швеция</v>
          </cell>
          <cell r="B17">
            <v>6429</v>
          </cell>
          <cell r="C17">
            <v>84</v>
          </cell>
        </row>
        <row r="18">
          <cell r="A18" t="str">
            <v>Багамские острова</v>
          </cell>
          <cell r="B18">
            <v>4389</v>
          </cell>
          <cell r="C18">
            <v>54</v>
          </cell>
        </row>
        <row r="19">
          <cell r="A19" t="str">
            <v>Нидерланды</v>
          </cell>
          <cell r="B19">
            <v>4284</v>
          </cell>
          <cell r="C19">
            <v>173</v>
          </cell>
        </row>
        <row r="20">
          <cell r="A20" t="str">
            <v>Норвегия</v>
          </cell>
          <cell r="B20">
            <v>4103</v>
          </cell>
          <cell r="C20">
            <v>69</v>
          </cell>
        </row>
        <row r="21">
          <cell r="A21" t="str">
            <v>Вьетнам</v>
          </cell>
          <cell r="B21">
            <v>847</v>
          </cell>
          <cell r="C21">
            <v>77</v>
          </cell>
        </row>
        <row r="22">
          <cell r="A22" t="str">
            <v>Андорра</v>
          </cell>
          <cell r="B22">
            <v>304</v>
          </cell>
          <cell r="C22">
            <v>70</v>
          </cell>
        </row>
        <row r="23">
          <cell r="A23" t="str">
            <v>Украина</v>
          </cell>
          <cell r="B23">
            <v>216</v>
          </cell>
          <cell r="C23">
            <v>103</v>
          </cell>
        </row>
        <row r="24">
          <cell r="A24" t="str">
            <v>Сша</v>
          </cell>
          <cell r="B24">
            <v>180</v>
          </cell>
          <cell r="C24">
            <v>130</v>
          </cell>
        </row>
        <row r="25">
          <cell r="A25" t="str">
            <v>Великобритания</v>
          </cell>
          <cell r="B25">
            <v>54</v>
          </cell>
          <cell r="C25">
            <v>718</v>
          </cell>
        </row>
        <row r="26">
          <cell r="A26" t="str">
            <v>Венгрия</v>
          </cell>
          <cell r="B26">
            <v>51</v>
          </cell>
          <cell r="C26">
            <v>500</v>
          </cell>
        </row>
        <row r="27">
          <cell r="A27" t="str">
            <v>Франция</v>
          </cell>
          <cell r="B27">
            <v>38</v>
          </cell>
          <cell r="C27">
            <v>960</v>
          </cell>
        </row>
        <row r="28">
          <cell r="A28" t="str">
            <v>Чехия</v>
          </cell>
          <cell r="B28">
            <v>20</v>
          </cell>
          <cell r="C28">
            <v>600</v>
          </cell>
        </row>
      </sheetData>
      <sheetData sheetId="1" refreshError="1">
        <row r="1">
          <cell r="A1" t="str">
            <v>First_G022</v>
          </cell>
          <cell r="B1" t="str">
            <v>First_G023</v>
          </cell>
          <cell r="C1" t="str">
            <v>тонн</v>
          </cell>
          <cell r="D1" t="str">
            <v>долл за тонну</v>
          </cell>
        </row>
        <row r="2">
          <cell r="A2" t="str">
            <v>ЗАО "ТРАНСЭКСПОРТ"</v>
          </cell>
          <cell r="B2" t="str">
            <v>193036,С-ПЕТЕРБУРГ,ПР.ЛИГОВСКИЙ,29,ПОМ.16Н</v>
          </cell>
          <cell r="C2">
            <v>14883</v>
          </cell>
          <cell r="D2">
            <v>74</v>
          </cell>
        </row>
        <row r="3">
          <cell r="A3" t="str">
            <v>ОАО "САМАРАВТОРМЕТ"</v>
          </cell>
          <cell r="B3" t="str">
            <v>443010 РОССИЯ Г.САМАРА УЛ.Л.ТОЛСТОГО 16</v>
          </cell>
          <cell r="C3">
            <v>14313</v>
          </cell>
          <cell r="D3">
            <v>58</v>
          </cell>
        </row>
        <row r="4">
          <cell r="A4" t="str">
            <v>"ЮМ-ЧЕРМЕТ"  ЗАО                               ГР.ПАНЧЕНКО ВЛАДИМИРА ВАСИЛЬЕВИЧА</v>
          </cell>
          <cell r="B4" t="str">
            <v>344017,Г.РОСТОВ-НА-ДОНУ,УЛ.НАНСЕНА,105-А,14  ОКТЯБРЬСКИЙ Р-Н</v>
          </cell>
          <cell r="C4">
            <v>14080</v>
          </cell>
          <cell r="D4">
            <v>64</v>
          </cell>
        </row>
        <row r="5">
          <cell r="A5" t="str">
            <v>ЗАО "ВТОРМЕТ"</v>
          </cell>
          <cell r="B5" t="str">
            <v>600022 РОССИЯ ВЛАДИМИР УЛ.КРАЙНОВА, 3</v>
          </cell>
          <cell r="C5">
            <v>11115</v>
          </cell>
          <cell r="D5">
            <v>71</v>
          </cell>
        </row>
        <row r="6">
          <cell r="A6" t="str">
            <v>ЮМ СЕВЕРО-ЗАПАД ООО</v>
          </cell>
          <cell r="B6" t="str">
            <v>191011 САНКТ-ПЕТЕРБУРГ САДОВАЯ 10</v>
          </cell>
          <cell r="C6">
            <v>10132</v>
          </cell>
          <cell r="D6">
            <v>79</v>
          </cell>
        </row>
        <row r="7">
          <cell r="A7" t="str">
            <v>ЗАО "ФИРМА "СИЗИФ"</v>
          </cell>
          <cell r="B7" t="str">
            <v>РОССИЯ ЭЛИСТА УЛ.ЛЕНИНА 249,КОМ.505</v>
          </cell>
          <cell r="C7">
            <v>9586</v>
          </cell>
          <cell r="D7">
            <v>70</v>
          </cell>
        </row>
        <row r="8">
          <cell r="A8" t="str">
            <v>ОАО "ВТОРМЕТ"</v>
          </cell>
          <cell r="B8" t="str">
            <v>603015,Н.НОВГОРОД,УЛ.ВТОРЧЕРМЕТА,1,ТЕЛ.46-24-06</v>
          </cell>
          <cell r="C8">
            <v>8574</v>
          </cell>
          <cell r="D8">
            <v>56</v>
          </cell>
        </row>
        <row r="9">
          <cell r="A9" t="str">
            <v>ОАО "ВТОРМЕТ"</v>
          </cell>
          <cell r="B9" t="str">
            <v>440054 РОССИЯ ПЕНЗА УЛ.АУСТРИНА 165</v>
          </cell>
          <cell r="C9">
            <v>7922</v>
          </cell>
          <cell r="D9">
            <v>59</v>
          </cell>
        </row>
        <row r="10">
          <cell r="A10" t="str">
            <v>ОАО "ВТОРМЕТ"</v>
          </cell>
          <cell r="B10" t="str">
            <v>300000 РОССИЯ ТУЛА ПР.ЛЕНИНА 28-Б</v>
          </cell>
          <cell r="C10">
            <v>6944</v>
          </cell>
          <cell r="D10">
            <v>55</v>
          </cell>
        </row>
        <row r="11">
          <cell r="A11" t="str">
            <v>ООО ПКФ "КУБАНЬВТОРМЕТ"</v>
          </cell>
          <cell r="B11" t="str">
            <v>350002 РОССИЯ Г.КРАСНОДАР УЛ.САДОВАЯ 161</v>
          </cell>
          <cell r="C11">
            <v>6669</v>
          </cell>
          <cell r="D11">
            <v>79</v>
          </cell>
        </row>
        <row r="12">
          <cell r="A12" t="str">
            <v>ОАО"МОСВТОРМЕТ "</v>
          </cell>
          <cell r="B12" t="str">
            <v>111024 РОССИЯ МОСКВА ДУШИНСКАЯ,3</v>
          </cell>
          <cell r="C12">
            <v>6634</v>
          </cell>
          <cell r="D12">
            <v>91</v>
          </cell>
        </row>
        <row r="13">
          <cell r="A13" t="str">
            <v>ЗАО"АМУР КГ СКРАП"</v>
          </cell>
          <cell r="B13" t="str">
            <v>680049 ХАБАРОВСК ПЕР.КИРПИЧНЫЙ 4А</v>
          </cell>
          <cell r="C13">
            <v>6570</v>
          </cell>
          <cell r="D13">
            <v>104</v>
          </cell>
        </row>
        <row r="14">
          <cell r="A14" t="str">
            <v>ООО"ЛМК"</v>
          </cell>
          <cell r="B14" t="str">
            <v>400022,Г.ВОЛГОГРАД,УЛ.ШИЛЛЕРА,46</v>
          </cell>
          <cell r="C14">
            <v>6519</v>
          </cell>
          <cell r="D14">
            <v>79</v>
          </cell>
        </row>
        <row r="15">
          <cell r="A15" t="str">
            <v>ООО УНП "ВТОРЧЕРМЕТ"</v>
          </cell>
          <cell r="B15" t="str">
            <v>432042 РОССИЯ Г.УЛЬЯНОВСК УЛ.ДОВАТОРА,5</v>
          </cell>
          <cell r="C15">
            <v>6300</v>
          </cell>
          <cell r="D15">
            <v>72</v>
          </cell>
        </row>
        <row r="16">
          <cell r="A16" t="str">
            <v>ООО ПКФ "АГРОСТРОЙМЕХАНИЗАЦИЯ"</v>
          </cell>
          <cell r="B16" t="str">
            <v>119862 РОССИЯ Г.МОСКВА УЛ.Л.ТОЛСТОГО ДОМ 5/1</v>
          </cell>
          <cell r="C16">
            <v>6000</v>
          </cell>
          <cell r="D16">
            <v>90</v>
          </cell>
        </row>
        <row r="17">
          <cell r="A17" t="str">
            <v>ЗАО "БРЯНСКВТОРМЕТ"</v>
          </cell>
          <cell r="B17" t="str">
            <v>241000 БРЯНСК,УЛ.СОВЕТСКАЯ,67</v>
          </cell>
          <cell r="C17">
            <v>5551</v>
          </cell>
          <cell r="D17">
            <v>79</v>
          </cell>
        </row>
        <row r="18">
          <cell r="A18" t="str">
            <v>СП "КОМСАК"</v>
          </cell>
          <cell r="B18" t="str">
            <v>305025 РОССИЯ Г.КУРСК УЛ.СТРОИТЕЛЬНАЯ 8</v>
          </cell>
          <cell r="C18">
            <v>5469</v>
          </cell>
          <cell r="D18">
            <v>62</v>
          </cell>
        </row>
        <row r="19">
          <cell r="A19" t="str">
            <v>ООО "ГАРПУН"</v>
          </cell>
          <cell r="B19" t="str">
            <v>198097,С-ПЕТЕРБУРГ,ПР.СТАЧЕК 28 ТЕЛ.  (812)327-95-25 РОССИЯ</v>
          </cell>
          <cell r="C19">
            <v>5396</v>
          </cell>
          <cell r="D19">
            <v>90</v>
          </cell>
        </row>
        <row r="20">
          <cell r="A20" t="str">
            <v>ЗАО "НОРИЛЬСКВТОРМЕТ"</v>
          </cell>
          <cell r="B20" t="str">
            <v>663305 Г.НОРИЛЬСК, УЛ.ЛАУРЕАТОВ 21 ОФИС 300, Т.341388</v>
          </cell>
          <cell r="C20">
            <v>5270</v>
          </cell>
          <cell r="D20">
            <v>75</v>
          </cell>
        </row>
        <row r="21">
          <cell r="A21" t="str">
            <v>ОАО "ВОРОНЕЖВТОРМЕТ"</v>
          </cell>
          <cell r="B21" t="str">
            <v>394028 РОССИЯ ВОРОНЕЖ УЛ.ЗЕМЛЯЧКИ 29</v>
          </cell>
          <cell r="C21">
            <v>5197</v>
          </cell>
          <cell r="D21">
            <v>65</v>
          </cell>
        </row>
        <row r="22">
          <cell r="A22" t="str">
            <v>АО "СТАВМЕТ"</v>
          </cell>
          <cell r="B22" t="str">
            <v>Г.СТАВРОПОЛЬ УЛ.ГРАЖДАНСКАЯ 7</v>
          </cell>
          <cell r="C22">
            <v>5189</v>
          </cell>
          <cell r="D22">
            <v>76</v>
          </cell>
        </row>
        <row r="23">
          <cell r="A23" t="str">
            <v>АООТ "ВТОРЧЕРМЕТ"</v>
          </cell>
          <cell r="B23" t="str">
            <v>410015 Г САРАТОВ УЛ ОРДЖОНИКИДЗЕ 65</v>
          </cell>
          <cell r="C23">
            <v>4955</v>
          </cell>
          <cell r="D23">
            <v>91</v>
          </cell>
        </row>
        <row r="24">
          <cell r="A24" t="str">
            <v>ЗАО "ТВЕРЬВТОРМЕТ"</v>
          </cell>
          <cell r="B24" t="str">
            <v>170000 Г.ТВЕРЬ,УЛ.СИМЕОНОВСКАЯ,11 ТЕЛ.33-29-02</v>
          </cell>
          <cell r="C24">
            <v>4546</v>
          </cell>
          <cell r="D24">
            <v>66</v>
          </cell>
        </row>
        <row r="25">
          <cell r="A25" t="str">
            <v>ОАО "ВТОРМЕТ"</v>
          </cell>
          <cell r="B25" t="str">
            <v>140415 Г.КОЛОМНА М.О. КАНАТНЫЙ ПРОЕЗД,12</v>
          </cell>
          <cell r="C25">
            <v>4505</v>
          </cell>
          <cell r="D25">
            <v>56</v>
          </cell>
        </row>
        <row r="26">
          <cell r="A26" t="str">
            <v>ЗАО "ВТОРЧЕРМЕТ"</v>
          </cell>
          <cell r="B26" t="str">
            <v>198095,С-ПЕТЕРБУРГ,ПЕР.ХИМИЧЕСКИЙ,4</v>
          </cell>
          <cell r="C26">
            <v>4393</v>
          </cell>
          <cell r="D26">
            <v>60</v>
          </cell>
        </row>
        <row r="27">
          <cell r="A27" t="str">
            <v>ОАО "ЛИПЕЦКВТОРМЕТ"</v>
          </cell>
          <cell r="B27" t="str">
            <v>398902 РОССИЯ ЛИПЕЦК УЛ.ЮНОШЕСКАЯ,Д.43</v>
          </cell>
          <cell r="C27">
            <v>4315</v>
          </cell>
          <cell r="D27">
            <v>71</v>
          </cell>
        </row>
        <row r="28">
          <cell r="A28" t="str">
            <v>РОАО "ВТОРМЕТ"</v>
          </cell>
          <cell r="B28" t="str">
            <v>РОССИЯ БАТАЙСК УЛ.КОМАРОВА 204</v>
          </cell>
          <cell r="C28">
            <v>4288</v>
          </cell>
          <cell r="D28">
            <v>76</v>
          </cell>
        </row>
        <row r="29">
          <cell r="A29" t="str">
            <v>ОАО"ОРЕЛВТОРМЕТ"</v>
          </cell>
          <cell r="B29" t="str">
            <v>302030 РОССИЯ ОРЕЛ УЛ.МОСКОВСКАЯ,43</v>
          </cell>
          <cell r="C29">
            <v>4219</v>
          </cell>
          <cell r="D29">
            <v>58</v>
          </cell>
        </row>
        <row r="30">
          <cell r="A30" t="str">
            <v>ООО "ТЭКСИМ"</v>
          </cell>
          <cell r="B30" t="str">
            <v>125195 МОСКВА, УЛ.СМОЛЬНАЯ, Д.37, ПОМ.ПРАВЛ.</v>
          </cell>
          <cell r="C30">
            <v>3844</v>
          </cell>
          <cell r="D30">
            <v>95</v>
          </cell>
        </row>
        <row r="31">
          <cell r="A31" t="str">
            <v>ОАО "ВТОРЧЕРМЕТ"</v>
          </cell>
          <cell r="B31" t="str">
            <v>150044 Г.ЯРОСЛАВЛЬ, УЛ.БАЗОВАЯ,3.</v>
          </cell>
          <cell r="C31">
            <v>3760</v>
          </cell>
          <cell r="D31">
            <v>53</v>
          </cell>
        </row>
        <row r="32">
          <cell r="A32" t="str">
            <v>ООО "РВЦ И К"</v>
          </cell>
          <cell r="B32" t="str">
            <v>236039 КАЛИНИНГРАД, УЛ.ПОРТОВАЯ,30,Т.47-16-46</v>
          </cell>
          <cell r="C32">
            <v>3701</v>
          </cell>
          <cell r="D32">
            <v>74</v>
          </cell>
        </row>
        <row r="33">
          <cell r="A33" t="str">
            <v>ОАО "ЧУВАШВТОРМЕТ"</v>
          </cell>
          <cell r="B33" t="str">
            <v>428003 РОССИЯ Г.ЧЕБОКСАРЫ ЧУВАШСКАЯ РЕСПУБЛИКА,УЛ.ШЕВЧЕНКО 69</v>
          </cell>
          <cell r="C33">
            <v>3656</v>
          </cell>
          <cell r="D33">
            <v>74</v>
          </cell>
        </row>
        <row r="34">
          <cell r="A34" t="str">
            <v>АОЗТ "ВТОРМЕТ"</v>
          </cell>
          <cell r="B34" t="str">
            <v>390000 РОССИЯ РЯЗАНЬ УЛ.КУДРЯВЦЕВА,Д.19</v>
          </cell>
          <cell r="C34">
            <v>3557</v>
          </cell>
          <cell r="D34">
            <v>59</v>
          </cell>
        </row>
        <row r="35">
          <cell r="A35" t="str">
            <v>"ДОН-АТВ"  ЗАО</v>
          </cell>
          <cell r="B35" t="str">
            <v>344025, Г.РОСТОВ-НА-ДОНУ, УЛ.РЫЛЬСКОГО,2</v>
          </cell>
          <cell r="C35">
            <v>3537</v>
          </cell>
          <cell r="D35">
            <v>47</v>
          </cell>
        </row>
        <row r="36">
          <cell r="A36" t="str">
            <v>ООО "АРТЕМИДА"</v>
          </cell>
          <cell r="B36" t="str">
            <v>236040 КАЛИНИНГРАД, УЛ.СЕРГЕЕВА,14</v>
          </cell>
          <cell r="C36">
            <v>3431</v>
          </cell>
          <cell r="D36">
            <v>52</v>
          </cell>
        </row>
        <row r="37">
          <cell r="A37" t="str">
            <v>ООО ОФ</v>
          </cell>
          <cell r="B37" t="str">
            <v>Г.ГЕЛЕНДЖИК УЛ ТЕЛЬМАНА 47А</v>
          </cell>
          <cell r="C37">
            <v>3400</v>
          </cell>
          <cell r="D37">
            <v>122</v>
          </cell>
        </row>
        <row r="38">
          <cell r="A38" t="str">
            <v>ООО"БАЛТИКО ЭНД МЕДИТЕРРАНЬО" ООО"БАЛИМЕД"</v>
          </cell>
          <cell r="B38" t="str">
            <v>191025, С-ПЕТЕРБУРГ, ПР.ВЛАДИМИРСКИЙ 11</v>
          </cell>
          <cell r="C38">
            <v>3363</v>
          </cell>
          <cell r="D38">
            <v>82</v>
          </cell>
        </row>
        <row r="39">
          <cell r="A39" t="str">
            <v>ЗАО ПО ПРОИЗВОДСТВУ СТРОИТЕЛЬНЫХ МАТЕРИАЛОВ "С"</v>
          </cell>
          <cell r="B39" t="str">
            <v>125047 МОСКВА,УЛ.3-Я ТВЕРСКАЯ-ЯМСКАЯ, 11/13,КВ.35   ТЕЛ.250-93-56</v>
          </cell>
          <cell r="C39">
            <v>3150</v>
          </cell>
          <cell r="D39">
            <v>92</v>
          </cell>
        </row>
        <row r="40">
          <cell r="A40" t="str">
            <v>ВТОРМЕТ</v>
          </cell>
          <cell r="B40" t="str">
            <v>Г.ИВАНОВО,ПОГРАНИЧНЫЙ ПЕР-К,11</v>
          </cell>
          <cell r="C40">
            <v>3140</v>
          </cell>
          <cell r="D40">
            <v>66</v>
          </cell>
        </row>
        <row r="41">
          <cell r="A41" t="str">
            <v>ЗАО "ВОЛГА-АПЕКС"</v>
          </cell>
          <cell r="B41" t="str">
            <v>400005,Г.ВОЛГОГРАД,ПР.ЛЕНИНА,98</v>
          </cell>
          <cell r="C41">
            <v>3091</v>
          </cell>
          <cell r="D41">
            <v>62</v>
          </cell>
        </row>
        <row r="42">
          <cell r="A42" t="str">
            <v>ЧП ШПАКОВ ЕВГЕНИЙ ГРИГОРЬЕВИЧ</v>
          </cell>
          <cell r="B42" t="str">
            <v>ПАСП.:V-РЕ N 606723 ОТ 29.12.96 236000 КАЛИНИНГРАД,УЛ.КИРОВА 25/27 КВ.11.СВИД.:4</v>
          </cell>
          <cell r="C42">
            <v>3024</v>
          </cell>
          <cell r="D42">
            <v>62</v>
          </cell>
        </row>
        <row r="43">
          <cell r="A43" t="str">
            <v>ООО "КОРАЛЛ"</v>
          </cell>
          <cell r="B43" t="str">
            <v>191186,С-ПЕТЕРБУРГ,НАБ.Р.МОЙКИ,28 А,ПОМ.7Н</v>
          </cell>
          <cell r="C43">
            <v>3019</v>
          </cell>
          <cell r="D43">
            <v>84</v>
          </cell>
        </row>
        <row r="44">
          <cell r="A44" t="str">
            <v>ООО "ФЭМИЛИ"</v>
          </cell>
          <cell r="B44" t="str">
            <v>347924 Г.ТАГАНРОГ УЛ. ВОСКОВА 102 КВ. 80</v>
          </cell>
          <cell r="C44">
            <v>3004</v>
          </cell>
          <cell r="D44">
            <v>72</v>
          </cell>
        </row>
        <row r="45">
          <cell r="A45" t="str">
            <v>ООО"ОКЕАН"</v>
          </cell>
          <cell r="B45" t="str">
            <v>195108 РОССИЯ С-ПБ ЛАБОРАТОРНЫЙ ПР.,23</v>
          </cell>
          <cell r="C45">
            <v>2871</v>
          </cell>
          <cell r="D45">
            <v>85</v>
          </cell>
        </row>
        <row r="46">
          <cell r="A46" t="str">
            <v>ОАО "ПЕРМВТОРМЕТ"</v>
          </cell>
          <cell r="B46" t="str">
            <v>614054 Г.ПЕРМЬ,СОЛИКАМСКИЙ ТРАКТ,287</v>
          </cell>
          <cell r="C46">
            <v>2826</v>
          </cell>
          <cell r="D46">
            <v>85</v>
          </cell>
        </row>
        <row r="47">
          <cell r="A47" t="str">
            <v>ОАО "ПСКОВВТОРМЕТ"</v>
          </cell>
          <cell r="B47" t="str">
            <v>180004,Г.ПСКОВ,УЛ.СОВЕТСКАЯ,118</v>
          </cell>
          <cell r="C47">
            <v>2808</v>
          </cell>
          <cell r="D47">
            <v>72</v>
          </cell>
        </row>
        <row r="48">
          <cell r="A48" t="str">
            <v>АООТ "СТАЛЬ"</v>
          </cell>
          <cell r="B48" t="str">
            <v>248025,Г.КАЛУГА,УЛ.ПРОМЫШЛЕННАЯ 132</v>
          </cell>
          <cell r="C48">
            <v>2773</v>
          </cell>
          <cell r="D48">
            <v>63</v>
          </cell>
        </row>
        <row r="49">
          <cell r="A49" t="str">
            <v>ПК ИЧП "ВИТ ОЛ"</v>
          </cell>
          <cell r="B49" t="str">
            <v>367915,Г.ТАГАНРОГ,УЛ.ФРУНЗЕ 3/23</v>
          </cell>
          <cell r="C49">
            <v>2753</v>
          </cell>
          <cell r="D49">
            <v>97</v>
          </cell>
        </row>
        <row r="50">
          <cell r="A50" t="str">
            <v>ООО /АВТОРЕСУРС/</v>
          </cell>
          <cell r="B50" t="str">
            <v>354068 СОЧИ УЛ ДОHСКАЯ 98А КВ. 42</v>
          </cell>
          <cell r="C50">
            <v>2604</v>
          </cell>
          <cell r="D50">
            <v>21</v>
          </cell>
        </row>
        <row r="51">
          <cell r="A51" t="str">
            <v>СП "МИРМЕТАЛЛ"</v>
          </cell>
          <cell r="B51" t="str">
            <v>680032 РОССИЯ, Г. ХАБАРОВСК УЛ. ЦЕЛИННАЯ 12</v>
          </cell>
          <cell r="C51">
            <v>2596</v>
          </cell>
          <cell r="D51">
            <v>93</v>
          </cell>
        </row>
        <row r="52">
          <cell r="A52" t="str">
            <v>АОЗТ "ТРАНСМЕТ"</v>
          </cell>
          <cell r="B52" t="str">
            <v>197198, САНКТ-ПЕТЕРБУРГ, АЛЕКСАНДРОВСКИЙ ПАРК, 4</v>
          </cell>
          <cell r="C52">
            <v>2565</v>
          </cell>
          <cell r="D52">
            <v>81</v>
          </cell>
        </row>
        <row r="53">
          <cell r="A53" t="str">
            <v>ЗАО "ВТОРЧЕРМЕТ"</v>
          </cell>
          <cell r="B53" t="str">
            <v>398059. Г.ЛИПЕЦК, ПЕР.ЛИТАВРИНА, 2</v>
          </cell>
          <cell r="C53">
            <v>2500</v>
          </cell>
          <cell r="D53">
            <v>88</v>
          </cell>
        </row>
        <row r="54">
          <cell r="A54" t="str">
            <v>ТОО "ВТОРЧЕРМЕТ"</v>
          </cell>
          <cell r="B54" t="str">
            <v>6925805, ПОС.УГЛОВОЕ,YЛ.САПЕРHАЯ,3</v>
          </cell>
          <cell r="C54">
            <v>2496</v>
          </cell>
          <cell r="D54">
            <v>101</v>
          </cell>
        </row>
        <row r="55">
          <cell r="A55" t="str">
            <v>ООО "ТОРГ-СЕРВИС"</v>
          </cell>
          <cell r="B55" t="str">
            <v>РОССИЯ КБР Г.ПРОХЛАДНЫЙ УЛ.БОРОНТОВА,99</v>
          </cell>
          <cell r="C55">
            <v>2450</v>
          </cell>
          <cell r="D55">
            <v>70</v>
          </cell>
        </row>
        <row r="56">
          <cell r="A56" t="str">
            <v>АООТ "НИЖЕГОРОДСКИЙ МАШИНОСТРОИТЕЛЬНЫЙ ЗАВОД"</v>
          </cell>
          <cell r="B56" t="str">
            <v>603052, Н.НОВГОРОД, СОРМОВСКОЕ ШОССЕ, 21</v>
          </cell>
          <cell r="C56">
            <v>2433</v>
          </cell>
          <cell r="D56">
            <v>52</v>
          </cell>
        </row>
        <row r="57">
          <cell r="A57" t="str">
            <v>ОАО"ВТОРМЕТ"</v>
          </cell>
          <cell r="B57" t="str">
            <v>Г.Ю-САХАЛИНСК, КОММУНИСТИЧЕСКИЙ ПР-Т,32А ТЕЛ.3-74-43</v>
          </cell>
          <cell r="C57">
            <v>2300</v>
          </cell>
          <cell r="D57">
            <v>93</v>
          </cell>
        </row>
        <row r="58">
          <cell r="A58" t="str">
            <v>ВТОРМЕТ ЮМ ООО</v>
          </cell>
          <cell r="B58" t="str">
            <v>РОССИЯ 188900 ВЫБОРГ ЮЖНЫЙ ВАЛ 1</v>
          </cell>
          <cell r="C58">
            <v>2249</v>
          </cell>
          <cell r="D58">
            <v>79</v>
          </cell>
        </row>
        <row r="59">
          <cell r="A59" t="str">
            <v>"ООО "КОНУС""</v>
          </cell>
          <cell r="B59" t="str">
            <v>454080 РОССИЯ ЧЕЛЯБИНСК УЛ.С.КРИВОЙ 75А</v>
          </cell>
          <cell r="C59">
            <v>2099</v>
          </cell>
          <cell r="D59">
            <v>718</v>
          </cell>
        </row>
        <row r="60">
          <cell r="A60" t="str">
            <v>"БЛЕСНА" ООО</v>
          </cell>
          <cell r="B60" t="str">
            <v>690043,Г.ВЛАДИВОСТОК,УЛ.БЕРЕЗОВАЯ,25</v>
          </cell>
          <cell r="C60">
            <v>1980</v>
          </cell>
          <cell r="D60">
            <v>102</v>
          </cell>
        </row>
        <row r="61">
          <cell r="A61" t="str">
            <v>ЗАО "КОЛА ИНВЕСТ"</v>
          </cell>
          <cell r="B61" t="str">
            <v>183008 МУРМАНСК,УЛ.З.КОСМОДЕМЬЯНСКОЙ,Д.23,ОФИС 5</v>
          </cell>
          <cell r="C61">
            <v>1867</v>
          </cell>
          <cell r="D61">
            <v>85</v>
          </cell>
        </row>
        <row r="62">
          <cell r="A62" t="str">
            <v>ЗАО "АРХАНГЕЛЬСК-МЕТАЛЛ"</v>
          </cell>
          <cell r="B62" t="str">
            <v>163013,Г.АРХАНГЕЛЬСК,УЛ.ПОЛЯРНАЯ,6</v>
          </cell>
          <cell r="C62">
            <v>1800</v>
          </cell>
          <cell r="D62">
            <v>86</v>
          </cell>
        </row>
        <row r="63">
          <cell r="A63" t="str">
            <v>ЗАО"ПРОМИМПЭКС"</v>
          </cell>
          <cell r="B63" t="str">
            <v>194214, С-ПЕТЕРБУРГ,ПР.МОРИСА ТОРЕЗА,118</v>
          </cell>
          <cell r="C63">
            <v>1773</v>
          </cell>
          <cell r="D63">
            <v>69</v>
          </cell>
        </row>
        <row r="64">
          <cell r="A64" t="str">
            <v>АОЗТ КОММЕРЧЕСКАЯ ФИРМА "СЕР"</v>
          </cell>
          <cell r="B64" t="str">
            <v>191025,С-ПЕТЕРБУРГ,НАБ.Р.ФОНТАНКИ,40</v>
          </cell>
          <cell r="C64">
            <v>1629</v>
          </cell>
          <cell r="D64">
            <v>84</v>
          </cell>
        </row>
        <row r="65">
          <cell r="A65" t="str">
            <v>ООО "СТИЛЬ"</v>
          </cell>
          <cell r="B65" t="str">
            <v>344024 Г.РОСТОВ-НА-ДОНУ ПЕР.ЭНЕРГЕТИКОВ,5</v>
          </cell>
          <cell r="C65">
            <v>1589</v>
          </cell>
          <cell r="D65">
            <v>94</v>
          </cell>
        </row>
        <row r="66">
          <cell r="A66" t="str">
            <v>ГП "ВТОРЧЕРМЕТ"</v>
          </cell>
          <cell r="B66" t="str">
            <v>214014,Г.СМОЛЕНСК,УЛ.8 МАРТА,Д.20</v>
          </cell>
          <cell r="C66">
            <v>1540</v>
          </cell>
          <cell r="D66">
            <v>62</v>
          </cell>
        </row>
        <row r="67">
          <cell r="A67" t="str">
            <v>ТОО МПП "ЛИДЕР-1"</v>
          </cell>
          <cell r="B67" t="str">
            <v>630102 НОВОСИБИРСК УЛ.ЛЕНИНГРАДСКАЯ 139</v>
          </cell>
          <cell r="C67">
            <v>1516</v>
          </cell>
          <cell r="D67">
            <v>110</v>
          </cell>
        </row>
        <row r="68">
          <cell r="A68" t="str">
            <v>ООО "ЭКОМЕТ"</v>
          </cell>
          <cell r="B68" t="str">
            <v>692821 ПРИМОРСКИЙ КРАЙ ШКОТОВСКИЙ Р-ОН С ЦАРЕВКА УЛ ЦЕНТРАЛЬНАЯ  18А</v>
          </cell>
          <cell r="C68">
            <v>1500</v>
          </cell>
          <cell r="D68">
            <v>80</v>
          </cell>
        </row>
        <row r="69">
          <cell r="A69" t="str">
            <v>ЗАО "ДЕАКС"</v>
          </cell>
          <cell r="B69" t="str">
            <v>РОССИЯ, Г.ЮЖНО-САХАЛИНСК,ПР.ПОБЕДЫ,5А ТЕЛ: 5-84-63</v>
          </cell>
          <cell r="C69">
            <v>1495</v>
          </cell>
          <cell r="D69">
            <v>52</v>
          </cell>
        </row>
        <row r="70">
          <cell r="A70" t="str">
            <v>ЗАО КУУСАКОСКИ</v>
          </cell>
          <cell r="B70" t="str">
            <v>188900 Г.ВЫБОРГ ВЫБОРГСКАЯ 23А ТЕЛ.307-69</v>
          </cell>
          <cell r="C70">
            <v>1492</v>
          </cell>
          <cell r="D70">
            <v>341</v>
          </cell>
        </row>
        <row r="71">
          <cell r="A71" t="str">
            <v>ООО " СКРЭП "</v>
          </cell>
          <cell r="B71" t="str">
            <v>680051, Г.ХАБАРОВСК,УЛ.СУВОРОВА,60,КВ 56</v>
          </cell>
          <cell r="C71">
            <v>1422</v>
          </cell>
          <cell r="D71">
            <v>92</v>
          </cell>
        </row>
        <row r="72">
          <cell r="A72" t="str">
            <v>ЗАО "ИНТЕРТЕХПРИБОР"</v>
          </cell>
          <cell r="B72" t="str">
            <v>195197,СПБ.,ПРОСП.ЛАБОРАТОРНЫЙ,23</v>
          </cell>
          <cell r="C72">
            <v>1406</v>
          </cell>
          <cell r="D72">
            <v>77</v>
          </cell>
        </row>
        <row r="73">
          <cell r="A73" t="str">
            <v>ЗАО"КАРЕЛИЯ МЕТАЛЛ"</v>
          </cell>
          <cell r="B73" t="str">
            <v>185025,Г.ПЕТРОЗАВОДСК,УЛ.ХАЛТУРИНА,6</v>
          </cell>
          <cell r="C73">
            <v>1403</v>
          </cell>
          <cell r="D73">
            <v>92</v>
          </cell>
        </row>
        <row r="74">
          <cell r="A74" t="str">
            <v>ИЧП "ЗОВ"</v>
          </cell>
          <cell r="B74" t="str">
            <v>Г Б-КАМЕНЬ УЛ КУРЧАТОВА 31-15</v>
          </cell>
          <cell r="C74">
            <v>1400</v>
          </cell>
          <cell r="D74">
            <v>95</v>
          </cell>
        </row>
        <row r="75">
          <cell r="A75" t="str">
            <v>ТОО "ВТОРМЕТ"</v>
          </cell>
          <cell r="B75" t="str">
            <v>400007 Г.ВОЛГОГРАД, ПРОСПЕКТ МЕТАЛЛУРГОВ,10,КВ.24</v>
          </cell>
          <cell r="C75">
            <v>1400</v>
          </cell>
          <cell r="D75">
            <v>82</v>
          </cell>
        </row>
        <row r="76">
          <cell r="A76" t="str">
            <v>ЗАО "ПЛАНЕТА"</v>
          </cell>
          <cell r="B76" t="str">
            <v>163035,Г.АРХАНГЕЛЬСК,УЛ.ДРЕЙЕРА,5</v>
          </cell>
          <cell r="C76">
            <v>1400</v>
          </cell>
          <cell r="D76">
            <v>73</v>
          </cell>
        </row>
        <row r="77">
          <cell r="A77" t="str">
            <v>ООО "ГЛЭН"</v>
          </cell>
          <cell r="B77" t="str">
            <v>197371,САНКТ-ПЕТЕРБУРГ, УЛ.УТОЧКИНА,6-1-4 ТЕЛ.348-37-90</v>
          </cell>
          <cell r="C77">
            <v>1345</v>
          </cell>
          <cell r="D77">
            <v>85</v>
          </cell>
        </row>
        <row r="78">
          <cell r="A78" t="str">
            <v>ООО "АДЫГЕЙСКОЕ ПРЕДПРИЯТИЕ "ВТОРМЕТАЛЛ"</v>
          </cell>
          <cell r="B78" t="str">
            <v>352700 РОССИЯ МАЙКОП УЛ.ПРОМЫШЛЕННАЯ 18</v>
          </cell>
          <cell r="C78">
            <v>1341</v>
          </cell>
          <cell r="D78">
            <v>73</v>
          </cell>
        </row>
        <row r="79">
          <cell r="A79" t="str">
            <v>ЗАО "ЗАПАДНО-БАЛТИЙСКИЙ СУДОРЕМОНТНЫЙ</v>
          </cell>
          <cell r="B79" t="str">
            <v>ЗАВОД",Г.КАЛИНИНГРАД,УЛ.ПР.НАБЕРЕЖНАЯ 26 РОССИЯ</v>
          </cell>
          <cell r="C79">
            <v>1280</v>
          </cell>
          <cell r="D79">
            <v>89</v>
          </cell>
        </row>
        <row r="80">
          <cell r="A80" t="str">
            <v>ЗАО "ИНТЕРФЕРРУМ-МЕТАЛЛ "</v>
          </cell>
          <cell r="B80" t="str">
            <v>198096,С-ПЕТЕРБУРГ,ТУРУХТАННЫЕ ОСТР.,2А</v>
          </cell>
          <cell r="C80">
            <v>1237</v>
          </cell>
          <cell r="D80">
            <v>76</v>
          </cell>
        </row>
        <row r="81">
          <cell r="A81" t="str">
            <v>ТОО ТАКБ ПАКС ЛТД</v>
          </cell>
          <cell r="B81" t="str">
            <v>ВЛАДИВОСТОК УЛ АЛЕУТСКАЯ 45А</v>
          </cell>
          <cell r="C81">
            <v>1234</v>
          </cell>
          <cell r="D81">
            <v>107</v>
          </cell>
        </row>
        <row r="82">
          <cell r="A82" t="str">
            <v>АООТ "ВТОРМЕТ"</v>
          </cell>
          <cell r="B82" t="str">
            <v>670005, Г.УЛАН-УДЭ, УЛ.БАБУШКИНА 7</v>
          </cell>
          <cell r="C82">
            <v>1214</v>
          </cell>
          <cell r="D82">
            <v>60</v>
          </cell>
        </row>
        <row r="83">
          <cell r="A83" t="str">
            <v>"МАК ОС" ООО</v>
          </cell>
          <cell r="B83" t="str">
            <v>692900,НАХОДКА,ПОГРАНИЧНАЯ,13-1</v>
          </cell>
          <cell r="C83">
            <v>1200</v>
          </cell>
          <cell r="D83">
            <v>71</v>
          </cell>
        </row>
        <row r="84">
          <cell r="A84" t="str">
            <v>ЗАО "КОМИ ТЭК-МОСКВА"</v>
          </cell>
          <cell r="B84" t="str">
            <v>117049, МОСКВА, УЛ.КРЫМСКИЙ ВАЛ, Д.8, П.2</v>
          </cell>
          <cell r="C84">
            <v>1145</v>
          </cell>
          <cell r="D84">
            <v>648</v>
          </cell>
        </row>
        <row r="85">
          <cell r="A85" t="str">
            <v>ООО "ДЕМЕТРА"</v>
          </cell>
          <cell r="B85" t="str">
            <v>180002,Г.ПСКОВ,Д.ШАБАНОВО,ПЕР.N 5,Д.4</v>
          </cell>
          <cell r="C85">
            <v>1135</v>
          </cell>
          <cell r="D85">
            <v>65</v>
          </cell>
        </row>
        <row r="86">
          <cell r="A86" t="str">
            <v>ООО" ГЫМСАН-ТРЕЙДИНГ"</v>
          </cell>
          <cell r="B86" t="str">
            <v>693000, Г. ЮЖНО-САХАЛИНСК, УЛ. АНТОНА БУЮКЛЫ, 38 ТЕЛЕФОН:42-63-96</v>
          </cell>
          <cell r="C86">
            <v>1100</v>
          </cell>
          <cell r="D86">
            <v>55</v>
          </cell>
        </row>
        <row r="87">
          <cell r="A87" t="str">
            <v>"МОРОЗОВ И СЫНОВЬЯ" ИНДИВИДУАЛЬНОЕ ЧАСТНОЕ ПРЕДПРИЯТИЕ</v>
          </cell>
          <cell r="B87" t="str">
            <v>182620,Г.ПОРХОВ,УЛ.ПОБЕДЫ,Д.23</v>
          </cell>
          <cell r="C87">
            <v>1098</v>
          </cell>
          <cell r="D87">
            <v>68</v>
          </cell>
        </row>
        <row r="88">
          <cell r="A88" t="str">
            <v>АО "МАРИЙВТОРМЕТ"</v>
          </cell>
          <cell r="B88" t="str">
            <v>425200 МАРИЙ ЭЛ П.МЕДВЕДЕВО УЛ.ЖЕЛЕЗНОДОРОЖНАЯ 15</v>
          </cell>
          <cell r="C88">
            <v>1080</v>
          </cell>
          <cell r="D88">
            <v>96</v>
          </cell>
        </row>
        <row r="89">
          <cell r="A89" t="str">
            <v>ООО "СПЕЦМЕТЭКСПОРТ"</v>
          </cell>
          <cell r="B89" t="str">
            <v>400074 Г.ВОЛГОГРАД,УЛ.КОЗЛОВСКАЯ,34</v>
          </cell>
          <cell r="C89">
            <v>1016</v>
          </cell>
          <cell r="D89">
            <v>81</v>
          </cell>
        </row>
        <row r="90">
          <cell r="A90" t="str">
            <v>ООО "АРКТУР"</v>
          </cell>
          <cell r="B90" t="str">
            <v>606200 НИЖЕГОРОДСКАЯ ОБЛ,Г.КСТОВО, ПР.РАЧКОВА,Д.16"А"</v>
          </cell>
          <cell r="C90">
            <v>1000</v>
          </cell>
          <cell r="D90">
            <v>79</v>
          </cell>
        </row>
        <row r="91">
          <cell r="A91" t="str">
            <v>ООО "НАТАЛИ"</v>
          </cell>
          <cell r="B91" t="str">
            <v>Г.КРАСНОДАР,УЛ.СУВОРОВА,64</v>
          </cell>
          <cell r="C91">
            <v>988</v>
          </cell>
          <cell r="D91">
            <v>76</v>
          </cell>
        </row>
        <row r="92">
          <cell r="A92" t="str">
            <v>ООО "ЭКОСТАЛЬ"</v>
          </cell>
          <cell r="B92" t="str">
            <v>236017 КАЛИНИНГРАД, УЛ.ВАГОНОСТРОИТЕЛЬНАЯ,3 Т.434534</v>
          </cell>
          <cell r="C92">
            <v>969</v>
          </cell>
          <cell r="D92">
            <v>73</v>
          </cell>
        </row>
        <row r="93">
          <cell r="A93" t="str">
            <v>ОАО "КОСТРОМАВТОРМЕТ"</v>
          </cell>
          <cell r="B93" t="str">
            <v>156000,Г.КОСТРОМА,УЛ.ГОРНАЯ,29</v>
          </cell>
          <cell r="C93">
            <v>965</v>
          </cell>
          <cell r="D93">
            <v>69</v>
          </cell>
        </row>
        <row r="94">
          <cell r="A94" t="str">
            <v>"ТЕХНОКОМПРОЕКТ" ООО</v>
          </cell>
          <cell r="B94" t="str">
            <v>195269, С-ПЕТЕРБУРГ,ПРЁ ПРОСВЕЩЕНИЯ, 69</v>
          </cell>
          <cell r="C94">
            <v>942</v>
          </cell>
          <cell r="D94">
            <v>289</v>
          </cell>
        </row>
        <row r="95">
          <cell r="A95" t="str">
            <v>ТОО "ФЕРРОТЕК"</v>
          </cell>
          <cell r="B95" t="str">
            <v>129343,МОСКВА,ПР-Д СЕРЕБРЯКОВА,8  189-42-53</v>
          </cell>
          <cell r="C95">
            <v>926</v>
          </cell>
          <cell r="D95">
            <v>669</v>
          </cell>
        </row>
        <row r="96">
          <cell r="A96" t="str">
            <v>АОЗТ"ДАЙМОНД"</v>
          </cell>
          <cell r="B96" t="str">
            <v>693010 Ю-САХАЛИНСК,УЛ.КОМСОМОЛЬСКАЯ-152-4 ТЕЛ.3-33-41</v>
          </cell>
          <cell r="C96">
            <v>905</v>
          </cell>
          <cell r="D96">
            <v>45</v>
          </cell>
        </row>
        <row r="97">
          <cell r="A97" t="str">
            <v>ООО "ПОЛИГОН-М"</v>
          </cell>
          <cell r="B97" t="str">
            <v>443046 Г.САМАРА,АЭРОПОРТ-2,АТБ</v>
          </cell>
          <cell r="C97">
            <v>902</v>
          </cell>
          <cell r="D97">
            <v>77</v>
          </cell>
        </row>
        <row r="98">
          <cell r="A98" t="str">
            <v>ИСТОМИН ПЕТР ПЕТРОВИЧ</v>
          </cell>
          <cell r="B98" t="str">
            <v>БЛАГОВЕЩЕНСК,УЛ.ВОРОНКОВА 12-217 ПАСПОРТ IV-ЖО 695110</v>
          </cell>
          <cell r="C98">
            <v>885</v>
          </cell>
          <cell r="D98">
            <v>89</v>
          </cell>
        </row>
        <row r="99">
          <cell r="A99" t="str">
            <v>ЗАО "ЧЕЛЯБВТОРМЕТ"</v>
          </cell>
          <cell r="B99" t="str">
            <v>454008 Г.ЧЕЛЯБИНСК,УЛ.АВТОДОРОЖНАЯ</v>
          </cell>
          <cell r="C99">
            <v>862</v>
          </cell>
          <cell r="D99">
            <v>91</v>
          </cell>
        </row>
        <row r="100">
          <cell r="A100" t="str">
            <v>ООО ХАРОС</v>
          </cell>
          <cell r="B100" t="str">
            <v>690091 Г.ВЛАДИВОСТОК УЛ.СТРЕЛЬНИКОВА,9 Т.47-60-02</v>
          </cell>
          <cell r="C100">
            <v>840</v>
          </cell>
          <cell r="D100">
            <v>87</v>
          </cell>
        </row>
        <row r="101">
          <cell r="A101" t="str">
            <v>ТОО"ЛИРМЕТ"</v>
          </cell>
          <cell r="B101" t="str">
            <v>236040 КАЛИНИНГРАД,УЛ.ГОРЬКОГО 25</v>
          </cell>
          <cell r="C101">
            <v>788</v>
          </cell>
          <cell r="D101">
            <v>55</v>
          </cell>
        </row>
        <row r="102">
          <cell r="A102" t="str">
            <v>АОЗТ "МЕТВЕСТ"</v>
          </cell>
          <cell r="B102" t="str">
            <v>198205, С-ПЕТЕРБУРГ,УЛ.ПРОГОННАЯ 4</v>
          </cell>
          <cell r="C102">
            <v>780</v>
          </cell>
          <cell r="D102">
            <v>187</v>
          </cell>
        </row>
        <row r="103">
          <cell r="A103" t="str">
            <v>"ОМПАС КО.,ЛТД." (ЗАО) ВОСТОЧНАЯ ИМПОРТНО-ЭКСПОРТНАЯ МЕТАЛЛОПРОДУКЦИЯ</v>
          </cell>
          <cell r="B103" t="str">
            <v>690078, Г.ВЛАДИВОСТОК, УЛ.ВСЕВОЛОДА СИБИРЦЕВА 15</v>
          </cell>
          <cell r="C103">
            <v>772</v>
          </cell>
          <cell r="D103">
            <v>70</v>
          </cell>
        </row>
        <row r="104">
          <cell r="A104" t="str">
            <v>"ИСИ" ООО</v>
          </cell>
          <cell r="B104" t="str">
            <v>692900,НАХОДКА,ПРИМ.КР,СТ БАРХАТНАЯ,    АО "ПСМО-28"</v>
          </cell>
          <cell r="C104">
            <v>750</v>
          </cell>
          <cell r="D104">
            <v>150</v>
          </cell>
        </row>
        <row r="105">
          <cell r="A105" t="str">
            <v>ОАО "ПЕРМУНИВЕРСАЛ"</v>
          </cell>
          <cell r="B105" t="str">
            <v>614013 Г.ПЕРМЬ УЛ.ЛОМОНОСОВА 47</v>
          </cell>
          <cell r="C105">
            <v>724</v>
          </cell>
          <cell r="D105">
            <v>65</v>
          </cell>
        </row>
        <row r="106">
          <cell r="A106" t="str">
            <v>ЗАО "ТЮМЕНЬВТОРМЕТ"</v>
          </cell>
          <cell r="B106" t="str">
            <v>625059,Г.ТЮМЕНЬ,П.МЕЛИОРАТОРОВ,ВЕЛИЖАНСКИЙ ТРАКТ,5 КМ</v>
          </cell>
          <cell r="C106">
            <v>720</v>
          </cell>
          <cell r="D106">
            <v>50</v>
          </cell>
        </row>
        <row r="107">
          <cell r="A107" t="str">
            <v>ООО"ИНТЕРМЕТ"</v>
          </cell>
          <cell r="B107" t="str">
            <v>150006 Г.ЯРОСЛАВЛЬ,УЛ.КОРАБЕЛЬНАЯ,Д.1</v>
          </cell>
          <cell r="C107">
            <v>706</v>
          </cell>
          <cell r="D107">
            <v>49</v>
          </cell>
        </row>
        <row r="108">
          <cell r="A108" t="str">
            <v>"ЗВЕЗДА" ДАЛЬНЕВОСТОЧНЫЙ ЗАВОД</v>
          </cell>
          <cell r="B108" t="str">
            <v>БОЛЬШОЙ КАМЕНЬ, УЛ. ЛЕБЕДЕВА 1</v>
          </cell>
          <cell r="C108">
            <v>700</v>
          </cell>
          <cell r="D108">
            <v>125</v>
          </cell>
        </row>
        <row r="109">
          <cell r="A109" t="str">
            <v>ОАО"СЛАВЯНСКИЙ СУДОРЕМОНТНЫЙ ЗАВОД"</v>
          </cell>
          <cell r="B109" t="str">
            <v>692730,ПРИМОРСКИЙ КРАЙ, П.СЛАВЯНКА</v>
          </cell>
          <cell r="C109">
            <v>699</v>
          </cell>
          <cell r="D109">
            <v>90</v>
          </cell>
        </row>
        <row r="110">
          <cell r="A110" t="str">
            <v>ООО"ПОЛИКЛАССИКА"</v>
          </cell>
          <cell r="B110" t="str">
            <v xml:space="preserve"> РОССИЯ Г.МОСКВА ВОЛГОГРАДСКИЙ ПРОСПЕКТ,14</v>
          </cell>
          <cell r="C110">
            <v>695</v>
          </cell>
          <cell r="D110">
            <v>96</v>
          </cell>
        </row>
        <row r="111">
          <cell r="A111" t="str">
            <v>ЗАО УРАЛ-СЕРВИС</v>
          </cell>
          <cell r="B111" t="str">
            <v>454000 ЧЕЛЯБИНСК ПР. ЛЕНИНА 81</v>
          </cell>
          <cell r="C111">
            <v>669</v>
          </cell>
          <cell r="D111">
            <v>90</v>
          </cell>
        </row>
        <row r="112">
          <cell r="A112" t="str">
            <v>ООО"СТРОЙИНДУСТРИЯ СЗ"</v>
          </cell>
          <cell r="B112" t="str">
            <v>197101, С-ПЕТЕРБУРГ,КАМЕННООСТРОВСКИЙ,ПР.26/28</v>
          </cell>
          <cell r="C112">
            <v>659</v>
          </cell>
          <cell r="D112">
            <v>88</v>
          </cell>
        </row>
        <row r="113">
          <cell r="A113" t="str">
            <v>ЗАО "НОВЫЙ ДОМ"</v>
          </cell>
          <cell r="B113" t="str">
            <v>394000 Г.ВОРОНЕЖ,УЛ.ПОМЯЛОВСКОГО,Д.39,КВ.1</v>
          </cell>
          <cell r="C113">
            <v>659</v>
          </cell>
          <cell r="D113">
            <v>97</v>
          </cell>
        </row>
        <row r="114">
          <cell r="A114" t="str">
            <v>АООТ "ВТОРМЕТ" *</v>
          </cell>
          <cell r="B114" t="str">
            <v>362008,РСОА,Г.ВЛАДИКАВКАЗ,УЛ.КОЦОЕВА,6</v>
          </cell>
          <cell r="C114">
            <v>655</v>
          </cell>
          <cell r="D114">
            <v>64</v>
          </cell>
        </row>
        <row r="115">
          <cell r="A115" t="str">
            <v>АОЗТ "МЕТТЕК"</v>
          </cell>
          <cell r="B115" t="str">
            <v>392000,Г.ТАМБОВ,УЛ.МОСКОВСКАЯ,43 МИЧУРИНСКИЙ УЧАСТОК ТЕЛ.212630,ФАКС 212618</v>
          </cell>
          <cell r="C115">
            <v>651</v>
          </cell>
          <cell r="D115">
            <v>89</v>
          </cell>
        </row>
        <row r="116">
          <cell r="A116" t="str">
            <v>ИЧП "ГРИФ" СКОК О.В.</v>
          </cell>
          <cell r="B116" t="str">
            <v>400064 Г.ВОЛГОГРАД,КРАСНООКТЯБРЬСКИЙ Р., УЛ.РЕПИНА,13,КВ.152</v>
          </cell>
          <cell r="C116">
            <v>646</v>
          </cell>
          <cell r="D116">
            <v>80</v>
          </cell>
        </row>
        <row r="117">
          <cell r="A117" t="str">
            <v>ООО "ТЕХНОЭКСПОPТ СВ"</v>
          </cell>
          <cell r="B117" t="str">
            <v>198205,Г.САНКТ-ПЕТЕPБУPГ,УЛ.АВАНГАРДНАЯ 33</v>
          </cell>
          <cell r="C117">
            <v>635</v>
          </cell>
          <cell r="D117">
            <v>40</v>
          </cell>
        </row>
        <row r="118">
          <cell r="A118" t="str">
            <v>ООО "ФЕРРУМ ЛТД"</v>
          </cell>
          <cell r="B118" t="str">
            <v>173008 Г.НОВГОРОД,УЛ.РАБОЧАЯ,Д.4</v>
          </cell>
          <cell r="C118">
            <v>630</v>
          </cell>
          <cell r="D118">
            <v>78</v>
          </cell>
        </row>
        <row r="119">
          <cell r="A119" t="str">
            <v>ООО "СИHТЕЗ"</v>
          </cell>
          <cell r="B119" t="str">
            <v>196233 РОССИЯ САНКТ-ПЕТЕРБУРГ ПР.КОСМОHАВТОВ,42,ПОМ.10H</v>
          </cell>
          <cell r="C119">
            <v>610</v>
          </cell>
          <cell r="D119">
            <v>820</v>
          </cell>
        </row>
        <row r="120">
          <cell r="A120" t="str">
            <v>"ВТОРМЕТ ПЛЮС" ОБЩЕСТВО С ОГРАНИЧЕННОЙ ОТВЕТСТВЕННОСТЬЮ</v>
          </cell>
          <cell r="B120" t="str">
            <v>185005ПЕТРОЗАВОДСК ОНЕЖСКОЙ ФЛОТИЛИИ 29А</v>
          </cell>
          <cell r="C120">
            <v>608</v>
          </cell>
          <cell r="D120">
            <v>79</v>
          </cell>
        </row>
        <row r="121">
          <cell r="A121" t="str">
            <v>АОЗТ "ДАЛЬИНТЕРМЕТ"</v>
          </cell>
          <cell r="B121" t="str">
            <v>692906 Г.НАХОДКА П.КОЗЬМИНО ПРИМОРСКИЙ КРАЙ РОССИЯ</v>
          </cell>
          <cell r="C121">
            <v>607</v>
          </cell>
          <cell r="D121">
            <v>100</v>
          </cell>
        </row>
        <row r="122">
          <cell r="A122" t="str">
            <v>ООО "АЛМАЗ"</v>
          </cell>
          <cell r="B122" t="str">
            <v>692570 С.ПОКРОВКА УЛ.ЗАВИТАЯ 2-46</v>
          </cell>
          <cell r="C122">
            <v>605</v>
          </cell>
          <cell r="D122">
            <v>155</v>
          </cell>
        </row>
        <row r="123">
          <cell r="A123" t="str">
            <v>ОАО "ЗАВОД МЕТАЛЛОКОНСТРУКЦИЙ"</v>
          </cell>
          <cell r="B123" t="str">
            <v>193177 С-ПЕТЕРБУРГ,УЛ.КАРАВАЕВСКАЯ,57</v>
          </cell>
          <cell r="C123">
            <v>600</v>
          </cell>
          <cell r="D123">
            <v>73</v>
          </cell>
        </row>
        <row r="124">
          <cell r="A124" t="str">
            <v>"ЛОКОМОТИВ"АООТ</v>
          </cell>
          <cell r="B124" t="str">
            <v>198097, С-ПЕТЕРБУРГ,ПР.СТАЧЕК, 47</v>
          </cell>
          <cell r="C124">
            <v>596</v>
          </cell>
          <cell r="D124">
            <v>72</v>
          </cell>
        </row>
        <row r="125">
          <cell r="A125" t="str">
            <v>ЗАО "ОСКОЛВТОРМЕТ"</v>
          </cell>
          <cell r="B125" t="str">
            <v>309530 РОССИЯ СТ.ОСКОЛ КОТЕЛ 10</v>
          </cell>
          <cell r="C125">
            <v>595</v>
          </cell>
          <cell r="D125">
            <v>79</v>
          </cell>
        </row>
        <row r="126">
          <cell r="A126" t="str">
            <v>ООО   "КВ-ТРАНЗИТСЕРВИС"</v>
          </cell>
          <cell r="B126" t="str">
            <v>182100 ПСК.ОБЛ.Г.В-ЛУКИ ЖЕЛЕЗНОДОРОЖНАЯ СТАНЦИЯ</v>
          </cell>
          <cell r="C126">
            <v>594</v>
          </cell>
          <cell r="D126">
            <v>60</v>
          </cell>
        </row>
        <row r="127">
          <cell r="A127" t="str">
            <v>ООО"ВТОРМЕТАЛЛОЭКСПОРТ"</v>
          </cell>
          <cell r="B127" t="str">
            <v>692907 Г.НАХОДКА П.КОЗЬМИНО ЗАО "ДАЛЬИНТЕРМЕТ"</v>
          </cell>
          <cell r="C127">
            <v>592</v>
          </cell>
          <cell r="D127">
            <v>108</v>
          </cell>
        </row>
        <row r="128">
          <cell r="A128" t="str">
            <v>ЧП     ВЕРЯЗОВ АНТОН ГЕОРГИЕВИЧ         СВ.N 15964 ОТ 22.08.97</v>
          </cell>
          <cell r="B128" t="str">
            <v>180019 Г.ПСКОВ УЛ.HОВОСЕЛОВ Д.15 КВ.10</v>
          </cell>
          <cell r="C128">
            <v>590</v>
          </cell>
          <cell r="D128">
            <v>51</v>
          </cell>
        </row>
        <row r="129">
          <cell r="A129" t="str">
            <v>ЗАО "ТРАНСМЕТ"</v>
          </cell>
          <cell r="B129" t="str">
            <v>193036,СПБ,ЛИГОВСКИЙ ПР.,Д.29,П.12НТ. 567-40-93,Ф.567-22-50</v>
          </cell>
          <cell r="C129">
            <v>574</v>
          </cell>
          <cell r="D129">
            <v>83</v>
          </cell>
        </row>
        <row r="130">
          <cell r="A130" t="str">
            <v>ИП ФИРМА "БМЕ"</v>
          </cell>
          <cell r="B130" t="str">
            <v>198099,С-ПЕТЕРБУРГ,УЛ.ГЛАДКОВА,3</v>
          </cell>
          <cell r="C130">
            <v>566</v>
          </cell>
          <cell r="D130">
            <v>82</v>
          </cell>
        </row>
        <row r="131">
          <cell r="A131" t="str">
            <v>ТОЛМАЧЕВ ВЛАДИСЛАВ ВЯЧЕСЛАВОВИЧ VII-ДВ 570028 ОТ 11.07.91 ОВД КИРОВСКОГО РАЙИСПО</v>
          </cell>
          <cell r="B131" t="str">
            <v>680028 Г.ХАБАРОВСК УЛ.ШЕРОНОВА 137 КВ.47</v>
          </cell>
          <cell r="C131">
            <v>557</v>
          </cell>
          <cell r="D131">
            <v>65</v>
          </cell>
        </row>
        <row r="132">
          <cell r="A132" t="str">
            <v>ИП ФЕДОРОВ ЕВГЕНИЙ МИХАЙЛОВИЧ           СВИД.СЕРИЯ Б N 0721</v>
          </cell>
          <cell r="B132" t="str">
            <v>181300 ПСКОВСКАЯ ОБЛ.Г.ОСТРОВ МИКР."СТРОИТЕЛЬ" Д.2 КВ.3</v>
          </cell>
          <cell r="C132">
            <v>541</v>
          </cell>
          <cell r="D132">
            <v>54</v>
          </cell>
        </row>
        <row r="133">
          <cell r="A133" t="str">
            <v>ООО "ВИААС"</v>
          </cell>
          <cell r="B133" t="str">
            <v>Г.УССУРИЙСК УЛ.МОСКОВСКАЯ,18</v>
          </cell>
          <cell r="C133">
            <v>533</v>
          </cell>
          <cell r="D133">
            <v>55</v>
          </cell>
        </row>
        <row r="134">
          <cell r="A134" t="str">
            <v>ООО РОССИЙСКО-ПОЛЬСКОЕ ПРЕДПРИЯТИЕ "ВОЛГА-МЕТАЛЛИК"</v>
          </cell>
          <cell r="B134" t="str">
            <v>162600 ВОЛОГОДСКАЯ ОБЛ. Г.ЧЕРЕПОВЕЦ УЛ. СУДОСТРОИТЕЛЬНАЯ 7</v>
          </cell>
          <cell r="C134">
            <v>532</v>
          </cell>
          <cell r="D134">
            <v>68</v>
          </cell>
        </row>
        <row r="135">
          <cell r="A135" t="str">
            <v>ЗАО "ПРОМИНСЕРВИС"</v>
          </cell>
          <cell r="B135" t="str">
            <v>109028 МОСКВА СЕРЕБРЯНИЧЕСКИЙ ПЕР.5СТР.2</v>
          </cell>
          <cell r="C135">
            <v>530</v>
          </cell>
          <cell r="D135">
            <v>53</v>
          </cell>
        </row>
        <row r="136">
          <cell r="A136" t="str">
            <v>"ПЕТРОМАКС" ЗАО</v>
          </cell>
          <cell r="B136" t="str">
            <v>196084, С-ПЕТЕРБУРГ,УЛ.ЗАСТАВСКАЯ 7</v>
          </cell>
          <cell r="C136">
            <v>520</v>
          </cell>
          <cell r="D136">
            <v>378</v>
          </cell>
        </row>
        <row r="137">
          <cell r="A137" t="str">
            <v>ЗАО "ТОСНА-М"</v>
          </cell>
          <cell r="B137" t="str">
            <v>432008 Г.УЛЬЯНОВСК,УЛ.ЗАПАДНЫЙ БУЛЬВАР,Д.27</v>
          </cell>
          <cell r="C137">
            <v>519</v>
          </cell>
          <cell r="D137">
            <v>114</v>
          </cell>
        </row>
        <row r="138">
          <cell r="A138" t="str">
            <v>ТЭФ "ВНЕШТРАНС"</v>
          </cell>
          <cell r="B138" t="str">
            <v>1103411000,353660, ЕЙСК, ПОРТОВАЯ АЛЛЕЯ 5</v>
          </cell>
          <cell r="C138">
            <v>508</v>
          </cell>
          <cell r="D138">
            <v>70</v>
          </cell>
        </row>
        <row r="139">
          <cell r="A139" t="str">
            <v>ТОО ФИРМА "ПСКОВ-МЕТАЛЛ"</v>
          </cell>
          <cell r="B139" t="str">
            <v>180004,Г.ПСКОВ,УЛ.128-Й СТРЕЛКОВОЙ ДИВИЗИИ,6</v>
          </cell>
          <cell r="C139">
            <v>507</v>
          </cell>
          <cell r="D139">
            <v>60</v>
          </cell>
        </row>
        <row r="140">
          <cell r="A140" t="str">
            <v>АОЗТ "БЕЛГОРОДМЕТАЛЛОСНАБ"</v>
          </cell>
          <cell r="B140" t="str">
            <v>308013,Г. БЕЛГОРОД,УЛ. РАБОЧАЯ,4</v>
          </cell>
          <cell r="C140">
            <v>503</v>
          </cell>
          <cell r="D140">
            <v>83</v>
          </cell>
        </row>
        <row r="141">
          <cell r="A141" t="str">
            <v>ООО "ПИОНЕР"</v>
          </cell>
          <cell r="B141" t="str">
            <v>400040 Г.ВОЛГОГРАД, ПРОСПЕКТ МЕТАЛЛУРГОВ,50</v>
          </cell>
          <cell r="C141">
            <v>500</v>
          </cell>
          <cell r="D141">
            <v>82</v>
          </cell>
        </row>
        <row r="142">
          <cell r="A142" t="str">
            <v>ООО "АВРОРА"</v>
          </cell>
          <cell r="B142" t="str">
            <v>614039 Г.ПЕРМЬ,КОМСОМОЛЬСКИЙ ПР.49-17 ТЕЛ.64-17-65</v>
          </cell>
          <cell r="C142">
            <v>500</v>
          </cell>
          <cell r="D142">
            <v>85</v>
          </cell>
        </row>
        <row r="143">
          <cell r="A143" t="str">
            <v>ОБЩЕСТВО С ОГРАНИЧЕННОЙ  ОТВЕТСТВЕННОСТЬЮ "МИФ".</v>
          </cell>
          <cell r="B143" t="str">
            <v>674610, ЧИТИНСКАЯ ОБЛ., Г. БОРЗЯ, УЛ.  ПРОМЫШЛЕННАЯ 9.</v>
          </cell>
          <cell r="C143">
            <v>490</v>
          </cell>
          <cell r="D143">
            <v>80</v>
          </cell>
        </row>
        <row r="144">
          <cell r="A144" t="str">
            <v>ООО"СЕВЕРНАЯ ЗВЕЗДА"</v>
          </cell>
          <cell r="B144" t="str">
            <v>672026 Г.ЧИТА П.КАДАЛА РЕАЛБАЗА КАДАЛИНСКИЙ ХПП</v>
          </cell>
          <cell r="C144">
            <v>478</v>
          </cell>
          <cell r="D144">
            <v>46</v>
          </cell>
        </row>
        <row r="145">
          <cell r="A145" t="str">
            <v>ООО "КОМПАНИЯ ЧАЙКА"</v>
          </cell>
          <cell r="B145" t="str">
            <v>117335,Г.МОСКВА,УЛ.ВАВИЛОВА,Д.81</v>
          </cell>
          <cell r="C145">
            <v>474</v>
          </cell>
          <cell r="D145">
            <v>58</v>
          </cell>
        </row>
        <row r="146">
          <cell r="A146" t="str">
            <v>ЧП ГАВРИЛОВ ВИКТОР МИХАЙЛОВИЧ           СВ.РП N 6499</v>
          </cell>
          <cell r="B146" t="str">
            <v>672032 Г.ЧИТА УЛ.40 ЛЕТ ОКТЯБРЯ 16-30</v>
          </cell>
          <cell r="C146">
            <v>459</v>
          </cell>
          <cell r="D146">
            <v>75</v>
          </cell>
        </row>
        <row r="147">
          <cell r="A147" t="str">
            <v>ЗАО "ЕКАТЕРИНБУРГ-ВТОРМЕТ" *6664044535</v>
          </cell>
          <cell r="B147" t="str">
            <v>620003 РОССИЯ ЕКАТЕРИНБУРГ УЛ.8-Е МАРТА 267 А-204</v>
          </cell>
          <cell r="C147">
            <v>455</v>
          </cell>
          <cell r="D147">
            <v>189</v>
          </cell>
        </row>
        <row r="148">
          <cell r="A148" t="str">
            <v>ООО "БУНД"</v>
          </cell>
          <cell r="B148" t="str">
            <v>180004,Г.ПСКОВ,ОКТЯБРЬСКИЙ ПР.31А-52</v>
          </cell>
          <cell r="C148">
            <v>452</v>
          </cell>
          <cell r="D148">
            <v>61</v>
          </cell>
        </row>
        <row r="149">
          <cell r="A149" t="str">
            <v>ИНДИВИДУАЛЬНЫЙ ПРЕДПРИНИМАТЕЛЬ ЧАТРАУСКЕНЕ Л.А.</v>
          </cell>
          <cell r="B149" t="str">
            <v>173018 Г.НОВГОРОД,ГРИГОРОВСКОЕ ШОССЕ-36/1,КОМ.403</v>
          </cell>
          <cell r="C149">
            <v>440</v>
          </cell>
          <cell r="D149">
            <v>58</v>
          </cell>
        </row>
        <row r="150">
          <cell r="A150" t="str">
            <v>РУССКИЙ МЕТАЛЛ</v>
          </cell>
          <cell r="B150" t="str">
            <v>Г.ИВАНОВО,УЛ.ЯРМОРОЧНАЯ,9</v>
          </cell>
          <cell r="C150">
            <v>437</v>
          </cell>
          <cell r="D150">
            <v>58</v>
          </cell>
        </row>
        <row r="151">
          <cell r="A151" t="str">
            <v>ИНДИВИДУАЛЬНЫЙ ПРЕДПРИНИМАТЕЛЬ ЧУЛКОВ   АЛЕКСАНДР ДЕНИСОВИЧ РП N459</v>
          </cell>
          <cell r="B151" t="str">
            <v>672038 Г.ЧИТА УЛ.ШИЛОВА 93-48</v>
          </cell>
          <cell r="C151">
            <v>427</v>
          </cell>
          <cell r="D151">
            <v>70</v>
          </cell>
        </row>
        <row r="152">
          <cell r="A152" t="str">
            <v>ПКФ ООО "АРВИ"</v>
          </cell>
          <cell r="B152" t="str">
            <v>606000 НИЖЕГОРОДСКАЯ ОБЛ,Г.ДЗЕРЖИНСК, УЛ.ГРИБОЕДОВА,Д.5,КВ.37</v>
          </cell>
          <cell r="C152">
            <v>424</v>
          </cell>
          <cell r="D152">
            <v>88</v>
          </cell>
        </row>
        <row r="153">
          <cell r="A153" t="str">
            <v>ОБЩЕСТВО С ОГРАНИЧЕННОЙ ОТВЕТСТВЕННОСТЬЮ "ГЕЛИОС"</v>
          </cell>
          <cell r="B153" t="str">
            <v>674610, ЧИТИНСКАЯ ОБЛ, Г.БОРЗЯ УЛ. САВВАТЕЕВСКАЯ, 80/60</v>
          </cell>
          <cell r="C153">
            <v>421</v>
          </cell>
          <cell r="D153">
            <v>20</v>
          </cell>
        </row>
        <row r="154">
          <cell r="A154" t="str">
            <v>ОАО"ВТОРМЕТИНВЕСТ"</v>
          </cell>
          <cell r="B154" t="str">
            <v>НОГИНСК П.ВОРОВСКОГО</v>
          </cell>
          <cell r="C154">
            <v>420</v>
          </cell>
          <cell r="D154">
            <v>78</v>
          </cell>
        </row>
        <row r="155">
          <cell r="A155" t="str">
            <v>ЗАО "ШЕНЬ ХУН"</v>
          </cell>
          <cell r="B155" t="str">
            <v>692900 Г.НАХОДКА,НАХОДКИНСКИЙ П-Т,44 ПРИМ.КРАЯ</v>
          </cell>
          <cell r="C155">
            <v>404</v>
          </cell>
          <cell r="D155">
            <v>80</v>
          </cell>
        </row>
        <row r="156">
          <cell r="A156" t="str">
            <v>ТОО "КАМЫШИНСКИЙ ЗАВОД БУРОВОГО ИНСТРУМЕНТА"</v>
          </cell>
          <cell r="B156" t="str">
            <v>403850 ВОЛГОГРАДСКАЯ ОБЛ., Г.КАМЫШИН-6,ТЕЛ.4-05-11</v>
          </cell>
          <cell r="C156">
            <v>400</v>
          </cell>
          <cell r="D156">
            <v>80</v>
          </cell>
        </row>
        <row r="157">
          <cell r="A157" t="str">
            <v>ОАО"МОРДОВВТОРМЕТ"</v>
          </cell>
          <cell r="B157" t="str">
            <v>430000,Г.САРАНСК,УЛ.РАБОЧАЯ,73</v>
          </cell>
          <cell r="C157">
            <v>400</v>
          </cell>
          <cell r="D157">
            <v>78</v>
          </cell>
        </row>
        <row r="158">
          <cell r="A158" t="str">
            <v>ООО "РОМЕКО"</v>
          </cell>
          <cell r="B158" t="str">
            <v>358000 РОССИЯ РЕСП.КАЛМЫКИЯ Г.ЭЛИСТА УЛ.ЛЕНИНА,Д.249,К.505</v>
          </cell>
          <cell r="C158">
            <v>400</v>
          </cell>
          <cell r="D158">
            <v>58</v>
          </cell>
        </row>
        <row r="159">
          <cell r="A159" t="str">
            <v>АКЦИОНЕРНОЕ ОБЩЕСТВО ОТКРЫТОГО ТИПА     "ВТОРМЕТ"</v>
          </cell>
          <cell r="B159" t="str">
            <v>672014 ЧИТА УЛ.ПОЛИНЫ ОСИПЕНКО,3</v>
          </cell>
          <cell r="C159">
            <v>385</v>
          </cell>
          <cell r="D159">
            <v>48</v>
          </cell>
        </row>
        <row r="160">
          <cell r="A160" t="str">
            <v>ОАО "КОМИ ТЭК",РОССИЯ,РЕС.КОМИ</v>
          </cell>
          <cell r="B160" t="str">
            <v>СЫКТЫВКАР,УЛ.ИНТЕРНАЦИОНАЛЬНАЯ,Д.100 ТЕЛ.234-2199</v>
          </cell>
          <cell r="C160">
            <v>374</v>
          </cell>
          <cell r="D160">
            <v>805</v>
          </cell>
        </row>
        <row r="161">
          <cell r="A161" t="str">
            <v>НГП"ВТОРЧЕРМЕТ"</v>
          </cell>
          <cell r="B161" t="str">
            <v>НОГИНСК БЕТОННАЯ 3А Т.4-19-37</v>
          </cell>
          <cell r="C161">
            <v>366</v>
          </cell>
          <cell r="D161">
            <v>145</v>
          </cell>
        </row>
        <row r="162">
          <cell r="A162" t="str">
            <v>ООО "ВИPМА"</v>
          </cell>
          <cell r="B162" t="str">
            <v>664039.Г.ИPКУТСК УЛ.КОЛЬЦОВА 47</v>
          </cell>
          <cell r="C162">
            <v>360</v>
          </cell>
          <cell r="D162">
            <v>84</v>
          </cell>
        </row>
        <row r="163">
          <cell r="A163" t="str">
            <v>ОАО"ВТОРМЕТ"</v>
          </cell>
          <cell r="B163" t="str">
            <v>420054 Г.КАЗАНЬ УЛ. ФРЕЗЕРНАЯ, 9</v>
          </cell>
          <cell r="C163">
            <v>350</v>
          </cell>
          <cell r="D163">
            <v>78</v>
          </cell>
        </row>
        <row r="164">
          <cell r="A164" t="str">
            <v>ОАО "МЕТАЛЛОЛИТЕЙНЫЙ ЗАВОД"</v>
          </cell>
          <cell r="B164" t="str">
            <v>103031 МОСКВА, УЛ. Б.ДМИТРОВКА, Д.32  349-16-20</v>
          </cell>
          <cell r="C164">
            <v>347</v>
          </cell>
          <cell r="D164">
            <v>4132</v>
          </cell>
        </row>
        <row r="165">
          <cell r="A165" t="str">
            <v>ООО "ЦЕНТРРЕСУРС"</v>
          </cell>
          <cell r="B165" t="str">
            <v>180023,Г.ПСКОВ,УЛ.СОЛНЕЧНАЯ,Д.65</v>
          </cell>
          <cell r="C165">
            <v>343</v>
          </cell>
          <cell r="D165">
            <v>48</v>
          </cell>
        </row>
        <row r="166">
          <cell r="A166" t="str">
            <v>ООО "АЛЬЯНС-МАРИНА Ф.Б."</v>
          </cell>
          <cell r="B166" t="str">
            <v>614010 Г.ПЕРМЬ, КОМСОМОЛЬСКИЙ ПР.84-23</v>
          </cell>
          <cell r="C166">
            <v>321</v>
          </cell>
          <cell r="D166">
            <v>331</v>
          </cell>
        </row>
        <row r="167">
          <cell r="A167" t="str">
            <v>"ВТОРМЕТ" ЗАКРЫТОЕ АКЦИОНЕРНОЕ ОБЩЕСТВО</v>
          </cell>
          <cell r="B167" t="str">
            <v>185005ПЕТРОЗАВОДСК ОНЕЖСКОЙ ФЛОТИЛИИ29-А</v>
          </cell>
          <cell r="C167">
            <v>316</v>
          </cell>
          <cell r="D167">
            <v>70</v>
          </cell>
        </row>
        <row r="168">
          <cell r="A168" t="str">
            <v>ЗАО "БАЛТМЕТ"</v>
          </cell>
          <cell r="B168" t="str">
            <v>197095,С-ПЕТЕРБУРГ,УЛ.МАРШАЛА ГОВОРОВА,Д.37</v>
          </cell>
          <cell r="C168">
            <v>315</v>
          </cell>
          <cell r="D168">
            <v>81</v>
          </cell>
        </row>
        <row r="169">
          <cell r="A169" t="str">
            <v>ТОО "ВТОРЧЕРМЕТ"</v>
          </cell>
          <cell r="B169" t="str">
            <v>141002,М.О., Г.МЫТИЩИ, ШАРАПОВСКИЙ КАРЬЕР, 6</v>
          </cell>
          <cell r="C169">
            <v>310</v>
          </cell>
          <cell r="D169">
            <v>83</v>
          </cell>
        </row>
        <row r="170">
          <cell r="A170" t="str">
            <v>АООТ "КАМЧАТМОРГИДРОСТРОЙ"</v>
          </cell>
          <cell r="B170" t="str">
            <v>П-КАМЧАТСКИЙ УЛ.ОКЕАНСКАЯ 84А</v>
          </cell>
          <cell r="C170">
            <v>307</v>
          </cell>
          <cell r="D170">
            <v>45</v>
          </cell>
        </row>
        <row r="171">
          <cell r="A171" t="str">
            <v>"КОРШУНОВСКИЙ ГОК"</v>
          </cell>
          <cell r="B171" t="str">
            <v>665680 ЖЕЛЕЗНОГОРСК-ИЛИМСКИЙ</v>
          </cell>
          <cell r="C171">
            <v>304</v>
          </cell>
          <cell r="D171">
            <v>75</v>
          </cell>
        </row>
        <row r="172">
          <cell r="A172" t="str">
            <v>"ДАЛЬПРИБОР" ОАО</v>
          </cell>
          <cell r="B172" t="str">
            <v>690105,ВЛАДИВОСТОК,УЛ.БОРОДИНСКАЯ,46/50</v>
          </cell>
          <cell r="C172">
            <v>300</v>
          </cell>
          <cell r="D172">
            <v>83</v>
          </cell>
        </row>
        <row r="173">
          <cell r="A173" t="str">
            <v>ООО "ЭСПОО"</v>
          </cell>
          <cell r="B173" t="str">
            <v>РОССИЯ 173007 НОВГОРОД УЛ.Б.ВЛАСЬЕВСКАЯ Д. 8 КВ.48</v>
          </cell>
          <cell r="C173">
            <v>298</v>
          </cell>
          <cell r="D173">
            <v>600</v>
          </cell>
        </row>
        <row r="174">
          <cell r="A174" t="str">
            <v>ОАО "МЕТАЛЛТОРГ"</v>
          </cell>
          <cell r="B174" t="str">
            <v>425200 МАРИЙ ЭЛ P/П МЕДВЕДЕВО,УЛ.ЖЕЛЕЗНОДОРОЖНАЯ,23</v>
          </cell>
          <cell r="C174">
            <v>291</v>
          </cell>
          <cell r="D174">
            <v>75</v>
          </cell>
        </row>
        <row r="175">
          <cell r="A175" t="str">
            <v>ТОО "НТП АБРИС"</v>
          </cell>
          <cell r="B175" t="str">
            <v>170034 Г.ТВЕРЬ ПР.ДАРВИНА,10</v>
          </cell>
          <cell r="C175">
            <v>282</v>
          </cell>
          <cell r="D175">
            <v>45</v>
          </cell>
        </row>
        <row r="176">
          <cell r="A176" t="str">
            <v>ВАГОННОЕ ДЕПО ТАЙГА КЕМЕРОВСКОЙ ЖЕЛЕЗНОЙДОРОГИ</v>
          </cell>
          <cell r="B176" t="str">
            <v>652080, Г.ТАЙГА, УЛ.ГЕРОЕВ, 1А</v>
          </cell>
          <cell r="C176">
            <v>278</v>
          </cell>
          <cell r="D176">
            <v>63</v>
          </cell>
        </row>
        <row r="177">
          <cell r="A177" t="str">
            <v>ООО "ИМПУЛЬС"</v>
          </cell>
          <cell r="B177" t="str">
            <v>ИРКУТСК УЛ МАЯКОВСКОГО 6</v>
          </cell>
          <cell r="C177">
            <v>276</v>
          </cell>
          <cell r="D177">
            <v>63</v>
          </cell>
        </row>
        <row r="178">
          <cell r="A178" t="str">
            <v>ЗАО "ХОРОШЕВСКОЕ" (ВТОРМЕТ)</v>
          </cell>
          <cell r="B178" t="str">
            <v>123007 МОСКВА,1-Й СИЛИКАТНЫЙ ПР-Д,9А  ТЕЛЕФОН 259-71-83</v>
          </cell>
          <cell r="C178">
            <v>262</v>
          </cell>
          <cell r="D178">
            <v>82</v>
          </cell>
        </row>
        <row r="179">
          <cell r="A179" t="str">
            <v>ИП ГОРБАНЬ ГЕННАДИЙ ВАСИЛЬЕВИЧ          СВИД.N 0115 ОТ 10.09.96Г.</v>
          </cell>
          <cell r="B179" t="str">
            <v>181425 ПСКОВСКАЯ ОБЛ.ПЫТАЛОВСКИЙ Р-Н Д.ГАВРЫ П/О ГАВРЫ</v>
          </cell>
          <cell r="C179">
            <v>260</v>
          </cell>
          <cell r="D179">
            <v>46</v>
          </cell>
        </row>
        <row r="180">
          <cell r="A180" t="str">
            <v>ООО"ТЕХНИКО-ЭКОНОМИЧЕСКОЕ ОБЬЕДИНЕНИЕ"  ("ТЭО")</v>
          </cell>
          <cell r="B180" t="str">
            <v>620003 ЕКАТЕРИНБУРГ ЧКАЛОВСКИЙ Р-ОН УЛ 8МАРТА 267А-204</v>
          </cell>
          <cell r="C180">
            <v>256</v>
          </cell>
          <cell r="D180">
            <v>631</v>
          </cell>
        </row>
        <row r="181">
          <cell r="A181" t="str">
            <v>ЗАО "МЕТОД"</v>
          </cell>
          <cell r="B181" t="str">
            <v>143000,Г.ОДИНЦОВО,МОСКОВСКАЯ ОБЛ.,Б.НОВОСЕЛОВОЙ 7</v>
          </cell>
          <cell r="C181">
            <v>255</v>
          </cell>
          <cell r="D181">
            <v>71</v>
          </cell>
        </row>
        <row r="182">
          <cell r="A182" t="str">
            <v>ЗАО "СВА"</v>
          </cell>
          <cell r="B182" t="str">
            <v>198097,С-ПЕТЕРБУРГ,УЛ.ТРЕФОЛЕВА, 42</v>
          </cell>
          <cell r="C182">
            <v>254</v>
          </cell>
          <cell r="D182">
            <v>73</v>
          </cell>
        </row>
        <row r="183">
          <cell r="A183" t="str">
            <v>ООО "ЯРВИКО"</v>
          </cell>
          <cell r="B183" t="str">
            <v>150014 Г.ЯРОСЛАВЛЬ, УЛ.УГЛИЧСКАЯ, 13, КВ.16.</v>
          </cell>
          <cell r="C183">
            <v>250</v>
          </cell>
          <cell r="D183">
            <v>23</v>
          </cell>
        </row>
        <row r="184">
          <cell r="A184" t="str">
            <v>ООО "ФРОНТЕРА"</v>
          </cell>
          <cell r="B184" t="str">
            <v>115583 Г.МОСКВА,УЛ.ВОРОНЕЖСКАЯ,Д.8,КОРП.4</v>
          </cell>
          <cell r="C184">
            <v>248</v>
          </cell>
          <cell r="D184">
            <v>95</v>
          </cell>
        </row>
        <row r="185">
          <cell r="A185" t="str">
            <v>ООО "СК МАСТЕР"</v>
          </cell>
          <cell r="B185" t="str">
            <v>ЧИТИНСКАЯ ОБЛ.Г.ШИЛКА УЛ.ШКОЛИНА 32</v>
          </cell>
          <cell r="C185">
            <v>246</v>
          </cell>
          <cell r="D185">
            <v>45</v>
          </cell>
        </row>
        <row r="186">
          <cell r="A186" t="str">
            <v>АООТ "КАББАЛКВТОРМЕТ"</v>
          </cell>
          <cell r="B186" t="str">
            <v>360051 РОССИЯ НАЛЬЧИК 1-Й ПРОМПРОЕЗД,5</v>
          </cell>
          <cell r="C186">
            <v>242</v>
          </cell>
          <cell r="D186">
            <v>71</v>
          </cell>
        </row>
        <row r="187">
          <cell r="A187" t="str">
            <v>ООО "ЯНТЭЙ"</v>
          </cell>
          <cell r="B187" t="str">
            <v>664000 Г ИРКУТСК БУЛЬВАР ГАГАРИНА 40-310</v>
          </cell>
          <cell r="C187">
            <v>240</v>
          </cell>
          <cell r="D187">
            <v>75</v>
          </cell>
        </row>
        <row r="188">
          <cell r="A188" t="str">
            <v>ОАО "ВОЛОГДАВТОРМЕТ"</v>
          </cell>
          <cell r="B188" t="str">
            <v>160000, Г.ВОЛОГДА, СОВЕТСКИЙ ПР., 35</v>
          </cell>
          <cell r="C188">
            <v>240</v>
          </cell>
          <cell r="D188">
            <v>85</v>
          </cell>
        </row>
        <row r="189">
          <cell r="A189" t="str">
            <v>"ОПТ" ИЧП.</v>
          </cell>
          <cell r="B189" t="str">
            <v>РК, г.Петрозаводск ул.Мерецкого 3-13</v>
          </cell>
          <cell r="C189">
            <v>240</v>
          </cell>
          <cell r="D189">
            <v>75</v>
          </cell>
        </row>
        <row r="190">
          <cell r="A190" t="str">
            <v>АТП ГГП "ЧИТАГЕОЛОГИЯ"</v>
          </cell>
          <cell r="B190" t="str">
            <v>672012 Г ЧИТА УЛ КУРНАТОВСКОГО 82</v>
          </cell>
          <cell r="C190">
            <v>240</v>
          </cell>
          <cell r="D190">
            <v>65</v>
          </cell>
        </row>
        <row r="191">
          <cell r="A191" t="str">
            <v>ООО "ИРЛИТ"</v>
          </cell>
          <cell r="B191" t="str">
            <v>664043 Г ИРКУТСК БУЛЬВАР РЯБИКОВА 22А-205</v>
          </cell>
          <cell r="C191">
            <v>240</v>
          </cell>
          <cell r="D191">
            <v>70</v>
          </cell>
        </row>
        <row r="192">
          <cell r="A192" t="str">
            <v>ЗАО "РУСМЕТАЛЛ"</v>
          </cell>
          <cell r="B192" t="str">
            <v>123242 МОСКВА,УЛ.БОЛЬШАЯ ГРУЗИНСКАЯ Д.14-1</v>
          </cell>
          <cell r="C192">
            <v>239</v>
          </cell>
          <cell r="D192">
            <v>1093</v>
          </cell>
        </row>
        <row r="193">
          <cell r="A193" t="str">
            <v>ТЮТЯЕВ РОМАН АНАТОЛЬЕВИЧ</v>
          </cell>
          <cell r="B193" t="str">
            <v>БЛАГОВЕЩЕНСК,УЛ.СЕВЕРНАЯ 242-1 ПАСПОРТ IV-ЖО 603831</v>
          </cell>
          <cell r="C193">
            <v>238</v>
          </cell>
          <cell r="D193">
            <v>96</v>
          </cell>
        </row>
        <row r="194">
          <cell r="A194" t="str">
            <v>ЗАО "НПО ДЕМИЛОНГ"</v>
          </cell>
          <cell r="B194" t="str">
            <v>141100 РОССИЯ МОCК.ОБЛ.Г.ЩЕЛКОВО УЛ.ПАРКОВАЯ, 9А-38</v>
          </cell>
          <cell r="C194">
            <v>231</v>
          </cell>
          <cell r="D194">
            <v>1100</v>
          </cell>
        </row>
        <row r="195">
          <cell r="A195" t="str">
            <v>ООО "МЕТТА-ПЛЮС"</v>
          </cell>
          <cell r="B195" t="str">
            <v>443009 Г.САМАРА УЛ.КРАСНОДОНСКАЯ 20 ТЕЛ.353-466</v>
          </cell>
          <cell r="C195">
            <v>230</v>
          </cell>
          <cell r="D195">
            <v>649</v>
          </cell>
        </row>
        <row r="196">
          <cell r="A196" t="str">
            <v>ООО "ТЕХНОЛОГИЯ"</v>
          </cell>
          <cell r="B196" t="str">
            <v>442500 Г.КУЗНЕЦК ПЕНЗЕНСКОЙ ОБЛ.УЛ.ЧКАЛОВА 59.</v>
          </cell>
          <cell r="C196">
            <v>230</v>
          </cell>
          <cell r="D196">
            <v>68</v>
          </cell>
        </row>
        <row r="197">
          <cell r="A197" t="str">
            <v>ООО "БОСФОР-В"</v>
          </cell>
          <cell r="B197" t="str">
            <v>Г.УССУРИЙСК УЛ.СОВЕТСКАЯ 77  3-42-80</v>
          </cell>
          <cell r="C197">
            <v>222</v>
          </cell>
          <cell r="D197">
            <v>55</v>
          </cell>
        </row>
        <row r="198">
          <cell r="A198" t="str">
            <v>ЗАО "БИЗНЕС-ИННОВАЦИЯ" *6663024462</v>
          </cell>
          <cell r="B198" t="str">
            <v>620098 РОССИЯ ЕКАТЕРИНБУРГ УЛ.КОММУНИСТИЧЕСКАЯ,18-17</v>
          </cell>
          <cell r="C198">
            <v>220</v>
          </cell>
          <cell r="D198">
            <v>650</v>
          </cell>
        </row>
        <row r="199">
          <cell r="A199" t="str">
            <v>ООО"АЛЬЯНС-МАРИНА О.М."</v>
          </cell>
          <cell r="B199" t="str">
            <v>644019 Г.ОМСК,УЛ.ОМСКАЯ 223</v>
          </cell>
          <cell r="C199">
            <v>220</v>
          </cell>
          <cell r="D199">
            <v>88</v>
          </cell>
        </row>
        <row r="200">
          <cell r="A200" t="str">
            <v>ЧП БАТРАЕВ СЕРГЕЙ ЗАХАРОВИЧ РП № 7426</v>
          </cell>
          <cell r="B200" t="str">
            <v>672007 ЧИТА УЛ ЖУРВЛЕВА 87 КВ 9</v>
          </cell>
          <cell r="C200">
            <v>220</v>
          </cell>
          <cell r="D200">
            <v>63</v>
          </cell>
        </row>
        <row r="201">
          <cell r="A201" t="str">
            <v>ООО "ДЕЛАЙН"</v>
          </cell>
          <cell r="B201" t="str">
            <v>692512 Г.УССУРИЙСК УЛ.СОВЕТСКАЯ 84</v>
          </cell>
          <cell r="C201">
            <v>214</v>
          </cell>
          <cell r="D201">
            <v>62</v>
          </cell>
        </row>
        <row r="202">
          <cell r="A202" t="str">
            <v>ПКООО "ПРИЗМА"</v>
          </cell>
          <cell r="B202" t="str">
            <v>188270 РОССИЯ ЛЕН.ОБЛ. ЛУЖСКИЙ Р-Н П.ЗАКЛИНЬЕ УЛ.НОВАЯ 25-32</v>
          </cell>
          <cell r="C202">
            <v>210</v>
          </cell>
          <cell r="D202">
            <v>55</v>
          </cell>
        </row>
        <row r="203">
          <cell r="A203" t="str">
            <v>ЗАО "ПКФ ЭЛЕКТРОЭКСМАШ"</v>
          </cell>
          <cell r="B203" t="str">
            <v>129010 Г.МОСКВА,УЛ.БОЛЬШАЯ СПАССКАЯ 6,СТР.1</v>
          </cell>
          <cell r="C203">
            <v>205</v>
          </cell>
          <cell r="D203">
            <v>1120</v>
          </cell>
        </row>
        <row r="204">
          <cell r="A204" t="str">
            <v>ГП МП "ЗВЕЗДОЧКА"</v>
          </cell>
          <cell r="B204" t="str">
            <v>164509,АРХ.ОБЛ.,Г.СЕВЕРОДВИНСК,ПР.МАШИНОСТРОИТЕЛЕЙ,12</v>
          </cell>
          <cell r="C204">
            <v>202</v>
          </cell>
          <cell r="D204">
            <v>68</v>
          </cell>
        </row>
        <row r="205">
          <cell r="A205" t="str">
            <v>ООО "НПО "СТН КАБЕЛЬ"</v>
          </cell>
          <cell r="B205" t="str">
            <v>191104,СПБ,УЛ.МАЯКОВСКОГО,50 ТЕЛ.263-15-60</v>
          </cell>
          <cell r="C205">
            <v>200</v>
          </cell>
          <cell r="D205">
            <v>55</v>
          </cell>
        </row>
        <row r="206">
          <cell r="A206" t="str">
            <v>ЗАО "СПЛАВ"</v>
          </cell>
          <cell r="B206" t="str">
            <v>167000,Г.СЫКТЫВКАР,УЛ.28 НЕВЕЛЬСКОЙ ДИВИЗИИ,Д.6</v>
          </cell>
          <cell r="C206">
            <v>200</v>
          </cell>
          <cell r="D206">
            <v>59</v>
          </cell>
        </row>
        <row r="207">
          <cell r="A207" t="str">
            <v>ООО РИКО</v>
          </cell>
          <cell r="B207" t="str">
            <v>454006 ЧЕЛЯБИНСК РОССИЙСКАЯ 40</v>
          </cell>
          <cell r="C207">
            <v>195</v>
          </cell>
          <cell r="D207">
            <v>190</v>
          </cell>
        </row>
        <row r="208">
          <cell r="A208" t="str">
            <v>ООО "АВТОТУРИСТ"</v>
          </cell>
          <cell r="B208" t="str">
            <v>184284, МУРМАНСКАЯ ОБЛАСТЬ, ОЛЕНЕГОРСК, СТРОИТЕЛЬНАЯ УЛ., Д. 72</v>
          </cell>
          <cell r="C208">
            <v>195</v>
          </cell>
          <cell r="D208">
            <v>42</v>
          </cell>
        </row>
        <row r="209">
          <cell r="A209" t="str">
            <v>ООО "АССОЦИАЦИЯ МЕТАЛЛУРГОВ И       ИНВЕСТОРОВ"</v>
          </cell>
          <cell r="B209" t="str">
            <v>117049, МОСКВА, КРЫМСКИЙ ВАЛ, ДОМ 8</v>
          </cell>
          <cell r="C209">
            <v>188</v>
          </cell>
          <cell r="D209">
            <v>960</v>
          </cell>
        </row>
        <row r="210">
          <cell r="A210" t="str">
            <v>ООО "КЛЕАТРОН-ТЕРМИНАЛ"</v>
          </cell>
          <cell r="B210" t="str">
            <v>С-ПЕТЕРБУРГ,ПР.НЕПОКОРЕННЫХ,Д.63</v>
          </cell>
          <cell r="C210">
            <v>188</v>
          </cell>
          <cell r="D210">
            <v>500</v>
          </cell>
        </row>
        <row r="211">
          <cell r="A211" t="str">
            <v>ООО "СВИФТ"</v>
          </cell>
          <cell r="B211" t="str">
            <v>199034,РОССИЯ, САНКТ-ПЕТЕРБУРГ,В.О.,  БЛЬШОЙ ПР.,31, ПОМ.111 Т:315-8465</v>
          </cell>
          <cell r="C211">
            <v>188</v>
          </cell>
          <cell r="D211">
            <v>730</v>
          </cell>
        </row>
        <row r="212">
          <cell r="A212" t="str">
            <v>ОАО "ДОРОГОБУЖ"</v>
          </cell>
          <cell r="B212" t="str">
            <v>215735 П.В-ДНЕПРОВСКИЙ,ДОРОГОБУЖСКОГО Р-НА,СМОЛЕНСКОЙ ОБЛ.</v>
          </cell>
          <cell r="C212">
            <v>183</v>
          </cell>
          <cell r="D212">
            <v>53</v>
          </cell>
        </row>
        <row r="213">
          <cell r="A213" t="str">
            <v>ЗАО"ФИНАНСОВО-ПРОМЫШЛЕННАЯ ГРУППА"В.М.С."</v>
          </cell>
          <cell r="B213" t="str">
            <v>101000,МОСКВА,УЛ.МЯСНИЦКАЯ,Д.30/1-2,СТР.1</v>
          </cell>
          <cell r="C213">
            <v>180</v>
          </cell>
          <cell r="D213">
            <v>780</v>
          </cell>
        </row>
        <row r="214">
          <cell r="A214" t="str">
            <v>ФИРМА "ЕТЛ" (ООО)</v>
          </cell>
          <cell r="B214" t="str">
            <v>180023,Г.ПСКОВ,УЛ.2 ПЕСОЧНАЯ,Д.50</v>
          </cell>
          <cell r="C214">
            <v>177</v>
          </cell>
          <cell r="D214">
            <v>50</v>
          </cell>
        </row>
        <row r="215">
          <cell r="A215" t="str">
            <v>ТОВАРИЩЕСТВО С ОГРАНИЧЕННОЙ ОТВЕТСТВЕННОСТЬЮ "УНИВЕРСАЛ"</v>
          </cell>
          <cell r="B215" t="str">
            <v>674650 П.ЗАБАЙКАЛЬСК УЛ.ПЕРВОМАЙСКАЯ 2 КВ.1</v>
          </cell>
          <cell r="C215">
            <v>170</v>
          </cell>
          <cell r="D215">
            <v>39</v>
          </cell>
        </row>
        <row r="216">
          <cell r="A216" t="str">
            <v>ПКФ "РУССКИЙ ВЕК" (ТОО)</v>
          </cell>
          <cell r="B216" t="str">
            <v>440028 Г.ПЕНЗА УЛ.КУЛИБИНА 11-91</v>
          </cell>
          <cell r="C216">
            <v>170</v>
          </cell>
          <cell r="D216">
            <v>45</v>
          </cell>
        </row>
        <row r="217">
          <cell r="A217" t="str">
            <v>ООО "НЕВА-НОРД"</v>
          </cell>
          <cell r="B217" t="str">
            <v>197374,Г.С-ПЕТЕРБУРГ, УЛ.САВУШКИНА, Д.125,К.2 ТЕЛ.812 5155790</v>
          </cell>
          <cell r="C217">
            <v>162</v>
          </cell>
          <cell r="D217">
            <v>80</v>
          </cell>
        </row>
        <row r="218">
          <cell r="A218" t="str">
            <v>"ЭСАЛХ" АОЗТ</v>
          </cell>
          <cell r="B218" t="str">
            <v>188540 ЛЕНИНГР.ОБЛ.Г.СЛАНЦЫ КИНГИСЕППСКОЕ Ш.14</v>
          </cell>
          <cell r="C218">
            <v>161</v>
          </cell>
          <cell r="D218">
            <v>54</v>
          </cell>
        </row>
        <row r="219">
          <cell r="A219" t="str">
            <v>КАРЛИН ЮРИЙ МИХАЙЛОВИЧ СВИД-ВО №1485  ОТ 22.04.96 ПАСП.XV-АК 698409</v>
          </cell>
          <cell r="B219" t="str">
            <v>СПБ. Г.ЛОМОНОСОВ ПР.СВЕРДЛОВА 18А-19  РОССИЯ ТЕЛ 422-2523</v>
          </cell>
          <cell r="C219">
            <v>160</v>
          </cell>
          <cell r="D219">
            <v>70</v>
          </cell>
        </row>
        <row r="220">
          <cell r="A220" t="str">
            <v>ООО ПКФ "СЕЛЕЙ"</v>
          </cell>
          <cell r="B220" t="str">
            <v>664050 Г ИРКУТСК ПРОСПЕКТ КАРЛ-МАРКС-ШТАДТ 20-119</v>
          </cell>
          <cell r="C220">
            <v>160</v>
          </cell>
          <cell r="D220">
            <v>65</v>
          </cell>
        </row>
        <row r="221">
          <cell r="A221" t="str">
            <v>ЗАО"БАЛТИЙСКАЯ ГРУППА"</v>
          </cell>
          <cell r="B221" t="str">
            <v>190000, С-ПЕТЕРБУРГ УЛ.ПОЧТАМТСКАЯ 4</v>
          </cell>
          <cell r="C221">
            <v>160</v>
          </cell>
          <cell r="D221">
            <v>870</v>
          </cell>
        </row>
        <row r="222">
          <cell r="A222" t="str">
            <v>"АЛКОР ЭДВАНС ТРЕЙДИНГ" ЗАО</v>
          </cell>
          <cell r="B222" t="str">
            <v>198162, С-ПЕТЕРБУРГ, В.О.,12-Я ЛИНИЯ, 11</v>
          </cell>
          <cell r="C222">
            <v>156</v>
          </cell>
          <cell r="D222">
            <v>73</v>
          </cell>
        </row>
        <row r="223">
          <cell r="A223" t="str">
            <v>ТОО "ДИЛЕР"</v>
          </cell>
          <cell r="B223" t="str">
            <v>Г.ЧИТА УЛ.АМУРСКАЯ,52</v>
          </cell>
          <cell r="C223">
            <v>155</v>
          </cell>
          <cell r="D223">
            <v>65</v>
          </cell>
        </row>
        <row r="224">
          <cell r="A224" t="str">
            <v>ИНДИВИДУАЛЬНЫЙ ПРЕДПРИНИМАТЕЛЬ ПИНЧУК И. Б.</v>
          </cell>
          <cell r="B224" t="str">
            <v>174126 НОВГОРОДСКАЯ ОБЛ.,НОВГОРОДСКИЙ Р-ОН,РП ПАНКОВКА,УЛ.ПИОНЕРСКАЯ,Д.3,КВ.33</v>
          </cell>
          <cell r="C224">
            <v>154</v>
          </cell>
          <cell r="D224">
            <v>53</v>
          </cell>
        </row>
        <row r="225">
          <cell r="A225" t="str">
            <v>ТОО КЭНГ</v>
          </cell>
          <cell r="B225" t="str">
            <v>423807 НАБ ЧЕЛНЫ УЛ ГИДРОСТРОИТЕЛЕЙ 17</v>
          </cell>
          <cell r="C225">
            <v>153</v>
          </cell>
          <cell r="D225">
            <v>25</v>
          </cell>
        </row>
        <row r="226">
          <cell r="A226" t="str">
            <v>ООО "ЭКОПРОМКОМПЛЕКС"</v>
          </cell>
          <cell r="B226" t="str">
            <v>Г.ВЫБОРГ, ТАММИСУО</v>
          </cell>
          <cell r="C226">
            <v>150</v>
          </cell>
          <cell r="D226">
            <v>83</v>
          </cell>
        </row>
        <row r="227">
          <cell r="A227" t="str">
            <v>ООО "РЕМ ВМ"</v>
          </cell>
          <cell r="B227" t="str">
            <v>109544, Г.МОСКВА, УЛ.БИБЛИОТЕЧНАЯ, Д.27,КОМН.ПРАВЛ.ЖСК "КОЛОМНА"</v>
          </cell>
          <cell r="C227">
            <v>150</v>
          </cell>
          <cell r="D227">
            <v>83</v>
          </cell>
        </row>
        <row r="228">
          <cell r="A228" t="str">
            <v>ООО "МЕТЭКС"</v>
          </cell>
          <cell r="B228" t="str">
            <v>191028, С-ПЕТЕРБУРГ,ЛИТЕЙНЫЙ ПР.22</v>
          </cell>
          <cell r="C228">
            <v>144</v>
          </cell>
          <cell r="D228">
            <v>274</v>
          </cell>
        </row>
        <row r="229">
          <cell r="A229" t="str">
            <v>ООО "МАРКОС"</v>
          </cell>
          <cell r="B229" t="str">
            <v>614068 Г.ПЕРМЬ,УЛ.УСПЕНСКОГО 12</v>
          </cell>
          <cell r="C229">
            <v>142</v>
          </cell>
          <cell r="D229">
            <v>680</v>
          </cell>
        </row>
        <row r="230">
          <cell r="A230" t="str">
            <v>ОАО "САНКТ-ПЕТЕРБУРГ-МЕТАЛЛ" *7810218872</v>
          </cell>
          <cell r="B230" t="str">
            <v>196128 РОССИЯ Г.САНКТ-ПЕТЕРБУРГ, ПЛ.ЧЕРНЫШЕВСКОГО,5.</v>
          </cell>
          <cell r="C230">
            <v>141</v>
          </cell>
          <cell r="D230">
            <v>680</v>
          </cell>
        </row>
        <row r="231">
          <cell r="A231" t="str">
            <v>ООО"КОМПАНИЯ ПАЛАНТИН"</v>
          </cell>
          <cell r="B231" t="str">
            <v>125195,Г.МОСКВА УЛ.СМОЛЬНАЯ Д.37</v>
          </cell>
          <cell r="C231">
            <v>140</v>
          </cell>
          <cell r="D231">
            <v>77</v>
          </cell>
        </row>
        <row r="232">
          <cell r="A232" t="str">
            <v>ЗАО "ФИРМА ИНТЕГРАЛ"</v>
          </cell>
          <cell r="B232" t="str">
            <v>121002 МОСКВА МАЛ.МОГИЛЬЦЕВСКИЙ ПЕР. 3</v>
          </cell>
          <cell r="C232">
            <v>139</v>
          </cell>
          <cell r="D232">
            <v>802</v>
          </cell>
        </row>
        <row r="233">
          <cell r="A233" t="str">
            <v>ООО "ЭКОЛОГИЯ-МЕТАЛЛ"</v>
          </cell>
          <cell r="B233" t="str">
            <v>109428, МОСКВА, МИХАЙЛОВА, 39, СТР. 1</v>
          </cell>
          <cell r="C233">
            <v>138</v>
          </cell>
          <cell r="D233">
            <v>700</v>
          </cell>
        </row>
        <row r="234">
          <cell r="A234" t="str">
            <v>ООО "СТР"</v>
          </cell>
          <cell r="B234" t="str">
            <v>191040,С-ПЕТЕРБУРГ,ПР.ЛИГОВСКИЙ,43/45</v>
          </cell>
          <cell r="C234">
            <v>137</v>
          </cell>
          <cell r="D234">
            <v>72</v>
          </cell>
        </row>
        <row r="235">
          <cell r="A235" t="str">
            <v>ООО "ТОРГОВАЯ ПЛОЩАДЬ"</v>
          </cell>
          <cell r="B235" t="str">
            <v>180019,Г.ПСКОВ,УЛ.СОВЕТСКАЯ,93А</v>
          </cell>
          <cell r="C235">
            <v>134</v>
          </cell>
          <cell r="D235">
            <v>70</v>
          </cell>
        </row>
        <row r="236">
          <cell r="A236" t="str">
            <v>АСИПЕНОК ВЛАДИМИР ПАВЛОВИЧ</v>
          </cell>
          <cell r="B236" t="str">
            <v>Г.БЛАГОВЕЩЕНСК,УЛ.ПАРТИЗАНСКАЯ 22/2 КВ.92 ПАСПОРТ Y ЖО 615142</v>
          </cell>
          <cell r="C236">
            <v>134</v>
          </cell>
          <cell r="D236">
            <v>105</v>
          </cell>
        </row>
        <row r="237">
          <cell r="A237" t="str">
            <v>"РИК" ЗАО</v>
          </cell>
          <cell r="B237" t="str">
            <v>195257, С-ПЕТЕРБУРГ, ПР.НАУКИ 10, КОРП.1</v>
          </cell>
          <cell r="C237">
            <v>134</v>
          </cell>
          <cell r="D237">
            <v>200</v>
          </cell>
        </row>
        <row r="238">
          <cell r="A238" t="str">
            <v>СТРОИТЕЛЬНО-ПРОМЫШЛЕННОЕ АКЦИОНЕРНОЕ ОБЩЕСТВО "ПУС"</v>
          </cell>
          <cell r="B238" t="str">
            <v>674665 ЧИТИНСКАЯ ОБЛ,Г.КРАСНОКАМЕНСК,А/Я 5</v>
          </cell>
          <cell r="C238">
            <v>133</v>
          </cell>
          <cell r="D238">
            <v>79</v>
          </cell>
        </row>
        <row r="239">
          <cell r="A239" t="str">
            <v>ООО "НАВИ-2"</v>
          </cell>
          <cell r="B239" t="str">
            <v>197342,С-ПЕТЕРБУРГ,ул.НОВОСИБИРСКАЯ,д.18/5,ПОМ.1</v>
          </cell>
          <cell r="C239">
            <v>132</v>
          </cell>
          <cell r="D239">
            <v>95</v>
          </cell>
        </row>
        <row r="240">
          <cell r="A240" t="str">
            <v>ПРЕДПРИНИМАТЕЛЬ САМСОНОВА ГАЛИНА СЕРГЕЕВНА</v>
          </cell>
          <cell r="B240" t="str">
            <v>1103414000, 352130 Г.КРОПОТКИН, УЛ.КРАСНОДАРСКАЯ,135</v>
          </cell>
          <cell r="C240">
            <v>132</v>
          </cell>
          <cell r="D240">
            <v>70</v>
          </cell>
        </row>
        <row r="241">
          <cell r="A241" t="str">
            <v>ЗАО "АЗИМУТ"</v>
          </cell>
          <cell r="B241" t="str">
            <v>652000,КЕМЕРОВСКАЯ ОБЛ.,Г.ЮРГА,УЛ.КИРОВА,6</v>
          </cell>
          <cell r="C241">
            <v>130</v>
          </cell>
          <cell r="D241">
            <v>110</v>
          </cell>
        </row>
        <row r="242">
          <cell r="A242" t="str">
            <v>ИНДИВИДУАЛЬНЫЙ ПРЕДПРИНИМАТЕЛЬ ДУХАНИН ВИКТОР ВАСИЛЬЕВИЧ</v>
          </cell>
          <cell r="B242" t="str">
            <v>КАРЕЛИЯ Г.ЛАХДЕНПОХЬЯ УЛ.ТРУБАЧЕВА 7А-48</v>
          </cell>
          <cell r="C242">
            <v>130</v>
          </cell>
          <cell r="D242">
            <v>43</v>
          </cell>
        </row>
        <row r="243">
          <cell r="A243" t="str">
            <v>ЗАО НПФ "ВАЛЕ"</v>
          </cell>
          <cell r="B243" t="str">
            <v>454047 РОССИЯ ЧЕЛЯБИНСК УЛ.СТАЛЕВАРОВ 5</v>
          </cell>
          <cell r="C243">
            <v>129</v>
          </cell>
          <cell r="D243">
            <v>824</v>
          </cell>
        </row>
        <row r="244">
          <cell r="A244" t="str">
            <v>ООО "ВУМЕН"</v>
          </cell>
          <cell r="B244" t="str">
            <v>113519 МОСКВА УЛ.КРАСНОГО МАЯКА 13-4</v>
          </cell>
          <cell r="C244">
            <v>127</v>
          </cell>
          <cell r="D244">
            <v>67</v>
          </cell>
        </row>
        <row r="245">
          <cell r="A245" t="str">
            <v>ИЧП "АЛЕКС И СДКА"</v>
          </cell>
          <cell r="B245" t="str">
            <v>690017 Г.ВЛАДИВОСТОК УЛ.КАТЕРНАЯ 5 А -4</v>
          </cell>
          <cell r="C245">
            <v>127</v>
          </cell>
          <cell r="D245">
            <v>70</v>
          </cell>
        </row>
        <row r="246">
          <cell r="A246" t="str">
            <v>ООО "ЮРГАЛ"</v>
          </cell>
          <cell r="B246" t="str">
            <v>456203 Г.ЗЛАТОУСТ УЛ.КИРОВА Д3</v>
          </cell>
          <cell r="C246">
            <v>126</v>
          </cell>
          <cell r="D246">
            <v>90</v>
          </cell>
        </row>
        <row r="247">
          <cell r="A247" t="str">
            <v>Ч.П.ВЫСОТИН НИКОЛАЙ ИВАНОВИЧ      ПАСПОРТ I-СТ 694166 ОТ 07.09.76</v>
          </cell>
          <cell r="B247" t="str">
            <v>665470 Г.УСОЛЬЕ-СИБИРСКОЕ ИРК.ОБЛ УЛ.РОЗЫ ЛЮКСЕМБУРГ 5-82</v>
          </cell>
          <cell r="C247">
            <v>123</v>
          </cell>
          <cell r="D247">
            <v>80</v>
          </cell>
        </row>
        <row r="248">
          <cell r="A248" t="str">
            <v>ООО"СПЕЦТЕХПРОМ"</v>
          </cell>
          <cell r="B248" t="str">
            <v>191025,С-ПЕТЕРБУРГ,УЛ.ВОССТАНИЯ,Д.1/39,ЛИТ."Т",ПОМ.5-Н</v>
          </cell>
          <cell r="C248">
            <v>122</v>
          </cell>
          <cell r="D248">
            <v>500</v>
          </cell>
        </row>
        <row r="249">
          <cell r="A249" t="str">
            <v>ООО "МАТАДОР"</v>
          </cell>
          <cell r="B249" t="str">
            <v>673370 ЧИТИНСКАЯ ОБЛ.Г.ШИЛКА УЛ.ЛЕНИНА 78</v>
          </cell>
          <cell r="C249">
            <v>120</v>
          </cell>
          <cell r="D249">
            <v>80</v>
          </cell>
        </row>
        <row r="250">
          <cell r="A250" t="str">
            <v>ЗАО"ТОРГОВЫЙ ДОМ "ТАТ"</v>
          </cell>
          <cell r="B250" t="str">
            <v>162622,ВОЛОГОДСКАЯ ОБЛ.,Г.ЧЕРЕПОВЕЦ,    СОВЕТСКИЙ ПРОСП.,Д99-А</v>
          </cell>
          <cell r="C250">
            <v>120</v>
          </cell>
          <cell r="D250">
            <v>78</v>
          </cell>
        </row>
        <row r="251">
          <cell r="A251" t="str">
            <v>ООО "АРКАНА"</v>
          </cell>
          <cell r="B251" t="str">
            <v>664074 Г ИРКУТСК УЛ ДОБРОЛЮБОВА 1-58</v>
          </cell>
          <cell r="C251">
            <v>120</v>
          </cell>
          <cell r="D251">
            <v>110</v>
          </cell>
        </row>
        <row r="252">
          <cell r="A252" t="str">
            <v>ООО "ПАРУС"</v>
          </cell>
          <cell r="B252" t="str">
            <v>674650 ЧИТИНСКАЯ ОБЛАСТЬ П ЗАБАЙКАЛЬСК  УЛ КРАСНОАРМЕЙСКАЯ 7/12</v>
          </cell>
          <cell r="C252">
            <v>120</v>
          </cell>
          <cell r="D252">
            <v>40</v>
          </cell>
        </row>
        <row r="253">
          <cell r="A253" t="str">
            <v>ИСТРАТОВ НИКОЛАЙ АЛЕКСАНДРОВИЧ</v>
          </cell>
          <cell r="B253" t="str">
            <v>664058 Г ИРКУТСК УЛ ВАМПИЛОВА 13А-34</v>
          </cell>
          <cell r="C253">
            <v>119</v>
          </cell>
          <cell r="D253">
            <v>55</v>
          </cell>
        </row>
        <row r="254">
          <cell r="A254" t="str">
            <v>ЗАО "ТЕХКОМПЛЕКТ"</v>
          </cell>
          <cell r="B254" t="str">
            <v>462363, ОРЕНБУРГСКАЯ ОБЛ., Г.НОВОТРОИЦК,ПР. МЕТАЛЛУРГОВ, Д.25, КВ.81</v>
          </cell>
          <cell r="C254">
            <v>118</v>
          </cell>
          <cell r="D254">
            <v>136</v>
          </cell>
        </row>
        <row r="255">
          <cell r="A255" t="str">
            <v>СП ООО ТОРГОВЫЙ ДОМ "СУНГАРИ" (РОССИЙСКО-КИТАЙСКОЕ)</v>
          </cell>
          <cell r="B255" t="str">
            <v>664018 Г ИРКУТСК УЛ ПРИМОРСКАЯ 2А</v>
          </cell>
          <cell r="C255">
            <v>116</v>
          </cell>
          <cell r="D255">
            <v>65</v>
          </cell>
        </row>
        <row r="256">
          <cell r="A256" t="str">
            <v>ЧИП "ДАПС"</v>
          </cell>
          <cell r="B256" t="str">
            <v>633190 БЕРДСК МИКРОРАЙОН 15-40</v>
          </cell>
          <cell r="C256">
            <v>116</v>
          </cell>
          <cell r="D256">
            <v>100</v>
          </cell>
        </row>
        <row r="257">
          <cell r="A257" t="str">
            <v>ТОО ПКФ "ГЕНЕЗ"</v>
          </cell>
          <cell r="B257" t="str">
            <v>192241,С-ПЕТЕРБУРГ,УЛ.ТУРКУ,Д.31,КВ.277</v>
          </cell>
          <cell r="C257">
            <v>115</v>
          </cell>
          <cell r="D257">
            <v>87</v>
          </cell>
        </row>
        <row r="258">
          <cell r="A258" t="str">
            <v>"ЭЛИС СИТИ" ОБЩЕСТВО С ОГРАНИЧЕННОЙ ОТВЕТСТВЕННОСТЬЮ</v>
          </cell>
          <cell r="B258" t="str">
            <v>674665 ЧИТИНСКАЯ ОБЛ.,Г.КРАСНОКАМЕНСК, Д. 105, КВ.41</v>
          </cell>
          <cell r="C258">
            <v>111</v>
          </cell>
          <cell r="D258">
            <v>23</v>
          </cell>
        </row>
        <row r="259">
          <cell r="A259" t="str">
            <v>ООО"ПЕРСПЕКТИВА"</v>
          </cell>
          <cell r="B259" t="str">
            <v>191194, С-ПЕТЕРБУРГ,УЛ.ЧАЙКОВСКОГО 65,ПОМ.7Н</v>
          </cell>
          <cell r="C259">
            <v>110</v>
          </cell>
          <cell r="D259">
            <v>151</v>
          </cell>
        </row>
        <row r="260">
          <cell r="A260" t="str">
            <v>ОАО"ЗВЕЗДА"</v>
          </cell>
          <cell r="B260" t="str">
            <v>193012,СПБ,УЛ.БАБУШКИНА,123</v>
          </cell>
          <cell r="C260">
            <v>109</v>
          </cell>
          <cell r="D260">
            <v>50</v>
          </cell>
        </row>
        <row r="261">
          <cell r="A261" t="str">
            <v>АК НОВОМОСКОВСКБЫТХИМ</v>
          </cell>
          <cell r="B261" t="str">
            <v>301670 НОВОМОСКОВСК КОМСОМОЛЬСКОЕ ШОССЕ 64</v>
          </cell>
          <cell r="C261">
            <v>109</v>
          </cell>
          <cell r="D261">
            <v>33</v>
          </cell>
        </row>
        <row r="262">
          <cell r="A262" t="str">
            <v>АО "НОВОЛИПЕЦКИЙ МЕТКОМБИНАТ"</v>
          </cell>
          <cell r="B262" t="str">
            <v>398040, Г.ЛИПЕЦК, ПЛ.МЕТАЛЛУРГОВ, 2</v>
          </cell>
          <cell r="C262">
            <v>106</v>
          </cell>
          <cell r="D262">
            <v>149</v>
          </cell>
        </row>
        <row r="263">
          <cell r="A263" t="str">
            <v>СОЛОВЬЕВ Н.К.ЧАСТ.ПРЕДПРИН.С-ВО И №2963</v>
          </cell>
          <cell r="B263" t="str">
            <v>Г.КРАСНОКАМЕНСК ДОМ 15-Ц КВ.8</v>
          </cell>
          <cell r="C263">
            <v>104</v>
          </cell>
          <cell r="D263">
            <v>27</v>
          </cell>
        </row>
        <row r="264">
          <cell r="A264" t="str">
            <v>ТОО ПРЕДПРИЯТИЕ "РОСТОК"</v>
          </cell>
          <cell r="B264" t="str">
            <v>454081 РОССИЯ Г.ЧЕЛЯБИНСК УЛ.ГОРЬКОГО, 47</v>
          </cell>
          <cell r="C264">
            <v>104</v>
          </cell>
          <cell r="D264">
            <v>550</v>
          </cell>
        </row>
        <row r="265">
          <cell r="A265" t="str">
            <v>ЧИТИНСКОЕ ЗАГОТАВИТЕЛЬНОЕ ПРОИЗВОДСТВЕН-НО-КОМЕРЧЕСКОЕ ПРЕДПРИЯТИЕ (ТОО)</v>
          </cell>
          <cell r="B265" t="str">
            <v>Г.ЧИТА, ИНГОДИНСКИЙ Р-Н,УЛ.КИРОВА ,1</v>
          </cell>
          <cell r="C265">
            <v>103</v>
          </cell>
          <cell r="D265">
            <v>55</v>
          </cell>
        </row>
        <row r="266">
          <cell r="A266" t="str">
            <v>ЗАО "ТИМЕНС"</v>
          </cell>
          <cell r="B266" t="str">
            <v>620003 РОССИЯ ЕКАТЕРИНБУРГ УЛ. 8 МАРТА, 267А - 204</v>
          </cell>
          <cell r="C266">
            <v>102</v>
          </cell>
          <cell r="D266">
            <v>615</v>
          </cell>
        </row>
        <row r="267">
          <cell r="A267" t="str">
            <v>АОЗТ "ТЕХМЕТ"</v>
          </cell>
          <cell r="B267" t="str">
            <v>188900 Г.ВЫБОРГ ПЕКАРНЫЙ ПЕРЕУЛОК, Д.3</v>
          </cell>
          <cell r="C267">
            <v>101</v>
          </cell>
          <cell r="D267">
            <v>95</v>
          </cell>
        </row>
        <row r="268">
          <cell r="A268" t="str">
            <v>ООО"ЭКОМЕТ"</v>
          </cell>
          <cell r="B268" t="str">
            <v>199155, С-ПЕТЕРБУРГ,ОДОЕВСКОГО 24 КОРП.1</v>
          </cell>
          <cell r="C268">
            <v>100</v>
          </cell>
          <cell r="D268">
            <v>80</v>
          </cell>
        </row>
        <row r="269">
          <cell r="A269" t="str">
            <v>МИХАЙЛИК АЛЕКСЕЙ НИКОЛАЕВИЧ РП 924</v>
          </cell>
          <cell r="B269" t="str">
            <v>672022 Г.ЧТИТА УЛ.ЭНТУЗИАСТОВ 79,КВ.65</v>
          </cell>
          <cell r="C269">
            <v>100</v>
          </cell>
          <cell r="D269">
            <v>40</v>
          </cell>
        </row>
        <row r="270">
          <cell r="A270" t="str">
            <v>ОАО "ПОДПОРОЖСКИЙ ПОРТ"</v>
          </cell>
          <cell r="B270" t="str">
            <v>187741 П.НИКОЛЬСКИЙ ПОДПОРОЖСКИЙ Р-Н,ЛЕН.ОБЛ (ПО ПОР.ЗАО НПО "СЕВЕРСПЛАВ")</v>
          </cell>
          <cell r="C270">
            <v>100</v>
          </cell>
          <cell r="D270">
            <v>87</v>
          </cell>
        </row>
        <row r="271">
          <cell r="A271" t="str">
            <v>ТОО "ИН УРАЛ"</v>
          </cell>
          <cell r="B271" t="str">
            <v>623730 РОССИЯ РЕЖ УЛ. ПУШКИНА, 3 ТЕЛ. 22-50-89</v>
          </cell>
          <cell r="C271">
            <v>99</v>
          </cell>
          <cell r="D271">
            <v>650</v>
          </cell>
        </row>
        <row r="272">
          <cell r="A272" t="str">
            <v>ЗАО "ЭЛАНИТ"</v>
          </cell>
          <cell r="B272" t="str">
            <v>366720 НАЗРАНЬ ИНГУШЕТИЯ УЛ.МОСКОВСКАЯ,13А</v>
          </cell>
          <cell r="C272">
            <v>99</v>
          </cell>
          <cell r="D272">
            <v>412</v>
          </cell>
        </row>
        <row r="273">
          <cell r="A273" t="str">
            <v>ООО "МАСТЕРЪ"</v>
          </cell>
          <cell r="B273" t="str">
            <v>190121, С-ПЕТЕРБУРГ,АНГЛИЙСКИЙ ПР.,19,КВ.236</v>
          </cell>
          <cell r="C273">
            <v>98</v>
          </cell>
          <cell r="D273">
            <v>64</v>
          </cell>
        </row>
        <row r="274">
          <cell r="A274" t="str">
            <v>ДОНЦОВ АЛЕКСАНДР СЕРГЕЕВИЧ</v>
          </cell>
          <cell r="B274" t="str">
            <v>БЛАГОВЕЩЕНСК,УЛ.СТУДЕНЧЕСКАЯ 35-201 ПАСПОРТ V-ЖО 526001</v>
          </cell>
          <cell r="C274">
            <v>98</v>
          </cell>
          <cell r="D274">
            <v>90</v>
          </cell>
        </row>
        <row r="275">
          <cell r="A275" t="str">
            <v>ЕСАУЛЕНКО АНАТОЛИЙ ВЛАДИМИРОВИЧ</v>
          </cell>
          <cell r="B275" t="str">
            <v>БЛАГОВЕЩЕНСК,УЛ.АМУРСКАЯ 32-37 ПАСПОРТI-ЖО 557474</v>
          </cell>
          <cell r="C275">
            <v>97</v>
          </cell>
          <cell r="D275">
            <v>90</v>
          </cell>
        </row>
        <row r="276">
          <cell r="A276" t="str">
            <v>ПРЕДПРИНИМАТЕЛЬ МИХАЙЛИК В.Н.</v>
          </cell>
          <cell r="B276" t="str">
            <v>674665,Г.КРАСНОКАМЕНСК ЧИТИНСКОЙ ОБЛ.,  Д.410 КВ.136</v>
          </cell>
          <cell r="C276">
            <v>97</v>
          </cell>
          <cell r="D276">
            <v>33</v>
          </cell>
        </row>
        <row r="277">
          <cell r="A277" t="str">
            <v>ООО"ЛИНА",692060,Г.ЛЕСОЗАВОДСК,</v>
          </cell>
          <cell r="B277" t="str">
            <v>УЛ.БУДНИКА,111</v>
          </cell>
          <cell r="C277">
            <v>96</v>
          </cell>
          <cell r="D277">
            <v>55</v>
          </cell>
        </row>
        <row r="278">
          <cell r="A278" t="str">
            <v>ООО "ПРИЗМА-СЕРВИС"</v>
          </cell>
          <cell r="B278" t="str">
            <v>160004 Г. ВОЛОГДА, УЛ. ГОНЧАРНАЯ 10</v>
          </cell>
          <cell r="C278">
            <v>95</v>
          </cell>
          <cell r="D278">
            <v>78</v>
          </cell>
        </row>
        <row r="279">
          <cell r="A279" t="str">
            <v>ООО "АЭ"</v>
          </cell>
          <cell r="B279" t="str">
            <v>300060 Г.ТУЛА РП СКУРАТОВСКИЙ ВАРВАРОВ- СКИЙ ПР.Д.12</v>
          </cell>
          <cell r="C279">
            <v>95</v>
          </cell>
          <cell r="D279">
            <v>74</v>
          </cell>
        </row>
        <row r="280">
          <cell r="A280" t="str">
            <v>ТОО ФИРМА  "ДИНАМИКА"</v>
          </cell>
          <cell r="B280" t="str">
            <v>614022 Г.ПЕРМЬ, УЛ.САМОЛЕТНАЯ 34-12</v>
          </cell>
          <cell r="C280">
            <v>92</v>
          </cell>
          <cell r="D280">
            <v>672</v>
          </cell>
        </row>
        <row r="281">
          <cell r="A281" t="str">
            <v>ЗАО "МРК"</v>
          </cell>
          <cell r="B281" t="str">
            <v>236004 КАЛИHИHГРАД,АЛЛЕЯ СМЕЛЫХ 31</v>
          </cell>
          <cell r="C281">
            <v>88</v>
          </cell>
          <cell r="D281">
            <v>605</v>
          </cell>
        </row>
        <row r="282">
          <cell r="A282" t="str">
            <v>ООО ПКП "МЕТПРОМ"</v>
          </cell>
          <cell r="B282" t="str">
            <v>394000 Г.ВОРОНЕЖ,УЛ.НИКИТИНСКАЯ,Д.1</v>
          </cell>
          <cell r="C282">
            <v>86</v>
          </cell>
          <cell r="D282">
            <v>75</v>
          </cell>
        </row>
        <row r="283">
          <cell r="A283" t="str">
            <v>ООО"РАУМЕТ"</v>
          </cell>
          <cell r="B283" t="str">
            <v>193036,С-ПЕТЕРБУРГ,ЛИГОВСКИЙ ПР.,29</v>
          </cell>
          <cell r="C283">
            <v>86</v>
          </cell>
          <cell r="D283">
            <v>67</v>
          </cell>
        </row>
        <row r="284">
          <cell r="A284" t="str">
            <v>АООТ "ЩЕРБИНКАВТОРЦВЕТМЕТ"</v>
          </cell>
          <cell r="B284" t="str">
            <v>142111 М.О.ПОДОЛЬСК-11</v>
          </cell>
          <cell r="C284">
            <v>86</v>
          </cell>
          <cell r="D284">
            <v>561</v>
          </cell>
        </row>
        <row r="285">
          <cell r="A285" t="str">
            <v>"АУСТЕНИТ" ООО</v>
          </cell>
          <cell r="B285" t="str">
            <v>191104, С-ПЕТЕРБУРГ,УЛ.ЧАЙКОВСКОГО,65/67, ПОМ.7-Н</v>
          </cell>
          <cell r="C285">
            <v>81</v>
          </cell>
          <cell r="D285">
            <v>738</v>
          </cell>
        </row>
        <row r="286">
          <cell r="A286" t="str">
            <v>ООО "ФИРМА ИНКО"</v>
          </cell>
          <cell r="B286" t="str">
            <v>113208 МОСКВА,СУМСКОЙ ПР-Д,2/3  ТЕЛ.232-29-80</v>
          </cell>
          <cell r="C286">
            <v>80</v>
          </cell>
          <cell r="D286">
            <v>900</v>
          </cell>
        </row>
        <row r="287">
          <cell r="A287" t="str">
            <v>ООО "НПТБ" / СИМБ ЛТД.</v>
          </cell>
          <cell r="B287" t="str">
            <v>198095 С-ПЕТЕРБУРГ,ОГОРОДНЫЙ ПЕР.5</v>
          </cell>
          <cell r="C287">
            <v>80</v>
          </cell>
          <cell r="D287">
            <v>286</v>
          </cell>
        </row>
        <row r="288">
          <cell r="A288" t="str">
            <v>"РОККО" ООО</v>
          </cell>
          <cell r="B288" t="str">
            <v>196105, С-ПЕТЕРБУРГ,ПР.Ю.ГАГАРИНА 1</v>
          </cell>
          <cell r="C288">
            <v>80</v>
          </cell>
          <cell r="D288">
            <v>727</v>
          </cell>
        </row>
        <row r="289">
          <cell r="A289" t="str">
            <v>ЗАО "НАРОДНАЯ ЭКСПОРТНАЯ КОМПАНИЯ"</v>
          </cell>
          <cell r="B289" t="str">
            <v>117908, МОСКВА, УЛ.ОРДЖОНИКИДЗЕ 11</v>
          </cell>
          <cell r="C289">
            <v>80</v>
          </cell>
          <cell r="D289">
            <v>1835</v>
          </cell>
        </row>
        <row r="290">
          <cell r="A290" t="str">
            <v>ЗАО "МЕТАЛЛ ЮВ"</v>
          </cell>
          <cell r="B290" t="str">
            <v>127322, Г.МОСКВА, УЛ.МИЛАШЕНКОВА, Д.10, КВ.96</v>
          </cell>
          <cell r="C290">
            <v>79</v>
          </cell>
          <cell r="D290">
            <v>690</v>
          </cell>
        </row>
        <row r="291">
          <cell r="A291" t="str">
            <v>ЗАО"МЕТАЛЛУРГИЯ ВТОРИЧНОГО АЛЮМИНИЯ"</v>
          </cell>
          <cell r="B291" t="str">
            <v>129110 Г.МОСКВА ПР-Т МИРА 57</v>
          </cell>
          <cell r="C291">
            <v>77</v>
          </cell>
          <cell r="D291">
            <v>869</v>
          </cell>
        </row>
        <row r="292">
          <cell r="A292" t="str">
            <v>АООТ "ПСКОВИНКОМ"</v>
          </cell>
          <cell r="B292" t="str">
            <v>180004,Г.ПСКОВ,УЛ.БАСТИОННАЯ,9-А</v>
          </cell>
          <cell r="C292">
            <v>76</v>
          </cell>
          <cell r="D292">
            <v>75</v>
          </cell>
        </row>
        <row r="293">
          <cell r="A293" t="str">
            <v>ООО "ФЭН-ЭЛЕКТРОНИК"</v>
          </cell>
          <cell r="B293" t="str">
            <v>Г.УССУРИЙСК УЛ.ЛЕНИНА,91</v>
          </cell>
          <cell r="C293">
            <v>75</v>
          </cell>
          <cell r="D293">
            <v>415</v>
          </cell>
        </row>
        <row r="294">
          <cell r="A294" t="str">
            <v>ПРЕДПРИНИМАТЕЛЬ ПЕКУТ ТАМАРА МИХАЙЛОВНА</v>
          </cell>
          <cell r="B294" t="str">
            <v>690069 Г.ВЛАДИВОСТОК,ПРОСП.100 ВЛАД-КУ,128А, КВ.51 ТЕЛ.31-25-41</v>
          </cell>
          <cell r="C294">
            <v>75</v>
          </cell>
          <cell r="D294">
            <v>150</v>
          </cell>
        </row>
        <row r="295">
          <cell r="A295" t="str">
            <v>ЧАСТНОЕ ПРЕДПРИЯТИЕ "РУБИН" ПАЛЬШИНЫХ</v>
          </cell>
          <cell r="B295" t="str">
            <v>674610 Г.БОРЗЯ,УЛ.ПУШКИНА,1</v>
          </cell>
          <cell r="C295">
            <v>74</v>
          </cell>
          <cell r="D295">
            <v>39</v>
          </cell>
        </row>
        <row r="296">
          <cell r="A296" t="str">
            <v>ТОО "ТЕРМИНАЛ-КОМПЛЕКС"</v>
          </cell>
          <cell r="B296" t="str">
            <v>/ДЛЯ ЗАО "ВТОРПРОМРЕСУРСЫ"МОСКВА/ 142111 М.О.ПОДОЛЬСК НЕФТЕБАЗОВСКИЙ</v>
          </cell>
          <cell r="C296">
            <v>73</v>
          </cell>
          <cell r="D296">
            <v>774</v>
          </cell>
        </row>
        <row r="297">
          <cell r="A297" t="str">
            <v>ЗАО "СЕЛЬХОЗЭКСПОРТ"</v>
          </cell>
          <cell r="B297" t="str">
            <v>127427 МОСКВА ДМИТРОВСКОЕ ШОССЕ Д.107 КОМ.254 485-59-90</v>
          </cell>
          <cell r="C297">
            <v>69</v>
          </cell>
          <cell r="D297">
            <v>2121</v>
          </cell>
        </row>
        <row r="298">
          <cell r="A298" t="str">
            <v>ТОО КПФ "ШАХТОРУДСТРОЙ" *6623000095</v>
          </cell>
          <cell r="B298" t="str">
            <v>622001 РОССИЯ Н-ТАГИЛ А/Я 254</v>
          </cell>
          <cell r="C298">
            <v>66</v>
          </cell>
          <cell r="D298">
            <v>360</v>
          </cell>
        </row>
        <row r="299">
          <cell r="A299" t="str">
            <v>"ВВС ПЛЮС" ООО</v>
          </cell>
          <cell r="B299" t="str">
            <v>194902, С-ПЕТЕРБУРГ,ВЫБОРГСКОЕ ШОССЕ,226</v>
          </cell>
          <cell r="C299">
            <v>63</v>
          </cell>
          <cell r="D299">
            <v>825</v>
          </cell>
        </row>
        <row r="300">
          <cell r="A300" t="str">
            <v>ЧП КРАПИВКО СЕРГЕЙ ИВАНОВИЧ РП 9010</v>
          </cell>
          <cell r="B300" t="str">
            <v>672039 ЧИТА УЛ УКРАИНСКИЙ БУЛЬВАР 28 КВ 63</v>
          </cell>
          <cell r="C300">
            <v>63</v>
          </cell>
          <cell r="D300">
            <v>60</v>
          </cell>
        </row>
        <row r="301">
          <cell r="A301" t="str">
            <v>ТОО "РИБОН"</v>
          </cell>
          <cell r="B301" t="str">
            <v>Г.ВОСКРЕСЕНСК МОСКОВСКОЙ ОБЛ. РОССИЯ</v>
          </cell>
          <cell r="C301">
            <v>62</v>
          </cell>
          <cell r="D301">
            <v>349</v>
          </cell>
        </row>
        <row r="302">
          <cell r="A302" t="str">
            <v>ЗАО"ЛЕВАРТ"</v>
          </cell>
          <cell r="B302" t="str">
            <v>РОССИЯ 140200 Г.ВОСКРЕСЕНСК, УЛ.ГАРАЖНАЯ</v>
          </cell>
          <cell r="C302">
            <v>61</v>
          </cell>
          <cell r="D302">
            <v>42</v>
          </cell>
        </row>
        <row r="303">
          <cell r="A303" t="str">
            <v>ООО "ЭНЕРГИЯ 97"</v>
          </cell>
          <cell r="B303" t="str">
            <v>125047,МОСКВА,ОРУЖЕЙНЫЙ ПЕР.,5-9</v>
          </cell>
          <cell r="C303">
            <v>60</v>
          </cell>
          <cell r="D303">
            <v>980</v>
          </cell>
        </row>
        <row r="304">
          <cell r="A304" t="str">
            <v>ООО ГЕРЦОГ</v>
          </cell>
          <cell r="B304" t="str">
            <v>188909 Г. ВЫСОЦК УЛ.КИРОВСКАЯ,2 КВ.14</v>
          </cell>
          <cell r="C304">
            <v>60</v>
          </cell>
          <cell r="D304">
            <v>59</v>
          </cell>
        </row>
        <row r="305">
          <cell r="A305" t="str">
            <v>OOO "ТЕОДОР"</v>
          </cell>
          <cell r="B305" t="str">
            <v>193036, С-ПЕТЕРБУРГ,ЛИГОВСКИЙ ПР.,Д.29,ПОМ.16-Н.</v>
          </cell>
          <cell r="C305">
            <v>60</v>
          </cell>
          <cell r="D305">
            <v>75</v>
          </cell>
        </row>
        <row r="306">
          <cell r="A306" t="str">
            <v>ООО "ТОРКОМ"</v>
          </cell>
          <cell r="B306" t="str">
            <v>600014,Г.ВЛАДИМИР,ПР.СТРОИТЕЛЕЙ,20А</v>
          </cell>
          <cell r="C306">
            <v>60</v>
          </cell>
          <cell r="D306">
            <v>65</v>
          </cell>
        </row>
        <row r="307">
          <cell r="A307" t="str">
            <v>ТОО ДВНПЦ"ОКЕАН"</v>
          </cell>
          <cell r="B307" t="str">
            <v>Г.ВЛАДИВОСТОК УЛ.3-Я СТРОИТЕЛЬНАЯ 16 ТЕЛ 232312</v>
          </cell>
          <cell r="C307">
            <v>60</v>
          </cell>
          <cell r="D307">
            <v>75</v>
          </cell>
        </row>
        <row r="308">
          <cell r="A308" t="str">
            <v>ТАНКОВ ЛЕОНИД ГРИГОРЬЕВИЧ ИНДИВИДУАЛЬНЫЙ ПРЕДПРИНИМАТЕЛЬ</v>
          </cell>
          <cell r="B308" t="str">
            <v>188540 Г.СЛАНЦЫ УЛ.ЛЕНИНА Д0.30Б КВ.56</v>
          </cell>
          <cell r="C308">
            <v>59</v>
          </cell>
          <cell r="D308">
            <v>56</v>
          </cell>
        </row>
        <row r="309">
          <cell r="A309" t="str">
            <v>"СВЕЛЕН" ЗАО</v>
          </cell>
          <cell r="B309" t="str">
            <v>194156, С-ПЕТЕРБУРГ,СЕРДОБОЛЬСКАЯ,1</v>
          </cell>
          <cell r="C309">
            <v>59</v>
          </cell>
          <cell r="D309">
            <v>841</v>
          </cell>
        </row>
        <row r="310">
          <cell r="A310" t="str">
            <v>ЗАО "УПРАВЛЕНИЕ МЕТАЛЛМОНТАЖ"</v>
          </cell>
          <cell r="B310" t="str">
            <v>117342,Г.МОСКВА,УЛ.БУТЛЕРОВА,Д.24,ПОМ ПРАВЛЕНИЯ</v>
          </cell>
          <cell r="C310">
            <v>59</v>
          </cell>
          <cell r="D310">
            <v>600</v>
          </cell>
        </row>
        <row r="311">
          <cell r="A311" t="str">
            <v>ИНДИВИДУАЛЬНЫЙ ПРЕДПРИНИМАТЕЛЬ АЛИЕВА НАТАЛЬЯ МИХАЙЛОВНА</v>
          </cell>
          <cell r="B311" t="str">
            <v>175045 НОВГОРОДСКАЯ ОБЛ СОЛЕЦКИЙ Р-Н,Д ВЫБИТИ</v>
          </cell>
          <cell r="C311">
            <v>58</v>
          </cell>
          <cell r="D311">
            <v>85</v>
          </cell>
        </row>
        <row r="312">
          <cell r="A312" t="str">
            <v>ПК РЕСУРС</v>
          </cell>
          <cell r="B312" t="str">
            <v>603108, Н.НОВГОРОД, ПР-Д БАЗОВЫЙ 1А 46 53 08</v>
          </cell>
          <cell r="C312">
            <v>58</v>
          </cell>
          <cell r="D312">
            <v>417</v>
          </cell>
        </row>
        <row r="313">
          <cell r="A313" t="str">
            <v>ООО "ВАДИРА"</v>
          </cell>
          <cell r="B313" t="str">
            <v>1107401366,355000,Г.СТАВРОПОЛЬ,ПР-Т,К.МАРКСА,15</v>
          </cell>
          <cell r="C313">
            <v>58</v>
          </cell>
          <cell r="D313">
            <v>36</v>
          </cell>
        </row>
        <row r="314">
          <cell r="A314" t="str">
            <v>ООО "КОМПАНИЯ "АКТИС"</v>
          </cell>
          <cell r="B314" t="str">
            <v>117571,МОСКВА,ПРОСПЕКТ ВЕРНАДСКОГО,Д.125</v>
          </cell>
          <cell r="C314">
            <v>58</v>
          </cell>
          <cell r="D314">
            <v>979</v>
          </cell>
        </row>
        <row r="315">
          <cell r="A315" t="str">
            <v>ТОО "АРТЕМИДА"</v>
          </cell>
          <cell r="B315" t="str">
            <v>672012 ЧИТА УГДАНСКАЯ 40 КВ.31</v>
          </cell>
          <cell r="C315">
            <v>55</v>
          </cell>
          <cell r="D315">
            <v>60</v>
          </cell>
        </row>
        <row r="316">
          <cell r="A316" t="str">
            <v>ООО "УРАЛ-НЕВА-ТОРГМЕТАЛЛ"</v>
          </cell>
          <cell r="B316" t="str">
            <v>620057 РОССИЯ Г.ЕКАТЕРИНБУРГ, УЛ.КОРЕПИНА,56</v>
          </cell>
          <cell r="C316">
            <v>55</v>
          </cell>
          <cell r="D316">
            <v>650</v>
          </cell>
        </row>
        <row r="317">
          <cell r="A317" t="str">
            <v>ЗАО ФИРМА "АГРОПРОМСТРОЙКОМПЛЕКТ"</v>
          </cell>
          <cell r="B317" t="str">
            <v>180007,Г.ПСКОВ,УЛ.ИНЖЕНЕРНАЯ,Д.9</v>
          </cell>
          <cell r="C317">
            <v>55</v>
          </cell>
          <cell r="D317">
            <v>46</v>
          </cell>
        </row>
        <row r="318">
          <cell r="A318" t="str">
            <v>ООО "ТРАНСМЕТ"</v>
          </cell>
          <cell r="B318" t="str">
            <v>358000 КАЛМЫКИЯ,Г.ЭЛИСТА УЛ.ЛЕНИНА 249-505</v>
          </cell>
          <cell r="C318">
            <v>55</v>
          </cell>
          <cell r="D318">
            <v>620</v>
          </cell>
        </row>
        <row r="319">
          <cell r="A319" t="str">
            <v>ООО "СТРОЙПРОЕКТ-ХОЛДИНГ"</v>
          </cell>
          <cell r="B319" t="str">
            <v>198097 РОССИЯ С-ПЕТЕРБУРГ УЛ.ТРЕФОЛЕВА,42</v>
          </cell>
          <cell r="C319">
            <v>54</v>
          </cell>
          <cell r="D319">
            <v>65</v>
          </cell>
        </row>
        <row r="320">
          <cell r="A320" t="str">
            <v>ООО "ПРОМЫШЛЕННАЯ ГРУППА "РОСЦВЕТМЕТ"</v>
          </cell>
          <cell r="B320" t="str">
            <v>117513 РОССИЯ МОСКВА ПР.ЛЕНИНСКИЙ Д.123 КОР.1 КОМН.ПРАВЛЕНИЯ</v>
          </cell>
          <cell r="C320">
            <v>53</v>
          </cell>
          <cell r="D320">
            <v>700</v>
          </cell>
        </row>
        <row r="321">
          <cell r="A321" t="str">
            <v>ТОО ТАКТ</v>
          </cell>
          <cell r="B321" t="str">
            <v>198255,Г.СПБ,ПР. ВЕТЕРАНОВ 13-31</v>
          </cell>
          <cell r="C321">
            <v>53</v>
          </cell>
          <cell r="D321">
            <v>550</v>
          </cell>
        </row>
        <row r="322">
          <cell r="A322" t="str">
            <v>ООО "НОРД-ИНВЕСТ"</v>
          </cell>
          <cell r="B322" t="str">
            <v>665806 ИРКУТСКАЯ ОБЛ Г АНГАРСК УЛ О.КОШЕВОГО Д 9</v>
          </cell>
          <cell r="C322">
            <v>53</v>
          </cell>
          <cell r="D322">
            <v>50</v>
          </cell>
        </row>
        <row r="323">
          <cell r="A323" t="str">
            <v>ТОО "АЭРОПОРТ МЕНЗА"</v>
          </cell>
          <cell r="B323" t="str">
            <v>673030 ЧИТИНСКАЯ ОБЛ.КРАСНОЧИКОЙСКИЙ Р-НС.КРАСНЫЙ ЧИКОЙ(Г.ЧИТА УЛ.ЗВЕЗНАЯ14 КВ55</v>
          </cell>
          <cell r="C323">
            <v>52</v>
          </cell>
          <cell r="D323">
            <v>67</v>
          </cell>
        </row>
        <row r="324">
          <cell r="A324" t="str">
            <v>ООО "ПКФ  А Я К С"</v>
          </cell>
          <cell r="B324" t="str">
            <v>111024 Г.МОСКВА,УЛ.2-Я КАБЕЛЬНАЯ,10</v>
          </cell>
          <cell r="C324">
            <v>52</v>
          </cell>
          <cell r="D324">
            <v>775</v>
          </cell>
        </row>
        <row r="325">
          <cell r="A325" t="str">
            <v>ООО"СЕЗАР"</v>
          </cell>
          <cell r="B325" t="str">
            <v>193313,С-ПЕТЕРБУРГ,ПР.БОЛЬШЕВИКОВ,9,КОРП.1</v>
          </cell>
          <cell r="C325">
            <v>51</v>
          </cell>
          <cell r="D325">
            <v>1175</v>
          </cell>
        </row>
        <row r="326">
          <cell r="A326" t="str">
            <v>ИНДИВИДУАЛЬНЫЙ ПРЕДПРИНИМАТЕЛЬ ВОТИНЦЕВ НИКОЛАЙ НИКОЛАЕВИЧ</v>
          </cell>
          <cell r="B326" t="str">
            <v>674650 РП.ЗАБАЙКАЛЬСК УЛ.КОМСОМОЛЬСКАЯ  17А КВ.1</v>
          </cell>
          <cell r="C326">
            <v>51</v>
          </cell>
          <cell r="D326">
            <v>44</v>
          </cell>
        </row>
        <row r="327">
          <cell r="A327" t="str">
            <v>АКЦИОНЕРНОЕ ОБЩЕСТВО "АЗОТ"</v>
          </cell>
          <cell r="B327" t="str">
            <v>618401 ПЕРМСКАЯ ОБЛ., Г.БЕРЕЗНИКИ,ЧУРТАНСКОЕ ШОССЕ 75</v>
          </cell>
          <cell r="C327">
            <v>51</v>
          </cell>
          <cell r="D327">
            <v>600</v>
          </cell>
        </row>
        <row r="328">
          <cell r="A328" t="str">
            <v>ООО "ГРАДОН"</v>
          </cell>
          <cell r="B328" t="str">
            <v>170028, Г.ТВЕРЬ, УЛ.ЛУКИНА,4</v>
          </cell>
          <cell r="C328">
            <v>51</v>
          </cell>
          <cell r="D328">
            <v>80</v>
          </cell>
        </row>
        <row r="329">
          <cell r="A329" t="str">
            <v>ЗАО"ИНТЕРКОН"</v>
          </cell>
          <cell r="B329" t="str">
            <v>190000,С-ПЕТЕРБУРГ,УЛ.Б.МОРСКАЯ 35</v>
          </cell>
          <cell r="C329">
            <v>50</v>
          </cell>
          <cell r="D329">
            <v>590</v>
          </cell>
        </row>
        <row r="330">
          <cell r="A330" t="str">
            <v>ООО "ФУЛАЙ"</v>
          </cell>
          <cell r="B330" t="str">
            <v>664050 Г ИРКУТСК УЛ БАЙКАЛЬСКАЯ 266-17</v>
          </cell>
          <cell r="C330">
            <v>50</v>
          </cell>
          <cell r="D330">
            <v>70</v>
          </cell>
        </row>
        <row r="331">
          <cell r="A331" t="str">
            <v>ООО   "АРСЕHАЛ"</v>
          </cell>
          <cell r="B331" t="str">
            <v>182100 ПСК.ОБЛ.Г.В-ЛУКИ УЛ.3-Й УДАРHОЙ АРМИИ Д.69</v>
          </cell>
          <cell r="C331">
            <v>50</v>
          </cell>
          <cell r="D331">
            <v>44</v>
          </cell>
        </row>
        <row r="332">
          <cell r="A332" t="str">
            <v>ООО "МИРАНДА"</v>
          </cell>
          <cell r="B332" t="str">
            <v>692676 С.ГАЛЕНКИ УЛ.КАЛИНИНА 93 ОКТЯБРЬСКОГО РАЙОНА ПРИМОРСКОГО КРАЯ</v>
          </cell>
          <cell r="C332">
            <v>50</v>
          </cell>
          <cell r="D332">
            <v>102</v>
          </cell>
        </row>
        <row r="333">
          <cell r="A333" t="str">
            <v>ТОО "ТРАНССЕРВИС"</v>
          </cell>
          <cell r="B333" t="str">
            <v>192288,С-ПЕТЕРБУРГ,УЛ.ПРОМЫШЛЕННАЯ,2</v>
          </cell>
          <cell r="C333">
            <v>50</v>
          </cell>
          <cell r="D333">
            <v>700</v>
          </cell>
        </row>
        <row r="334">
          <cell r="A334" t="str">
            <v>ТОО"СТРОИТЕЛЬ", Г.ВЛАДИВОСТОК,</v>
          </cell>
          <cell r="B334" t="str">
            <v>УЛ. КАЛИНИНА, 240</v>
          </cell>
          <cell r="C334">
            <v>50</v>
          </cell>
          <cell r="D334">
            <v>71</v>
          </cell>
        </row>
        <row r="335">
          <cell r="A335" t="str">
            <v>ОБЩЕСТВО С ОГРАНИЧЕННОЙ ОТВЕТСТВЕННОСТЬЮ "ПЛАМЯ"</v>
          </cell>
          <cell r="B335" t="str">
            <v>674665 Г.КРАСНОКАМЕНСК Д.477 КВ.23</v>
          </cell>
          <cell r="C335">
            <v>49</v>
          </cell>
          <cell r="D335">
            <v>78</v>
          </cell>
        </row>
        <row r="336">
          <cell r="A336" t="str">
            <v>ОБЩЕСТВО С ОГРАНИЧЕННОЙ ОТВЕТСТВЕННОСТЬЮ" ГРАНИТ "</v>
          </cell>
          <cell r="B336" t="str">
            <v>674610, ЧИТИНСКАЯ ОБЛАСТЬ, Г.БОРЗЯ,     ПЕР.СТРОИТЕЛЬНЫЙ, ДОМ 5</v>
          </cell>
          <cell r="C336">
            <v>47</v>
          </cell>
          <cell r="D336">
            <v>52</v>
          </cell>
        </row>
        <row r="337">
          <cell r="A337" t="str">
            <v>ООО"БАРС"</v>
          </cell>
          <cell r="B337" t="str">
            <v>ПРИМОРСКИЙ КРАЙ АРСЕНЬЕВ УЛ.ЖУКОВСКОГО 19  2-26-57</v>
          </cell>
          <cell r="C337">
            <v>45</v>
          </cell>
          <cell r="D337">
            <v>73</v>
          </cell>
        </row>
        <row r="338">
          <cell r="A338" t="str">
            <v>ООО "ШЭН-ШО ЭКСПОРТ-ИМПОРТ"</v>
          </cell>
          <cell r="B338" t="str">
            <v>БЛАГОВЕЩЕНСК,УЛ.ЧАЙКОВСКОГО 7-113</v>
          </cell>
          <cell r="C338">
            <v>42</v>
          </cell>
          <cell r="D338">
            <v>110</v>
          </cell>
        </row>
        <row r="339">
          <cell r="A339" t="str">
            <v>ООО "ЦВЕТМЕТЭКСПОРТ"</v>
          </cell>
          <cell r="B339" t="str">
            <v>620019 РОССИЯ ЕКАТЕРИНБУРГ УЛ.ГОРОДСКАЯ,1-А</v>
          </cell>
          <cell r="C339">
            <v>42</v>
          </cell>
          <cell r="D339">
            <v>659</v>
          </cell>
        </row>
        <row r="340">
          <cell r="A340" t="str">
            <v>СТАРИКОВ В.А.</v>
          </cell>
          <cell r="B340" t="str">
            <v>603136 Н.НОВГОРОД,УЛ.РОКОССОВСКОГО 6 КВ.76</v>
          </cell>
          <cell r="C340">
            <v>41</v>
          </cell>
          <cell r="D340">
            <v>45</v>
          </cell>
        </row>
        <row r="341">
          <cell r="A341" t="str">
            <v>ООО "МВС"</v>
          </cell>
          <cell r="B341" t="str">
            <v>РОССИЯ  249020 Г.ОБНИНСК УЛ.ЛЕСНАЯ 1А</v>
          </cell>
          <cell r="C341">
            <v>40</v>
          </cell>
          <cell r="D341">
            <v>619</v>
          </cell>
        </row>
        <row r="342">
          <cell r="A342" t="str">
            <v>ЗАО "МЕТЭКО"</v>
          </cell>
          <cell r="B342" t="str">
            <v>454017 РОССИЯ ЧЕЛЯБИНСК УЛ.ХМЕЛЬНИЦКОГО,13-74</v>
          </cell>
          <cell r="C342">
            <v>40</v>
          </cell>
          <cell r="D342">
            <v>600</v>
          </cell>
        </row>
        <row r="343">
          <cell r="A343" t="str">
            <v>ООО "ФИРМА БИМЕТ"</v>
          </cell>
          <cell r="B343" t="str">
            <v>125015 МОСКВА БУТЫРСКАЯ 86"Б"</v>
          </cell>
          <cell r="C343">
            <v>40</v>
          </cell>
          <cell r="D343">
            <v>601</v>
          </cell>
        </row>
        <row r="344">
          <cell r="A344" t="str">
            <v>ЗАО "АЛЮМИНИЙ-ЭКСКЛЮЗИВ"</v>
          </cell>
          <cell r="B344" t="str">
            <v>123585, Г.МОСКВА, УЛ.МАРШАЛА ТУХАЧЕВСКОГО, Д.26, КОРП.2, КОМН.ПРАВЛЕНИЯ</v>
          </cell>
          <cell r="C344">
            <v>40</v>
          </cell>
          <cell r="D344">
            <v>667</v>
          </cell>
        </row>
        <row r="345">
          <cell r="A345" t="str">
            <v>ТОО "МАХАГОН"</v>
          </cell>
          <cell r="B345" t="str">
            <v>129110 МОСКВА,УЛ.ГИЛЯРОВСКОГО Д.54,СТР.1 ТЕЛ. 283-48-98</v>
          </cell>
          <cell r="C345">
            <v>40</v>
          </cell>
          <cell r="D345">
            <v>825</v>
          </cell>
        </row>
        <row r="346">
          <cell r="A346" t="str">
            <v>ООО "ТОМСКАЯ СТАЛЬНАЯ КОМПАНИЯ"</v>
          </cell>
          <cell r="B346" t="str">
            <v>634027,Г.ТОМСК,УЛ.СМИРНОВА,Д.30 КВ.139</v>
          </cell>
          <cell r="C346">
            <v>39</v>
          </cell>
          <cell r="D346">
            <v>701</v>
          </cell>
        </row>
        <row r="347">
          <cell r="A347" t="str">
            <v>"ТРАСТ-НЕВА" ООО</v>
          </cell>
          <cell r="B347" t="str">
            <v>197227, С-ПЕТЕРБУРГ, УЛ. БАЙКОНУРСКАЯ,Д. 13, КВ. 2</v>
          </cell>
          <cell r="C347">
            <v>39</v>
          </cell>
          <cell r="D347">
            <v>700</v>
          </cell>
        </row>
        <row r="348">
          <cell r="A348" t="str">
            <v>СП ТОО "ЛИК"</v>
          </cell>
          <cell r="B348" t="str">
            <v>СВЕТОГОРСК,ПИОНЕРСКАЯ,8-А</v>
          </cell>
          <cell r="C348">
            <v>39</v>
          </cell>
          <cell r="D348">
            <v>40</v>
          </cell>
        </row>
        <row r="349">
          <cell r="A349" t="str">
            <v>ТОО"ЮСИДА"</v>
          </cell>
          <cell r="B349" t="str">
            <v>195253,РОССИЯ,С-ПЕТЕРБУРГ,УЛ.  ТУХАЧЕВСКОГО,17 ,ТЕЛ.234-5534</v>
          </cell>
          <cell r="C349">
            <v>38</v>
          </cell>
          <cell r="D349">
            <v>565</v>
          </cell>
        </row>
        <row r="350">
          <cell r="A350" t="str">
            <v>"ТРЕЙДИНГ" ООО</v>
          </cell>
          <cell r="B350" t="str">
            <v>192007, С-ПЕТЕРБУРГ,УЛ.ТАМБОВСКАЯ,8/10Б</v>
          </cell>
          <cell r="C350">
            <v>38</v>
          </cell>
          <cell r="D350">
            <v>480</v>
          </cell>
        </row>
        <row r="351">
          <cell r="A351" t="str">
            <v>ООО "МЕТАЛЛ ИНВЕСТ"</v>
          </cell>
          <cell r="B351" t="str">
            <v>129010,г.МОСКВА,ул.Б.СПАССКАЯ,д.10/1,КОМНАТА ПРАВЛЕНИЯ</v>
          </cell>
          <cell r="C351">
            <v>37</v>
          </cell>
          <cell r="D351">
            <v>1150</v>
          </cell>
        </row>
        <row r="352">
          <cell r="A352" t="str">
            <v>СП "ВОСТОК ЗАПАД"</v>
          </cell>
          <cell r="B352" t="str">
            <v>ЧЕЛЯБИНСК ХУДЯКОВА,12  454092 РОССИЯ</v>
          </cell>
          <cell r="C352">
            <v>36</v>
          </cell>
          <cell r="D352">
            <v>556</v>
          </cell>
        </row>
        <row r="353">
          <cell r="A353" t="str">
            <v>ТОО "АЛЛАД"</v>
          </cell>
          <cell r="B353" t="str">
            <v>117330,Г.МОСКВА,УЛ.МОСФИЛЬМОВСКАЯ,Д.17Б,КОМ.5</v>
          </cell>
          <cell r="C353">
            <v>36</v>
          </cell>
          <cell r="D353">
            <v>329</v>
          </cell>
        </row>
        <row r="354">
          <cell r="A354" t="str">
            <v>"ЭДИКТ-ПРИМОРЬЕ" ЗАО</v>
          </cell>
          <cell r="B354" t="str">
            <v>Г.ВЛАДИВОСТОК, УЛ.КОМАНДОРСКАЯ 11</v>
          </cell>
          <cell r="C354">
            <v>35</v>
          </cell>
          <cell r="D354">
            <v>450</v>
          </cell>
        </row>
        <row r="355">
          <cell r="A355" t="str">
            <v>ТОО ТОРГОВЫЙ ДОМ "МИНОРА"</v>
          </cell>
          <cell r="B355" t="str">
            <v>ЧИТИНСКАЯ ОБЛ,Г.КРАСНОКАМЕНСК,Д.704,КВ.320</v>
          </cell>
          <cell r="C355">
            <v>32</v>
          </cell>
          <cell r="D355">
            <v>25</v>
          </cell>
        </row>
        <row r="356">
          <cell r="A356" t="str">
            <v>ТОВАРИЩЕСТВО С ОГРАНИЧЕННОЙ ОТВЕТСТВЕННОСТЬЮ " К В А Р Ц "</v>
          </cell>
          <cell r="B356" t="str">
            <v>674610 ЧИТИНСКАЯ ОБЛ.Г.БОРЗЯ УЛ.МАТРОСОВА 17</v>
          </cell>
          <cell r="C356">
            <v>32</v>
          </cell>
          <cell r="D356">
            <v>23</v>
          </cell>
        </row>
        <row r="357">
          <cell r="A357" t="str">
            <v>ИНДИВИДУАЛЬНЫЙ ПРЕДПРИНИМАТЕЛЬ БАДМАЖАПОВ БАТО-ЖАРГАЛ НАМЖИНОВИЧ</v>
          </cell>
          <cell r="B357" t="str">
            <v>674690 ЧИТИНСКАЯ ОБЛ. П.БИЛИТУЙ    УЛ.СТЕПНАЯ Д.32</v>
          </cell>
          <cell r="C357">
            <v>32</v>
          </cell>
          <cell r="D357">
            <v>20</v>
          </cell>
        </row>
        <row r="358">
          <cell r="A358" t="str">
            <v>ООО"ПОЛИПЛАН"</v>
          </cell>
          <cell r="B358" t="str">
            <v>188900,Г.ВЫБОРГ,УЛ.ЛЕНИНГРАДСКОЕ ШОССЕ,ДОМ 21А</v>
          </cell>
          <cell r="C358">
            <v>32</v>
          </cell>
          <cell r="D358">
            <v>589</v>
          </cell>
        </row>
        <row r="359">
          <cell r="A359" t="str">
            <v>ООО "ЮНИС К"</v>
          </cell>
          <cell r="B359" t="str">
            <v>692503 Г.УССУРИЙСК УЛ.КИРОВА 25 А</v>
          </cell>
          <cell r="C359">
            <v>31</v>
          </cell>
          <cell r="D359">
            <v>157</v>
          </cell>
        </row>
        <row r="360">
          <cell r="A360" t="str">
            <v>ООО ТОРГОВО-ЭКОНОМИЧЕСКАЯ КОМПАНИЯ "КЕНТАВР"</v>
          </cell>
          <cell r="B360" t="str">
            <v>660048,КРАСНОЯРСКИЙ КРАЙ,Г.КРАСНОЯРСК,УЛ.МАЕРЧАКА 51, Т.246472</v>
          </cell>
          <cell r="C360">
            <v>30</v>
          </cell>
          <cell r="D360">
            <v>266</v>
          </cell>
        </row>
        <row r="361">
          <cell r="A361" t="str">
            <v>"ИДЕАЛ"  ТОО</v>
          </cell>
          <cell r="B361" t="str">
            <v>188537,ЛЕНГ.ОБЛ.Г.СОСНОВЫЙ БОР,УЛ.СОЛНЕЧНАЯ,39 КВ.121</v>
          </cell>
          <cell r="C361">
            <v>30</v>
          </cell>
          <cell r="D361">
            <v>45</v>
          </cell>
        </row>
        <row r="362">
          <cell r="A362" t="str">
            <v>ООО"ВЕЛЕС"</v>
          </cell>
          <cell r="B362" t="str">
            <v>454047 РОССИЯ ЧЕЛЯБИНСК УЛ.ПРИБОРОСТРОИТЕЛЕЙ 16А</v>
          </cell>
          <cell r="C362">
            <v>30</v>
          </cell>
          <cell r="D362">
            <v>928</v>
          </cell>
        </row>
        <row r="363">
          <cell r="A363" t="str">
            <v>ТОО "БАЛТЭКСКОМ"</v>
          </cell>
          <cell r="B363" t="str">
            <v>236000,КАЛИНИНГРАД,ПР.МИРА 85</v>
          </cell>
          <cell r="C363">
            <v>22</v>
          </cell>
          <cell r="D363">
            <v>482</v>
          </cell>
        </row>
        <row r="364">
          <cell r="A364" t="str">
            <v>ЧП ПИЧУЕВ С.М. СВИД. ШШ 504</v>
          </cell>
          <cell r="B364" t="str">
            <v>673370 ЧИТИНСКАЯ ОБЛ.Г.ШИЛКА УЛ.2-Я НАБЕРЕЖНАЯ 18А</v>
          </cell>
          <cell r="C364">
            <v>22</v>
          </cell>
          <cell r="D364">
            <v>40</v>
          </cell>
        </row>
        <row r="365">
          <cell r="A365" t="str">
            <v>КРЕСТЬЯНСКОЕ ФЕРМЕРСКОЕ ХОЗЯЙСТВО  "НАДЕЖДА-2"</v>
          </cell>
          <cell r="B365" t="str">
            <v>674668 ЧИТ.ОБЛ.П.СТЕПНОЙ</v>
          </cell>
          <cell r="C365">
            <v>22</v>
          </cell>
          <cell r="D365">
            <v>42</v>
          </cell>
        </row>
        <row r="366">
          <cell r="A366" t="str">
            <v>"ДИКТИС", ООО</v>
          </cell>
          <cell r="B366" t="str">
            <v>196158, С-ПЕТЕРБУРГ, МОСКОВСКОЕ ШОССЕ, 4</v>
          </cell>
          <cell r="C366">
            <v>22</v>
          </cell>
          <cell r="D366">
            <v>580</v>
          </cell>
        </row>
        <row r="367">
          <cell r="A367" t="str">
            <v>ЗАО"МИТЕКС"</v>
          </cell>
          <cell r="B367" t="str">
            <v>198092, С-ПЕТЕРБУРГ,МИТРОФАНЬЕВСКОЕ,ШОССЕ,5В</v>
          </cell>
          <cell r="C367">
            <v>22</v>
          </cell>
          <cell r="D367">
            <v>625</v>
          </cell>
        </row>
        <row r="368">
          <cell r="A368" t="str">
            <v>ЗАО "МАРВЕЛЛ"</v>
          </cell>
          <cell r="B368" t="str">
            <v>236038 КАЛИНИНГРАД УЛ.ЕЛОВАЯ,10 ТЕЛ.217987</v>
          </cell>
          <cell r="C368">
            <v>22</v>
          </cell>
          <cell r="D368">
            <v>810</v>
          </cell>
        </row>
        <row r="369">
          <cell r="A369" t="str">
            <v>"ТЕХКОНТАКТ" АОЗТ</v>
          </cell>
          <cell r="B369" t="str">
            <v>195267,С-ПЕТЕРБУРГ,УЛ,УШИНСКОГО,41</v>
          </cell>
          <cell r="C369">
            <v>21</v>
          </cell>
          <cell r="D369">
            <v>680</v>
          </cell>
        </row>
        <row r="370">
          <cell r="A370" t="str">
            <v>ЗАО"МТМ МЕТАЛЛ"</v>
          </cell>
          <cell r="B370" t="str">
            <v>115516,МОСКВА,УЛ.ЛУГАНСКАЯ 4/1</v>
          </cell>
          <cell r="C370">
            <v>20</v>
          </cell>
          <cell r="D370">
            <v>800</v>
          </cell>
        </row>
        <row r="371">
          <cell r="A371" t="str">
            <v>ИП ЮЛДАШЕВ ИГОРЬ ЭГАМБЕРДОВИЧ</v>
          </cell>
          <cell r="B371" t="str">
            <v>214014 Г.СМОЛЕНСК УЛ.ИСАКОВСКРГО Д.22 КВ.20</v>
          </cell>
          <cell r="C371">
            <v>20</v>
          </cell>
          <cell r="D371">
            <v>438</v>
          </cell>
        </row>
        <row r="372">
          <cell r="A372" t="str">
            <v>"КВАРЦ"ОБЩЕСТВО С ОГРАНИЧЕННОЙ ОТВЕТСТВЕННОСТЬЮ</v>
          </cell>
          <cell r="B372" t="str">
            <v>674665 Г.КРАСНОКАМЕНСК,Д.438,КВ.263 ТЕЛ.4-64-73</v>
          </cell>
          <cell r="C372">
            <v>20</v>
          </cell>
          <cell r="D372">
            <v>65</v>
          </cell>
        </row>
        <row r="373">
          <cell r="A373" t="str">
            <v>"ВНЕШМЕТАЛЛТОРГ" ООО</v>
          </cell>
          <cell r="B373" t="str">
            <v>195197, С-ПЕТЕРБУРГ,ЛАБОРАТОРНЫЙ ПР. 23</v>
          </cell>
          <cell r="C373">
            <v>20</v>
          </cell>
          <cell r="D373">
            <v>1828</v>
          </cell>
        </row>
        <row r="374">
          <cell r="A374" t="str">
            <v>ТОО "КАЗАНЬВТОРЦВЕТМЕТ"</v>
          </cell>
          <cell r="B374" t="str">
            <v>420054 Г.КАЗАНЬ УЛ.СКЛАДСКАЯ Д.4</v>
          </cell>
          <cell r="C374">
            <v>20</v>
          </cell>
          <cell r="D374">
            <v>617</v>
          </cell>
        </row>
        <row r="375">
          <cell r="A375" t="str">
            <v>ЗАО-ПТО "САМАЛ"</v>
          </cell>
          <cell r="B375" t="str">
            <v>446228 РОССИЯ П.СТРОЙКЕРАМИКА, УЛ.ДРУЖБЫ,19-71 Т.359-137</v>
          </cell>
          <cell r="C375">
            <v>20</v>
          </cell>
          <cell r="D375">
            <v>715</v>
          </cell>
        </row>
        <row r="376">
          <cell r="A376" t="str">
            <v>ООО "ПЕТРОВИВ"</v>
          </cell>
          <cell r="B376" t="str">
            <v>198107, С-ПЕТЕРБУРГ,ПР. СТАЧЕК, 136</v>
          </cell>
          <cell r="C376">
            <v>20</v>
          </cell>
          <cell r="D376">
            <v>650</v>
          </cell>
        </row>
        <row r="377">
          <cell r="A377" t="str">
            <v>ООО "ТОРГОВЫЙ ДОМ "НЕБРОСКО"</v>
          </cell>
          <cell r="B377" t="str">
            <v>127599 МОСКВА УЛ.БУСИНОВСКАЯ ГОРКА Д.1,КОРП.2</v>
          </cell>
          <cell r="C377">
            <v>20</v>
          </cell>
          <cell r="D377">
            <v>900</v>
          </cell>
        </row>
        <row r="378">
          <cell r="A378" t="str">
            <v>ЗАО"НПО"АВАНГАРД"</v>
          </cell>
          <cell r="B378" t="str">
            <v>113638 МОСКВА,УЛ.КРИВОРОЖСКАЯ,Д.33</v>
          </cell>
          <cell r="C378">
            <v>20</v>
          </cell>
          <cell r="D378">
            <v>705</v>
          </cell>
        </row>
        <row r="379">
          <cell r="A379" t="str">
            <v>ЗАО"ВТОРПРОМРЕСУРСЫ"</v>
          </cell>
          <cell r="B379" t="str">
            <v>115583 МОСКВА ВОРОНЕЖСКАЯ 8-4</v>
          </cell>
          <cell r="C379">
            <v>20</v>
          </cell>
          <cell r="D379">
            <v>775</v>
          </cell>
        </row>
        <row r="380">
          <cell r="A380" t="str">
            <v>ТОО "ГЕРЭЙ"</v>
          </cell>
          <cell r="B380" t="str">
            <v>125130 МОСКВА УЛ.ПРИОРОВА, 36</v>
          </cell>
          <cell r="C380">
            <v>20</v>
          </cell>
          <cell r="D380">
            <v>750</v>
          </cell>
        </row>
        <row r="381">
          <cell r="A381" t="str">
            <v>ЗАО "РЕЦИМЕТАЛЛ"</v>
          </cell>
          <cell r="B381" t="str">
            <v>113519, МОСКВА, УЛ.ЧЕРТАНОВСКАЯ, Д.31, К.1</v>
          </cell>
          <cell r="C381">
            <v>19</v>
          </cell>
          <cell r="D381">
            <v>757</v>
          </cell>
        </row>
        <row r="382">
          <cell r="A382" t="str">
            <v>ЗАО "РУСЬСТАЛЬРЕСУРС"</v>
          </cell>
          <cell r="B382" t="str">
            <v>115201,МОСКВА,КАШИРСКИЙ ПР.17/18 РОССИЯ</v>
          </cell>
          <cell r="C382">
            <v>19</v>
          </cell>
          <cell r="D382">
            <v>850</v>
          </cell>
        </row>
        <row r="383">
          <cell r="A383" t="str">
            <v>ЗАО "КОМПАНИЯ "ПРОМТЕХНОЛОГИЯ"</v>
          </cell>
          <cell r="B383" t="str">
            <v>125047,МОСКВА,УЛ.ГОТВАЛЬДА 8/26 ТЕЛ: 489-88-51</v>
          </cell>
          <cell r="C383">
            <v>19</v>
          </cell>
          <cell r="D383">
            <v>750</v>
          </cell>
        </row>
        <row r="384">
          <cell r="A384" t="str">
            <v>ООО "БУСТЕК"</v>
          </cell>
          <cell r="B384" t="str">
            <v>143952, МОСКОВСКАЯ ОБЛ., Г.РЕУТОВ, УЛ.КОМСОМОЛЬСКАЯ, 27, КВ.21</v>
          </cell>
          <cell r="C384">
            <v>19</v>
          </cell>
          <cell r="D384">
            <v>520</v>
          </cell>
        </row>
        <row r="385">
          <cell r="A385" t="str">
            <v>"БРИГАДИР" ООО</v>
          </cell>
          <cell r="B385" t="str">
            <v>188900, Г.ВЫБОРГ, ПР.ЛЕНИНА, Д.5, КВ.4</v>
          </cell>
          <cell r="C385">
            <v>19</v>
          </cell>
          <cell r="D385">
            <v>550</v>
          </cell>
        </row>
        <row r="386">
          <cell r="A386" t="str">
            <v>ООО "ЛАКОНИКА"</v>
          </cell>
          <cell r="B386" t="str">
            <v>238340 Г.СВЕТЛЫЙ,УЛ.МИРА,4 ТЕЛ.27-38-86</v>
          </cell>
          <cell r="C386">
            <v>18</v>
          </cell>
          <cell r="D386">
            <v>854</v>
          </cell>
        </row>
        <row r="387">
          <cell r="A387" t="str">
            <v>ООО"АТТИС-Р"</v>
          </cell>
          <cell r="B387" t="str">
            <v>113452 МОСКВА УЛ.ЯЛТИНСКАЯ 7</v>
          </cell>
          <cell r="C387">
            <v>17</v>
          </cell>
          <cell r="D387">
            <v>600</v>
          </cell>
        </row>
        <row r="388">
          <cell r="A388" t="str">
            <v>ООО"РАМЭКСО"</v>
          </cell>
          <cell r="B388" t="str">
            <v>454100 РОССИЯ ЧЕЛЯБИНСК УЛ.ЧИЧЕРИНА 5-313</v>
          </cell>
          <cell r="C388">
            <v>15</v>
          </cell>
          <cell r="D388">
            <v>1224</v>
          </cell>
        </row>
        <row r="389">
          <cell r="A389" t="str">
            <v>ООО"ЭНИГМА"</v>
          </cell>
          <cell r="B389" t="str">
            <v>692570 С.ПОКРОВКА ПЕР.РАБОЧИЙ 5 КВ.8 ОКТЯБРЬСКОГО Р-НА ПРИМОРСКОГО КРАЯ</v>
          </cell>
          <cell r="C389">
            <v>15</v>
          </cell>
          <cell r="D389">
            <v>160</v>
          </cell>
        </row>
        <row r="390">
          <cell r="A390" t="str">
            <v>ЗАО "РОСМАРК-СТАЛЬ"</v>
          </cell>
          <cell r="B390" t="str">
            <v>196233, С-ПЕТЕРБУРГ,ПР.КОСМОНАВТОВ,Д.42 ПОМ.10 Н</v>
          </cell>
          <cell r="C390">
            <v>15</v>
          </cell>
          <cell r="D390">
            <v>654</v>
          </cell>
        </row>
        <row r="391">
          <cell r="A391" t="str">
            <v>ИЧП А.А.ИЕВЛИВОЙ "АЛИРЛИАНЖ"</v>
          </cell>
          <cell r="B391" t="str">
            <v>692570 С.ПОКРОВКА  УЛ.ОКТЯБРЬСКАЯ 5-23  ОКТЯБРЬСКОГО РАЙОНА</v>
          </cell>
          <cell r="C391">
            <v>15</v>
          </cell>
          <cell r="D391">
            <v>160</v>
          </cell>
        </row>
        <row r="392">
          <cell r="A392" t="str">
            <v>ООО"ТРЕЙД-ИНВЕСТ"</v>
          </cell>
          <cell r="B392" t="str">
            <v>193036,С-ПЕТЕРБУРГ,ЛИГОВСКИЙ ПР.29.</v>
          </cell>
          <cell r="C392">
            <v>14</v>
          </cell>
          <cell r="D392">
            <v>332</v>
          </cell>
        </row>
        <row r="393">
          <cell r="A393" t="str">
            <v>ОЛЬШЕВСКИЙ АНДРЕЙ ИГОРЕВИЧ VII-ВС N 659886  ОТ 29.01.87 УССУРИЙСКИМ ОВД ПРИМ.КР.</v>
          </cell>
          <cell r="B393" t="str">
            <v>692550 С.МИХАЙЛОВКА УЛ.ЗАВОДСКАЯ 6А КВ.9ПРИМОРСКИЙ КРАЙ МИХАЙЛОВСКИЙ Р-Н</v>
          </cell>
          <cell r="C393">
            <v>14</v>
          </cell>
          <cell r="D393">
            <v>160</v>
          </cell>
        </row>
        <row r="394">
          <cell r="A394" t="str">
            <v>ОТКРЫТОЕ АКЦИОНЕРНОЕ ОБЩЕСТВО"ДАЛЬВТОРЦВЕТМЕТ"</v>
          </cell>
          <cell r="B394" t="str">
            <v>680032 Г. ХАБАРОВСК,УЛ.ЗЕЛЕНАЯ,2А</v>
          </cell>
          <cell r="C394">
            <v>14</v>
          </cell>
          <cell r="D394">
            <v>500</v>
          </cell>
        </row>
        <row r="395">
          <cell r="A395" t="str">
            <v>ОАО "КАЛИНИНГРАДВТОРМЕТ"</v>
          </cell>
          <cell r="B395" t="str">
            <v>236017 Г.КАЛИНИНГРАД   ПР.ПОБЕДЫ,35    ТЕЛ.215480</v>
          </cell>
          <cell r="C395">
            <v>13</v>
          </cell>
          <cell r="D395">
            <v>545</v>
          </cell>
        </row>
        <row r="396">
          <cell r="A396" t="str">
            <v>ООО "МОДЭКС"</v>
          </cell>
          <cell r="B396" t="str">
            <v>173003,Г.НОВГОРОД УЛ.ГЕРМАНА 25</v>
          </cell>
          <cell r="C396">
            <v>13</v>
          </cell>
          <cell r="D396">
            <v>511</v>
          </cell>
        </row>
        <row r="397">
          <cell r="A397" t="str">
            <v>ГП "ВТОРЦВЕТМЕТ"</v>
          </cell>
          <cell r="B397" t="str">
            <v>163035,Г.АРХАНГЕЛЬСК,УЛ.2-Я БИРЖЕВАЯ ВЕТКА</v>
          </cell>
          <cell r="C397">
            <v>12</v>
          </cell>
          <cell r="D397">
            <v>163</v>
          </cell>
        </row>
        <row r="398">
          <cell r="A398" t="str">
            <v>ОАО "МОСТОЧЛЕГМАШ"</v>
          </cell>
          <cell r="B398" t="str">
            <v>121354,МОСКВА,УЛ.ДОРОГОБУЖСКАЯ,Д.14 ТЕЛ.447-38-75</v>
          </cell>
          <cell r="C398">
            <v>10</v>
          </cell>
          <cell r="D398">
            <v>362</v>
          </cell>
        </row>
        <row r="399">
          <cell r="A399" t="str">
            <v>МОСКАЛЕНКО АНТОНИНА АЛЕКСАНДРОВНА П-Т VIII-ЖС 615801 ОТ 01.07.80 ВАСИЛЬЕВ.РОВД</v>
          </cell>
          <cell r="B399" t="str">
            <v>692570 С.ПОКРОВКА УЛ.КОСМОНАВТОВ 3-48</v>
          </cell>
          <cell r="C399">
            <v>9</v>
          </cell>
          <cell r="D399">
            <v>90</v>
          </cell>
        </row>
        <row r="400">
          <cell r="A400" t="str">
            <v>ЗАО "ЭКОДОР"</v>
          </cell>
          <cell r="B400" t="str">
            <v>129343,МОСКВА,ПР-Д СЕРЕБРЯКОВА,ВЛАД.2 ПО ПОРУЧЕНИЮ ООО "ФИРМА"ВИВИД" T.187-78-18</v>
          </cell>
          <cell r="C400">
            <v>9</v>
          </cell>
          <cell r="D400">
            <v>400</v>
          </cell>
        </row>
        <row r="401">
          <cell r="A401" t="str">
            <v>ООО"КРИТЕРИЙ"</v>
          </cell>
          <cell r="B401" t="str">
            <v>236010 КАЛИНИНГРАД,УЛ.НЕФТЯНАЯ,2  РОССИЯ</v>
          </cell>
          <cell r="C401">
            <v>9</v>
          </cell>
          <cell r="D401">
            <v>600</v>
          </cell>
        </row>
        <row r="402">
          <cell r="A402" t="str">
            <v>CП ООО "ВИСТ И К"</v>
          </cell>
          <cell r="B402" t="str">
            <v>236013 КАЛИНИНГРАД,УЛ.МАГНИТОГОРСКАЯ Д.4</v>
          </cell>
          <cell r="C402">
            <v>7</v>
          </cell>
          <cell r="D402">
            <v>502</v>
          </cell>
        </row>
        <row r="403">
          <cell r="A403" t="str">
            <v>ООО "ЛИ ДА"</v>
          </cell>
          <cell r="B403" t="str">
            <v>690091 Г.ВЛАДИВОСТОК УЛ.АЛЕУТСКАЯ 11 ПРИМОРСКОГО КРАЯ</v>
          </cell>
          <cell r="C403">
            <v>7</v>
          </cell>
          <cell r="D403">
            <v>250</v>
          </cell>
        </row>
        <row r="404">
          <cell r="A404" t="str">
            <v>СП-ООО "ВТОРМЕТ-ВЕСТ ГМБХ"                                       1407</v>
          </cell>
          <cell r="B404" t="str">
            <v>390000 РЯЗАНЬ КУДРЯВЦЕВА Д.19</v>
          </cell>
          <cell r="C404">
            <v>6</v>
          </cell>
          <cell r="D404">
            <v>603</v>
          </cell>
        </row>
        <row r="405">
          <cell r="A405" t="str">
            <v>ООО"ТОП-ТРЕЙДИНГ"</v>
          </cell>
          <cell r="B405" t="str">
            <v>121352 МОСКВА,СЛАВЯНСКИЙ Б/Р,15/1 К.6 ТЕЛ.207-99-94</v>
          </cell>
          <cell r="C405">
            <v>5</v>
          </cell>
          <cell r="D405">
            <v>640</v>
          </cell>
        </row>
        <row r="406">
          <cell r="A406" t="str">
            <v>ООО "ТРАНС-ЮГ"</v>
          </cell>
          <cell r="B406" t="str">
            <v>674650 ЧИТИНСКАЯ ОБЛ.П.ЗАБАЙКАЛЬСК,УЛ.КОМСОМОЛЬСКАЯ 5/9</v>
          </cell>
          <cell r="C406">
            <v>5</v>
          </cell>
          <cell r="D406">
            <v>300</v>
          </cell>
        </row>
        <row r="407">
          <cell r="A407" t="str">
            <v>БАРАНОВА НАДЕЖДА ВАЛЕРЬЕВНА П-Т III-БВ 743065 ОТ 23.08.79 ОВД ХМЕЛЬНИЦКОГО ГОРИС</v>
          </cell>
          <cell r="B407" t="str">
            <v>692570 С.ПОКРОВКА УЛ.КОСМОНАВТОВ 3 КВ.25ОКТЯБРЬСКОГО Р-НА ПРИМОРСКОГО КРАЯ</v>
          </cell>
          <cell r="C407">
            <v>5</v>
          </cell>
          <cell r="D407">
            <v>140</v>
          </cell>
        </row>
        <row r="408">
          <cell r="A408" t="str">
            <v>ООО "МЕТАЛКАСТ"</v>
          </cell>
          <cell r="B408" t="str">
            <v>236040,КАЛИНИНГРАД ЛЕНИНСКИЙ ПР-Т,27/31</v>
          </cell>
          <cell r="C408">
            <v>5</v>
          </cell>
          <cell r="D408">
            <v>634</v>
          </cell>
        </row>
        <row r="409">
          <cell r="A409" t="str">
            <v>ООО"ТАНГЕНС"</v>
          </cell>
          <cell r="B409" t="str">
            <v>190121, С-ПЕТЕРБУРГ,АНГЛИЙСКИЙ ПР.Д.19,КВ.236</v>
          </cell>
          <cell r="C409">
            <v>4</v>
          </cell>
          <cell r="D409">
            <v>600</v>
          </cell>
        </row>
        <row r="410">
          <cell r="A410" t="str">
            <v>"ФРАММ"ОБЩЕСТВО С ОГРАНИЧЕННОЙ ОТВЕТСТВЕ</v>
          </cell>
          <cell r="B410" t="str">
            <v>674665 Г КРАСНОКАМЕНСК ДОМ 9-Ц КВ 194</v>
          </cell>
          <cell r="C410">
            <v>4</v>
          </cell>
          <cell r="D410">
            <v>30</v>
          </cell>
        </row>
        <row r="411">
          <cell r="A411" t="str">
            <v>ЗАО "УЗПС" ТОРГОВЫЙ ДОМ"</v>
          </cell>
          <cell r="B411" t="str">
            <v>624070 РОССИЯ БЕРЕЗОВСКИЙ СВЕРДЛ.ОБЛ.</v>
          </cell>
          <cell r="C411">
            <v>3</v>
          </cell>
          <cell r="D411">
            <v>1572</v>
          </cell>
        </row>
        <row r="412">
          <cell r="A412" t="str">
            <v>ООО "ФОБОС"</v>
          </cell>
          <cell r="B412" t="str">
            <v>692570 С.ПОКРОВКА УЛ.СОВЕТОВ 101 КВ.3</v>
          </cell>
          <cell r="C412">
            <v>2</v>
          </cell>
          <cell r="D412">
            <v>160</v>
          </cell>
        </row>
        <row r="413">
          <cell r="A413" t="str">
            <v>ЗАО "НЕФТЕГАЗ КОМПАНИ ЛТД"</v>
          </cell>
          <cell r="B413" t="str">
            <v>119517,г.МОСКВА,ул.НЕЖИНСКАЯ,19,корп.2</v>
          </cell>
          <cell r="C413">
            <v>2</v>
          </cell>
          <cell r="D413">
            <v>1500</v>
          </cell>
        </row>
        <row r="414">
          <cell r="A414" t="str">
            <v>"АРМАН-2" ИНДИВИДУАЛЬНОЕ ЧАСТНОЕ ПРЕДПРИ</v>
          </cell>
          <cell r="B414" t="str">
            <v>674665 Г.КРАСНОКАМЕНСК ДОМ 431 КВ 63</v>
          </cell>
          <cell r="C414">
            <v>2</v>
          </cell>
          <cell r="D414">
            <v>49</v>
          </cell>
        </row>
        <row r="415">
          <cell r="A415" t="str">
            <v>ТОВАРИЩЕСТВО С ОГРАНИЧЕННОЙ ОТВЕТСТВЕННОСТЬЮ "ПРОТОН"</v>
          </cell>
          <cell r="B415" t="str">
            <v>673382 ЧИТИНСКАЯ ОБЛ.РП.ПЕРВОМАЙСКИЙ    А/Я 53</v>
          </cell>
          <cell r="C415">
            <v>2</v>
          </cell>
          <cell r="D415">
            <v>100</v>
          </cell>
        </row>
        <row r="416">
          <cell r="A416" t="str">
            <v>ООО ТПК"МЕТАЛЛОСЕРВИС"</v>
          </cell>
          <cell r="B416" t="str">
            <v>Г.УССУРИЙСК,УЛ.СОВЕТСКАЯ 84 ТЕЛ 32167</v>
          </cell>
          <cell r="C416">
            <v>1</v>
          </cell>
          <cell r="D416">
            <v>60</v>
          </cell>
        </row>
      </sheetData>
      <sheetData sheetId="2" refreshError="1">
        <row r="1">
          <cell r="A1" t="str">
            <v>Выражение1</v>
          </cell>
          <cell r="B1" t="str">
            <v>тонн</v>
          </cell>
          <cell r="C1" t="str">
            <v>долл за тонну</v>
          </cell>
        </row>
        <row r="2">
          <cell r="A2" t="str">
            <v>720449</v>
          </cell>
          <cell r="B2">
            <v>345408</v>
          </cell>
          <cell r="C2">
            <v>74</v>
          </cell>
        </row>
        <row r="3">
          <cell r="A3" t="str">
            <v>720441</v>
          </cell>
          <cell r="B3">
            <v>19681</v>
          </cell>
          <cell r="C3">
            <v>55</v>
          </cell>
        </row>
        <row r="4">
          <cell r="A4" t="str">
            <v>720421</v>
          </cell>
          <cell r="B4">
            <v>15129</v>
          </cell>
          <cell r="C4">
            <v>742</v>
          </cell>
        </row>
        <row r="5">
          <cell r="A5" t="str">
            <v>720429</v>
          </cell>
          <cell r="B5">
            <v>12825</v>
          </cell>
          <cell r="C5">
            <v>119</v>
          </cell>
        </row>
        <row r="6">
          <cell r="A6" t="str">
            <v>720410</v>
          </cell>
          <cell r="B6">
            <v>7579</v>
          </cell>
          <cell r="C6">
            <v>76</v>
          </cell>
        </row>
        <row r="7">
          <cell r="A7" t="str">
            <v>720450</v>
          </cell>
          <cell r="B7">
            <v>856</v>
          </cell>
          <cell r="C7">
            <v>161</v>
          </cell>
        </row>
      </sheetData>
      <sheetData sheetId="3" refreshError="1">
        <row r="1">
          <cell r="A1" t="str">
            <v>Выражение1</v>
          </cell>
          <cell r="B1" t="str">
            <v>NAIM</v>
          </cell>
          <cell r="C1" t="str">
            <v>тонн</v>
          </cell>
          <cell r="D1" t="str">
            <v>долл за тонну</v>
          </cell>
        </row>
        <row r="2">
          <cell r="A2" t="str">
            <v>720410</v>
          </cell>
          <cell r="B2" t="str">
            <v>Лом и отходы литейного чугуна</v>
          </cell>
          <cell r="C2">
            <v>7579</v>
          </cell>
          <cell r="D2">
            <v>76</v>
          </cell>
        </row>
        <row r="3">
          <cell r="A3" t="str">
            <v>720421</v>
          </cell>
          <cell r="B3" t="str">
            <v>ОТХОДЫ И ЛОМ ЛЕГИРОВАННОЙ, КОРРОЗИОНОСТОЙКОЙ [НЕРЖАВЕЮЩЕЙ] СТАЛИ</v>
          </cell>
          <cell r="C3">
            <v>15129</v>
          </cell>
          <cell r="D3">
            <v>742</v>
          </cell>
        </row>
        <row r="4">
          <cell r="A4" t="str">
            <v>720429</v>
          </cell>
          <cell r="B4" t="str">
            <v>Лом другой легированной стали</v>
          </cell>
          <cell r="C4">
            <v>12825</v>
          </cell>
          <cell r="D4">
            <v>119</v>
          </cell>
        </row>
        <row r="5">
          <cell r="A5" t="str">
            <v>720441</v>
          </cell>
          <cell r="B5" t="str">
            <v>ТОКАРНАЯ СТРУЖКА, ОБРЕЗКИ, ОБЛОМКИ, ОТХОДЫ ФРЕЗЕРНОГО ПРОИЗВОДСТВА, ОПИЛКИ, ОТХОДЫ ОБРЕЗКИ И ШТАМПОВКИ, ПАКЕТИРОВАННЫЕ ИЛИ НЕПАКЕТИРОВАННЫЕ</v>
          </cell>
          <cell r="C5">
            <v>19681</v>
          </cell>
          <cell r="D5">
            <v>55</v>
          </cell>
        </row>
        <row r="6">
          <cell r="A6" t="str">
            <v>720449</v>
          </cell>
          <cell r="B6" t="str">
            <v>ПРОЧИЕ ОТХОДЫ И ЛОМ ЧЕРНЫХ МЕТАЛЛОВ</v>
          </cell>
          <cell r="C6">
            <v>345408</v>
          </cell>
          <cell r="D6">
            <v>74</v>
          </cell>
        </row>
        <row r="7">
          <cell r="A7" t="str">
            <v>720450</v>
          </cell>
          <cell r="B7" t="str">
            <v>СЛИТКИ ЧЕРНЫХ МЕТАЛЛОВ ДЛЯ ПЕРЕПЛАВКИ (ШИХТОВЫЕ СЛИТКИ)</v>
          </cell>
          <cell r="C7">
            <v>856</v>
          </cell>
          <cell r="D7">
            <v>161</v>
          </cell>
        </row>
      </sheetData>
      <sheetData sheetId="4" refreshError="1">
        <row r="1">
          <cell r="A1" t="str">
            <v>G202</v>
          </cell>
          <cell r="B1" t="str">
            <v>G2021</v>
          </cell>
          <cell r="C1" t="str">
            <v>тонн</v>
          </cell>
          <cell r="D1" t="str">
            <v>долл за тонну</v>
          </cell>
        </row>
        <row r="2">
          <cell r="A2" t="str">
            <v>ДАФ</v>
          </cell>
          <cell r="B2" t="str">
            <v>ЗАБАЙКАЛЬСК</v>
          </cell>
          <cell r="C2">
            <v>5761</v>
          </cell>
          <cell r="D2">
            <v>63</v>
          </cell>
        </row>
        <row r="3">
          <cell r="A3" t="str">
            <v>ДАФ</v>
          </cell>
          <cell r="B3" t="str">
            <v xml:space="preserve"> ПЕЧОРЫ</v>
          </cell>
          <cell r="C3">
            <v>3790</v>
          </cell>
          <cell r="D3">
            <v>67</v>
          </cell>
        </row>
        <row r="4">
          <cell r="A4" t="str">
            <v>ДАФ</v>
          </cell>
          <cell r="B4" t="str">
            <v>ГРОДЕКОВО</v>
          </cell>
          <cell r="C4">
            <v>2169</v>
          </cell>
          <cell r="D4">
            <v>77</v>
          </cell>
        </row>
        <row r="5">
          <cell r="A5" t="str">
            <v>ДАФ</v>
          </cell>
          <cell r="B5" t="str">
            <v>ИВАНГОРОД</v>
          </cell>
          <cell r="C5">
            <v>2057</v>
          </cell>
          <cell r="D5">
            <v>83</v>
          </cell>
        </row>
        <row r="6">
          <cell r="A6" t="str">
            <v>ДАФ</v>
          </cell>
          <cell r="B6" t="str">
            <v>ПЕЧОРЫ</v>
          </cell>
          <cell r="C6">
            <v>1880</v>
          </cell>
          <cell r="D6">
            <v>63</v>
          </cell>
        </row>
        <row r="7">
          <cell r="A7" t="str">
            <v>ДАФ</v>
          </cell>
          <cell r="B7" t="str">
            <v>ВЯРТСИЛЯ</v>
          </cell>
          <cell r="C7">
            <v>1537</v>
          </cell>
          <cell r="D7">
            <v>73</v>
          </cell>
        </row>
        <row r="8">
          <cell r="A8" t="str">
            <v>ДАФ</v>
          </cell>
          <cell r="B8" t="str">
            <v>-СВЕТОГОРСК</v>
          </cell>
          <cell r="C8">
            <v>1380</v>
          </cell>
          <cell r="D8">
            <v>85</v>
          </cell>
        </row>
        <row r="9">
          <cell r="A9" t="str">
            <v>ДАФ</v>
          </cell>
          <cell r="B9" t="str">
            <v xml:space="preserve"> ПЫТАЛОВО</v>
          </cell>
          <cell r="C9">
            <v>1270</v>
          </cell>
          <cell r="D9">
            <v>65</v>
          </cell>
        </row>
        <row r="10">
          <cell r="A10" t="str">
            <v>ДАФ</v>
          </cell>
          <cell r="B10" t="str">
            <v>-ВЯРТСИЛЯ</v>
          </cell>
          <cell r="C10">
            <v>1143</v>
          </cell>
          <cell r="D10">
            <v>80</v>
          </cell>
        </row>
        <row r="11">
          <cell r="A11" t="str">
            <v>ДАФ</v>
          </cell>
          <cell r="B11" t="str">
            <v>СКАНГАЛИ</v>
          </cell>
          <cell r="C11">
            <v>1046</v>
          </cell>
          <cell r="D11">
            <v>41</v>
          </cell>
        </row>
        <row r="12">
          <cell r="A12" t="str">
            <v>ДАФ</v>
          </cell>
          <cell r="B12" t="str">
            <v xml:space="preserve"> СТ.СВЕТОГОРСК</v>
          </cell>
          <cell r="C12">
            <v>1002</v>
          </cell>
          <cell r="D12">
            <v>79</v>
          </cell>
        </row>
        <row r="13">
          <cell r="A13" t="str">
            <v>ДАФ</v>
          </cell>
          <cell r="B13" t="str">
            <v>ПОСИНЬ</v>
          </cell>
          <cell r="C13">
            <v>982</v>
          </cell>
          <cell r="D13">
            <v>68</v>
          </cell>
        </row>
        <row r="14">
          <cell r="A14" t="str">
            <v>ДАФ</v>
          </cell>
          <cell r="B14" t="str">
            <v>СЕБЕЖ</v>
          </cell>
          <cell r="C14">
            <v>926</v>
          </cell>
          <cell r="D14">
            <v>54</v>
          </cell>
        </row>
        <row r="15">
          <cell r="A15" t="str">
            <v>ДАФ</v>
          </cell>
          <cell r="B15" t="str">
            <v>МАНЬЧЖУРИЯ</v>
          </cell>
          <cell r="C15">
            <v>824</v>
          </cell>
          <cell r="D15">
            <v>41</v>
          </cell>
        </row>
        <row r="16">
          <cell r="A16" t="str">
            <v>ДАФ</v>
          </cell>
          <cell r="B16" t="str">
            <v xml:space="preserve"> ГРАНИЦА РФ</v>
          </cell>
          <cell r="C16">
            <v>800</v>
          </cell>
          <cell r="D16">
            <v>62</v>
          </cell>
        </row>
        <row r="17">
          <cell r="A17" t="str">
            <v>ДАФ</v>
          </cell>
          <cell r="B17" t="str">
            <v xml:space="preserve"> СТ.БУСЛОВСКАЯ</v>
          </cell>
          <cell r="C17">
            <v>630</v>
          </cell>
          <cell r="D17">
            <v>78</v>
          </cell>
        </row>
        <row r="18">
          <cell r="A18" t="str">
            <v>ДАФ</v>
          </cell>
          <cell r="B18" t="str">
            <v>-СТ.СВЕТОГОРСК</v>
          </cell>
          <cell r="C18">
            <v>595</v>
          </cell>
          <cell r="D18">
            <v>75</v>
          </cell>
        </row>
        <row r="19">
          <cell r="A19" t="str">
            <v>ДАФ</v>
          </cell>
          <cell r="B19" t="str">
            <v>Г. МАНЬЧЖУРИЯ.</v>
          </cell>
          <cell r="C19">
            <v>475</v>
          </cell>
          <cell r="D19">
            <v>80</v>
          </cell>
        </row>
        <row r="20">
          <cell r="A20" t="str">
            <v>ДАФ</v>
          </cell>
          <cell r="B20" t="str">
            <v>СТ.ПЕЧОРЫ-ПСКОВСКИЕ</v>
          </cell>
          <cell r="C20">
            <v>452</v>
          </cell>
          <cell r="D20">
            <v>57</v>
          </cell>
        </row>
        <row r="21">
          <cell r="A21" t="str">
            <v>ДАФ</v>
          </cell>
          <cell r="B21" t="str">
            <v>ПОСЕНЬ</v>
          </cell>
          <cell r="C21">
            <v>450</v>
          </cell>
          <cell r="D21">
            <v>56</v>
          </cell>
        </row>
        <row r="22">
          <cell r="A22" t="str">
            <v>ДАФ</v>
          </cell>
          <cell r="B22" t="str">
            <v>КРАСНЫЙ ХУТОР</v>
          </cell>
          <cell r="C22">
            <v>380</v>
          </cell>
          <cell r="D22">
            <v>83</v>
          </cell>
        </row>
        <row r="23">
          <cell r="A23" t="str">
            <v>ДАФ</v>
          </cell>
          <cell r="B23" t="str">
            <v>ПЫТАЛОВ</v>
          </cell>
          <cell r="C23">
            <v>377</v>
          </cell>
          <cell r="D23">
            <v>58</v>
          </cell>
        </row>
        <row r="24">
          <cell r="A24" t="str">
            <v>ДАФ</v>
          </cell>
          <cell r="B24" t="str">
            <v xml:space="preserve"> СКАНГАЛИ</v>
          </cell>
          <cell r="C24">
            <v>368</v>
          </cell>
          <cell r="D24">
            <v>67</v>
          </cell>
        </row>
        <row r="25">
          <cell r="A25" t="str">
            <v>ДАФ</v>
          </cell>
          <cell r="B25" t="str">
            <v>СВЕТОГОРСК-ИМАТРАНКОСКИ</v>
          </cell>
          <cell r="C25">
            <v>331</v>
          </cell>
          <cell r="D25">
            <v>86</v>
          </cell>
        </row>
        <row r="26">
          <cell r="A26" t="str">
            <v>ДАФ</v>
          </cell>
          <cell r="B26" t="str">
            <v xml:space="preserve"> ИВАНГОРОД</v>
          </cell>
          <cell r="C26">
            <v>306</v>
          </cell>
          <cell r="D26">
            <v>64</v>
          </cell>
        </row>
        <row r="27">
          <cell r="A27" t="str">
            <v>ДАФ</v>
          </cell>
          <cell r="B27" t="str">
            <v>-СОВЕТСК</v>
          </cell>
          <cell r="C27">
            <v>275</v>
          </cell>
          <cell r="D27">
            <v>57</v>
          </cell>
        </row>
        <row r="28">
          <cell r="A28" t="str">
            <v>ДАФ</v>
          </cell>
          <cell r="B28" t="str">
            <v>МУУГА</v>
          </cell>
          <cell r="C28">
            <v>255</v>
          </cell>
          <cell r="D28">
            <v>88</v>
          </cell>
        </row>
        <row r="29">
          <cell r="A29" t="str">
            <v>ДАФ</v>
          </cell>
          <cell r="B29" t="str">
            <v>КРАСНОЕ</v>
          </cell>
          <cell r="C29">
            <v>250</v>
          </cell>
          <cell r="D29">
            <v>58</v>
          </cell>
        </row>
        <row r="30">
          <cell r="A30" t="str">
            <v>ДАФ</v>
          </cell>
          <cell r="B30" t="str">
            <v>СВЕТОГОРСК</v>
          </cell>
          <cell r="C30">
            <v>247</v>
          </cell>
          <cell r="D30">
            <v>67</v>
          </cell>
        </row>
        <row r="31">
          <cell r="A31" t="str">
            <v>ДАФ</v>
          </cell>
          <cell r="B31" t="str">
            <v>БЛАГОВЕЩЕНСК</v>
          </cell>
          <cell r="C31">
            <v>238</v>
          </cell>
          <cell r="D31">
            <v>96</v>
          </cell>
        </row>
        <row r="32">
          <cell r="A32" t="str">
            <v>ДАФ</v>
          </cell>
          <cell r="B32" t="str">
            <v>-БУСЛАВСКАЯ</v>
          </cell>
          <cell r="C32">
            <v>222</v>
          </cell>
          <cell r="D32">
            <v>76</v>
          </cell>
        </row>
        <row r="33">
          <cell r="A33" t="str">
            <v>ДАФ</v>
          </cell>
          <cell r="B33" t="str">
            <v xml:space="preserve"> БУСЛОВСКАЯ</v>
          </cell>
          <cell r="C33">
            <v>219</v>
          </cell>
          <cell r="D33">
            <v>67</v>
          </cell>
        </row>
        <row r="34">
          <cell r="A34" t="str">
            <v>ДАФ</v>
          </cell>
          <cell r="B34" t="str">
            <v>ГУДОГАЙ</v>
          </cell>
          <cell r="C34">
            <v>203</v>
          </cell>
          <cell r="D34">
            <v>45</v>
          </cell>
        </row>
        <row r="35">
          <cell r="A35" t="str">
            <v>ДАФ</v>
          </cell>
          <cell r="B35" t="str">
            <v xml:space="preserve"> ИВАН-ГОРОД</v>
          </cell>
          <cell r="C35">
            <v>201</v>
          </cell>
          <cell r="D35">
            <v>72</v>
          </cell>
        </row>
        <row r="36">
          <cell r="A36" t="str">
            <v>ДАФ</v>
          </cell>
          <cell r="B36" t="str">
            <v xml:space="preserve"> СВЕТОГОРСК</v>
          </cell>
          <cell r="C36">
            <v>195</v>
          </cell>
          <cell r="D36">
            <v>80</v>
          </cell>
        </row>
        <row r="37">
          <cell r="A37" t="str">
            <v>ДАФ</v>
          </cell>
          <cell r="B37" t="str">
            <v>СТ.ПОСИНЬ</v>
          </cell>
          <cell r="C37">
            <v>183</v>
          </cell>
          <cell r="D37">
            <v>53</v>
          </cell>
        </row>
        <row r="38">
          <cell r="A38" t="str">
            <v>ДАФ</v>
          </cell>
          <cell r="B38" t="str">
            <v xml:space="preserve"> СТ.ИВАНГОРОД-НАРВСКИЙ</v>
          </cell>
          <cell r="C38">
            <v>182</v>
          </cell>
          <cell r="D38">
            <v>73</v>
          </cell>
        </row>
        <row r="39">
          <cell r="A39" t="str">
            <v>ДАФ</v>
          </cell>
          <cell r="B39" t="str">
            <v>ПОСИНЬ-ЭКСП</v>
          </cell>
          <cell r="C39">
            <v>175</v>
          </cell>
          <cell r="D39">
            <v>40</v>
          </cell>
        </row>
        <row r="40">
          <cell r="A40" t="str">
            <v>ДАФ</v>
          </cell>
          <cell r="B40" t="str">
            <v xml:space="preserve">  ИВАНГОРОД</v>
          </cell>
          <cell r="C40">
            <v>160</v>
          </cell>
          <cell r="D40">
            <v>90</v>
          </cell>
        </row>
        <row r="41">
          <cell r="A41" t="str">
            <v>ДАФ</v>
          </cell>
          <cell r="B41" t="str">
            <v>КАЛИНИНГРАД</v>
          </cell>
          <cell r="C41">
            <v>153</v>
          </cell>
          <cell r="D41">
            <v>25</v>
          </cell>
        </row>
        <row r="42">
          <cell r="A42" t="str">
            <v>ДАФ</v>
          </cell>
          <cell r="B42" t="str">
            <v>БУСЛОВСКАЯ</v>
          </cell>
          <cell r="C42">
            <v>150</v>
          </cell>
          <cell r="D42">
            <v>83</v>
          </cell>
        </row>
        <row r="43">
          <cell r="A43" t="str">
            <v>ДАФ</v>
          </cell>
          <cell r="B43" t="str">
            <v>ЗАБАЙКАЛЬСКИЙ</v>
          </cell>
          <cell r="C43">
            <v>142</v>
          </cell>
          <cell r="D43">
            <v>40</v>
          </cell>
        </row>
        <row r="44">
          <cell r="A44" t="str">
            <v>ДАФ</v>
          </cell>
          <cell r="B44" t="str">
            <v xml:space="preserve"> - РФ</v>
          </cell>
          <cell r="C44">
            <v>140</v>
          </cell>
          <cell r="D44">
            <v>67</v>
          </cell>
        </row>
        <row r="45">
          <cell r="A45" t="str">
            <v>ДАФ</v>
          </cell>
          <cell r="B45" t="str">
            <v>СВЕТОГОРСК/ИМАТРАНКОСКИ</v>
          </cell>
          <cell r="C45">
            <v>132</v>
          </cell>
          <cell r="D45">
            <v>95</v>
          </cell>
        </row>
        <row r="46">
          <cell r="A46" t="str">
            <v>ДАФ</v>
          </cell>
          <cell r="B46" t="str">
            <v>СУЙФЭНЬХЭ</v>
          </cell>
          <cell r="C46">
            <v>127</v>
          </cell>
          <cell r="D46">
            <v>70</v>
          </cell>
        </row>
        <row r="47">
          <cell r="A47" t="str">
            <v>ДАФ</v>
          </cell>
          <cell r="B47" t="str">
            <v xml:space="preserve"> ВЯРТСИЛЯ</v>
          </cell>
          <cell r="C47">
            <v>120</v>
          </cell>
          <cell r="D47">
            <v>75</v>
          </cell>
        </row>
        <row r="48">
          <cell r="A48" t="str">
            <v>ДАФ</v>
          </cell>
          <cell r="B48" t="str">
            <v>МАНЧЖУРИЯ</v>
          </cell>
          <cell r="C48">
            <v>119</v>
          </cell>
          <cell r="D48">
            <v>55</v>
          </cell>
        </row>
        <row r="49">
          <cell r="A49" t="str">
            <v>ДАФ</v>
          </cell>
          <cell r="B49" t="str">
            <v>ПЫТАЛОВО</v>
          </cell>
          <cell r="C49">
            <v>116</v>
          </cell>
          <cell r="D49">
            <v>77</v>
          </cell>
        </row>
        <row r="50">
          <cell r="A50" t="str">
            <v>ДАФ</v>
          </cell>
          <cell r="B50" t="str">
            <v>БУСЛАВСКАЯ</v>
          </cell>
          <cell r="C50">
            <v>110</v>
          </cell>
          <cell r="D50">
            <v>70</v>
          </cell>
        </row>
        <row r="51">
          <cell r="A51" t="str">
            <v>ДАФ</v>
          </cell>
          <cell r="B51" t="str">
            <v>ПОЛТАВКА</v>
          </cell>
          <cell r="C51">
            <v>103</v>
          </cell>
          <cell r="D51">
            <v>55</v>
          </cell>
        </row>
        <row r="52">
          <cell r="A52" t="str">
            <v>ДАФ</v>
          </cell>
          <cell r="B52" t="str">
            <v>CВЕТОГОРСК</v>
          </cell>
          <cell r="C52">
            <v>101</v>
          </cell>
          <cell r="D52">
            <v>95</v>
          </cell>
        </row>
        <row r="53">
          <cell r="A53" t="str">
            <v>ДАФ</v>
          </cell>
          <cell r="B53" t="str">
            <v>ПЕЧОРСКАЯ</v>
          </cell>
          <cell r="C53">
            <v>95</v>
          </cell>
          <cell r="D53">
            <v>74</v>
          </cell>
        </row>
        <row r="54">
          <cell r="A54" t="str">
            <v>ДАФ</v>
          </cell>
          <cell r="B54" t="str">
            <v>ДУНИН</v>
          </cell>
          <cell r="C54">
            <v>94</v>
          </cell>
          <cell r="D54">
            <v>90</v>
          </cell>
        </row>
        <row r="55">
          <cell r="A55" t="str">
            <v>ДАФ</v>
          </cell>
          <cell r="B55" t="str">
            <v xml:space="preserve"> СТ.ПЕЧОРЫ-ПСКОВСКИЕ</v>
          </cell>
          <cell r="C55">
            <v>92</v>
          </cell>
          <cell r="D55">
            <v>56</v>
          </cell>
        </row>
        <row r="56">
          <cell r="A56" t="str">
            <v>ДАФ</v>
          </cell>
          <cell r="B56" t="str">
            <v xml:space="preserve"> СОВЕТСК</v>
          </cell>
          <cell r="C56">
            <v>85</v>
          </cell>
          <cell r="D56">
            <v>59</v>
          </cell>
        </row>
        <row r="57">
          <cell r="A57" t="str">
            <v>ДАФ</v>
          </cell>
          <cell r="B57" t="str">
            <v>НАРВА</v>
          </cell>
          <cell r="C57">
            <v>80</v>
          </cell>
          <cell r="D57">
            <v>90</v>
          </cell>
        </row>
        <row r="58">
          <cell r="A58" t="str">
            <v>ДАФ</v>
          </cell>
          <cell r="B58" t="str">
            <v>- СОВЕТСК</v>
          </cell>
          <cell r="C58">
            <v>73</v>
          </cell>
          <cell r="D58">
            <v>58</v>
          </cell>
        </row>
        <row r="59">
          <cell r="A59" t="str">
            <v>ДАФ</v>
          </cell>
          <cell r="B59" t="str">
            <v xml:space="preserve"> Г.МАНЬЧЖУРИЯ</v>
          </cell>
          <cell r="C59">
            <v>73</v>
          </cell>
          <cell r="D59">
            <v>40</v>
          </cell>
        </row>
        <row r="60">
          <cell r="A60" t="str">
            <v>ДАФ</v>
          </cell>
          <cell r="B60" t="str">
            <v xml:space="preserve"> СТ.ВЯРТСИЛЯ</v>
          </cell>
          <cell r="C60">
            <v>65</v>
          </cell>
          <cell r="D60">
            <v>83</v>
          </cell>
        </row>
        <row r="61">
          <cell r="A61" t="str">
            <v>ДАФ</v>
          </cell>
          <cell r="B61" t="str">
            <v>ВЯРТСИЛЯ-НИИРАЛА</v>
          </cell>
          <cell r="C61">
            <v>60</v>
          </cell>
          <cell r="D61">
            <v>90</v>
          </cell>
        </row>
        <row r="62">
          <cell r="A62" t="str">
            <v>ДАФ</v>
          </cell>
          <cell r="B62" t="str">
            <v>ПЕЧОРЫ ПСКОВСКИЕ</v>
          </cell>
          <cell r="C62">
            <v>51</v>
          </cell>
          <cell r="D62">
            <v>80</v>
          </cell>
        </row>
        <row r="63">
          <cell r="A63" t="str">
            <v>ДАФ</v>
          </cell>
          <cell r="B63" t="str">
            <v xml:space="preserve"> СТ. ИВАН-ГОРОД НАРВСКИЙ</v>
          </cell>
          <cell r="C63">
            <v>50</v>
          </cell>
          <cell r="D63">
            <v>78</v>
          </cell>
        </row>
        <row r="64">
          <cell r="A64" t="str">
            <v>ДАФ</v>
          </cell>
          <cell r="B64" t="str">
            <v xml:space="preserve"> ПОСИНЬ</v>
          </cell>
          <cell r="C64">
            <v>40</v>
          </cell>
          <cell r="D64">
            <v>44</v>
          </cell>
        </row>
        <row r="65">
          <cell r="A65" t="str">
            <v>ДАФ</v>
          </cell>
          <cell r="B65" t="str">
            <v xml:space="preserve"> МАНЬЧЖУРИЯ</v>
          </cell>
          <cell r="C65">
            <v>8</v>
          </cell>
          <cell r="D65">
            <v>20</v>
          </cell>
        </row>
        <row r="66">
          <cell r="A66" t="str">
            <v>ДАФ</v>
          </cell>
          <cell r="B66" t="str">
            <v xml:space="preserve"> ТОРФЯНОВКА</v>
          </cell>
          <cell r="C66">
            <v>6</v>
          </cell>
          <cell r="D66">
            <v>80</v>
          </cell>
        </row>
        <row r="67">
          <cell r="A67" t="str">
            <v>ДАФ</v>
          </cell>
          <cell r="B67" t="str">
            <v xml:space="preserve">   Г.МАНЬЧЖУРИЯ</v>
          </cell>
          <cell r="C67">
            <v>0</v>
          </cell>
          <cell r="D67">
            <v>20</v>
          </cell>
        </row>
        <row r="68">
          <cell r="A68" t="str">
            <v>ДДУ</v>
          </cell>
          <cell r="B68" t="str">
            <v>АРГУНЬ</v>
          </cell>
          <cell r="C68">
            <v>52</v>
          </cell>
          <cell r="D68">
            <v>67</v>
          </cell>
        </row>
        <row r="69">
          <cell r="A69" t="str">
            <v>ЕХВ</v>
          </cell>
          <cell r="B69" t="str">
            <v>БЛАГОВЕЩЕНСК</v>
          </cell>
          <cell r="C69">
            <v>885</v>
          </cell>
          <cell r="D69">
            <v>89</v>
          </cell>
        </row>
        <row r="70">
          <cell r="A70" t="str">
            <v>ЕХВ</v>
          </cell>
          <cell r="B70" t="str">
            <v xml:space="preserve"> ЛАХДЕНПОХЬЯ</v>
          </cell>
          <cell r="C70">
            <v>130</v>
          </cell>
          <cell r="D70">
            <v>43</v>
          </cell>
        </row>
        <row r="71">
          <cell r="A71" t="str">
            <v>СИП</v>
          </cell>
          <cell r="B71" t="str">
            <v>НОВОРОССИЙСК</v>
          </cell>
          <cell r="C71">
            <v>800</v>
          </cell>
          <cell r="D71">
            <v>75</v>
          </cell>
        </row>
        <row r="72">
          <cell r="A72" t="str">
            <v>СИП</v>
          </cell>
          <cell r="B72" t="str">
            <v>МУУГА</v>
          </cell>
          <cell r="C72">
            <v>191</v>
          </cell>
          <cell r="D72">
            <v>99</v>
          </cell>
        </row>
        <row r="73">
          <cell r="A73" t="str">
            <v>СИП</v>
          </cell>
          <cell r="B73" t="str">
            <v>ПЕЧОРА</v>
          </cell>
          <cell r="C73">
            <v>153</v>
          </cell>
          <cell r="D73">
            <v>90</v>
          </cell>
        </row>
        <row r="74">
          <cell r="A74" t="str">
            <v>СИФ</v>
          </cell>
          <cell r="B74" t="str">
            <v>ХЭЙХЭ</v>
          </cell>
          <cell r="C74">
            <v>134</v>
          </cell>
          <cell r="D74">
            <v>105</v>
          </cell>
        </row>
        <row r="75">
          <cell r="A75" t="str">
            <v>СПТ</v>
          </cell>
          <cell r="B75" t="str">
            <v>-С.ПЕТЕРБУРГ</v>
          </cell>
          <cell r="C75">
            <v>8000</v>
          </cell>
          <cell r="D75">
            <v>74</v>
          </cell>
        </row>
        <row r="76">
          <cell r="A76" t="str">
            <v>СПТ</v>
          </cell>
          <cell r="B76" t="str">
            <v>ПОРТ С.ПЕТЕРБУРГ</v>
          </cell>
          <cell r="C76">
            <v>6200</v>
          </cell>
          <cell r="D76">
            <v>74</v>
          </cell>
        </row>
        <row r="77">
          <cell r="A77" t="str">
            <v>СПТ</v>
          </cell>
          <cell r="B77" t="str">
            <v>НОВОРОССИЙСК</v>
          </cell>
          <cell r="C77">
            <v>5125</v>
          </cell>
          <cell r="D77">
            <v>71</v>
          </cell>
        </row>
        <row r="78">
          <cell r="A78" t="str">
            <v>СПТ</v>
          </cell>
          <cell r="B78" t="str">
            <v>ПОРТ С-ПЕТЕРБУРГ</v>
          </cell>
          <cell r="C78">
            <v>3718</v>
          </cell>
          <cell r="D78">
            <v>80</v>
          </cell>
        </row>
        <row r="79">
          <cell r="A79" t="str">
            <v>СПТ</v>
          </cell>
          <cell r="B79" t="str">
            <v>ТУАПСЕ</v>
          </cell>
          <cell r="C79">
            <v>1039</v>
          </cell>
          <cell r="D79">
            <v>83</v>
          </cell>
        </row>
        <row r="80">
          <cell r="A80" t="str">
            <v>СПТ</v>
          </cell>
          <cell r="B80" t="str">
            <v>С-ПЕТЕРБУРГ</v>
          </cell>
          <cell r="C80">
            <v>696</v>
          </cell>
          <cell r="D80">
            <v>78</v>
          </cell>
        </row>
        <row r="81">
          <cell r="A81" t="str">
            <v>СПТ</v>
          </cell>
          <cell r="B81" t="str">
            <v>ХЭЙХЭ</v>
          </cell>
          <cell r="C81">
            <v>195</v>
          </cell>
          <cell r="D81">
            <v>90</v>
          </cell>
        </row>
        <row r="82">
          <cell r="A82" t="str">
            <v>СПТ</v>
          </cell>
          <cell r="B82" t="str">
            <v>КЛАЙПЕДА</v>
          </cell>
          <cell r="C82">
            <v>160</v>
          </cell>
          <cell r="D82">
            <v>70</v>
          </cell>
        </row>
        <row r="83">
          <cell r="A83" t="str">
            <v>СПТ</v>
          </cell>
          <cell r="B83" t="str">
            <v xml:space="preserve"> ПЕЧОРЫ</v>
          </cell>
          <cell r="C83">
            <v>50</v>
          </cell>
          <cell r="D83">
            <v>45</v>
          </cell>
        </row>
        <row r="84">
          <cell r="A84" t="str">
            <v>СПТ</v>
          </cell>
          <cell r="B84" t="str">
            <v>БЛАГОВЕЩЕHСК</v>
          </cell>
          <cell r="C84">
            <v>42</v>
          </cell>
          <cell r="D84">
            <v>110</v>
          </cell>
        </row>
        <row r="85">
          <cell r="A85" t="str">
            <v>СПТ</v>
          </cell>
          <cell r="B85" t="str">
            <v>ЗАБАЙКАЛЬСК</v>
          </cell>
          <cell r="C85">
            <v>15</v>
          </cell>
          <cell r="D85">
            <v>40</v>
          </cell>
        </row>
        <row r="86">
          <cell r="A86" t="str">
            <v>СФР</v>
          </cell>
          <cell r="B86" t="str">
            <v>ГЕНТ</v>
          </cell>
          <cell r="C86">
            <v>5270</v>
          </cell>
          <cell r="D86">
            <v>75</v>
          </cell>
        </row>
        <row r="87">
          <cell r="A87" t="str">
            <v>ФАС</v>
          </cell>
          <cell r="B87" t="str">
            <v>ЕЙСК</v>
          </cell>
          <cell r="C87">
            <v>7591</v>
          </cell>
          <cell r="D87">
            <v>80</v>
          </cell>
        </row>
        <row r="88">
          <cell r="A88" t="str">
            <v>ФАС</v>
          </cell>
          <cell r="B88" t="str">
            <v>ГОРСКАЯ</v>
          </cell>
          <cell r="C88">
            <v>4906</v>
          </cell>
          <cell r="D88">
            <v>72</v>
          </cell>
        </row>
        <row r="89">
          <cell r="A89" t="str">
            <v>ФАС</v>
          </cell>
          <cell r="B89" t="str">
            <v>НОВОРОССИЙСК</v>
          </cell>
          <cell r="C89">
            <v>2300</v>
          </cell>
          <cell r="D89">
            <v>77</v>
          </cell>
        </row>
        <row r="90">
          <cell r="A90" t="str">
            <v>ФАС</v>
          </cell>
          <cell r="B90" t="str">
            <v>-АРХАНГЕЛЬСК</v>
          </cell>
          <cell r="C90">
            <v>1602</v>
          </cell>
          <cell r="D90">
            <v>73</v>
          </cell>
        </row>
        <row r="91">
          <cell r="A91" t="str">
            <v>ФАС</v>
          </cell>
          <cell r="B91" t="str">
            <v>Г.ЕЙСК</v>
          </cell>
          <cell r="C91">
            <v>1589</v>
          </cell>
          <cell r="D91">
            <v>94</v>
          </cell>
        </row>
        <row r="92">
          <cell r="A92" t="str">
            <v>ФАС</v>
          </cell>
          <cell r="B92" t="str">
            <v>ТЕМРЮК</v>
          </cell>
          <cell r="C92">
            <v>988</v>
          </cell>
          <cell r="D92">
            <v>76</v>
          </cell>
        </row>
        <row r="93">
          <cell r="A93" t="str">
            <v>ФАС</v>
          </cell>
          <cell r="B93" t="str">
            <v>АЗОВ</v>
          </cell>
          <cell r="C93">
            <v>907</v>
          </cell>
          <cell r="D93">
            <v>96</v>
          </cell>
        </row>
        <row r="94">
          <cell r="A94" t="str">
            <v>ФАС</v>
          </cell>
          <cell r="B94" t="str">
            <v>КАЛИНИНГРАД</v>
          </cell>
          <cell r="C94">
            <v>830</v>
          </cell>
          <cell r="D94">
            <v>75</v>
          </cell>
        </row>
        <row r="95">
          <cell r="A95" t="str">
            <v>ФАС</v>
          </cell>
          <cell r="B95" t="str">
            <v>ГОPСKАЯ</v>
          </cell>
          <cell r="C95">
            <v>713</v>
          </cell>
          <cell r="D95">
            <v>72</v>
          </cell>
        </row>
        <row r="96">
          <cell r="A96" t="str">
            <v>ФАС</v>
          </cell>
          <cell r="B96" t="str">
            <v>Г.КАЛИНИНГРАД</v>
          </cell>
          <cell r="C96">
            <v>108</v>
          </cell>
          <cell r="D96">
            <v>77</v>
          </cell>
        </row>
        <row r="97">
          <cell r="A97" t="str">
            <v>ФОБ</v>
          </cell>
          <cell r="B97" t="str">
            <v>РОСТОВ</v>
          </cell>
          <cell r="C97">
            <v>14080</v>
          </cell>
          <cell r="D97">
            <v>64</v>
          </cell>
        </row>
        <row r="98">
          <cell r="A98" t="str">
            <v>ФОБ</v>
          </cell>
          <cell r="B98" t="str">
            <v>НОВОРОССИЙСК</v>
          </cell>
          <cell r="C98">
            <v>10619</v>
          </cell>
          <cell r="D98">
            <v>72</v>
          </cell>
        </row>
        <row r="99">
          <cell r="A99" t="str">
            <v>ФОБ</v>
          </cell>
          <cell r="B99" t="str">
            <v>АЗОВ</v>
          </cell>
          <cell r="C99">
            <v>9096</v>
          </cell>
          <cell r="D99">
            <v>87</v>
          </cell>
        </row>
        <row r="100">
          <cell r="A100" t="str">
            <v>ФОБ</v>
          </cell>
          <cell r="B100" t="str">
            <v>КАЛИНИНГРАД</v>
          </cell>
          <cell r="C100">
            <v>8412</v>
          </cell>
          <cell r="D100">
            <v>67</v>
          </cell>
        </row>
        <row r="101">
          <cell r="A101" t="str">
            <v>ФОБ</v>
          </cell>
          <cell r="B101" t="str">
            <v>ВЫБОРГ</v>
          </cell>
          <cell r="C101">
            <v>6939</v>
          </cell>
          <cell r="D101">
            <v>80</v>
          </cell>
        </row>
        <row r="102">
          <cell r="A102" t="str">
            <v>ФОБ</v>
          </cell>
          <cell r="B102" t="str">
            <v>ВОСТОЧНЫЙ</v>
          </cell>
          <cell r="C102">
            <v>6570</v>
          </cell>
          <cell r="D102">
            <v>104</v>
          </cell>
        </row>
        <row r="103">
          <cell r="A103" t="str">
            <v>ФОБ</v>
          </cell>
          <cell r="B103" t="str">
            <v>САНКТ-ПЕТЕРБУРГ</v>
          </cell>
          <cell r="C103">
            <v>6051</v>
          </cell>
          <cell r="D103">
            <v>81</v>
          </cell>
        </row>
        <row r="104">
          <cell r="A104" t="str">
            <v>ФОБ</v>
          </cell>
          <cell r="B104" t="str">
            <v>КОРСАКОВ</v>
          </cell>
          <cell r="C104">
            <v>5800</v>
          </cell>
          <cell r="D104">
            <v>67</v>
          </cell>
        </row>
        <row r="105">
          <cell r="A105" t="str">
            <v>ФОБ</v>
          </cell>
          <cell r="B105" t="str">
            <v>ТАГАНРОГ</v>
          </cell>
          <cell r="C105">
            <v>5757</v>
          </cell>
          <cell r="D105">
            <v>84</v>
          </cell>
        </row>
        <row r="106">
          <cell r="A106" t="str">
            <v>ФОБ</v>
          </cell>
          <cell r="B106" t="str">
            <v>РОСТОВ Н/Д</v>
          </cell>
          <cell r="C106">
            <v>3537</v>
          </cell>
          <cell r="D106">
            <v>47</v>
          </cell>
        </row>
        <row r="107">
          <cell r="A107" t="str">
            <v>ФОБ</v>
          </cell>
          <cell r="B107" t="str">
            <v>СЛАВЯНКА</v>
          </cell>
          <cell r="C107">
            <v>3355</v>
          </cell>
          <cell r="D107">
            <v>97</v>
          </cell>
        </row>
        <row r="108">
          <cell r="A108" t="str">
            <v>ФОБ</v>
          </cell>
          <cell r="B108" t="str">
            <v>ВЛАДИВОСТОК</v>
          </cell>
          <cell r="C108">
            <v>3052</v>
          </cell>
          <cell r="D108">
            <v>92</v>
          </cell>
        </row>
        <row r="109">
          <cell r="A109" t="str">
            <v>ФОБ</v>
          </cell>
          <cell r="B109" t="str">
            <v>МАГАДАН</v>
          </cell>
          <cell r="C109">
            <v>2950</v>
          </cell>
          <cell r="D109">
            <v>60</v>
          </cell>
        </row>
        <row r="110">
          <cell r="A110" t="str">
            <v>ФОБ</v>
          </cell>
          <cell r="B110" t="str">
            <v>С-ПБ</v>
          </cell>
          <cell r="C110">
            <v>2871</v>
          </cell>
          <cell r="D110">
            <v>85</v>
          </cell>
        </row>
        <row r="111">
          <cell r="A111" t="str">
            <v>ФОБ</v>
          </cell>
          <cell r="B111" t="str">
            <v>СОЧИ</v>
          </cell>
          <cell r="C111">
            <v>2604</v>
          </cell>
          <cell r="D111">
            <v>21</v>
          </cell>
        </row>
        <row r="112">
          <cell r="A112" t="str">
            <v>ФОБ</v>
          </cell>
          <cell r="B112" t="str">
            <v>ВАНИНО</v>
          </cell>
          <cell r="C112">
            <v>2596</v>
          </cell>
          <cell r="D112">
            <v>93</v>
          </cell>
        </row>
        <row r="113">
          <cell r="A113" t="str">
            <v>ФОБ</v>
          </cell>
          <cell r="B113" t="str">
            <v>СЛАВЯHКА</v>
          </cell>
          <cell r="C113">
            <v>2496</v>
          </cell>
          <cell r="D113">
            <v>101</v>
          </cell>
        </row>
        <row r="114">
          <cell r="A114" t="str">
            <v>ФОБ</v>
          </cell>
          <cell r="B114" t="str">
            <v>НАХОДКА</v>
          </cell>
          <cell r="C114">
            <v>2266</v>
          </cell>
          <cell r="D114">
            <v>123</v>
          </cell>
        </row>
        <row r="115">
          <cell r="A115" t="str">
            <v>ФОБ</v>
          </cell>
          <cell r="B115" t="str">
            <v>МУРМАНСК</v>
          </cell>
          <cell r="C115">
            <v>1867</v>
          </cell>
          <cell r="D115">
            <v>85</v>
          </cell>
        </row>
        <row r="116">
          <cell r="A116" t="str">
            <v>ФОБ</v>
          </cell>
          <cell r="B116" t="str">
            <v>-АРХАНГЕЛЬСК</v>
          </cell>
          <cell r="C116">
            <v>1800</v>
          </cell>
          <cell r="D116">
            <v>86</v>
          </cell>
        </row>
        <row r="117">
          <cell r="A117" t="str">
            <v>ФОБ</v>
          </cell>
          <cell r="B117" t="str">
            <v>БОЛЬШОЙ КАМЕНЬ</v>
          </cell>
          <cell r="C117">
            <v>1500</v>
          </cell>
          <cell r="D117">
            <v>80</v>
          </cell>
        </row>
        <row r="118">
          <cell r="A118" t="str">
            <v>ФОБ</v>
          </cell>
          <cell r="B118" t="str">
            <v>БОЛЬШОЙ-КАМЕНЬ</v>
          </cell>
          <cell r="C118">
            <v>1400</v>
          </cell>
          <cell r="D118">
            <v>95</v>
          </cell>
        </row>
        <row r="119">
          <cell r="A119" t="str">
            <v>ФОБ</v>
          </cell>
          <cell r="B119" t="str">
            <v>РУДНАЯ ПРИСТАНЬ</v>
          </cell>
          <cell r="C119">
            <v>1200</v>
          </cell>
          <cell r="D119">
            <v>71</v>
          </cell>
        </row>
        <row r="120">
          <cell r="A120" t="str">
            <v>ФОБ</v>
          </cell>
          <cell r="B120" t="str">
            <v>КОЗЬМИНО</v>
          </cell>
          <cell r="C120">
            <v>1199</v>
          </cell>
          <cell r="D120">
            <v>103</v>
          </cell>
        </row>
        <row r="121">
          <cell r="A121" t="str">
            <v>ФОБ</v>
          </cell>
          <cell r="B121" t="str">
            <v>ФОБ ВОСТОЧНЫЙ</v>
          </cell>
          <cell r="C121">
            <v>840</v>
          </cell>
          <cell r="D121">
            <v>87</v>
          </cell>
        </row>
        <row r="122">
          <cell r="A122" t="str">
            <v>ФОБ</v>
          </cell>
          <cell r="B122" t="str">
            <v>П-КАМЧАТСКИЙ</v>
          </cell>
          <cell r="C122">
            <v>307</v>
          </cell>
          <cell r="D122">
            <v>45</v>
          </cell>
        </row>
        <row r="123">
          <cell r="A123" t="str">
            <v>ФСА</v>
          </cell>
          <cell r="B123" t="str">
            <v>САМАРА</v>
          </cell>
          <cell r="C123">
            <v>11032</v>
          </cell>
          <cell r="D123">
            <v>57</v>
          </cell>
        </row>
        <row r="124">
          <cell r="A124" t="str">
            <v>ФСА</v>
          </cell>
          <cell r="B124" t="str">
            <v>ВЛАДИМИР</v>
          </cell>
          <cell r="C124">
            <v>9066</v>
          </cell>
          <cell r="D124">
            <v>66</v>
          </cell>
        </row>
        <row r="125">
          <cell r="A125" t="str">
            <v>ФСА</v>
          </cell>
          <cell r="B125" t="str">
            <v>ПЕНЗА</v>
          </cell>
          <cell r="C125">
            <v>7472</v>
          </cell>
          <cell r="D125">
            <v>59</v>
          </cell>
        </row>
        <row r="126">
          <cell r="A126" t="str">
            <v>ФСА</v>
          </cell>
          <cell r="B126" t="str">
            <v>АСТРАХАНЬ</v>
          </cell>
          <cell r="C126">
            <v>7454</v>
          </cell>
          <cell r="D126">
            <v>65</v>
          </cell>
        </row>
        <row r="127">
          <cell r="A127" t="str">
            <v>ФСА</v>
          </cell>
          <cell r="B127" t="str">
            <v>Н.НОВГОРОД</v>
          </cell>
          <cell r="C127">
            <v>7269</v>
          </cell>
          <cell r="D127">
            <v>57</v>
          </cell>
        </row>
        <row r="128">
          <cell r="A128" t="str">
            <v>ФСА</v>
          </cell>
          <cell r="B128" t="str">
            <v>МОСКВА</v>
          </cell>
          <cell r="C128">
            <v>6896</v>
          </cell>
          <cell r="D128">
            <v>91</v>
          </cell>
        </row>
        <row r="129">
          <cell r="A129" t="str">
            <v>ФСА</v>
          </cell>
          <cell r="B129" t="str">
            <v>Г.ВОЛГОГРАД</v>
          </cell>
          <cell r="C129">
            <v>6067</v>
          </cell>
          <cell r="D129">
            <v>79</v>
          </cell>
        </row>
        <row r="130">
          <cell r="A130" t="str">
            <v>ФСА</v>
          </cell>
          <cell r="B130" t="str">
            <v>СТ.АВТОВО</v>
          </cell>
          <cell r="C130">
            <v>5396</v>
          </cell>
          <cell r="D130">
            <v>90</v>
          </cell>
        </row>
        <row r="131">
          <cell r="A131" t="str">
            <v>ФСА</v>
          </cell>
          <cell r="B131" t="str">
            <v>ЕЙСК</v>
          </cell>
          <cell r="C131">
            <v>5190</v>
          </cell>
          <cell r="D131">
            <v>89</v>
          </cell>
        </row>
        <row r="132">
          <cell r="A132" t="str">
            <v>ФСА</v>
          </cell>
          <cell r="B132" t="str">
            <v xml:space="preserve"> Г.САРАТОВ</v>
          </cell>
          <cell r="C132">
            <v>4955</v>
          </cell>
          <cell r="D132">
            <v>91</v>
          </cell>
        </row>
        <row r="133">
          <cell r="A133" t="str">
            <v>ФСА</v>
          </cell>
          <cell r="B133" t="str">
            <v>БРЯНСК</v>
          </cell>
          <cell r="C133">
            <v>3850</v>
          </cell>
          <cell r="D133">
            <v>78</v>
          </cell>
        </row>
        <row r="134">
          <cell r="A134" t="str">
            <v>ФСА</v>
          </cell>
          <cell r="B134" t="str">
            <v>ЧЕБОКСАРЫ</v>
          </cell>
          <cell r="C134">
            <v>3656</v>
          </cell>
          <cell r="D134">
            <v>74</v>
          </cell>
        </row>
        <row r="135">
          <cell r="A135" t="str">
            <v>ФСА</v>
          </cell>
          <cell r="B135" t="str">
            <v>ПОРТ С-ПЕТЕРБУРГ</v>
          </cell>
          <cell r="C135">
            <v>3363</v>
          </cell>
          <cell r="D135">
            <v>82</v>
          </cell>
        </row>
        <row r="136">
          <cell r="A136" t="str">
            <v>ФСА</v>
          </cell>
          <cell r="B136" t="str">
            <v>БАЛМОШНАЯ</v>
          </cell>
          <cell r="C136">
            <v>3326</v>
          </cell>
          <cell r="D136">
            <v>85</v>
          </cell>
        </row>
        <row r="137">
          <cell r="A137" t="str">
            <v>ФСА</v>
          </cell>
          <cell r="B137" t="str">
            <v>ТУЛА</v>
          </cell>
          <cell r="C137">
            <v>3282</v>
          </cell>
          <cell r="D137">
            <v>50</v>
          </cell>
        </row>
        <row r="138">
          <cell r="A138" t="str">
            <v>ФСА</v>
          </cell>
          <cell r="B138" t="str">
            <v>ВОРОНЕЖ</v>
          </cell>
          <cell r="C138">
            <v>3240</v>
          </cell>
          <cell r="D138">
            <v>62</v>
          </cell>
        </row>
        <row r="139">
          <cell r="A139" t="str">
            <v>ФСА</v>
          </cell>
          <cell r="B139" t="str">
            <v>ЯРОСЛАВЛЬ</v>
          </cell>
          <cell r="C139">
            <v>3213</v>
          </cell>
          <cell r="D139">
            <v>42</v>
          </cell>
        </row>
        <row r="140">
          <cell r="A140" t="str">
            <v>ФСА</v>
          </cell>
          <cell r="B140" t="str">
            <v>СТ.ЕЛЬШАНКА</v>
          </cell>
          <cell r="C140">
            <v>3091</v>
          </cell>
          <cell r="D140">
            <v>62</v>
          </cell>
        </row>
        <row r="141">
          <cell r="A141" t="str">
            <v>ФСА</v>
          </cell>
          <cell r="B141" t="str">
            <v>РЯЗАНЬ</v>
          </cell>
          <cell r="C141">
            <v>3010</v>
          </cell>
          <cell r="D141">
            <v>61</v>
          </cell>
        </row>
        <row r="142">
          <cell r="A142" t="str">
            <v>ФСА</v>
          </cell>
          <cell r="B142" t="str">
            <v>ОРЕЛ</v>
          </cell>
          <cell r="C142">
            <v>2631</v>
          </cell>
          <cell r="D142">
            <v>63</v>
          </cell>
        </row>
        <row r="143">
          <cell r="A143" t="str">
            <v>ФСА</v>
          </cell>
          <cell r="B143" t="str">
            <v>УЛЬЯНОВСК</v>
          </cell>
          <cell r="C143">
            <v>2300</v>
          </cell>
          <cell r="D143">
            <v>60</v>
          </cell>
        </row>
        <row r="144">
          <cell r="A144" t="str">
            <v>ФСА</v>
          </cell>
          <cell r="B144" t="str">
            <v>Г АСТРАХАНЬ</v>
          </cell>
          <cell r="C144">
            <v>2132</v>
          </cell>
          <cell r="D144">
            <v>87</v>
          </cell>
        </row>
        <row r="145">
          <cell r="A145" t="str">
            <v>ФСА</v>
          </cell>
          <cell r="B145" t="str">
            <v>БАТАЙСК</v>
          </cell>
          <cell r="C145">
            <v>1994</v>
          </cell>
          <cell r="D145">
            <v>76</v>
          </cell>
        </row>
        <row r="146">
          <cell r="A146" t="str">
            <v>ФСА</v>
          </cell>
          <cell r="B146" t="str">
            <v>ТВЕРЬ</v>
          </cell>
          <cell r="C146">
            <v>1980</v>
          </cell>
          <cell r="D146">
            <v>67</v>
          </cell>
        </row>
        <row r="147">
          <cell r="A147" t="str">
            <v>ФСА</v>
          </cell>
          <cell r="B147" t="str">
            <v xml:space="preserve"> САНКТ-ПЕТЕРБУРГ</v>
          </cell>
          <cell r="C147">
            <v>1820</v>
          </cell>
          <cell r="D147">
            <v>78</v>
          </cell>
        </row>
        <row r="148">
          <cell r="A148" t="str">
            <v>ФСА</v>
          </cell>
          <cell r="B148" t="str">
            <v>КОЛОМНА</v>
          </cell>
          <cell r="C148">
            <v>1493</v>
          </cell>
          <cell r="D148">
            <v>65</v>
          </cell>
        </row>
        <row r="149">
          <cell r="A149" t="str">
            <v>ФСА</v>
          </cell>
          <cell r="B149" t="str">
            <v>МАЙКОП</v>
          </cell>
          <cell r="C149">
            <v>1341</v>
          </cell>
          <cell r="D149">
            <v>73</v>
          </cell>
        </row>
        <row r="150">
          <cell r="A150" t="str">
            <v>ФСА</v>
          </cell>
          <cell r="B150" t="str">
            <v>НОВОМОСКОВСК</v>
          </cell>
          <cell r="C150">
            <v>1239</v>
          </cell>
          <cell r="D150">
            <v>60</v>
          </cell>
        </row>
        <row r="151">
          <cell r="A151" t="str">
            <v>ФСА</v>
          </cell>
          <cell r="B151" t="str">
            <v>ЧЕРНИКОВКА</v>
          </cell>
          <cell r="C151">
            <v>1220</v>
          </cell>
          <cell r="D151">
            <v>97</v>
          </cell>
        </row>
        <row r="152">
          <cell r="A152" t="str">
            <v>ФСА</v>
          </cell>
          <cell r="B152" t="str">
            <v>C-ПЕТЕРБУРГ</v>
          </cell>
          <cell r="C152">
            <v>1200</v>
          </cell>
          <cell r="D152">
            <v>84</v>
          </cell>
        </row>
        <row r="153">
          <cell r="A153" t="str">
            <v>ФСА</v>
          </cell>
          <cell r="B153" t="str">
            <v>ЙОШКАР-ОЛА</v>
          </cell>
          <cell r="C153">
            <v>1191</v>
          </cell>
          <cell r="D153">
            <v>87</v>
          </cell>
        </row>
        <row r="154">
          <cell r="A154" t="str">
            <v>ФСА</v>
          </cell>
          <cell r="B154" t="str">
            <v>ОРЛОВКА</v>
          </cell>
          <cell r="C154">
            <v>1016</v>
          </cell>
          <cell r="D154">
            <v>81</v>
          </cell>
        </row>
        <row r="155">
          <cell r="A155" t="str">
            <v>ФСА</v>
          </cell>
          <cell r="B155" t="str">
            <v>ЗЕЛЕЦЫНО</v>
          </cell>
          <cell r="C155">
            <v>1000</v>
          </cell>
          <cell r="D155">
            <v>79</v>
          </cell>
        </row>
        <row r="156">
          <cell r="A156" t="str">
            <v>ФСА</v>
          </cell>
          <cell r="B156" t="str">
            <v>ЧЕРДАКЛЫ</v>
          </cell>
          <cell r="C156">
            <v>1000</v>
          </cell>
          <cell r="D156">
            <v>92</v>
          </cell>
        </row>
        <row r="157">
          <cell r="A157" t="str">
            <v>ФСА</v>
          </cell>
          <cell r="B157" t="str">
            <v>КАЛИНИНГРАД</v>
          </cell>
          <cell r="C157">
            <v>969</v>
          </cell>
          <cell r="D157">
            <v>73</v>
          </cell>
        </row>
        <row r="158">
          <cell r="A158" t="str">
            <v>ФСА</v>
          </cell>
          <cell r="B158" t="str">
            <v>НОВОКУЙБЫШЕВСКАЯ</v>
          </cell>
          <cell r="C158">
            <v>902</v>
          </cell>
          <cell r="D158">
            <v>77</v>
          </cell>
        </row>
        <row r="159">
          <cell r="A159" t="str">
            <v>ФСА</v>
          </cell>
          <cell r="B159" t="str">
            <v xml:space="preserve"> СПБ</v>
          </cell>
          <cell r="C159">
            <v>902</v>
          </cell>
          <cell r="D159">
            <v>67</v>
          </cell>
        </row>
        <row r="160">
          <cell r="A160" t="str">
            <v>ФСА</v>
          </cell>
          <cell r="B160" t="str">
            <v>Г.ИВАНОВО</v>
          </cell>
          <cell r="C160">
            <v>896</v>
          </cell>
          <cell r="D160">
            <v>64</v>
          </cell>
        </row>
        <row r="161">
          <cell r="A161" t="str">
            <v>ФСА</v>
          </cell>
          <cell r="B161" t="str">
            <v>ЭЛЕКТРОСТАНЦИЯ</v>
          </cell>
          <cell r="C161">
            <v>862</v>
          </cell>
          <cell r="D161">
            <v>91</v>
          </cell>
        </row>
        <row r="162">
          <cell r="A162" t="str">
            <v>ФСА</v>
          </cell>
          <cell r="B162" t="str">
            <v>ТИХВИН</v>
          </cell>
          <cell r="C162">
            <v>781</v>
          </cell>
          <cell r="D162">
            <v>68</v>
          </cell>
        </row>
        <row r="163">
          <cell r="A163" t="str">
            <v>ФСА</v>
          </cell>
          <cell r="B163" t="str">
            <v>ТЮМЕНЬ</v>
          </cell>
          <cell r="C163">
            <v>720</v>
          </cell>
          <cell r="D163">
            <v>50</v>
          </cell>
        </row>
        <row r="164">
          <cell r="A164" t="str">
            <v>ФСА</v>
          </cell>
          <cell r="B164" t="str">
            <v>Г.ВЛАДИКАВКАЗ</v>
          </cell>
          <cell r="C164">
            <v>655</v>
          </cell>
          <cell r="D164">
            <v>64</v>
          </cell>
        </row>
        <row r="165">
          <cell r="A165" t="str">
            <v>ФСА</v>
          </cell>
          <cell r="B165" t="str">
            <v>-ВЫБОРГ</v>
          </cell>
          <cell r="C165">
            <v>584</v>
          </cell>
          <cell r="D165">
            <v>87</v>
          </cell>
        </row>
        <row r="166">
          <cell r="A166" t="str">
            <v>ФСА</v>
          </cell>
          <cell r="B166" t="str">
            <v>ЛИВНЫ</v>
          </cell>
          <cell r="C166">
            <v>565</v>
          </cell>
          <cell r="D166">
            <v>60</v>
          </cell>
        </row>
        <row r="167">
          <cell r="A167" t="str">
            <v>ФСА</v>
          </cell>
          <cell r="B167" t="str">
            <v>СКАЧКИ С-КАВ</v>
          </cell>
          <cell r="C167">
            <v>541</v>
          </cell>
          <cell r="D167">
            <v>68</v>
          </cell>
        </row>
        <row r="168">
          <cell r="A168" t="str">
            <v>ФСА</v>
          </cell>
          <cell r="B168" t="str">
            <v>УЛЬЯНОВСК 3</v>
          </cell>
          <cell r="C168">
            <v>500</v>
          </cell>
          <cell r="D168">
            <v>85</v>
          </cell>
        </row>
        <row r="169">
          <cell r="A169" t="str">
            <v>ФСА</v>
          </cell>
          <cell r="B169" t="str">
            <v>СТАВРОПОЛЬ</v>
          </cell>
          <cell r="C169">
            <v>497</v>
          </cell>
          <cell r="D169">
            <v>65</v>
          </cell>
        </row>
        <row r="170">
          <cell r="A170" t="str">
            <v>ФСА</v>
          </cell>
          <cell r="B170" t="str">
            <v>ИВАНОВО</v>
          </cell>
          <cell r="C170">
            <v>494</v>
          </cell>
          <cell r="D170">
            <v>63</v>
          </cell>
        </row>
        <row r="171">
          <cell r="A171" t="str">
            <v>ФСА</v>
          </cell>
          <cell r="B171" t="str">
            <v>Г ВОЛГОГРАД</v>
          </cell>
          <cell r="C171">
            <v>452</v>
          </cell>
          <cell r="D171">
            <v>79</v>
          </cell>
        </row>
        <row r="172">
          <cell r="A172" t="str">
            <v>ФСА</v>
          </cell>
          <cell r="B172" t="str">
            <v>ДИМИТРОВГРАД</v>
          </cell>
          <cell r="C172">
            <v>450</v>
          </cell>
          <cell r="D172">
            <v>74</v>
          </cell>
        </row>
        <row r="173">
          <cell r="A173" t="str">
            <v>ФСА</v>
          </cell>
          <cell r="B173" t="str">
            <v>ИГУМНОВО</v>
          </cell>
          <cell r="C173">
            <v>424</v>
          </cell>
          <cell r="D173">
            <v>88</v>
          </cell>
        </row>
        <row r="174">
          <cell r="A174" t="str">
            <v>ФСА</v>
          </cell>
          <cell r="B174" t="str">
            <v>МЦЕНСК</v>
          </cell>
          <cell r="C174">
            <v>403</v>
          </cell>
          <cell r="D174">
            <v>45</v>
          </cell>
        </row>
        <row r="175">
          <cell r="A175" t="str">
            <v>ФСА</v>
          </cell>
          <cell r="B175" t="str">
            <v>ЭЛИСТА</v>
          </cell>
          <cell r="C175">
            <v>400</v>
          </cell>
          <cell r="D175">
            <v>58</v>
          </cell>
        </row>
        <row r="176">
          <cell r="A176" t="str">
            <v>ФСА</v>
          </cell>
          <cell r="B176" t="str">
            <v>Г.ЧИТА</v>
          </cell>
          <cell r="C176">
            <v>385</v>
          </cell>
          <cell r="D176">
            <v>48</v>
          </cell>
        </row>
        <row r="177">
          <cell r="A177" t="str">
            <v>ФСА</v>
          </cell>
          <cell r="B177" t="str">
            <v>СТ.ДЯГИЛЕВО</v>
          </cell>
          <cell r="C177">
            <v>368</v>
          </cell>
          <cell r="D177">
            <v>51</v>
          </cell>
        </row>
        <row r="178">
          <cell r="A178" t="str">
            <v>ФСА</v>
          </cell>
          <cell r="B178" t="str">
            <v>ЕФРЕМОВ</v>
          </cell>
          <cell r="C178">
            <v>320</v>
          </cell>
          <cell r="D178">
            <v>61</v>
          </cell>
        </row>
        <row r="179">
          <cell r="A179" t="str">
            <v>ФСА</v>
          </cell>
          <cell r="B179" t="str">
            <v>ЛЫСЬВА</v>
          </cell>
          <cell r="C179">
            <v>320</v>
          </cell>
          <cell r="D179">
            <v>53</v>
          </cell>
        </row>
        <row r="180">
          <cell r="A180" t="str">
            <v>ФСА</v>
          </cell>
          <cell r="B180" t="str">
            <v xml:space="preserve"> СТ.САПЕРНАЯ</v>
          </cell>
          <cell r="C180">
            <v>315</v>
          </cell>
          <cell r="D180">
            <v>81</v>
          </cell>
        </row>
        <row r="181">
          <cell r="A181" t="str">
            <v>ФСА</v>
          </cell>
          <cell r="B181" t="str">
            <v>КАЗАНЬ</v>
          </cell>
          <cell r="C181">
            <v>300</v>
          </cell>
          <cell r="D181">
            <v>79</v>
          </cell>
        </row>
        <row r="182">
          <cell r="A182" t="str">
            <v>ФСА</v>
          </cell>
          <cell r="B182" t="str">
            <v>ПОГРЕБЫ</v>
          </cell>
          <cell r="C182">
            <v>283</v>
          </cell>
          <cell r="D182">
            <v>89</v>
          </cell>
        </row>
        <row r="183">
          <cell r="A183" t="str">
            <v>ФСА</v>
          </cell>
          <cell r="B183" t="str">
            <v>КЛИНЦЫ</v>
          </cell>
          <cell r="C183">
            <v>278</v>
          </cell>
          <cell r="D183">
            <v>88</v>
          </cell>
        </row>
        <row r="184">
          <cell r="A184" t="str">
            <v>ФСА</v>
          </cell>
          <cell r="B184" t="str">
            <v>В.ВОЛОЧЕК</v>
          </cell>
          <cell r="C184">
            <v>275</v>
          </cell>
          <cell r="D184">
            <v>74</v>
          </cell>
        </row>
        <row r="185">
          <cell r="A185" t="str">
            <v>ФСА</v>
          </cell>
          <cell r="B185" t="str">
            <v>НЕВИННОМЫССК</v>
          </cell>
          <cell r="C185">
            <v>268</v>
          </cell>
          <cell r="D185">
            <v>61</v>
          </cell>
        </row>
        <row r="186">
          <cell r="A186" t="str">
            <v>ФСА</v>
          </cell>
          <cell r="B186" t="str">
            <v>НОГИНСК</v>
          </cell>
          <cell r="C186">
            <v>255</v>
          </cell>
          <cell r="D186">
            <v>68</v>
          </cell>
        </row>
        <row r="187">
          <cell r="A187" t="str">
            <v>ФСА</v>
          </cell>
          <cell r="B187" t="str">
            <v>НАЛЬЧИК</v>
          </cell>
          <cell r="C187">
            <v>242</v>
          </cell>
          <cell r="D187">
            <v>71</v>
          </cell>
        </row>
        <row r="188">
          <cell r="A188" t="str">
            <v>ФСА</v>
          </cell>
          <cell r="B188" t="str">
            <v>МЫТИЩИ</v>
          </cell>
          <cell r="C188">
            <v>241</v>
          </cell>
          <cell r="D188">
            <v>86</v>
          </cell>
        </row>
        <row r="189">
          <cell r="A189" t="str">
            <v>ФСА</v>
          </cell>
          <cell r="B189" t="str">
            <v>КУРСК</v>
          </cell>
          <cell r="C189">
            <v>240</v>
          </cell>
          <cell r="D189">
            <v>55</v>
          </cell>
        </row>
        <row r="190">
          <cell r="A190" t="str">
            <v>ФСА</v>
          </cell>
          <cell r="B190" t="str">
            <v>КУЗНЕЦК</v>
          </cell>
          <cell r="C190">
            <v>230</v>
          </cell>
          <cell r="D190">
            <v>68</v>
          </cell>
        </row>
        <row r="191">
          <cell r="A191" t="str">
            <v>ФСА</v>
          </cell>
          <cell r="B191" t="str">
            <v>ТОРЖОК</v>
          </cell>
          <cell r="C191">
            <v>229</v>
          </cell>
          <cell r="D191">
            <v>70</v>
          </cell>
        </row>
        <row r="192">
          <cell r="A192" t="str">
            <v>ФСА</v>
          </cell>
          <cell r="B192" t="str">
            <v>КОМАРИЧИ</v>
          </cell>
          <cell r="C192">
            <v>229</v>
          </cell>
          <cell r="D192">
            <v>87</v>
          </cell>
        </row>
        <row r="193">
          <cell r="A193" t="str">
            <v>ФСА</v>
          </cell>
          <cell r="B193" t="str">
            <v>СОЛИКАМСК</v>
          </cell>
          <cell r="C193">
            <v>204</v>
          </cell>
          <cell r="D193">
            <v>54</v>
          </cell>
        </row>
        <row r="194">
          <cell r="A194" t="str">
            <v>ФСА</v>
          </cell>
          <cell r="B194" t="str">
            <v>БЕРЕЗНИКИ</v>
          </cell>
          <cell r="C194">
            <v>200</v>
          </cell>
          <cell r="D194">
            <v>94</v>
          </cell>
        </row>
        <row r="195">
          <cell r="A195" t="str">
            <v>ФСА</v>
          </cell>
          <cell r="B195" t="str">
            <v>СЫКТЫВКАР</v>
          </cell>
          <cell r="C195">
            <v>200</v>
          </cell>
          <cell r="D195">
            <v>59</v>
          </cell>
        </row>
        <row r="196">
          <cell r="A196" t="str">
            <v>ФСА</v>
          </cell>
          <cell r="B196" t="str">
            <v>НЕЛИДОВО</v>
          </cell>
          <cell r="C196">
            <v>193</v>
          </cell>
          <cell r="D196">
            <v>74</v>
          </cell>
        </row>
        <row r="197">
          <cell r="A197" t="str">
            <v>ФСА</v>
          </cell>
          <cell r="B197" t="str">
            <v>УHЕЧА</v>
          </cell>
          <cell r="C197">
            <v>193</v>
          </cell>
          <cell r="D197">
            <v>92</v>
          </cell>
        </row>
        <row r="198">
          <cell r="A198" t="str">
            <v>ФСА</v>
          </cell>
          <cell r="B198" t="str">
            <v>РЖЕВ</v>
          </cell>
          <cell r="C198">
            <v>180</v>
          </cell>
          <cell r="D198">
            <v>68</v>
          </cell>
        </row>
        <row r="199">
          <cell r="A199" t="str">
            <v>ФСА</v>
          </cell>
          <cell r="B199" t="str">
            <v xml:space="preserve"> Г. ВОЛОГДА</v>
          </cell>
          <cell r="C199">
            <v>180</v>
          </cell>
          <cell r="D199">
            <v>90</v>
          </cell>
        </row>
        <row r="200">
          <cell r="A200" t="str">
            <v>ФСА</v>
          </cell>
          <cell r="B200" t="str">
            <v>КОВРОВ</v>
          </cell>
          <cell r="C200">
            <v>180</v>
          </cell>
          <cell r="D200">
            <v>74</v>
          </cell>
        </row>
        <row r="201">
          <cell r="A201" t="str">
            <v>ФСА</v>
          </cell>
          <cell r="B201" t="str">
            <v>БЕЖЕЦК</v>
          </cell>
          <cell r="C201">
            <v>174</v>
          </cell>
          <cell r="D201">
            <v>60</v>
          </cell>
        </row>
        <row r="202">
          <cell r="A202" t="str">
            <v>ФСА</v>
          </cell>
          <cell r="B202" t="str">
            <v>РЕУТОВ</v>
          </cell>
          <cell r="C202">
            <v>150</v>
          </cell>
          <cell r="D202">
            <v>83</v>
          </cell>
        </row>
        <row r="203">
          <cell r="A203" t="str">
            <v>ФСА</v>
          </cell>
          <cell r="B203" t="str">
            <v>СТ.ГОЛУТВИН</v>
          </cell>
          <cell r="C203">
            <v>134</v>
          </cell>
          <cell r="D203">
            <v>71</v>
          </cell>
        </row>
        <row r="204">
          <cell r="A204" t="str">
            <v>ФСА</v>
          </cell>
          <cell r="B204" t="str">
            <v>СТ.КАВКАЗСКАЯ</v>
          </cell>
          <cell r="C204">
            <v>132</v>
          </cell>
          <cell r="D204">
            <v>70</v>
          </cell>
        </row>
        <row r="205">
          <cell r="A205" t="str">
            <v>ФСА</v>
          </cell>
          <cell r="B205" t="str">
            <v xml:space="preserve"> С-ПЕТЕРБУРГ</v>
          </cell>
          <cell r="C205">
            <v>115</v>
          </cell>
          <cell r="D205">
            <v>87</v>
          </cell>
        </row>
        <row r="206">
          <cell r="A206" t="str">
            <v>ФСА</v>
          </cell>
          <cell r="B206" t="str">
            <v>ОСТАШКОВ</v>
          </cell>
          <cell r="C206">
            <v>111</v>
          </cell>
          <cell r="D206">
            <v>70</v>
          </cell>
        </row>
        <row r="207">
          <cell r="A207" t="str">
            <v>ФСА</v>
          </cell>
          <cell r="B207" t="str">
            <v>КОСТРОМА</v>
          </cell>
          <cell r="C207">
            <v>110</v>
          </cell>
          <cell r="D207">
            <v>44</v>
          </cell>
        </row>
        <row r="208">
          <cell r="A208" t="str">
            <v>ФСА</v>
          </cell>
          <cell r="B208" t="str">
            <v>БОЛОГОЕ</v>
          </cell>
          <cell r="C208">
            <v>104</v>
          </cell>
          <cell r="D208">
            <v>80</v>
          </cell>
        </row>
        <row r="209">
          <cell r="A209" t="str">
            <v>ФСА</v>
          </cell>
          <cell r="B209" t="str">
            <v>ЗАЛЕГОЩЬ</v>
          </cell>
          <cell r="C209">
            <v>102</v>
          </cell>
          <cell r="D209">
            <v>58</v>
          </cell>
        </row>
        <row r="210">
          <cell r="A210" t="str">
            <v>ФСА</v>
          </cell>
          <cell r="B210" t="str">
            <v>КИМРЫ</v>
          </cell>
          <cell r="C210">
            <v>102</v>
          </cell>
          <cell r="D210">
            <v>68</v>
          </cell>
        </row>
        <row r="211">
          <cell r="A211" t="str">
            <v>ФСА</v>
          </cell>
          <cell r="B211" t="str">
            <v>САНДОВО</v>
          </cell>
          <cell r="C211">
            <v>102</v>
          </cell>
          <cell r="D211">
            <v>78</v>
          </cell>
        </row>
        <row r="212">
          <cell r="A212" t="str">
            <v>ФСА</v>
          </cell>
          <cell r="B212" t="str">
            <v>МИЧУРИНСК</v>
          </cell>
          <cell r="C212">
            <v>96</v>
          </cell>
          <cell r="D212">
            <v>89</v>
          </cell>
        </row>
        <row r="213">
          <cell r="A213" t="str">
            <v>ФСА</v>
          </cell>
          <cell r="B213" t="str">
            <v>Г.РЯЗАНЬ</v>
          </cell>
          <cell r="C213">
            <v>92</v>
          </cell>
          <cell r="D213">
            <v>45</v>
          </cell>
        </row>
        <row r="214">
          <cell r="A214" t="str">
            <v>ФСА</v>
          </cell>
          <cell r="B214" t="str">
            <v>ГЛАЗУНОВКА</v>
          </cell>
          <cell r="C214">
            <v>87</v>
          </cell>
          <cell r="D214">
            <v>61</v>
          </cell>
        </row>
        <row r="215">
          <cell r="A215" t="str">
            <v>ФСА</v>
          </cell>
          <cell r="B215" t="str">
            <v>АЗОВ</v>
          </cell>
          <cell r="C215">
            <v>86</v>
          </cell>
          <cell r="D215">
            <v>75</v>
          </cell>
        </row>
        <row r="216">
          <cell r="A216" t="str">
            <v>ФСА</v>
          </cell>
          <cell r="B216" t="str">
            <v>ЗАБАЙКАЛЬСК</v>
          </cell>
          <cell r="C216">
            <v>83</v>
          </cell>
          <cell r="D216">
            <v>35</v>
          </cell>
        </row>
        <row r="217">
          <cell r="A217" t="str">
            <v>ФСА</v>
          </cell>
          <cell r="B217" t="str">
            <v>ПОЧЕП</v>
          </cell>
          <cell r="C217">
            <v>68</v>
          </cell>
          <cell r="D217">
            <v>99</v>
          </cell>
        </row>
        <row r="218">
          <cell r="A218" t="str">
            <v>ФСА</v>
          </cell>
          <cell r="B218" t="str">
            <v>НОВОЗЫБКОВ</v>
          </cell>
          <cell r="C218">
            <v>67</v>
          </cell>
          <cell r="D218">
            <v>91</v>
          </cell>
        </row>
        <row r="219">
          <cell r="A219" t="str">
            <v>ФСА</v>
          </cell>
          <cell r="B219" t="str">
            <v>УРЖУМКА</v>
          </cell>
          <cell r="C219">
            <v>66</v>
          </cell>
          <cell r="D219">
            <v>87</v>
          </cell>
        </row>
        <row r="220">
          <cell r="A220" t="str">
            <v>ФСА</v>
          </cell>
          <cell r="B220" t="str">
            <v>СТАРИЦА</v>
          </cell>
          <cell r="C220">
            <v>63</v>
          </cell>
          <cell r="D220">
            <v>68</v>
          </cell>
        </row>
        <row r="221">
          <cell r="A221" t="str">
            <v>ФСА</v>
          </cell>
          <cell r="B221" t="str">
            <v>АНОСОВО</v>
          </cell>
          <cell r="C221">
            <v>60</v>
          </cell>
          <cell r="D221">
            <v>94</v>
          </cell>
        </row>
        <row r="222">
          <cell r="A222" t="str">
            <v>ФСА</v>
          </cell>
          <cell r="B222" t="str">
            <v xml:space="preserve"> СТ.ВОЛОГДА-2</v>
          </cell>
          <cell r="C222">
            <v>60</v>
          </cell>
          <cell r="D222">
            <v>73</v>
          </cell>
        </row>
        <row r="223">
          <cell r="A223" t="str">
            <v>ФСА</v>
          </cell>
          <cell r="B223" t="str">
            <v>СВЕТОГОРСК</v>
          </cell>
          <cell r="C223">
            <v>60</v>
          </cell>
          <cell r="D223">
            <v>59</v>
          </cell>
        </row>
        <row r="224">
          <cell r="A224" t="str">
            <v>ФСА</v>
          </cell>
          <cell r="B224" t="str">
            <v>КОЛЬЧУГИНО</v>
          </cell>
          <cell r="C224">
            <v>60</v>
          </cell>
          <cell r="D224">
            <v>84</v>
          </cell>
        </row>
        <row r="225">
          <cell r="A225" t="str">
            <v>ФСА</v>
          </cell>
          <cell r="B225" t="str">
            <v>ОЛЕНИНО</v>
          </cell>
          <cell r="C225">
            <v>60</v>
          </cell>
          <cell r="D225">
            <v>69</v>
          </cell>
        </row>
        <row r="226">
          <cell r="A226" t="str">
            <v>ФСА</v>
          </cell>
          <cell r="B226" t="str">
            <v>АЛЕКСАНДРОВ</v>
          </cell>
          <cell r="C226">
            <v>55</v>
          </cell>
          <cell r="D226">
            <v>71</v>
          </cell>
        </row>
        <row r="227">
          <cell r="A227" t="str">
            <v>ФСА</v>
          </cell>
          <cell r="B227" t="str">
            <v>КАЛЯЗИН</v>
          </cell>
          <cell r="C227">
            <v>51</v>
          </cell>
          <cell r="D227">
            <v>73</v>
          </cell>
        </row>
        <row r="228">
          <cell r="A228" t="str">
            <v>ФСА</v>
          </cell>
          <cell r="B228" t="str">
            <v>ТОРОПЕЦ</v>
          </cell>
          <cell r="C228">
            <v>51</v>
          </cell>
          <cell r="D228">
            <v>69</v>
          </cell>
        </row>
        <row r="229">
          <cell r="A229" t="str">
            <v>ФСА</v>
          </cell>
          <cell r="B229" t="str">
            <v>КАШИН</v>
          </cell>
          <cell r="C229">
            <v>51</v>
          </cell>
          <cell r="D229">
            <v>86</v>
          </cell>
        </row>
        <row r="230">
          <cell r="A230" t="str">
            <v>ФСА</v>
          </cell>
          <cell r="B230" t="str">
            <v>РЕДКИНО</v>
          </cell>
          <cell r="C230">
            <v>51</v>
          </cell>
          <cell r="D230">
            <v>64</v>
          </cell>
        </row>
        <row r="231">
          <cell r="A231" t="str">
            <v>ФСА</v>
          </cell>
          <cell r="B231" t="str">
            <v>НАБ.ЧЕЛНЫ</v>
          </cell>
          <cell r="C231">
            <v>50</v>
          </cell>
          <cell r="D231">
            <v>73</v>
          </cell>
        </row>
        <row r="232">
          <cell r="A232" t="str">
            <v>ФСА</v>
          </cell>
          <cell r="B232" t="str">
            <v>КУВШИНОВО</v>
          </cell>
          <cell r="C232">
            <v>50</v>
          </cell>
          <cell r="D232">
            <v>66</v>
          </cell>
        </row>
        <row r="233">
          <cell r="A233" t="str">
            <v>ФСА</v>
          </cell>
          <cell r="B233" t="str">
            <v>КАЛИНИН</v>
          </cell>
          <cell r="C233">
            <v>49</v>
          </cell>
          <cell r="D233">
            <v>97</v>
          </cell>
        </row>
        <row r="234">
          <cell r="A234" t="str">
            <v>ФСА</v>
          </cell>
          <cell r="B234" t="str">
            <v>АНДРЕАПОЛЬ</v>
          </cell>
          <cell r="C234">
            <v>47</v>
          </cell>
          <cell r="D234">
            <v>64</v>
          </cell>
        </row>
        <row r="235">
          <cell r="A235" t="str">
            <v>ФСА</v>
          </cell>
          <cell r="B235" t="str">
            <v>ВЕРХОВЬЕ</v>
          </cell>
          <cell r="C235">
            <v>45</v>
          </cell>
          <cell r="D235">
            <v>59</v>
          </cell>
        </row>
      </sheetData>
      <sheetData sheetId="5" refreshError="1">
        <row r="1">
          <cell r="A1" t="str">
            <v>долл за тонну</v>
          </cell>
          <cell r="B1" t="str">
            <v>720410</v>
          </cell>
          <cell r="C1" t="str">
            <v>720421</v>
          </cell>
          <cell r="D1" t="str">
            <v>720429</v>
          </cell>
          <cell r="E1" t="str">
            <v>720441</v>
          </cell>
          <cell r="F1" t="str">
            <v>720449</v>
          </cell>
          <cell r="G1" t="str">
            <v>720450</v>
          </cell>
        </row>
        <row r="2">
          <cell r="A2">
            <v>2</v>
          </cell>
          <cell r="B2">
            <v>44</v>
          </cell>
          <cell r="C2">
            <v>0</v>
          </cell>
          <cell r="D2">
            <v>485</v>
          </cell>
          <cell r="E2">
            <v>485</v>
          </cell>
          <cell r="F2">
            <v>3695</v>
          </cell>
        </row>
        <row r="3">
          <cell r="A3">
            <v>3</v>
          </cell>
          <cell r="B3">
            <v>1</v>
          </cell>
          <cell r="C3">
            <v>2172</v>
          </cell>
          <cell r="D3">
            <v>1394</v>
          </cell>
          <cell r="E3">
            <v>2172</v>
          </cell>
          <cell r="F3">
            <v>1394</v>
          </cell>
        </row>
        <row r="4">
          <cell r="A4">
            <v>4</v>
          </cell>
          <cell r="B4">
            <v>2</v>
          </cell>
          <cell r="C4">
            <v>2</v>
          </cell>
          <cell r="D4">
            <v>307</v>
          </cell>
          <cell r="E4">
            <v>5601</v>
          </cell>
          <cell r="F4">
            <v>17250</v>
          </cell>
        </row>
        <row r="5">
          <cell r="A5">
            <v>5</v>
          </cell>
          <cell r="B5">
            <v>861</v>
          </cell>
          <cell r="C5">
            <v>2576</v>
          </cell>
          <cell r="D5">
            <v>2576</v>
          </cell>
          <cell r="E5">
            <v>4304</v>
          </cell>
          <cell r="F5">
            <v>26333</v>
          </cell>
          <cell r="G5">
            <v>564</v>
          </cell>
        </row>
        <row r="6">
          <cell r="A6">
            <v>6</v>
          </cell>
          <cell r="B6">
            <v>1032</v>
          </cell>
          <cell r="C6">
            <v>215</v>
          </cell>
          <cell r="D6">
            <v>1224</v>
          </cell>
          <cell r="E6">
            <v>3022</v>
          </cell>
          <cell r="F6">
            <v>85263</v>
          </cell>
        </row>
        <row r="7">
          <cell r="A7">
            <v>7</v>
          </cell>
          <cell r="B7">
            <v>4294</v>
          </cell>
          <cell r="C7">
            <v>46</v>
          </cell>
          <cell r="D7">
            <v>2254</v>
          </cell>
          <cell r="E7">
            <v>2254</v>
          </cell>
          <cell r="F7">
            <v>80072</v>
          </cell>
        </row>
        <row r="8">
          <cell r="A8">
            <v>8</v>
          </cell>
          <cell r="B8">
            <v>193</v>
          </cell>
          <cell r="C8">
            <v>120</v>
          </cell>
          <cell r="D8">
            <v>2290</v>
          </cell>
          <cell r="E8">
            <v>544</v>
          </cell>
          <cell r="F8">
            <v>66500</v>
          </cell>
        </row>
        <row r="9">
          <cell r="A9">
            <v>9</v>
          </cell>
          <cell r="B9">
            <v>510</v>
          </cell>
          <cell r="C9">
            <v>60</v>
          </cell>
          <cell r="D9">
            <v>791</v>
          </cell>
          <cell r="E9">
            <v>1249</v>
          </cell>
          <cell r="F9">
            <v>48579</v>
          </cell>
          <cell r="G9">
            <v>184</v>
          </cell>
        </row>
        <row r="10">
          <cell r="A10">
            <v>10</v>
          </cell>
          <cell r="B10">
            <v>298</v>
          </cell>
          <cell r="C10">
            <v>118</v>
          </cell>
          <cell r="D10">
            <v>118</v>
          </cell>
          <cell r="E10">
            <v>50</v>
          </cell>
          <cell r="F10">
            <v>10583</v>
          </cell>
        </row>
        <row r="11">
          <cell r="A11">
            <v>11</v>
          </cell>
          <cell r="B11">
            <v>180</v>
          </cell>
          <cell r="C11">
            <v>198</v>
          </cell>
          <cell r="D11">
            <v>198</v>
          </cell>
          <cell r="E11">
            <v>4904</v>
          </cell>
          <cell r="F11">
            <v>4904</v>
          </cell>
        </row>
        <row r="12">
          <cell r="A12">
            <v>12</v>
          </cell>
          <cell r="B12">
            <v>60</v>
          </cell>
          <cell r="C12">
            <v>4100</v>
          </cell>
          <cell r="D12">
            <v>4100</v>
          </cell>
          <cell r="E12">
            <v>61</v>
          </cell>
          <cell r="F12">
            <v>61</v>
          </cell>
        </row>
        <row r="13">
          <cell r="A13">
            <v>13</v>
          </cell>
          <cell r="B13">
            <v>124</v>
          </cell>
          <cell r="C13">
            <v>124</v>
          </cell>
        </row>
        <row r="14">
          <cell r="A14">
            <v>14</v>
          </cell>
          <cell r="B14">
            <v>106</v>
          </cell>
          <cell r="C14">
            <v>10</v>
          </cell>
        </row>
        <row r="15">
          <cell r="A15">
            <v>15</v>
          </cell>
          <cell r="B15">
            <v>2</v>
          </cell>
          <cell r="C15">
            <v>2</v>
          </cell>
          <cell r="D15">
            <v>141</v>
          </cell>
          <cell r="E15">
            <v>750</v>
          </cell>
          <cell r="F15">
            <v>750</v>
          </cell>
        </row>
        <row r="16">
          <cell r="A16">
            <v>16</v>
          </cell>
          <cell r="B16">
            <v>659</v>
          </cell>
          <cell r="C16">
            <v>659</v>
          </cell>
        </row>
        <row r="17">
          <cell r="A17">
            <v>17</v>
          </cell>
          <cell r="B17">
            <v>60</v>
          </cell>
          <cell r="C17">
            <v>60</v>
          </cell>
          <cell r="D17">
            <v>60</v>
          </cell>
        </row>
        <row r="18">
          <cell r="A18">
            <v>18</v>
          </cell>
          <cell r="B18">
            <v>780</v>
          </cell>
          <cell r="C18">
            <v>780</v>
          </cell>
          <cell r="D18">
            <v>780</v>
          </cell>
        </row>
        <row r="19">
          <cell r="A19">
            <v>20</v>
          </cell>
          <cell r="B19">
            <v>134</v>
          </cell>
          <cell r="C19">
            <v>134</v>
          </cell>
        </row>
        <row r="20">
          <cell r="A20">
            <v>21</v>
          </cell>
          <cell r="B20">
            <v>130</v>
          </cell>
          <cell r="C20">
            <v>130</v>
          </cell>
          <cell r="D20">
            <v>130</v>
          </cell>
        </row>
        <row r="21">
          <cell r="A21">
            <v>23</v>
          </cell>
          <cell r="B21">
            <v>51</v>
          </cell>
          <cell r="C21">
            <v>51</v>
          </cell>
        </row>
        <row r="22">
          <cell r="A22">
            <v>25</v>
          </cell>
          <cell r="B22">
            <v>18</v>
          </cell>
          <cell r="C22">
            <v>18</v>
          </cell>
        </row>
        <row r="23">
          <cell r="A23">
            <v>27</v>
          </cell>
          <cell r="B23">
            <v>144</v>
          </cell>
          <cell r="C23">
            <v>144</v>
          </cell>
        </row>
        <row r="24">
          <cell r="A24">
            <v>30</v>
          </cell>
          <cell r="B24">
            <v>5</v>
          </cell>
          <cell r="C24">
            <v>5</v>
          </cell>
        </row>
        <row r="25">
          <cell r="A25">
            <v>32</v>
          </cell>
          <cell r="B25">
            <v>34</v>
          </cell>
          <cell r="C25">
            <v>34</v>
          </cell>
        </row>
        <row r="26">
          <cell r="A26">
            <v>33</v>
          </cell>
          <cell r="B26">
            <v>31</v>
          </cell>
          <cell r="C26">
            <v>31</v>
          </cell>
        </row>
        <row r="27">
          <cell r="A27">
            <v>34</v>
          </cell>
          <cell r="B27">
            <v>41</v>
          </cell>
          <cell r="C27">
            <v>41</v>
          </cell>
        </row>
        <row r="28">
          <cell r="A28">
            <v>35</v>
          </cell>
          <cell r="B28">
            <v>21</v>
          </cell>
          <cell r="C28">
            <v>21</v>
          </cell>
        </row>
        <row r="29">
          <cell r="A29">
            <v>36</v>
          </cell>
          <cell r="B29">
            <v>76</v>
          </cell>
          <cell r="C29">
            <v>76</v>
          </cell>
        </row>
        <row r="30">
          <cell r="A30">
            <v>37</v>
          </cell>
          <cell r="B30">
            <v>22</v>
          </cell>
          <cell r="C30">
            <v>22</v>
          </cell>
        </row>
        <row r="31">
          <cell r="A31">
            <v>38</v>
          </cell>
          <cell r="B31">
            <v>2</v>
          </cell>
          <cell r="C31">
            <v>2</v>
          </cell>
          <cell r="D31">
            <v>0</v>
          </cell>
          <cell r="E31">
            <v>0</v>
          </cell>
          <cell r="F31">
            <v>0</v>
          </cell>
          <cell r="G31">
            <v>2</v>
          </cell>
        </row>
        <row r="32">
          <cell r="A32">
            <v>39</v>
          </cell>
          <cell r="B32">
            <v>7</v>
          </cell>
          <cell r="C32">
            <v>7</v>
          </cell>
          <cell r="D32">
            <v>3</v>
          </cell>
          <cell r="E32">
            <v>0</v>
          </cell>
          <cell r="F32">
            <v>0</v>
          </cell>
          <cell r="G32">
            <v>3</v>
          </cell>
        </row>
        <row r="33">
          <cell r="A33">
            <v>40</v>
          </cell>
          <cell r="B33">
            <v>29</v>
          </cell>
          <cell r="C33">
            <v>29</v>
          </cell>
        </row>
        <row r="34">
          <cell r="A34">
            <v>41</v>
          </cell>
          <cell r="B34">
            <v>99</v>
          </cell>
          <cell r="C34">
            <v>99</v>
          </cell>
        </row>
        <row r="35">
          <cell r="A35">
            <v>43</v>
          </cell>
          <cell r="B35">
            <v>20</v>
          </cell>
          <cell r="C35">
            <v>20</v>
          </cell>
          <cell r="D35">
            <v>11</v>
          </cell>
        </row>
        <row r="36">
          <cell r="A36">
            <v>44</v>
          </cell>
          <cell r="B36">
            <v>29</v>
          </cell>
          <cell r="C36">
            <v>29</v>
          </cell>
        </row>
        <row r="37">
          <cell r="A37">
            <v>45</v>
          </cell>
          <cell r="B37">
            <v>123</v>
          </cell>
          <cell r="C37">
            <v>123</v>
          </cell>
        </row>
        <row r="38">
          <cell r="A38">
            <v>46</v>
          </cell>
          <cell r="B38">
            <v>10</v>
          </cell>
          <cell r="C38">
            <v>10</v>
          </cell>
        </row>
        <row r="39">
          <cell r="A39">
            <v>48</v>
          </cell>
          <cell r="B39">
            <v>60</v>
          </cell>
          <cell r="C39">
            <v>60</v>
          </cell>
        </row>
        <row r="40">
          <cell r="A40">
            <v>50</v>
          </cell>
          <cell r="B40">
            <v>451</v>
          </cell>
          <cell r="C40">
            <v>451</v>
          </cell>
        </row>
        <row r="41">
          <cell r="A41">
            <v>51</v>
          </cell>
          <cell r="B41">
            <v>13</v>
          </cell>
          <cell r="C41">
            <v>13</v>
          </cell>
        </row>
        <row r="42">
          <cell r="A42">
            <v>52</v>
          </cell>
          <cell r="B42">
            <v>163</v>
          </cell>
          <cell r="C42">
            <v>163</v>
          </cell>
        </row>
        <row r="43">
          <cell r="A43">
            <v>54</v>
          </cell>
          <cell r="B43">
            <v>13</v>
          </cell>
          <cell r="C43">
            <v>13</v>
          </cell>
        </row>
        <row r="44">
          <cell r="A44">
            <v>55</v>
          </cell>
          <cell r="B44">
            <v>291</v>
          </cell>
          <cell r="C44">
            <v>291</v>
          </cell>
        </row>
        <row r="45">
          <cell r="A45">
            <v>56</v>
          </cell>
          <cell r="B45">
            <v>38</v>
          </cell>
          <cell r="C45">
            <v>38</v>
          </cell>
        </row>
        <row r="46">
          <cell r="A46">
            <v>57</v>
          </cell>
          <cell r="B46">
            <v>22</v>
          </cell>
          <cell r="C46">
            <v>22</v>
          </cell>
        </row>
        <row r="47">
          <cell r="A47">
            <v>59</v>
          </cell>
          <cell r="B47">
            <v>70</v>
          </cell>
          <cell r="C47">
            <v>70</v>
          </cell>
        </row>
        <row r="48">
          <cell r="A48">
            <v>60</v>
          </cell>
          <cell r="B48">
            <v>579</v>
          </cell>
          <cell r="C48">
            <v>579</v>
          </cell>
          <cell r="D48">
            <v>40</v>
          </cell>
          <cell r="E48">
            <v>0</v>
          </cell>
          <cell r="F48">
            <v>0</v>
          </cell>
          <cell r="G48">
            <v>40</v>
          </cell>
        </row>
        <row r="49">
          <cell r="A49">
            <v>61</v>
          </cell>
          <cell r="B49">
            <v>285</v>
          </cell>
          <cell r="C49">
            <v>285</v>
          </cell>
        </row>
        <row r="50">
          <cell r="A50">
            <v>62</v>
          </cell>
          <cell r="B50">
            <v>133</v>
          </cell>
          <cell r="C50">
            <v>133</v>
          </cell>
        </row>
        <row r="51">
          <cell r="A51">
            <v>63</v>
          </cell>
          <cell r="B51">
            <v>277</v>
          </cell>
          <cell r="C51">
            <v>277</v>
          </cell>
        </row>
        <row r="52">
          <cell r="A52">
            <v>64</v>
          </cell>
          <cell r="B52">
            <v>5</v>
          </cell>
          <cell r="C52">
            <v>5</v>
          </cell>
        </row>
        <row r="53">
          <cell r="A53">
            <v>65</v>
          </cell>
          <cell r="B53">
            <v>639</v>
          </cell>
          <cell r="C53">
            <v>639</v>
          </cell>
          <cell r="D53">
            <v>15</v>
          </cell>
        </row>
        <row r="54">
          <cell r="A54">
            <v>66</v>
          </cell>
          <cell r="B54">
            <v>191</v>
          </cell>
          <cell r="C54">
            <v>191</v>
          </cell>
        </row>
        <row r="55">
          <cell r="A55">
            <v>67</v>
          </cell>
          <cell r="B55">
            <v>240</v>
          </cell>
          <cell r="C55">
            <v>240</v>
          </cell>
        </row>
        <row r="56">
          <cell r="A56">
            <v>68</v>
          </cell>
          <cell r="B56">
            <v>1208</v>
          </cell>
          <cell r="C56">
            <v>1208</v>
          </cell>
        </row>
        <row r="57">
          <cell r="A57">
            <v>69</v>
          </cell>
          <cell r="B57">
            <v>59</v>
          </cell>
          <cell r="C57">
            <v>59</v>
          </cell>
        </row>
        <row r="58">
          <cell r="A58">
            <v>70</v>
          </cell>
          <cell r="B58">
            <v>2394</v>
          </cell>
          <cell r="C58">
            <v>2394</v>
          </cell>
        </row>
        <row r="59">
          <cell r="A59">
            <v>71</v>
          </cell>
          <cell r="B59">
            <v>411</v>
          </cell>
          <cell r="C59">
            <v>411</v>
          </cell>
        </row>
        <row r="60">
          <cell r="A60">
            <v>72</v>
          </cell>
          <cell r="B60">
            <v>158</v>
          </cell>
          <cell r="C60">
            <v>158</v>
          </cell>
        </row>
        <row r="61">
          <cell r="A61">
            <v>73</v>
          </cell>
          <cell r="B61">
            <v>61</v>
          </cell>
          <cell r="C61">
            <v>61</v>
          </cell>
        </row>
        <row r="62">
          <cell r="A62">
            <v>74</v>
          </cell>
          <cell r="B62">
            <v>149</v>
          </cell>
          <cell r="C62">
            <v>149</v>
          </cell>
        </row>
        <row r="63">
          <cell r="A63">
            <v>75</v>
          </cell>
          <cell r="B63">
            <v>260</v>
          </cell>
          <cell r="C63">
            <v>260</v>
          </cell>
        </row>
        <row r="64">
          <cell r="A64">
            <v>77</v>
          </cell>
          <cell r="B64">
            <v>145</v>
          </cell>
          <cell r="C64">
            <v>145</v>
          </cell>
        </row>
        <row r="65">
          <cell r="A65">
            <v>78</v>
          </cell>
          <cell r="B65">
            <v>180</v>
          </cell>
          <cell r="C65">
            <v>180</v>
          </cell>
        </row>
        <row r="66">
          <cell r="A66">
            <v>80</v>
          </cell>
          <cell r="B66">
            <v>1269</v>
          </cell>
          <cell r="C66">
            <v>1269</v>
          </cell>
        </row>
        <row r="67">
          <cell r="A67">
            <v>81</v>
          </cell>
          <cell r="B67">
            <v>22</v>
          </cell>
          <cell r="C67">
            <v>22</v>
          </cell>
        </row>
        <row r="68">
          <cell r="A68">
            <v>82</v>
          </cell>
          <cell r="B68">
            <v>713</v>
          </cell>
          <cell r="C68">
            <v>713</v>
          </cell>
        </row>
        <row r="69">
          <cell r="A69">
            <v>83</v>
          </cell>
          <cell r="B69">
            <v>333</v>
          </cell>
          <cell r="C69">
            <v>333</v>
          </cell>
        </row>
        <row r="70">
          <cell r="A70">
            <v>84</v>
          </cell>
          <cell r="B70">
            <v>40</v>
          </cell>
          <cell r="C70">
            <v>40</v>
          </cell>
        </row>
        <row r="71">
          <cell r="A71">
            <v>85</v>
          </cell>
          <cell r="B71">
            <v>312</v>
          </cell>
          <cell r="C71">
            <v>312</v>
          </cell>
        </row>
        <row r="72">
          <cell r="A72">
            <v>86</v>
          </cell>
          <cell r="B72">
            <v>38</v>
          </cell>
          <cell r="C72">
            <v>38</v>
          </cell>
        </row>
        <row r="73">
          <cell r="A73">
            <v>87</v>
          </cell>
          <cell r="B73">
            <v>218</v>
          </cell>
          <cell r="C73">
            <v>218</v>
          </cell>
        </row>
        <row r="74">
          <cell r="A74">
            <v>90</v>
          </cell>
          <cell r="B74">
            <v>100</v>
          </cell>
          <cell r="C74">
            <v>100</v>
          </cell>
        </row>
        <row r="75">
          <cell r="A75">
            <v>92</v>
          </cell>
          <cell r="B75">
            <v>30</v>
          </cell>
          <cell r="C75">
            <v>30</v>
          </cell>
        </row>
        <row r="76">
          <cell r="A76">
            <v>95</v>
          </cell>
          <cell r="B76">
            <v>40</v>
          </cell>
          <cell r="C76">
            <v>40</v>
          </cell>
        </row>
        <row r="77">
          <cell r="A77">
            <v>96</v>
          </cell>
          <cell r="B77">
            <v>188</v>
          </cell>
          <cell r="C77">
            <v>188</v>
          </cell>
        </row>
        <row r="78">
          <cell r="A78">
            <v>97</v>
          </cell>
          <cell r="B78">
            <v>18</v>
          </cell>
          <cell r="C78">
            <v>18</v>
          </cell>
        </row>
        <row r="79">
          <cell r="A79">
            <v>98</v>
          </cell>
          <cell r="B79">
            <v>100</v>
          </cell>
          <cell r="C79">
            <v>100</v>
          </cell>
        </row>
        <row r="80">
          <cell r="A80">
            <v>99</v>
          </cell>
          <cell r="B80">
            <v>35</v>
          </cell>
          <cell r="C80">
            <v>35</v>
          </cell>
        </row>
        <row r="81">
          <cell r="A81">
            <v>100</v>
          </cell>
          <cell r="B81">
            <v>61</v>
          </cell>
          <cell r="C81">
            <v>61</v>
          </cell>
          <cell r="D81">
            <v>0</v>
          </cell>
          <cell r="E81">
            <v>0</v>
          </cell>
          <cell r="F81">
            <v>0</v>
          </cell>
          <cell r="G81">
            <v>61</v>
          </cell>
        </row>
        <row r="82">
          <cell r="A82">
            <v>103</v>
          </cell>
          <cell r="B82">
            <v>19</v>
          </cell>
          <cell r="C82">
            <v>19</v>
          </cell>
        </row>
        <row r="83">
          <cell r="A83">
            <v>105</v>
          </cell>
          <cell r="B83">
            <v>40</v>
          </cell>
          <cell r="C83">
            <v>40</v>
          </cell>
        </row>
        <row r="84">
          <cell r="A84">
            <v>110</v>
          </cell>
          <cell r="B84">
            <v>231</v>
          </cell>
          <cell r="C84">
            <v>231</v>
          </cell>
        </row>
        <row r="85">
          <cell r="A85">
            <v>112</v>
          </cell>
          <cell r="B85">
            <v>205</v>
          </cell>
          <cell r="C85">
            <v>205</v>
          </cell>
        </row>
        <row r="86">
          <cell r="A86">
            <v>113</v>
          </cell>
          <cell r="B86">
            <v>24</v>
          </cell>
          <cell r="C86">
            <v>24</v>
          </cell>
          <cell r="D86">
            <v>0</v>
          </cell>
          <cell r="E86">
            <v>0</v>
          </cell>
          <cell r="F86">
            <v>24</v>
          </cell>
        </row>
        <row r="87">
          <cell r="A87">
            <v>114</v>
          </cell>
          <cell r="B87">
            <v>37</v>
          </cell>
          <cell r="C87">
            <v>37</v>
          </cell>
        </row>
        <row r="88">
          <cell r="A88">
            <v>116</v>
          </cell>
          <cell r="B88">
            <v>39</v>
          </cell>
          <cell r="C88">
            <v>39</v>
          </cell>
        </row>
        <row r="89">
          <cell r="A89">
            <v>122</v>
          </cell>
          <cell r="B89">
            <v>15</v>
          </cell>
          <cell r="C89">
            <v>15</v>
          </cell>
        </row>
        <row r="90">
          <cell r="A90">
            <v>129</v>
          </cell>
          <cell r="B90">
            <v>24</v>
          </cell>
          <cell r="C90">
            <v>24</v>
          </cell>
        </row>
        <row r="91">
          <cell r="A91">
            <v>133</v>
          </cell>
          <cell r="B91">
            <v>6</v>
          </cell>
          <cell r="C91">
            <v>6</v>
          </cell>
        </row>
        <row r="92">
          <cell r="A92">
            <v>135</v>
          </cell>
          <cell r="B92">
            <v>1</v>
          </cell>
          <cell r="C92">
            <v>1</v>
          </cell>
        </row>
        <row r="93">
          <cell r="A93">
            <v>145</v>
          </cell>
          <cell r="B93">
            <v>60</v>
          </cell>
          <cell r="C93">
            <v>60</v>
          </cell>
        </row>
        <row r="94">
          <cell r="A94">
            <v>150</v>
          </cell>
          <cell r="B94">
            <v>2</v>
          </cell>
          <cell r="C94">
            <v>2</v>
          </cell>
        </row>
        <row r="95">
          <cell r="A95">
            <v>170</v>
          </cell>
          <cell r="B95">
            <v>2</v>
          </cell>
          <cell r="C95">
            <v>2</v>
          </cell>
          <cell r="D95">
            <v>0</v>
          </cell>
          <cell r="E95">
            <v>0</v>
          </cell>
          <cell r="F95">
            <v>0</v>
          </cell>
          <cell r="G95">
            <v>2</v>
          </cell>
        </row>
        <row r="96">
          <cell r="A96">
            <v>185</v>
          </cell>
          <cell r="B96">
            <v>20</v>
          </cell>
          <cell r="C96">
            <v>20</v>
          </cell>
        </row>
        <row r="97">
          <cell r="A97">
            <v>216</v>
          </cell>
          <cell r="B97">
            <v>16</v>
          </cell>
          <cell r="C97">
            <v>16</v>
          </cell>
          <cell r="D97">
            <v>16</v>
          </cell>
        </row>
        <row r="98">
          <cell r="A98">
            <v>263</v>
          </cell>
          <cell r="B98">
            <v>8</v>
          </cell>
          <cell r="C98">
            <v>8</v>
          </cell>
          <cell r="D98">
            <v>8</v>
          </cell>
        </row>
        <row r="99">
          <cell r="A99">
            <v>264</v>
          </cell>
          <cell r="B99">
            <v>7</v>
          </cell>
          <cell r="C99">
            <v>7</v>
          </cell>
          <cell r="D99">
            <v>7</v>
          </cell>
        </row>
        <row r="100">
          <cell r="A100">
            <v>265</v>
          </cell>
          <cell r="B100">
            <v>14</v>
          </cell>
          <cell r="C100">
            <v>14</v>
          </cell>
          <cell r="D100">
            <v>14</v>
          </cell>
        </row>
        <row r="101">
          <cell r="A101">
            <v>271</v>
          </cell>
          <cell r="B101">
            <v>4</v>
          </cell>
          <cell r="C101">
            <v>4</v>
          </cell>
          <cell r="D101">
            <v>4</v>
          </cell>
        </row>
        <row r="102">
          <cell r="A102">
            <v>305</v>
          </cell>
          <cell r="B102">
            <v>10</v>
          </cell>
          <cell r="C102">
            <v>10</v>
          </cell>
          <cell r="D102">
            <v>10</v>
          </cell>
        </row>
        <row r="103">
          <cell r="A103">
            <v>408</v>
          </cell>
          <cell r="B103">
            <v>19</v>
          </cell>
          <cell r="C103">
            <v>19</v>
          </cell>
        </row>
        <row r="104">
          <cell r="A104">
            <v>409</v>
          </cell>
          <cell r="B104">
            <v>51</v>
          </cell>
          <cell r="C104">
            <v>51</v>
          </cell>
        </row>
        <row r="105">
          <cell r="A105">
            <v>410</v>
          </cell>
          <cell r="B105">
            <v>59</v>
          </cell>
          <cell r="C105">
            <v>59</v>
          </cell>
        </row>
        <row r="106">
          <cell r="A106">
            <v>411</v>
          </cell>
          <cell r="B106">
            <v>59</v>
          </cell>
          <cell r="C106">
            <v>59</v>
          </cell>
        </row>
        <row r="107">
          <cell r="A107">
            <v>413</v>
          </cell>
          <cell r="B107">
            <v>60</v>
          </cell>
          <cell r="C107">
            <v>60</v>
          </cell>
        </row>
        <row r="108">
          <cell r="A108">
            <v>415</v>
          </cell>
          <cell r="B108">
            <v>39</v>
          </cell>
          <cell r="C108">
            <v>39</v>
          </cell>
        </row>
        <row r="109">
          <cell r="A109">
            <v>417</v>
          </cell>
          <cell r="B109">
            <v>20</v>
          </cell>
          <cell r="C109">
            <v>20</v>
          </cell>
        </row>
        <row r="110">
          <cell r="A110">
            <v>420</v>
          </cell>
          <cell r="B110">
            <v>20</v>
          </cell>
          <cell r="C110">
            <v>20</v>
          </cell>
        </row>
        <row r="111">
          <cell r="A111">
            <v>425</v>
          </cell>
          <cell r="B111">
            <v>20</v>
          </cell>
          <cell r="C111">
            <v>20</v>
          </cell>
        </row>
        <row r="112">
          <cell r="A112">
            <v>428</v>
          </cell>
          <cell r="B112">
            <v>4</v>
          </cell>
          <cell r="C112">
            <v>4</v>
          </cell>
          <cell r="D112">
            <v>4</v>
          </cell>
        </row>
        <row r="113">
          <cell r="A113">
            <v>467</v>
          </cell>
          <cell r="B113">
            <v>21</v>
          </cell>
          <cell r="C113">
            <v>21</v>
          </cell>
          <cell r="D113">
            <v>21</v>
          </cell>
        </row>
      </sheetData>
      <sheetData sheetId="6" refreshError="1">
        <row r="1">
          <cell r="A1" t="str">
            <v>Выражение2</v>
          </cell>
          <cell r="B1" t="str">
            <v>720410</v>
          </cell>
          <cell r="C1" t="str">
            <v>720421</v>
          </cell>
          <cell r="D1" t="str">
            <v>720429</v>
          </cell>
          <cell r="E1" t="str">
            <v>720441</v>
          </cell>
          <cell r="F1" t="str">
            <v>720449</v>
          </cell>
          <cell r="G1" t="str">
            <v>720450</v>
          </cell>
        </row>
        <row r="2">
          <cell r="A2">
            <v>0</v>
          </cell>
          <cell r="B2">
            <v>2929</v>
          </cell>
          <cell r="C2">
            <v>9581</v>
          </cell>
          <cell r="D2">
            <v>1906</v>
          </cell>
          <cell r="E2">
            <v>7071</v>
          </cell>
          <cell r="F2">
            <v>35426</v>
          </cell>
          <cell r="G2">
            <v>178</v>
          </cell>
        </row>
        <row r="3">
          <cell r="A3">
            <v>1</v>
          </cell>
          <cell r="B3">
            <v>1189</v>
          </cell>
          <cell r="C3">
            <v>2758</v>
          </cell>
          <cell r="D3">
            <v>3419</v>
          </cell>
          <cell r="E3">
            <v>6334</v>
          </cell>
          <cell r="F3">
            <v>31272</v>
          </cell>
          <cell r="G3">
            <v>678</v>
          </cell>
        </row>
        <row r="4">
          <cell r="A4">
            <v>2</v>
          </cell>
          <cell r="B4">
            <v>205</v>
          </cell>
          <cell r="C4">
            <v>2140</v>
          </cell>
          <cell r="D4">
            <v>2878</v>
          </cell>
          <cell r="E4">
            <v>2878</v>
          </cell>
          <cell r="F4">
            <v>14775</v>
          </cell>
        </row>
        <row r="5">
          <cell r="A5">
            <v>3</v>
          </cell>
          <cell r="B5">
            <v>314</v>
          </cell>
          <cell r="C5">
            <v>650</v>
          </cell>
          <cell r="D5">
            <v>2089</v>
          </cell>
          <cell r="E5">
            <v>1022</v>
          </cell>
          <cell r="F5">
            <v>8879</v>
          </cell>
        </row>
        <row r="6">
          <cell r="A6">
            <v>4</v>
          </cell>
          <cell r="B6">
            <v>855</v>
          </cell>
          <cell r="C6">
            <v>1693</v>
          </cell>
          <cell r="D6">
            <v>855</v>
          </cell>
          <cell r="E6">
            <v>1693</v>
          </cell>
          <cell r="F6">
            <v>6136</v>
          </cell>
        </row>
        <row r="7">
          <cell r="A7">
            <v>5</v>
          </cell>
          <cell r="B7">
            <v>1156</v>
          </cell>
          <cell r="C7">
            <v>6372</v>
          </cell>
          <cell r="D7">
            <v>1156</v>
          </cell>
          <cell r="E7">
            <v>6372</v>
          </cell>
          <cell r="F7">
            <v>6372</v>
          </cell>
        </row>
        <row r="8">
          <cell r="A8">
            <v>6</v>
          </cell>
          <cell r="B8">
            <v>683</v>
          </cell>
          <cell r="C8">
            <v>9591</v>
          </cell>
          <cell r="D8">
            <v>683</v>
          </cell>
          <cell r="E8">
            <v>683</v>
          </cell>
          <cell r="F8">
            <v>9591</v>
          </cell>
        </row>
        <row r="9">
          <cell r="A9">
            <v>7</v>
          </cell>
          <cell r="B9">
            <v>6719</v>
          </cell>
          <cell r="C9">
            <v>6719</v>
          </cell>
          <cell r="D9">
            <v>0</v>
          </cell>
          <cell r="E9">
            <v>0</v>
          </cell>
          <cell r="F9">
            <v>6719</v>
          </cell>
        </row>
        <row r="10">
          <cell r="A10">
            <v>8</v>
          </cell>
          <cell r="B10">
            <v>4980</v>
          </cell>
          <cell r="C10">
            <v>4980</v>
          </cell>
          <cell r="D10">
            <v>0</v>
          </cell>
          <cell r="E10">
            <v>0</v>
          </cell>
          <cell r="F10">
            <v>4980</v>
          </cell>
        </row>
        <row r="11">
          <cell r="A11">
            <v>9</v>
          </cell>
          <cell r="B11">
            <v>4734</v>
          </cell>
          <cell r="C11">
            <v>4734</v>
          </cell>
          <cell r="D11">
            <v>0</v>
          </cell>
          <cell r="E11">
            <v>0</v>
          </cell>
          <cell r="F11">
            <v>4734</v>
          </cell>
        </row>
        <row r="12">
          <cell r="A12">
            <v>10</v>
          </cell>
          <cell r="B12">
            <v>7068</v>
          </cell>
          <cell r="C12">
            <v>7068</v>
          </cell>
          <cell r="D12">
            <v>0</v>
          </cell>
          <cell r="E12">
            <v>0</v>
          </cell>
          <cell r="F12">
            <v>7068</v>
          </cell>
        </row>
        <row r="13">
          <cell r="A13">
            <v>11</v>
          </cell>
          <cell r="B13">
            <v>3365</v>
          </cell>
          <cell r="C13">
            <v>3365</v>
          </cell>
          <cell r="D13">
            <v>0</v>
          </cell>
          <cell r="E13">
            <v>0</v>
          </cell>
          <cell r="F13">
            <v>3365</v>
          </cell>
        </row>
        <row r="14">
          <cell r="A14">
            <v>12</v>
          </cell>
          <cell r="B14">
            <v>6152</v>
          </cell>
          <cell r="C14">
            <v>6152</v>
          </cell>
          <cell r="D14">
            <v>0</v>
          </cell>
          <cell r="E14">
            <v>0</v>
          </cell>
          <cell r="F14">
            <v>6152</v>
          </cell>
        </row>
        <row r="15">
          <cell r="A15">
            <v>13</v>
          </cell>
          <cell r="B15">
            <v>5300</v>
          </cell>
          <cell r="C15">
            <v>5300</v>
          </cell>
          <cell r="D15">
            <v>0</v>
          </cell>
          <cell r="E15">
            <v>0</v>
          </cell>
          <cell r="F15">
            <v>5300</v>
          </cell>
        </row>
        <row r="16">
          <cell r="A16">
            <v>14</v>
          </cell>
          <cell r="B16">
            <v>8523</v>
          </cell>
          <cell r="C16">
            <v>8523</v>
          </cell>
          <cell r="D16">
            <v>0</v>
          </cell>
          <cell r="E16">
            <v>0</v>
          </cell>
          <cell r="F16">
            <v>8523</v>
          </cell>
        </row>
        <row r="17">
          <cell r="A17">
            <v>15</v>
          </cell>
          <cell r="B17">
            <v>10741</v>
          </cell>
          <cell r="C17">
            <v>10741</v>
          </cell>
          <cell r="D17">
            <v>0</v>
          </cell>
          <cell r="E17">
            <v>0</v>
          </cell>
          <cell r="F17">
            <v>10741</v>
          </cell>
        </row>
        <row r="18">
          <cell r="A18">
            <v>16</v>
          </cell>
          <cell r="B18">
            <v>6575</v>
          </cell>
          <cell r="C18">
            <v>6575</v>
          </cell>
          <cell r="D18">
            <v>0</v>
          </cell>
          <cell r="E18">
            <v>0</v>
          </cell>
          <cell r="F18">
            <v>6575</v>
          </cell>
        </row>
        <row r="19">
          <cell r="A19">
            <v>17</v>
          </cell>
          <cell r="B19">
            <v>6870</v>
          </cell>
          <cell r="C19">
            <v>6870</v>
          </cell>
          <cell r="D19">
            <v>0</v>
          </cell>
          <cell r="E19">
            <v>0</v>
          </cell>
          <cell r="F19">
            <v>6870</v>
          </cell>
        </row>
        <row r="20">
          <cell r="A20">
            <v>18</v>
          </cell>
          <cell r="B20">
            <v>9192</v>
          </cell>
          <cell r="C20">
            <v>9192</v>
          </cell>
          <cell r="D20">
            <v>0</v>
          </cell>
          <cell r="E20">
            <v>0</v>
          </cell>
          <cell r="F20">
            <v>9192</v>
          </cell>
        </row>
        <row r="21">
          <cell r="A21">
            <v>19</v>
          </cell>
          <cell r="B21">
            <v>7895</v>
          </cell>
          <cell r="C21">
            <v>7895</v>
          </cell>
          <cell r="D21">
            <v>0</v>
          </cell>
          <cell r="E21">
            <v>0</v>
          </cell>
          <cell r="F21">
            <v>7895</v>
          </cell>
        </row>
        <row r="22">
          <cell r="A22">
            <v>20</v>
          </cell>
          <cell r="B22">
            <v>4000</v>
          </cell>
          <cell r="C22">
            <v>4000</v>
          </cell>
          <cell r="D22">
            <v>0</v>
          </cell>
          <cell r="E22">
            <v>0</v>
          </cell>
          <cell r="F22">
            <v>4000</v>
          </cell>
        </row>
        <row r="23">
          <cell r="A23">
            <v>21</v>
          </cell>
          <cell r="B23">
            <v>8592</v>
          </cell>
          <cell r="C23">
            <v>8592</v>
          </cell>
          <cell r="D23">
            <v>0</v>
          </cell>
          <cell r="E23">
            <v>0</v>
          </cell>
          <cell r="F23">
            <v>8592</v>
          </cell>
        </row>
        <row r="24">
          <cell r="A24">
            <v>22</v>
          </cell>
          <cell r="B24">
            <v>4449</v>
          </cell>
          <cell r="C24">
            <v>4449</v>
          </cell>
          <cell r="D24">
            <v>0</v>
          </cell>
          <cell r="E24">
            <v>0</v>
          </cell>
          <cell r="F24">
            <v>4449</v>
          </cell>
        </row>
        <row r="25">
          <cell r="A25">
            <v>23</v>
          </cell>
          <cell r="B25">
            <v>6950</v>
          </cell>
          <cell r="C25">
            <v>6950</v>
          </cell>
          <cell r="D25">
            <v>0</v>
          </cell>
          <cell r="E25">
            <v>0</v>
          </cell>
          <cell r="F25">
            <v>6950</v>
          </cell>
        </row>
        <row r="26">
          <cell r="A26">
            <v>24</v>
          </cell>
          <cell r="B26">
            <v>4884</v>
          </cell>
          <cell r="C26">
            <v>4884</v>
          </cell>
          <cell r="D26">
            <v>0</v>
          </cell>
          <cell r="E26">
            <v>0</v>
          </cell>
          <cell r="F26">
            <v>4884</v>
          </cell>
        </row>
        <row r="27">
          <cell r="A27">
            <v>25</v>
          </cell>
          <cell r="B27">
            <v>5096</v>
          </cell>
          <cell r="C27">
            <v>5096</v>
          </cell>
          <cell r="D27">
            <v>0</v>
          </cell>
          <cell r="E27">
            <v>0</v>
          </cell>
          <cell r="F27">
            <v>5096</v>
          </cell>
        </row>
        <row r="28">
          <cell r="A28">
            <v>27</v>
          </cell>
          <cell r="B28">
            <v>5548</v>
          </cell>
          <cell r="C28">
            <v>5548</v>
          </cell>
          <cell r="D28">
            <v>0</v>
          </cell>
          <cell r="E28">
            <v>0</v>
          </cell>
          <cell r="F28">
            <v>5548</v>
          </cell>
        </row>
        <row r="29">
          <cell r="A29">
            <v>28</v>
          </cell>
          <cell r="B29">
            <v>8555</v>
          </cell>
          <cell r="C29">
            <v>8555</v>
          </cell>
          <cell r="D29">
            <v>0</v>
          </cell>
          <cell r="E29">
            <v>0</v>
          </cell>
          <cell r="F29">
            <v>8555</v>
          </cell>
        </row>
        <row r="30">
          <cell r="A30">
            <v>29</v>
          </cell>
          <cell r="B30">
            <v>2942</v>
          </cell>
          <cell r="C30">
            <v>5888</v>
          </cell>
          <cell r="D30">
            <v>5888</v>
          </cell>
          <cell r="E30">
            <v>0</v>
          </cell>
          <cell r="F30">
            <v>5888</v>
          </cell>
        </row>
        <row r="31">
          <cell r="A31">
            <v>30</v>
          </cell>
          <cell r="B31">
            <v>24124</v>
          </cell>
          <cell r="C31">
            <v>24124</v>
          </cell>
          <cell r="D31">
            <v>0</v>
          </cell>
          <cell r="E31">
            <v>0</v>
          </cell>
          <cell r="F31">
            <v>24124</v>
          </cell>
        </row>
        <row r="32">
          <cell r="A32">
            <v>31</v>
          </cell>
          <cell r="B32">
            <v>3192</v>
          </cell>
          <cell r="C32">
            <v>3192</v>
          </cell>
          <cell r="D32">
            <v>0</v>
          </cell>
          <cell r="E32">
            <v>0</v>
          </cell>
          <cell r="F32">
            <v>3192</v>
          </cell>
        </row>
        <row r="33">
          <cell r="A33">
            <v>32</v>
          </cell>
          <cell r="B33">
            <v>3226</v>
          </cell>
          <cell r="C33">
            <v>3226</v>
          </cell>
          <cell r="D33">
            <v>0</v>
          </cell>
          <cell r="E33">
            <v>0</v>
          </cell>
          <cell r="F33">
            <v>3226</v>
          </cell>
        </row>
        <row r="34">
          <cell r="A34">
            <v>33</v>
          </cell>
          <cell r="B34">
            <v>3344</v>
          </cell>
          <cell r="C34">
            <v>3344</v>
          </cell>
          <cell r="D34">
            <v>0</v>
          </cell>
          <cell r="E34">
            <v>0</v>
          </cell>
          <cell r="F34">
            <v>3344</v>
          </cell>
        </row>
        <row r="35">
          <cell r="A35">
            <v>34</v>
          </cell>
          <cell r="B35">
            <v>3400</v>
          </cell>
          <cell r="C35">
            <v>3400</v>
          </cell>
          <cell r="D35">
            <v>3400</v>
          </cell>
        </row>
        <row r="36">
          <cell r="A36">
            <v>35</v>
          </cell>
          <cell r="B36">
            <v>7037</v>
          </cell>
          <cell r="C36">
            <v>7037</v>
          </cell>
          <cell r="D36">
            <v>0</v>
          </cell>
          <cell r="E36">
            <v>0</v>
          </cell>
          <cell r="F36">
            <v>7037</v>
          </cell>
        </row>
        <row r="37">
          <cell r="A37">
            <v>36</v>
          </cell>
          <cell r="B37">
            <v>3667</v>
          </cell>
          <cell r="C37">
            <v>3667</v>
          </cell>
          <cell r="D37">
            <v>0</v>
          </cell>
          <cell r="E37">
            <v>0</v>
          </cell>
          <cell r="F37">
            <v>3667</v>
          </cell>
        </row>
        <row r="38">
          <cell r="A38">
            <v>37</v>
          </cell>
          <cell r="B38">
            <v>11194</v>
          </cell>
          <cell r="C38">
            <v>11194</v>
          </cell>
          <cell r="D38">
            <v>0</v>
          </cell>
          <cell r="E38">
            <v>0</v>
          </cell>
          <cell r="F38">
            <v>11194</v>
          </cell>
        </row>
        <row r="39">
          <cell r="A39">
            <v>40</v>
          </cell>
          <cell r="B39">
            <v>8056</v>
          </cell>
          <cell r="C39">
            <v>8056</v>
          </cell>
          <cell r="D39">
            <v>0</v>
          </cell>
          <cell r="E39">
            <v>0</v>
          </cell>
          <cell r="F39">
            <v>8056</v>
          </cell>
        </row>
        <row r="40">
          <cell r="A40">
            <v>42</v>
          </cell>
          <cell r="B40">
            <v>4200</v>
          </cell>
          <cell r="C40">
            <v>4200</v>
          </cell>
          <cell r="D40">
            <v>0</v>
          </cell>
          <cell r="E40">
            <v>0</v>
          </cell>
          <cell r="F40">
            <v>4200</v>
          </cell>
        </row>
        <row r="41">
          <cell r="A41">
            <v>43</v>
          </cell>
          <cell r="B41">
            <v>13071</v>
          </cell>
          <cell r="C41">
            <v>13071</v>
          </cell>
          <cell r="D41">
            <v>0</v>
          </cell>
          <cell r="E41">
            <v>0</v>
          </cell>
          <cell r="F41">
            <v>13071</v>
          </cell>
        </row>
        <row r="42">
          <cell r="A42">
            <v>45</v>
          </cell>
          <cell r="B42">
            <v>4500</v>
          </cell>
          <cell r="C42">
            <v>4500</v>
          </cell>
          <cell r="D42">
            <v>0</v>
          </cell>
          <cell r="E42">
            <v>0</v>
          </cell>
          <cell r="F42">
            <v>4500</v>
          </cell>
        </row>
        <row r="43">
          <cell r="A43">
            <v>52</v>
          </cell>
          <cell r="B43">
            <v>5270</v>
          </cell>
          <cell r="C43">
            <v>5270</v>
          </cell>
          <cell r="D43">
            <v>0</v>
          </cell>
          <cell r="E43">
            <v>0</v>
          </cell>
          <cell r="F43">
            <v>5270</v>
          </cell>
        </row>
      </sheetData>
      <sheetData sheetId="7" refreshError="1">
        <row r="1">
          <cell r="A1" t="str">
            <v>Выражение2</v>
          </cell>
          <cell r="B1" t="str">
            <v>720410</v>
          </cell>
          <cell r="C1" t="str">
            <v>720421</v>
          </cell>
          <cell r="D1" t="str">
            <v>720429</v>
          </cell>
          <cell r="E1" t="str">
            <v>720441</v>
          </cell>
          <cell r="F1" t="str">
            <v>720449</v>
          </cell>
          <cell r="G1" t="str">
            <v>720450</v>
          </cell>
        </row>
        <row r="2">
          <cell r="A2">
            <v>0</v>
          </cell>
          <cell r="B2">
            <v>63</v>
          </cell>
          <cell r="C2">
            <v>420</v>
          </cell>
          <cell r="D2">
            <v>49</v>
          </cell>
          <cell r="E2">
            <v>114</v>
          </cell>
          <cell r="F2">
            <v>727</v>
          </cell>
          <cell r="G2">
            <v>6</v>
          </cell>
        </row>
        <row r="3">
          <cell r="A3">
            <v>1</v>
          </cell>
          <cell r="B3">
            <v>9</v>
          </cell>
          <cell r="C3">
            <v>21</v>
          </cell>
          <cell r="D3">
            <v>27</v>
          </cell>
          <cell r="E3">
            <v>48</v>
          </cell>
          <cell r="F3">
            <v>231</v>
          </cell>
          <cell r="G3">
            <v>5</v>
          </cell>
        </row>
        <row r="4">
          <cell r="A4">
            <v>2</v>
          </cell>
          <cell r="B4">
            <v>1</v>
          </cell>
          <cell r="C4">
            <v>9</v>
          </cell>
          <cell r="D4">
            <v>13</v>
          </cell>
          <cell r="E4">
            <v>13</v>
          </cell>
          <cell r="F4">
            <v>62</v>
          </cell>
        </row>
        <row r="5">
          <cell r="A5">
            <v>3</v>
          </cell>
          <cell r="B5">
            <v>1</v>
          </cell>
          <cell r="C5">
            <v>2</v>
          </cell>
          <cell r="D5">
            <v>6</v>
          </cell>
          <cell r="E5">
            <v>3</v>
          </cell>
          <cell r="F5">
            <v>27</v>
          </cell>
        </row>
        <row r="6">
          <cell r="A6">
            <v>4</v>
          </cell>
          <cell r="B6">
            <v>2</v>
          </cell>
          <cell r="C6">
            <v>4</v>
          </cell>
          <cell r="D6">
            <v>2</v>
          </cell>
          <cell r="E6">
            <v>4</v>
          </cell>
          <cell r="F6">
            <v>14</v>
          </cell>
        </row>
        <row r="7">
          <cell r="A7">
            <v>5</v>
          </cell>
          <cell r="B7">
            <v>2</v>
          </cell>
          <cell r="C7">
            <v>12</v>
          </cell>
          <cell r="D7">
            <v>2</v>
          </cell>
          <cell r="E7">
            <v>12</v>
          </cell>
          <cell r="F7">
            <v>12</v>
          </cell>
        </row>
        <row r="8">
          <cell r="A8">
            <v>6</v>
          </cell>
          <cell r="B8">
            <v>1</v>
          </cell>
          <cell r="C8">
            <v>15</v>
          </cell>
          <cell r="D8">
            <v>1</v>
          </cell>
          <cell r="E8">
            <v>1</v>
          </cell>
          <cell r="F8">
            <v>15</v>
          </cell>
        </row>
        <row r="9">
          <cell r="A9">
            <v>7</v>
          </cell>
          <cell r="B9">
            <v>9</v>
          </cell>
          <cell r="C9">
            <v>9</v>
          </cell>
          <cell r="D9">
            <v>0</v>
          </cell>
          <cell r="E9">
            <v>0</v>
          </cell>
          <cell r="F9">
            <v>9</v>
          </cell>
        </row>
        <row r="10">
          <cell r="A10">
            <v>8</v>
          </cell>
          <cell r="B10">
            <v>6</v>
          </cell>
          <cell r="C10">
            <v>6</v>
          </cell>
          <cell r="D10">
            <v>0</v>
          </cell>
          <cell r="E10">
            <v>0</v>
          </cell>
          <cell r="F10">
            <v>6</v>
          </cell>
        </row>
        <row r="11">
          <cell r="A11">
            <v>9</v>
          </cell>
          <cell r="B11">
            <v>5</v>
          </cell>
          <cell r="C11">
            <v>5</v>
          </cell>
          <cell r="D11">
            <v>0</v>
          </cell>
          <cell r="E11">
            <v>0</v>
          </cell>
          <cell r="F11">
            <v>5</v>
          </cell>
        </row>
        <row r="12">
          <cell r="A12">
            <v>10</v>
          </cell>
          <cell r="B12">
            <v>7</v>
          </cell>
          <cell r="C12">
            <v>7</v>
          </cell>
          <cell r="D12">
            <v>0</v>
          </cell>
          <cell r="E12">
            <v>0</v>
          </cell>
          <cell r="F12">
            <v>7</v>
          </cell>
        </row>
        <row r="13">
          <cell r="A13">
            <v>11</v>
          </cell>
          <cell r="B13">
            <v>3</v>
          </cell>
          <cell r="C13">
            <v>3</v>
          </cell>
          <cell r="D13">
            <v>0</v>
          </cell>
          <cell r="E13">
            <v>0</v>
          </cell>
          <cell r="F13">
            <v>3</v>
          </cell>
        </row>
        <row r="14">
          <cell r="A14">
            <v>12</v>
          </cell>
          <cell r="B14">
            <v>5</v>
          </cell>
          <cell r="C14">
            <v>5</v>
          </cell>
          <cell r="D14">
            <v>0</v>
          </cell>
          <cell r="E14">
            <v>0</v>
          </cell>
          <cell r="F14">
            <v>5</v>
          </cell>
        </row>
        <row r="15">
          <cell r="A15">
            <v>13</v>
          </cell>
          <cell r="B15">
            <v>4</v>
          </cell>
          <cell r="C15">
            <v>4</v>
          </cell>
          <cell r="D15">
            <v>0</v>
          </cell>
          <cell r="E15">
            <v>0</v>
          </cell>
          <cell r="F15">
            <v>4</v>
          </cell>
        </row>
        <row r="16">
          <cell r="A16">
            <v>14</v>
          </cell>
          <cell r="B16">
            <v>6</v>
          </cell>
          <cell r="C16">
            <v>6</v>
          </cell>
          <cell r="D16">
            <v>0</v>
          </cell>
          <cell r="E16">
            <v>0</v>
          </cell>
          <cell r="F16">
            <v>6</v>
          </cell>
        </row>
        <row r="17">
          <cell r="A17">
            <v>15</v>
          </cell>
          <cell r="B17">
            <v>7</v>
          </cell>
          <cell r="C17">
            <v>7</v>
          </cell>
          <cell r="D17">
            <v>0</v>
          </cell>
          <cell r="E17">
            <v>0</v>
          </cell>
          <cell r="F17">
            <v>7</v>
          </cell>
        </row>
        <row r="18">
          <cell r="A18">
            <v>16</v>
          </cell>
          <cell r="B18">
            <v>4</v>
          </cell>
          <cell r="C18">
            <v>4</v>
          </cell>
          <cell r="D18">
            <v>0</v>
          </cell>
          <cell r="E18">
            <v>0</v>
          </cell>
          <cell r="F18">
            <v>4</v>
          </cell>
        </row>
        <row r="19">
          <cell r="A19">
            <v>17</v>
          </cell>
          <cell r="B19">
            <v>4</v>
          </cell>
          <cell r="C19">
            <v>4</v>
          </cell>
          <cell r="D19">
            <v>0</v>
          </cell>
          <cell r="E19">
            <v>0</v>
          </cell>
          <cell r="F19">
            <v>4</v>
          </cell>
        </row>
        <row r="20">
          <cell r="A20">
            <v>18</v>
          </cell>
          <cell r="B20">
            <v>5</v>
          </cell>
          <cell r="C20">
            <v>5</v>
          </cell>
          <cell r="D20">
            <v>0</v>
          </cell>
          <cell r="E20">
            <v>0</v>
          </cell>
          <cell r="F20">
            <v>5</v>
          </cell>
        </row>
        <row r="21">
          <cell r="A21">
            <v>19</v>
          </cell>
          <cell r="B21">
            <v>4</v>
          </cell>
          <cell r="C21">
            <v>4</v>
          </cell>
          <cell r="D21">
            <v>0</v>
          </cell>
          <cell r="E21">
            <v>0</v>
          </cell>
          <cell r="F21">
            <v>4</v>
          </cell>
        </row>
        <row r="22">
          <cell r="A22">
            <v>20</v>
          </cell>
          <cell r="B22">
            <v>2</v>
          </cell>
          <cell r="C22">
            <v>2</v>
          </cell>
          <cell r="D22">
            <v>0</v>
          </cell>
          <cell r="E22">
            <v>0</v>
          </cell>
          <cell r="F22">
            <v>2</v>
          </cell>
        </row>
        <row r="23">
          <cell r="A23">
            <v>21</v>
          </cell>
          <cell r="B23">
            <v>4</v>
          </cell>
          <cell r="C23">
            <v>4</v>
          </cell>
          <cell r="D23">
            <v>0</v>
          </cell>
          <cell r="E23">
            <v>0</v>
          </cell>
          <cell r="F23">
            <v>4</v>
          </cell>
        </row>
        <row r="24">
          <cell r="A24">
            <v>22</v>
          </cell>
          <cell r="B24">
            <v>2</v>
          </cell>
          <cell r="C24">
            <v>2</v>
          </cell>
          <cell r="D24">
            <v>0</v>
          </cell>
          <cell r="E24">
            <v>0</v>
          </cell>
          <cell r="F24">
            <v>2</v>
          </cell>
        </row>
        <row r="25">
          <cell r="A25">
            <v>23</v>
          </cell>
          <cell r="B25">
            <v>3</v>
          </cell>
          <cell r="C25">
            <v>3</v>
          </cell>
          <cell r="D25">
            <v>0</v>
          </cell>
          <cell r="E25">
            <v>0</v>
          </cell>
          <cell r="F25">
            <v>3</v>
          </cell>
        </row>
        <row r="26">
          <cell r="A26">
            <v>24</v>
          </cell>
          <cell r="B26">
            <v>2</v>
          </cell>
          <cell r="C26">
            <v>2</v>
          </cell>
          <cell r="D26">
            <v>0</v>
          </cell>
          <cell r="E26">
            <v>0</v>
          </cell>
          <cell r="F26">
            <v>2</v>
          </cell>
        </row>
        <row r="27">
          <cell r="A27">
            <v>25</v>
          </cell>
          <cell r="B27">
            <v>2</v>
          </cell>
          <cell r="C27">
            <v>2</v>
          </cell>
          <cell r="D27">
            <v>0</v>
          </cell>
          <cell r="E27">
            <v>0</v>
          </cell>
          <cell r="F27">
            <v>2</v>
          </cell>
        </row>
        <row r="28">
          <cell r="A28">
            <v>27</v>
          </cell>
          <cell r="B28">
            <v>2</v>
          </cell>
          <cell r="C28">
            <v>2</v>
          </cell>
          <cell r="D28">
            <v>0</v>
          </cell>
          <cell r="E28">
            <v>0</v>
          </cell>
          <cell r="F28">
            <v>2</v>
          </cell>
        </row>
        <row r="29">
          <cell r="A29">
            <v>28</v>
          </cell>
          <cell r="B29">
            <v>3</v>
          </cell>
          <cell r="C29">
            <v>3</v>
          </cell>
          <cell r="D29">
            <v>0</v>
          </cell>
          <cell r="E29">
            <v>0</v>
          </cell>
          <cell r="F29">
            <v>3</v>
          </cell>
        </row>
        <row r="30">
          <cell r="A30">
            <v>29</v>
          </cell>
          <cell r="B30">
            <v>1</v>
          </cell>
          <cell r="C30">
            <v>2</v>
          </cell>
          <cell r="D30">
            <v>2</v>
          </cell>
          <cell r="E30">
            <v>0</v>
          </cell>
          <cell r="F30">
            <v>2</v>
          </cell>
        </row>
        <row r="31">
          <cell r="A31">
            <v>30</v>
          </cell>
          <cell r="B31">
            <v>8</v>
          </cell>
          <cell r="C31">
            <v>8</v>
          </cell>
          <cell r="D31">
            <v>0</v>
          </cell>
          <cell r="E31">
            <v>0</v>
          </cell>
          <cell r="F31">
            <v>8</v>
          </cell>
        </row>
        <row r="32">
          <cell r="A32">
            <v>31</v>
          </cell>
          <cell r="B32">
            <v>1</v>
          </cell>
          <cell r="C32">
            <v>1</v>
          </cell>
          <cell r="D32">
            <v>0</v>
          </cell>
          <cell r="E32">
            <v>0</v>
          </cell>
          <cell r="F32">
            <v>1</v>
          </cell>
        </row>
        <row r="33">
          <cell r="A33">
            <v>32</v>
          </cell>
          <cell r="B33">
            <v>1</v>
          </cell>
          <cell r="C33">
            <v>1</v>
          </cell>
          <cell r="D33">
            <v>0</v>
          </cell>
          <cell r="E33">
            <v>0</v>
          </cell>
          <cell r="F33">
            <v>1</v>
          </cell>
        </row>
        <row r="34">
          <cell r="A34">
            <v>33</v>
          </cell>
          <cell r="B34">
            <v>1</v>
          </cell>
          <cell r="C34">
            <v>1</v>
          </cell>
          <cell r="D34">
            <v>0</v>
          </cell>
          <cell r="E34">
            <v>0</v>
          </cell>
          <cell r="F34">
            <v>1</v>
          </cell>
        </row>
        <row r="35">
          <cell r="A35">
            <v>34</v>
          </cell>
          <cell r="B35">
            <v>1</v>
          </cell>
          <cell r="C35">
            <v>1</v>
          </cell>
          <cell r="D35">
            <v>1</v>
          </cell>
        </row>
        <row r="36">
          <cell r="A36">
            <v>35</v>
          </cell>
          <cell r="B36">
            <v>2</v>
          </cell>
          <cell r="C36">
            <v>2</v>
          </cell>
          <cell r="D36">
            <v>0</v>
          </cell>
          <cell r="E36">
            <v>0</v>
          </cell>
          <cell r="F36">
            <v>2</v>
          </cell>
        </row>
        <row r="37">
          <cell r="A37">
            <v>36</v>
          </cell>
          <cell r="B37">
            <v>1</v>
          </cell>
          <cell r="C37">
            <v>1</v>
          </cell>
          <cell r="D37">
            <v>0</v>
          </cell>
          <cell r="E37">
            <v>0</v>
          </cell>
          <cell r="F37">
            <v>1</v>
          </cell>
        </row>
        <row r="38">
          <cell r="A38">
            <v>37</v>
          </cell>
          <cell r="B38">
            <v>3</v>
          </cell>
          <cell r="C38">
            <v>3</v>
          </cell>
          <cell r="D38">
            <v>0</v>
          </cell>
          <cell r="E38">
            <v>0</v>
          </cell>
          <cell r="F38">
            <v>3</v>
          </cell>
        </row>
        <row r="39">
          <cell r="A39">
            <v>40</v>
          </cell>
          <cell r="B39">
            <v>2</v>
          </cell>
          <cell r="C39">
            <v>2</v>
          </cell>
          <cell r="D39">
            <v>0</v>
          </cell>
          <cell r="E39">
            <v>0</v>
          </cell>
          <cell r="F39">
            <v>2</v>
          </cell>
        </row>
        <row r="40">
          <cell r="A40">
            <v>42</v>
          </cell>
          <cell r="B40">
            <v>1</v>
          </cell>
          <cell r="C40">
            <v>1</v>
          </cell>
          <cell r="D40">
            <v>0</v>
          </cell>
          <cell r="E40">
            <v>0</v>
          </cell>
          <cell r="F40">
            <v>1</v>
          </cell>
        </row>
        <row r="41">
          <cell r="A41">
            <v>43</v>
          </cell>
          <cell r="B41">
            <v>3</v>
          </cell>
          <cell r="C41">
            <v>3</v>
          </cell>
          <cell r="D41">
            <v>0</v>
          </cell>
          <cell r="E41">
            <v>0</v>
          </cell>
          <cell r="F41">
            <v>3</v>
          </cell>
        </row>
        <row r="42">
          <cell r="A42">
            <v>45</v>
          </cell>
          <cell r="B42">
            <v>1</v>
          </cell>
          <cell r="C42">
            <v>1</v>
          </cell>
          <cell r="D42">
            <v>0</v>
          </cell>
          <cell r="E42">
            <v>0</v>
          </cell>
          <cell r="F42">
            <v>1</v>
          </cell>
        </row>
        <row r="43">
          <cell r="A43">
            <v>52</v>
          </cell>
          <cell r="B43">
            <v>1</v>
          </cell>
          <cell r="C43">
            <v>1</v>
          </cell>
          <cell r="D43">
            <v>0</v>
          </cell>
          <cell r="E43">
            <v>0</v>
          </cell>
          <cell r="F43">
            <v>1</v>
          </cell>
        </row>
      </sheetData>
      <sheetData sheetId="8" refreshError="1">
        <row r="1">
          <cell r="A1" t="str">
            <v>First_G092</v>
          </cell>
          <cell r="B1" t="str">
            <v>First_G093</v>
          </cell>
          <cell r="C1" t="str">
            <v>тонн</v>
          </cell>
          <cell r="D1" t="str">
            <v>долл за тонну</v>
          </cell>
        </row>
        <row r="2">
          <cell r="A2" t="str">
            <v>ЗАО "ТРАНСЭКСПОРТ"</v>
          </cell>
          <cell r="B2" t="str">
            <v>193036,С-ПЕТЕРБУРГ,ПР.ЛИГОВСКИЙ,29,ПОМ.16Н</v>
          </cell>
          <cell r="C2">
            <v>14883</v>
          </cell>
          <cell r="D2">
            <v>74</v>
          </cell>
        </row>
        <row r="3">
          <cell r="A3" t="str">
            <v>ОАО "САМАРАВТОРМЕТ"</v>
          </cell>
          <cell r="B3" t="str">
            <v>443010 РОССИЯ Г.САМАРА УЛ.Л.ТОЛСТОГО 16</v>
          </cell>
          <cell r="C3">
            <v>14313</v>
          </cell>
          <cell r="D3">
            <v>58</v>
          </cell>
        </row>
        <row r="4">
          <cell r="A4" t="str">
            <v>"ЮМ-ЧЕРМЕТ"  ЗАО                               ГР.ПАНЧЕНКО ВЛАДИМИРА ВАСИЛЬЕВИЧА</v>
          </cell>
          <cell r="B4" t="str">
            <v>344017,Г.РОСТОВ-НА-ДОНУ,УЛ.НАНСЕНА,105-А,14  ОКТЯБРЬСКИЙ Р-Н</v>
          </cell>
          <cell r="C4">
            <v>14080</v>
          </cell>
          <cell r="D4">
            <v>64</v>
          </cell>
        </row>
        <row r="5">
          <cell r="A5" t="str">
            <v>АОЗТ "ВТОРМЕТ"</v>
          </cell>
          <cell r="B5" t="str">
            <v>103064,Г.МОСКВА,ПЕР.ЛЯЛИН,Д.5/1</v>
          </cell>
          <cell r="C5">
            <v>10154</v>
          </cell>
          <cell r="D5">
            <v>80</v>
          </cell>
        </row>
        <row r="6">
          <cell r="A6" t="str">
            <v>ЮМ СЕВЕРО-ЗАПАД ООО</v>
          </cell>
          <cell r="B6" t="str">
            <v>191011 САНКТ-ПЕТЕРБУРГ САДОВАЯ 10</v>
          </cell>
          <cell r="C6">
            <v>10132</v>
          </cell>
          <cell r="D6">
            <v>79</v>
          </cell>
        </row>
        <row r="7">
          <cell r="A7" t="str">
            <v>ЗАО "ВТОРМЕТ"</v>
          </cell>
          <cell r="B7" t="str">
            <v>600022 РОССИЯ ВЛАДИМИР УЛ.КРАЙНОВА, 3</v>
          </cell>
          <cell r="C7">
            <v>9920</v>
          </cell>
          <cell r="D7">
            <v>69</v>
          </cell>
        </row>
        <row r="8">
          <cell r="A8" t="str">
            <v>ЗАО "ФИРМА "СИЗИФ"</v>
          </cell>
          <cell r="B8" t="str">
            <v>РОССИЯ ЭЛИСТА УЛ.ЛЕНИНА 249,КОМ.505</v>
          </cell>
          <cell r="C8">
            <v>9586</v>
          </cell>
          <cell r="D8">
            <v>70</v>
          </cell>
        </row>
        <row r="9">
          <cell r="A9" t="str">
            <v>ОАО "ВТОРМЕТ"</v>
          </cell>
          <cell r="B9" t="str">
            <v>440054 РОССИЯ ПЕНЗА УЛ.АУСТРИНА 165</v>
          </cell>
          <cell r="C9">
            <v>7504</v>
          </cell>
          <cell r="D9">
            <v>58</v>
          </cell>
        </row>
        <row r="10">
          <cell r="A10" t="str">
            <v>ОАО "ВТОРМЕТ"</v>
          </cell>
          <cell r="B10" t="str">
            <v>300000 РОССИЯ ТУЛА ПР.ЛЕНИНА 28-Б</v>
          </cell>
          <cell r="C10">
            <v>6944</v>
          </cell>
          <cell r="D10">
            <v>55</v>
          </cell>
        </row>
        <row r="11">
          <cell r="A11" t="str">
            <v>ООО ПКФ "КУБАНЬВТОРМЕТ"</v>
          </cell>
          <cell r="B11" t="str">
            <v>350002 РОССИЯ Г.КРАСНОДАР УЛ.САДОВАЯ 161</v>
          </cell>
          <cell r="C11">
            <v>6669</v>
          </cell>
          <cell r="D11">
            <v>79</v>
          </cell>
        </row>
        <row r="12">
          <cell r="A12" t="str">
            <v>ОАО"МОСВТОРМЕТ "</v>
          </cell>
          <cell r="B12" t="str">
            <v>111024 РОССИЯ МОСКВА ДУШИНСКАЯ,3</v>
          </cell>
          <cell r="C12">
            <v>6634</v>
          </cell>
          <cell r="D12">
            <v>91</v>
          </cell>
        </row>
        <row r="13">
          <cell r="A13" t="str">
            <v>ОАО "ВТОРМЕТ"</v>
          </cell>
          <cell r="B13" t="str">
            <v>603015,Н.НОВГОРОД,УЛ.ВТОРЧЕРМЕТА,1,ТЕЛ.46-24-06</v>
          </cell>
          <cell r="C13">
            <v>6616</v>
          </cell>
          <cell r="D13">
            <v>54</v>
          </cell>
        </row>
        <row r="14">
          <cell r="A14" t="str">
            <v>ЗАО"АМУР КГ СКРАП"</v>
          </cell>
          <cell r="B14" t="str">
            <v>680049 ХАБАРОВСК ПЕР.КИРПИЧНЫЙ 4А</v>
          </cell>
          <cell r="C14">
            <v>6570</v>
          </cell>
          <cell r="D14">
            <v>104</v>
          </cell>
        </row>
        <row r="15">
          <cell r="A15" t="str">
            <v>ООО"ЛМК"</v>
          </cell>
          <cell r="B15" t="str">
            <v>400022,Г.ВОЛГОГРАД,УЛ.ШИЛЛЕРА,46</v>
          </cell>
          <cell r="C15">
            <v>6519</v>
          </cell>
          <cell r="D15">
            <v>79</v>
          </cell>
        </row>
        <row r="16">
          <cell r="A16" t="str">
            <v>ООО УНП "ВТОРЧЕРМЕТ"</v>
          </cell>
          <cell r="B16" t="str">
            <v>432042 РОССИЯ Г.УЛЬЯНОВСК УЛ.ДОВАТОРА,5</v>
          </cell>
          <cell r="C16">
            <v>6300</v>
          </cell>
          <cell r="D16">
            <v>72</v>
          </cell>
        </row>
        <row r="17">
          <cell r="A17" t="str">
            <v>ООО ПКФ "АГРОСТРОЙМЕХАНИЗАЦИЯ"</v>
          </cell>
          <cell r="B17" t="str">
            <v>119862 РОССИЯ Г.МОСКВА УЛ.Л.ТОЛСТОГО ДОМ 5/1</v>
          </cell>
          <cell r="C17">
            <v>6000</v>
          </cell>
          <cell r="D17">
            <v>90</v>
          </cell>
        </row>
        <row r="18">
          <cell r="A18" t="str">
            <v>ЗАО "БРЯНСКВТОРМЕТ"</v>
          </cell>
          <cell r="B18" t="str">
            <v>241000 БРЯНСК,УЛ.СОВЕТСКАЯ,67</v>
          </cell>
          <cell r="C18">
            <v>5551</v>
          </cell>
          <cell r="D18">
            <v>79</v>
          </cell>
        </row>
        <row r="19">
          <cell r="A19" t="str">
            <v>ООО "ГАРПУН"</v>
          </cell>
          <cell r="B19" t="str">
            <v>198097,С-ПЕТЕРБУРГ,ПР.СТАЧЕК 28 ТЕЛ.  (812)327-95-25 РОССИЯ</v>
          </cell>
          <cell r="C19">
            <v>5396</v>
          </cell>
          <cell r="D19">
            <v>90</v>
          </cell>
        </row>
        <row r="20">
          <cell r="A20" t="str">
            <v>ЗАО "НОРИЛЬСКВТОРМЕТ"</v>
          </cell>
          <cell r="B20" t="str">
            <v>663305 Г.НОРИЛЬСК, УЛ.ЛАУРЕАТОВ 21 ОФИС 300, Т.341388</v>
          </cell>
          <cell r="C20">
            <v>5270</v>
          </cell>
          <cell r="D20">
            <v>75</v>
          </cell>
        </row>
        <row r="21">
          <cell r="A21" t="str">
            <v>АО "СТАВМЕТ"</v>
          </cell>
          <cell r="B21" t="str">
            <v>Г.СТАВРОПОЛЬ УЛ.ГРАЖДАНСКАЯ 7</v>
          </cell>
          <cell r="C21">
            <v>5189</v>
          </cell>
          <cell r="D21">
            <v>76</v>
          </cell>
        </row>
        <row r="22">
          <cell r="A22" t="str">
            <v>СП "КОМСАК"</v>
          </cell>
          <cell r="B22" t="str">
            <v>305025 РОССИЯ Г.КУРСК УЛ.СТРОИТЕЛЬНАЯ,8</v>
          </cell>
          <cell r="C22">
            <v>5169</v>
          </cell>
          <cell r="D22">
            <v>63</v>
          </cell>
        </row>
        <row r="23">
          <cell r="A23" t="str">
            <v>АООТ "ВТОРЧЕРМЕТ"</v>
          </cell>
          <cell r="B23" t="str">
            <v>410015 Г САРАТОВ УЛ ОРДЖОНИКИДЗЕ 65</v>
          </cell>
          <cell r="C23">
            <v>4955</v>
          </cell>
          <cell r="D23">
            <v>91</v>
          </cell>
        </row>
        <row r="24">
          <cell r="A24" t="str">
            <v>ОАО "ВТОРМЕТ"</v>
          </cell>
          <cell r="B24" t="str">
            <v>140415 Г.КОЛОМНА М.О. КАНАТНЫЙ ПРОЕЗД,12</v>
          </cell>
          <cell r="C24">
            <v>4485</v>
          </cell>
          <cell r="D24">
            <v>54</v>
          </cell>
        </row>
        <row r="25">
          <cell r="A25" t="str">
            <v>ОАО "ЛИПЕЦКВТОРМЕТ"</v>
          </cell>
          <cell r="B25" t="str">
            <v>398902 РОССИЯ ЛИПЕЦК УЛ.ЮНОШЕСКАЯ,Д.43</v>
          </cell>
          <cell r="C25">
            <v>4315</v>
          </cell>
          <cell r="D25">
            <v>71</v>
          </cell>
        </row>
        <row r="26">
          <cell r="A26" t="str">
            <v>ОАО "ВОРОНЕЖВТОРМЕТ"</v>
          </cell>
          <cell r="B26" t="str">
            <v>394028 РОССИЯ ВОРОНЕЖ УЛ.ЗЕМЛЯЧКИ 29</v>
          </cell>
          <cell r="C26">
            <v>3952</v>
          </cell>
          <cell r="D26">
            <v>62</v>
          </cell>
        </row>
        <row r="27">
          <cell r="A27" t="str">
            <v>ООО "ТЭКСИМ"</v>
          </cell>
          <cell r="B27" t="str">
            <v>125195 МОСКВА, УЛ.СМОЛЬНАЯ, Д.37, ПОМ.ПРАВЛ.</v>
          </cell>
          <cell r="C27">
            <v>3844</v>
          </cell>
          <cell r="D27">
            <v>95</v>
          </cell>
        </row>
        <row r="28">
          <cell r="A28" t="str">
            <v>ЗАО "ТВЕРЬВТОРМЕТ"</v>
          </cell>
          <cell r="B28" t="str">
            <v>170000 Г.ТВЕРЬ,УЛ.СИМЕОНОВСКАЯ,11 ТЕЛ.33-29-02</v>
          </cell>
          <cell r="C28">
            <v>3838</v>
          </cell>
          <cell r="D28">
            <v>64</v>
          </cell>
        </row>
        <row r="29">
          <cell r="A29" t="str">
            <v>ОАО"ОРЕЛВТОРМЕТ"</v>
          </cell>
          <cell r="B29" t="str">
            <v>302030 РОССИЯ ОРЕЛ УЛ.МОСКОВСКАЯ,43</v>
          </cell>
          <cell r="C29">
            <v>3799</v>
          </cell>
          <cell r="D29">
            <v>57</v>
          </cell>
        </row>
        <row r="30">
          <cell r="A30" t="str">
            <v>ОАО "ВТОРЧЕРМЕТ"</v>
          </cell>
          <cell r="B30" t="str">
            <v>150044 Г.ЯРОСЛАВЛЬ, УЛ.БАЗОВАЯ,3.</v>
          </cell>
          <cell r="C30">
            <v>3760</v>
          </cell>
          <cell r="D30">
            <v>53</v>
          </cell>
        </row>
        <row r="31">
          <cell r="A31" t="str">
            <v>"ТОРГМЕТ" АОЗТ</v>
          </cell>
          <cell r="B31" t="str">
            <v>109378,Г.МОСКВА,ПР.ВОЛГОГРАДСКИЙ,157,КОРП.2</v>
          </cell>
          <cell r="C31">
            <v>3757</v>
          </cell>
          <cell r="D31">
            <v>75</v>
          </cell>
        </row>
        <row r="32">
          <cell r="A32" t="str">
            <v>ЗАО "ВТОРЧЕРМЕТ"</v>
          </cell>
          <cell r="B32" t="str">
            <v>198095,С-ПЕТЕРБУРГ,ПЕР.ХИМИЧЕСКИЙ,4</v>
          </cell>
          <cell r="C32">
            <v>3753</v>
          </cell>
          <cell r="D32">
            <v>59</v>
          </cell>
        </row>
        <row r="33">
          <cell r="A33" t="str">
            <v>ООО  "РВЦ И К"</v>
          </cell>
          <cell r="B33" t="str">
            <v>236039 КАЛИНИНГРАД,УЛ.ПОРТОВАЯ,30</v>
          </cell>
          <cell r="C33">
            <v>3701</v>
          </cell>
          <cell r="D33">
            <v>74</v>
          </cell>
        </row>
        <row r="34">
          <cell r="A34" t="str">
            <v>ОАО "ЧУВАШВТОРМЕТ"</v>
          </cell>
          <cell r="B34" t="str">
            <v>428003 РОССИЯ Г.ЧЕБОКСАРЫ ЧУВАШСКАЯ РЕСПУБЛИКА,УЛ.ШЕВЧЕНКО 69</v>
          </cell>
          <cell r="C34">
            <v>3656</v>
          </cell>
          <cell r="D34">
            <v>74</v>
          </cell>
        </row>
        <row r="35">
          <cell r="A35" t="str">
            <v>АОЗТ "ВТОРМЕТ"</v>
          </cell>
          <cell r="B35" t="str">
            <v>390000 РОССИЯ РЯЗАНЬ УЛ.КУДРЯВЦЕВА,Д.19</v>
          </cell>
          <cell r="C35">
            <v>3557</v>
          </cell>
          <cell r="D35">
            <v>59</v>
          </cell>
        </row>
        <row r="36">
          <cell r="A36" t="str">
            <v>"ДОН-АТВ"  ЗАО</v>
          </cell>
          <cell r="B36" t="str">
            <v>344025, Г.РОСТОВ-НА-ДОНУ, УЛ.РЫЛЬСКОГО,2</v>
          </cell>
          <cell r="C36">
            <v>3537</v>
          </cell>
          <cell r="D36">
            <v>47</v>
          </cell>
        </row>
        <row r="37">
          <cell r="A37" t="str">
            <v>ООО "АРТЕМИДА"</v>
          </cell>
          <cell r="B37" t="str">
            <v>236040 КАЛИНИНГРАД, УЛ.СЕРГЕЕВА,14</v>
          </cell>
          <cell r="C37">
            <v>3431</v>
          </cell>
          <cell r="D37">
            <v>52</v>
          </cell>
        </row>
        <row r="38">
          <cell r="A38" t="str">
            <v>ООО ОФ</v>
          </cell>
          <cell r="B38" t="str">
            <v>Г.ГЕЛЕНДЖИК УЛ ТЕЛЬМАНА 47А</v>
          </cell>
          <cell r="C38">
            <v>3400</v>
          </cell>
          <cell r="D38">
            <v>122</v>
          </cell>
        </row>
        <row r="39">
          <cell r="A39" t="str">
            <v>ООО"БАЛТИКО ЭНД МЕДИТЕРРАНЬО" ООО"БАЛИМЕД"</v>
          </cell>
          <cell r="B39" t="str">
            <v>191025, С-ПЕТЕРБУРГ, ПР.ВЛАДИМИРСКИЙ 11</v>
          </cell>
          <cell r="C39">
            <v>3363</v>
          </cell>
          <cell r="D39">
            <v>82</v>
          </cell>
        </row>
        <row r="40">
          <cell r="A40" t="str">
            <v>ЗАО ПО ПРОИЗВОДСТВУ СТРОИТЕЛЬНЫХ МАТЕРИАЛОВ "С"</v>
          </cell>
          <cell r="B40" t="str">
            <v>125047 МОСКВА,УЛ.3-Я ТВЕРСКАЯ-ЯМСКАЯ, 11/13,КВ.35   ТЕЛ.250-93-56</v>
          </cell>
          <cell r="C40">
            <v>3150</v>
          </cell>
          <cell r="D40">
            <v>92</v>
          </cell>
        </row>
        <row r="41">
          <cell r="A41" t="str">
            <v>ВТОРМЕТ</v>
          </cell>
          <cell r="B41" t="str">
            <v>Г.ИВАНОВО,ПОГРАНИЧНЫЙ ПЕР-К,11</v>
          </cell>
          <cell r="C41">
            <v>3140</v>
          </cell>
          <cell r="D41">
            <v>66</v>
          </cell>
        </row>
        <row r="42">
          <cell r="A42" t="str">
            <v>ЗАО "ВОЛГА-АПЕКС"</v>
          </cell>
          <cell r="B42" t="str">
            <v>400005,Г.ВОЛГОГРАД,ПР.ЛЕНИНА,98</v>
          </cell>
          <cell r="C42">
            <v>3091</v>
          </cell>
          <cell r="D42">
            <v>62</v>
          </cell>
        </row>
        <row r="43">
          <cell r="A43" t="str">
            <v>ЧП ШПАКОВ ЕВГЕНИЙ ГРИГОРЬЕВИЧ</v>
          </cell>
          <cell r="B43" t="str">
            <v>236000 КАЛИНИНГРАД,УЛ.КИРОВА 25/27 КВ.11</v>
          </cell>
          <cell r="C43">
            <v>3024</v>
          </cell>
          <cell r="D43">
            <v>62</v>
          </cell>
        </row>
        <row r="44">
          <cell r="A44" t="str">
            <v>ООО "КОРАЛЛ"</v>
          </cell>
          <cell r="B44" t="str">
            <v>191186,С-ПЕТЕРБУРГ,НАБ.Р.МОЙКИ,28 А,ПОМ.7Н</v>
          </cell>
          <cell r="C44">
            <v>3019</v>
          </cell>
          <cell r="D44">
            <v>84</v>
          </cell>
        </row>
        <row r="45">
          <cell r="A45" t="str">
            <v>ООО "ФЭМИЛИ"</v>
          </cell>
          <cell r="B45" t="str">
            <v>347924 Г.ТАГАНРОГ УЛ. ВОСКОВА 102 КВ. 80</v>
          </cell>
          <cell r="C45">
            <v>3004</v>
          </cell>
          <cell r="D45">
            <v>72</v>
          </cell>
        </row>
        <row r="46">
          <cell r="A46" t="str">
            <v>ООО"ОКЕАН"</v>
          </cell>
          <cell r="B46" t="str">
            <v>195108 РОССИЯ С-ПБ ЛАБОРАТОРНЫЙ ПР.,23</v>
          </cell>
          <cell r="C46">
            <v>2871</v>
          </cell>
          <cell r="D46">
            <v>85</v>
          </cell>
        </row>
        <row r="47">
          <cell r="A47" t="str">
            <v>ОАО "ПЕРМВТОРМЕТ"</v>
          </cell>
          <cell r="B47" t="str">
            <v>614054 Г.ПЕРМЬ,СОЛИКАМСКИЙ ТРАКТ,287</v>
          </cell>
          <cell r="C47">
            <v>2826</v>
          </cell>
          <cell r="D47">
            <v>85</v>
          </cell>
        </row>
        <row r="48">
          <cell r="A48" t="str">
            <v>ОАО "ПСКОВВТОРМЕТ"</v>
          </cell>
          <cell r="B48" t="str">
            <v>180004,Г.ПСКОВ,УЛ.СОВЕТСКАЯ,118</v>
          </cell>
          <cell r="C48">
            <v>2808</v>
          </cell>
          <cell r="D48">
            <v>72</v>
          </cell>
        </row>
        <row r="49">
          <cell r="A49" t="str">
            <v>РОАО "ВТОРМЕТ"</v>
          </cell>
          <cell r="B49" t="str">
            <v>РОССИЯ БАТАЙСК УЛ.КОМАРОВА 204</v>
          </cell>
          <cell r="C49">
            <v>2794</v>
          </cell>
          <cell r="D49">
            <v>76</v>
          </cell>
        </row>
        <row r="50">
          <cell r="A50" t="str">
            <v>ПК ИЧП "ВИТ ОЛ"</v>
          </cell>
          <cell r="B50" t="str">
            <v>367915,Г.ТАГАНРОГ,УЛ.ФРУНЗЕ 3/23</v>
          </cell>
          <cell r="C50">
            <v>2753</v>
          </cell>
          <cell r="D50">
            <v>97</v>
          </cell>
        </row>
        <row r="51">
          <cell r="A51" t="str">
            <v>ООО /АВТОРЕСУРС/</v>
          </cell>
          <cell r="B51" t="str">
            <v>354068 СОЧИ УЛ ДОHСКАЯ 98А КВ. 42</v>
          </cell>
          <cell r="C51">
            <v>2604</v>
          </cell>
          <cell r="D51">
            <v>21</v>
          </cell>
        </row>
        <row r="52">
          <cell r="A52" t="str">
            <v>СП "МИРМЕТАЛЛ"</v>
          </cell>
          <cell r="B52" t="str">
            <v>680032 РОССИЯ, Г. ХАБАРОВСК УЛ. ЦЕЛИННАЯ 12</v>
          </cell>
          <cell r="C52">
            <v>2596</v>
          </cell>
          <cell r="D52">
            <v>93</v>
          </cell>
        </row>
        <row r="53">
          <cell r="A53" t="str">
            <v>АООТ "СТАЛЬ"</v>
          </cell>
          <cell r="B53" t="str">
            <v>248025,Г.КАЛУГА,УЛ.ПРОМЫШЛЕННАЯ 132</v>
          </cell>
          <cell r="C53">
            <v>2593</v>
          </cell>
          <cell r="D53">
            <v>63</v>
          </cell>
        </row>
        <row r="54">
          <cell r="A54" t="str">
            <v>АОЗТ "ТРАНСМЕТ"</v>
          </cell>
          <cell r="B54" t="str">
            <v>197198, САНКТ-ПЕТЕРБУРГ, АЛЕКСАНДРОВСКИЙ ПАРК, 4</v>
          </cell>
          <cell r="C54">
            <v>2565</v>
          </cell>
          <cell r="D54">
            <v>81</v>
          </cell>
        </row>
        <row r="55">
          <cell r="A55" t="str">
            <v>ТОО "ВТОРЧЕРМЕТ"</v>
          </cell>
          <cell r="B55" t="str">
            <v>6925805, ПОС.УГЛОВОЕ,YЛ.САПЕРHАЯ,3</v>
          </cell>
          <cell r="C55">
            <v>2496</v>
          </cell>
          <cell r="D55">
            <v>101</v>
          </cell>
        </row>
        <row r="56">
          <cell r="A56" t="str">
            <v>ООО "ТОРГ-СЕРВИС"</v>
          </cell>
          <cell r="B56" t="str">
            <v>РОССИЯ КБР Г.ПРОХЛАДНЫЙ УЛ.БОРОНТОВА,99</v>
          </cell>
          <cell r="C56">
            <v>2450</v>
          </cell>
          <cell r="D56">
            <v>70</v>
          </cell>
        </row>
        <row r="57">
          <cell r="A57" t="str">
            <v>АООТ "НИЖЕГОРОДСКИЙ МАШИНОСТРОИТЕЛЬНЫЙ ЗАВОД"</v>
          </cell>
          <cell r="B57" t="str">
            <v>603052, Н.НОВГОРОД, СОРМОВСКОЕ ШОССЕ, 21</v>
          </cell>
          <cell r="C57">
            <v>2433</v>
          </cell>
          <cell r="D57">
            <v>52</v>
          </cell>
        </row>
        <row r="58">
          <cell r="A58" t="str">
            <v>ОАО"ВТОРМЕТ"</v>
          </cell>
          <cell r="B58" t="str">
            <v>Г.Ю-САХАЛИНСК, КОММУНИСТИЧЕСКИЙ ПР-Т,32А ТЕЛ.3-74-43</v>
          </cell>
          <cell r="C58">
            <v>2300</v>
          </cell>
          <cell r="D58">
            <v>93</v>
          </cell>
        </row>
        <row r="59">
          <cell r="A59" t="str">
            <v>ВТОРМЕТ ЮМ ООО</v>
          </cell>
          <cell r="B59" t="str">
            <v>РОССИЯ 188900 ВЫБОРГ ЮЖНЫЙ ВАЛ 1</v>
          </cell>
          <cell r="C59">
            <v>2249</v>
          </cell>
          <cell r="D59">
            <v>79</v>
          </cell>
        </row>
        <row r="60">
          <cell r="A60" t="str">
            <v>"БЛЕСНА" ООО</v>
          </cell>
          <cell r="B60" t="str">
            <v>690043,Г.ВЛАДИВОСТОК,УЛ.БЕРЕЗОВАЯ,25</v>
          </cell>
          <cell r="C60">
            <v>1980</v>
          </cell>
          <cell r="D60">
            <v>102</v>
          </cell>
        </row>
        <row r="61">
          <cell r="A61" t="str">
            <v>ЗАО "КОЛА ИНВЕСТ"</v>
          </cell>
          <cell r="B61" t="str">
            <v>183008 МУРМАНСК,УЛ.З.КОСМОДЕМЬЯНСКОЙ,Д.23,ОФИС 5</v>
          </cell>
          <cell r="C61">
            <v>1867</v>
          </cell>
          <cell r="D61">
            <v>85</v>
          </cell>
        </row>
        <row r="62">
          <cell r="A62" t="str">
            <v>ЗАО "АРХАНГЕЛЬСК-МЕТАЛЛ"</v>
          </cell>
          <cell r="B62" t="str">
            <v>163013,Г.АРХАНГЕЛЬСК,УЛ.ПОЛЯРНАЯ,6</v>
          </cell>
          <cell r="C62">
            <v>1800</v>
          </cell>
          <cell r="D62">
            <v>86</v>
          </cell>
        </row>
        <row r="63">
          <cell r="A63" t="str">
            <v>ЗАО"ПРОМИМПЭКС"</v>
          </cell>
          <cell r="B63" t="str">
            <v>194214, С-ПЕТЕРБУРГ,ПР.МОРИСА ТОРЕЗА,118</v>
          </cell>
          <cell r="C63">
            <v>1773</v>
          </cell>
          <cell r="D63">
            <v>69</v>
          </cell>
        </row>
        <row r="64">
          <cell r="A64" t="str">
            <v>АОЗТ КОММЕРЧЕСКАЯ ФИРМА "СЕР"</v>
          </cell>
          <cell r="B64" t="str">
            <v>191025,С-ПЕТЕРБУРГ,НАБ.Р.ФОНТАНКИ,40</v>
          </cell>
          <cell r="C64">
            <v>1629</v>
          </cell>
          <cell r="D64">
            <v>84</v>
          </cell>
        </row>
        <row r="65">
          <cell r="A65" t="str">
            <v>ООО "СТИЛЬ"</v>
          </cell>
          <cell r="B65" t="str">
            <v>344024 Г.РОСТОВ-НА-ДОНУ ПЕР.ЭНЕРГЕТИКОВ,5</v>
          </cell>
          <cell r="C65">
            <v>1589</v>
          </cell>
          <cell r="D65">
            <v>94</v>
          </cell>
        </row>
        <row r="66">
          <cell r="A66" t="str">
            <v>ГП "ВТОРЧЕРМЕТ"</v>
          </cell>
          <cell r="B66" t="str">
            <v>214014,Г.СМОЛЕНСК,УЛ.8 МАРТА,Д.20</v>
          </cell>
          <cell r="C66">
            <v>1540</v>
          </cell>
          <cell r="D66">
            <v>62</v>
          </cell>
        </row>
        <row r="67">
          <cell r="A67" t="str">
            <v>ВТФ "СОВКАБЕЛЬ"</v>
          </cell>
          <cell r="B67" t="str">
            <v>111024 Г.МОСКВА ШОССЕ ЭНТУЗИАСТОВ 5</v>
          </cell>
          <cell r="C67">
            <v>1519</v>
          </cell>
          <cell r="D67">
            <v>687</v>
          </cell>
        </row>
        <row r="68">
          <cell r="A68" t="str">
            <v>ТОО МПП "ЛИДЕР-1"</v>
          </cell>
          <cell r="B68" t="str">
            <v>630102 НОВОСИБИРСК УЛ.ЛЕНИНГРАДСКАЯ 139</v>
          </cell>
          <cell r="C68">
            <v>1516</v>
          </cell>
          <cell r="D68">
            <v>110</v>
          </cell>
        </row>
        <row r="69">
          <cell r="A69" t="str">
            <v>ООО "ЭКОМЕТ"</v>
          </cell>
          <cell r="B69" t="str">
            <v>692821 ПРИМОРСКИЙ КРАЙ ШКОТОВСКИЙ Р-ОН С ЦАРЕВКА УЛ ЦЕНТРАЛЬНАЯ  18А</v>
          </cell>
          <cell r="C69">
            <v>1500</v>
          </cell>
          <cell r="D69">
            <v>80</v>
          </cell>
        </row>
        <row r="70">
          <cell r="A70" t="str">
            <v>ЗАО "ДЕАКС"</v>
          </cell>
          <cell r="B70" t="str">
            <v>РОССИЯ, Г.ЮЖНО-САХАЛИНСК,ПР.ПОБЕДЫ,5А ТЕЛ: 5-84-63</v>
          </cell>
          <cell r="C70">
            <v>1495</v>
          </cell>
          <cell r="D70">
            <v>52</v>
          </cell>
        </row>
        <row r="71">
          <cell r="A71" t="str">
            <v>ЗАО КУУСАКОСКИ</v>
          </cell>
          <cell r="B71" t="str">
            <v>188900 Г.ВЫБОРГ ВЫБОРГСКАЯ 23А ТЕЛ.307-69</v>
          </cell>
          <cell r="C71">
            <v>1492</v>
          </cell>
          <cell r="D71">
            <v>341</v>
          </cell>
        </row>
        <row r="72">
          <cell r="A72" t="str">
            <v>ООО " СКРЭП "</v>
          </cell>
          <cell r="B72" t="str">
            <v>680051, Г.ХАБАРОВСК,УЛ.СУВОРОВА,60,КВ 56</v>
          </cell>
          <cell r="C72">
            <v>1422</v>
          </cell>
          <cell r="D72">
            <v>92</v>
          </cell>
        </row>
        <row r="73">
          <cell r="A73" t="str">
            <v>ЗАО "ИНТЕРТЕХПРИБОР"</v>
          </cell>
          <cell r="B73" t="str">
            <v>195197,СПБ.,ПРОСП.ЛАБОРАТОРНЫЙ,23</v>
          </cell>
          <cell r="C73">
            <v>1406</v>
          </cell>
          <cell r="D73">
            <v>77</v>
          </cell>
        </row>
        <row r="74">
          <cell r="A74" t="str">
            <v>ЗАО"КАРЕЛИЯ МЕТАЛЛ"</v>
          </cell>
          <cell r="B74" t="str">
            <v>185025,Г.ПЕТРОЗАВОДСК,УЛ.ХАЛТУРИНА,6</v>
          </cell>
          <cell r="C74">
            <v>1403</v>
          </cell>
          <cell r="D74">
            <v>92</v>
          </cell>
        </row>
        <row r="75">
          <cell r="A75" t="str">
            <v>ИЧП "ЗОВ"</v>
          </cell>
          <cell r="B75" t="str">
            <v>Г Б-КАМЕНЬ УЛ КУРЧАТОВА 31-15</v>
          </cell>
          <cell r="C75">
            <v>1400</v>
          </cell>
          <cell r="D75">
            <v>95</v>
          </cell>
        </row>
        <row r="76">
          <cell r="A76" t="str">
            <v>ТОО "ВТОРМЕТ"</v>
          </cell>
          <cell r="B76" t="str">
            <v>400007 Г.ВОЛГОГРАД, ПРОСПЕКТ МЕТАЛЛУРГОВ,10,КВ.24</v>
          </cell>
          <cell r="C76">
            <v>1400</v>
          </cell>
          <cell r="D76">
            <v>82</v>
          </cell>
        </row>
        <row r="77">
          <cell r="A77" t="str">
            <v>ЗАО "ПЛАНЕТА"</v>
          </cell>
          <cell r="B77" t="str">
            <v>163035,Г.АРХАНГЕЛЬСК,УЛ.ДРЕЙЕРА,5</v>
          </cell>
          <cell r="C77">
            <v>1400</v>
          </cell>
          <cell r="D77">
            <v>73</v>
          </cell>
        </row>
        <row r="78">
          <cell r="A78" t="str">
            <v>"ООО "КОНУС""</v>
          </cell>
          <cell r="B78" t="str">
            <v>454080 РОССИЯ ЧЕЛЯБИНСК УЛ.С.КРИВОЙ 75А</v>
          </cell>
          <cell r="C78">
            <v>1365</v>
          </cell>
          <cell r="D78">
            <v>728</v>
          </cell>
        </row>
        <row r="79">
          <cell r="A79" t="str">
            <v>ООО "ГЛЭН"</v>
          </cell>
          <cell r="B79" t="str">
            <v>197371,САНКТ-ПЕТЕРБУРГ, УЛ.УТОЧКИНА,6-1-4 ТЕЛ.348-37-90</v>
          </cell>
          <cell r="C79">
            <v>1345</v>
          </cell>
          <cell r="D79">
            <v>85</v>
          </cell>
        </row>
        <row r="80">
          <cell r="A80" t="str">
            <v>ООО "АДЫГЕЙСКОЕ ПРЕДПРИЯТИЕ "ВТОРМЕТАЛЛ"</v>
          </cell>
          <cell r="B80" t="str">
            <v>352700 РОССИЯ МАЙКОП УЛ.ПРОМЫШЛЕННАЯ 18</v>
          </cell>
          <cell r="C80">
            <v>1341</v>
          </cell>
          <cell r="D80">
            <v>73</v>
          </cell>
        </row>
        <row r="81">
          <cell r="A81" t="str">
            <v>ЗАО "ЗАПАДНО-БАЛТИЙСКИЙ СУДОРЕМОНТНЫЙ</v>
          </cell>
          <cell r="B81" t="str">
            <v>ЗАВОД",Г.КАЛИНИНГРАД,УЛ.ПР.НАБЕРЕЖНАЯ 26 РОССИЯ</v>
          </cell>
          <cell r="C81">
            <v>1280</v>
          </cell>
          <cell r="D81">
            <v>89</v>
          </cell>
        </row>
        <row r="82">
          <cell r="A82" t="str">
            <v>ЗАО "ИНТЕРФЕРРУМ-МЕТАЛЛ "</v>
          </cell>
          <cell r="B82" t="str">
            <v>198096,С-ПЕТЕРБУРГ,ТУРУХТАННЫЕ ОСТР.,2А</v>
          </cell>
          <cell r="C82">
            <v>1237</v>
          </cell>
          <cell r="D82">
            <v>76</v>
          </cell>
        </row>
        <row r="83">
          <cell r="A83" t="str">
            <v>ТОО ТАКБ ПАКС ЛТД</v>
          </cell>
          <cell r="B83" t="str">
            <v>ВЛАДИВОСТОК УЛ АЛЕУТСКАЯ 45А</v>
          </cell>
          <cell r="C83">
            <v>1234</v>
          </cell>
          <cell r="D83">
            <v>107</v>
          </cell>
        </row>
        <row r="84">
          <cell r="A84" t="str">
            <v>"МАК ОС" ООО</v>
          </cell>
          <cell r="B84" t="str">
            <v>692900,НАХОДКА,ПОГРАНИЧНАЯ,13-1</v>
          </cell>
          <cell r="C84">
            <v>1200</v>
          </cell>
          <cell r="D84">
            <v>71</v>
          </cell>
        </row>
        <row r="85">
          <cell r="A85" t="str">
            <v>ООО "ДЕМЕТРА"</v>
          </cell>
          <cell r="B85" t="str">
            <v>180002,Г.ПСКОВ,Д.ШАБАНОВО,ПЕР.N 5,Д.4</v>
          </cell>
          <cell r="C85">
            <v>1135</v>
          </cell>
          <cell r="D85">
            <v>65</v>
          </cell>
        </row>
        <row r="86">
          <cell r="A86" t="str">
            <v>ООО" ГЫМСАН-ТРЕЙДИНГ"</v>
          </cell>
          <cell r="B86" t="str">
            <v>693000, Г. ЮЖНО-САХАЛИНСК, УЛ. АНТОНА БУЮКЛЫ, 38 ТЕЛЕФОН:42-63-96</v>
          </cell>
          <cell r="C86">
            <v>1100</v>
          </cell>
          <cell r="D86">
            <v>55</v>
          </cell>
        </row>
        <row r="87">
          <cell r="A87" t="str">
            <v>"МОРОЗОВ И СЫНОВЬЯ" ИНДИВИДУАЛЬНОЕ ЧАСТНОЕ ПРЕДПРИЯТИЕ</v>
          </cell>
          <cell r="B87" t="str">
            <v>182620,Г.ПОРХОВ,УЛ.ПОБЕДЫ,Д.23</v>
          </cell>
          <cell r="C87">
            <v>1098</v>
          </cell>
          <cell r="D87">
            <v>68</v>
          </cell>
        </row>
        <row r="88">
          <cell r="A88" t="str">
            <v>ООО "СПЕЦМЕТЭКСПОРТ"</v>
          </cell>
          <cell r="B88" t="str">
            <v>400074 Г.ВОЛГОГРАД,УЛ.КОЗЛОВСКАЯ,34</v>
          </cell>
          <cell r="C88">
            <v>1016</v>
          </cell>
          <cell r="D88">
            <v>81</v>
          </cell>
        </row>
        <row r="89">
          <cell r="A89" t="str">
            <v>ООО "АРКТУР"</v>
          </cell>
          <cell r="B89" t="str">
            <v>606200 НИЖЕГОРОДСКАЯ ОБЛ,Г.КСТОВО, ПР.РАЧКОВА,Д.16"А"</v>
          </cell>
          <cell r="C89">
            <v>1000</v>
          </cell>
          <cell r="D89">
            <v>79</v>
          </cell>
        </row>
        <row r="90">
          <cell r="A90" t="str">
            <v>ООО "НАТАЛИ"</v>
          </cell>
          <cell r="B90" t="str">
            <v>Г.КРАСНОДАР,УЛ.СУВОРОВА,64</v>
          </cell>
          <cell r="C90">
            <v>988</v>
          </cell>
          <cell r="D90">
            <v>76</v>
          </cell>
        </row>
        <row r="91">
          <cell r="A91" t="str">
            <v>ООО "ЭКОСТАЛЬ"</v>
          </cell>
          <cell r="B91" t="str">
            <v>236017 КАЛИНИНГРАД,УЛ.ВАГОНОСТРОИТЕЛЬНАЯ,34</v>
          </cell>
          <cell r="C91">
            <v>969</v>
          </cell>
          <cell r="D91">
            <v>73</v>
          </cell>
        </row>
        <row r="92">
          <cell r="A92" t="str">
            <v>ОАО "КОСТРОМАВТОРМЕТ"</v>
          </cell>
          <cell r="B92" t="str">
            <v>156000,Г.КОСТРОМА,УЛ.ГОРНАЯ,29</v>
          </cell>
          <cell r="C92">
            <v>965</v>
          </cell>
          <cell r="D92">
            <v>69</v>
          </cell>
        </row>
        <row r="93">
          <cell r="A93" t="str">
            <v>"ВНЕШМЕТАЛЛТОРГ" ООО</v>
          </cell>
          <cell r="B93" t="str">
            <v>195197, С-ПЕТЕРБУРГ, ЛАБОРАТОРНЫЙ ПР. 23</v>
          </cell>
          <cell r="C93">
            <v>962</v>
          </cell>
          <cell r="D93">
            <v>323</v>
          </cell>
        </row>
        <row r="94">
          <cell r="A94" t="str">
            <v>ТОО "ФЕРРОТЕК"</v>
          </cell>
          <cell r="B94" t="str">
            <v>129343,МОСКВА,ПР-Д СЕРЕБРЯКОВА,8</v>
          </cell>
          <cell r="C94">
            <v>926</v>
          </cell>
          <cell r="D94">
            <v>669</v>
          </cell>
        </row>
        <row r="95">
          <cell r="A95" t="str">
            <v>АОЗТ"ДАЙМОНД"</v>
          </cell>
          <cell r="B95" t="str">
            <v>693010 Ю-САХАЛИНСК,УЛ.КОМСОМОЛЬСКАЯ-152-4 ТЕЛ.3-33-41</v>
          </cell>
          <cell r="C95">
            <v>905</v>
          </cell>
          <cell r="D95">
            <v>45</v>
          </cell>
        </row>
        <row r="96">
          <cell r="A96" t="str">
            <v>ООО "ПОЛИГОН-М"</v>
          </cell>
          <cell r="B96" t="str">
            <v>443046 Г.САМАРА,АЭРОПОРТ-2,АТБ</v>
          </cell>
          <cell r="C96">
            <v>902</v>
          </cell>
          <cell r="D96">
            <v>77</v>
          </cell>
        </row>
        <row r="97">
          <cell r="A97" t="str">
            <v>ИСТОМИН ПЕТР ПЕТРОВИЧ</v>
          </cell>
          <cell r="B97" t="str">
            <v>БЛАГОВЕЩЕНСК,УЛ.ВОРОНКОВА 12-217 ПАСПОРТ IV-ЖО 695110</v>
          </cell>
          <cell r="C97">
            <v>885</v>
          </cell>
          <cell r="D97">
            <v>89</v>
          </cell>
        </row>
        <row r="98">
          <cell r="A98" t="str">
            <v>ООО "НПТБ" / СИМБ ЛТД.</v>
          </cell>
          <cell r="B98" t="str">
            <v>198095 С-ПЕТЕРБУРГ ОГОРОДНЫЙ ПЕР.5</v>
          </cell>
          <cell r="C98">
            <v>870</v>
          </cell>
          <cell r="D98">
            <v>93</v>
          </cell>
        </row>
        <row r="99">
          <cell r="A99" t="str">
            <v>ЗАО "ЧЕЛЯБВТОРМЕТ"</v>
          </cell>
          <cell r="B99" t="str">
            <v>454008 Г.ЧЕЛЯБИНСК,УЛ.АВТОДОРОЖНАЯ</v>
          </cell>
          <cell r="C99">
            <v>862</v>
          </cell>
          <cell r="D99">
            <v>91</v>
          </cell>
        </row>
        <row r="100">
          <cell r="A100" t="str">
            <v>ООО ХАРОС</v>
          </cell>
          <cell r="B100" t="str">
            <v>690091 Г.ВЛАДИВОСТОК УЛ.СТРЕЛЬНИКОВА,9 Т.47-60-02</v>
          </cell>
          <cell r="C100">
            <v>840</v>
          </cell>
          <cell r="D100">
            <v>87</v>
          </cell>
        </row>
        <row r="101">
          <cell r="A101" t="str">
            <v>ТОО"ЛИРМЕТ"</v>
          </cell>
          <cell r="B101" t="str">
            <v>236040 КАЛИНИНГРАД,УЛ.ГОРЬКОГО 25</v>
          </cell>
          <cell r="C101">
            <v>788</v>
          </cell>
          <cell r="D101">
            <v>55</v>
          </cell>
        </row>
        <row r="102">
          <cell r="A102" t="str">
            <v>АОЗТ "МЕТВЕСТ"</v>
          </cell>
          <cell r="B102" t="str">
            <v>198205, С-ПЕТЕРБУРГ,УЛ.ПРОГОННАЯ 4</v>
          </cell>
          <cell r="C102">
            <v>780</v>
          </cell>
          <cell r="D102">
            <v>187</v>
          </cell>
        </row>
        <row r="103">
          <cell r="A103" t="str">
            <v>"ОМПАС КО.,ЛТД." (ЗАО) ВОСТОЧНАЯ ИМПОРТНО-ЭКСПОРТНАЯ МЕТАЛЛОПРОДУКЦИЯ</v>
          </cell>
          <cell r="B103" t="str">
            <v>690078, Г.ВЛАДИВОСТОК, УЛ.ВСЕВОЛОДА СИБИРЦЕВА 15</v>
          </cell>
          <cell r="C103">
            <v>772</v>
          </cell>
          <cell r="D103">
            <v>70</v>
          </cell>
        </row>
        <row r="104">
          <cell r="A104" t="str">
            <v>"ИСИ" ООО</v>
          </cell>
          <cell r="B104" t="str">
            <v>692900,НАХОДКА,ПРИМ.КР,СТ БАРХАТНАЯ,    АО "ПСМО-28"</v>
          </cell>
          <cell r="C104">
            <v>750</v>
          </cell>
          <cell r="D104">
            <v>150</v>
          </cell>
        </row>
        <row r="105">
          <cell r="A105" t="str">
            <v>"ООО "УРАЛМЕТ""</v>
          </cell>
          <cell r="B105" t="str">
            <v>454092 ЧЕЛЯБИНСК УЛ.КИРОВА 130</v>
          </cell>
          <cell r="C105">
            <v>734</v>
          </cell>
          <cell r="D105">
            <v>700</v>
          </cell>
        </row>
        <row r="106">
          <cell r="A106" t="str">
            <v>ОАО "ПЕРМУНИВЕРСАЛ"</v>
          </cell>
          <cell r="B106" t="str">
            <v>614013 Г.ПЕРМЬ УЛ.ЛОМОНОСОВА 47</v>
          </cell>
          <cell r="C106">
            <v>724</v>
          </cell>
          <cell r="D106">
            <v>65</v>
          </cell>
        </row>
        <row r="107">
          <cell r="A107" t="str">
            <v>ЗАО "ТЮМЕНЬВТОРМЕТ"</v>
          </cell>
          <cell r="B107" t="str">
            <v>625059,Г.ТЮМЕНЬ,П.МЕЛИОРАТОРОВ,ВЕЛИЖАНСКИЙ ТРАКТ,5 КМ</v>
          </cell>
          <cell r="C107">
            <v>720</v>
          </cell>
          <cell r="D107">
            <v>50</v>
          </cell>
        </row>
        <row r="108">
          <cell r="A108" t="str">
            <v>АООТ "ВТОРМЕТ"</v>
          </cell>
          <cell r="B108" t="str">
            <v>670005, Г.УЛАН-УДЭ, УЛ.БАБУШКИНА 7</v>
          </cell>
          <cell r="C108">
            <v>719</v>
          </cell>
          <cell r="D108">
            <v>60</v>
          </cell>
        </row>
        <row r="109">
          <cell r="A109" t="str">
            <v>ООО"ИНТЕРМЕТ"</v>
          </cell>
          <cell r="B109" t="str">
            <v>150006 Г.ЯРОСЛАВЛЬ,УЛ.КОРАБЕЛЬНАЯ,Д.1</v>
          </cell>
          <cell r="C109">
            <v>706</v>
          </cell>
          <cell r="D109">
            <v>49</v>
          </cell>
        </row>
        <row r="110">
          <cell r="A110" t="str">
            <v>ОАО"СЛАВЯНСКИЙ СУДОРЕМОНТНЫЙ ЗАВОД"</v>
          </cell>
          <cell r="B110" t="str">
            <v>692730,ПРИМОРСКИЙ КРАЙ, П.СЛАВЯНКА</v>
          </cell>
          <cell r="C110">
            <v>699</v>
          </cell>
          <cell r="D110">
            <v>90</v>
          </cell>
        </row>
        <row r="111">
          <cell r="A111" t="str">
            <v>ООО"ПОЛИКЛАССИКА"</v>
          </cell>
          <cell r="B111" t="str">
            <v xml:space="preserve"> РОССИЯ Г.МОСКВА ВОЛГОГРАДСКИЙ ПРОСПЕКТ,14</v>
          </cell>
          <cell r="C111">
            <v>695</v>
          </cell>
          <cell r="D111">
            <v>96</v>
          </cell>
        </row>
        <row r="112">
          <cell r="A112" t="str">
            <v>ЗАО АССОЦИАЦИЯ ДЕЛОВОГО СОТРУДНИЧЕСТВА  С ИНДИЕЙ СОВИНКОМ-ЦЕНТР</v>
          </cell>
          <cell r="B112" t="str">
            <v>129090 МОСКВА УЛ. МЕЩАНСКАЯ Д.9/14</v>
          </cell>
          <cell r="C112">
            <v>669</v>
          </cell>
          <cell r="D112">
            <v>90</v>
          </cell>
        </row>
        <row r="113">
          <cell r="A113" t="str">
            <v>ЗАО "НОВЫЙ ДОМ"</v>
          </cell>
          <cell r="B113" t="str">
            <v>394000 Г.ВОРОНЕЖ,УЛ.ПОМЯЛОВСКОГО,Д.39,КВ.1</v>
          </cell>
          <cell r="C113">
            <v>659</v>
          </cell>
          <cell r="D113">
            <v>97</v>
          </cell>
        </row>
        <row r="114">
          <cell r="A114" t="str">
            <v>ООО"СТРОЙИНДУСТРИЯ СЗ"</v>
          </cell>
          <cell r="B114" t="str">
            <v>197101, С-ПЕТЕРБУРГ,КАМЕННООСТРОВСКИЙ,ПР.26/28</v>
          </cell>
          <cell r="C114">
            <v>659</v>
          </cell>
          <cell r="D114">
            <v>88</v>
          </cell>
        </row>
        <row r="115">
          <cell r="A115" t="str">
            <v>АООТ "ВТОРМЕТ" *</v>
          </cell>
          <cell r="B115" t="str">
            <v>362008,РСОА,Г.ВЛАДИКАВКАЗ,УЛ.КОЦОЕВА,6</v>
          </cell>
          <cell r="C115">
            <v>655</v>
          </cell>
          <cell r="D115">
            <v>64</v>
          </cell>
        </row>
        <row r="116">
          <cell r="A116" t="str">
            <v>ИЧП "ГРИФ" СКОК О.В.</v>
          </cell>
          <cell r="B116" t="str">
            <v>400064 Г.ВОЛГОГРАД,КРАСНООКТЯБРЬСКИЙ Р., УЛ.РЕПИНА,13,КВ.152</v>
          </cell>
          <cell r="C116">
            <v>646</v>
          </cell>
          <cell r="D116">
            <v>80</v>
          </cell>
        </row>
        <row r="117">
          <cell r="A117" t="str">
            <v>ООО "ТЕХНОЭКСПОPТ СВ"</v>
          </cell>
          <cell r="B117" t="str">
            <v>198205,Г.САНКТ-ПЕТЕPБУPГ,УЛ.АВАНГАРДНАЯ 33</v>
          </cell>
          <cell r="C117">
            <v>635</v>
          </cell>
          <cell r="D117">
            <v>40</v>
          </cell>
        </row>
        <row r="118">
          <cell r="A118" t="str">
            <v>ООО "ФЕРРУМ ЛТД"</v>
          </cell>
          <cell r="B118" t="str">
            <v>173008 Г.НОВГОРОД,УЛ.РАБОЧАЯ,Д.4</v>
          </cell>
          <cell r="C118">
            <v>630</v>
          </cell>
          <cell r="D118">
            <v>78</v>
          </cell>
        </row>
        <row r="119">
          <cell r="A119" t="str">
            <v>ООО "СИHТЕЗ"</v>
          </cell>
          <cell r="B119" t="str">
            <v>196233 РОССИЯ САНКТ-ПЕТЕРБУРГ ПР.КОСМОHАВТОВ,42,ПОМ.10H</v>
          </cell>
          <cell r="C119">
            <v>610</v>
          </cell>
          <cell r="D119">
            <v>820</v>
          </cell>
        </row>
        <row r="120">
          <cell r="A120" t="str">
            <v>"ВТОРМЕТ ПЛЮС" ОБЩЕСТВО С ОГРАНИЧЕННОЙ ОТВЕТСТВЕННОСТЬЮ</v>
          </cell>
          <cell r="B120" t="str">
            <v>185005ПЕТРОЗАВОДСК ОНЕЖСКОЙ ФЛОТИЛИИ 29А</v>
          </cell>
          <cell r="C120">
            <v>608</v>
          </cell>
          <cell r="D120">
            <v>79</v>
          </cell>
        </row>
        <row r="121">
          <cell r="A121" t="str">
            <v>АОЗТ "ДАЛЬИНТЕРМЕТ"</v>
          </cell>
          <cell r="B121" t="str">
            <v>692906 Г.НАХОДКА П.КОЗЬМИНО ПРИМОРСКИЙ КРАЙ РОССИЯ</v>
          </cell>
          <cell r="C121">
            <v>607</v>
          </cell>
          <cell r="D121">
            <v>100</v>
          </cell>
        </row>
        <row r="122">
          <cell r="A122" t="str">
            <v>ООО "АЛМАЗ"</v>
          </cell>
          <cell r="B122" t="str">
            <v>692570 С.ПОКРОВКА УЛ.ЗАВИТАЯ 2-46</v>
          </cell>
          <cell r="C122">
            <v>605</v>
          </cell>
          <cell r="D122">
            <v>155</v>
          </cell>
        </row>
        <row r="123">
          <cell r="A123" t="str">
            <v>"АВАНТЕК" ЗАО СП</v>
          </cell>
          <cell r="B123" t="str">
            <v>198097, С-ПЕТЕРБУРГ,ПР.СТАЧЕК,47</v>
          </cell>
          <cell r="C123">
            <v>596</v>
          </cell>
          <cell r="D123">
            <v>72</v>
          </cell>
        </row>
        <row r="124">
          <cell r="A124" t="str">
            <v>ЗАО "ОСКОЛВТОРМЕТ"</v>
          </cell>
          <cell r="B124" t="str">
            <v>309530 РОССИЯ СТ.ОСКОЛ КОТЕЛ 10</v>
          </cell>
          <cell r="C124">
            <v>595</v>
          </cell>
          <cell r="D124">
            <v>79</v>
          </cell>
        </row>
        <row r="125">
          <cell r="A125" t="str">
            <v>ООО   "КВ-ТРАНЗИТСЕРВИС"</v>
          </cell>
          <cell r="B125" t="str">
            <v>182100 ПСК.ОБЛ.Г.В-ЛУКИ ЖЕЛЕЗНОДОРОЖНАЯ СТАНЦИЯ</v>
          </cell>
          <cell r="C125">
            <v>594</v>
          </cell>
          <cell r="D125">
            <v>60</v>
          </cell>
        </row>
        <row r="126">
          <cell r="A126" t="str">
            <v>ООО"ВТОРМЕТАЛЛОЭКСПОРТ"</v>
          </cell>
          <cell r="B126" t="str">
            <v>692907 Г.НАХОДКА П.КОЗЬМИНО ЗАО "ДАЛЬИНТЕРМЕТ"</v>
          </cell>
          <cell r="C126">
            <v>592</v>
          </cell>
          <cell r="D126">
            <v>108</v>
          </cell>
        </row>
        <row r="127">
          <cell r="A127" t="str">
            <v>ЧП     ВЕРЯЗОВ АНТОН ГЕОРГИЕВИЧ         СВ.N 15964 ОТ 22.08.97</v>
          </cell>
          <cell r="B127" t="str">
            <v>180019 Г.ПСКОВ УЛ.HОВОСЕЛОВ Д.15 КВ.10</v>
          </cell>
          <cell r="C127">
            <v>590</v>
          </cell>
          <cell r="D127">
            <v>51</v>
          </cell>
        </row>
        <row r="128">
          <cell r="A128" t="str">
            <v>ЗАО "ТРАНСМЕТ"</v>
          </cell>
          <cell r="B128" t="str">
            <v>193036,СПБ,ЛИГОВСКИЙ ПР.,Д.29,П.12НТ. 567-40-93,Ф.567-22-50</v>
          </cell>
          <cell r="C128">
            <v>574</v>
          </cell>
          <cell r="D128">
            <v>83</v>
          </cell>
        </row>
        <row r="129">
          <cell r="A129" t="str">
            <v>ИП ФИРМА "БМЕ"</v>
          </cell>
          <cell r="B129" t="str">
            <v>198099,С-ПЕТЕРБУРГ,УЛ.ГЛАДКОВА,3</v>
          </cell>
          <cell r="C129">
            <v>566</v>
          </cell>
          <cell r="D129">
            <v>82</v>
          </cell>
        </row>
        <row r="130">
          <cell r="A130" t="str">
            <v>ТОЛМАЧЕВ ВЛАДИСЛАВ ВЯЧЕСЛАВОВИЧ VII-ДВ 570028 ОТ 11.07.91 ОВД КИРОВСКОГО РАЙИСПО</v>
          </cell>
          <cell r="B130" t="str">
            <v>680028 Г.ХАБАРОВСК УЛ.ШЕРОНОВА 137 КВ.47</v>
          </cell>
          <cell r="C130">
            <v>557</v>
          </cell>
          <cell r="D130">
            <v>65</v>
          </cell>
        </row>
        <row r="131">
          <cell r="A131" t="str">
            <v>ИП ФЕДОРОВ ЕВГЕНИЙ МИХАЙЛОВИЧ           СВИД.СЕРИЯ Б N 0721</v>
          </cell>
          <cell r="B131" t="str">
            <v>181300 ПСКОВСКАЯ ОБЛ.Г.ОСТРОВ МИКР."СТРОИТЕЛЬ" Д.2 КВ.3</v>
          </cell>
          <cell r="C131">
            <v>541</v>
          </cell>
          <cell r="D131">
            <v>54</v>
          </cell>
        </row>
        <row r="132">
          <cell r="A132" t="str">
            <v>ООО "ВИААС"</v>
          </cell>
          <cell r="B132" t="str">
            <v>Г.УССУРИЙСК УЛ.МОСКОВСКАЯ,18</v>
          </cell>
          <cell r="C132">
            <v>533</v>
          </cell>
          <cell r="D132">
            <v>55</v>
          </cell>
        </row>
        <row r="133">
          <cell r="A133" t="str">
            <v>ООО РОССИЙСКО-ПОЛЬСКОЕ ПРЕДПРИЯТИЕ "ВОЛГА-МЕТАЛЛИК"</v>
          </cell>
          <cell r="B133" t="str">
            <v>162600 ВОЛОГОДСКАЯ ОБЛ. Г.ЧЕРЕПОВЕЦ УЛ. СУДОСТРОИТЕЛЬНАЯ 7</v>
          </cell>
          <cell r="C133">
            <v>532</v>
          </cell>
          <cell r="D133">
            <v>68</v>
          </cell>
        </row>
        <row r="134">
          <cell r="A134" t="str">
            <v>ЗАО "ПРОМИНСЕРВИС"</v>
          </cell>
          <cell r="B134" t="str">
            <v>109028 МОСКВА СЕРЕБРЯНИЧЕСКИЙ ПЕР.5СТР.2</v>
          </cell>
          <cell r="C134">
            <v>530</v>
          </cell>
          <cell r="D134">
            <v>53</v>
          </cell>
        </row>
        <row r="135">
          <cell r="A135" t="str">
            <v>"ПЕТРОМАКС" ЗАО</v>
          </cell>
          <cell r="B135" t="str">
            <v>196084, С-ПЕТЕРБУРГ,УЛ.ЗАСТАВСКАЯ 7</v>
          </cell>
          <cell r="C135">
            <v>520</v>
          </cell>
          <cell r="D135">
            <v>378</v>
          </cell>
        </row>
        <row r="136">
          <cell r="A136" t="str">
            <v>ЗАО "ТОСНА-М"</v>
          </cell>
          <cell r="B136" t="str">
            <v>432008 Г.УЛЬЯНОВСК,УЛ.ЗАПАДНЫЙ БУЛЬВАР,Д.27</v>
          </cell>
          <cell r="C136">
            <v>519</v>
          </cell>
          <cell r="D136">
            <v>114</v>
          </cell>
        </row>
        <row r="137">
          <cell r="A137" t="str">
            <v>ТЭФ "ВНЕШТРАНС"</v>
          </cell>
          <cell r="B137" t="str">
            <v>1103411000,353660, ЕЙСК, ПОРТОВАЯ АЛЛЕЯ 5</v>
          </cell>
          <cell r="C137">
            <v>508</v>
          </cell>
          <cell r="D137">
            <v>70</v>
          </cell>
        </row>
        <row r="138">
          <cell r="A138" t="str">
            <v>ТОО ФИРМА "ПСКОВ-МЕТАЛЛ"</v>
          </cell>
          <cell r="B138" t="str">
            <v>180004,Г.ПСКОВ,УЛ.128-Й СТРЕЛКОВОЙ ДИВИЗИИ,6</v>
          </cell>
          <cell r="C138">
            <v>507</v>
          </cell>
          <cell r="D138">
            <v>60</v>
          </cell>
        </row>
        <row r="139">
          <cell r="A139" t="str">
            <v>ООО "АЛТАЙ-МЕТАЛЛ"</v>
          </cell>
          <cell r="B139" t="str">
            <v>659700 Г.ГОРНО-АЛТАЙСК,УЛ.УЛАГАШЕВА 13</v>
          </cell>
          <cell r="C139">
            <v>503</v>
          </cell>
          <cell r="D139">
            <v>83</v>
          </cell>
        </row>
        <row r="140">
          <cell r="A140" t="str">
            <v>ООО "АВРОРА"</v>
          </cell>
          <cell r="B140" t="str">
            <v>614039 Г.ПЕРМЬ,КОМСОМОЛЬСКИЙ ПР.49-17 ТЕЛ.64-17-65</v>
          </cell>
          <cell r="C140">
            <v>500</v>
          </cell>
          <cell r="D140">
            <v>85</v>
          </cell>
        </row>
        <row r="141">
          <cell r="A141" t="str">
            <v>ООО "ПИОНЕР"</v>
          </cell>
          <cell r="B141" t="str">
            <v>400040 Г.ВОЛГОГРАД, ПРОСПЕКТ МЕТАЛЛУРГОВ,50</v>
          </cell>
          <cell r="C141">
            <v>500</v>
          </cell>
          <cell r="D141">
            <v>82</v>
          </cell>
        </row>
        <row r="142">
          <cell r="A142" t="str">
            <v>ДП "ПЛАМЯ"</v>
          </cell>
          <cell r="B142" t="str">
            <v>670042, Г.УЛАН-УДЭ, УЛ.ЖЕРДЕВА 16</v>
          </cell>
          <cell r="C142">
            <v>495</v>
          </cell>
          <cell r="D142">
            <v>60</v>
          </cell>
        </row>
        <row r="143">
          <cell r="A143" t="str">
            <v>ОБЩЕСТВО С ОГРАНИЧЕННОЙ  ОТВЕТСТВЕННОСТЬЮ "МИФ".</v>
          </cell>
          <cell r="B143" t="str">
            <v>674610, ЧИТИНСКАЯ ОБЛ., Г. БОРЗЯ, УЛ.  ПРОМЫШЛЕННАЯ 9.</v>
          </cell>
          <cell r="C143">
            <v>490</v>
          </cell>
          <cell r="D143">
            <v>80</v>
          </cell>
        </row>
        <row r="144">
          <cell r="A144" t="str">
            <v>ООО"СЕВЕРНАЯ ЗВЕЗДА"</v>
          </cell>
          <cell r="B144" t="str">
            <v>672026 Г.ЧИТА П.КАДАЛА РЕАЛБАЗА КАДАЛИНСКИЙ ХПП</v>
          </cell>
          <cell r="C144">
            <v>478</v>
          </cell>
          <cell r="D144">
            <v>46</v>
          </cell>
        </row>
        <row r="145">
          <cell r="A145" t="str">
            <v>ООО "КОМПАНИЯ ЧАЙКА"</v>
          </cell>
          <cell r="B145" t="str">
            <v>117335,Г.МОСКВА,УЛ.ВАВИЛОВА,Д.81</v>
          </cell>
          <cell r="C145">
            <v>474</v>
          </cell>
          <cell r="D145">
            <v>58</v>
          </cell>
        </row>
        <row r="146">
          <cell r="A146" t="str">
            <v>ЧП ГАВРИЛОВ ВИКТОР МИХАЙЛОВИЧ           СВ.РП N 6499</v>
          </cell>
          <cell r="B146" t="str">
            <v>672032 Г.ЧИТА УЛ.40 ЛЕТ ОКТЯБРЯ 16-30</v>
          </cell>
          <cell r="C146">
            <v>459</v>
          </cell>
          <cell r="D146">
            <v>75</v>
          </cell>
        </row>
        <row r="147">
          <cell r="A147" t="str">
            <v>ЗАО "ЕКАТЕРИНБУРГ-ВТОРМЕТ" *6664044535</v>
          </cell>
          <cell r="B147" t="str">
            <v>620003 РОССИЯ ЕКАТЕРИНБУРГ УЛ.8-Е МАРТА 267 А-204</v>
          </cell>
          <cell r="C147">
            <v>455</v>
          </cell>
          <cell r="D147">
            <v>189</v>
          </cell>
        </row>
        <row r="148">
          <cell r="A148" t="str">
            <v>ООО "БУНД"</v>
          </cell>
          <cell r="B148" t="str">
            <v>180004,Г.ПСКОВ,ОКТЯБРЬСКИЙ ПР.31А-52</v>
          </cell>
          <cell r="C148">
            <v>452</v>
          </cell>
          <cell r="D148">
            <v>61</v>
          </cell>
        </row>
        <row r="149">
          <cell r="A149" t="str">
            <v>ИНДИВИДУАЛЬНЫЙ ПРЕДПРИНИМАТЕЛЬ ЧАТРАУСКЕНЕ Л.А.</v>
          </cell>
          <cell r="B149" t="str">
            <v>173018 Г.НОВГОРОД,ГРИГОРОВСКОЕ ШОССЕ 36/,/1,КОМ.403</v>
          </cell>
          <cell r="C149">
            <v>440</v>
          </cell>
          <cell r="D149">
            <v>58</v>
          </cell>
        </row>
        <row r="150">
          <cell r="A150" t="str">
            <v>ВТОРМЕТБРОК</v>
          </cell>
          <cell r="B150" t="str">
            <v>Г.МОСКВА,СЛАВЯНСКАЯ ПЛОЩАДЬ,2/5</v>
          </cell>
          <cell r="C150">
            <v>437</v>
          </cell>
          <cell r="D150">
            <v>58</v>
          </cell>
        </row>
        <row r="151">
          <cell r="A151" t="str">
            <v>ИНДИВИДУАЛЬНЫЙ ПРЕДПРИНИМАТЕЛЬ ЧУЛКОВ   АЛЕКСАНДР ДЕНИСОВИЧ РП N459</v>
          </cell>
          <cell r="B151" t="str">
            <v>672038 Г.ЧИТА УЛ.ШИЛОВА 93-48</v>
          </cell>
          <cell r="C151">
            <v>427</v>
          </cell>
          <cell r="D151">
            <v>70</v>
          </cell>
        </row>
        <row r="152">
          <cell r="A152" t="str">
            <v>ПКФ ООО "АРВИ"</v>
          </cell>
          <cell r="B152" t="str">
            <v>606000 НИЖЕГОРОДСКАЯ ОБЛ,Г.ДЗЕРЖИНСК, УЛ.ГРИБОЕДОВА,Д.5,КВ.37</v>
          </cell>
          <cell r="C152">
            <v>424</v>
          </cell>
          <cell r="D152">
            <v>88</v>
          </cell>
        </row>
        <row r="153">
          <cell r="A153" t="str">
            <v>ОБЩЕСТВО С ОГРАНИЧЕННОЙ ОТВЕТСТВЕННОСТЬЮ "ГЕЛИОС"</v>
          </cell>
          <cell r="B153" t="str">
            <v>674610, ЧИТИНСКАЯ ОБЛ, Г.БОРЗЯ УЛ. САВВАТЕЕВСКАЯ, 80/60</v>
          </cell>
          <cell r="C153">
            <v>421</v>
          </cell>
          <cell r="D153">
            <v>20</v>
          </cell>
        </row>
        <row r="154">
          <cell r="A154" t="str">
            <v>ВФ "ЖЕЛДОРЭКСПОРТ"</v>
          </cell>
          <cell r="B154" t="str">
            <v>129626 Г.МОСКВА, КУЧИН ПЕР.14 КОРП 3.</v>
          </cell>
          <cell r="C154">
            <v>420</v>
          </cell>
          <cell r="D154">
            <v>78</v>
          </cell>
        </row>
        <row r="155">
          <cell r="A155" t="str">
            <v>ЗАО "ШЕНЬ ХУН"</v>
          </cell>
          <cell r="B155" t="str">
            <v>692900 Г.НАХОДКА,НАХОДКИНСКИЙ П-Т,44 ПРИМ.КРАЯ</v>
          </cell>
          <cell r="C155">
            <v>404</v>
          </cell>
          <cell r="D155">
            <v>80</v>
          </cell>
        </row>
        <row r="156">
          <cell r="A156" t="str">
            <v>"ЗВЕЗДА" ДАЛЬНЕВОСТОЧНЫЙ ЗАВОД</v>
          </cell>
          <cell r="B156" t="str">
            <v>БОЛЬШОЙ КАМЕНЬ, УЛ. ЛЕБЕДЕВА 1</v>
          </cell>
          <cell r="C156">
            <v>400</v>
          </cell>
          <cell r="D156">
            <v>125</v>
          </cell>
        </row>
        <row r="157">
          <cell r="A157" t="str">
            <v>ТОО "КАМЫШИНСКИЙ ЗАВОД БУРОВОГО ИНСТРУМЕНТА"</v>
          </cell>
          <cell r="B157" t="str">
            <v>403850 ВОЛГОГРАДСКАЯ ОБЛ., Г.КАМЫШИН-6,ТЕЛ.4-05-11</v>
          </cell>
          <cell r="C157">
            <v>400</v>
          </cell>
          <cell r="D157">
            <v>80</v>
          </cell>
        </row>
        <row r="158">
          <cell r="A158" t="str">
            <v>ООО "РОМЕКО"</v>
          </cell>
          <cell r="B158" t="str">
            <v>358000 РОССИЯ РЕСП.КАЛМЫКИЯ Г.ЭЛИСТА УЛ.ЛЕНИНА,Д.249,К.505</v>
          </cell>
          <cell r="C158">
            <v>400</v>
          </cell>
          <cell r="D158">
            <v>58</v>
          </cell>
        </row>
        <row r="159">
          <cell r="A159" t="str">
            <v>АКЦИОНЕРНОЕ ОБЩЕСТВО ОТКРЫТОГО ТИПА     "ВТОРМЕТ"</v>
          </cell>
          <cell r="B159" t="str">
            <v>672014 ЧИТА УЛ.ПОЛИНЫ ОСИПЕНКО,3</v>
          </cell>
          <cell r="C159">
            <v>385</v>
          </cell>
          <cell r="D159">
            <v>48</v>
          </cell>
        </row>
        <row r="160">
          <cell r="A160" t="str">
            <v>ООО "ВИPМА"</v>
          </cell>
          <cell r="B160" t="str">
            <v>664039.Г.ИPКУТСК УЛ.КОЛЬЦОВА 47</v>
          </cell>
          <cell r="C160">
            <v>360</v>
          </cell>
          <cell r="D160">
            <v>84</v>
          </cell>
        </row>
        <row r="161">
          <cell r="A161" t="str">
            <v>ОАО"ВТОРМЕТ"</v>
          </cell>
          <cell r="B161" t="str">
            <v>420054 Г.КАЗАНЬ УЛ. ФРЕЗЕРНАЯ, 9</v>
          </cell>
          <cell r="C161">
            <v>350</v>
          </cell>
          <cell r="D161">
            <v>78</v>
          </cell>
        </row>
        <row r="162">
          <cell r="A162" t="str">
            <v>ОАО "МЕТАЛЛОЛИТЕЙНЫЙ ЗАВОД"</v>
          </cell>
          <cell r="B162" t="str">
            <v>103031 МОСКВА, УЛ. Б.ДМИТРОВКА, Д.32</v>
          </cell>
          <cell r="C162">
            <v>347</v>
          </cell>
          <cell r="D162">
            <v>4132</v>
          </cell>
        </row>
        <row r="163">
          <cell r="A163" t="str">
            <v>ООО "ЦЕНТРРЕСУРС"</v>
          </cell>
          <cell r="B163" t="str">
            <v>180023,Г.ПСКОВ,УЛ.СОЛНЕЧНАЯ,Д.65</v>
          </cell>
          <cell r="C163">
            <v>343</v>
          </cell>
          <cell r="D163">
            <v>48</v>
          </cell>
        </row>
        <row r="164">
          <cell r="A164" t="str">
            <v>ООО "АЛЬЯНС-МАРИНА Ф.Б."</v>
          </cell>
          <cell r="B164" t="str">
            <v>614010 Г.ПЕРМЬ, КОМСОМОЛЬСКИЙ ПР.84-23</v>
          </cell>
          <cell r="C164">
            <v>321</v>
          </cell>
          <cell r="D164">
            <v>331</v>
          </cell>
        </row>
        <row r="165">
          <cell r="A165" t="str">
            <v>"ВТОРМЕТ" ЗАКРЫТОЕ АКЦИОНЕРНОЕ ОБЩЕСТВО</v>
          </cell>
          <cell r="B165" t="str">
            <v>185005ПЕТРОЗАВОДСК ОНЕЖСКОЙ ФЛОТИЛИИ29-А</v>
          </cell>
          <cell r="C165">
            <v>316</v>
          </cell>
          <cell r="D165">
            <v>70</v>
          </cell>
        </row>
        <row r="166">
          <cell r="A166" t="str">
            <v>ЗАО "БАЛТМЕТ"</v>
          </cell>
          <cell r="B166" t="str">
            <v>197095,С-ПЕТЕРБУРГ,УЛ.МАРШАЛА ГОВОРОВА,Д.37</v>
          </cell>
          <cell r="C166">
            <v>315</v>
          </cell>
          <cell r="D166">
            <v>81</v>
          </cell>
        </row>
        <row r="167">
          <cell r="A167" t="str">
            <v>АООТ "КАМЧАТМОРГИДРОСТРОЙ"</v>
          </cell>
          <cell r="B167" t="str">
            <v>П-КАМЧАТСКИЙ УЛ.ОКЕАНСКАЯ 84А</v>
          </cell>
          <cell r="C167">
            <v>307</v>
          </cell>
          <cell r="D167">
            <v>45</v>
          </cell>
        </row>
        <row r="168">
          <cell r="A168" t="str">
            <v>"КОРШУНОВСКИЙ ГОК"</v>
          </cell>
          <cell r="B168" t="str">
            <v>665680 ЖЕЛЕЗНОГОРСК-ИЛИМСКИЙ</v>
          </cell>
          <cell r="C168">
            <v>304</v>
          </cell>
          <cell r="D168">
            <v>75</v>
          </cell>
        </row>
        <row r="169">
          <cell r="A169" t="str">
            <v>"ДАЛЬПРИБОР" ОАО</v>
          </cell>
          <cell r="B169" t="str">
            <v>690105,ВЛАДИВОСТОК,УЛ.БОРОДИНСКАЯ,46/50</v>
          </cell>
          <cell r="C169">
            <v>300</v>
          </cell>
          <cell r="D169">
            <v>83</v>
          </cell>
        </row>
        <row r="170">
          <cell r="A170" t="str">
            <v>НГП"ВТОРЧЕРМЕТ"</v>
          </cell>
          <cell r="B170" t="str">
            <v>НОГИНСК БЕТОННАЯ 3А Т.4-19-37</v>
          </cell>
          <cell r="C170">
            <v>300</v>
          </cell>
          <cell r="D170">
            <v>55</v>
          </cell>
        </row>
        <row r="171">
          <cell r="C171">
            <v>300</v>
          </cell>
          <cell r="D171">
            <v>125</v>
          </cell>
        </row>
        <row r="172">
          <cell r="A172" t="str">
            <v>ООО "ЭСПОО"</v>
          </cell>
          <cell r="B172" t="str">
            <v>РОССИЯ 173007 НОВГОРОД УЛ.Б.ВЛАСЬЕВСКАЯ Д. 8 КВ.48</v>
          </cell>
          <cell r="C172">
            <v>298</v>
          </cell>
          <cell r="D172">
            <v>600</v>
          </cell>
        </row>
        <row r="173">
          <cell r="A173" t="str">
            <v>ОАО "МЕТАЛЛТОРГ"</v>
          </cell>
          <cell r="B173" t="str">
            <v>425200 МАРИЙ ЭЛ P/П МЕДВЕДЕВО,УЛ.ЖЕЛЕЗНОДОРОЖНАЯ,23</v>
          </cell>
          <cell r="C173">
            <v>291</v>
          </cell>
          <cell r="D173">
            <v>75</v>
          </cell>
        </row>
        <row r="174">
          <cell r="A174" t="str">
            <v>ТОО "НТП АБРИС"</v>
          </cell>
          <cell r="B174" t="str">
            <v>170034 Г.ТВЕРЬ ПР.ДАРВИНА,10</v>
          </cell>
          <cell r="C174">
            <v>282</v>
          </cell>
          <cell r="D174">
            <v>45</v>
          </cell>
        </row>
        <row r="175">
          <cell r="A175" t="str">
            <v>ООО "АКВА-Б ЛТД"</v>
          </cell>
          <cell r="B175" t="str">
            <v>670045 Г.УЛАН-УДЭ УЛ.ЛИМОНОВА АО "АКВАБУР"</v>
          </cell>
          <cell r="C175">
            <v>278</v>
          </cell>
          <cell r="D175">
            <v>63</v>
          </cell>
        </row>
        <row r="176">
          <cell r="A176" t="str">
            <v>ИП ГОРБАНЬ ГЕННАДИЙ ВАСИЛЬЕВИЧ          СВИД.N 0115 ОТ 10.09.96Г.</v>
          </cell>
          <cell r="B176" t="str">
            <v>181425 ПСКОВСКАЯ ОБЛ.ПЫТАЛОВСКИЙ Р-Н Д.ГАВРЫ П/О ГАВРЫ</v>
          </cell>
          <cell r="C176">
            <v>260</v>
          </cell>
          <cell r="D176">
            <v>46</v>
          </cell>
        </row>
        <row r="177">
          <cell r="A177" t="str">
            <v>ЗАО "МЕТОД"</v>
          </cell>
          <cell r="B177" t="str">
            <v>143000,Г.ОДИНЦОВО,МОСКОВСКАЯ ОБЛ.,Б.НОВОСЕЛОВОЙ 7</v>
          </cell>
          <cell r="C177">
            <v>255</v>
          </cell>
          <cell r="D177">
            <v>71</v>
          </cell>
        </row>
        <row r="178">
          <cell r="A178" t="str">
            <v>ЗАО "СВА"</v>
          </cell>
          <cell r="B178" t="str">
            <v>198097,С-ПЕТЕРБУРГ,УЛ.ТРЕФОЛЕВА, 42</v>
          </cell>
          <cell r="C178">
            <v>254</v>
          </cell>
          <cell r="D178">
            <v>73</v>
          </cell>
        </row>
        <row r="179">
          <cell r="A179" t="str">
            <v>ООО "ЯРВИКО"</v>
          </cell>
          <cell r="B179" t="str">
            <v>150014 Г.ЯРОСЛАВЛЬ, УЛ.УГЛИЧСКАЯ, 13, КВ.16.</v>
          </cell>
          <cell r="C179">
            <v>250</v>
          </cell>
          <cell r="D179">
            <v>23</v>
          </cell>
        </row>
        <row r="180">
          <cell r="A180" t="str">
            <v>ООО "ФРОНТЕРА"</v>
          </cell>
          <cell r="B180" t="str">
            <v>115583 Г.МОСКВА,УЛ.ВОРОНЕЖСКАЯ,Д.8,КОРП.4</v>
          </cell>
          <cell r="C180">
            <v>248</v>
          </cell>
          <cell r="D180">
            <v>95</v>
          </cell>
        </row>
        <row r="181">
          <cell r="A181" t="str">
            <v>ООО "СК МАСТЕР"</v>
          </cell>
          <cell r="B181" t="str">
            <v>ЧИТИНСКАЯ ОБЛ.Г.ШИЛКА УЛ.ШКОЛИНА 32</v>
          </cell>
          <cell r="C181">
            <v>246</v>
          </cell>
          <cell r="D181">
            <v>45</v>
          </cell>
        </row>
        <row r="182">
          <cell r="A182" t="str">
            <v>АООТ "КАББАЛКВТОРМЕТ"</v>
          </cell>
          <cell r="B182" t="str">
            <v>360051 РОССИЯ НАЛЬЧИК 1-Й ПРОМПРОЕЗД,5</v>
          </cell>
          <cell r="C182">
            <v>242</v>
          </cell>
          <cell r="D182">
            <v>71</v>
          </cell>
        </row>
        <row r="183">
          <cell r="A183" t="str">
            <v>ТОО "ЛИТОС"</v>
          </cell>
          <cell r="B183" t="str">
            <v>674650 ЧИТИНСКАЯ ОБЛ П ЗАБАЙКАЛЬСК УЛ КОМСОМОЛЬСКАЯ 26</v>
          </cell>
          <cell r="C183">
            <v>240</v>
          </cell>
          <cell r="D183">
            <v>70</v>
          </cell>
        </row>
        <row r="184">
          <cell r="A184" t="str">
            <v>ООО "ЯНТЭЙ"</v>
          </cell>
          <cell r="B184" t="str">
            <v>664000 Г ИРКУТСК БУЛЬВАР ГАГАРИНА 40-310</v>
          </cell>
          <cell r="C184">
            <v>240</v>
          </cell>
          <cell r="D184">
            <v>75</v>
          </cell>
        </row>
        <row r="185">
          <cell r="A185" t="str">
            <v>ЧП КЛИВЕНКО ЛЮДМИЛА ДМИТРИЕВНА РП 9371</v>
          </cell>
          <cell r="B185" t="str">
            <v>672027 Г.ЧИТА УЛ.НОВОБУЛЬВАРНАЯ 4 КВ.23</v>
          </cell>
          <cell r="C185">
            <v>240</v>
          </cell>
          <cell r="D185">
            <v>65</v>
          </cell>
        </row>
        <row r="186">
          <cell r="A186" t="str">
            <v>ОАО "ВОЛОГДАВТОРМЕТ"</v>
          </cell>
          <cell r="B186" t="str">
            <v>160000, Г.ВОЛОГДА, СОВЕТСКИЙ ПР., 35</v>
          </cell>
          <cell r="C186">
            <v>240</v>
          </cell>
          <cell r="D186">
            <v>85</v>
          </cell>
        </row>
        <row r="187">
          <cell r="A187" t="str">
            <v>ЗАО "РУСМЕТАЛЛ"</v>
          </cell>
          <cell r="B187" t="str">
            <v>123242 МОСКВА,УЛ.БОЛЬШАЯ ГРУЗИНСКАЯ Д.14-1</v>
          </cell>
          <cell r="C187">
            <v>239</v>
          </cell>
          <cell r="D187">
            <v>1093</v>
          </cell>
        </row>
        <row r="188">
          <cell r="A188" t="str">
            <v>ТЮТЯЕВ РОМАН АНАТОЛЬЕВИЧ</v>
          </cell>
          <cell r="B188" t="str">
            <v>БЛАГОВЕЩЕНСК,УЛ.СЕВЕРНАЯ 242-1 ПАСПОРТ IV-ЖО 603831</v>
          </cell>
          <cell r="C188">
            <v>238</v>
          </cell>
          <cell r="D188">
            <v>96</v>
          </cell>
        </row>
        <row r="189">
          <cell r="A189" t="str">
            <v>ЗАО"МЕТАЛЛУРГИЯ ВТОРИЧНОГО АЛЮМИНИЯ"</v>
          </cell>
          <cell r="B189" t="str">
            <v>129110,МОСКВА,ПР.МИРА,Д.57,КОМН.ПРАВЛ-Я</v>
          </cell>
          <cell r="C189">
            <v>237</v>
          </cell>
          <cell r="D189">
            <v>869</v>
          </cell>
        </row>
        <row r="190">
          <cell r="A190" t="str">
            <v>ЗАО "НПО ДЕМИЛОНГ"</v>
          </cell>
          <cell r="B190" t="str">
            <v>141100 РОССИЯ МОCК.ОБЛ.Г.ЩЕЛКОВО УЛ.ПАРКОВАЯ, 9А-38</v>
          </cell>
          <cell r="C190">
            <v>231</v>
          </cell>
          <cell r="D190">
            <v>1100</v>
          </cell>
        </row>
        <row r="191">
          <cell r="A191" t="str">
            <v>ООО "ТЕХНОЛОГИЯ"</v>
          </cell>
          <cell r="B191" t="str">
            <v>442500 Г.КУЗНЕЦК ПЕНЗЕНСКОЙ ОБЛ.УЛ.ЧКАЛОВА 59.</v>
          </cell>
          <cell r="C191">
            <v>230</v>
          </cell>
          <cell r="D191">
            <v>68</v>
          </cell>
        </row>
        <row r="192">
          <cell r="A192" t="str">
            <v>ООО "МЕТТА-ПЛЮС"</v>
          </cell>
          <cell r="B192" t="str">
            <v>443009 Г.САМАРА УЛ.КРАСНОДОНСКАЯ 20</v>
          </cell>
          <cell r="C192">
            <v>230</v>
          </cell>
          <cell r="D192">
            <v>649</v>
          </cell>
        </row>
        <row r="193">
          <cell r="A193" t="str">
            <v>ООО "БОСФОР-В"</v>
          </cell>
          <cell r="B193" t="str">
            <v>Г.УССУРИЙСК УЛ.СОВЕТСКАЯ 77  3-42-80</v>
          </cell>
          <cell r="C193">
            <v>222</v>
          </cell>
          <cell r="D193">
            <v>55</v>
          </cell>
        </row>
        <row r="194">
          <cell r="A194" t="str">
            <v>ЗАО "БИЗНЕС-ИННОВАЦИЯ" *6663024462</v>
          </cell>
          <cell r="B194" t="str">
            <v>620098 Г.ЕКАТЕРИНБУРГ УЛ.КОММУНИСТИЧЕСКАЯ 18-17</v>
          </cell>
          <cell r="C194">
            <v>220</v>
          </cell>
          <cell r="D194">
            <v>650</v>
          </cell>
        </row>
        <row r="195">
          <cell r="A195" t="str">
            <v>ЧП БАТРАЕВ СЕРГЕЙ ЗАХАРОВИЧ РП № 7426</v>
          </cell>
          <cell r="B195" t="str">
            <v>672007 ЧИТА УЛ ЖУРВЛЕВА 87 КВ 9</v>
          </cell>
          <cell r="C195">
            <v>220</v>
          </cell>
          <cell r="D195">
            <v>63</v>
          </cell>
        </row>
        <row r="196">
          <cell r="A196" t="str">
            <v>ООО"АЛЬЯНС-МАРИНА О.М."</v>
          </cell>
          <cell r="B196" t="str">
            <v>644019 Г.ОМСК,УЛ.ОМСКАЯ 223</v>
          </cell>
          <cell r="C196">
            <v>220</v>
          </cell>
          <cell r="D196">
            <v>88</v>
          </cell>
        </row>
        <row r="197">
          <cell r="A197" t="str">
            <v>ООО "ДЕЛАЙН"</v>
          </cell>
          <cell r="B197" t="str">
            <v>692512 Г.УССУРИЙСК УЛ.СОВЕТСКАЯ 84</v>
          </cell>
          <cell r="C197">
            <v>214</v>
          </cell>
          <cell r="D197">
            <v>62</v>
          </cell>
        </row>
        <row r="198">
          <cell r="A198" t="str">
            <v>ПКООО "ПРИЗМА"</v>
          </cell>
          <cell r="B198" t="str">
            <v>188270 РОССИЯ ЛЕН.ОБЛ. ЛУЖСКИЙ Р-Н П.ЗАКЛИНЬЕ УЛ.НОВАЯ 25-32</v>
          </cell>
          <cell r="C198">
            <v>210</v>
          </cell>
          <cell r="D198">
            <v>55</v>
          </cell>
        </row>
        <row r="199">
          <cell r="A199" t="str">
            <v>ЗАО ТФК "ТЭСО"                                                              2842</v>
          </cell>
          <cell r="B199" t="str">
            <v>620131 ЕКАТЕРИНБУРГ УЛ КРАУЛЯ 168/120</v>
          </cell>
          <cell r="C199">
            <v>205</v>
          </cell>
          <cell r="D199">
            <v>664</v>
          </cell>
        </row>
        <row r="200">
          <cell r="A200" t="str">
            <v>ЗАО "ПКФ ЭЛЕКТРОЭКСМАШ"</v>
          </cell>
          <cell r="B200" t="str">
            <v>129010 Г.МОСКВА,УЛ.БОЛЬШАЯ СПАССКАЯ 6,СТР.1</v>
          </cell>
          <cell r="C200">
            <v>205</v>
          </cell>
          <cell r="D200">
            <v>1120</v>
          </cell>
        </row>
        <row r="201">
          <cell r="A201" t="str">
            <v>ГП МП "ЗВЕЗДОЧКА"</v>
          </cell>
          <cell r="B201" t="str">
            <v>164509,АРХ.ОБЛ.,Г.СЕВЕРОДВИНСК,ПР.МАШИНОСТРОИТЕЛЕЙ,12</v>
          </cell>
          <cell r="C201">
            <v>202</v>
          </cell>
          <cell r="D201">
            <v>68</v>
          </cell>
        </row>
        <row r="202">
          <cell r="A202" t="str">
            <v>ООО "НПО "СТН КАБЕЛЬ"</v>
          </cell>
          <cell r="B202" t="str">
            <v>191104,СПБ,УЛ.МАЯКОВСКОГО,50 ТЕЛ.263-15-60</v>
          </cell>
          <cell r="C202">
            <v>200</v>
          </cell>
          <cell r="D202">
            <v>55</v>
          </cell>
        </row>
        <row r="203">
          <cell r="A203" t="str">
            <v>ЗАО "СПЛАВ"</v>
          </cell>
          <cell r="B203" t="str">
            <v>167000,Г.СЫКТЫВКАР,УЛ.28 НЕВЕЛЬСКОЙ ДИВИЗИИ,Д.6</v>
          </cell>
          <cell r="C203">
            <v>200</v>
          </cell>
          <cell r="D203">
            <v>59</v>
          </cell>
        </row>
        <row r="204">
          <cell r="A204" t="str">
            <v>ООО "АВТОТУРИСТ"</v>
          </cell>
          <cell r="B204" t="str">
            <v>184284, МУРМАНСКАЯ ОБЛАСТЬ, ОЛЕНЕГОРСК, СТРОИТЕЛЬНАЯ УЛ., Д. 72</v>
          </cell>
          <cell r="C204">
            <v>195</v>
          </cell>
          <cell r="D204">
            <v>42</v>
          </cell>
        </row>
        <row r="205">
          <cell r="A205" t="str">
            <v>ООО РИКО</v>
          </cell>
          <cell r="B205" t="str">
            <v>454006 ЧЕЛЯБИНСК РОССИЙСКАЯ 40</v>
          </cell>
          <cell r="C205">
            <v>195</v>
          </cell>
          <cell r="D205">
            <v>190</v>
          </cell>
        </row>
        <row r="206">
          <cell r="A206" t="str">
            <v>ООО "СВИФТ"</v>
          </cell>
          <cell r="B206" t="str">
            <v>199034,РОССИЯ, САНКТ-ПЕТЕРБУРГ,В.О.,  БЛЬШОЙ ПР.,31, ПОМ.111 Т:315-8465</v>
          </cell>
          <cell r="C206">
            <v>188</v>
          </cell>
          <cell r="D206">
            <v>730</v>
          </cell>
        </row>
        <row r="207">
          <cell r="A207" t="str">
            <v>ООО "КЛЕАТРОН-ТЕРМИНАЛ"</v>
          </cell>
          <cell r="B207" t="str">
            <v>С-ПЕТЕРБУРГ,ПР.НЕПОКОРЕННЫХ,Д.63</v>
          </cell>
          <cell r="C207">
            <v>188</v>
          </cell>
          <cell r="D207">
            <v>500</v>
          </cell>
        </row>
        <row r="208">
          <cell r="A208" t="str">
            <v>ООО "АССОЦИАЦИЯ МЕТАЛЛУРГОВ И ИНВЕСТОРОВ"</v>
          </cell>
          <cell r="B208" t="str">
            <v>117049, МОСКВА, КРЫМСКИЙ ВАЛ, ДОМ 8</v>
          </cell>
          <cell r="C208">
            <v>188</v>
          </cell>
          <cell r="D208">
            <v>960</v>
          </cell>
        </row>
        <row r="209">
          <cell r="A209" t="str">
            <v>СП ТОО "РИСМА"</v>
          </cell>
          <cell r="B209" t="str">
            <v>214036 Г.СМОЛЕНСК,УЛ.П.АЛЕКСЕЕВА,22/72,КВ.266</v>
          </cell>
          <cell r="C209">
            <v>183</v>
          </cell>
          <cell r="D209">
            <v>53</v>
          </cell>
        </row>
        <row r="210">
          <cell r="A210" t="str">
            <v>ЗАО"ФИНАНСОВО-ПРОМЫШЛЕННАЯ ГРУППА"В.М.С."</v>
          </cell>
          <cell r="B210" t="str">
            <v>101000,МОСКВА,УЛ.МЯСНИЦКАЯ,Д.30/1-2,СТР.1</v>
          </cell>
          <cell r="C210">
            <v>180</v>
          </cell>
          <cell r="D210">
            <v>780</v>
          </cell>
        </row>
        <row r="211">
          <cell r="A211" t="str">
            <v>ФИРМА "ЕТЛ" (ООО)</v>
          </cell>
          <cell r="B211" t="str">
            <v>180023,Г.ПСКОВ,УЛ.2 ПЕСОЧНАЯ,Д.50</v>
          </cell>
          <cell r="C211">
            <v>177</v>
          </cell>
          <cell r="D211">
            <v>50</v>
          </cell>
        </row>
        <row r="212">
          <cell r="A212" t="str">
            <v>ТОВАРИЩЕСТВО С ОГРАНИЧЕННОЙ ОТВЕТСТВЕННОСТЬЮ "УНИВЕРСАЛ"</v>
          </cell>
          <cell r="B212" t="str">
            <v>674650 П.ЗАБАЙКАЛЬСК УЛ.ПЕРВОМАЙСКАЯ 2 КВ.1</v>
          </cell>
          <cell r="C212">
            <v>170</v>
          </cell>
          <cell r="D212">
            <v>39</v>
          </cell>
        </row>
        <row r="213">
          <cell r="A213" t="str">
            <v>ПКФ "РУССКИЙ ВЕК" (ТОО)</v>
          </cell>
          <cell r="B213" t="str">
            <v>440028 Г.ПЕНЗА УЛ.КУЛИБИНА 11-91</v>
          </cell>
          <cell r="C213">
            <v>170</v>
          </cell>
          <cell r="D213">
            <v>45</v>
          </cell>
        </row>
        <row r="214">
          <cell r="A214" t="str">
            <v>ООО "ТАКТИКА"</v>
          </cell>
          <cell r="B214" t="str">
            <v>664011 Г ИРКУТСК УЛ КАРЛА МАРКСА 39</v>
          </cell>
          <cell r="C214">
            <v>169</v>
          </cell>
          <cell r="D214">
            <v>64</v>
          </cell>
        </row>
        <row r="215">
          <cell r="A215" t="str">
            <v>ООО "НЕВА-НОРД"</v>
          </cell>
          <cell r="B215" t="str">
            <v>197374,Г.С-ПЕТЕРБУРГ, УЛ.САВУШКИНА, Д.125,К.2 ТЕЛ.812 5155790</v>
          </cell>
          <cell r="C215">
            <v>162</v>
          </cell>
          <cell r="D215">
            <v>80</v>
          </cell>
        </row>
        <row r="216">
          <cell r="A216" t="str">
            <v>"ЭСАЛХ" АОЗТ</v>
          </cell>
          <cell r="B216" t="str">
            <v>188540 ЛЕНИНГР.ОБЛ.Г.СЛАНЦЫ КИНГИСЕППСКОЕ Ш.14</v>
          </cell>
          <cell r="C216">
            <v>161</v>
          </cell>
          <cell r="D216">
            <v>54</v>
          </cell>
        </row>
        <row r="217">
          <cell r="A217" t="str">
            <v>ООО ПКФ "СЕЛЕЙ"</v>
          </cell>
          <cell r="B217" t="str">
            <v>664050 Г ИРКУТСК ПРОСПЕКТ КАРЛ-МАРКС-ШТАДТ 20-119</v>
          </cell>
          <cell r="C217">
            <v>160</v>
          </cell>
          <cell r="D217">
            <v>65</v>
          </cell>
        </row>
        <row r="218">
          <cell r="A218" t="str">
            <v>КАРЛИН ЮРИЙ МИХАЙЛОВИЧ СВИД-ВО №1485  ОТ 22.04.96 ПАСП.XV-АК 698409</v>
          </cell>
          <cell r="B218" t="str">
            <v>СПБ. Г.ЛОМОНОСОВ ПР.СВЕРДЛОВА 18А-19  РОССИЯ ТЕЛ 422-2523</v>
          </cell>
          <cell r="C218">
            <v>160</v>
          </cell>
          <cell r="D218">
            <v>70</v>
          </cell>
        </row>
        <row r="219">
          <cell r="A219" t="str">
            <v>"АЛКОР ЭДВАНС ТРЕЙДИНГ" ЗАО</v>
          </cell>
          <cell r="B219" t="str">
            <v>198162, С-ПЕТЕРБУРГ, В.О.,12-Я ЛИНИЯ, 11</v>
          </cell>
          <cell r="C219">
            <v>156</v>
          </cell>
          <cell r="D219">
            <v>73</v>
          </cell>
        </row>
        <row r="220">
          <cell r="A220" t="str">
            <v>ТОО "ДИЛЕР"</v>
          </cell>
          <cell r="B220" t="str">
            <v>Г.ЧИТА УЛ.АМУРСКАЯ,52</v>
          </cell>
          <cell r="C220">
            <v>155</v>
          </cell>
          <cell r="D220">
            <v>65</v>
          </cell>
        </row>
        <row r="221">
          <cell r="A221" t="str">
            <v>ИНДИВИДУАЛЬНЫЙ ПРЕДПРИНИМАТЕЛЬ ПИНЧУК И. Б.</v>
          </cell>
          <cell r="B221" t="str">
            <v>174126 НОВГОРОДСКАЯ ОБЛ.,НОВГОРОДСКИЙ Р-ОН,РП ПАНКОВКА,УЛ.ПИОНЕРСКАЯ,Д.3,КВ.33</v>
          </cell>
          <cell r="C221">
            <v>154</v>
          </cell>
          <cell r="D221">
            <v>53</v>
          </cell>
        </row>
        <row r="222">
          <cell r="A222" t="str">
            <v>ТОО КЭНГ</v>
          </cell>
          <cell r="B222" t="str">
            <v>423807 НАБ ЧЕЛНЫ УЛ ГИДРОСТРОИТЕЛЕЙ 17</v>
          </cell>
          <cell r="C222">
            <v>153</v>
          </cell>
          <cell r="D222">
            <v>25</v>
          </cell>
        </row>
        <row r="223">
          <cell r="A223" t="str">
            <v>ООО "ЭКОПРОМКОМПЛЕКС"</v>
          </cell>
          <cell r="B223" t="str">
            <v>Г.ВЫБОРГ, ТАММИСУО</v>
          </cell>
          <cell r="C223">
            <v>150</v>
          </cell>
          <cell r="D223">
            <v>83</v>
          </cell>
        </row>
        <row r="224">
          <cell r="A224" t="str">
            <v>ООО "МЕТЭКС"</v>
          </cell>
          <cell r="B224" t="str">
            <v>191028, С-ПЕТЕРБУРГ,ЛИТЕЙНЫЙ ПР.22</v>
          </cell>
          <cell r="C224">
            <v>144</v>
          </cell>
          <cell r="D224">
            <v>274</v>
          </cell>
        </row>
        <row r="225">
          <cell r="A225" t="str">
            <v>ООО "МАРКОС"</v>
          </cell>
          <cell r="B225" t="str">
            <v>614068 Г.ПЕРМЬ,УЛ.УСПЕНСКОГО 12</v>
          </cell>
          <cell r="C225">
            <v>142</v>
          </cell>
          <cell r="D225">
            <v>680</v>
          </cell>
        </row>
        <row r="226">
          <cell r="A226" t="str">
            <v>ОАО "САНКТ-ПЕТЕРБУРГ-МЕТАЛЛ" *7810218872</v>
          </cell>
          <cell r="B226" t="str">
            <v>196128 РОССИЯ Г.САНКТ-ПЕТЕРБУРГ, ПЛ.ЧЕРНЫШЕВСКОГО,5.</v>
          </cell>
          <cell r="C226">
            <v>141</v>
          </cell>
          <cell r="D226">
            <v>680</v>
          </cell>
        </row>
        <row r="227">
          <cell r="A227" t="str">
            <v>ООО"КОМПАНИЯ ПАЛАНТИН"</v>
          </cell>
          <cell r="B227" t="str">
            <v>125195,Г.МОСКВА УЛ.СМОЛЬНАЯ Д.37</v>
          </cell>
          <cell r="C227">
            <v>140</v>
          </cell>
          <cell r="D227">
            <v>77</v>
          </cell>
        </row>
        <row r="228">
          <cell r="A228" t="str">
            <v>ЗАО "ФИРМА ИНТЕГРАЛ"</v>
          </cell>
          <cell r="B228" t="str">
            <v>121002 МОСКВА МАЛ.МОГИЛЬЦЕВСКИЙ ПЕР. 3</v>
          </cell>
          <cell r="C228">
            <v>139</v>
          </cell>
          <cell r="D228">
            <v>802</v>
          </cell>
        </row>
        <row r="229">
          <cell r="A229" t="str">
            <v>ООО "ЭКОЛОГИЯ-МЕТАЛЛ"</v>
          </cell>
          <cell r="B229" t="str">
            <v>109428, МОСКВА, МИХАЙЛОВА,39, СТР. 1</v>
          </cell>
          <cell r="C229">
            <v>138</v>
          </cell>
          <cell r="D229">
            <v>700</v>
          </cell>
        </row>
        <row r="230">
          <cell r="A230" t="str">
            <v>ООО "СТР"</v>
          </cell>
          <cell r="B230" t="str">
            <v>191040,С-ПЕТЕРБУРГ,ПР.ЛИГОВСКИЙ,43/45</v>
          </cell>
          <cell r="C230">
            <v>137</v>
          </cell>
          <cell r="D230">
            <v>72</v>
          </cell>
        </row>
        <row r="231">
          <cell r="A231" t="str">
            <v>АСИПЕНОК ВЛАДИМИР ПАВЛОВИЧ</v>
          </cell>
          <cell r="B231" t="str">
            <v>Г.БЛАГОВЕЩЕНСК,УЛ.ПАРТИЗАНСКАЯ 22/2 КВ.92 ПАСПОРТ Y ЖО 615142</v>
          </cell>
          <cell r="C231">
            <v>134</v>
          </cell>
          <cell r="D231">
            <v>105</v>
          </cell>
        </row>
        <row r="232">
          <cell r="A232" t="str">
            <v>"РИК" ЗАО</v>
          </cell>
          <cell r="B232" t="str">
            <v>195257, С-ПЕТЕРБУРГ, ПР.НАУКИ 10, КОРП.1</v>
          </cell>
          <cell r="C232">
            <v>134</v>
          </cell>
          <cell r="D232">
            <v>200</v>
          </cell>
        </row>
        <row r="233">
          <cell r="A233" t="str">
            <v>ООО "ТОРГОВАЯ ПЛОЩАДЬ"</v>
          </cell>
          <cell r="B233" t="str">
            <v>180019,Г.ПСКОВ,УЛ.СОВЕТСКАЯ,93-А</v>
          </cell>
          <cell r="C233">
            <v>134</v>
          </cell>
          <cell r="D233">
            <v>70</v>
          </cell>
        </row>
        <row r="234">
          <cell r="A234" t="str">
            <v>СТРОИТЕЛЬНО-ПРОМЫШЛЕННОЕ АКЦИОНЕРНОЕ ОБЩЕСТВО "ПУС"</v>
          </cell>
          <cell r="B234" t="str">
            <v>674665 ЧИТИНСКАЯ ОБЛ,Г.КРАСНОКАМЕНСК,А/Я 5</v>
          </cell>
          <cell r="C234">
            <v>133</v>
          </cell>
          <cell r="D234">
            <v>79</v>
          </cell>
        </row>
        <row r="235">
          <cell r="A235" t="str">
            <v>ПРЕДПРИНИМАТЕЛЬ САМСОНОВА ГАЛИНА СЕРГЕЕВНА</v>
          </cell>
          <cell r="B235" t="str">
            <v>1103414000, 352130 Г.КРОПОТКИН, УЛ.КРАСНОДАРСКАЯ,135</v>
          </cell>
          <cell r="C235">
            <v>132</v>
          </cell>
          <cell r="D235">
            <v>70</v>
          </cell>
        </row>
        <row r="236">
          <cell r="A236" t="str">
            <v>ООО "НАВИ-2"</v>
          </cell>
          <cell r="B236" t="str">
            <v>197342,С-ПЕТЕРБУРГ,УЛ.НОВОСИБИРСКАЯ,Д.18/5,ПОМ.1</v>
          </cell>
          <cell r="C236">
            <v>132</v>
          </cell>
          <cell r="D236">
            <v>95</v>
          </cell>
        </row>
        <row r="237">
          <cell r="A237" t="str">
            <v>ИНДИВИДУАЛЬНЫЙ ПРЕДПРИНИМАТЕЛЬ ДУХАНИН ВИКТОР ВАСИЛЬЕВИЧ</v>
          </cell>
          <cell r="B237" t="str">
            <v>КАРЕЛИЯ Г.ЛАХДЕНПОХЬЯ УЛ.ТРУБАЧЕВА 7А-48</v>
          </cell>
          <cell r="C237">
            <v>130</v>
          </cell>
          <cell r="D237">
            <v>43</v>
          </cell>
        </row>
        <row r="238">
          <cell r="A238" t="str">
            <v>ЗАО "АЗИМУТ"</v>
          </cell>
          <cell r="B238" t="str">
            <v>652000,КЕМЕРОВСКАЯ ОБЛ.,Г.ЮРГА,УЛ.КИРОВА,6</v>
          </cell>
          <cell r="C238">
            <v>130</v>
          </cell>
          <cell r="D238">
            <v>110</v>
          </cell>
        </row>
        <row r="239">
          <cell r="A239" t="str">
            <v>ЗАО НПФ "ВАЛЕ"</v>
          </cell>
          <cell r="B239" t="str">
            <v>454047 РОССИЯ ЧЕЛЯБИНСК УЛ.СТАЛЕВАРОВ 5</v>
          </cell>
          <cell r="C239">
            <v>129</v>
          </cell>
          <cell r="D239">
            <v>824</v>
          </cell>
        </row>
        <row r="240">
          <cell r="A240" t="str">
            <v>ИЧП "АЛЕКС И СДКА"</v>
          </cell>
          <cell r="B240" t="str">
            <v>690017 Г.ВЛАДИВОСТОК УЛ.КАТЕРНАЯ 5 А -4</v>
          </cell>
          <cell r="C240">
            <v>127</v>
          </cell>
          <cell r="D240">
            <v>70</v>
          </cell>
        </row>
        <row r="241">
          <cell r="A241" t="str">
            <v>ООО "ВУМЕН"</v>
          </cell>
          <cell r="B241" t="str">
            <v>113519 МОСКВА УЛ.КРАСНОГО МАЯКА 13-4</v>
          </cell>
          <cell r="C241">
            <v>127</v>
          </cell>
          <cell r="D241">
            <v>67</v>
          </cell>
        </row>
        <row r="242">
          <cell r="A242" t="str">
            <v>ООО "ЮРГАЛ"</v>
          </cell>
          <cell r="B242" t="str">
            <v>456203 Г.ЗЛАТОУСТ УЛ.КИРОВА Д3</v>
          </cell>
          <cell r="C242">
            <v>126</v>
          </cell>
          <cell r="D242">
            <v>90</v>
          </cell>
        </row>
        <row r="243">
          <cell r="A243" t="str">
            <v>Ч.П.ВЫСОТИН НИКОЛАЙ ИВАНОВИЧ      ПАСПОРТ I-СТ 694166 ОТ 07.09.76</v>
          </cell>
          <cell r="B243" t="str">
            <v>665470 Г.УСОЛЬЕ-СИБИРСКОЕ ИРК.ОБЛ УЛ.РОЗЫ ЛЮКСЕМБУРГ 5-82</v>
          </cell>
          <cell r="C243">
            <v>123</v>
          </cell>
          <cell r="D243">
            <v>80</v>
          </cell>
        </row>
        <row r="244">
          <cell r="A244" t="str">
            <v>ООО"СПЕЦТЕХПРОМ"</v>
          </cell>
          <cell r="B244" t="str">
            <v>191025,С-ПЕТЕРБУРГ,УЛ.ВОССТАНИЯ,Д.1/39,ЛИТ."Т",ПОМ.5-Н</v>
          </cell>
          <cell r="C244">
            <v>122</v>
          </cell>
          <cell r="D244">
            <v>500</v>
          </cell>
        </row>
        <row r="245">
          <cell r="A245" t="str">
            <v>ООО "ПАРУС"</v>
          </cell>
          <cell r="B245" t="str">
            <v>674650 ЧИТИНСКАЯ ОБЛАСТЬ П ЗАБАЙКАЛЬСК  УЛ КРАСНОАРМЕЙСКАЯ 7/12</v>
          </cell>
          <cell r="C245">
            <v>120</v>
          </cell>
          <cell r="D245">
            <v>40</v>
          </cell>
        </row>
        <row r="246">
          <cell r="A246" t="str">
            <v>ЗАО"ТОРГОВЫЙ ДОМ "ТАТ"</v>
          </cell>
          <cell r="B246" t="str">
            <v>162622,ВОЛОГОДСКАЯ ОБЛ.,Г.ЧЕРЕПОВЕЦ,    СОВЕТСКИЙ ПРОСП.,Д99-А</v>
          </cell>
          <cell r="C246">
            <v>120</v>
          </cell>
          <cell r="D246">
            <v>78</v>
          </cell>
        </row>
        <row r="247">
          <cell r="A247" t="str">
            <v>ООО "МАТАДОР"</v>
          </cell>
          <cell r="B247" t="str">
            <v>673370 ЧИТИНСКАЯ ОБЛ.Г.ШИЛКА УЛ.ЛЕНИНА 78</v>
          </cell>
          <cell r="C247">
            <v>120</v>
          </cell>
          <cell r="D247">
            <v>80</v>
          </cell>
        </row>
        <row r="248">
          <cell r="A248" t="str">
            <v>ООО "АРКАНА"</v>
          </cell>
          <cell r="B248" t="str">
            <v>664074 Г ИРКУТСК УЛ ДОБРОЛЮБОВА 1-58</v>
          </cell>
          <cell r="C248">
            <v>120</v>
          </cell>
          <cell r="D248">
            <v>110</v>
          </cell>
        </row>
        <row r="249">
          <cell r="A249" t="str">
            <v>ИСТРАТОВ НИКОЛАЙ АЛЕКСАНДРОВИЧ</v>
          </cell>
          <cell r="B249" t="str">
            <v>664058 Г ИРКУТСК УЛ ВАМПИЛОВА 13А-34</v>
          </cell>
          <cell r="C249">
            <v>119</v>
          </cell>
          <cell r="D249">
            <v>55</v>
          </cell>
        </row>
        <row r="250">
          <cell r="A250" t="str">
            <v>ЗАО "ТЕХКОМПЛЕКТ"</v>
          </cell>
          <cell r="B250" t="str">
            <v>462363, ОРЕНБУРГСКАЯ ОБЛ., Г.НОВОТРОИЦК,ПР. МЕТАЛЛУРГОВ, Д.25, КВ.81</v>
          </cell>
          <cell r="C250">
            <v>118</v>
          </cell>
          <cell r="D250">
            <v>136</v>
          </cell>
        </row>
        <row r="251">
          <cell r="A251" t="str">
            <v>СП ООО ТОРГОВЫЙ ДОМ "СУНГАРИ" (РОССИЙСКО-КИТАЙСКОЕ)</v>
          </cell>
          <cell r="B251" t="str">
            <v>664018 Г ИРКУТСК УЛ ПРИМОРСКАЯ 2А</v>
          </cell>
          <cell r="C251">
            <v>116</v>
          </cell>
          <cell r="D251">
            <v>65</v>
          </cell>
        </row>
        <row r="252">
          <cell r="A252" t="str">
            <v>ЧИП "ДАПС"</v>
          </cell>
          <cell r="B252" t="str">
            <v>633190 БЕРДСК МИКРОРАЙОН 15-40</v>
          </cell>
          <cell r="C252">
            <v>116</v>
          </cell>
          <cell r="D252">
            <v>100</v>
          </cell>
        </row>
        <row r="253">
          <cell r="A253" t="str">
            <v>ТОО ПКФ "ГЕНЕЗ"</v>
          </cell>
          <cell r="B253" t="str">
            <v>192241,С-ПЕТЕРБУРГ,УЛ.ТУРКУ,Д.31,КВ.277</v>
          </cell>
          <cell r="C253">
            <v>115</v>
          </cell>
          <cell r="D253">
            <v>87</v>
          </cell>
        </row>
        <row r="254">
          <cell r="A254" t="str">
            <v>"ЭЛИС СИТИ" ОБЩЕСТВО С ОГРАНИЧЕННОЙ ОТВЕТСТВЕННОСТЬЮ</v>
          </cell>
          <cell r="B254" t="str">
            <v>674665 ЧИТИНСКАЯ ОБЛ.,Г.КРАСНОКАМЕНСК, Д. 105, КВ.41</v>
          </cell>
          <cell r="C254">
            <v>111</v>
          </cell>
          <cell r="D254">
            <v>23</v>
          </cell>
        </row>
        <row r="255">
          <cell r="A255" t="str">
            <v>ООО"ПЕРСПЕКТИВА"</v>
          </cell>
          <cell r="B255" t="str">
            <v>191194, С-ПЕТЕРБУРГ,УЛ.ЧАЙКОВСКОГО 65,ПОМ.7Н</v>
          </cell>
          <cell r="C255">
            <v>110</v>
          </cell>
          <cell r="D255">
            <v>151</v>
          </cell>
        </row>
        <row r="256">
          <cell r="A256" t="str">
            <v>ЗАО "УПРАВЛЕНИЕ МЕТАЛЛМОНТАЖ"</v>
          </cell>
          <cell r="B256" t="str">
            <v>117342,Г.МОСКВА,УЛ.БУТЛЕРОВА,Д.24,ПОМ ПРАВЛЕНИЯ</v>
          </cell>
          <cell r="C256">
            <v>110</v>
          </cell>
          <cell r="D256">
            <v>358</v>
          </cell>
        </row>
        <row r="257">
          <cell r="A257" t="str">
            <v>АК НОВОМОСКОВСКБЫТХИМ</v>
          </cell>
          <cell r="B257" t="str">
            <v>301670 НОВОМОСКОВСК КОМСОМОЛЬСКОЕ ШОССЕ 64</v>
          </cell>
          <cell r="C257">
            <v>109</v>
          </cell>
          <cell r="D257">
            <v>33</v>
          </cell>
        </row>
        <row r="258">
          <cell r="A258" t="str">
            <v>ОАО"ЗВЕЗДА"</v>
          </cell>
          <cell r="B258" t="str">
            <v>193012,СПБ,УЛ.БАБУШКИНА,123</v>
          </cell>
          <cell r="C258">
            <v>109</v>
          </cell>
          <cell r="D258">
            <v>50</v>
          </cell>
        </row>
        <row r="259">
          <cell r="A259" t="str">
            <v>ЗАО "МРК"</v>
          </cell>
          <cell r="B259" t="str">
            <v>236004 КАЛИHИHГРАД,АЛЛЕЯ СМЕЛЫХ 31</v>
          </cell>
          <cell r="C259">
            <v>108</v>
          </cell>
          <cell r="D259">
            <v>625</v>
          </cell>
        </row>
        <row r="260">
          <cell r="A260" t="str">
            <v>ООО "ИМПУЛЬС"</v>
          </cell>
          <cell r="B260" t="str">
            <v>ИРКУТСК УЛ МАЯКОВСКОГО 6</v>
          </cell>
          <cell r="C260">
            <v>107</v>
          </cell>
          <cell r="D260">
            <v>60</v>
          </cell>
        </row>
        <row r="261">
          <cell r="A261" t="str">
            <v>ЗАО ППП "ТЕХНОСПЕЦСТАЛЬ"</v>
          </cell>
          <cell r="B261" t="str">
            <v>193019, Г.САНКТ-ПЕТЕРБУРГ, УЛ.БЕХТЕРЕВА,3 КОРП.2</v>
          </cell>
          <cell r="C261">
            <v>106</v>
          </cell>
          <cell r="D261">
            <v>149</v>
          </cell>
        </row>
        <row r="262">
          <cell r="A262" t="str">
            <v>ТОО ПРЕДПРИЯТИЕ "РОСТОК"</v>
          </cell>
          <cell r="B262" t="str">
            <v>454081 ЧЕЛЯБИНСК УЛ.ГОРЬКОГО 47</v>
          </cell>
          <cell r="C262">
            <v>104</v>
          </cell>
          <cell r="D262">
            <v>550</v>
          </cell>
        </row>
        <row r="263">
          <cell r="A263" t="str">
            <v>СОЛОВЬЕВ Н.К.ЧАСТ.ПРЕДПРИН.С-ВО И №2963</v>
          </cell>
          <cell r="B263" t="str">
            <v>Г.КРАСНОКАМЕНСК ДОМ 15-Ц КВ.8</v>
          </cell>
          <cell r="C263">
            <v>104</v>
          </cell>
          <cell r="D263">
            <v>27</v>
          </cell>
        </row>
        <row r="264">
          <cell r="A264" t="str">
            <v>ЧИТИНСКОЕ ЗАГОТАВИТЕЛЬНОЕ ПРОИЗВОДСТВЕН-НО-КОМЕРЧЕСКОЕ ПРЕДПРИЯТИЕ (ТОО)</v>
          </cell>
          <cell r="B264" t="str">
            <v>Г.ЧИТА, ИНГОДИНСКИЙ Р-Н,УЛ.КИРОВА ,1</v>
          </cell>
          <cell r="C264">
            <v>103</v>
          </cell>
          <cell r="D264">
            <v>55</v>
          </cell>
        </row>
        <row r="265">
          <cell r="A265" t="str">
            <v>ООО "СЕРВИС-ПЛЮС"</v>
          </cell>
          <cell r="B265" t="str">
            <v>191186 Г САНКТ-ПЕТЕРБУРГ НАБ.Р.МОЙКИ 28А ПОМ 7 Н</v>
          </cell>
          <cell r="C265">
            <v>102</v>
          </cell>
          <cell r="D265">
            <v>615</v>
          </cell>
        </row>
        <row r="266">
          <cell r="A266" t="str">
            <v>АОЗТ "ТЕХМЕТ"</v>
          </cell>
          <cell r="B266" t="str">
            <v>188900 Г.ВЫБОРГ ПЕКАРНЫЙ ПЕРЕУЛОК, Д.3</v>
          </cell>
          <cell r="C266">
            <v>101</v>
          </cell>
          <cell r="D266">
            <v>95</v>
          </cell>
        </row>
        <row r="267">
          <cell r="A267" t="str">
            <v>ООО"ЭКОМЕТ"</v>
          </cell>
          <cell r="B267" t="str">
            <v>199155, С-ПЕТЕРБУРГ,ОДОЕВСКОГО 24 КОРП.1</v>
          </cell>
          <cell r="C267">
            <v>100</v>
          </cell>
          <cell r="D267">
            <v>80</v>
          </cell>
        </row>
        <row r="268">
          <cell r="A268" t="str">
            <v>МИХАЙЛИК АЛЕКСЕЙ НИКОЛАЕВИЧ РП 924</v>
          </cell>
          <cell r="B268" t="str">
            <v>672022 Г.ЧТИТА УЛ.ЭНТУЗИАСТОВ 79,КВ.65</v>
          </cell>
          <cell r="C268">
            <v>100</v>
          </cell>
          <cell r="D268">
            <v>40</v>
          </cell>
        </row>
        <row r="269">
          <cell r="A269" t="str">
            <v>ЗАО НПО "СЕВЕРСПЛАВ"</v>
          </cell>
          <cell r="B269" t="str">
            <v>193144 Г.С-ПБ.,СУВОРОВСКИЙ ПР.39/43</v>
          </cell>
          <cell r="C269">
            <v>100</v>
          </cell>
          <cell r="D269">
            <v>87</v>
          </cell>
        </row>
        <row r="270">
          <cell r="A270" t="str">
            <v>ТОО "ИН УРАЛ"</v>
          </cell>
          <cell r="B270" t="str">
            <v>623730 РОССИЯ РЕЖ УЛ. ПУШКИНА, 3 ТЕЛ.22-50-89</v>
          </cell>
          <cell r="C270">
            <v>99</v>
          </cell>
          <cell r="D270">
            <v>650</v>
          </cell>
        </row>
        <row r="271">
          <cell r="A271" t="str">
            <v>ЗАО "ЭЛАНИТ"</v>
          </cell>
          <cell r="B271" t="str">
            <v>366720 НАЗРАНЬ УЛ.МОСКОВСКАЯ,13А</v>
          </cell>
          <cell r="C271">
            <v>99</v>
          </cell>
          <cell r="D271">
            <v>412</v>
          </cell>
        </row>
        <row r="272">
          <cell r="A272" t="str">
            <v>ДОНЦОВ АЛЕКСАНДР СЕРГЕЕВИЧ</v>
          </cell>
          <cell r="B272" t="str">
            <v>БЛАГОВЕЩЕНСК,УЛ.СТУДЕНЧЕСКАЯ 35-201 ПАСПОРТ V-ЖО 526001</v>
          </cell>
          <cell r="C272">
            <v>98</v>
          </cell>
          <cell r="D272">
            <v>90</v>
          </cell>
        </row>
        <row r="273">
          <cell r="A273" t="str">
            <v>ООО "МАСТЕРЪ"</v>
          </cell>
          <cell r="B273" t="str">
            <v>190121, С-ПЕТЕРБУРГ,АНГЛИЙСКИЙ ПР.,19,КВ.236</v>
          </cell>
          <cell r="C273">
            <v>98</v>
          </cell>
          <cell r="D273">
            <v>64</v>
          </cell>
        </row>
        <row r="274">
          <cell r="A274" t="str">
            <v>ЕСАУЛЕНКО АНАТОЛИЙ ВЛАДИМИРОВИЧ</v>
          </cell>
          <cell r="B274" t="str">
            <v>БЛАГОВЕЩЕНСК,УЛ.АМУРСКАЯ 32-37 ПАСПОРТI-ЖО 557474</v>
          </cell>
          <cell r="C274">
            <v>97</v>
          </cell>
          <cell r="D274">
            <v>90</v>
          </cell>
        </row>
        <row r="275">
          <cell r="A275" t="str">
            <v>ПРЕДПРИНИМАТЕЛЬ МИХАЙЛИК В.Н.</v>
          </cell>
          <cell r="B275" t="str">
            <v>674665,Г.КРАСНОКАМЕНСК ЧИТИНСКОЙ ОБЛ.,  Д.410 КВ.136</v>
          </cell>
          <cell r="C275">
            <v>97</v>
          </cell>
          <cell r="D275">
            <v>33</v>
          </cell>
        </row>
        <row r="276">
          <cell r="A276" t="str">
            <v>ООО"ЛИНА",692060,Г.ЛЕСОЗАВОДСК,</v>
          </cell>
          <cell r="B276" t="str">
            <v>УЛ.БУДНИКА,111</v>
          </cell>
          <cell r="C276">
            <v>96</v>
          </cell>
          <cell r="D276">
            <v>55</v>
          </cell>
        </row>
        <row r="277">
          <cell r="A277" t="str">
            <v>ООО "АЭ"</v>
          </cell>
          <cell r="B277" t="str">
            <v>300060 Г.ТУЛА РП СКУРАТОВСКИЙ ВАРВАРОВ- СКИЙ ПР.Д.12</v>
          </cell>
          <cell r="C277">
            <v>95</v>
          </cell>
          <cell r="D277">
            <v>74</v>
          </cell>
        </row>
        <row r="278">
          <cell r="A278" t="str">
            <v>ООО "ПРИЗМА-СЕРВИС"</v>
          </cell>
          <cell r="B278" t="str">
            <v>160004 Г. ВОЛОГДА, УЛ. ГОНЧАРНАЯ 10</v>
          </cell>
          <cell r="C278">
            <v>95</v>
          </cell>
          <cell r="D278">
            <v>78</v>
          </cell>
        </row>
        <row r="279">
          <cell r="A279" t="str">
            <v>ЗАО "ВТОРПРОМРЕСУРСЫ"</v>
          </cell>
          <cell r="B279" t="str">
            <v>115583 Г.МОСКВА УЛ.ВОРОНЕЖСКАЯ Д.8 КВ.4 КОМН.ПРАВЛЕНИЯ</v>
          </cell>
          <cell r="C279">
            <v>93</v>
          </cell>
          <cell r="D279">
            <v>774</v>
          </cell>
        </row>
        <row r="280">
          <cell r="A280" t="str">
            <v>ТОО ФИРМА  "ДИНАМИКА"</v>
          </cell>
          <cell r="B280" t="str">
            <v>614022 Г.ПЕРМЬ, УЛ.САМОЛЕТНАЯ 34-12</v>
          </cell>
          <cell r="C280">
            <v>92</v>
          </cell>
          <cell r="D280">
            <v>672</v>
          </cell>
        </row>
        <row r="281">
          <cell r="A281" t="str">
            <v>АООТ "ЩЕРБИНКАВТОРЦВЕТМЕТ"</v>
          </cell>
          <cell r="B281" t="str">
            <v>142111 М.О.ПОДОЛЬСК-11</v>
          </cell>
          <cell r="C281">
            <v>86</v>
          </cell>
          <cell r="D281">
            <v>561</v>
          </cell>
        </row>
        <row r="282">
          <cell r="A282" t="str">
            <v>ООО"РАУМЕТ"</v>
          </cell>
          <cell r="B282" t="str">
            <v>193036,С-ПЕТЕРБУРГ,ЛИГОВСКИЙ ПР.,29</v>
          </cell>
          <cell r="C282">
            <v>86</v>
          </cell>
          <cell r="D282">
            <v>67</v>
          </cell>
        </row>
        <row r="283">
          <cell r="A283" t="str">
            <v>ООО ПКП "МЕТПРОМ"</v>
          </cell>
          <cell r="B283" t="str">
            <v>394000 Г.ВОРОНЕЖ,УЛ.НИКИТИНСКАЯ,Д.1</v>
          </cell>
          <cell r="C283">
            <v>86</v>
          </cell>
          <cell r="D283">
            <v>75</v>
          </cell>
        </row>
        <row r="284">
          <cell r="A284" t="str">
            <v>"АУСТЕНИТ" ООО</v>
          </cell>
          <cell r="B284" t="str">
            <v>191104, С-ПЕТЕРБУРГ,УЛ.ЧАЙКОВСКОГО,65/67, ПОМ.7-Н</v>
          </cell>
          <cell r="C284">
            <v>81</v>
          </cell>
          <cell r="D284">
            <v>738</v>
          </cell>
        </row>
        <row r="285">
          <cell r="A285" t="str">
            <v>ООО "ФИРМА ИНКО"</v>
          </cell>
          <cell r="B285" t="str">
            <v>113208 МОСКВА,СУМСКОЙ ПР-Д,2/3</v>
          </cell>
          <cell r="C285">
            <v>80</v>
          </cell>
          <cell r="D285">
            <v>900</v>
          </cell>
        </row>
        <row r="286">
          <cell r="A286" t="str">
            <v>"РОККО" ООО</v>
          </cell>
          <cell r="B286" t="str">
            <v>196105, С-ПЕТЕРБУРГ,ПР.Ю.ГАГАРИНА 1</v>
          </cell>
          <cell r="C286">
            <v>80</v>
          </cell>
          <cell r="D286">
            <v>727</v>
          </cell>
        </row>
        <row r="287">
          <cell r="A287" t="str">
            <v>ЗАО "НАРОДНАЯ ЭКСПОРТНАЯ КОМПАНИЯ"</v>
          </cell>
          <cell r="B287" t="str">
            <v>117908, МОСКВА, УЛ.ОРДЖОНИКИДЗЕ 11</v>
          </cell>
          <cell r="C287">
            <v>80</v>
          </cell>
          <cell r="D287">
            <v>1835</v>
          </cell>
        </row>
        <row r="288">
          <cell r="A288" t="str">
            <v>ЗАО "МЕТАЛЛ ЮВ"</v>
          </cell>
          <cell r="B288" t="str">
            <v>127322, Г.МОСКВА, УЛ.МИЛАШЕНКОВА, Д.10, КВ.96</v>
          </cell>
          <cell r="C288">
            <v>79</v>
          </cell>
          <cell r="D288">
            <v>690</v>
          </cell>
        </row>
        <row r="289">
          <cell r="A289" t="str">
            <v>АООТ "ПСКОВИНКОМ"</v>
          </cell>
          <cell r="B289" t="str">
            <v>180004,Г.ПСКОВ,УЛ.БАСТИОННАЯ,9-А</v>
          </cell>
          <cell r="C289">
            <v>76</v>
          </cell>
          <cell r="D289">
            <v>75</v>
          </cell>
        </row>
        <row r="290">
          <cell r="A290" t="str">
            <v>ПРЕДПРИНИМАТЕЛЬ ПЕКУТ ТАМАРА МИХАЙЛОВНА</v>
          </cell>
          <cell r="B290" t="str">
            <v>690069 Г.ВЛАДИВОСТОК,ПРОСП.100 ВЛАД-КУ,128А, КВ.51 ТЕЛ.31-25-41</v>
          </cell>
          <cell r="C290">
            <v>75</v>
          </cell>
          <cell r="D290">
            <v>150</v>
          </cell>
        </row>
        <row r="291">
          <cell r="A291" t="str">
            <v>ООО "ФЭН-ЭЛЕКТРОНИК"</v>
          </cell>
          <cell r="B291" t="str">
            <v>Г.УССУРИЙСК УЛ.ЛЕНИНА,91</v>
          </cell>
          <cell r="C291">
            <v>75</v>
          </cell>
          <cell r="D291">
            <v>415</v>
          </cell>
        </row>
        <row r="292">
          <cell r="A292" t="str">
            <v>ЧАСТНОЕ ПРЕДПРИЯТИЕ "РУБИН" ПАЛЬШИНЫХ</v>
          </cell>
          <cell r="B292" t="str">
            <v>674610 Г.БОРЗЯ,УЛ.ПУШКИНА,1</v>
          </cell>
          <cell r="C292">
            <v>74</v>
          </cell>
          <cell r="D292">
            <v>39</v>
          </cell>
        </row>
        <row r="293">
          <cell r="A293" t="str">
            <v>ЗАО "СЕЛЬХОЗЭКСПОРТ"</v>
          </cell>
          <cell r="B293" t="str">
            <v>127427 МОСКВА ДМИТРОВСКОЕ ШОССЕ Д.107 КОМ.254</v>
          </cell>
          <cell r="C293">
            <v>69</v>
          </cell>
          <cell r="D293">
            <v>2121</v>
          </cell>
        </row>
        <row r="294">
          <cell r="A294" t="str">
            <v>ЗАО"МАКРОМЕТ"</v>
          </cell>
          <cell r="B294" t="str">
            <v>МОСКВА КРЫМСКИЙ ВАЛ 8 ПОД.2</v>
          </cell>
          <cell r="C294">
            <v>66</v>
          </cell>
          <cell r="D294">
            <v>550</v>
          </cell>
        </row>
        <row r="295">
          <cell r="A295" t="str">
            <v>ООО МАДИ</v>
          </cell>
          <cell r="B295" t="str">
            <v>196244 Г.САНКТ-ПЕТЕРБУРГ ПР.КОСМОНАВТОВ 30/3</v>
          </cell>
          <cell r="C295">
            <v>66</v>
          </cell>
          <cell r="D295">
            <v>360</v>
          </cell>
        </row>
        <row r="296">
          <cell r="A296" t="str">
            <v>ЧП КРАПИВКО СЕРГЕЙ ИВАНОВИЧ РП 9010</v>
          </cell>
          <cell r="B296" t="str">
            <v>672039 ЧИТА УЛ УКРАИНСКИЙ БУЛЬВАР 28 КВ 63</v>
          </cell>
          <cell r="C296">
            <v>63</v>
          </cell>
          <cell r="D296">
            <v>60</v>
          </cell>
        </row>
        <row r="297">
          <cell r="A297" t="str">
            <v>"ВВС ПЛЮС" ООО</v>
          </cell>
          <cell r="B297" t="str">
            <v>194902, С-ПЕТЕРБУРГ,ВЫБОРГСКОЕ ШОССЕ,226</v>
          </cell>
          <cell r="C297">
            <v>63</v>
          </cell>
          <cell r="D297">
            <v>825</v>
          </cell>
        </row>
        <row r="298">
          <cell r="A298" t="str">
            <v>ТОО "РИБОН"</v>
          </cell>
          <cell r="B298" t="str">
            <v>Г. ВОСКРЕСЕНСК МОСКОВСКОЙ ОБЛ.</v>
          </cell>
          <cell r="C298">
            <v>62</v>
          </cell>
          <cell r="D298">
            <v>349</v>
          </cell>
        </row>
        <row r="299">
          <cell r="A299" t="str">
            <v>ЗАО "ЛЕВАРТ"</v>
          </cell>
          <cell r="B299" t="str">
            <v>РОССИЯ 140200 Г.ВОСКРЕСЕНСК, УЛ.ГАРАЖНАЯ</v>
          </cell>
          <cell r="C299">
            <v>61</v>
          </cell>
          <cell r="D299">
            <v>42</v>
          </cell>
        </row>
        <row r="300">
          <cell r="A300" t="str">
            <v>ООО "ЭНЕРГИЯ 97"</v>
          </cell>
          <cell r="B300" t="str">
            <v>125047,МОСКВА,ОРУЖЕЙНЫЙ ПЕР.,5-9</v>
          </cell>
          <cell r="C300">
            <v>60</v>
          </cell>
          <cell r="D300">
            <v>980</v>
          </cell>
        </row>
        <row r="301">
          <cell r="A301" t="str">
            <v>ООО "ТОРКОМ"</v>
          </cell>
          <cell r="B301" t="str">
            <v>600014,Г.ВЛАДИМИР,ПР.СТРОИТЕЛЕЙ,20А</v>
          </cell>
          <cell r="C301">
            <v>60</v>
          </cell>
          <cell r="D301">
            <v>65</v>
          </cell>
        </row>
        <row r="302">
          <cell r="A302" t="str">
            <v>ТОО ДВНПЦ"ОКЕАН"</v>
          </cell>
          <cell r="B302" t="str">
            <v>Г.ВЛАДИВОСТОК УЛ.3-Я СТРОИТЕЛЬНАЯ 16 ТЕЛ 232312</v>
          </cell>
          <cell r="C302">
            <v>60</v>
          </cell>
          <cell r="D302">
            <v>75</v>
          </cell>
        </row>
        <row r="303">
          <cell r="A303" t="str">
            <v>OOO "ТЕОДОР"</v>
          </cell>
          <cell r="B303" t="str">
            <v>193036, С-ПЕТЕРБУРГ,ЛИГОВСКИЙ ПР.,Д.29,ПОМ.16-Н.</v>
          </cell>
          <cell r="C303">
            <v>60</v>
          </cell>
          <cell r="D303">
            <v>75</v>
          </cell>
        </row>
        <row r="304">
          <cell r="A304" t="str">
            <v>ООО ГЕРЦОГ</v>
          </cell>
          <cell r="B304" t="str">
            <v>188909 Г. ВЫСОЦК УЛ.КИРОВСКАЯ,2 КВ.14</v>
          </cell>
          <cell r="C304">
            <v>60</v>
          </cell>
          <cell r="D304">
            <v>59</v>
          </cell>
        </row>
        <row r="305">
          <cell r="A305" t="str">
            <v>ТАНКОВ ЛЕОНИД ГРИГОРЬЕВИЧ ИНДИВИДУАЛЬНЫЙ ПРЕДПРИНИМАТЕЛЬ</v>
          </cell>
          <cell r="B305" t="str">
            <v>188540 Г.СЛАНЦЫ УЛ.ЛЕНИНА Д0.30Б КВ.56</v>
          </cell>
          <cell r="C305">
            <v>59</v>
          </cell>
          <cell r="D305">
            <v>56</v>
          </cell>
        </row>
        <row r="306">
          <cell r="A306" t="str">
            <v>"СВЕЛЕН" ЗАО</v>
          </cell>
          <cell r="B306" t="str">
            <v>194156, С-ПЕТЕРБУРГ,СЕРДОБОЛЬСКАЯ,1</v>
          </cell>
          <cell r="C306">
            <v>59</v>
          </cell>
          <cell r="D306">
            <v>841</v>
          </cell>
        </row>
        <row r="307">
          <cell r="A307" t="str">
            <v>ООО "ВАДИРА"</v>
          </cell>
          <cell r="B307" t="str">
            <v>1107401366,355000,Г.СТАВРОПОЛЬ,ПР-Т,К.МАРКСА,15</v>
          </cell>
          <cell r="C307">
            <v>58</v>
          </cell>
          <cell r="D307">
            <v>36</v>
          </cell>
        </row>
        <row r="308">
          <cell r="A308" t="str">
            <v>ПК РЕСУРС</v>
          </cell>
          <cell r="B308" t="str">
            <v>603108, Н.НОВГОРОД, ПР-Д БАЗОВЫЙ 1А</v>
          </cell>
          <cell r="C308">
            <v>58</v>
          </cell>
          <cell r="D308">
            <v>417</v>
          </cell>
        </row>
        <row r="309">
          <cell r="A309" t="str">
            <v>ООО "КОМПАНИЯ "АКТИС"</v>
          </cell>
          <cell r="B309" t="str">
            <v>117571,МОСКВА,ПРОСПЕКТ ВЕРНАДСКОГО,Д.125</v>
          </cell>
          <cell r="C309">
            <v>58</v>
          </cell>
          <cell r="D309">
            <v>979</v>
          </cell>
        </row>
        <row r="310">
          <cell r="A310" t="str">
            <v>ИНДИВИДУАЛЬНЫЙ ПРЕДПРИНИМАТЕЛЬ АЛИЕВА НАТАЛЬЯ МИХАЙЛОВНА</v>
          </cell>
          <cell r="B310" t="str">
            <v>175045 НОВГОРОДСКАЯ ОБЛ СОЛЕЦКИЙ Р-Н,Д ВЫБИТИ</v>
          </cell>
          <cell r="C310">
            <v>58</v>
          </cell>
          <cell r="D310">
            <v>85</v>
          </cell>
        </row>
        <row r="311">
          <cell r="A311" t="str">
            <v>ТОО "АРТЕМИДА"</v>
          </cell>
          <cell r="B311" t="str">
            <v>672012 ЧИТА УГДАНСКАЯ 40 КВ.31</v>
          </cell>
          <cell r="C311">
            <v>55</v>
          </cell>
          <cell r="D311">
            <v>60</v>
          </cell>
        </row>
        <row r="312">
          <cell r="A312" t="str">
            <v>ООО "ТРАНСМЕТ"</v>
          </cell>
          <cell r="B312" t="str">
            <v>358000 КАЛМЫКИЯ,Г.ЭЛИСТА УЛ.ЛЕНИНА 249-505</v>
          </cell>
          <cell r="C312">
            <v>55</v>
          </cell>
          <cell r="D312">
            <v>620</v>
          </cell>
        </row>
        <row r="313">
          <cell r="A313" t="str">
            <v>ООО "УРАЛ-НЕВА-ТОРГМЕТАЛЛ"</v>
          </cell>
          <cell r="B313" t="str">
            <v>620057 ЕКАТЕРИНБУРГ УЛ.КОРЕПИНА 56</v>
          </cell>
          <cell r="C313">
            <v>55</v>
          </cell>
          <cell r="D313">
            <v>650</v>
          </cell>
        </row>
        <row r="314">
          <cell r="A314" t="str">
            <v>ЗАО ФИРМА "АГРОПРОМСТРОЙКОМПЛЕКТ"</v>
          </cell>
          <cell r="B314" t="str">
            <v>180007,Г.ПСКОВ,УЛ.ИНЖЕНЕРНАЯ,Д.9</v>
          </cell>
          <cell r="C314">
            <v>55</v>
          </cell>
          <cell r="D314">
            <v>46</v>
          </cell>
        </row>
        <row r="315">
          <cell r="A315" t="str">
            <v>ООО "СТРОЙПРОЕКТ-ХОЛДИНГ"</v>
          </cell>
          <cell r="B315" t="str">
            <v>198097 РОССИЯ С-ПЕТЕРБУРГ УЛ.ТРЕФОЛЕВА,42</v>
          </cell>
          <cell r="C315">
            <v>54</v>
          </cell>
          <cell r="D315">
            <v>65</v>
          </cell>
        </row>
        <row r="316">
          <cell r="A316" t="str">
            <v>ТОО ТАКТ</v>
          </cell>
          <cell r="B316" t="str">
            <v>198255,Г.СПБ,ПР. ВЕТЕРАНОВ 13-31</v>
          </cell>
          <cell r="C316">
            <v>53</v>
          </cell>
          <cell r="D316">
            <v>550</v>
          </cell>
        </row>
        <row r="317">
          <cell r="A317" t="str">
            <v>ООО "НОРД-ИНВЕСТ"</v>
          </cell>
          <cell r="B317" t="str">
            <v>665806 ИРКУТСКАЯ ОБЛ Г АНГАРСК УЛ О.КОШЕВОГО Д 9</v>
          </cell>
          <cell r="C317">
            <v>53</v>
          </cell>
          <cell r="D317">
            <v>50</v>
          </cell>
        </row>
        <row r="318">
          <cell r="A318" t="str">
            <v>ООО"ПРОМЫШЛЕННАЯ ГРУППА"РОСЦВЕТМЕТ"</v>
          </cell>
          <cell r="B318" t="str">
            <v>117513 РОССИЯ МОСКВА ПР.ЛЕНИНСКИЙ Д.123 КОР.1 КОМН.ПРАВЛЕНИЯ</v>
          </cell>
          <cell r="C318">
            <v>53</v>
          </cell>
          <cell r="D318">
            <v>700</v>
          </cell>
        </row>
        <row r="319">
          <cell r="A319" t="str">
            <v>ТОО "АЭРОПОРТ МЕНЗА"</v>
          </cell>
          <cell r="B319" t="str">
            <v>673030 ЧИТИНСКАЯ ОБЛ.КРАСНОЧИКОЙСКИЙ Р-НС.КРАСНЫЙ ЧИКОЙ(Г.ЧИТА УЛ.ЗВЕЗНАЯ14 КВ55</v>
          </cell>
          <cell r="C319">
            <v>52</v>
          </cell>
          <cell r="D319">
            <v>67</v>
          </cell>
        </row>
        <row r="320">
          <cell r="A320" t="str">
            <v>ООО "ПКФ  А Я К С"</v>
          </cell>
          <cell r="B320" t="str">
            <v>111024 Г.МОСКВА,УЛ.2-Я КАБЕЛЬНАЯ,10</v>
          </cell>
          <cell r="C320">
            <v>52</v>
          </cell>
          <cell r="D320">
            <v>775</v>
          </cell>
        </row>
        <row r="321">
          <cell r="A321" t="str">
            <v>АКЦИОНЕРНОЕ ОБЩЕСТВО "АЗОТ"</v>
          </cell>
          <cell r="B321" t="str">
            <v>618401 ПЕРМСКАЯ ОБЛ., Г.БЕРЕЗНИКИ,ЧУРТАНСКОЕ ШОССЕ 75</v>
          </cell>
          <cell r="C321">
            <v>51</v>
          </cell>
          <cell r="D321">
            <v>600</v>
          </cell>
        </row>
        <row r="322">
          <cell r="A322" t="str">
            <v>ООО"ТЕХНИКО-ЭКОНОМИЧЕСКОЕ ОБЬЕДИНЕНИЕ"  ("ТЭО")</v>
          </cell>
          <cell r="B322" t="str">
            <v>620003 ЕКАТЕРИНБУРГ ЧКАЛОВСКИЙ Р-ОН УЛ 8МАРТА 267А-204</v>
          </cell>
          <cell r="C322">
            <v>51</v>
          </cell>
          <cell r="D322">
            <v>500</v>
          </cell>
        </row>
        <row r="323">
          <cell r="A323" t="str">
            <v>ООО"СЕЗАР"</v>
          </cell>
          <cell r="B323" t="str">
            <v>193313,С-ПЕТЕРБУРГ,ПР.БОЛЬШЕВИКОВ,9,КОРП.1</v>
          </cell>
          <cell r="C323">
            <v>51</v>
          </cell>
          <cell r="D323">
            <v>1175</v>
          </cell>
        </row>
        <row r="324">
          <cell r="A324" t="str">
            <v>ИНДИВИДУАЛЬНЫЙ ПРЕДПРИНИМАТЕЛЬ ВОТИНЦЕВ НИКОЛАЙ НИКОЛАЕВИЧ</v>
          </cell>
          <cell r="B324" t="str">
            <v>674650 РП.ЗАБАЙКАЛЬСК УЛ.КОМСОМОЛЬСКАЯ  17А КВ.1</v>
          </cell>
          <cell r="C324">
            <v>51</v>
          </cell>
          <cell r="D324">
            <v>44</v>
          </cell>
        </row>
        <row r="325">
          <cell r="A325" t="str">
            <v>ТОО"СТРОИТЕЛЬ", Г.ВЛАДИВОСТОК,</v>
          </cell>
          <cell r="B325" t="str">
            <v>УЛ. КАЛИНИНА, 240</v>
          </cell>
          <cell r="C325">
            <v>50</v>
          </cell>
          <cell r="D325">
            <v>71</v>
          </cell>
        </row>
        <row r="326">
          <cell r="A326" t="str">
            <v>ООО "ФУЛАЙ"</v>
          </cell>
          <cell r="B326" t="str">
            <v>664050 Г ИРКУТСК УЛ БАЙКАЛЬСКАЯ 266-17</v>
          </cell>
          <cell r="C326">
            <v>50</v>
          </cell>
          <cell r="D326">
            <v>70</v>
          </cell>
        </row>
        <row r="327">
          <cell r="A327" t="str">
            <v>ООО   "АРСЕHАЛ"</v>
          </cell>
          <cell r="B327" t="str">
            <v>182100 ПСК.ОБЛ.Г.В-ЛУКИ УЛ.3-Й УДАРHОЙ АРМИИ Д.69</v>
          </cell>
          <cell r="C327">
            <v>50</v>
          </cell>
          <cell r="D327">
            <v>44</v>
          </cell>
        </row>
        <row r="328">
          <cell r="A328" t="str">
            <v>ЗАО"ИНТЕРКОН"</v>
          </cell>
          <cell r="B328" t="str">
            <v>190000,С-ПЕТЕРБУРГ,УЛ.Б.МОРСКАЯ 35</v>
          </cell>
          <cell r="C328">
            <v>50</v>
          </cell>
          <cell r="D328">
            <v>590</v>
          </cell>
        </row>
        <row r="329">
          <cell r="A329" t="str">
            <v>ОАО "ЗАВОД МЕТАЛЛОКОНСТРУКЦИЙ"</v>
          </cell>
          <cell r="B329" t="str">
            <v>193177 С-ПЕТЕРБУРГ,УЛ.КАРАВАЕВСКАЯ,57</v>
          </cell>
          <cell r="C329">
            <v>50</v>
          </cell>
          <cell r="D329">
            <v>83</v>
          </cell>
        </row>
        <row r="330">
          <cell r="A330" t="str">
            <v>ТОО "ТРАНССЕРВИС"</v>
          </cell>
          <cell r="B330" t="str">
            <v>192288,С-ПЕТЕРБУРГ,УЛ.ПРОМЫШЛЕННАЯ,2</v>
          </cell>
          <cell r="C330">
            <v>50</v>
          </cell>
          <cell r="D330">
            <v>700</v>
          </cell>
        </row>
        <row r="331">
          <cell r="A331" t="str">
            <v>ООО "МИРАНДА"</v>
          </cell>
          <cell r="B331" t="str">
            <v>692676 С.ГАЛЕНКИ УЛ.КАЛИНИНА 93 ОКТЯБРЬСКОГО РАЙОНА ПРИМОРСКОГО КРАЯ</v>
          </cell>
          <cell r="C331">
            <v>50</v>
          </cell>
          <cell r="D331">
            <v>102</v>
          </cell>
        </row>
        <row r="332">
          <cell r="A332" t="str">
            <v>ОБЩЕСТВО С ОГРАНИЧЕННОЙ ОТВЕТСТВЕННОСТЬЮ "ПЛАМЯ"</v>
          </cell>
          <cell r="B332" t="str">
            <v>674665 Г.КРАСНОКАМЕНСК Д.477 КВ.23</v>
          </cell>
          <cell r="C332">
            <v>49</v>
          </cell>
          <cell r="D332">
            <v>78</v>
          </cell>
        </row>
        <row r="333">
          <cell r="A333" t="str">
            <v>ОБЩЕСТВО С ОГРАНИЧЕННОЙ ОТВЕТСТВЕННОСТЬЮ" ГРАНИТ "</v>
          </cell>
          <cell r="B333" t="str">
            <v>674610, ЧИТИНСКАЯ ОБЛАСТЬ, Г.БОРЗЯ,     ПЕР.СТРОИТЕЛЬНЫЙ, ДОМ 5</v>
          </cell>
          <cell r="C333">
            <v>47</v>
          </cell>
          <cell r="D333">
            <v>52</v>
          </cell>
        </row>
        <row r="334">
          <cell r="A334" t="str">
            <v>ООО"БАРС"</v>
          </cell>
          <cell r="B334" t="str">
            <v>ПРИМОРСКИЙ КРАЙ АРСЕНЬЕВ УЛ.ЖУКОВСКОГО 19  2-26-57</v>
          </cell>
          <cell r="C334">
            <v>45</v>
          </cell>
          <cell r="D334">
            <v>73</v>
          </cell>
        </row>
        <row r="335">
          <cell r="A335" t="str">
            <v>ООО "ШЭН-ШО ЭКСПОРТ-ИМПОРТ"</v>
          </cell>
          <cell r="B335" t="str">
            <v>БЛАГОВЕЩЕНСК,УЛ.ЧАЙКОВСКОГО 7-113</v>
          </cell>
          <cell r="C335">
            <v>42</v>
          </cell>
          <cell r="D335">
            <v>110</v>
          </cell>
        </row>
        <row r="336">
          <cell r="A336" t="str">
            <v>ООО "ЦВЕТМЕТЭКСПОРТ"</v>
          </cell>
          <cell r="B336" t="str">
            <v>620014 ЕКАТЕРИНБУРГ УЛ.ГОРОДСКАЯ 1А</v>
          </cell>
          <cell r="C336">
            <v>42</v>
          </cell>
          <cell r="D336">
            <v>659</v>
          </cell>
        </row>
        <row r="337">
          <cell r="A337" t="str">
            <v>СТАРИКОВ В.А.</v>
          </cell>
          <cell r="B337" t="str">
            <v>603136 Н.НОВГОРОД,УЛ.РОКОССОВСКОГО 6 КВ.76</v>
          </cell>
          <cell r="C337">
            <v>41</v>
          </cell>
          <cell r="D337">
            <v>45</v>
          </cell>
        </row>
        <row r="338">
          <cell r="A338" t="str">
            <v>ООО "МВС"</v>
          </cell>
          <cell r="B338" t="str">
            <v>РОССИЯ  249020 Г.ОБНИНСК УЛ.ЛЕСНАЯ 1А</v>
          </cell>
          <cell r="C338">
            <v>40</v>
          </cell>
          <cell r="D338">
            <v>619</v>
          </cell>
        </row>
        <row r="339">
          <cell r="A339" t="str">
            <v>ЗАО "МЕТЭКО"</v>
          </cell>
          <cell r="B339" t="str">
            <v>454017 РОССИЯ ЧЕЛЯБИНСК УЛ.ХМЕЛЬНИЦКОГО,13-74</v>
          </cell>
          <cell r="C339">
            <v>40</v>
          </cell>
          <cell r="D339">
            <v>600</v>
          </cell>
        </row>
        <row r="340">
          <cell r="A340" t="str">
            <v>ЗАО "АЛЮМИНИЙ-ЭКСКЛЮЗИВ"</v>
          </cell>
          <cell r="B340" t="str">
            <v>123585, Г.МОСКВА, УЛ.МАРШАЛА ТУХАЧЕВСКОГО, Д.26, КОРП.2, КОМН.ПРАВЛЕНИЯ</v>
          </cell>
          <cell r="C340">
            <v>40</v>
          </cell>
          <cell r="D340">
            <v>667</v>
          </cell>
        </row>
        <row r="341">
          <cell r="A341" t="str">
            <v>ТОО "МАХАГОН"</v>
          </cell>
          <cell r="B341" t="str">
            <v>129110 МОСКВА,УЛ.ГИЛЯРОВСКОГО Д.54,СТР.1</v>
          </cell>
          <cell r="C341">
            <v>40</v>
          </cell>
          <cell r="D341">
            <v>825</v>
          </cell>
        </row>
        <row r="342">
          <cell r="A342" t="str">
            <v>ООО "ФИРМА БИМЕТ"</v>
          </cell>
          <cell r="B342" t="str">
            <v>125015 МОСКВА БУТЫРСКАЯ 86"Б"</v>
          </cell>
          <cell r="C342">
            <v>40</v>
          </cell>
          <cell r="D342">
            <v>601</v>
          </cell>
        </row>
        <row r="343">
          <cell r="A343" t="str">
            <v>ЗАО "ФИЛ"</v>
          </cell>
          <cell r="B343" t="str">
            <v>630009,Г.НОВОСИБИРСК,УЛ.ДОБРОЛЮБОВА,Д.31</v>
          </cell>
          <cell r="C343">
            <v>39</v>
          </cell>
          <cell r="D343">
            <v>701</v>
          </cell>
        </row>
        <row r="344">
          <cell r="A344" t="str">
            <v>"ТРАСТ-НЕВА" ООО</v>
          </cell>
          <cell r="B344" t="str">
            <v>197227, С-ПЕТЕРБУРГ, УЛ. БАЙКОНУРСКАЯ,Д. 13, КВ. 2</v>
          </cell>
          <cell r="C344">
            <v>39</v>
          </cell>
          <cell r="D344">
            <v>700</v>
          </cell>
        </row>
        <row r="345">
          <cell r="A345" t="str">
            <v>СП ТОО "ЛИК"</v>
          </cell>
          <cell r="B345" t="str">
            <v>СВЕТОГОРСК,ПИОНЕРСКАЯ,8-А</v>
          </cell>
          <cell r="C345">
            <v>39</v>
          </cell>
          <cell r="D345">
            <v>40</v>
          </cell>
        </row>
        <row r="346">
          <cell r="A346" t="str">
            <v>"ТРЕЙДИНГ" ООО</v>
          </cell>
          <cell r="B346" t="str">
            <v>192007, С-ПЕТЕРБУРГ,УЛ.ТАМБОВСКАЯ,8/10Б</v>
          </cell>
          <cell r="C346">
            <v>38</v>
          </cell>
          <cell r="D346">
            <v>480</v>
          </cell>
        </row>
        <row r="347">
          <cell r="A347" t="str">
            <v>ТОО"ЮСИДА"</v>
          </cell>
          <cell r="B347" t="str">
            <v>195253,РОССИЯ,С-ПЕТЕРБУРГ,УЛ.  ТУХАЧЕВСКОГО,17 ,ТЕЛ.234-5534</v>
          </cell>
          <cell r="C347">
            <v>38</v>
          </cell>
          <cell r="D347">
            <v>565</v>
          </cell>
        </row>
        <row r="348">
          <cell r="A348" t="str">
            <v>ООО "МЕТАЛЛ ИНВЕСТ"</v>
          </cell>
          <cell r="B348" t="str">
            <v>129010,г.МОСКВА,ул.Б.СПАССКАЯ,д.10/1,КОМНАТА ПРАВЛЕНИЯ</v>
          </cell>
          <cell r="C348">
            <v>37</v>
          </cell>
          <cell r="D348">
            <v>1150</v>
          </cell>
        </row>
        <row r="349">
          <cell r="A349" t="str">
            <v>СП "ВОСТОК-ЗАПАД"</v>
          </cell>
          <cell r="B349" t="str">
            <v>454080,Г.ЧЕЛЯБИНСК,УЛ.ЭНТУЗИАСТОВ 26</v>
          </cell>
          <cell r="C349">
            <v>36</v>
          </cell>
          <cell r="D349">
            <v>556</v>
          </cell>
        </row>
        <row r="350">
          <cell r="A350" t="str">
            <v>ТОО "АЛЛАД"</v>
          </cell>
          <cell r="B350" t="str">
            <v>117330,Г.МОСКВА,УЛ.МОСФИЛЬМОВСКАЯ,Д.17Б,КОМ.5</v>
          </cell>
          <cell r="C350">
            <v>36</v>
          </cell>
          <cell r="D350">
            <v>329</v>
          </cell>
        </row>
        <row r="351">
          <cell r="A351" t="str">
            <v>"ЭДИКТ-ПРИМОРЬЕ" ЗАО</v>
          </cell>
          <cell r="B351" t="str">
            <v>Г.ВЛАДИВОСТОК, УЛ.КОМАНДОРСКАЯ 11</v>
          </cell>
          <cell r="C351">
            <v>35</v>
          </cell>
          <cell r="D351">
            <v>450</v>
          </cell>
        </row>
        <row r="352">
          <cell r="A352" t="str">
            <v>ТОВАРИЩЕСТВО С ОГРАНИЧЕННОЙ ОТВЕТСТВЕННОСТЬЮ " К В А Р Ц "</v>
          </cell>
          <cell r="B352" t="str">
            <v>674610 ЧИТИНСКАЯ ОБЛ.Г.БОРЗЯ УЛ.МАТРОСОВА 17</v>
          </cell>
          <cell r="C352">
            <v>32</v>
          </cell>
          <cell r="D352">
            <v>23</v>
          </cell>
        </row>
        <row r="353">
          <cell r="A353" t="str">
            <v>ИНДИВИДУАЛЬНЫЙ ПРЕДПРИНИМАТЕЛЬ БАДМАЖАПОВ БАТО-ЖАРГАЛ НАМЖИНОВИЧ</v>
          </cell>
          <cell r="B353" t="str">
            <v>674690 ЧИТИНСКАЯ ОБЛ. П.БИЛИТУЙ    УЛ.СТЕПНАЯ Д.32</v>
          </cell>
          <cell r="C353">
            <v>32</v>
          </cell>
          <cell r="D353">
            <v>20</v>
          </cell>
        </row>
        <row r="354">
          <cell r="A354" t="str">
            <v>ТОО ТОРГОВЫЙ ДОМ "МИНОРА"</v>
          </cell>
          <cell r="B354" t="str">
            <v>ЧИТИНСКАЯ ОБЛ,Г.КРАСНОКАМЕНСК,Д.704,КВ.320</v>
          </cell>
          <cell r="C354">
            <v>32</v>
          </cell>
          <cell r="D354">
            <v>25</v>
          </cell>
        </row>
        <row r="355">
          <cell r="A355" t="str">
            <v>ООО"ПОЛИПЛАН"</v>
          </cell>
          <cell r="B355" t="str">
            <v>188900,Г.ВЫБОРГ,УЛ.ЛЕНИНГРАДСКОЕ ШОССЕ,ДОМ 21А</v>
          </cell>
          <cell r="C355">
            <v>32</v>
          </cell>
          <cell r="D355">
            <v>589</v>
          </cell>
        </row>
        <row r="356">
          <cell r="A356" t="str">
            <v>ООО "ЮНИС К"</v>
          </cell>
          <cell r="B356" t="str">
            <v>692503 Г.УССУРИЙСК УЛ.КИРОВА 25 А</v>
          </cell>
          <cell r="C356">
            <v>31</v>
          </cell>
          <cell r="D356">
            <v>157</v>
          </cell>
        </row>
        <row r="357">
          <cell r="A357" t="str">
            <v>ООО ТОРГОВО-ЭКОНОМИЧЕСКАЯ КОМПАНИЯ "КЕНТАВР"</v>
          </cell>
          <cell r="B357" t="str">
            <v>660048,КРАСНОЯРСКИЙ КРАЙ,Г.КРАСНОЯРСК,УЛ.МАЕРЧАКА 51, Т.246472</v>
          </cell>
          <cell r="C357">
            <v>30</v>
          </cell>
          <cell r="D357">
            <v>266</v>
          </cell>
        </row>
        <row r="358">
          <cell r="A358" t="str">
            <v>ООО"ВЕЛЕС"</v>
          </cell>
          <cell r="B358" t="str">
            <v>454047 РОССИЯ ЧЕЛЯБИНСК УЛ.ПРИБОРОСТРОИТЕЛЕЙ 16А</v>
          </cell>
          <cell r="C358">
            <v>30</v>
          </cell>
          <cell r="D358">
            <v>928</v>
          </cell>
        </row>
        <row r="359">
          <cell r="A359" t="str">
            <v>"ИДЕАЛ"  ТОО</v>
          </cell>
          <cell r="B359" t="str">
            <v>188537,ЛЕНГ.ОБЛ.Г.СОСНОВЫЙ БОР,УЛ.СОЛНЕЧНАЯ,39 КВ.121</v>
          </cell>
          <cell r="C359">
            <v>30</v>
          </cell>
          <cell r="D359">
            <v>45</v>
          </cell>
        </row>
        <row r="360">
          <cell r="A360" t="str">
            <v>ЧП ПИЧУЕВ С.М. СВИД. ШШ 504</v>
          </cell>
          <cell r="B360" t="str">
            <v>673370 ЧИТИНСКАЯ ОБЛ.Г.ШИЛКА УЛ.2-Я НАБЕРЕЖНАЯ 18А</v>
          </cell>
          <cell r="C360">
            <v>22</v>
          </cell>
          <cell r="D360">
            <v>40</v>
          </cell>
        </row>
        <row r="361">
          <cell r="A361" t="str">
            <v>ЗАО"МИТЕКС"</v>
          </cell>
          <cell r="B361" t="str">
            <v>198092, С-ПЕТЕРБУРГ,МИТРОФАНЬЕВСКОЕ,ШОССЕ,5В</v>
          </cell>
          <cell r="C361">
            <v>22</v>
          </cell>
          <cell r="D361">
            <v>625</v>
          </cell>
        </row>
        <row r="362">
          <cell r="A362" t="str">
            <v>"ДИКТИС", ООО</v>
          </cell>
          <cell r="B362" t="str">
            <v>196158, С-ПЕТЕРБУРГ, МОСКОВСКОЕ ШОССЕ, 4</v>
          </cell>
          <cell r="C362">
            <v>22</v>
          </cell>
          <cell r="D362">
            <v>580</v>
          </cell>
        </row>
        <row r="363">
          <cell r="A363" t="str">
            <v>КРЕСТЬЯНСКОЕ ФЕРМЕРСКОЕ ХОЗЯЙСТВО  "НАДЕЖДА-2"</v>
          </cell>
          <cell r="B363" t="str">
            <v>674668 ЧИТ.ОБЛ.П.СТЕПНОЙ</v>
          </cell>
          <cell r="C363">
            <v>22</v>
          </cell>
          <cell r="D363">
            <v>42</v>
          </cell>
        </row>
        <row r="364">
          <cell r="A364" t="str">
            <v>ЗАО "МАРВЕЛЛ"</v>
          </cell>
          <cell r="B364" t="str">
            <v>236038 КАЛИНИНГРАД,УЛ.ЕЛОВАЯ,10</v>
          </cell>
          <cell r="C364">
            <v>22</v>
          </cell>
          <cell r="D364">
            <v>810</v>
          </cell>
        </row>
        <row r="365">
          <cell r="A365" t="str">
            <v>ТОО "БАЛТЭКСКОМ"</v>
          </cell>
          <cell r="B365" t="str">
            <v>236000,КАЛИНИНГРАД,ПР.МИРА 85</v>
          </cell>
          <cell r="C365">
            <v>22</v>
          </cell>
          <cell r="D365">
            <v>482</v>
          </cell>
        </row>
        <row r="366">
          <cell r="A366" t="str">
            <v>"ТЕХКОНТАКТ" АОЗТ</v>
          </cell>
          <cell r="B366" t="str">
            <v>195267,С-ПЕТЕРБУРГ,УЛ,УШИНСКОГО,41</v>
          </cell>
          <cell r="C366">
            <v>21</v>
          </cell>
          <cell r="D366">
            <v>680</v>
          </cell>
        </row>
        <row r="367">
          <cell r="A367" t="str">
            <v>ТОО "КАЗАНЬВТОРЦВЕТМЕТ"</v>
          </cell>
          <cell r="B367" t="str">
            <v>420054 Г.КАЗАНЬ УЛ.СКЛАДСКАЯ Д.4</v>
          </cell>
          <cell r="C367">
            <v>20</v>
          </cell>
          <cell r="D367">
            <v>617</v>
          </cell>
        </row>
        <row r="368">
          <cell r="A368" t="str">
            <v>ЗАО"МТМ МЕТАЛЛ"</v>
          </cell>
          <cell r="B368" t="str">
            <v>115516,МОСКВА,УЛ.ЛУГАНСКАЯ 4/1</v>
          </cell>
          <cell r="C368">
            <v>20</v>
          </cell>
          <cell r="D368">
            <v>800</v>
          </cell>
        </row>
        <row r="369">
          <cell r="A369" t="str">
            <v>"КВАРЦ"ОБЩЕСТВО С ОГРАНИЧЕННОЙ ОТВЕТСТВЕННОСТЬЮ</v>
          </cell>
          <cell r="B369" t="str">
            <v>674665 Г.КРАСНОКАМЕНСК,Д.438,КВ.263 ТЕЛ.4-64-73</v>
          </cell>
          <cell r="C369">
            <v>20</v>
          </cell>
          <cell r="D369">
            <v>65</v>
          </cell>
        </row>
        <row r="370">
          <cell r="A370" t="str">
            <v>ЗАО"НПО"АВАНГАРД"</v>
          </cell>
          <cell r="B370" t="str">
            <v>113638 МОСКВА,УЛ.КРИВОРОЖСКАЯ,Д.33</v>
          </cell>
          <cell r="C370">
            <v>20</v>
          </cell>
          <cell r="D370">
            <v>705</v>
          </cell>
        </row>
        <row r="371">
          <cell r="A371" t="str">
            <v>ИП ЮЛДАШЕВ ИГОРЬ ЭГАМБЕРДОВИЧ</v>
          </cell>
          <cell r="B371" t="str">
            <v>214014 Г.СМОЛЕНСК УЛ.ИСАКОВСКРГО Д.22 КВ.20</v>
          </cell>
          <cell r="C371">
            <v>20</v>
          </cell>
          <cell r="D371">
            <v>438</v>
          </cell>
        </row>
        <row r="372">
          <cell r="A372" t="str">
            <v>ООО "ПЕТРОВИВ"</v>
          </cell>
          <cell r="B372" t="str">
            <v>198107, С-ПЕТЕРБУРГ,ПР. СТАЧЕК, 136</v>
          </cell>
          <cell r="C372">
            <v>20</v>
          </cell>
          <cell r="D372">
            <v>650</v>
          </cell>
        </row>
        <row r="373">
          <cell r="A373" t="str">
            <v>ООО "ТОРГОВЫЙ ДОМ "НЕБРОСКО"</v>
          </cell>
          <cell r="B373" t="str">
            <v>127599 МОСКВА УЛ.БУСИНОВСКАЯ ГОРКА Д.1,КОРП.2</v>
          </cell>
          <cell r="C373">
            <v>20</v>
          </cell>
          <cell r="D373">
            <v>900</v>
          </cell>
        </row>
        <row r="374">
          <cell r="A374" t="str">
            <v>ЗАО ФИРМА "ЛОСТА"</v>
          </cell>
          <cell r="B374" t="str">
            <v>103055 МОСКВА,УЛ.НОВОЛЕСНАЯ,7,КОРП.2 Т.3245085 ФАКС 3244565</v>
          </cell>
          <cell r="C374">
            <v>20</v>
          </cell>
          <cell r="D374">
            <v>655</v>
          </cell>
        </row>
        <row r="375">
          <cell r="A375" t="str">
            <v>ТОО "ГЕРЭЙ"</v>
          </cell>
          <cell r="B375" t="str">
            <v>125130 МОСКВА УЛ.ПРИОРОВА, 36</v>
          </cell>
          <cell r="C375">
            <v>20</v>
          </cell>
          <cell r="D375">
            <v>750</v>
          </cell>
        </row>
        <row r="376">
          <cell r="A376" t="str">
            <v>ЗАО "РУСЬСТАЛЬРЕСУРС"</v>
          </cell>
          <cell r="B376" t="str">
            <v>115201,МОСКВА,КАШИРСКИЙ ПР.17/18 РОССИЯ</v>
          </cell>
          <cell r="C376">
            <v>19</v>
          </cell>
          <cell r="D376">
            <v>850</v>
          </cell>
        </row>
        <row r="377">
          <cell r="A377" t="str">
            <v>ООО "БУСТЕК"</v>
          </cell>
          <cell r="B377" t="str">
            <v>143952, МОСКОВСКАЯ ОБЛ., Г.РЕУТОВ, УЛ.КОМСОМОЛЬСКАЯ, 27, КВ.21</v>
          </cell>
          <cell r="C377">
            <v>19</v>
          </cell>
          <cell r="D377">
            <v>520</v>
          </cell>
        </row>
        <row r="378">
          <cell r="A378" t="str">
            <v>ЗАО "КОМПАНИЯ "ПРОМТЕХНОЛОГИЯ"</v>
          </cell>
          <cell r="B378" t="str">
            <v>125047,МОСКВА,УЛ.ГОТВАЛЬДА 8/26 ТЕЛ: 489-88-51</v>
          </cell>
          <cell r="C378">
            <v>19</v>
          </cell>
          <cell r="D378">
            <v>750</v>
          </cell>
        </row>
        <row r="379">
          <cell r="A379" t="str">
            <v>ЗАО "РЕЦИМЕТАЛЛ"</v>
          </cell>
          <cell r="B379" t="str">
            <v>113519, МОСКВА, УЛ.ЧЕРТАНОВСКАЯ, Д.31, К.1</v>
          </cell>
          <cell r="C379">
            <v>19</v>
          </cell>
          <cell r="D379">
            <v>757</v>
          </cell>
        </row>
        <row r="380">
          <cell r="A380" t="str">
            <v>"БРИГАДИР" ООО</v>
          </cell>
          <cell r="B380" t="str">
            <v>188900, Г.ВЫБОРГ, ПР.ЛЕНИНА, Д.5, КВ.4</v>
          </cell>
          <cell r="C380">
            <v>19</v>
          </cell>
          <cell r="D380">
            <v>550</v>
          </cell>
        </row>
        <row r="381">
          <cell r="A381" t="str">
            <v>ООО "ЛАКОНИКА"</v>
          </cell>
          <cell r="B381" t="str">
            <v>238340 Г.СВЕТЛЫЙ,УЛ.МИРА,4 ТЕЛ.27-38-86</v>
          </cell>
          <cell r="C381">
            <v>18</v>
          </cell>
          <cell r="D381">
            <v>854</v>
          </cell>
        </row>
        <row r="382">
          <cell r="A382" t="str">
            <v>ООО"АТТИС-Р"</v>
          </cell>
          <cell r="B382" t="str">
            <v>113452 МОСКВА УЛ.ЯЛТИНСКАЯ 7</v>
          </cell>
          <cell r="C382">
            <v>17</v>
          </cell>
          <cell r="D382">
            <v>600</v>
          </cell>
        </row>
        <row r="383">
          <cell r="A383" t="str">
            <v>ООО"ЭНИГМА"</v>
          </cell>
          <cell r="B383" t="str">
            <v>692570 С.ПОКРОВКА ПЕР.РАБОЧИЙ 5 КВ.8 ОКТЯБРЬСКОГО Р-НА ПРИМОРСКОГО КРАЯ</v>
          </cell>
          <cell r="C383">
            <v>15</v>
          </cell>
          <cell r="D383">
            <v>160</v>
          </cell>
        </row>
        <row r="384">
          <cell r="A384" t="str">
            <v>ИЧП А.А.ИЕВЛИВОЙ "АЛИРЛИАНЖ"</v>
          </cell>
          <cell r="B384" t="str">
            <v>692570 С.ПОКРОВКА  УЛ.ОКТЯБРЬСКАЯ 5-23  ОКТЯБРЬСКОГО РАЙОНА</v>
          </cell>
          <cell r="C384">
            <v>15</v>
          </cell>
          <cell r="D384">
            <v>160</v>
          </cell>
        </row>
        <row r="385">
          <cell r="A385" t="str">
            <v>ЗАО "РОСМАРК-СТАЛЬ"</v>
          </cell>
          <cell r="B385" t="str">
            <v>196233, С-ПЕТЕРБУРГ,ПР.КОСМОНАВТОВ,Д.42 ПОМ.10 Н</v>
          </cell>
          <cell r="C385">
            <v>15</v>
          </cell>
          <cell r="D385">
            <v>654</v>
          </cell>
        </row>
        <row r="386">
          <cell r="A386" t="str">
            <v>ООО"РАМЭКСО"</v>
          </cell>
          <cell r="B386" t="str">
            <v>454100 РОССИЯ ЧЕЛЯБИНСК УЛ.ЧИЧЕРИНА 5-313</v>
          </cell>
          <cell r="C386">
            <v>15</v>
          </cell>
          <cell r="D386">
            <v>1224</v>
          </cell>
        </row>
        <row r="387">
          <cell r="A387" t="str">
            <v>ОТКРЫТОЕ АКЦИОНЕРНОЕ ОБЩЕСТВО"ДАЛЬВТОРЦВЕТМЕТ"</v>
          </cell>
          <cell r="B387" t="str">
            <v>680032 Г. ХАБАРОВСК,УЛ.ЗЕЛЕНАЯ,2А</v>
          </cell>
          <cell r="C387">
            <v>14</v>
          </cell>
          <cell r="D387">
            <v>500</v>
          </cell>
        </row>
        <row r="388">
          <cell r="A388" t="str">
            <v>ООО"ТРЕЙД-ИНВЕСТ"</v>
          </cell>
          <cell r="B388" t="str">
            <v>193036,С-ПЕТЕРБУРГ,ЛИГОВСКИЙ ПР.29.</v>
          </cell>
          <cell r="C388">
            <v>14</v>
          </cell>
          <cell r="D388">
            <v>332</v>
          </cell>
        </row>
        <row r="389">
          <cell r="A389" t="str">
            <v>ОЛЬШЕВСКИЙ АНДРЕЙ ИГОРЕВИЧ VII-ВС N 659886  ОТ 29.01.87 УССУРИЙСКИМ ОВД ПРИМ.КР.</v>
          </cell>
          <cell r="B389" t="str">
            <v>692550 С.МИХАЙЛОВКА УЛ.ЗАВОДСКАЯ 6А КВ.9ПРИМОРСКИЙ КРАЙ МИХАЙЛОВСКИЙ Р-Н</v>
          </cell>
          <cell r="C389">
            <v>14</v>
          </cell>
          <cell r="D389">
            <v>160</v>
          </cell>
        </row>
        <row r="390">
          <cell r="A390" t="str">
            <v>ООО "МОДЭКС"</v>
          </cell>
          <cell r="B390" t="str">
            <v>173003,Г.НОВГОРОД УЛ.ГЕРМАНА 25</v>
          </cell>
          <cell r="C390">
            <v>13</v>
          </cell>
          <cell r="D390">
            <v>511</v>
          </cell>
        </row>
        <row r="391">
          <cell r="A391" t="str">
            <v>ОАО "КАЛИНИНГРАДВТОРМЕТ"</v>
          </cell>
          <cell r="B391" t="str">
            <v>236017 Г.КАЛИНИНГРАД ПР.ПОБЕДЫ,35 ТЕЛ.215480</v>
          </cell>
          <cell r="C391">
            <v>13</v>
          </cell>
          <cell r="D391">
            <v>545</v>
          </cell>
        </row>
        <row r="392">
          <cell r="A392" t="str">
            <v>ГП "ВТОРЦВЕТМЕТ"</v>
          </cell>
          <cell r="B392" t="str">
            <v>163035,Г.АРХАНГЕЛЬСК,УЛ.2-Я БИРЖЕВАЯ ВЕТКА</v>
          </cell>
          <cell r="C392">
            <v>12</v>
          </cell>
          <cell r="D392">
            <v>163</v>
          </cell>
        </row>
        <row r="393">
          <cell r="A393" t="str">
            <v>ОАО "МОСТОЧЛЕГМАШ"</v>
          </cell>
          <cell r="B393" t="str">
            <v>121354,МОСКВА,УЛ.ДОРОГОБУЖСКАЯ,Д.14 ТЕЛ.447-38-75</v>
          </cell>
          <cell r="C393">
            <v>10</v>
          </cell>
          <cell r="D393">
            <v>362</v>
          </cell>
        </row>
        <row r="394">
          <cell r="A394" t="str">
            <v>ООО"КРИТЕРИЙ"</v>
          </cell>
          <cell r="B394" t="str">
            <v>236010 КАЛИНИНГРАД,УЛ.НЕФТЯНАЯ,2  РОССИЯ</v>
          </cell>
          <cell r="C394">
            <v>9</v>
          </cell>
          <cell r="D394">
            <v>600</v>
          </cell>
        </row>
        <row r="395">
          <cell r="A395" t="str">
            <v>ООО "ФИРМА"ВИВИД"</v>
          </cell>
          <cell r="B395" t="str">
            <v>113461,МОСКВА,СЕВАСТОПОЛЬСКИЙ ПР-Т,34</v>
          </cell>
          <cell r="C395">
            <v>9</v>
          </cell>
          <cell r="D395">
            <v>400</v>
          </cell>
        </row>
        <row r="396">
          <cell r="A396" t="str">
            <v>МОСКАЛЕНКО АНТОНИНА АЛЕКСАНДРОВНА П-Т VIII-ЖС 615801 ОТ 01.07.80 ВАСИЛЬЕВ.РОВД</v>
          </cell>
          <cell r="B396" t="str">
            <v>692570 С.ПОКРОВКА УЛ.КОСМОНАВТОВ 3-48</v>
          </cell>
          <cell r="C396">
            <v>9</v>
          </cell>
          <cell r="D396">
            <v>90</v>
          </cell>
        </row>
        <row r="397">
          <cell r="A397" t="str">
            <v>CП ООО "ВИСТ И К"</v>
          </cell>
          <cell r="B397" t="str">
            <v>236013 КАЛИНИНГРАД,УЛ.МАГНИТОГОРСКАЯ Д.4</v>
          </cell>
          <cell r="C397">
            <v>7</v>
          </cell>
          <cell r="D397">
            <v>502</v>
          </cell>
        </row>
        <row r="398">
          <cell r="A398" t="str">
            <v>ООО "ЛИ ДА"</v>
          </cell>
          <cell r="B398" t="str">
            <v>690091 Г.ВЛАДИВОСТОК УЛ.АЛЕУТСКАЯ 11 ПРИМОРСКОГО КРАЯ</v>
          </cell>
          <cell r="C398">
            <v>7</v>
          </cell>
          <cell r="D398">
            <v>250</v>
          </cell>
        </row>
        <row r="399">
          <cell r="A399" t="str">
            <v>СП-ООО "ВТОРМЕТ-ВЕСТ ГМБХ"                                       1407</v>
          </cell>
          <cell r="B399" t="str">
            <v>390000 РЯЗАНЬ КУДРЯВЦЕВА Д.19</v>
          </cell>
          <cell r="C399">
            <v>6</v>
          </cell>
          <cell r="D399">
            <v>603</v>
          </cell>
        </row>
        <row r="400">
          <cell r="A400" t="str">
            <v>ООО "МЕТАЛКАСТ"</v>
          </cell>
          <cell r="B400" t="str">
            <v>236040,КАЛИНИНГРАД,ЛЕНИНСКИЙ ПР-Т 27/31</v>
          </cell>
          <cell r="C400">
            <v>5</v>
          </cell>
          <cell r="D400">
            <v>634</v>
          </cell>
        </row>
        <row r="401">
          <cell r="A401" t="str">
            <v>БАРАНОВА НАДЕЖДА ВАЛЕРЬЕВНА П-Т III-БВ 743065 ОТ 23.08.79 ОВД ХМЕЛЬНИЦКОГО ГОРИС</v>
          </cell>
          <cell r="B401" t="str">
            <v>692570 С.ПОКРОВКА УЛ.КОСМОНАВТОВ 3 КВ.25ОКТЯБРЬСКОГО Р-НА ПРИМОРСКОГО КРАЯ</v>
          </cell>
          <cell r="C401">
            <v>5</v>
          </cell>
          <cell r="D401">
            <v>140</v>
          </cell>
        </row>
        <row r="402">
          <cell r="A402" t="str">
            <v>ООО"ТОП-ТРЕЙДИНГ"</v>
          </cell>
          <cell r="B402" t="str">
            <v>121352 МОСКВА СЛАВЯНСКИЙ Б-Р 15/1 КОМ.6</v>
          </cell>
          <cell r="C402">
            <v>5</v>
          </cell>
          <cell r="D402">
            <v>640</v>
          </cell>
        </row>
        <row r="403">
          <cell r="A403" t="str">
            <v>ООО "ТРАНС-ЮГ"</v>
          </cell>
          <cell r="B403" t="str">
            <v>674650 ЧИТИНСКАЯ ОБЛ.П.ЗАБАЙКАЛЬСК,УЛ.КОМСОМОЛЬСКАЯ 5/9</v>
          </cell>
          <cell r="C403">
            <v>5</v>
          </cell>
          <cell r="D403">
            <v>300</v>
          </cell>
        </row>
        <row r="404">
          <cell r="A404" t="str">
            <v>"ФРАММ"ОБЩЕСТВО С ОГРАНИЧЕННОЙ ОТВЕТСТВЕ</v>
          </cell>
          <cell r="B404" t="str">
            <v>674665 Г КРАСНОКАМЕНСК ДОМ 9-Ц КВ 194</v>
          </cell>
          <cell r="C404">
            <v>4</v>
          </cell>
          <cell r="D404">
            <v>30</v>
          </cell>
        </row>
        <row r="405">
          <cell r="A405" t="str">
            <v>ООО"ТАНГЕНС"</v>
          </cell>
          <cell r="B405" t="str">
            <v>190121, С-ПЕТЕРБУРГ,АНГЛИЙСКИЙ ПР.Д.19,КВ.236</v>
          </cell>
          <cell r="C405">
            <v>4</v>
          </cell>
          <cell r="D405">
            <v>600</v>
          </cell>
        </row>
        <row r="406">
          <cell r="A406" t="str">
            <v>ООО " СТАЛЛЭКС"</v>
          </cell>
          <cell r="B406" t="str">
            <v>УЛ.ЛОМОНОСОВА,28А/19ЕКАТЕРИНБУРГ</v>
          </cell>
          <cell r="C406">
            <v>3</v>
          </cell>
          <cell r="D406">
            <v>1572</v>
          </cell>
        </row>
        <row r="407">
          <cell r="A407" t="str">
            <v>ООО "ФОБОС"</v>
          </cell>
          <cell r="B407" t="str">
            <v>692570 С.ПОКРОВКА УЛ.СОВЕТОВ 101 КВ.3</v>
          </cell>
          <cell r="C407">
            <v>2</v>
          </cell>
          <cell r="D407">
            <v>160</v>
          </cell>
        </row>
        <row r="408">
          <cell r="A408" t="str">
            <v>"АРМАН-2" ИНДИВИДУАЛЬНОЕ ЧАСТНОЕ ПРЕДПРИ</v>
          </cell>
          <cell r="B408" t="str">
            <v>674665 Г.КРАСНОКАМЕНСК ДОМ 431 КВ 63</v>
          </cell>
          <cell r="C408">
            <v>2</v>
          </cell>
          <cell r="D408">
            <v>49</v>
          </cell>
        </row>
        <row r="409">
          <cell r="A409" t="str">
            <v>ТОВАРИЩЕСТВО С ОГРАНИЧЕННОЙ ОТВЕТСТВЕННОСТЬЮ "ПРОТОН"</v>
          </cell>
          <cell r="B409" t="str">
            <v>673382 ЧИТИНСКАЯ ОБЛ.РП.ПЕРВОМАЙСКИЙ    А/Я 53</v>
          </cell>
          <cell r="C409">
            <v>2</v>
          </cell>
          <cell r="D409">
            <v>100</v>
          </cell>
        </row>
        <row r="410">
          <cell r="A410" t="str">
            <v>ЗАО "НЕФТЕГАЗ КОМПАНИ ЛТД"</v>
          </cell>
          <cell r="B410" t="str">
            <v>119517,г.МОСКВА,ул.НЕЖИНСКАЯ,19,корп.2</v>
          </cell>
          <cell r="C410">
            <v>2</v>
          </cell>
          <cell r="D410">
            <v>1500</v>
          </cell>
        </row>
        <row r="411">
          <cell r="A411" t="str">
            <v>ООО ТПК"МЕТАЛЛОСЕРВИС"</v>
          </cell>
          <cell r="B411" t="str">
            <v>Г.УССУРИЙСК,УЛ.СОВЕТСКАЯ 84 ТЕЛ 32167</v>
          </cell>
          <cell r="C411">
            <v>1</v>
          </cell>
          <cell r="D411">
            <v>60</v>
          </cell>
        </row>
      </sheetData>
      <sheetData sheetId="9" refreshError="1">
        <row r="1">
          <cell r="A1" t="str">
            <v>G17B</v>
          </cell>
          <cell r="B1" t="str">
            <v>G082</v>
          </cell>
          <cell r="C1" t="str">
            <v>First_G083</v>
          </cell>
          <cell r="D1" t="str">
            <v>тонн</v>
          </cell>
          <cell r="E1" t="str">
            <v>долл за тонну</v>
          </cell>
          <cell r="F1" t="str">
            <v>Выражение1</v>
          </cell>
        </row>
        <row r="2">
          <cell r="A2" t="str">
            <v>ТУРЦИЯ</v>
          </cell>
          <cell r="B2" t="str">
            <v>ЗАО "ПОПОВ И КО"</v>
          </cell>
          <cell r="C2" t="str">
            <v>Г.ВИЛЬНЮС УЛ.АНТАКАЛЬНЕ 40 ЛИТОВСКАЯ РЕСПУБЛИКА</v>
          </cell>
          <cell r="D2">
            <v>14080</v>
          </cell>
          <cell r="E2">
            <v>64</v>
          </cell>
          <cell r="F2" t="str">
            <v>ФОБ РОСТОВ</v>
          </cell>
        </row>
        <row r="3">
          <cell r="A3" t="str">
            <v>ЛИТВА</v>
          </cell>
          <cell r="B3" t="str">
            <v>ЮЛИ МЕТАЛС СП</v>
          </cell>
          <cell r="C3" t="str">
            <v>ЛИТОВСКАЯ РЕСПУБЛИКА ВИЛЬНЮС УЛ ПАМЕНКАЛЬНЕ 24-3</v>
          </cell>
          <cell r="D3">
            <v>9881</v>
          </cell>
          <cell r="E3">
            <v>79</v>
          </cell>
          <cell r="F3" t="str">
            <v>ФОБ ВЫБОРГ</v>
          </cell>
        </row>
        <row r="4">
          <cell r="A4" t="str">
            <v>ТУРЦИЯ</v>
          </cell>
          <cell r="B4" t="str">
            <v>"СЕЛЛКОП ИНТЕРПРАЙСИС ЛТД"</v>
          </cell>
          <cell r="C4" t="str">
            <v>США Г.ВЕЛМИНГТОН</v>
          </cell>
          <cell r="D4">
            <v>8700</v>
          </cell>
          <cell r="E4">
            <v>66</v>
          </cell>
          <cell r="F4" t="str">
            <v>ФСА ВЛАДИМИР</v>
          </cell>
        </row>
        <row r="5">
          <cell r="A5" t="str">
            <v>ИСПАНИЯ</v>
          </cell>
          <cell r="B5" t="str">
            <v>"ОРБЕЛ ТРАДЕРС С.А."</v>
          </cell>
          <cell r="C5" t="str">
            <v>ХАВЭН АГЕНСИ,В-2000,АНТВЕРПЕН,ОУДЕ ЛИУВЕУРУИ,6А,БЕЛЬГИЯ</v>
          </cell>
          <cell r="D5">
            <v>8000</v>
          </cell>
          <cell r="E5">
            <v>74</v>
          </cell>
          <cell r="F5" t="str">
            <v>СПТ -С.ПЕТЕРБУРГ</v>
          </cell>
        </row>
        <row r="6">
          <cell r="A6" t="str">
            <v>ТУРЦИЯ</v>
          </cell>
          <cell r="B6" t="str">
            <v>"ХЕЛЬВЕКО МЕТАЛС ЛТД."</v>
          </cell>
          <cell r="C6" t="str">
            <v>КИПР НИКОСИЯ УЛ.ДИАГОРУ 4</v>
          </cell>
          <cell r="D6">
            <v>7454</v>
          </cell>
          <cell r="E6">
            <v>65</v>
          </cell>
          <cell r="F6" t="str">
            <v>ФСА АСТРАХАНЬ</v>
          </cell>
        </row>
        <row r="7">
          <cell r="A7" t="str">
            <v>ТУРЦИЯ</v>
          </cell>
          <cell r="B7" t="str">
            <v>"КРАМКО АГ"</v>
          </cell>
          <cell r="C7" t="str">
            <v xml:space="preserve"> ЛИХТЕНШТЕЙН ТРИЕЗЕН РО ВОХ 83-9490 ВАДУЦ</v>
          </cell>
          <cell r="D7">
            <v>6634</v>
          </cell>
          <cell r="E7">
            <v>91</v>
          </cell>
          <cell r="F7" t="str">
            <v>ФСА МОСКВА</v>
          </cell>
        </row>
        <row r="8">
          <cell r="A8" t="str">
            <v>РЕСПУБЛИКА КОРЕЯ</v>
          </cell>
          <cell r="B8" t="str">
            <v>КВАНГ ДЕОК</v>
          </cell>
          <cell r="C8" t="str">
            <v>РМ 401 СЕО БОНГ Б/Д 76-22КО ЧУК ДОНГ КООРО КУ СЕУЛ КОРЕЯ.</v>
          </cell>
          <cell r="D8">
            <v>6570</v>
          </cell>
          <cell r="E8">
            <v>104</v>
          </cell>
          <cell r="F8" t="str">
            <v>ФОБ ВОСТОЧНЫЙ</v>
          </cell>
        </row>
        <row r="9">
          <cell r="A9" t="str">
            <v>ТУРЦИЯ</v>
          </cell>
          <cell r="B9" t="str">
            <v>"СЕЛЛКОП ИНТЕРПРАЙСИС ЛТД"</v>
          </cell>
          <cell r="C9" t="str">
            <v>США ВЕЛМИНГТОР</v>
          </cell>
          <cell r="D9">
            <v>6500</v>
          </cell>
          <cell r="E9">
            <v>58</v>
          </cell>
          <cell r="F9" t="str">
            <v>ФСА САМАРА</v>
          </cell>
        </row>
        <row r="10">
          <cell r="A10" t="str">
            <v>ИСПАНИЯ</v>
          </cell>
          <cell r="B10" t="str">
            <v>ФИРМА "ОРБЕЛ ТРАДЕРС С/А" ХАВЕН ЭДЖЕНСИ,В-2000 ОУДЕ ЛИУВЕУРУИ 6А,</v>
          </cell>
          <cell r="C10" t="str">
            <v>Р.В.619(220/673),АНТВЕРПЕН,БЕЛЬГИЯ</v>
          </cell>
          <cell r="D10">
            <v>6200</v>
          </cell>
          <cell r="E10">
            <v>74</v>
          </cell>
          <cell r="F10" t="str">
            <v>СПТ ПОРТ С.ПЕТЕРБУРГ</v>
          </cell>
        </row>
        <row r="11">
          <cell r="A11" t="str">
            <v>ТУРЦИЯ</v>
          </cell>
          <cell r="B11" t="str">
            <v>"ЭЛВЕКО МЕТАЛЗ ЛТД"</v>
          </cell>
          <cell r="C11" t="str">
            <v>НИКОЗИЯ,КИПР.</v>
          </cell>
          <cell r="D11">
            <v>6067</v>
          </cell>
          <cell r="E11">
            <v>79</v>
          </cell>
          <cell r="F11" t="str">
            <v>ФСА Г.ВОЛГОГРАД</v>
          </cell>
        </row>
        <row r="12">
          <cell r="A12" t="str">
            <v>ИСПАНИЯ</v>
          </cell>
          <cell r="B12" t="str">
            <v>"РИЧВАЙС КОНСУЛЬТАНТС ЛИМИТЕД"</v>
          </cell>
          <cell r="C12" t="str">
            <v>КИПР,НИКОСИЯ,МАРГАРИТА ХАУСЕ 15 ТЕРМ  ДЕРВИС СТР</v>
          </cell>
          <cell r="D12">
            <v>5396</v>
          </cell>
          <cell r="E12">
            <v>90</v>
          </cell>
          <cell r="F12" t="str">
            <v>ФСА СТ.АВТОВО</v>
          </cell>
        </row>
        <row r="13">
          <cell r="A13" t="str">
            <v>БЕЛЬГИЯ</v>
          </cell>
          <cell r="B13" t="str">
            <v>"ЛЮДВИГ БРАЙЕР ХАНДЕЛСКОНТОР ГМБХ"</v>
          </cell>
          <cell r="C13" t="str">
            <v>ГЕРМАНИЯ,БРЕНИГЕРШТРАССЕ 7,Д-53913, СВИСТТАЛ Т. 02254-81922</v>
          </cell>
          <cell r="D13">
            <v>5270</v>
          </cell>
          <cell r="E13">
            <v>75</v>
          </cell>
          <cell r="F13" t="str">
            <v>СФР ГЕНТ</v>
          </cell>
        </row>
        <row r="14">
          <cell r="A14" t="str">
            <v>ГРЕЦИЯ</v>
          </cell>
          <cell r="B14" t="str">
            <v>ФИРМА "РОЯЛ КОМВЕСТ АГ"</v>
          </cell>
          <cell r="C14" t="str">
            <v>ШВЕЙЦАРИЯ ЛУГАНО УЛ.ВИА СОЛЕ,2 САВОЗА</v>
          </cell>
          <cell r="D14">
            <v>5169</v>
          </cell>
          <cell r="E14">
            <v>63</v>
          </cell>
          <cell r="F14" t="str">
            <v>ФОБ НОВОРОССИЙСК</v>
          </cell>
        </row>
        <row r="15">
          <cell r="A15" t="str">
            <v>ТУРЦИЯ</v>
          </cell>
          <cell r="B15" t="str">
            <v>DILER DEMIR CELIK ENDUSTRI VE TICARET A.S.</v>
          </cell>
          <cell r="C15" t="str">
            <v>ISTANBUL ТУРЦИЯ, ONE PORT TURKEY</v>
          </cell>
          <cell r="D15">
            <v>4600</v>
          </cell>
          <cell r="E15">
            <v>90</v>
          </cell>
          <cell r="F15" t="str">
            <v>ФОБ АЗОВ</v>
          </cell>
        </row>
        <row r="16">
          <cell r="A16" t="str">
            <v>МОЛДАВИЯ</v>
          </cell>
          <cell r="B16" t="str">
            <v>"МОЛДАВСКИЙ МЕТАЛЛУРГИЧЕСКИЙ ЗАВОД"</v>
          </cell>
          <cell r="C16" t="str">
            <v>Г.РЫБНИЦЫ УЛ.ИНДУСТPИАЛЬНАЯ 1 МОЛДАВИЯ</v>
          </cell>
          <cell r="D16">
            <v>4532</v>
          </cell>
          <cell r="E16">
            <v>56</v>
          </cell>
          <cell r="F16" t="str">
            <v>ФСА САМАРА</v>
          </cell>
        </row>
        <row r="17">
          <cell r="A17" t="str">
            <v>ГРЕЦИЯ</v>
          </cell>
          <cell r="B17" t="str">
            <v>"ЭЛЬВЕКО МЕТАЛЗ ЛТД"</v>
          </cell>
          <cell r="C17" t="str">
            <v>НИКОЗИЯ КИПР</v>
          </cell>
          <cell r="D17">
            <v>4349</v>
          </cell>
          <cell r="E17">
            <v>91</v>
          </cell>
          <cell r="F17" t="str">
            <v>ФСА  Г.САРАТОВ</v>
          </cell>
        </row>
        <row r="18">
          <cell r="A18" t="str">
            <v>ГЕРМАНИЯ</v>
          </cell>
          <cell r="B18" t="str">
            <v>ФИРМА "ЭВЕРТ ХЕЕРЕН"</v>
          </cell>
          <cell r="C18" t="str">
            <v>Г.ЛЕЕР,ЗАГЕМУЛЕНШТРАССЕ,102 ГЕРМАНИЯ</v>
          </cell>
          <cell r="D18">
            <v>3701</v>
          </cell>
          <cell r="E18">
            <v>74</v>
          </cell>
          <cell r="F18" t="str">
            <v>ФОБ КАЛИНИНГРАД</v>
          </cell>
        </row>
        <row r="19">
          <cell r="A19" t="str">
            <v>ТУРЦИЯ</v>
          </cell>
          <cell r="B19" t="str">
            <v>КОМПАНИЯ "ОЗ ГЮНАИ"</v>
          </cell>
          <cell r="C19" t="str">
            <v>ДЕРИ КОНФЕКСИОН ИСКАНДЕРПАСА МАХ.САХИЛ КАД.10/А В.Д.ГА 11336 ТРАБЗОН ТУРЦИЯ</v>
          </cell>
          <cell r="D19">
            <v>3537</v>
          </cell>
          <cell r="E19">
            <v>47</v>
          </cell>
          <cell r="F19" t="str">
            <v>ФОБ РОСТОВ Н/Д</v>
          </cell>
        </row>
        <row r="20">
          <cell r="A20" t="str">
            <v>НИДЕРЛАНДЫ</v>
          </cell>
          <cell r="B20" t="str">
            <v>ФИРМА "ДИРМА-РОХШТОФФХАНДЕЛЬСГЕЗЕЛЬШАФТ ГМБХ"</v>
          </cell>
          <cell r="C20" t="str">
            <v>КРАСНАЕРШТРАССЕ 1 Д-56566 НОЙВИД ГЕРМАНИЯ</v>
          </cell>
          <cell r="D20">
            <v>3431</v>
          </cell>
          <cell r="E20">
            <v>52</v>
          </cell>
          <cell r="F20" t="str">
            <v>ФОБ КАЛИНИНГРАД</v>
          </cell>
        </row>
        <row r="21">
          <cell r="A21" t="str">
            <v>ТУРЦИЯ</v>
          </cell>
          <cell r="B21" t="str">
            <v>ИКДАШ ИСТАНБУЛ ЧЕЛИК САНАЙИ А.С.</v>
          </cell>
          <cell r="C21" t="str">
            <v>ТУРЦИЯ СТАМБУЛ</v>
          </cell>
          <cell r="D21">
            <v>3400</v>
          </cell>
          <cell r="E21">
            <v>122</v>
          </cell>
          <cell r="F21" t="str">
            <v>ДДУ СТАМБУЛ</v>
          </cell>
        </row>
        <row r="22">
          <cell r="A22" t="str">
            <v>МОЛДАВИЯ</v>
          </cell>
          <cell r="B22" t="str">
            <v>МОЛДАВСКИЙ МЕТЗАВОД</v>
          </cell>
          <cell r="C22" t="str">
            <v>МОЛДОВА РЫБНИЦА</v>
          </cell>
          <cell r="D22">
            <v>3335</v>
          </cell>
          <cell r="E22">
            <v>72</v>
          </cell>
          <cell r="F22" t="str">
            <v>ФСА БРЯНСК</v>
          </cell>
        </row>
        <row r="23">
          <cell r="A23" t="str">
            <v>ТУРЦИЯ</v>
          </cell>
          <cell r="B23" t="str">
            <v>"СВИЛЛ А.Г."</v>
          </cell>
          <cell r="C23" t="str">
            <v>ЛИХТЕНШТЕЙН, ФЛ-9490 ВАДУЗ</v>
          </cell>
          <cell r="D23">
            <v>3091</v>
          </cell>
          <cell r="E23">
            <v>62</v>
          </cell>
          <cell r="F23" t="str">
            <v>ФСА СТ.ЕЛЬШАНКА</v>
          </cell>
        </row>
        <row r="24">
          <cell r="A24" t="str">
            <v>ГЕРМАНИЯ</v>
          </cell>
          <cell r="B24" t="str">
            <v>"САЛТОМЕ ЛИМИТЕД"</v>
          </cell>
          <cell r="C24" t="str">
            <v xml:space="preserve"> БАГАМСКИЕ О-ВА НАССАУ ШИРЛИ СТРИТ,50</v>
          </cell>
          <cell r="D24">
            <v>3077</v>
          </cell>
          <cell r="E24">
            <v>72</v>
          </cell>
          <cell r="F24" t="str">
            <v>ФАС ГОРСКАЯ</v>
          </cell>
        </row>
        <row r="25">
          <cell r="A25" t="str">
            <v>ГЕРМАНИЯ</v>
          </cell>
          <cell r="B25" t="str">
            <v>ФИРМА "НИКА ТРЕЙДИНГ Л.Л.С."</v>
          </cell>
          <cell r="C25" t="str">
            <v>США,НЬЮ КАСЛ ДЕЛАВР,ВИЛМИНГТОН,2316,БЕЙНЭРД БУЛЬВАР</v>
          </cell>
          <cell r="D25">
            <v>3019</v>
          </cell>
          <cell r="E25">
            <v>84</v>
          </cell>
          <cell r="F25" t="str">
            <v>ФОБ САНКТ-ПЕТЕРБУРГ</v>
          </cell>
        </row>
        <row r="26">
          <cell r="A26" t="str">
            <v>ТУРЦИЯ</v>
          </cell>
          <cell r="B26" t="str">
            <v>"ХЕЛЬВЕКО МЕТАЛС ЛТД."</v>
          </cell>
          <cell r="C26" t="str">
            <v>КИПР НИКОСИЯ УЛ.ДИАГОРУ 4,МЕГАРОН КЕРМИА (401-402)</v>
          </cell>
          <cell r="D26">
            <v>3010</v>
          </cell>
          <cell r="E26">
            <v>61</v>
          </cell>
          <cell r="F26" t="str">
            <v>ФСА РЯЗАНЬ</v>
          </cell>
        </row>
        <row r="27">
          <cell r="A27" t="str">
            <v>ТУРЦИЯ</v>
          </cell>
          <cell r="B27" t="str">
            <v>ФИРМА "АТИСЫЛ А.Г."</v>
          </cell>
          <cell r="C27" t="str">
            <v>ШВЕЙЦАРИЯ,БААРЕР СТР.75, СН-6300</v>
          </cell>
          <cell r="D27">
            <v>3004</v>
          </cell>
          <cell r="E27">
            <v>72</v>
          </cell>
          <cell r="F27" t="str">
            <v>ФОБ ТАГАНРОГ</v>
          </cell>
        </row>
        <row r="28">
          <cell r="A28" t="str">
            <v>ТУРЦИЯ</v>
          </cell>
          <cell r="B28" t="str">
            <v>ФИРМА "ЭНЕРКО ТРЕЙДИНГ СА."</v>
          </cell>
          <cell r="C28" t="str">
            <v>ШВЕЙЦАРИЯ Г.ШТАЙНХАУЗЕН УЛ.ЭШЕНЗАЙН,7</v>
          </cell>
          <cell r="D28">
            <v>3000</v>
          </cell>
          <cell r="E28">
            <v>91</v>
          </cell>
          <cell r="F28" t="str">
            <v>ФОБ НОВОРОССИЙСК</v>
          </cell>
        </row>
        <row r="29">
          <cell r="A29" t="str">
            <v>РЕСПУБЛИКА КОРЕЯ</v>
          </cell>
          <cell r="B29" t="str">
            <v>ТАЕГУМ ШИППИНГ КО.ЛТД</v>
          </cell>
          <cell r="C29" t="str">
            <v>РУМ 901 ТИАЧЕРС БЛДГ 1205-1 ЧОРЯНГ-ДОНГ ДОНГ-КУ БУСАН КОРЕЯ</v>
          </cell>
          <cell r="D29">
            <v>2950</v>
          </cell>
          <cell r="E29">
            <v>60</v>
          </cell>
          <cell r="F29" t="str">
            <v>ФОБ МАГАДАН</v>
          </cell>
        </row>
        <row r="30">
          <cell r="A30" t="str">
            <v>ТУРЦИЯ</v>
          </cell>
          <cell r="B30" t="str">
            <v>ФИРМА "DAVINGTON LIMITED"</v>
          </cell>
          <cell r="C30" t="str">
            <v>TURKEY, MARMARA PORT - MARDAS</v>
          </cell>
          <cell r="D30">
            <v>2946</v>
          </cell>
          <cell r="E30">
            <v>81</v>
          </cell>
          <cell r="F30" t="str">
            <v>ФОБ АЗОВ</v>
          </cell>
        </row>
        <row r="31">
          <cell r="A31" t="str">
            <v>ИТАЛИЯ</v>
          </cell>
          <cell r="B31" t="str">
            <v>"КРАМКО  АГ"</v>
          </cell>
          <cell r="C31" t="str">
            <v xml:space="preserve"> ЛИХТЕНШТЕЙН ПО БОКС 83-9490,ВАДУЦ ТРИЕЗЕН</v>
          </cell>
          <cell r="D31">
            <v>2938</v>
          </cell>
          <cell r="E31">
            <v>81</v>
          </cell>
          <cell r="F31" t="str">
            <v>ФАС ЕЙСК</v>
          </cell>
        </row>
        <row r="32">
          <cell r="A32" t="str">
            <v>ШВЕЦИЯ</v>
          </cell>
          <cell r="B32" t="str">
            <v>"ВЕЛФОРД ФИНАНС ЛЛЦ."</v>
          </cell>
          <cell r="C32" t="str">
            <v xml:space="preserve"> ШВЕЦИЯ ВЕСТЕРААС</v>
          </cell>
          <cell r="D32">
            <v>2871</v>
          </cell>
          <cell r="E32">
            <v>85</v>
          </cell>
          <cell r="F32" t="str">
            <v>ФОБ С-ПБ</v>
          </cell>
        </row>
        <row r="33">
          <cell r="A33" t="str">
            <v>ТУРЦИЯ</v>
          </cell>
          <cell r="B33" t="str">
            <v>САЛТОМ ЛИМИТЕД</v>
          </cell>
          <cell r="C33" t="str">
            <v>БАГАМСКИЕ О-ВА НАССАУ 50 ШИРЛЕЙ СТРИТ Р.О.БОКС СВ 13937</v>
          </cell>
          <cell r="D33">
            <v>2800</v>
          </cell>
          <cell r="E33">
            <v>70</v>
          </cell>
          <cell r="F33" t="str">
            <v>СПТ НОВОРОССИЙСК</v>
          </cell>
        </row>
        <row r="34">
          <cell r="A34" t="str">
            <v>ТУРЦИЯ</v>
          </cell>
          <cell r="B34" t="str">
            <v>"ДИЛЕР ДЕМИР ЦЕЛИК ЕНД.ВЕ ТИЧ.А.С."</v>
          </cell>
          <cell r="C34" t="str">
            <v>ТЕРСАНЕ КАД.ДИЛЕР ХАН НО 46-84,СТАМБУЛ,ТУРЦИЯ</v>
          </cell>
          <cell r="D34">
            <v>2753</v>
          </cell>
          <cell r="E34">
            <v>97</v>
          </cell>
          <cell r="F34" t="str">
            <v>ФОБ ТАГАНРОГ</v>
          </cell>
        </row>
        <row r="35">
          <cell r="A35" t="str">
            <v>ТУРЦИЯ</v>
          </cell>
          <cell r="B35" t="str">
            <v>ФИРМА"СЭЛТОМ ЛИМИТЕД"</v>
          </cell>
          <cell r="C35" t="str">
            <v xml:space="preserve"> БАГАМСКИЕ О-ВА НАССАУ 50, ШИРЛЕЙ СТР.П.О.БОКС СБ 13937</v>
          </cell>
          <cell r="D35">
            <v>2749</v>
          </cell>
          <cell r="E35">
            <v>69</v>
          </cell>
          <cell r="F35" t="str">
            <v>ФСА ПЕНЗА</v>
          </cell>
        </row>
        <row r="36">
          <cell r="A36" t="str">
            <v>РЕСПУБЛИКА КОРЕЯ</v>
          </cell>
          <cell r="B36" t="str">
            <v>EAST &amp; NORTH METAL CO , КОРЕЯ РЕСП.</v>
          </cell>
          <cell r="C36" t="str">
            <v>KOREA, 69,SUNG SAN-DONG, CHANG WON, GYONG SANG NAM-DO</v>
          </cell>
          <cell r="D36">
            <v>2656</v>
          </cell>
          <cell r="E36">
            <v>99</v>
          </cell>
          <cell r="F36" t="str">
            <v>ФОБ СЛАВЯНКА</v>
          </cell>
        </row>
        <row r="37">
          <cell r="A37" t="str">
            <v>ТУРЦИЯ</v>
          </cell>
          <cell r="B37" t="str">
            <v xml:space="preserve"> / ОЗ-ИШ ДЫШ.ТИДЖАРЕТ ЛТД ШТИ./</v>
          </cell>
          <cell r="C37" t="str">
            <v>ТРАБЗОH МАРАШ С.ХЕЛКЕВИ 3 КАТ.2 ТУРЦИЯ</v>
          </cell>
          <cell r="D37">
            <v>2604</v>
          </cell>
          <cell r="E37">
            <v>21</v>
          </cell>
          <cell r="F37" t="str">
            <v>ФОБ СОЧИ</v>
          </cell>
        </row>
        <row r="38">
          <cell r="A38" t="str">
            <v>ЯПОНИЯ</v>
          </cell>
          <cell r="B38" t="str">
            <v>ЭЙВА ТРЕЙДИНГ КО. ЛТД. ЯМАШО БЛДГ, 4-8-13 ИИДАБАШИ, ШИЙОДА-КУ ТОКИО 102, ЯПОНИЯ</v>
          </cell>
          <cell r="C38" t="str">
            <v>ЭЙВА ТРЕЙДИНГ КО. ЛТД. ЯМАШО БЛДГ, 4-8-13 ИИДАБАШИ, ШИЙОДА-КУ ТОКИО 102, ЯПОНИЯ</v>
          </cell>
          <cell r="D38">
            <v>2596</v>
          </cell>
          <cell r="E38">
            <v>93</v>
          </cell>
          <cell r="F38" t="str">
            <v>ФОБ ВАНИНО</v>
          </cell>
        </row>
        <row r="39">
          <cell r="A39" t="str">
            <v>ТУРЦИЯ</v>
          </cell>
          <cell r="B39" t="str">
            <v>"МИДЛЕНД РЕСОРСИЗ ЛТД" /ИРЛАНДИЯ/</v>
          </cell>
          <cell r="C39" t="str">
            <v>ТУРЦИЯ,ПОРТ ДИЛИСКЕЛЕЗИ</v>
          </cell>
          <cell r="D39">
            <v>2573</v>
          </cell>
          <cell r="E39">
            <v>60</v>
          </cell>
          <cell r="F39" t="str">
            <v>ФСА Н.НОВГОРОД</v>
          </cell>
        </row>
        <row r="40">
          <cell r="A40" t="str">
            <v>ИСПАНИЯ</v>
          </cell>
          <cell r="B40" t="str">
            <v>СП "ДЖЮЛИ МЕТАЛАС"</v>
          </cell>
          <cell r="C40" t="str">
            <v>2001, Г.ВИЛЬНЮС, УЛ.ПАМАКАЛЬНЕ, 24-3,ЛИТВА</v>
          </cell>
          <cell r="D40">
            <v>2500</v>
          </cell>
          <cell r="E40">
            <v>80</v>
          </cell>
          <cell r="F40" t="str">
            <v>ФОБ САНКТ-ПЕТЕРБУРГ</v>
          </cell>
        </row>
        <row r="41">
          <cell r="A41" t="str">
            <v>ЯПОНИЯ</v>
          </cell>
          <cell r="B41" t="str">
            <v>YEIWA TRADING CO,LTD   ЯПОHИЯ</v>
          </cell>
          <cell r="C41" t="str">
            <v>YAMASHO BLDG,4-8-13, IIDABASHI, CHIYODA-KU, TOKYO,JAPAN</v>
          </cell>
          <cell r="D41">
            <v>2496</v>
          </cell>
          <cell r="E41">
            <v>101</v>
          </cell>
          <cell r="F41" t="str">
            <v>ФОБ СЛАВЯHКА</v>
          </cell>
        </row>
        <row r="42">
          <cell r="A42" t="str">
            <v>ТУРЦИЯ</v>
          </cell>
          <cell r="B42" t="str">
            <v>ФИРМА "ИНТЕРТАЙМ"</v>
          </cell>
          <cell r="C42" t="str">
            <v>ТУРЦИЯ СТАМБУЛ КАРАКОЙ КЕМАНКЕШ МАХ 26/30</v>
          </cell>
          <cell r="D42">
            <v>2450</v>
          </cell>
          <cell r="E42">
            <v>70</v>
          </cell>
          <cell r="F42" t="str">
            <v>ФОБ НОВОРОССИЙСК</v>
          </cell>
        </row>
        <row r="43">
          <cell r="A43" t="str">
            <v>ШВЕЦИЯ</v>
          </cell>
          <cell r="B43" t="str">
            <v>"SKJ COMPANIES"</v>
          </cell>
          <cell r="C43" t="str">
            <v>92100 Г.РААХЕ, НИИТТЮКАТУ, 61 ФИНЛЯНДИЯ</v>
          </cell>
          <cell r="D43">
            <v>2433</v>
          </cell>
          <cell r="E43">
            <v>52</v>
          </cell>
          <cell r="F43" t="str">
            <v>ФСА Н.НОВГОРОД</v>
          </cell>
        </row>
        <row r="44">
          <cell r="A44" t="str">
            <v>МОЛДАВИЯ</v>
          </cell>
          <cell r="B44" t="str">
            <v>МОЛДОВСКИЙ МЕТАЛЛУРГИЧЕСКИЙ КОМБИ- НАТ</v>
          </cell>
          <cell r="C44" t="str">
            <v>Г.РЫБНИЦА,УЛ.ИНДУСТРИАЛЬНАЯ,1А     МОЛДАВИЯ</v>
          </cell>
          <cell r="D44">
            <v>2312</v>
          </cell>
          <cell r="E44">
            <v>48</v>
          </cell>
          <cell r="F44" t="str">
            <v>ФСА Н.НОВГОРОД</v>
          </cell>
        </row>
        <row r="45">
          <cell r="A45" t="str">
            <v>ИТАЛИЯ</v>
          </cell>
          <cell r="B45" t="str">
            <v>КРАМКО АГ</v>
          </cell>
          <cell r="C45" t="str">
            <v>ЛИХТЕНШТЕЙН ТРИЕЗЕН РО БОКС 83,8490</v>
          </cell>
          <cell r="D45">
            <v>2300</v>
          </cell>
          <cell r="E45">
            <v>77</v>
          </cell>
          <cell r="F45" t="str">
            <v>ФАС НОВОРОССИЙСК</v>
          </cell>
        </row>
        <row r="46">
          <cell r="A46" t="str">
            <v>ТУРЦИЯ</v>
          </cell>
          <cell r="B46" t="str">
            <v>"СЕЛЛКОП ИНТЕРПРАЙСИЗ ЛТД"</v>
          </cell>
          <cell r="C46" t="str">
            <v>США ВИЛМИНГТОН</v>
          </cell>
          <cell r="D46">
            <v>2300</v>
          </cell>
          <cell r="E46">
            <v>60</v>
          </cell>
          <cell r="F46" t="str">
            <v>ФСА УЛЬЯНОВСК</v>
          </cell>
        </row>
        <row r="47">
          <cell r="A47" t="str">
            <v>ЯПОНИЯ</v>
          </cell>
          <cell r="B47" t="str">
            <v>ФИРМА"АДЗУМА КОРПОРЕЙШН"</v>
          </cell>
          <cell r="C47" t="str">
            <v>1-9-5 ,AMANO BLDG., IIDABASHI,CHIYODA-KU, ТОКИО 102 ЯПОНИЯ</v>
          </cell>
          <cell r="D47">
            <v>2300</v>
          </cell>
          <cell r="E47">
            <v>93</v>
          </cell>
          <cell r="F47" t="str">
            <v>ФОБ КОРСАКОВ</v>
          </cell>
        </row>
        <row r="48">
          <cell r="A48" t="str">
            <v>МОЛДАВИЯ</v>
          </cell>
          <cell r="B48" t="str">
            <v>МОЛДАВСКИЙ МЕТАЛЛУPГИЧЕСКИЙ КОМБИHАТ</v>
          </cell>
          <cell r="C48" t="str">
            <v>PЫБHИЦА ИHДУСТPИАЛЬHАЯ 1 279700 МОЛДОВА</v>
          </cell>
          <cell r="D48">
            <v>2250</v>
          </cell>
          <cell r="E48">
            <v>78</v>
          </cell>
          <cell r="F48" t="str">
            <v>ФСА УЛЬЯHОВСК</v>
          </cell>
        </row>
        <row r="49">
          <cell r="A49" t="str">
            <v>ТУРЦИЯ</v>
          </cell>
          <cell r="B49" t="str">
            <v>"ЭЛЬВЕКО МЕТАЛЗ ЛТД"</v>
          </cell>
          <cell r="C49" t="str">
            <v>НИКОЗИЯ КИПР</v>
          </cell>
          <cell r="D49">
            <v>2132</v>
          </cell>
          <cell r="E49">
            <v>87</v>
          </cell>
          <cell r="F49" t="str">
            <v>ФСА Г АСТРАХАНЬ</v>
          </cell>
        </row>
        <row r="50">
          <cell r="A50" t="str">
            <v>ТУРЦИЯ</v>
          </cell>
          <cell r="B50" t="str">
            <v>ФИРМА "КРАМКО АГ"</v>
          </cell>
          <cell r="C50" t="str">
            <v xml:space="preserve"> ЛИХТЕНШТЕЙН ТРИЕЗЕН РО ВОХ 83-8490 ВАДУЦ</v>
          </cell>
          <cell r="D50">
            <v>2112</v>
          </cell>
          <cell r="E50">
            <v>83</v>
          </cell>
          <cell r="F50" t="str">
            <v>ФАС ЕЙСК</v>
          </cell>
        </row>
        <row r="51">
          <cell r="A51" t="str">
            <v>ФИНЛЯНДИЯ</v>
          </cell>
          <cell r="B51" t="str">
            <v>ФИНЕНКО ОЮ ОУТОКУМПУ ПОЛАРИТ ОЮ</v>
          </cell>
          <cell r="C51" t="str">
            <v>95400  ФИНЛЯНДИЯ ТОРНИО</v>
          </cell>
          <cell r="D51">
            <v>2080</v>
          </cell>
          <cell r="E51">
            <v>718</v>
          </cell>
          <cell r="F51" t="str">
            <v>ДАФ ВЯРТСИЛЯ</v>
          </cell>
        </row>
        <row r="52">
          <cell r="A52" t="str">
            <v>МОЛДАВИЯ</v>
          </cell>
          <cell r="B52" t="str">
            <v>МОЛДАВСКИЙ МЕТАЛЛУРГИЧЕСКИЙ ЗАВОД</v>
          </cell>
          <cell r="C52" t="str">
            <v>299706,Г.РЫБНИЦА,УЛ.ИНДУСТРИАЛЬНАЯ,1 МОЛДОВА</v>
          </cell>
          <cell r="D52">
            <v>2061</v>
          </cell>
          <cell r="E52">
            <v>55</v>
          </cell>
          <cell r="F52" t="str">
            <v>ФСА ТОЛЬЯТТИ</v>
          </cell>
        </row>
        <row r="53">
          <cell r="A53" t="str">
            <v>ТУРЦИЯ</v>
          </cell>
          <cell r="B53" t="str">
            <v>"СЕЛЛКОП ИНТЕРПРАЙСИЗ ЛТД"</v>
          </cell>
          <cell r="C53" t="str">
            <v>США ВИЛМИНГТОН</v>
          </cell>
          <cell r="D53">
            <v>2000</v>
          </cell>
          <cell r="E53">
            <v>61</v>
          </cell>
          <cell r="F53" t="str">
            <v>ФСА ЧЕБОКСАРЫ</v>
          </cell>
        </row>
        <row r="54">
          <cell r="A54" t="str">
            <v>ТУРЦИЯ</v>
          </cell>
          <cell r="B54" t="str">
            <v>"СЭЛТОМ ЛИМИТЕД"</v>
          </cell>
          <cell r="C54" t="str">
            <v xml:space="preserve"> БАГАМСКИЕ О-ВА НАССАУ ШИРЛИ СТРИТ,50,П.О.БОКС СВ 13937</v>
          </cell>
          <cell r="D54">
            <v>1994</v>
          </cell>
          <cell r="E54">
            <v>76</v>
          </cell>
          <cell r="F54" t="str">
            <v>ФСА БАТАЙСК</v>
          </cell>
        </row>
        <row r="55">
          <cell r="A55" t="str">
            <v>ЯПОНИЯ</v>
          </cell>
          <cell r="B55" t="str">
            <v>"ЭЙВА ТРЕЙДИНГ КО ЛТД"</v>
          </cell>
          <cell r="C55" t="str">
            <v>ЯМАШО БЛДГ,4-8-13,ИИДАБАСИ,ЧИОДА-РУ ЯПОНИЯ,ТОКИО</v>
          </cell>
          <cell r="D55">
            <v>1980</v>
          </cell>
          <cell r="E55">
            <v>102</v>
          </cell>
          <cell r="F55" t="str">
            <v>ФОБ ВЛАДИВОСТОК</v>
          </cell>
        </row>
        <row r="56">
          <cell r="A56" t="str">
            <v>ИСПАНИЯ</v>
          </cell>
          <cell r="B56" t="str">
            <v>КАПИТАЛ ОР МЕТАЛС ТРЭЙДИНГ  АБ (КОМТРЭЙД)</v>
          </cell>
          <cell r="C56" t="str">
            <v xml:space="preserve">  ШВЕЦИЯ СТОКГОЛЬМ ФЛЕМИНГГ АТАН 17, S-107 25 46 8 785 06 40</v>
          </cell>
          <cell r="D56">
            <v>1867</v>
          </cell>
          <cell r="E56">
            <v>85</v>
          </cell>
          <cell r="F56" t="str">
            <v>ФОБ МУРМАНСК</v>
          </cell>
        </row>
        <row r="57">
          <cell r="A57" t="str">
            <v>ИСПАНИЯ</v>
          </cell>
          <cell r="B57" t="str">
            <v>ЭКУПАМИНТО ИНСТИТУСИОНАЛ С.А.(ЭКИНСА)</v>
          </cell>
          <cell r="C57" t="str">
            <v>САНТА ЛЕОНОР,61,28037 МАДРИДИСПАНИЯ</v>
          </cell>
          <cell r="D57">
            <v>1849</v>
          </cell>
          <cell r="E57">
            <v>82</v>
          </cell>
          <cell r="F57" t="str">
            <v>ФСА ПОРТ С-ПЕТЕРБУРГ</v>
          </cell>
        </row>
        <row r="58">
          <cell r="A58" t="str">
            <v>БЕЛЬГИЯ</v>
          </cell>
          <cell r="B58" t="str">
            <v>"САЛТОМЕ ЛИМИТЕД"</v>
          </cell>
          <cell r="C58" t="str">
            <v xml:space="preserve"> БАГАМСКИЕ О-ВА НАССАУ ШИРЛИ СТРИТ,50</v>
          </cell>
          <cell r="D58">
            <v>1829</v>
          </cell>
          <cell r="E58">
            <v>72</v>
          </cell>
          <cell r="F58" t="str">
            <v>ФАС ГОРСКАЯ</v>
          </cell>
        </row>
        <row r="59">
          <cell r="A59" t="str">
            <v>ТУРЦИЯ</v>
          </cell>
          <cell r="B59" t="str">
            <v>CUKUROVA CELIK ENDUSTRISI A.S.</v>
          </cell>
          <cell r="C59" t="str">
            <v>TURKEY,NEMRUT BAY</v>
          </cell>
          <cell r="D59">
            <v>1826</v>
          </cell>
          <cell r="E59">
            <v>85</v>
          </cell>
          <cell r="F59" t="str">
            <v>ФСА БАЛМОШНАЯ</v>
          </cell>
        </row>
        <row r="60">
          <cell r="A60" t="str">
            <v>ИТАЛИЯ</v>
          </cell>
          <cell r="B60" t="str">
            <v>ФИРМА "КРАМКО АГ"</v>
          </cell>
          <cell r="C60" t="str">
            <v>ЛИХТЕНШТЕЙН ТРИЕЗЕН РО ВОХ 83-8490 ВАДУЦ</v>
          </cell>
          <cell r="D60">
            <v>1800</v>
          </cell>
          <cell r="E60">
            <v>95</v>
          </cell>
          <cell r="F60" t="str">
            <v>ФСА ЕЙСК</v>
          </cell>
        </row>
        <row r="61">
          <cell r="A61" t="str">
            <v>НОРВЕГИЯ</v>
          </cell>
          <cell r="B61" t="str">
            <v>ФИРМА "КУУСАКОСКИ ОЙ"</v>
          </cell>
          <cell r="C61" t="str">
            <v>02780 ЭСПОО, ЛАСИХЮТТИ 4,ФИНЛЯНДИЯ</v>
          </cell>
          <cell r="D61">
            <v>1800</v>
          </cell>
          <cell r="E61">
            <v>86</v>
          </cell>
          <cell r="F61" t="str">
            <v>ФОБ -АРХАНГЕЛЬСК</v>
          </cell>
        </row>
        <row r="62">
          <cell r="A62" t="str">
            <v>ЛАТВИЯ</v>
          </cell>
          <cell r="B62" t="str">
            <v>ГОСУДАРСТВЕННОЕ АКЦИОНЕРНОЕ ОБ-ВО  "ЛИЕПАЯ МЕТАЛЛУРГ"</v>
          </cell>
          <cell r="C62" t="str">
            <v>ЛАТВИЯ,ЛВ-3401,Г.ЛИЕПАЯ,УЛ.БРИВИБАС,93</v>
          </cell>
          <cell r="D62">
            <v>1750</v>
          </cell>
          <cell r="E62">
            <v>88</v>
          </cell>
          <cell r="F62" t="str">
            <v>ФСА ЛИПЕЦК</v>
          </cell>
        </row>
        <row r="63">
          <cell r="A63" t="str">
            <v>ИСПАНИЯ</v>
          </cell>
          <cell r="B63" t="str">
            <v>"МИДЛЕНД РЕСОРСИЗ ЛТД" /ИРЛАНДИЯ/</v>
          </cell>
          <cell r="C63" t="str">
            <v>ИСПАНИЯ,ПОРТ БИЛЬБАО</v>
          </cell>
          <cell r="D63">
            <v>1731</v>
          </cell>
          <cell r="E63">
            <v>54</v>
          </cell>
          <cell r="F63" t="str">
            <v>ФСА Н.НОВГОРОД</v>
          </cell>
        </row>
        <row r="64">
          <cell r="A64" t="str">
            <v>ИТАЛИЯ</v>
          </cell>
          <cell r="B64" t="str">
            <v>САЛТОМ ЛИМИТЕД</v>
          </cell>
          <cell r="C64" t="str">
            <v>БАГАМСКИЕ О-ВА НАССАУ ШИРЛЕЙ СТРИТ П.О.13937</v>
          </cell>
          <cell r="D64">
            <v>1730</v>
          </cell>
          <cell r="E64">
            <v>70</v>
          </cell>
          <cell r="F64" t="str">
            <v>СПТ НОВОРОССИЙСК</v>
          </cell>
        </row>
        <row r="65">
          <cell r="A65" t="str">
            <v>МОЛДАВИЯ</v>
          </cell>
          <cell r="B65" t="str">
            <v>АП МЕТАЛЛУРГИЧЕСКИЙ ЗАВОД</v>
          </cell>
          <cell r="C65" t="str">
            <v>279700 Г.РЫБНИЦА УЛ.ИНДУСТРИАЛЬНАЯ Д.1 МОЛДАВИЯ</v>
          </cell>
          <cell r="D65">
            <v>1705</v>
          </cell>
          <cell r="E65">
            <v>65</v>
          </cell>
          <cell r="F65" t="str">
            <v>ФСА ТВЕРЬ</v>
          </cell>
        </row>
        <row r="66">
          <cell r="A66" t="str">
            <v>ТУРЦИЯ</v>
          </cell>
          <cell r="B66" t="str">
            <v>ФИРМА "КРАМКО АГ"</v>
          </cell>
          <cell r="C66" t="str">
            <v xml:space="preserve"> ЛИХТЕНШТЕЙН ТРИЕЗЕН РО ВОХ 83-8490 ВАДУЦ</v>
          </cell>
          <cell r="D66">
            <v>1700</v>
          </cell>
          <cell r="E66">
            <v>95</v>
          </cell>
          <cell r="F66" t="str">
            <v>ФСА ЕЙСК</v>
          </cell>
        </row>
        <row r="67">
          <cell r="A67" t="str">
            <v>ТУРЦИЯ</v>
          </cell>
          <cell r="B67" t="str">
            <v>DILER DEMIR CELIK END.VE TIC.A.S.</v>
          </cell>
          <cell r="C67" t="str">
            <v>TERSANE CAD.NO.46-48 DILER HAN 8000 KARAKOY ISTANBUL/TURKEY ТУРЦИЯ, DILER OK POR</v>
          </cell>
          <cell r="D67">
            <v>1656</v>
          </cell>
          <cell r="E67">
            <v>91</v>
          </cell>
          <cell r="F67" t="str">
            <v>ФСА ЧЕБОКСАРЫ</v>
          </cell>
        </row>
        <row r="68">
          <cell r="A68" t="str">
            <v>ИСПАНИЯ</v>
          </cell>
          <cell r="B68" t="str">
            <v>"ЕКИНСА"</v>
          </cell>
          <cell r="C68" t="str">
            <v>ИСПАНИЯ,МАДРИД,28002 ПЕСЕЙДЖ ПРАДИЛЛО 18-20</v>
          </cell>
          <cell r="D68">
            <v>1629</v>
          </cell>
          <cell r="E68">
            <v>84</v>
          </cell>
          <cell r="F68" t="str">
            <v>СПТ ПОРТ С-ПЕТЕРБУРГ</v>
          </cell>
        </row>
        <row r="69">
          <cell r="A69" t="str">
            <v>ТУРЦИЯ</v>
          </cell>
          <cell r="B69" t="str">
            <v>ФИРМА "ЭЛВЕКО МЕТАЛЗ ЛТД"</v>
          </cell>
          <cell r="C69" t="str">
            <v>НИКОЗИЯ,  КИПР</v>
          </cell>
          <cell r="D69">
            <v>1589</v>
          </cell>
          <cell r="E69">
            <v>94</v>
          </cell>
          <cell r="F69" t="str">
            <v>ФАС Г.ЕЙСК</v>
          </cell>
        </row>
        <row r="70">
          <cell r="A70" t="str">
            <v>ЭСТОНИЯ</v>
          </cell>
          <cell r="B70" t="str">
            <v>ФИРМА ГАО "ЭМЕКС"</v>
          </cell>
          <cell r="C70" t="str">
            <v>ЕЕ0014 ТАЛЛИН, УЛ.БЕТОНИ  ЭСТОНИЯ</v>
          </cell>
          <cell r="D70">
            <v>1560</v>
          </cell>
          <cell r="E70">
            <v>41</v>
          </cell>
          <cell r="F70" t="str">
            <v>ФСА КОЛОМНА</v>
          </cell>
        </row>
        <row r="71">
          <cell r="A71" t="str">
            <v>ГРЕЦИЯ</v>
          </cell>
          <cell r="B71" t="str">
            <v>ALEXIADIIS VOLOS - GREECE</v>
          </cell>
          <cell r="C71" t="str">
            <v>VOLOS,GREECE</v>
          </cell>
          <cell r="D71">
            <v>1550</v>
          </cell>
          <cell r="E71">
            <v>92</v>
          </cell>
          <cell r="F71" t="str">
            <v>ФОБ АЗОВ</v>
          </cell>
        </row>
        <row r="72">
          <cell r="A72" t="str">
            <v>ЭСТОНИЯ</v>
          </cell>
          <cell r="B72" t="str">
            <v>ГАО "ЭМЕКС" ЭСТОНИЯ,ЕЕ0014,ТАЛЛИНН,УЛ.БЕТООНИ 12</v>
          </cell>
          <cell r="C72" t="str">
            <v>(ДЛЯ ФИРМЫ "ХКС ГМБХ",ХАНДЕЛЬСГЕЗЕЛЬШАФТ,ГЕРМАНИЯ,40545,ДЮССЕЛЬДОРФ,БУРГГРАФЕНШТ</v>
          </cell>
          <cell r="D72">
            <v>1537</v>
          </cell>
          <cell r="E72">
            <v>73</v>
          </cell>
          <cell r="F72" t="str">
            <v>ДАФ  ПЕЧОРЫ</v>
          </cell>
        </row>
        <row r="73">
          <cell r="A73" t="str">
            <v>ГРЕЦИЯ</v>
          </cell>
          <cell r="B73" t="str">
            <v>ФИРМА"СЭЛТОМ ЛИМИТЕД"</v>
          </cell>
          <cell r="C73" t="str">
            <v xml:space="preserve"> БАГАМСКИЕ О-ВА НАССАУ ШИРЛИ СТРИТ,50,П.О.БОКС СВ 13937</v>
          </cell>
          <cell r="D73">
            <v>1518</v>
          </cell>
          <cell r="E73">
            <v>76</v>
          </cell>
          <cell r="F73" t="str">
            <v>ФСА ЕЙСК</v>
          </cell>
        </row>
        <row r="74">
          <cell r="A74" t="str">
            <v>РЕСПУБЛИКА КОРЕЯ</v>
          </cell>
          <cell r="B74" t="str">
            <v>"ЭСТ ЭНД НОРТ МЕТАЛ КОРПОРЕЙШЭН"</v>
          </cell>
          <cell r="C74" t="str">
            <v>69 САНГСАН-ДОНГ,ЧАНГВОН-СИТИ, ДЖИОНГСАНГНАМ-ДО КОРЕЯ</v>
          </cell>
          <cell r="D74">
            <v>1516</v>
          </cell>
          <cell r="E74">
            <v>110</v>
          </cell>
          <cell r="F74" t="str">
            <v>ФОБ НАХОДКА</v>
          </cell>
        </row>
        <row r="75">
          <cell r="A75" t="str">
            <v>ИСПАНИЯ</v>
          </cell>
          <cell r="B75" t="str">
            <v>ЭКУПАМИНТО ИНСТИТУСИОНАЛ С.А.(ЭКИНА)</v>
          </cell>
          <cell r="C75" t="str">
            <v>САНТА ЛЕОНОР,61,28037 МАДРИДИСПАНИЯ</v>
          </cell>
          <cell r="D75">
            <v>1514</v>
          </cell>
          <cell r="E75">
            <v>82</v>
          </cell>
          <cell r="F75" t="str">
            <v>ФСА ПОРТ С-ПЕТЕРБУРГ</v>
          </cell>
        </row>
        <row r="76">
          <cell r="A76" t="str">
            <v>ЛАТВИЯ</v>
          </cell>
          <cell r="B76" t="str">
            <v>"ЛИЕПАЯС МЕТАЛЛУРГ"</v>
          </cell>
          <cell r="C76" t="str">
            <v>ЛАТВИЯ, Г.ЛИЕПАЯ</v>
          </cell>
          <cell r="D76">
            <v>1514</v>
          </cell>
          <cell r="E76">
            <v>41</v>
          </cell>
          <cell r="F76" t="str">
            <v>ФСА ЯРОСЛАВЛЬ</v>
          </cell>
        </row>
        <row r="77">
          <cell r="A77" t="str">
            <v>КИТАЙ</v>
          </cell>
          <cell r="B77" t="str">
            <v>ЮНАЙТЕД ВЕЙ ИНТЕРПРАЙС ЛТД,</v>
          </cell>
          <cell r="C77" t="str">
            <v>904 ЛАП ФАЙ БИЛДИНГ, 6-8 ПОТТИНДЖЕР СТРИТ, ГОНКОНГ, КИТАЙ.</v>
          </cell>
          <cell r="D77">
            <v>1500</v>
          </cell>
          <cell r="E77">
            <v>80</v>
          </cell>
          <cell r="F77" t="str">
            <v>ФОБ БОЛЬШОЙ КАМЕНЬ</v>
          </cell>
        </row>
        <row r="78">
          <cell r="A78" t="str">
            <v>РЕСПУБЛИКА КОРЕЯ</v>
          </cell>
          <cell r="B78" t="str">
            <v>"A-RAM KOREA CO.,LTD"</v>
          </cell>
          <cell r="C78" t="str">
            <v>A-1006,SAMHO BLDG 275-1,JANCJAE-DONC SCOCHO-GU СЕУЛ,РЕСПУБЛИКА КОРЕЯ</v>
          </cell>
          <cell r="D78">
            <v>1495</v>
          </cell>
          <cell r="E78">
            <v>52</v>
          </cell>
          <cell r="F78" t="str">
            <v>ФОБ КОРСАКОВ</v>
          </cell>
        </row>
        <row r="79">
          <cell r="A79" t="str">
            <v>ЭСТОНИЯ</v>
          </cell>
          <cell r="B79" t="str">
            <v>АО "КУУСАМЕТ"</v>
          </cell>
          <cell r="C79" t="str">
            <v>ОЛИ-1 ВИИМСИ ХАРЬЮМАА ДЛЯ КУУСАКОСКИ ЭСТОНИЯ</v>
          </cell>
          <cell r="D79">
            <v>1493</v>
          </cell>
          <cell r="E79">
            <v>65</v>
          </cell>
          <cell r="F79" t="str">
            <v>ФСА КОЛОМНА</v>
          </cell>
        </row>
        <row r="80">
          <cell r="A80" t="str">
            <v>ЛАТВИЯ</v>
          </cell>
          <cell r="B80" t="str">
            <v>ЛИЕПАЙСКИЙ МЕТ. ЗАВОД  ПО ПОРУЧЕНИЮLIPLAT INTERNATIONAL LTD Г.РИГА,УЛ.РАУНАС,23</v>
          </cell>
          <cell r="C80" t="str">
            <v>ЛАТВИЯ,Г.ЛИЕПАЯ,УЛ.БРИВИТАС,93</v>
          </cell>
          <cell r="D80">
            <v>1435</v>
          </cell>
          <cell r="E80">
            <v>55</v>
          </cell>
          <cell r="F80" t="str">
            <v>ФСА Н.НОВГОРОД</v>
          </cell>
        </row>
        <row r="81">
          <cell r="A81" t="str">
            <v>ЛАТВИЯ</v>
          </cell>
          <cell r="B81" t="str">
            <v>ГАО "ЛИЕПАЯС МЕТАЛЛУРГС"</v>
          </cell>
          <cell r="C81" t="str">
            <v>Г.ЛИЕПАЯ,УЛ.БРИВИБАС,93  ЛАТВИЯ</v>
          </cell>
          <cell r="D81">
            <v>1432</v>
          </cell>
          <cell r="E81">
            <v>56</v>
          </cell>
          <cell r="F81" t="str">
            <v>ФСА СТ.ГОЛУТВИН</v>
          </cell>
        </row>
        <row r="82">
          <cell r="A82" t="str">
            <v>ИСПАНИЯ</v>
          </cell>
          <cell r="B82" t="str">
            <v>"ОРБЭЛ ТРАЙДЕРС С.А."</v>
          </cell>
          <cell r="C82" t="str">
            <v>ХАВЕН АГЕНСИ,В-2000 ОУДЕ ЛЕУВЕУРИ 6 А,П.Б.619/220/673/АНТВЕРПЕН,БЕЛЬГИЯ</v>
          </cell>
          <cell r="D82">
            <v>1406</v>
          </cell>
          <cell r="E82">
            <v>77</v>
          </cell>
          <cell r="F82" t="str">
            <v>СПТ ПОРТ С-ПЕТЕРБУРГ</v>
          </cell>
        </row>
        <row r="83">
          <cell r="A83" t="str">
            <v>РЕСПУБЛИКА КОРЕЯ</v>
          </cell>
          <cell r="B83" t="str">
            <v>"ТАЙГУМ ШИПИНГ КО., ЛТД"</v>
          </cell>
          <cell r="C83" t="str">
            <v>РЕСПУБЛИКА КОРЕЯ    ПУСАН</v>
          </cell>
          <cell r="D83">
            <v>1400</v>
          </cell>
          <cell r="E83">
            <v>95</v>
          </cell>
          <cell r="F83" t="str">
            <v>ФОБ БОЛЬШОЙ-КАМЕНЬ</v>
          </cell>
        </row>
        <row r="84">
          <cell r="A84" t="str">
            <v>ФИНЛЯНДИЯ</v>
          </cell>
          <cell r="B84" t="str">
            <v>АО "КУСАКОСКИ ОУ"</v>
          </cell>
          <cell r="C84" t="str">
            <v>ХЕЛЬСИНКИ,ФИНЛЯНДИЯ</v>
          </cell>
          <cell r="D84">
            <v>1400</v>
          </cell>
          <cell r="E84">
            <v>73</v>
          </cell>
          <cell r="F84" t="str">
            <v>ФАС -АРХАНГЕЛЬСК</v>
          </cell>
        </row>
        <row r="85">
          <cell r="A85" t="str">
            <v>ИТАЛИЯ</v>
          </cell>
          <cell r="B85" t="str">
            <v>САЛТОМ ЛМИТЕД</v>
          </cell>
          <cell r="C85" t="str">
            <v>БАГАМСКИЕ О-ВА НАССАУ ШИРЛЕЙ СТРИТ Р.О.БОКС СВ 13937</v>
          </cell>
          <cell r="D85">
            <v>1350</v>
          </cell>
          <cell r="E85">
            <v>42</v>
          </cell>
          <cell r="F85" t="str">
            <v>ФСА ПЕНЗА</v>
          </cell>
        </row>
        <row r="86">
          <cell r="A86" t="str">
            <v>ГЕРМАНИЯ</v>
          </cell>
          <cell r="B86" t="str">
            <v>ФИРМА "БОРОВСКИ &amp; ХОПП ИМПОРТ ЭКСПОРТ"</v>
          </cell>
          <cell r="C86" t="str">
            <v>23843,Г.БЭД ОЛДЕСЛОЕ,УЛ.ПАПЕРБАРГ,3 ГЕРМАНИЯ</v>
          </cell>
          <cell r="D86">
            <v>1280</v>
          </cell>
          <cell r="E86">
            <v>89</v>
          </cell>
          <cell r="F86" t="str">
            <v>ФОБ КАЛИНИНГРАД</v>
          </cell>
        </row>
        <row r="87">
          <cell r="A87" t="str">
            <v>ЭСТОНИЯ</v>
          </cell>
          <cell r="B87" t="str">
            <v>"МУУГАФЕРТЕК"АО</v>
          </cell>
          <cell r="C87" t="str">
            <v>ЭСТОНИЯ,КООРМА 1,ВИИМСИ,ХАРЬЮМАА,/ПО ПОР.ФИРМЫ "ДАНДХАМ СИСТЕМС"3831 ЭНСИАВЕНЮ В</v>
          </cell>
          <cell r="D87">
            <v>1262</v>
          </cell>
          <cell r="E87">
            <v>59</v>
          </cell>
          <cell r="F87" t="str">
            <v>ДАФ  ПЕЧОРЫ</v>
          </cell>
        </row>
        <row r="88">
          <cell r="A88" t="str">
            <v>ТУРЦИЯ</v>
          </cell>
          <cell r="B88" t="str">
            <v>KROMAN CELIK SANAYII A.S.,</v>
          </cell>
          <cell r="C88" t="str">
            <v>ISTANBUL/TURKEY ТУРЦИЯ,ХЕРЕКЕ/ДИЛИСКЕЛЕСИ</v>
          </cell>
          <cell r="D88">
            <v>1220</v>
          </cell>
          <cell r="E88">
            <v>97</v>
          </cell>
          <cell r="F88" t="str">
            <v>ФСА ЧЕРНИКОВКА</v>
          </cell>
        </row>
        <row r="89">
          <cell r="A89" t="str">
            <v>ИТАЛИЯ</v>
          </cell>
          <cell r="B89" t="str">
            <v>ФИРМА "КРАМКО АГ"</v>
          </cell>
          <cell r="C89" t="str">
            <v>ЛИХТЕНШТЕЙН ТРИЕЗЕН РО ВОХ 83-8490 ВАДУЦ</v>
          </cell>
          <cell r="D89">
            <v>1218</v>
          </cell>
          <cell r="E89">
            <v>75</v>
          </cell>
          <cell r="F89" t="str">
            <v>ФАС ЕЙСК</v>
          </cell>
        </row>
        <row r="90">
          <cell r="A90" t="str">
            <v>БАГАМСКИЕ ОСТРОВА</v>
          </cell>
          <cell r="B90" t="str">
            <v>"САЛТОМЕ ЛИМИТЕД"</v>
          </cell>
          <cell r="C90" t="str">
            <v>50,ШИРЛЕЙ СТРИТ,ПО БОКС СБ 13937 НАССАУ,БАГАМСКИЕ ОСТРОВА</v>
          </cell>
          <cell r="D90">
            <v>1205</v>
          </cell>
          <cell r="E90">
            <v>63</v>
          </cell>
          <cell r="F90" t="str">
            <v>ФСА ПЕНЗА</v>
          </cell>
        </row>
        <row r="91">
          <cell r="A91" t="str">
            <v>РЕСПУБЛИКА КОРЕЯ</v>
          </cell>
          <cell r="B91" t="str">
            <v>ПАСИФИК ТРЕЙДИНГ</v>
          </cell>
          <cell r="C91" t="str">
            <v>КОРЕЯ</v>
          </cell>
          <cell r="D91">
            <v>1200</v>
          </cell>
          <cell r="E91">
            <v>71</v>
          </cell>
          <cell r="F91" t="str">
            <v>ФОБ РУДНАЯ ПРИСТАНЬ</v>
          </cell>
        </row>
        <row r="92">
          <cell r="A92" t="str">
            <v>ФИНЛЯНДИЯ</v>
          </cell>
          <cell r="B92" t="str">
            <v>ХОЛИНТОКЕСКУС ОЙ/КУУСАКОСКИ ОЙ</v>
          </cell>
          <cell r="C92" t="str">
            <v>(В СЧЕТ ДОГОВОРА С JONACOR OY) ФИНЛЯНДИЯ</v>
          </cell>
          <cell r="D92">
            <v>1200</v>
          </cell>
          <cell r="E92">
            <v>84</v>
          </cell>
          <cell r="F92" t="str">
            <v>ФСА C-ПЕТЕРБУРГ</v>
          </cell>
        </row>
        <row r="93">
          <cell r="A93" t="str">
            <v>МОЛДАВИЯ</v>
          </cell>
          <cell r="B93" t="str">
            <v>МОЛДАВСКИЙ МЕТАЛЛУРГИЧЕСКИЙ ЗАВОД</v>
          </cell>
          <cell r="C93" t="str">
            <v>Г.РЫБНИЦА,УЛ.ИНДУСТРИАЛЬНАЯ 1,МОЛДАВИЯ</v>
          </cell>
          <cell r="D93">
            <v>1190</v>
          </cell>
          <cell r="E93">
            <v>75</v>
          </cell>
          <cell r="F93" t="str">
            <v>ФСА ВОРОНЕЖ</v>
          </cell>
        </row>
        <row r="94">
          <cell r="A94" t="str">
            <v>ФИНЛЯНДИЯ</v>
          </cell>
          <cell r="B94" t="str">
            <v>"ХУОЛИНТАКЕСКУС"/"КУУСАКОСКИ"</v>
          </cell>
          <cell r="C94" t="str">
            <v>НИИРАЛА,ФИНЛЯНДИЯ</v>
          </cell>
          <cell r="D94">
            <v>1180</v>
          </cell>
          <cell r="E94">
            <v>84</v>
          </cell>
          <cell r="F94" t="str">
            <v>ФСА  САНКТ-ПЕТЕРБУРГ</v>
          </cell>
        </row>
        <row r="95">
          <cell r="A95" t="str">
            <v>НОРВЕГИЯ</v>
          </cell>
          <cell r="B95" t="str">
            <v>ФИРМА "БРОДР ЛОНДОН ТРЕЙДИНГ А/С"</v>
          </cell>
          <cell r="C95" t="str">
            <v>НОРВЕГИЯ ОСЛО 0602, МАЛЕРХАУГВН 19-23, П/Б 6181, ЕТТЕРСТАД Ч/З КАЛИНИНГРАДСКИЙ М</v>
          </cell>
          <cell r="D95">
            <v>1164</v>
          </cell>
          <cell r="E95">
            <v>65</v>
          </cell>
          <cell r="F95" t="str">
            <v>ФАС КАЛИНИНГРАД</v>
          </cell>
        </row>
        <row r="96">
          <cell r="A96" t="str">
            <v>ФИНЛЯНДИЯ</v>
          </cell>
          <cell r="B96" t="str">
            <v>КУУСАКОСКИ ОУ</v>
          </cell>
          <cell r="C96" t="str">
            <v>246 ФИНЛЯНДИЯ 02781 ЕСПОО ЛАСИХЮТТИ 4</v>
          </cell>
          <cell r="D96">
            <v>1117</v>
          </cell>
          <cell r="E96">
            <v>390</v>
          </cell>
          <cell r="F96" t="str">
            <v>ФСА -ВЫБОРГ</v>
          </cell>
        </row>
        <row r="97">
          <cell r="A97" t="str">
            <v>РЕСПУБЛИКА КОРЕЯ</v>
          </cell>
          <cell r="B97" t="str">
            <v>ФИРМА "ТАЕГУМ ШИППИНГ КО., ЛТД"</v>
          </cell>
          <cell r="C97" t="str">
            <v>РУМ 1102, ТИЭЧЕЗ БЛДГ 1205-1, ЧОРЯНГ-ДОНГ, ДОНГ-ГУ. ПУСАН, КОРЕЯ.</v>
          </cell>
          <cell r="D97">
            <v>1100</v>
          </cell>
          <cell r="E97">
            <v>55</v>
          </cell>
          <cell r="F97" t="str">
            <v>ФОБ КОРСАКОВ</v>
          </cell>
        </row>
        <row r="98">
          <cell r="A98" t="str">
            <v>ЛАТВИЯ</v>
          </cell>
          <cell r="B98" t="str">
            <v>AS "LIEPAJAS METALURGS" РЕГ.N 000301419</v>
          </cell>
          <cell r="C98" t="str">
            <v>ГАО ЛИЕПАЯ МЕТАЛЛУРГ LV-3401,Г.ЛИЕПАЯ, УЛ.БРИВИБАС,93 С ПОДАЧЕЙ НА П/П ПОЛУЧАТЕЛ</v>
          </cell>
          <cell r="D98">
            <v>1080</v>
          </cell>
          <cell r="E98">
            <v>96</v>
          </cell>
          <cell r="F98" t="str">
            <v>ФСА ЙОШКАР-ОЛА</v>
          </cell>
        </row>
        <row r="99">
          <cell r="A99" t="str">
            <v>БАГАМСКИЕ ОСТРОВА</v>
          </cell>
          <cell r="B99" t="str">
            <v>"SАLТОМЕ LIМIТЕD",50,SНIRLЕY SТRЕЕТ,БАГАМСКИЕ ОСТРОВА ЧЕРЕЗ БЕРДЯНСКИЙ МОРСКОЙ</v>
          </cell>
          <cell r="C99" t="str">
            <v>ПОРТ 332440 Г.БЕРДЯНСК ЗАПОРОЖС.ОБЛ. УКРАИНА</v>
          </cell>
          <cell r="D99">
            <v>1055</v>
          </cell>
          <cell r="E99">
            <v>53</v>
          </cell>
          <cell r="F99" t="str">
            <v>ФСА ВОРОНЕЖ</v>
          </cell>
        </row>
        <row r="100">
          <cell r="A100" t="str">
            <v>ИТАЛИЯ</v>
          </cell>
          <cell r="B100" t="str">
            <v>"КОЕКЛЕРИЧИ КАРБОМЕТАЛ СПА"</v>
          </cell>
          <cell r="C100" t="str">
            <v>ВИАЛЕ БРЕНТА,24-20139,МИЛАН,ИТАЛИЯ</v>
          </cell>
          <cell r="D100">
            <v>1050</v>
          </cell>
          <cell r="E100">
            <v>57</v>
          </cell>
          <cell r="F100" t="str">
            <v>ФСА ОРЕЛ</v>
          </cell>
        </row>
        <row r="101">
          <cell r="A101" t="str">
            <v>ГРЕЦИЯ</v>
          </cell>
          <cell r="B101" t="str">
            <v>ФИРМА "КРАМКО АГ", ЛИХТЕЙНШТЕЙН.</v>
          </cell>
          <cell r="C101" t="str">
            <v>Г. ТРИЕЗЕH, П.О. БОКС 83, 8490.</v>
          </cell>
          <cell r="D101">
            <v>1039</v>
          </cell>
          <cell r="E101">
            <v>83</v>
          </cell>
          <cell r="F101" t="str">
            <v>СПТ ТУАПСЕ</v>
          </cell>
        </row>
        <row r="102">
          <cell r="A102" t="str">
            <v>ЭСТОНИЯ</v>
          </cell>
          <cell r="B102" t="str">
            <v>АО "КУУСАМЕТ"</v>
          </cell>
          <cell r="C102" t="str">
            <v>ОЛИ-Л ВИИМСИ ХАРЬЮМАА ЭСТОНИЯ</v>
          </cell>
          <cell r="D102">
            <v>1021</v>
          </cell>
          <cell r="E102">
            <v>64</v>
          </cell>
          <cell r="F102" t="str">
            <v>ФСА НОВОМОСКОВСК</v>
          </cell>
        </row>
        <row r="103">
          <cell r="A103" t="str">
            <v>ГРЕЦИЯ</v>
          </cell>
          <cell r="B103" t="str">
            <v>MARLINES MARITIME CO,S.A.PIRAEUS/GREECE (ПО ПОРУЧЕНИЮ"HELVECO METALS")</v>
          </cell>
          <cell r="C103" t="str">
            <v>GREECE,ONE GREEK PORT</v>
          </cell>
          <cell r="D103">
            <v>1016</v>
          </cell>
          <cell r="E103">
            <v>81</v>
          </cell>
          <cell r="F103" t="str">
            <v>ФСА ОРЛОВКА</v>
          </cell>
        </row>
        <row r="104">
          <cell r="A104" t="str">
            <v>КИТАЙ</v>
          </cell>
          <cell r="B104" t="str">
            <v>МАНЬЧЖУРСКАЯ ТОРГОВО-ЭКОНОМИЧЕСКАЯ КОМПАНИЯ "ХУА ЮНЬ"</v>
          </cell>
          <cell r="C104" t="str">
            <v>КНР, Г.МАНЬЧЖУРИЯ, УЛ. ВТОРАЯ 40.</v>
          </cell>
          <cell r="D104">
            <v>1006</v>
          </cell>
          <cell r="E104">
            <v>68</v>
          </cell>
          <cell r="F104" t="str">
            <v>ДАФ ЗАБАЙКАЛЬСК</v>
          </cell>
        </row>
        <row r="105">
          <cell r="A105" t="str">
            <v>ГРЕЦИЯ</v>
          </cell>
          <cell r="B105" t="str">
            <v>ALEXIADIIS VOLOS-GREECE</v>
          </cell>
          <cell r="C105" t="str">
            <v>VOLOS,GREECE</v>
          </cell>
          <cell r="D105">
            <v>1000</v>
          </cell>
          <cell r="E105">
            <v>85</v>
          </cell>
          <cell r="F105" t="str">
            <v>ФСА БАЛМОШНАЯ</v>
          </cell>
        </row>
        <row r="106">
          <cell r="A106" t="str">
            <v>ТУРЦИЯ</v>
          </cell>
          <cell r="B106" t="str">
            <v>CUKUROVA CELIK ENDUSTRISI A.S.</v>
          </cell>
          <cell r="C106" t="str">
            <v>TURKEY, NEMRUT BAY</v>
          </cell>
          <cell r="D106">
            <v>1000</v>
          </cell>
          <cell r="E106">
            <v>92</v>
          </cell>
          <cell r="F106" t="str">
            <v>ФСА ЧЕРДАКЛЫ</v>
          </cell>
        </row>
        <row r="107">
          <cell r="A107" t="str">
            <v>ТУРЦИЯ</v>
          </cell>
          <cell r="B107" t="str">
            <v>KROMAN CELIK SANAYII A.S.ISTANBUL</v>
          </cell>
          <cell r="C107" t="str">
            <v>ТУРЦИЯ, ХЕРЕКЕ/ДИЛИСКЕЛЕСИ</v>
          </cell>
          <cell r="D107">
            <v>1000</v>
          </cell>
          <cell r="E107">
            <v>79</v>
          </cell>
          <cell r="F107" t="str">
            <v>ФСА ЗЕЛЕЦЫНО</v>
          </cell>
        </row>
        <row r="108">
          <cell r="A108" t="str">
            <v>ТУРЦИЯ</v>
          </cell>
          <cell r="B108" t="str">
            <v>ФИРМА "РЕАКТИОН ИНТЕРПРАЙСЕС ЛТД"</v>
          </cell>
          <cell r="C108" t="str">
            <v>Г.НИКОСИЯ</v>
          </cell>
          <cell r="D108">
            <v>988</v>
          </cell>
          <cell r="E108">
            <v>76</v>
          </cell>
          <cell r="F108" t="str">
            <v>ФАС ТЕМРЮК</v>
          </cell>
        </row>
        <row r="109">
          <cell r="A109" t="str">
            <v>БАГАМСКИЕ ОСТРОВА</v>
          </cell>
          <cell r="B109" t="str">
            <v>САЛТОМ ЛМИТЕД</v>
          </cell>
          <cell r="C109" t="str">
            <v>БАГАМСКИЕ О-ВА НАССАУ ШИРЛЕЙ СТРИТ Р.О. БОКС СВ 13937</v>
          </cell>
          <cell r="D109">
            <v>980</v>
          </cell>
          <cell r="E109">
            <v>42</v>
          </cell>
          <cell r="F109" t="str">
            <v>ФСА ПЕНЗА</v>
          </cell>
        </row>
        <row r="110">
          <cell r="A110" t="str">
            <v>ЭСТОНИЯ</v>
          </cell>
          <cell r="B110" t="str">
            <v>АО "КУУСАМЕТ"</v>
          </cell>
          <cell r="C110" t="str">
            <v>ОЛИ-Л, ВИИМСИ,ХАРЬЮМАА ЭСТОНИЯ</v>
          </cell>
          <cell r="D110">
            <v>972</v>
          </cell>
          <cell r="E110">
            <v>45</v>
          </cell>
          <cell r="F110" t="str">
            <v>ФСА ТУЛА</v>
          </cell>
        </row>
        <row r="111">
          <cell r="A111" t="str">
            <v>ЭСТОНИЯ</v>
          </cell>
          <cell r="B111" t="str">
            <v>АО "КУУСАМЕТ"</v>
          </cell>
          <cell r="C111" t="str">
            <v>ОЛИ 1,ВИИМСИ,ХАРЬЮМАА,ЭСТОНИЯ</v>
          </cell>
          <cell r="D111">
            <v>972</v>
          </cell>
          <cell r="E111">
            <v>42</v>
          </cell>
          <cell r="F111" t="str">
            <v>ДАФ  ГРАНИЦА РФ</v>
          </cell>
        </row>
        <row r="112">
          <cell r="A112" t="str">
            <v>ШВЕЦИЯ</v>
          </cell>
          <cell r="B112" t="str">
            <v>ЯЕРНБУРГСФОРНОЭДЕНХЕТЕР</v>
          </cell>
          <cell r="C112" t="str">
            <v>ПОСИТИОНЕН 118 11574 СТОКГОЛЬМ, ПОРТ ЛУЛЕАА ШВЕЦИЯ</v>
          </cell>
          <cell r="D112">
            <v>969</v>
          </cell>
          <cell r="E112">
            <v>73</v>
          </cell>
          <cell r="F112" t="str">
            <v>ФСА КАЛИНИНГРАД</v>
          </cell>
        </row>
        <row r="113">
          <cell r="A113" t="str">
            <v>ФИНЛЯНДИЯ</v>
          </cell>
          <cell r="B113" t="str">
            <v>АО"КУУСАКОСКИ"</v>
          </cell>
          <cell r="C113" t="str">
            <v xml:space="preserve"> ФИНЛЯНДИЯ ЭСПОО ЛАСИХЮТТИ,4</v>
          </cell>
          <cell r="D113">
            <v>960</v>
          </cell>
          <cell r="E113">
            <v>78</v>
          </cell>
          <cell r="F113" t="str">
            <v>ДАФ ВЯРТСИЛЯ</v>
          </cell>
        </row>
        <row r="114">
          <cell r="A114" t="str">
            <v>РЕСПУБЛИКА КОРЕЯ</v>
          </cell>
          <cell r="B114" t="str">
            <v>"PHOENIX TRADING CO"</v>
          </cell>
          <cell r="C114" t="str">
            <v>ADD 3,3-KA JUNGANG-DONG JUNG-KU РЕСПУБЛИКА КОРЕЯ ПУСАН</v>
          </cell>
          <cell r="D114">
            <v>905</v>
          </cell>
          <cell r="E114">
            <v>45</v>
          </cell>
          <cell r="F114" t="str">
            <v>ФОБ КОРСАКОВ</v>
          </cell>
        </row>
        <row r="115">
          <cell r="A115" t="str">
            <v>ТУРЦИЯ</v>
          </cell>
          <cell r="B115" t="str">
            <v>CUKUROVA CELIK ENDUSTRISI A.S.</v>
          </cell>
          <cell r="C115" t="str">
            <v>TURKEY,NEMRUT BAY</v>
          </cell>
          <cell r="D115">
            <v>902</v>
          </cell>
          <cell r="E115">
            <v>77</v>
          </cell>
          <cell r="F115" t="str">
            <v>ФСА НОВОКУЙБЫШЕВСКАЯ</v>
          </cell>
        </row>
        <row r="116">
          <cell r="A116" t="str">
            <v>ФИНЛЯНДИЯ</v>
          </cell>
          <cell r="B116" t="str">
            <v>ФИРМА "ОУТОКУМПУ ПОЛАРИТ ОЙ",ФИНЛЯНДИЯ</v>
          </cell>
          <cell r="C116" t="str">
            <v>ПО К-ТУ ФИРМЫ "АЙЗЕНЛЕГИРУНГЕН ХГМБХ" ГЕРМАНИЯ</v>
          </cell>
          <cell r="D116">
            <v>884</v>
          </cell>
          <cell r="E116">
            <v>680</v>
          </cell>
          <cell r="F116" t="str">
            <v>ДАФ РОССИИ</v>
          </cell>
        </row>
        <row r="117">
          <cell r="A117" t="str">
            <v>ГРЕЦИЯ</v>
          </cell>
          <cell r="B117" t="str">
            <v>MARLINES MARITIME CO.S.A. PIRAEUS,GREECE (ПО ПОРУЧЕНИЮ "HELVECO METALS LTD.")</v>
          </cell>
          <cell r="C117" t="str">
            <v>GREECE,ONE GREEK PORT</v>
          </cell>
          <cell r="D117">
            <v>862</v>
          </cell>
          <cell r="E117">
            <v>91</v>
          </cell>
          <cell r="F117" t="str">
            <v>ФСА ЭЛЕКТРОСТАНЦИЯ</v>
          </cell>
        </row>
        <row r="118">
          <cell r="A118" t="str">
            <v>ТУРЦИЯ</v>
          </cell>
          <cell r="B118" t="str">
            <v>ФИРМА"СЭЛТОМ ЛИМИТЕД"</v>
          </cell>
          <cell r="C118" t="str">
            <v xml:space="preserve"> БАГАМСКИЕ О-ВА НАССАУ 50, ШИРЛЕЙ СТР.П.О.БОКС СБ 13937</v>
          </cell>
          <cell r="D118">
            <v>861</v>
          </cell>
          <cell r="E118">
            <v>69</v>
          </cell>
          <cell r="F118" t="str">
            <v>ФСА ОРЕЛ</v>
          </cell>
        </row>
        <row r="119">
          <cell r="A119" t="str">
            <v>РЕСПУБЛИКА КОРЕЯ</v>
          </cell>
          <cell r="B119" t="str">
            <v>УОЛД БРИДЖ ТРЭЙДИНГ КО.,ЛТД 307 БОСУСАНГА 46-1 3ГА БОСУ-ДОНГ</v>
          </cell>
          <cell r="C119" t="str">
            <v>ШУНГ-ГУ ПУСАН ЮЖНАЯ КОРЕЯ</v>
          </cell>
          <cell r="D119">
            <v>840</v>
          </cell>
          <cell r="E119">
            <v>87</v>
          </cell>
          <cell r="F119" t="str">
            <v>ФОБ ФОБ ВОСТОЧНЫЙ</v>
          </cell>
        </row>
        <row r="120">
          <cell r="A120" t="str">
            <v>ФИНЛЯНДИЯ</v>
          </cell>
          <cell r="B120" t="str">
            <v>"ИМАТРА СТИЛ ОУ"(ДЛЯ МЕТАЛ ОВЕРСИЗ</v>
          </cell>
          <cell r="C120" t="str">
            <v xml:space="preserve"> ТРЭЙДИНГ ИНК.) ИМАТРА ФИНЛЯНДИЯ</v>
          </cell>
          <cell r="D120">
            <v>824</v>
          </cell>
          <cell r="E120">
            <v>85</v>
          </cell>
          <cell r="F120" t="str">
            <v>ДАФ -СВЕТОГОРСК</v>
          </cell>
        </row>
        <row r="121">
          <cell r="A121" t="str">
            <v>ТУРЦИЯ</v>
          </cell>
          <cell r="B121" t="str">
            <v>"КРАМКО  АГ"</v>
          </cell>
          <cell r="C121" t="str">
            <v>ЛИХТЕНШТЕЙН ПО БОКС 83-9490,ВАДУЦ ТРИЕЗЕН</v>
          </cell>
          <cell r="D121">
            <v>815</v>
          </cell>
          <cell r="E121">
            <v>80</v>
          </cell>
          <cell r="F121" t="str">
            <v>ФАС ЕЙСК</v>
          </cell>
        </row>
        <row r="122">
          <cell r="A122" t="str">
            <v>МОЛДАВИЯ</v>
          </cell>
          <cell r="B122" t="str">
            <v>МОЛДАВСКИЙ МЕТАЛЛУРГИЧЕСКИЙ ЗАВОД</v>
          </cell>
          <cell r="C122" t="str">
            <v>279000 МОЛДОВА Г.РЫБНИЦА УЛ.ИНДУСТРИАЛЬНАЯ 1</v>
          </cell>
          <cell r="D122">
            <v>811</v>
          </cell>
          <cell r="E122">
            <v>77</v>
          </cell>
          <cell r="F122" t="str">
            <v>ФСА БАТАЙСК</v>
          </cell>
        </row>
        <row r="123">
          <cell r="A123" t="str">
            <v>ТУРЦИЯ</v>
          </cell>
          <cell r="B123" t="str">
            <v>САЛТОМ ЛИМИТЕД</v>
          </cell>
          <cell r="C123" t="str">
            <v>БАГАМСКИЕ О-ВА НАССАУ ШИРЛЕЙ СТРИТ 50</v>
          </cell>
          <cell r="D123">
            <v>800</v>
          </cell>
          <cell r="E123">
            <v>75</v>
          </cell>
          <cell r="F123" t="str">
            <v>СИП НОВОРОССИЙСК</v>
          </cell>
        </row>
        <row r="124">
          <cell r="A124" t="str">
            <v>ЭСТОНИЯ</v>
          </cell>
          <cell r="B124" t="str">
            <v>АО КУУСАМЕТ</v>
          </cell>
          <cell r="C124" t="str">
            <v>ОЛИ-1,ВИИМСИ,ХАРЬЮМАА ЭСТОНИЯ</v>
          </cell>
          <cell r="D124">
            <v>800</v>
          </cell>
          <cell r="E124">
            <v>64</v>
          </cell>
          <cell r="F124" t="str">
            <v>ФСА Г.ИВАНОВО</v>
          </cell>
        </row>
        <row r="125">
          <cell r="A125" t="str">
            <v>ГРЕЦИЯ</v>
          </cell>
          <cell r="B125" t="str">
            <v>ФИРМА"СЭЛТОМ ЛИМИТЕД"</v>
          </cell>
          <cell r="C125" t="str">
            <v>БАГАМСКИЕ О-ВА НАССАУ 50, ШИРЛЕЙ СТРИТ, П.О.БОКС СБ 13937</v>
          </cell>
          <cell r="D125">
            <v>786</v>
          </cell>
          <cell r="E125">
            <v>69</v>
          </cell>
          <cell r="F125" t="str">
            <v>ФСА ТУЛА</v>
          </cell>
        </row>
        <row r="126">
          <cell r="A126" t="str">
            <v>ФИНЛЯНДИЯ</v>
          </cell>
          <cell r="B126" t="str">
            <v>ФИРМА "ОУТОКУМПУ РОССИЯ ОЮ"</v>
          </cell>
          <cell r="C126" t="str">
            <v>П.О.БОКС 280,ФИН-02201 ЭСПОО,ФИНЛЯНДИЯ</v>
          </cell>
          <cell r="D126">
            <v>780</v>
          </cell>
          <cell r="E126">
            <v>187</v>
          </cell>
          <cell r="F126" t="str">
            <v>ДАФ -ВЯРТСИЛЯ</v>
          </cell>
        </row>
        <row r="127">
          <cell r="A127" t="str">
            <v>ВЬЕТНАМ</v>
          </cell>
          <cell r="B127" t="str">
            <v>"ТРЕЙДИМЕКСКО"</v>
          </cell>
          <cell r="C127" t="str">
            <v>Г.ХАЙФОH УЛ.КИКОH 19 ВЬЕТHАМ</v>
          </cell>
          <cell r="D127">
            <v>772</v>
          </cell>
          <cell r="E127">
            <v>70</v>
          </cell>
          <cell r="F127" t="str">
            <v>ФОБ ВЛАДИВОСТОК</v>
          </cell>
        </row>
        <row r="128">
          <cell r="A128" t="str">
            <v>ЭСТОНИЯ</v>
          </cell>
          <cell r="B128" t="str">
            <v>ГАО "ЭМЕКС"</v>
          </cell>
          <cell r="C128" t="str">
            <v>ЭСТОНИЯ ЕЕ0014 Г.ТАЛЛИНН, УЛ.БЕТОНИ 12</v>
          </cell>
          <cell r="D128">
            <v>770</v>
          </cell>
          <cell r="E128">
            <v>72</v>
          </cell>
          <cell r="F128" t="str">
            <v>ДАФ ПЕЧОРЫ</v>
          </cell>
        </row>
        <row r="129">
          <cell r="A129" t="str">
            <v>БАГАМСКИЕ ОСТРОВА</v>
          </cell>
          <cell r="B129" t="str">
            <v>"SALTOME LIMITED" ,50,SHIRLEY STREET, БАГАМСКИЕ ОСТРОВА</v>
          </cell>
          <cell r="C129" t="str">
            <v>ЧЕРЕЗ БЕРДЯНСКИЙ МОРСКОЙ ПОРТ,332440 Г.БЕРДЯНСК,ЗАПОРОЖСК.ОБЛ.,УКРАИНА</v>
          </cell>
          <cell r="D129">
            <v>765</v>
          </cell>
          <cell r="E129">
            <v>54</v>
          </cell>
          <cell r="F129" t="str">
            <v>ФСА ВОРОНЕЖ</v>
          </cell>
        </row>
        <row r="130">
          <cell r="A130" t="str">
            <v>МОЛДАВИЯ</v>
          </cell>
          <cell r="B130" t="str">
            <v>МОЛДАВСКИЙ МЕТАЛЛУPГИЧЕСКИЙ КОМБИHАТ</v>
          </cell>
          <cell r="C130" t="str">
            <v>PЫБHИЦА ИHДУСТPИАЛЬHАЯ 1 5500 МОЛДОВА</v>
          </cell>
          <cell r="D130">
            <v>750</v>
          </cell>
          <cell r="E130">
            <v>70</v>
          </cell>
          <cell r="F130" t="str">
            <v>ФСА ДИМИТРОВГРАД</v>
          </cell>
        </row>
        <row r="131">
          <cell r="A131" t="str">
            <v>РЕСПУБЛИКА КОРЕЯ</v>
          </cell>
          <cell r="B131" t="str">
            <v>ДОНГ ХЕУНГ НАМ КАЙУНГ Т ЕНД КО.,ЛТД,</v>
          </cell>
          <cell r="C131" t="str">
            <v>3-Ф,91 НАМ ДАЕ МУН-РО 3-КАЧУНГ-КУ,СЕУЛ,КОРЕЯ РЕСПУБЛИКА</v>
          </cell>
          <cell r="D131">
            <v>750</v>
          </cell>
          <cell r="E131">
            <v>150</v>
          </cell>
          <cell r="F131" t="str">
            <v>ФОБ НАХОДКА</v>
          </cell>
        </row>
        <row r="132">
          <cell r="A132" t="str">
            <v>ТУРЦИЯ</v>
          </cell>
          <cell r="B132" t="str">
            <v>ИЗМИР ДЕМИР СЕЛИК САНАЙИ А.С.</v>
          </cell>
          <cell r="C132" t="str">
            <v>35210  ТУРЦИЯ ИЗМИР САИР ЭСРЕФ БУЛВАРИ, 23/3</v>
          </cell>
          <cell r="D132">
            <v>720</v>
          </cell>
          <cell r="E132">
            <v>50</v>
          </cell>
          <cell r="F132" t="str">
            <v>ФСА ТЮМЕНЬ</v>
          </cell>
        </row>
        <row r="133">
          <cell r="A133" t="str">
            <v>КИТАЙ</v>
          </cell>
          <cell r="B133" t="str">
            <v>МАНЬЧЖУРСКАЯ ТОРГ-ЭКОНОМ.КОМПАНИЯ "ХУА ЮОН"</v>
          </cell>
          <cell r="C133" t="str">
            <v>Г.МАНЬЧЖУРИЯ УЛ.ВТОРАЯ 44 КИТАЙ</v>
          </cell>
          <cell r="D133">
            <v>719</v>
          </cell>
          <cell r="E133">
            <v>60</v>
          </cell>
          <cell r="F133" t="str">
            <v>ДАФ ЗАБАЙКАЛЬСК</v>
          </cell>
        </row>
        <row r="134">
          <cell r="A134" t="str">
            <v>БЕЛЬГИЯ</v>
          </cell>
          <cell r="B134" t="str">
            <v>"САЛТОМЕ ЛИМИТЕД"</v>
          </cell>
          <cell r="C134" t="str">
            <v>HАССАУ ШИPЛИ СТPИТ 50 , БАГАМСKИЕ ОСТPОВА</v>
          </cell>
          <cell r="D134">
            <v>713</v>
          </cell>
          <cell r="E134">
            <v>72</v>
          </cell>
          <cell r="F134" t="str">
            <v>ФАС ГОPСKАЯ</v>
          </cell>
        </row>
        <row r="135">
          <cell r="A135" t="str">
            <v>ГЕРМАНИЯ</v>
          </cell>
          <cell r="B135" t="str">
            <v>ФИРМА "ЕВЕРТ ХЕЕРЕН ГМБХ"</v>
          </cell>
          <cell r="C135" t="str">
            <v>ГЕРМАНИЯ,Г.ЛЕЕР,ЗЕГЕМЮЛНШТРАССЕ,102</v>
          </cell>
          <cell r="D135">
            <v>706</v>
          </cell>
          <cell r="E135">
            <v>49</v>
          </cell>
          <cell r="F135" t="str">
            <v>ФСА ЯРОСЛАВЛЬ</v>
          </cell>
        </row>
        <row r="136">
          <cell r="A136" t="str">
            <v>ФИНЛЯНДИЯ</v>
          </cell>
          <cell r="B136" t="str">
            <v>"КУУСАКОСКИ OY"</v>
          </cell>
          <cell r="C136" t="str">
            <v>ИМАТРА,ФИНЛЯНДИЯ ПО ПОРУЧЕНИЮ,"МЕКОМ ЛЛС"ГРИНВИЧ,США</v>
          </cell>
          <cell r="D136">
            <v>703</v>
          </cell>
          <cell r="E136">
            <v>73</v>
          </cell>
          <cell r="F136" t="str">
            <v>ФСА  СПБ</v>
          </cell>
        </row>
        <row r="137">
          <cell r="A137" t="str">
            <v>РЕСПУБЛИКА КОРЕЯ</v>
          </cell>
          <cell r="B137" t="str">
            <v>ТАЙГУМ ШИППИНГ КО ЛТД</v>
          </cell>
          <cell r="C137" t="str">
            <v>РЕСПУБЛИКА КОРЕЯ ПУСАН</v>
          </cell>
          <cell r="D137">
            <v>700</v>
          </cell>
          <cell r="E137">
            <v>125</v>
          </cell>
          <cell r="F137" t="str">
            <v>ФОБ БОЛЬШОЙ КАМЕНЬ</v>
          </cell>
        </row>
        <row r="138">
          <cell r="A138" t="str">
            <v>ТУРЦИЯ</v>
          </cell>
          <cell r="B138" t="str">
            <v>"СЕЛЛКОП ИНТЕРПРАЙСИЗ ЛТД"</v>
          </cell>
          <cell r="C138" t="str">
            <v>США ВИЛМИНГТОН</v>
          </cell>
          <cell r="D138">
            <v>700</v>
          </cell>
          <cell r="E138">
            <v>65</v>
          </cell>
          <cell r="F138" t="str">
            <v>ФСА МАЙКОП</v>
          </cell>
        </row>
        <row r="139">
          <cell r="A139" t="str">
            <v>РЕСПУБЛИКА КОРЕЯ</v>
          </cell>
          <cell r="B139" t="str">
            <v>EAST &amp; NORTH METAL CORPORATION, ЮЖ.КОРЕЯ</v>
          </cell>
          <cell r="C139" t="str">
            <v>H/OFFICE 69 SUNGSAN-DONG,CHANGWON-CITY KYONG NAM,KOREA</v>
          </cell>
          <cell r="D139">
            <v>699</v>
          </cell>
          <cell r="E139">
            <v>90</v>
          </cell>
          <cell r="F139" t="str">
            <v>ФОБ СЛАВЯНКА</v>
          </cell>
        </row>
        <row r="140">
          <cell r="A140" t="str">
            <v>ИСПАНИЯ</v>
          </cell>
          <cell r="B140" t="str">
            <v>"ОРБЕЛ ТРЕЙДЕРС С.А."</v>
          </cell>
          <cell r="C140" t="str">
            <v>ГЭВЕН АГЕНСИ,Б-2000,ОУДЕ ЛИУВЕУРУИ 6А П.В. АНТВЕРПЕН,БЕЛЬГИЯ</v>
          </cell>
          <cell r="D140">
            <v>696</v>
          </cell>
          <cell r="E140">
            <v>78</v>
          </cell>
          <cell r="F140" t="str">
            <v>СПТ С-ПЕТЕРБУРГ</v>
          </cell>
        </row>
        <row r="141">
          <cell r="A141" t="str">
            <v>БЕЛЬГИЯ</v>
          </cell>
          <cell r="B141" t="str">
            <v>"ОРБЭЛ ТРАЙДЕРС С.А."</v>
          </cell>
          <cell r="C141" t="str">
            <v>ХАВЕН АГЕНС В-2000 ОУД ЛИВЕРИ 6А,П.Б.619(220/673) АНТВЕРПЕНБЕЛЬГИЯ</v>
          </cell>
          <cell r="D141">
            <v>683</v>
          </cell>
          <cell r="E141">
            <v>77</v>
          </cell>
          <cell r="F141" t="str">
            <v>СПТ ПОРТ С-ПЕТЕРБУРГ</v>
          </cell>
        </row>
        <row r="142">
          <cell r="A142" t="str">
            <v>МОЛДАВИЯ</v>
          </cell>
          <cell r="B142" t="str">
            <v>МОЛДАВСКИЙ МЕТАЛЛУРГИЧЕСКИЙ З-Д</v>
          </cell>
          <cell r="C142" t="str">
            <v>279000 МОЛДАВИЯ Г.РЫБНИЦА УЛ.ИНДУСТРИАЛЬНАЯ 1.</v>
          </cell>
          <cell r="D142">
            <v>683</v>
          </cell>
          <cell r="E142">
            <v>78</v>
          </cell>
          <cell r="F142" t="str">
            <v>ФСА БАТАЙСК</v>
          </cell>
        </row>
        <row r="143">
          <cell r="A143" t="str">
            <v>ЭСТОНИЯ</v>
          </cell>
          <cell r="B143" t="str">
            <v>ГАО"ЭМЕКС" ЕЕ0014,Г.ТАЛЛИН</v>
          </cell>
          <cell r="C143" t="str">
            <v>УЛ.БЕТООНИ 12,ЭСТОНИЯ ДЛЯ"HKS GMBH" ГЕРМАНИЯ</v>
          </cell>
          <cell r="D143">
            <v>675</v>
          </cell>
          <cell r="E143">
            <v>75</v>
          </cell>
          <cell r="F143" t="str">
            <v>ДАФ ИВАНГОРОД</v>
          </cell>
        </row>
        <row r="144">
          <cell r="A144" t="str">
            <v>ЭСТОНИЯ</v>
          </cell>
          <cell r="B144" t="str">
            <v>АО"КУУСАМЕТ"ОЛИ,1</v>
          </cell>
          <cell r="C144" t="str">
            <v>ВИИМЕЙ ХАРЬЮМАА ДЛЯ АО"КУУСАКОСКИ" ЭСТОНИЯ</v>
          </cell>
          <cell r="D144">
            <v>669</v>
          </cell>
          <cell r="E144">
            <v>90</v>
          </cell>
          <cell r="F144" t="str">
            <v>ДАФ ИВАНГОРОД</v>
          </cell>
        </row>
        <row r="145">
          <cell r="A145" t="str">
            <v>ТУРЦИЯ</v>
          </cell>
          <cell r="B145" t="str">
            <v>KROMAN CELIK SANAYII A.S.</v>
          </cell>
          <cell r="C145" t="str">
            <v>ISTANBUL/TURKEY  TURKEY / HEREKE OR DILISKELESI</v>
          </cell>
          <cell r="D145">
            <v>659</v>
          </cell>
          <cell r="E145">
            <v>97</v>
          </cell>
          <cell r="F145" t="str">
            <v>ФАС АЗОВ</v>
          </cell>
        </row>
        <row r="146">
          <cell r="A146" t="str">
            <v>МОЛДАВИЯ</v>
          </cell>
          <cell r="B146" t="str">
            <v>МОЛДАВСКИЙ МЕТАЛЛУРГИЧЕСКИЙ ЗАВОД</v>
          </cell>
          <cell r="C146" t="str">
            <v>МОЛДОВА,Г.РЫБНИЦА,УЛ.ИНДУСТРИАЛЬНАЯ,1</v>
          </cell>
          <cell r="D146">
            <v>655</v>
          </cell>
          <cell r="E146">
            <v>64</v>
          </cell>
          <cell r="F146" t="str">
            <v>ФСА Г.ВЛАДИКАВКАЗ</v>
          </cell>
        </row>
        <row r="147">
          <cell r="A147" t="str">
            <v>ФИНЛЯНДИЯ</v>
          </cell>
          <cell r="B147" t="str">
            <v>ФИРМА "ИМАТРА СТИЛ ОУ" (ДЛЯ "ОСЮСКУНТА ТЕОЛИСЮДЕН РОМУ")</v>
          </cell>
          <cell r="C147" t="str">
            <v>55100 ИМАТРА,ФИНЛЯНДИЯ</v>
          </cell>
          <cell r="D147">
            <v>645</v>
          </cell>
          <cell r="E147">
            <v>73</v>
          </cell>
          <cell r="F147" t="str">
            <v>ДАФ -СТ.СВЕТОГОРСК</v>
          </cell>
        </row>
        <row r="148">
          <cell r="A148" t="str">
            <v>ТУРЦИЯ</v>
          </cell>
          <cell r="B148" t="str">
            <v>KROMAN CELIK SANAYII A.S.</v>
          </cell>
          <cell r="C148" t="str">
            <v>ISTANBUL,TURKEY ТУРЦИЯ, ДИЛЕСКЕЛЕСИ / ХЕРЕКЕ</v>
          </cell>
          <cell r="D148">
            <v>641</v>
          </cell>
          <cell r="E148">
            <v>83</v>
          </cell>
          <cell r="F148" t="str">
            <v>ФСА МАЙКОП</v>
          </cell>
        </row>
        <row r="149">
          <cell r="A149" t="str">
            <v>ЛАТВИЯ</v>
          </cell>
          <cell r="B149" t="str">
            <v>ЗАВОД "ЛИЕПАЯС МЕТАЛЛУРГС"</v>
          </cell>
          <cell r="C149" t="str">
            <v>ЛВ-3401 Г.ЛИЕПАЯ,БРИВАБАС,93,ЛАТВИЯ</v>
          </cell>
          <cell r="D149">
            <v>640</v>
          </cell>
          <cell r="E149">
            <v>67</v>
          </cell>
          <cell r="F149" t="str">
            <v>ФСА  САНКТ-ПЕТЕРБУРГ</v>
          </cell>
        </row>
        <row r="150">
          <cell r="A150" t="str">
            <v>ФИНЛЯНДИЯ</v>
          </cell>
          <cell r="B150" t="str">
            <v>А/О КУУСАКОСКИ</v>
          </cell>
          <cell r="C150" t="str">
            <v>ФИНЛЯНДИЯ 02780 ЕСПОО,Г.КОТКА,МУССАЛО</v>
          </cell>
          <cell r="D150">
            <v>630</v>
          </cell>
          <cell r="E150">
            <v>78</v>
          </cell>
          <cell r="F150" t="str">
            <v>ДАФ  СТ.БУСЛОВСКАЯ</v>
          </cell>
        </row>
        <row r="151">
          <cell r="A151" t="str">
            <v>КИТАЙ</v>
          </cell>
          <cell r="B151" t="str">
            <v>ХЭЙХЭЙСКАЯ КОМПАНИЯ МЕСТНОГО ЖЕЛЕЗНО-</v>
          </cell>
          <cell r="C151" t="str">
            <v>ДОРОЖНОГО УПРАВЛЕНИЯ Г ХЭЙХЭ УЛ ТУНДЗЯН 1 КНР</v>
          </cell>
          <cell r="D151">
            <v>612</v>
          </cell>
          <cell r="E151">
            <v>89</v>
          </cell>
          <cell r="F151" t="str">
            <v>ЕХВ БЛАГОВЕЩЕНСК</v>
          </cell>
        </row>
        <row r="152">
          <cell r="A152" t="str">
            <v>ФИНЛЯНДИЯ</v>
          </cell>
          <cell r="B152" t="str">
            <v>"ОУТОКУМПУ ПОЛАРИТ ОЙ"/"ФИHЕHКО ОУ"</v>
          </cell>
          <cell r="C152" t="str">
            <v xml:space="preserve"> ВЕЛИКОБРИТАНИЯ ТУРКУ, ФИHЛЯHДИЯ  ЧЕРЕЗ "MAKERY DEVELOPMENT CORP"SUITE 1C1ST.FLO</v>
          </cell>
          <cell r="D152">
            <v>610</v>
          </cell>
          <cell r="E152">
            <v>820</v>
          </cell>
          <cell r="F152" t="str">
            <v>ДАФ ВЯРТСИЛЯ</v>
          </cell>
        </row>
        <row r="153">
          <cell r="A153" t="str">
            <v>РЕСПУБЛИКА КОРЕЯ</v>
          </cell>
          <cell r="B153" t="str">
            <v>ЕАСТ ЭНД НОРД МЕТАЛЛ КО.</v>
          </cell>
          <cell r="C153" t="str">
            <v>69 СУНГСАН ДОНГ ЧАНГ ВОН ГУОНГ САНГ НАМ-ДО КОРЕЯ</v>
          </cell>
          <cell r="D153">
            <v>607</v>
          </cell>
          <cell r="E153">
            <v>100</v>
          </cell>
          <cell r="F153" t="str">
            <v>ФОБ КОЗЬМИНО</v>
          </cell>
        </row>
        <row r="154">
          <cell r="A154" t="str">
            <v>ТУРЦИЯ</v>
          </cell>
          <cell r="B154" t="str">
            <v>"ЭЛЬВЕКО МЕТАЛЗ ЛТД"</v>
          </cell>
          <cell r="C154" t="str">
            <v>НИКОЗИЯ КИПР</v>
          </cell>
          <cell r="D154">
            <v>606</v>
          </cell>
          <cell r="E154">
            <v>92</v>
          </cell>
          <cell r="F154" t="str">
            <v>ФСА  Г.САРАТОВ</v>
          </cell>
        </row>
        <row r="155">
          <cell r="A155" t="str">
            <v>ГРЕЦИЯ</v>
          </cell>
          <cell r="B155" t="str">
            <v>ФИРМА"СЭЛТОМ ЛИМИТЕД"</v>
          </cell>
          <cell r="C155" t="str">
            <v xml:space="preserve"> БАГАМСКИЕ О-ВА НАССАУ 50, ШИРЛЕЙ СТР.П.О.БОКС СБ 13937</v>
          </cell>
          <cell r="D155">
            <v>600</v>
          </cell>
          <cell r="E155">
            <v>66</v>
          </cell>
          <cell r="F155" t="str">
            <v>ФСА ПЕНЗА</v>
          </cell>
        </row>
        <row r="156">
          <cell r="A156" t="str">
            <v>ИТАЛИЯ</v>
          </cell>
          <cell r="B156" t="str">
            <v>БРИДЖИГЕЙТ АССОШИЭЙТЕС ЭНД КО</v>
          </cell>
          <cell r="C156" t="str">
            <v>ВЕЛИКОБРИТАНИЯ ЛОНДОН</v>
          </cell>
          <cell r="D156">
            <v>595</v>
          </cell>
          <cell r="E156">
            <v>79</v>
          </cell>
          <cell r="F156" t="str">
            <v>СПТ НОВОРОССИЙСК</v>
          </cell>
        </row>
        <row r="157">
          <cell r="A157" t="str">
            <v>ИСПАНИЯ</v>
          </cell>
          <cell r="B157" t="str">
            <v>КОМПАНИЯ"PARKLANE INTERNATIONAL" (ЧЕРЕЗ ООО"ВИГ И КО")</v>
          </cell>
          <cell r="C157" t="str">
            <v>ИСПАНИЯ БИЛЬБАО (ЛАТВИЯ РИГА, УЛ.САЛНАС,24-43)</v>
          </cell>
          <cell r="D157">
            <v>594</v>
          </cell>
          <cell r="E157">
            <v>60</v>
          </cell>
          <cell r="F157" t="str">
            <v>ДАФ СЕБЕЖ</v>
          </cell>
        </row>
        <row r="158">
          <cell r="A158" t="str">
            <v>РЕСПУБЛИКА КОРЕЯ</v>
          </cell>
          <cell r="B158" t="str">
            <v>ЕАСТ ЭНД НОРТ МЕТАЛ КО.</v>
          </cell>
          <cell r="C158" t="str">
            <v>69 СУНГ САН ДОНГ ЧАНГ ВОН ГУОНГ СНГ НАМ-ДО КОРЕЯ</v>
          </cell>
          <cell r="D158">
            <v>592</v>
          </cell>
          <cell r="E158">
            <v>108</v>
          </cell>
          <cell r="F158" t="str">
            <v>ФОБ КОЗЬМИНО</v>
          </cell>
        </row>
        <row r="159">
          <cell r="A159" t="str">
            <v>ЭСТОНИЯ</v>
          </cell>
          <cell r="B159" t="str">
            <v>АО "КУУСАМЕТ" ДЛЯ "ЙОНАКОР ОЙ"</v>
          </cell>
          <cell r="C159" t="str">
            <v>ОЛИ 1,ВИИМСИ,ХАРЬЮМАА,ЭСТОНИЯ</v>
          </cell>
          <cell r="D159">
            <v>584</v>
          </cell>
          <cell r="E159">
            <v>42</v>
          </cell>
          <cell r="F159" t="str">
            <v>ДАФ  СТ.ИВАНГОРОД-НАРВСКИЙ</v>
          </cell>
        </row>
        <row r="160">
          <cell r="A160" t="str">
            <v>ЭСТОНИЯ</v>
          </cell>
          <cell r="B160" t="str">
            <v>АО КУУСАМЕТ</v>
          </cell>
          <cell r="C160" t="str">
            <v>ЭСТОНИЯ ОЛИ-1.ВИИМСИ.ХАРЬЮМАА.2088 СТ.МУУГА</v>
          </cell>
          <cell r="D160">
            <v>580</v>
          </cell>
          <cell r="E160">
            <v>89</v>
          </cell>
          <cell r="F160" t="str">
            <v>ФСА БРЯНСК</v>
          </cell>
        </row>
        <row r="161">
          <cell r="A161" t="str">
            <v>ЭСТОНИЯ</v>
          </cell>
          <cell r="B161" t="str">
            <v>АО "ЭМЕКС"</v>
          </cell>
          <cell r="C161" t="str">
            <v>ЕЕ0014,УЛ.БЕТООНИ,12 Г.ТАЛЛИН,ЭСТОНИЯ</v>
          </cell>
          <cell r="D161">
            <v>573</v>
          </cell>
          <cell r="E161">
            <v>58</v>
          </cell>
          <cell r="F161" t="str">
            <v>ДАФ  ГРАНИЦА РФ</v>
          </cell>
        </row>
        <row r="162">
          <cell r="A162" t="str">
            <v>МОЛДАВИЯ</v>
          </cell>
          <cell r="B162" t="str">
            <v>МОЛДАВСКИЙ МЕТАЛЛУРГИЧЕСКИЙ ЗАВОД</v>
          </cell>
          <cell r="C162" t="str">
            <v>279700,Г.РЫБНИЦА,УЛ.ИНДУСТРИАЛЬНАЯ,1, МОЛДАВИЯ</v>
          </cell>
          <cell r="D162">
            <v>567</v>
          </cell>
          <cell r="E162">
            <v>62</v>
          </cell>
          <cell r="F162" t="str">
            <v>ФСА СТАВРОПОЛЬ</v>
          </cell>
        </row>
        <row r="163">
          <cell r="A163" t="str">
            <v>ФИНЛЯНДИЯ</v>
          </cell>
          <cell r="B163" t="str">
            <v>РОМУКЕСКУС ОЮ</v>
          </cell>
          <cell r="C163" t="str">
            <v>00730,ХЕЛЬСИНКИ,ПАЙВОЛАНТИЕ,31,ФИНЛЯНДИЯ</v>
          </cell>
          <cell r="D163">
            <v>566</v>
          </cell>
          <cell r="E163">
            <v>82</v>
          </cell>
          <cell r="F163" t="str">
            <v>ДАФ  СТ.СВЕТОГОРСК</v>
          </cell>
        </row>
        <row r="164">
          <cell r="A164" t="str">
            <v>КИТАЙ</v>
          </cell>
          <cell r="B164" t="str">
            <v>КОМПАНИЯ ПО МЕЖДУНАРОДНОМУ ТЕХНИЧЕСКОМУ СОТРУДНИЧЕСТВУ</v>
          </cell>
          <cell r="C164" t="str">
            <v>Г.СУЙФЭНЬХЭ УЛ.ЛИ ШУ ЦЗЕ 45</v>
          </cell>
          <cell r="D164">
            <v>557</v>
          </cell>
          <cell r="E164">
            <v>65</v>
          </cell>
          <cell r="F164" t="str">
            <v>ДАФ ГРОДЕКОВО</v>
          </cell>
        </row>
        <row r="165">
          <cell r="A165" t="str">
            <v>ЛАТВИЯ</v>
          </cell>
          <cell r="B165" t="str">
            <v>ЛИЕПАЙСКИЙ МЕТАЛЛУРГИЧЕСКИЙ ЗАВОД</v>
          </cell>
          <cell r="C165" t="str">
            <v>ЛВ-3400,Г.ЛИЕПАЯ,УЛ.БРИВИБАС,93 ЛАТВИЯ</v>
          </cell>
          <cell r="D165">
            <v>555</v>
          </cell>
          <cell r="E165">
            <v>90</v>
          </cell>
          <cell r="F165" t="str">
            <v>ФСА ТАМБОВ</v>
          </cell>
        </row>
        <row r="166">
          <cell r="A166" t="str">
            <v>ЛАТВИЯ</v>
          </cell>
          <cell r="B166" t="str">
            <v>ГОСУДАРСТВЕННОЕ АКЦИОНЕРНОЕ ОБ-ВО "ЛИЕПАЯ МЕТАЛЛУРГ"</v>
          </cell>
          <cell r="C166" t="str">
            <v>ЛАТВИЯ, ЛВ-3401, Г.ЛИЕПАЯ, УЛ.БРИВИБАС, 93</v>
          </cell>
          <cell r="D166">
            <v>550</v>
          </cell>
          <cell r="E166">
            <v>88</v>
          </cell>
          <cell r="F166" t="str">
            <v>ФСА ЛИПЕЦК</v>
          </cell>
        </row>
        <row r="167">
          <cell r="A167" t="str">
            <v>МОЛДАВИЯ</v>
          </cell>
          <cell r="B167" t="str">
            <v>МОЛДАВСКИЙ МЕТАЛЛУРГИЧЕСКИЙ ЗАВОД,</v>
          </cell>
          <cell r="C167" t="str">
            <v>МОЛДОВА,279700,Г.РЫБНИЦА,УЛ.ИНДУСТРИАЛЬНАЯ ДОМ 1</v>
          </cell>
          <cell r="D167">
            <v>547</v>
          </cell>
          <cell r="E167">
            <v>48</v>
          </cell>
          <cell r="F167" t="str">
            <v>ФСА СТ.ДЯГИЛЕВО</v>
          </cell>
        </row>
        <row r="168">
          <cell r="A168" t="str">
            <v>МОЛДАВИЯ</v>
          </cell>
          <cell r="B168" t="str">
            <v>АП "МОЛДАВСКИЙ МЕТАЛЛУРГИЧЕСКИЙ ЗАВОД"</v>
          </cell>
          <cell r="C168" t="str">
            <v>РЫБНИЦА, ИНДУСТРИАЛЬНАЯ,1  МОЛДАВИЯ</v>
          </cell>
          <cell r="D168">
            <v>541</v>
          </cell>
          <cell r="E168">
            <v>68</v>
          </cell>
          <cell r="F168" t="str">
            <v>ФСА СКАЧКИ С-КАВ</v>
          </cell>
        </row>
        <row r="169">
          <cell r="A169" t="str">
            <v>КИТАЙ</v>
          </cell>
          <cell r="B169" t="str">
            <v>СУЙФЭНЬХЭСКАЯ ТОРГОВО-ЭКОНОМИЧЕСКАЯ КОМПАНИЯ</v>
          </cell>
          <cell r="C169" t="str">
            <v>"ЛУН-ЦАЙ" Г.СУЙФЭНЬХЭ УЛ.ВОКЗАЛЬНАЯ,24 КИТАЙ</v>
          </cell>
          <cell r="D169">
            <v>533</v>
          </cell>
          <cell r="E169">
            <v>55</v>
          </cell>
          <cell r="F169" t="str">
            <v>ДАФ ГРОДЕКОВО</v>
          </cell>
        </row>
        <row r="170">
          <cell r="A170" t="str">
            <v>ИСПАНИЯ</v>
          </cell>
          <cell r="B170" t="str">
            <v>ПОРТ ВИЛЬБАО,ИСПАНИЯ</v>
          </cell>
          <cell r="C170" t="str">
            <v>"ТРАНСМЕТАЛЛ ИНК."(ПАНАМА) ЭДИФИШИО ПАДИЛЛА И АСШИЭЙДОС КАЛЛЕ,32 ЭСТЕ КАУДАД ДЕ</v>
          </cell>
          <cell r="D170">
            <v>532</v>
          </cell>
          <cell r="E170">
            <v>68</v>
          </cell>
          <cell r="F170" t="str">
            <v>ФОБ САНКТ-ПЕТЕРБУРГ</v>
          </cell>
        </row>
        <row r="171">
          <cell r="A171" t="str">
            <v>ЛИТВА</v>
          </cell>
          <cell r="B171" t="str">
            <v>ЗАО "ИКРОВА"</v>
          </cell>
          <cell r="C171" t="str">
            <v>3023 Г.КАУНАС,ПЛ.АТЕЙТЕС 34 ЛИТВА</v>
          </cell>
          <cell r="D171">
            <v>525</v>
          </cell>
          <cell r="E171">
            <v>34</v>
          </cell>
          <cell r="F171" t="str">
            <v>ДАФ СКАНГАЛИ</v>
          </cell>
        </row>
        <row r="172">
          <cell r="A172" t="str">
            <v>ТУРЦИЯ</v>
          </cell>
          <cell r="B172" t="str">
            <v>"КРАМКО АГ"</v>
          </cell>
          <cell r="C172" t="str">
            <v>ТРИЕЗЕН ПО ВОХ 83-9490 ВАДУЦ ЛИХТЕНШТЕЙН</v>
          </cell>
          <cell r="D172">
            <v>508</v>
          </cell>
          <cell r="E172">
            <v>70</v>
          </cell>
          <cell r="F172" t="str">
            <v>ФАС ЕЙСК</v>
          </cell>
        </row>
        <row r="173">
          <cell r="A173" t="str">
            <v>МОЛДАВИЯ</v>
          </cell>
          <cell r="B173" t="str">
            <v>АП "МОЛДАВСКИЙ МЕТАЛЛУРГИЧЕСКИЙ ЗАВОД"</v>
          </cell>
          <cell r="C173" t="str">
            <v>279700,Г.РЫБНИЦА,УЛ.ИНДУСТРИАЛЬНАЯ,1,МОЛДОВА</v>
          </cell>
          <cell r="D173">
            <v>503</v>
          </cell>
          <cell r="E173">
            <v>83</v>
          </cell>
          <cell r="F173" t="str">
            <v>ДАФ КРАСНЫЙ ХУТОР</v>
          </cell>
        </row>
        <row r="174">
          <cell r="A174" t="str">
            <v>ГРЕЦИЯ</v>
          </cell>
          <cell r="B174" t="str">
            <v>ALEXIADIIS VOLOS - GREECE</v>
          </cell>
          <cell r="C174" t="str">
            <v>VOLOS, GREECE</v>
          </cell>
          <cell r="D174">
            <v>500</v>
          </cell>
          <cell r="E174">
            <v>85</v>
          </cell>
          <cell r="F174" t="str">
            <v>ФСА БАЛМОШНАЯ</v>
          </cell>
        </row>
        <row r="175">
          <cell r="A175" t="str">
            <v>МОЛДАВИЯ</v>
          </cell>
          <cell r="B175" t="str">
            <v>АП МОЛДАВСКИЙ МЕТАЛЛУРГИЧЕСКИЙ З-Д</v>
          </cell>
          <cell r="C175" t="str">
            <v>Г.РЫБНИЦА УЛ.ИНДУСТРИАЛЬНАЯ 1  МОЛДАВИЯ</v>
          </cell>
          <cell r="D175">
            <v>500</v>
          </cell>
          <cell r="E175">
            <v>63</v>
          </cell>
          <cell r="F175" t="str">
            <v>ФСА СТ.ПОХВИСТНЕВО</v>
          </cell>
        </row>
        <row r="176">
          <cell r="A176" t="str">
            <v>ТУРЦИЯ</v>
          </cell>
          <cell r="B176" t="str">
            <v>САЛТОМ ЛИМИТЕД</v>
          </cell>
          <cell r="C176" t="str">
            <v>БАГАМСКИЕ О-ВА НАССАУ 50 ШИРЛЕЙ СТРИТ Р.О.БОКС СВ 13937</v>
          </cell>
          <cell r="D176">
            <v>500</v>
          </cell>
          <cell r="E176">
            <v>45</v>
          </cell>
          <cell r="F176" t="str">
            <v>ФСА ТУЛА</v>
          </cell>
        </row>
        <row r="177">
          <cell r="A177" t="str">
            <v>ТУРЦИЯ</v>
          </cell>
          <cell r="B177" t="str">
            <v>CUKUROVA CELIK ENDUSTRISI A.S.</v>
          </cell>
          <cell r="C177" t="str">
            <v>TURKEY, NEMRUT BAY</v>
          </cell>
          <cell r="D177">
            <v>500</v>
          </cell>
          <cell r="E177">
            <v>85</v>
          </cell>
          <cell r="F177" t="str">
            <v>ФСА УЛЬЯНОВСК 3</v>
          </cell>
        </row>
        <row r="178">
          <cell r="A178" t="str">
            <v>ЭСТОНИЯ</v>
          </cell>
          <cell r="B178" t="str">
            <v>АО "ЭСТМА" УЛ.САДАМА 17,ТАЛЛИНН</v>
          </cell>
          <cell r="C178" t="str">
            <v>ЕЕ 0001 ЭСТОНИЯ КОД 0970</v>
          </cell>
          <cell r="D178">
            <v>500</v>
          </cell>
          <cell r="E178">
            <v>800</v>
          </cell>
          <cell r="F178" t="str">
            <v>ДАФ ПЕЧОРЫ-ПСКОВСКИЕ</v>
          </cell>
        </row>
        <row r="179">
          <cell r="A179" t="str">
            <v>ЭСТОНИЯ</v>
          </cell>
          <cell r="B179" t="str">
            <v>АО"ЭМЕКС" ЕЕ0014,Г.ТАЛЛИН</v>
          </cell>
          <cell r="C179" t="str">
            <v>УЛ.БЕТООНИ 12,ЭСТОНИЯ ДЛЯ"HKS GMBH" ГЕРМАНИЯ</v>
          </cell>
          <cell r="D179">
            <v>499</v>
          </cell>
          <cell r="E179">
            <v>85</v>
          </cell>
          <cell r="F179" t="str">
            <v>ДАФ ИВАНГОРОД</v>
          </cell>
        </row>
        <row r="180">
          <cell r="A180" t="str">
            <v>КИТАЙ</v>
          </cell>
          <cell r="B180" t="str">
            <v>КОМПАНИЯ ПО ПРОМЫШЛЕННОСТИ СТРОИТ.МАТЕРИАЛОВ</v>
          </cell>
          <cell r="C180" t="str">
            <v>Г.МАНЬЧЖУРИЯ УЛ.ТРЕТЬЯ 10 КИТАЙ</v>
          </cell>
          <cell r="D180">
            <v>495</v>
          </cell>
          <cell r="E180">
            <v>60</v>
          </cell>
          <cell r="F180" t="str">
            <v>ДАФ ЗАБАЙКАЛЬСК</v>
          </cell>
        </row>
        <row r="181">
          <cell r="A181" t="str">
            <v>КИТАЙ</v>
          </cell>
          <cell r="B181" t="str">
            <v>ХАЙЛАРСКАЯ ЭКОНОМИЧЕСКАЯ КОМПАНИЯ  "ЛЯН - ТУН".</v>
          </cell>
          <cell r="C181" t="str">
            <v>КНР, Г. МАНЬЧЖУРИЯ, УЛ. ТРЕТЬЯ 10.</v>
          </cell>
          <cell r="D181">
            <v>490</v>
          </cell>
          <cell r="E181">
            <v>80</v>
          </cell>
          <cell r="F181" t="str">
            <v>ДАФ Г. МАНЬЧЖУРИЯ.</v>
          </cell>
        </row>
        <row r="182">
          <cell r="A182" t="str">
            <v>ФИНЛЯНДИЯ</v>
          </cell>
          <cell r="B182" t="str">
            <v>"АНСИЕН ТРЕЙДИНГ ОУ"</v>
          </cell>
          <cell r="C182" t="str">
            <v>ПЯЙВАКУММУНТИЕ 2В6, 02210 ЭСПОО,ФИНЛЯНДИЯ</v>
          </cell>
          <cell r="D182">
            <v>486</v>
          </cell>
          <cell r="E182">
            <v>75</v>
          </cell>
          <cell r="F182" t="str">
            <v>ДАФ  СТ.СВЕТОГОРСК</v>
          </cell>
        </row>
        <row r="183">
          <cell r="A183" t="str">
            <v>ЛАТВИЯ</v>
          </cell>
          <cell r="B183" t="str">
            <v>ООО "ВИГ И КО"</v>
          </cell>
          <cell r="C183" t="str">
            <v>ЛАТВИЯ Г.РИГА,УЛ.САЛНАС 24-43 (ДЛЯ "ПАРКЛАЙН ИНТЕРНЕЙШЕНЛ")</v>
          </cell>
          <cell r="D183">
            <v>480</v>
          </cell>
          <cell r="E183">
            <v>51</v>
          </cell>
          <cell r="F183" t="str">
            <v>ДАФ ПЕЧОРЫ</v>
          </cell>
        </row>
        <row r="184">
          <cell r="A184" t="str">
            <v>ФИНЛЯНДИЯ</v>
          </cell>
          <cell r="B184" t="str">
            <v>ФИРМА"КУУСАКОСКИ ОУ"</v>
          </cell>
          <cell r="C184" t="str">
            <v>ЛАСИХЮТТИ 4, 02781 ЕСПООФИНЛЯНДИЯ</v>
          </cell>
          <cell r="D184">
            <v>474</v>
          </cell>
          <cell r="E184">
            <v>58</v>
          </cell>
          <cell r="F184" t="str">
            <v>ДАФ ПЕЧОРА-ПСКОВСКАЯ</v>
          </cell>
        </row>
        <row r="185">
          <cell r="A185" t="str">
            <v>ЭСТОНИЯ</v>
          </cell>
          <cell r="B185" t="str">
            <v>АО "КУУСАМЕТ"</v>
          </cell>
          <cell r="C185" t="str">
            <v>ХАРЬЮМА,ЭСТОНИЯ</v>
          </cell>
          <cell r="D185">
            <v>471</v>
          </cell>
          <cell r="E185">
            <v>45</v>
          </cell>
          <cell r="F185" t="str">
            <v>ФСА ЯРОСЛАВЛЬ</v>
          </cell>
        </row>
        <row r="186">
          <cell r="A186" t="str">
            <v>ФИНЛЯНДИЯ</v>
          </cell>
          <cell r="B186" t="str">
            <v>АКЦИОНЕРНОЕ ОБЩЕСТВО "КУУСАКОСКИ"</v>
          </cell>
          <cell r="C186" t="str">
            <v>Г.ЕСПОО, ЛАСИХЮТТИ 4 02781,ФИНЛЯНДИЯ</v>
          </cell>
          <cell r="D186">
            <v>466</v>
          </cell>
          <cell r="E186">
            <v>78</v>
          </cell>
          <cell r="F186" t="str">
            <v>ДАФ -ВЯРТСИЛЯ</v>
          </cell>
        </row>
        <row r="187">
          <cell r="A187" t="str">
            <v>ЭСТОНИЯ</v>
          </cell>
          <cell r="B187" t="str">
            <v>"MEKOM LLC" ДЛЯ АО "МУУГАФЕРТЕК"</v>
          </cell>
          <cell r="C187" t="str">
            <v>КООРМА,1,ВИИМСИ,ХАРЬЮМАА ЭСТОНИЯ</v>
          </cell>
          <cell r="D187">
            <v>466</v>
          </cell>
          <cell r="E187">
            <v>66</v>
          </cell>
          <cell r="F187" t="str">
            <v>ФСА ТИХВИН</v>
          </cell>
        </row>
        <row r="188">
          <cell r="A188" t="str">
            <v>ЭСТОНИЯ</v>
          </cell>
          <cell r="B188" t="str">
            <v>АО МУУГАФЕРТЕК</v>
          </cell>
          <cell r="C188" t="str">
            <v>ЭСТОНИЯ СТ.МУУГА</v>
          </cell>
          <cell r="D188">
            <v>455</v>
          </cell>
          <cell r="E188">
            <v>93</v>
          </cell>
          <cell r="F188" t="str">
            <v>ФСА БРЯНСК</v>
          </cell>
        </row>
        <row r="189">
          <cell r="A189" t="str">
            <v>ТУРЦИЯ</v>
          </cell>
          <cell r="B189" t="str">
            <v>"ЭЛЬВЕКО МЕТАЛЗ ЛТД"</v>
          </cell>
          <cell r="C189" t="str">
            <v>НИКОЗИЯ КИПР</v>
          </cell>
          <cell r="D189">
            <v>452</v>
          </cell>
          <cell r="E189">
            <v>79</v>
          </cell>
          <cell r="F189" t="str">
            <v>ФСА Г ВОЛГОГРАД</v>
          </cell>
        </row>
        <row r="190">
          <cell r="A190" t="str">
            <v>ЛАТВИЯ</v>
          </cell>
          <cell r="B190" t="str">
            <v>ФИРМА "INTRANSMETAL" LTD</v>
          </cell>
          <cell r="C190" t="str">
            <v>Г.РИГА УЛ.АВИАЦИЯС 1-22 ЛАТВИЯ</v>
          </cell>
          <cell r="D190">
            <v>450</v>
          </cell>
          <cell r="E190">
            <v>56</v>
          </cell>
          <cell r="F190" t="str">
            <v>ДАФ ПОСЕНЬ</v>
          </cell>
        </row>
        <row r="191">
          <cell r="A191" t="str">
            <v>МОЛДАВИЯ</v>
          </cell>
          <cell r="B191" t="str">
            <v>АП МОЛДОВСКИЙ МЕТАЛЛУРГИЧЕСКИЙ ЗАВОД</v>
          </cell>
          <cell r="C191" t="str">
            <v xml:space="preserve"> МОЛДОВА Г.РЫБНИЦА УЛ.ИНДУСТРИАЛЬНАЯ,1</v>
          </cell>
          <cell r="D191">
            <v>450</v>
          </cell>
          <cell r="E191">
            <v>81</v>
          </cell>
          <cell r="F191" t="str">
            <v>ФСА СЫЗРАНЬ</v>
          </cell>
        </row>
        <row r="192">
          <cell r="A192" t="str">
            <v>ФИНЛЯНДИЯ</v>
          </cell>
          <cell r="B192" t="str">
            <v>КУУСАКОСКИ ОУ</v>
          </cell>
          <cell r="C192" t="str">
            <v>МУССАЛО НАКИНТИЕ КОТКА ФИНЛЯНДИЯ</v>
          </cell>
          <cell r="D192">
            <v>450</v>
          </cell>
          <cell r="E192">
            <v>800</v>
          </cell>
          <cell r="F192" t="str">
            <v>ДАФ ВЫБОРГ</v>
          </cell>
        </row>
        <row r="193">
          <cell r="A193" t="str">
            <v>ЛАТВИЯ</v>
          </cell>
          <cell r="B193" t="str">
            <v>ООО"ФРОДИС"</v>
          </cell>
          <cell r="C193" t="str">
            <v>1039 Г.РИГА,УЛ.УНИЯС,25  ЛАТВИЯ</v>
          </cell>
          <cell r="D193">
            <v>437</v>
          </cell>
          <cell r="E193">
            <v>58</v>
          </cell>
          <cell r="F193" t="str">
            <v>ДАФ ПЫТАЛОВ</v>
          </cell>
        </row>
        <row r="194">
          <cell r="A194" t="str">
            <v>ГЕРМАНИЯ</v>
          </cell>
          <cell r="B194" t="str">
            <v>"ИНТЕРЗЕРОХЕНИНГС ГМБХ"   ПО ПОРУЧЕНИЮ</v>
          </cell>
          <cell r="C194" t="str">
            <v xml:space="preserve"> ГЕРМАНИЯ "АСКО-ТРЕЙД ГМБХ" Г.ЛЮБЕК</v>
          </cell>
          <cell r="D194">
            <v>431</v>
          </cell>
          <cell r="E194">
            <v>60</v>
          </cell>
          <cell r="F194" t="str">
            <v>ДАФ ПОСИНЬ</v>
          </cell>
        </row>
        <row r="195">
          <cell r="A195" t="str">
            <v>ТУРЦИЯ</v>
          </cell>
          <cell r="B195" t="str">
            <v>KROMAN CELIK SANAYII A.S.</v>
          </cell>
          <cell r="C195" t="str">
            <v>ТУРЦИЯ, ХЕРЕКЕ-ДИЛЕСКЕЛЕСИ</v>
          </cell>
          <cell r="D195">
            <v>424</v>
          </cell>
          <cell r="E195">
            <v>88</v>
          </cell>
          <cell r="F195" t="str">
            <v>ФСА ИГУМНОВО</v>
          </cell>
        </row>
        <row r="196">
          <cell r="A196" t="str">
            <v>ЛАТВИЯ</v>
          </cell>
          <cell r="B196" t="str">
            <v>ООО"ФРОДИС"</v>
          </cell>
          <cell r="C196" t="str">
            <v>РИГА,УНИЯС,25 ЛАТВИЯ (ДЛЯ ФИРМЫ"ИНТЕРСЕРОН ХЕННИГС ГМБХ"ГЕРМАНИЯ)</v>
          </cell>
          <cell r="D196">
            <v>420</v>
          </cell>
          <cell r="E196">
            <v>78</v>
          </cell>
          <cell r="F196" t="str">
            <v>ДАФ ПОСИНЬ</v>
          </cell>
        </row>
        <row r="197">
          <cell r="A197" t="str">
            <v>МОЛДАВИЯ</v>
          </cell>
          <cell r="B197" t="str">
            <v>МОЛДАВСКИЙ МЕТАЛЛУРГИЧЕСКИЙ ЗАВОД</v>
          </cell>
          <cell r="C197" t="str">
            <v>МОЛДОВА,Г.РЫБНИЦА,УЛ.ИНДУСТРИАЛЬНАЯ,1</v>
          </cell>
          <cell r="D197">
            <v>420</v>
          </cell>
          <cell r="E197">
            <v>71</v>
          </cell>
          <cell r="F197" t="str">
            <v>ФСА ОРЕЛ</v>
          </cell>
        </row>
        <row r="198">
          <cell r="A198" t="str">
            <v>МОЛДАВИЯ</v>
          </cell>
          <cell r="B198" t="str">
            <v>МОЛДАВСКИЙ МЕТ.ЗАВОД</v>
          </cell>
          <cell r="C198" t="str">
            <v>279000 Г.РЫБНИЦА УЛ.ИНДУСТРИАЛЬНАЯ 1 МОЛДАВИЯ</v>
          </cell>
          <cell r="D198">
            <v>418</v>
          </cell>
          <cell r="E198">
            <v>75</v>
          </cell>
          <cell r="F198" t="str">
            <v>ФСА ПЕНЗА</v>
          </cell>
        </row>
        <row r="199">
          <cell r="A199" t="str">
            <v>ФИНЛЯНДИЯ</v>
          </cell>
          <cell r="B199" t="str">
            <v>ЭКСПЕДИТОРСКА ФИРМА "ХАМИКО""</v>
          </cell>
          <cell r="C199" t="str">
            <v>49461  ФИНЛЯНДИЯ ХАМИНА</v>
          </cell>
          <cell r="D199">
            <v>415</v>
          </cell>
          <cell r="E199">
            <v>144</v>
          </cell>
          <cell r="F199" t="str">
            <v>ДАФ ЛУЖАЙКА</v>
          </cell>
        </row>
        <row r="200">
          <cell r="A200" t="str">
            <v>ЛАТВИЯ</v>
          </cell>
          <cell r="B200" t="str">
            <v>ЗАВОД "ЛИЕПАЯС МЕТАЛЛУРГС"</v>
          </cell>
          <cell r="C200" t="str">
            <v>ЛР-3401 Г.ЛИЕПАЯ, ЛАТВИЯ ,УЛ.БРИВИБАС 93</v>
          </cell>
          <cell r="D200">
            <v>414</v>
          </cell>
          <cell r="E200">
            <v>90</v>
          </cell>
          <cell r="F200" t="str">
            <v>ФСА КИРЖАЧ</v>
          </cell>
        </row>
        <row r="201">
          <cell r="A201" t="str">
            <v>ЛАТВИЯ</v>
          </cell>
          <cell r="B201" t="str">
            <v>АО "СЕВЕРОСТАЛЬЛАТ" ДЛЯ СИА "ЮРСИМА"</v>
          </cell>
          <cell r="C201" t="str">
            <v>Г.РИГА ,УЛ.МЕДНИЕКУ,2, ЛАТВИЯ,LV-5001</v>
          </cell>
          <cell r="D201">
            <v>410</v>
          </cell>
          <cell r="E201">
            <v>45</v>
          </cell>
          <cell r="F201" t="str">
            <v>ФСА ЯРОСЛАВЛЬ</v>
          </cell>
        </row>
        <row r="202">
          <cell r="A202" t="str">
            <v>ЛАТВИЯ</v>
          </cell>
          <cell r="B202" t="str">
            <v>"РИЖСКОЕ СУДОХОДНОЕ АГЕНТСТВО" ЛАТВИЯ,Г.РИГА,УЛ.М.ПИЛС,13</v>
          </cell>
          <cell r="C202" t="str">
            <v>(ПО ПОРУЧЕНИЮ "КОЛЛИЕРС-ТРЕДИНГ,АССОЦИАТЕС" 372 ИРЛАНДИЯ, РО БОКС 3САРК ВИА ГУЕР</v>
          </cell>
          <cell r="D202">
            <v>406</v>
          </cell>
          <cell r="E202">
            <v>77</v>
          </cell>
          <cell r="F202" t="str">
            <v>ДАФ  ПЫТАЛОВО</v>
          </cell>
        </row>
        <row r="203">
          <cell r="A203" t="str">
            <v>КИТАЙ</v>
          </cell>
          <cell r="B203" t="str">
            <v>"ХУА СЯ" ТОРГОВО-ЭКОНОМИЧЕСКАЯ КОМПАНИЯ</v>
          </cell>
          <cell r="C203" t="str">
            <v>Г.МИШАНЬ УЛ.ВЭНЬ ХУА ЛУ 7 ТЕЛ:139363-9773</v>
          </cell>
          <cell r="D203">
            <v>404</v>
          </cell>
          <cell r="E203">
            <v>80</v>
          </cell>
          <cell r="F203" t="str">
            <v>ДАФ ГРОДЕКОВО</v>
          </cell>
        </row>
        <row r="204">
          <cell r="A204" t="str">
            <v>ИТАЛИЯ</v>
          </cell>
          <cell r="B204" t="str">
            <v>"КОЕКЛЕРИЧИ КАРБОМЕТАЛ СПА"</v>
          </cell>
          <cell r="C204" t="str">
            <v>ВИАЛЕ БРЕНТА,24-20139 МИЛАН,ИТАЛИЯ</v>
          </cell>
          <cell r="D204">
            <v>403</v>
          </cell>
          <cell r="E204">
            <v>45</v>
          </cell>
          <cell r="F204" t="str">
            <v>ФСА МЦЕНСК</v>
          </cell>
        </row>
        <row r="205">
          <cell r="A205" t="str">
            <v>ЛИТВА</v>
          </cell>
          <cell r="B205" t="str">
            <v>СП "ВОЛМЕТА"</v>
          </cell>
          <cell r="C205" t="str">
            <v>2005 ВИЛЬНЮС УЛ.ЖАЛЬГИРИО 90-240,ЛИТВА</v>
          </cell>
          <cell r="D205">
            <v>402</v>
          </cell>
          <cell r="E205">
            <v>55</v>
          </cell>
          <cell r="F205" t="str">
            <v>ДАФ -СОВЕТСК</v>
          </cell>
        </row>
        <row r="206">
          <cell r="A206" t="str">
            <v>ФИНЛЯНДИЯ</v>
          </cell>
          <cell r="B206" t="str">
            <v>АКЦИОНЕРНОЕ ОБЩЕСТВО"КУУСАКОСКИ"</v>
          </cell>
          <cell r="C206" t="str">
            <v>ФИНЛЯНДИЯ,Г.ЭСПОО ,ЛАСИХЮТТИ 4</v>
          </cell>
          <cell r="D206">
            <v>401</v>
          </cell>
          <cell r="E206">
            <v>79</v>
          </cell>
          <cell r="F206" t="str">
            <v>ДАФ -ВЯРТСИЛЯ</v>
          </cell>
        </row>
        <row r="207">
          <cell r="A207" t="str">
            <v>ЛАТВИЯ</v>
          </cell>
          <cell r="B207" t="str">
            <v>"ЛИЕПАЯС МЕТАЛУРГС"</v>
          </cell>
          <cell r="C207" t="str">
            <v>ЛВ-3400,Г.ЛИЕПАЯ,УЛ.БРИВИБАС,93, ЛАТВИЯ</v>
          </cell>
          <cell r="D207">
            <v>400</v>
          </cell>
          <cell r="E207">
            <v>78</v>
          </cell>
          <cell r="F207" t="str">
            <v>ФСА САРАНСК</v>
          </cell>
        </row>
        <row r="208">
          <cell r="A208" t="str">
            <v>ТУРЦИЯ</v>
          </cell>
          <cell r="B208" t="str">
            <v>"СЕЛЛКОП ИНТЕРПРАЙСИЗ ЛТД"</v>
          </cell>
          <cell r="C208" t="str">
            <v>США ВИЛМИНГТОН</v>
          </cell>
          <cell r="D208">
            <v>400</v>
          </cell>
          <cell r="E208">
            <v>58</v>
          </cell>
          <cell r="F208" t="str">
            <v>ФСА ЭЛИСТА</v>
          </cell>
        </row>
        <row r="209">
          <cell r="A209" t="str">
            <v>ЭСТОНИЯ</v>
          </cell>
          <cell r="B209" t="str">
            <v>АО "КУУСАМЕТ"</v>
          </cell>
          <cell r="C209" t="str">
            <v>ЭСТОНИЯ,ОЛИ 1,ВИИМСИ,ХАРЬЮМАА,/ДЛЯ ФИРМЫ "КУУСАКОСКИ OY"-ФИНЛЯНДИЯ/</v>
          </cell>
          <cell r="D209">
            <v>400</v>
          </cell>
          <cell r="E209">
            <v>58</v>
          </cell>
          <cell r="F209" t="str">
            <v>ДАФ СТ.ПЕЧОРЫ-ПСКОВСКИЕ</v>
          </cell>
        </row>
        <row r="210">
          <cell r="A210" t="str">
            <v>ЛАТВИЯ</v>
          </cell>
          <cell r="B210" t="str">
            <v>АО "ЛИЕПАЯС МЕТАЛУРГС"</v>
          </cell>
          <cell r="C210" t="str">
            <v>ЛАТВИЯ,Г.ЛИЕПАЯ,УЛ.БРИВИТАС,93</v>
          </cell>
          <cell r="D210">
            <v>395</v>
          </cell>
          <cell r="E210">
            <v>91</v>
          </cell>
          <cell r="F210" t="str">
            <v>ФСА Н.НОВГОРОД</v>
          </cell>
        </row>
        <row r="211">
          <cell r="A211" t="str">
            <v>КИТАЙ</v>
          </cell>
          <cell r="B211" t="str">
            <v>МАНЬЧЖУРСКАЯ КОМПАНИЯ ХУЛУНБУИРСКО-ГО АЙМАКА ПО ИМПОРТУ-ЭКСПОРТУ</v>
          </cell>
          <cell r="C211" t="str">
            <v>КНР, Г.МАНЬЧЖУРИЯ, УЛ.4-Я, 191</v>
          </cell>
          <cell r="D211">
            <v>385</v>
          </cell>
          <cell r="E211">
            <v>48</v>
          </cell>
          <cell r="F211" t="str">
            <v>ФСА Г.ЧИТА</v>
          </cell>
        </row>
        <row r="212">
          <cell r="A212" t="str">
            <v>ФИНЛЯНДИЯ</v>
          </cell>
          <cell r="B212" t="str">
            <v>АО"КУУСАКОСКИ"</v>
          </cell>
          <cell r="C212" t="str">
            <v xml:space="preserve"> ФИНЛЯНДИЯ ЭСПОО ЛАСИХЮТТИ,4</v>
          </cell>
          <cell r="D212">
            <v>383</v>
          </cell>
          <cell r="E212">
            <v>128</v>
          </cell>
          <cell r="F212" t="str">
            <v>ДАФ ЛУЖАЙКА</v>
          </cell>
        </row>
        <row r="213">
          <cell r="A213" t="str">
            <v>ЛАТВИЯ</v>
          </cell>
          <cell r="B213" t="str">
            <v>АО"ЛИЕПАЯС МЕТАЛЛУРГС"</v>
          </cell>
          <cell r="C213" t="str">
            <v>ЛАТВИЯ,Г.ЛИЕПАЯ,УЛ.БРИВИБАС,93</v>
          </cell>
          <cell r="D213">
            <v>381</v>
          </cell>
          <cell r="E213">
            <v>61</v>
          </cell>
          <cell r="F213" t="str">
            <v>ФСА ЛИВНЫ</v>
          </cell>
        </row>
        <row r="214">
          <cell r="A214" t="str">
            <v>ЛАТВИЯ</v>
          </cell>
          <cell r="B214" t="str">
            <v>ЗАВОД "ЛИЕПАЯС МЕТАЛЛУРГС"</v>
          </cell>
          <cell r="C214" t="str">
            <v>ЛВ-3401 Г.ЛИЕПАЯ,ЛАТВИЯ  УЛ.БРИВИБАС, 93</v>
          </cell>
          <cell r="D214">
            <v>366</v>
          </cell>
          <cell r="E214">
            <v>83</v>
          </cell>
          <cell r="F214" t="str">
            <v>ФСА ВЛАДИМИР</v>
          </cell>
        </row>
        <row r="215">
          <cell r="A215" t="str">
            <v>КИТАЙ</v>
          </cell>
          <cell r="B215" t="str">
            <v>МАНЬЧЖУPСКАЯ КОМПАНИЯ ПО МЕЖДУНАPОДНОМУ ТЕХ-ЭКОН.СОТPУДНИЧЕСТВУ.</v>
          </cell>
          <cell r="C215" t="str">
            <v>КHP.АPВМ.Г.МАНЬЧЖУPИЯ.УЛ.3-Я.ДОМ  "СОТPУДHИЧЕСТВО"</v>
          </cell>
          <cell r="D215">
            <v>360</v>
          </cell>
          <cell r="E215">
            <v>84</v>
          </cell>
          <cell r="F215" t="str">
            <v>ДАФ ЗАБАЙКАЛЬСК</v>
          </cell>
        </row>
        <row r="216">
          <cell r="A216" t="str">
            <v>КИТАЙ</v>
          </cell>
          <cell r="B216" t="str">
            <v>МАНЬЧЖУРСКАЯ КОМПАНИЯ ПО МЕЖДУНАР-УТЕХНИКО-ЭКОНОМИЧЕСКОМУ СОТРУДНИЧЕСТВУ</v>
          </cell>
          <cell r="C216" t="str">
            <v>КНР, Г.МАНЬЧЖУРИЯ,УЛ.ЧЕТВЕРТАЯ 88</v>
          </cell>
          <cell r="D216">
            <v>357</v>
          </cell>
          <cell r="E216">
            <v>46</v>
          </cell>
          <cell r="F216" t="str">
            <v>ДАФ ЗАБАЙКАЛЬСК</v>
          </cell>
        </row>
        <row r="217">
          <cell r="A217" t="str">
            <v>МОЛДАВИЯ</v>
          </cell>
          <cell r="B217" t="str">
            <v>АП МЕТАЛЛУРГИЧЕСКИЙ ЗАВОД</v>
          </cell>
          <cell r="C217" t="str">
            <v>279700 Г.РЫБНИЦА УЛ.ИНДУСТРИАЛЬНАЯ Д.1 МОЛДАВИЯ</v>
          </cell>
          <cell r="D217">
            <v>340</v>
          </cell>
          <cell r="E217">
            <v>67</v>
          </cell>
          <cell r="F217" t="str">
            <v>ФСА В.ВОЛОЧЕК</v>
          </cell>
        </row>
        <row r="218">
          <cell r="A218" t="str">
            <v>ЛАТВИЯ</v>
          </cell>
          <cell r="B218" t="str">
            <v>АО "ЛИЕПАЯС МЕТАЛЛУРГС"</v>
          </cell>
          <cell r="C218" t="str">
            <v>ЛАТВИЯ, Г.ЛИЕПАЯ, УЛ.БРИВИБАС, 93</v>
          </cell>
          <cell r="D218">
            <v>337</v>
          </cell>
          <cell r="E218">
            <v>67</v>
          </cell>
          <cell r="F218" t="str">
            <v>ФСА ЛИПЕЦК</v>
          </cell>
        </row>
        <row r="219">
          <cell r="A219" t="str">
            <v>ЛАТВИЯ</v>
          </cell>
          <cell r="B219" t="str">
            <v>ГАО "ЛИЕПАЯ МЕТАЛЛУРГ"</v>
          </cell>
          <cell r="C219" t="str">
            <v>ЛВ-3401,Г.ЛИЕПАЯ,УЛ.БРИВИБАС,93 ЛАТВИЯ</v>
          </cell>
          <cell r="D219">
            <v>330</v>
          </cell>
          <cell r="E219">
            <v>72</v>
          </cell>
          <cell r="F219" t="str">
            <v>ФСА ТВЕРЬ</v>
          </cell>
        </row>
        <row r="220">
          <cell r="A220" t="str">
            <v>ЛАТВИЯ</v>
          </cell>
          <cell r="B220" t="str">
            <v>АО"СЕВЕРОСТАЛЬЛАТ"</v>
          </cell>
          <cell r="C220" t="str">
            <v>ЛФ-5001,ЛАТВИЯ,Г.РИГА,УЛ.МЕДНИЕКУ 2</v>
          </cell>
          <cell r="D220">
            <v>325</v>
          </cell>
          <cell r="E220">
            <v>40</v>
          </cell>
          <cell r="F220" t="str">
            <v>ФСА ОРЕЛ</v>
          </cell>
        </row>
        <row r="221">
          <cell r="A221" t="str">
            <v>НОРВЕГИЯ</v>
          </cell>
          <cell r="B221" t="str">
            <v>"БРОДРЕН ЛОНДОН ТРЕЙД А.С."</v>
          </cell>
          <cell r="C221" t="str">
            <v>НОРВЕГИЯ,ДЛЯ "КЕЛЬВИН МЕНЕДЖМЕНТ ИНК" ПАРАИСТЕНТИЕ 7С,53650 ЛАППЕЕНРАНТА,ФИНЛЯНД</v>
          </cell>
          <cell r="D221">
            <v>320</v>
          </cell>
          <cell r="E221">
            <v>53</v>
          </cell>
          <cell r="F221" t="str">
            <v>ФСА ЛЫСЬВА</v>
          </cell>
        </row>
        <row r="222">
          <cell r="A222" t="str">
            <v>ЭСТОНИЯ</v>
          </cell>
          <cell r="B222" t="str">
            <v>АЛЬБАТРОС ЭЭСТИ АС ТАМОЖЕННЫЙ СКЛАД МЕТК</v>
          </cell>
          <cell r="C222" t="str">
            <v>ПАЛЬЯССААРЕ 28, ТАЛЛИННЭСТОНИЯ</v>
          </cell>
          <cell r="D222">
            <v>317</v>
          </cell>
          <cell r="E222">
            <v>52</v>
          </cell>
          <cell r="F222" t="str">
            <v>ДАФ ИВАНГОРОД-НАРВСКИЙ</v>
          </cell>
        </row>
        <row r="223">
          <cell r="A223" t="str">
            <v>ФИНЛЯНДИЯ</v>
          </cell>
          <cell r="B223" t="str">
            <v>ХУОЛИНТАКЕСКУС ОЙ/КУУСАКОСКИ ОЙ ДЛЯ "ЙОНАКОР ОЙ"</v>
          </cell>
          <cell r="C223" t="str">
            <v>ФИНЛЯНДИЯ</v>
          </cell>
          <cell r="D223">
            <v>315</v>
          </cell>
          <cell r="E223">
            <v>81</v>
          </cell>
          <cell r="F223" t="str">
            <v>ФСА  СТ.САПЕРНАЯ</v>
          </cell>
        </row>
        <row r="224">
          <cell r="A224" t="str">
            <v>ФИНЛЯНДИЯ</v>
          </cell>
          <cell r="B224" t="str">
            <v>"MEKOM LLC" ДЛЯ "АНСИЕН ТРЕЙДИНГ ОЮ"</v>
          </cell>
          <cell r="C224" t="str">
            <v>ПАЙВАКУММУНТИЕ 286,02210 ЭСПОО ФИНЛЯНДИЯ</v>
          </cell>
          <cell r="D224">
            <v>315</v>
          </cell>
          <cell r="E224">
            <v>70</v>
          </cell>
          <cell r="F224" t="str">
            <v>ФСА ТИХВИН</v>
          </cell>
        </row>
        <row r="225">
          <cell r="A225" t="str">
            <v>ФИНЛЯНДИЯ</v>
          </cell>
          <cell r="B225" t="str">
            <v>ФИРМА"КУУСАКОСКИ ОУ"</v>
          </cell>
          <cell r="C225" t="str">
            <v>МЕРИТУУЛЕЫНТИЕ 700,ХАСКИЫМАА 483 КОТКА ФИНЛЯНДИЯ</v>
          </cell>
          <cell r="D225">
            <v>314</v>
          </cell>
          <cell r="E225">
            <v>831</v>
          </cell>
          <cell r="F225" t="str">
            <v>СПТ КОТКА</v>
          </cell>
        </row>
        <row r="226">
          <cell r="A226" t="str">
            <v>ЛАТВИЯ</v>
          </cell>
          <cell r="B226" t="str">
            <v>АО "ЛИЕПАЯС МЕТАЛЛУРГС"</v>
          </cell>
          <cell r="C226" t="str">
            <v>ЛИЕПАЯ БРИВИБАС 93 ЛАТВИЯ</v>
          </cell>
          <cell r="D226">
            <v>312</v>
          </cell>
          <cell r="E226">
            <v>46</v>
          </cell>
          <cell r="F226" t="str">
            <v>ФСА ТУЛА</v>
          </cell>
        </row>
        <row r="227">
          <cell r="A227" t="str">
            <v>ФИНЛЯНДИЯ</v>
          </cell>
          <cell r="B227" t="str">
            <v>КУУСАКОСКИ ОУ</v>
          </cell>
          <cell r="C227" t="str">
            <v>246 ФИНЛЯНДИЯ 02781 ЕСПОО ЛАСИХЮТТИ 4</v>
          </cell>
          <cell r="D227">
            <v>311</v>
          </cell>
          <cell r="E227">
            <v>86</v>
          </cell>
          <cell r="F227" t="str">
            <v>ДАФ -СВЕТОГОРСК</v>
          </cell>
        </row>
        <row r="228">
          <cell r="A228" t="str">
            <v>ЛАТВИЯ</v>
          </cell>
          <cell r="B228" t="str">
            <v>"РИЖСКОЕ СУДОХОДНОЕ АГЕНСТВО РИСАГ"</v>
          </cell>
          <cell r="C228" t="str">
            <v>ЛАТВИЯ,Г.РИГА,УЛ.МАЗА ПИЛС,13(ПО ПОРУЧЕ-НИЮ "ИНТРАНСМЕТАЛ" ЛТД,ЛАТВИЯ,Г.РИГА,УЛ.</v>
          </cell>
          <cell r="D228">
            <v>310</v>
          </cell>
          <cell r="E228">
            <v>64</v>
          </cell>
          <cell r="F228" t="str">
            <v>ДАФ  СКАНГАЛИ</v>
          </cell>
        </row>
        <row r="229">
          <cell r="A229" t="str">
            <v>ЛИТВА</v>
          </cell>
          <cell r="B229" t="str">
            <v>АО "ЛИЕПАЯС МЕТАЛЛУРГС"</v>
          </cell>
          <cell r="C229" t="str">
            <v>ЛИЕПАЯ, УЛ.БРИВИБАС, 93, LV-3401 ЛАТВИЯ</v>
          </cell>
          <cell r="D229">
            <v>310</v>
          </cell>
          <cell r="E229">
            <v>83</v>
          </cell>
          <cell r="F229" t="str">
            <v>ФСА МЫТИЩИ</v>
          </cell>
        </row>
        <row r="230">
          <cell r="A230" t="str">
            <v>РЕСПУБЛИКА КОРЕЯ</v>
          </cell>
          <cell r="B230" t="str">
            <v>ДАЕ ИЛЬ КО.,ЛТД.,</v>
          </cell>
          <cell r="C230" t="str">
            <v>ДАЕРА-РА,КИНДЖАНГ-АП,КИНДЖАНГ-ГУН, ПУСАН,КОРЕЯ</v>
          </cell>
          <cell r="D230">
            <v>307</v>
          </cell>
          <cell r="E230">
            <v>45</v>
          </cell>
          <cell r="F230" t="str">
            <v>ФОБ П-КАМЧАТСКИЙ</v>
          </cell>
        </row>
        <row r="231">
          <cell r="A231" t="str">
            <v>КИТАЙ</v>
          </cell>
          <cell r="B231" t="str">
            <v>МАНЬЧЖУРСКАЯ КОМПАНИЯ"ХУА ЮНЬ"ПО ЭКОНОМИЧЕСКОЙ ТОРГОВЛЕ</v>
          </cell>
          <cell r="C231" t="str">
            <v>КИТАЙ Г.МАНЬЧЖУРИЯ, УЛ.ПЕРВАЯ, 47</v>
          </cell>
          <cell r="D231">
            <v>304</v>
          </cell>
          <cell r="E231">
            <v>75</v>
          </cell>
          <cell r="F231" t="str">
            <v>ДАФ ЗАБАЙКАЛЬСК</v>
          </cell>
        </row>
        <row r="232">
          <cell r="A232" t="str">
            <v>ЛАТВИЯ</v>
          </cell>
          <cell r="B232" t="str">
            <v>АО "ЛИЕПАЯС  МЕТАЛЛУРГС"</v>
          </cell>
          <cell r="C232" t="str">
            <v>LV-3401,Г.ЛИЕПАЯ,УЛ.БРИВИБАС,93   ЛАТВИЯ</v>
          </cell>
          <cell r="D232">
            <v>300</v>
          </cell>
          <cell r="E232">
            <v>62</v>
          </cell>
          <cell r="F232" t="str">
            <v>ФСА КУРСК</v>
          </cell>
        </row>
        <row r="233">
          <cell r="A233" t="str">
            <v>ЛАТВИЯ</v>
          </cell>
          <cell r="B233" t="str">
            <v>АО "ЛИЕПАЯС МЕТАЛУРГС"</v>
          </cell>
          <cell r="C233" t="str">
            <v xml:space="preserve"> ЛАТВИЯ ЛИЕПАЯ БРИВИБАС 93</v>
          </cell>
          <cell r="D233">
            <v>300</v>
          </cell>
          <cell r="E233">
            <v>79</v>
          </cell>
          <cell r="F233" t="str">
            <v>ФСА КАЗАНЬ</v>
          </cell>
        </row>
        <row r="234">
          <cell r="A234" t="str">
            <v>ЛАТВИЯ</v>
          </cell>
          <cell r="B234" t="str">
            <v>АО"ЛИЕПАЯС МЕТАЛЛУРГС"</v>
          </cell>
          <cell r="C234" t="str">
            <v>ЛАТВИЯ,Г.ЛИЕПАЯ,УЛ.БРИВИБАС,93</v>
          </cell>
          <cell r="D234">
            <v>300</v>
          </cell>
          <cell r="E234">
            <v>59</v>
          </cell>
          <cell r="F234" t="str">
            <v>ФСА ОРЕЛ</v>
          </cell>
        </row>
        <row r="235">
          <cell r="A235" t="str">
            <v>ЛИТВА</v>
          </cell>
          <cell r="B235" t="str">
            <v>"ХАНСЕН ГЕВИНДИГСИНДУСТРИ"(ПО КОНТРАКТУ С</v>
          </cell>
          <cell r="C235" t="str">
            <v>"БОНИБАН БАЛТИК")КЛАЙПЕДА,ШИЛУТЕС ПЛЯНТАС,125 ЛИТВА</v>
          </cell>
          <cell r="D235">
            <v>300</v>
          </cell>
          <cell r="E235">
            <v>55</v>
          </cell>
          <cell r="F235" t="str">
            <v>ДАФ КРАСНОЕ</v>
          </cell>
        </row>
        <row r="236">
          <cell r="A236" t="str">
            <v>РЕСПУБЛИКА КОРЕЯ</v>
          </cell>
          <cell r="B236" t="str">
            <v>"ЧУН ДЖИ СЕРВИНГ КО.,ЛТД"</v>
          </cell>
          <cell r="C236" t="str">
            <v>КОЕКС 2С-25,САМСУНГ-ДОНГ,ГАНГНАМ-ГУ, СЕУЛ,КОРЕЯ РЕСП.</v>
          </cell>
          <cell r="D236">
            <v>300</v>
          </cell>
          <cell r="E236">
            <v>83</v>
          </cell>
          <cell r="F236" t="str">
            <v>ФОБ ВЛАДИВОСТОК</v>
          </cell>
        </row>
        <row r="237">
          <cell r="A237" t="str">
            <v>ЭСТОНИЯ</v>
          </cell>
          <cell r="B237" t="str">
            <v>ГАО "ЭМЕКС" ЭСТОНИЯ,УЛ.БЕТООНИ 12,ЕЕ0014,ТАЛЛИНН</v>
          </cell>
          <cell r="C237" t="str">
            <v>(ДЛЯ "НКS ГМБХ" ГЕРМАНИЯ,ДЮССЕЛЬДОРФ,БУРГГРАФЕНШТРАССЕ,5,ХАНДЕЛЬСГЕЗЕЛЬШАФТ)</v>
          </cell>
          <cell r="D237">
            <v>300</v>
          </cell>
          <cell r="E237">
            <v>83</v>
          </cell>
          <cell r="F237" t="str">
            <v>ДАФ  ПЕЧОРЫ</v>
          </cell>
        </row>
        <row r="238">
          <cell r="A238" t="str">
            <v>ФИНЛЯНДИЯ</v>
          </cell>
          <cell r="B238" t="str">
            <v>ФИРМА "КУУСАКОСКИ ОУ"</v>
          </cell>
          <cell r="C238" t="str">
            <v>Г. ХУТТИПОЯНКУЯ 2 02780 ЕСПОО ФИНЛЯНДИЯ</v>
          </cell>
          <cell r="D238">
            <v>298</v>
          </cell>
          <cell r="E238">
            <v>600</v>
          </cell>
          <cell r="F238" t="str">
            <v>ДДУ КОТКА</v>
          </cell>
        </row>
        <row r="239">
          <cell r="A239" t="str">
            <v>ЛАТВИЯ</v>
          </cell>
          <cell r="B239" t="str">
            <v>"РИЖСКОЕ СУДОХОДНОЕ АГЕНСТВО"</v>
          </cell>
          <cell r="C239" t="str">
            <v>ЛАТВИЯ Г.РИГА УЛ.М.ПИЛС Д.13,"ИНТРАНСМЕТАЛЛ ЛТД" ЛАТВИЯ</v>
          </cell>
          <cell r="D239">
            <v>292</v>
          </cell>
          <cell r="E239">
            <v>59</v>
          </cell>
          <cell r="F239" t="str">
            <v>ДАФ  ПЫТАЛОВО</v>
          </cell>
        </row>
        <row r="240">
          <cell r="A240" t="str">
            <v>МОЛДАВИЯ</v>
          </cell>
          <cell r="B240" t="str">
            <v>АП МЕТАЛЛУРГИЧЕСКИЙ ЗАВОД</v>
          </cell>
          <cell r="C240" t="str">
            <v>279700 Г.РЫБНИЦА УЛ.ИНДУСТРИАЛЬНАЯ Д.1 МОЛДАВИЯ</v>
          </cell>
          <cell r="D240">
            <v>283</v>
          </cell>
          <cell r="E240">
            <v>63</v>
          </cell>
          <cell r="F240" t="str">
            <v>ФСА ТОРЖОК</v>
          </cell>
        </row>
        <row r="241">
          <cell r="A241" t="str">
            <v>ЛАТВИЯ</v>
          </cell>
          <cell r="B241" t="str">
            <v>ООО "ФРОДИС"</v>
          </cell>
          <cell r="C241" t="str">
            <v>Г.РИГА УЛ.УНИЯС,25 ЛАТВИЯ</v>
          </cell>
          <cell r="D241">
            <v>282</v>
          </cell>
          <cell r="E241">
            <v>45</v>
          </cell>
          <cell r="F241" t="str">
            <v>ДАФ СЕБЕЖ</v>
          </cell>
        </row>
        <row r="242">
          <cell r="A242" t="str">
            <v>КИТАЙ</v>
          </cell>
          <cell r="B242" t="str">
            <v>КОМПАНИЯ ПО ВНЕШНЕЭКОНОМИЧЕСКОМУ СОТРУДНИЧЕСТВУ ПРИ ХАРБИНСКОМ УПРАВЛЕНИИ Ж/Д "С</v>
          </cell>
          <cell r="C242" t="str">
            <v>"СОЙ ФЭН ХЭ" КИТАЙ.</v>
          </cell>
          <cell r="D242">
            <v>278</v>
          </cell>
          <cell r="E242">
            <v>63</v>
          </cell>
          <cell r="F242" t="str">
            <v>ДАФ ЗАБАЙКАЛЬСК</v>
          </cell>
        </row>
        <row r="243">
          <cell r="A243" t="str">
            <v>ЛАТВИЯ</v>
          </cell>
          <cell r="B243" t="str">
            <v>СИА "ЮРСИМА" ПО ПОРУЧЕНИЮ Ф"САЛТОМЕЛИМИТЕД" СОДРУЖ.БАГАМСКИХ ОСТРОВОВ</v>
          </cell>
          <cell r="C243" t="str">
            <v>ЛАТВИЯ,РИГА</v>
          </cell>
          <cell r="D243">
            <v>275</v>
          </cell>
          <cell r="E243">
            <v>63</v>
          </cell>
          <cell r="F243" t="str">
            <v>ФСА КАЛУГА</v>
          </cell>
        </row>
        <row r="244">
          <cell r="A244" t="str">
            <v>КИТАЙ</v>
          </cell>
          <cell r="B244" t="str">
            <v>ТОРГОВО-ЭКОНОМИЧЕСКАЯ КОМПАНИЯ</v>
          </cell>
          <cell r="C244" t="str">
            <v>ХЭЙХЭЙСКОГО МЕСТНОГО Ж/Д УПРАВЛЕНИЯ. КНР Г ХЭЙХЭ УЛ ТУН ЦЗЯН 1</v>
          </cell>
          <cell r="D244">
            <v>273</v>
          </cell>
          <cell r="E244">
            <v>90</v>
          </cell>
          <cell r="F244" t="str">
            <v>ЕХВ БЛАГОВЕЩЕНСК</v>
          </cell>
        </row>
        <row r="245">
          <cell r="A245" t="str">
            <v>ФИНЛЯНДИЯ</v>
          </cell>
          <cell r="B245" t="str">
            <v>ФИРМА "KUUSAKOSKI OY"</v>
          </cell>
          <cell r="C245" t="str">
            <v>9618111 ХЕЙНОЛА,ФИНЛЯНДИЯ</v>
          </cell>
          <cell r="D245">
            <v>273</v>
          </cell>
          <cell r="E245">
            <v>106</v>
          </cell>
          <cell r="F245" t="str">
            <v>ДАФ -БУСЛАВСКАЯ</v>
          </cell>
        </row>
        <row r="246">
          <cell r="A246" t="str">
            <v>ЭСТОНИЯ</v>
          </cell>
          <cell r="B246" t="str">
            <v>АО "ЭСТМА"</v>
          </cell>
          <cell r="C246" t="str">
            <v>САДАМА 17, ТАЛЛИННЭСТОНИЯ</v>
          </cell>
          <cell r="D246">
            <v>272</v>
          </cell>
          <cell r="E246">
            <v>635</v>
          </cell>
          <cell r="F246" t="str">
            <v>ДАФ ИВАНГОРОД-НАРВСКИЙ</v>
          </cell>
        </row>
        <row r="247">
          <cell r="A247" t="str">
            <v>ИТАЛИЯ</v>
          </cell>
          <cell r="B247" t="str">
            <v>САЛТОМ ЛИМИТЕД</v>
          </cell>
          <cell r="C247" t="str">
            <v>БАГАМСКИЕ О-ВА НАССАУ 50 ШИРЛЕЙ СТРИТ Р.О.БОКС СВ 13937</v>
          </cell>
          <cell r="D247">
            <v>270</v>
          </cell>
          <cell r="E247">
            <v>45</v>
          </cell>
          <cell r="F247" t="str">
            <v>ФСА ТУЛА</v>
          </cell>
        </row>
        <row r="248">
          <cell r="A248" t="str">
            <v>МОЛДАВИЯ</v>
          </cell>
          <cell r="B248" t="str">
            <v>АП МОЛДАВСКИЙ МЕТАЛЛУРГИЧЕСКИЙ З-Д</v>
          </cell>
          <cell r="C248" t="str">
            <v>Г.РЫБНИЦА УЛ.ИНДУСТРИАЛЬНАЯ 1  МОЛДАВИЯ</v>
          </cell>
          <cell r="D248">
            <v>270</v>
          </cell>
          <cell r="E248">
            <v>60</v>
          </cell>
          <cell r="F248" t="str">
            <v>ФСА СТ.НОВООТРАДНАЯ</v>
          </cell>
        </row>
        <row r="249">
          <cell r="A249" t="str">
            <v>ГЕРМАНИЯ</v>
          </cell>
          <cell r="B249" t="str">
            <v>"РТВ РОШТОФФХАНДЕЛЬ ГМБХ"</v>
          </cell>
          <cell r="C249" t="str">
            <v>ГЕРМАНИЯ, 52525, ХАЙНСБЕРГ, ХОХШТРАССЕ, 95 ТЕЛ.:01713732084,0203579935</v>
          </cell>
          <cell r="D249">
            <v>268</v>
          </cell>
          <cell r="E249">
            <v>4113</v>
          </cell>
          <cell r="F249" t="str">
            <v>СИП ДЮЙСБУРГ</v>
          </cell>
        </row>
        <row r="250">
          <cell r="A250" t="str">
            <v>ЛАТВИЯ</v>
          </cell>
          <cell r="B250" t="str">
            <v>ЗАВОД "ЛИЕПАЯС МЕТАЛЛУРГС"</v>
          </cell>
          <cell r="C250" t="str">
            <v>ЛАТВИЯ,Г.ЛИЕПАЯ,УЛ.БРИВИБАС,93</v>
          </cell>
          <cell r="D250">
            <v>262</v>
          </cell>
          <cell r="E250">
            <v>82</v>
          </cell>
          <cell r="F250" t="str">
            <v>ФСА МОСКВА</v>
          </cell>
        </row>
        <row r="251">
          <cell r="A251" t="str">
            <v>ЛАТВИЯ</v>
          </cell>
          <cell r="B251" t="str">
            <v>ФИРМА "INTRANSMETAL"</v>
          </cell>
          <cell r="C251" t="str">
            <v>Г.РИГА УЛ.АВИАЦИЯС 1-22 ЛАТВИЯ</v>
          </cell>
          <cell r="D251">
            <v>260</v>
          </cell>
          <cell r="E251">
            <v>46</v>
          </cell>
          <cell r="F251" t="str">
            <v>ДАФ СКАНГАЛИ</v>
          </cell>
        </row>
        <row r="252">
          <cell r="A252" t="str">
            <v>ЭСТОНИЯ</v>
          </cell>
          <cell r="B252" t="str">
            <v>ГАО "ЭМЕКС"</v>
          </cell>
          <cell r="C252" t="str">
            <v>Г ТАЛЛИНН УЛ.БЕТОНИ 12 ЕЕ0014</v>
          </cell>
          <cell r="D252">
            <v>260</v>
          </cell>
          <cell r="E252">
            <v>22</v>
          </cell>
          <cell r="F252" t="str">
            <v>ФСА ТУЛА</v>
          </cell>
        </row>
        <row r="253">
          <cell r="A253" t="str">
            <v>КИТАЙ</v>
          </cell>
          <cell r="B253" t="str">
            <v>МАНЬЧЖУРСКАЯ КОМПАНИЯ "ХУА ЮНЬ"</v>
          </cell>
          <cell r="C253" t="str">
            <v>КНР, Г.МАНЬЧЖУРИЯ,                 УЛ.2-Я МАНЬЧЖУРСКАЯ 40</v>
          </cell>
          <cell r="D253">
            <v>255</v>
          </cell>
          <cell r="E253">
            <v>75</v>
          </cell>
          <cell r="F253" t="str">
            <v>ДАФ МАНЬЧЖУРИЯ</v>
          </cell>
        </row>
        <row r="254">
          <cell r="A254" t="str">
            <v>ЭСТОНИЯ</v>
          </cell>
          <cell r="B254" t="str">
            <v>АО"КУУСАМЕТ"</v>
          </cell>
          <cell r="C254" t="str">
            <v>ОЛИ-1,ВИИМСИ,ХАРЬЮМАА,СТ.МУУГА, ЭСТОНИЯ</v>
          </cell>
          <cell r="D254">
            <v>255</v>
          </cell>
          <cell r="E254">
            <v>88</v>
          </cell>
          <cell r="F254" t="str">
            <v>ДАФ МУУГА</v>
          </cell>
        </row>
        <row r="255">
          <cell r="A255" t="str">
            <v>ЛАТВИЯ</v>
          </cell>
          <cell r="B255" t="str">
            <v>ООО "ФРОДИС" ДЛЯ INTERSEROH-HENNINGS GMBH(ГЕРМАНИЯ)</v>
          </cell>
          <cell r="C255" t="str">
            <v>Г.РИГА,УЛ.УНИЯС,25,ЛАТВИЯ</v>
          </cell>
          <cell r="D255">
            <v>254</v>
          </cell>
          <cell r="E255">
            <v>73</v>
          </cell>
          <cell r="F255" t="str">
            <v>ДАФ   ГРАНИЦА РФ</v>
          </cell>
        </row>
        <row r="256">
          <cell r="A256" t="str">
            <v>ЭСТОНИЯ</v>
          </cell>
          <cell r="B256" t="str">
            <v>АО"КУУСАМЕТ"</v>
          </cell>
          <cell r="C256" t="str">
            <v>ЭСТОНИЯ,ОЛИ-1,ВИИМСИ,ХАРЬЮМАА</v>
          </cell>
          <cell r="D256">
            <v>250</v>
          </cell>
          <cell r="E256">
            <v>64</v>
          </cell>
          <cell r="F256" t="str">
            <v>ФСА ИВАНОВО</v>
          </cell>
        </row>
        <row r="257">
          <cell r="A257" t="str">
            <v>ТУРЦИЯ</v>
          </cell>
          <cell r="B257" t="str">
            <v>DILER DEMIR CELIK END.VE TIC.A.S.</v>
          </cell>
          <cell r="C257" t="str">
            <v>TERSANE CAD.NO.46-48 DILER HAN 8000 KARAKOY ISTANBUL/TURKEY DILER OK PORT,TURKEY</v>
          </cell>
          <cell r="D257">
            <v>248</v>
          </cell>
          <cell r="E257">
            <v>95</v>
          </cell>
          <cell r="F257" t="str">
            <v>ФАС АЗОВ</v>
          </cell>
        </row>
        <row r="258">
          <cell r="A258" t="str">
            <v>ЭСТОНИЯ</v>
          </cell>
          <cell r="B258" t="str">
            <v>АО"КУУСАМЕТ"</v>
          </cell>
          <cell r="C258" t="str">
            <v>ОЛИ-1,ВИИМСИ,ХАРЬЮМАА.ЭСТОНИЯ.</v>
          </cell>
          <cell r="D258">
            <v>247</v>
          </cell>
          <cell r="E258">
            <v>72</v>
          </cell>
          <cell r="F258" t="str">
            <v>ДАФ ПЕЧОРЫ</v>
          </cell>
        </row>
        <row r="259">
          <cell r="A259" t="str">
            <v>ФИНЛЯНДИЯ</v>
          </cell>
          <cell r="B259" t="str">
            <v>"ИМАТРА СТИЛ ОУ" (ДЛЯ МЕТАЛ ОВЕРСИЗ ТРЕЙДИНГ ИНК.)</v>
          </cell>
          <cell r="C259" t="str">
            <v>ИМАТРА, ФИНЛЯНДИЯ</v>
          </cell>
          <cell r="D259">
            <v>245</v>
          </cell>
          <cell r="E259">
            <v>85</v>
          </cell>
          <cell r="F259" t="str">
            <v>ДАФ -СВЕТОГОРСК</v>
          </cell>
        </row>
        <row r="260">
          <cell r="A260" t="str">
            <v>МОЛДАВИЯ</v>
          </cell>
          <cell r="B260" t="str">
            <v>АП"МОЛДАВСКИЙ МЕТАЛЛУРГИЧЕСКИЙ ЗАВОД"</v>
          </cell>
          <cell r="C260" t="str">
            <v>279700 МОЛДАВИЯ РЫБНИЦА ИНДУСТРИАЛЬНАЯ 1</v>
          </cell>
          <cell r="D260">
            <v>242</v>
          </cell>
          <cell r="E260">
            <v>71</v>
          </cell>
          <cell r="F260" t="str">
            <v>ФСА НАЛЬЧИК</v>
          </cell>
        </row>
        <row r="261">
          <cell r="A261" t="str">
            <v>КИТАЙ</v>
          </cell>
          <cell r="B261" t="str">
            <v>ХАРБИНСКАЯ КОМПАНИЯ ВНЕШНЕЭКОНОМИЧСКИХ СВЯЗЕЙ И ВНЕШНЕЙ ТОРГОВЛИ КНР</v>
          </cell>
          <cell r="C261" t="str">
            <v>КИТАЙ Г.ХАРБИН</v>
          </cell>
          <cell r="D261">
            <v>240</v>
          </cell>
          <cell r="E261">
            <v>75</v>
          </cell>
          <cell r="F261" t="str">
            <v>ДАФ ЗАБАЙКАЛЬСК</v>
          </cell>
        </row>
        <row r="262">
          <cell r="A262" t="str">
            <v>КИТАЙ</v>
          </cell>
          <cell r="B262" t="str">
            <v>МАНЬЧЖУРСКАЯ КОМПАНИЯ ПО МЕЖДУН.ТЭС</v>
          </cell>
          <cell r="C262" t="str">
            <v>КИТАЙ Г МАHЬЧЖУРИЯ УЛ ПЯТАЯ 26</v>
          </cell>
          <cell r="D262">
            <v>240</v>
          </cell>
          <cell r="E262">
            <v>70</v>
          </cell>
          <cell r="F262" t="str">
            <v>ДАФ ЗАБАЙКАЛЬСК</v>
          </cell>
        </row>
        <row r="263">
          <cell r="A263" t="str">
            <v>МОЛДАВИЯ</v>
          </cell>
          <cell r="B263" t="str">
            <v>АП МЕТАЛЛУРГИЧЕСКИЙ ЗАВОД</v>
          </cell>
          <cell r="C263" t="str">
            <v>279700 Г.РЫБНИЦА УЛ.ИНДУСТРИАЛЬНАЯ Д.1 МОЛДАВИЯ</v>
          </cell>
          <cell r="D263">
            <v>240</v>
          </cell>
          <cell r="E263">
            <v>59</v>
          </cell>
          <cell r="F263" t="str">
            <v>ФСА РЖЕВ</v>
          </cell>
        </row>
        <row r="264">
          <cell r="A264" t="str">
            <v>МОЛДАВИЯ</v>
          </cell>
          <cell r="B264" t="str">
            <v>АП МЕТАЛЛУРГИЧЕСКИЙ ЗАВОД</v>
          </cell>
          <cell r="C264" t="str">
            <v>279700 Г.РЫБНИЦА УЛ.ИНДУСТРИАЛЬНАЯ Д.1 МОЛДАВИЯ</v>
          </cell>
          <cell r="D264">
            <v>234</v>
          </cell>
          <cell r="E264">
            <v>54</v>
          </cell>
          <cell r="F264" t="str">
            <v>ФСА БЕЖЕЦК</v>
          </cell>
        </row>
        <row r="265">
          <cell r="A265" t="str">
            <v>ФИНЛЯНДИЯ</v>
          </cell>
          <cell r="B265" t="str">
            <v>ХОВИНСААРИ Р.ОУ/РК/ГЛЕНДОРА ПЛ.12</v>
          </cell>
          <cell r="C265" t="str">
            <v>48401 Г.КОТКА,ФИНЛЯНДИЯ ДЛЯ "ГЛЕНДОРА ИНТЕРНАТИОНАЛЬ ЛТД"</v>
          </cell>
          <cell r="D265">
            <v>230</v>
          </cell>
          <cell r="E265">
            <v>68</v>
          </cell>
          <cell r="F265" t="str">
            <v>ФСА КУЗНЕЦК</v>
          </cell>
        </row>
        <row r="266">
          <cell r="A266" t="str">
            <v>ФИНЛЯНДИЯ</v>
          </cell>
          <cell r="B266" t="str">
            <v>"OUTOKUMPU ROSSIJA OY"</v>
          </cell>
          <cell r="C266" t="str">
            <v>P.O.BOX 280,FIN-02201,ESPOO ФИНЛЯНДИЯ</v>
          </cell>
          <cell r="D266">
            <v>230</v>
          </cell>
          <cell r="E266">
            <v>649</v>
          </cell>
          <cell r="F266" t="str">
            <v>ДАФ ЛУЖАЙКА</v>
          </cell>
        </row>
        <row r="267">
          <cell r="A267" t="str">
            <v>ЭСТОНИЯ</v>
          </cell>
          <cell r="B267" t="str">
            <v>АО "КУУСАМЕТ"</v>
          </cell>
          <cell r="C267" t="str">
            <v>ОЛИ-Л, ВИИМСИ, ХАРЬЮМАА ЭСТОНИЯ</v>
          </cell>
          <cell r="D267">
            <v>230</v>
          </cell>
          <cell r="E267">
            <v>52</v>
          </cell>
          <cell r="F267" t="str">
            <v>ДАФ ПЕЧОРЫ</v>
          </cell>
        </row>
        <row r="268">
          <cell r="A268" t="str">
            <v>ЛИТВА</v>
          </cell>
          <cell r="B268" t="str">
            <v>СП "ВОЛМЕТА" 2005 ВИЛЬНЮС,УЛ.ЖАЛЬГИРИО 90-240</v>
          </cell>
          <cell r="C268" t="str">
            <v>ЛИТВА</v>
          </cell>
          <cell r="D268">
            <v>228</v>
          </cell>
          <cell r="E268">
            <v>53</v>
          </cell>
          <cell r="F268" t="str">
            <v>ДАФ -ПАГЕГЯЙ</v>
          </cell>
        </row>
        <row r="269">
          <cell r="A269" t="str">
            <v>КИТАЙ</v>
          </cell>
          <cell r="B269" t="str">
            <v>РАДИОТЕЛЕВИЗИОННАЯ КОМПАНИЯ-149 ОТДЕЛ КО МПАНИИ ПРИГРАНИЧНОЙ ТОРГОВЛИ</v>
          </cell>
          <cell r="C269" t="str">
            <v>КНР,АРВМ,Г.МАНЬЧЖУРИЯ</v>
          </cell>
          <cell r="D269">
            <v>226</v>
          </cell>
          <cell r="E269">
            <v>20</v>
          </cell>
          <cell r="F269" t="str">
            <v>ДАФ МАНЬЧЖУРИЯ</v>
          </cell>
        </row>
        <row r="270">
          <cell r="A270" t="str">
            <v>ЛАТВИЯ</v>
          </cell>
          <cell r="B270" t="str">
            <v>РИЖСКОЕ СУДОХОДНОЕ АГЕНСТВО /ПО ПОРУЧ."ИНТРАНСМЕТАЛ ЛТД" ЛАТВИЯ,Г.РИГА/</v>
          </cell>
          <cell r="C270" t="str">
            <v>ЛАТВИЯ,Г.РИГА,УЛ.АВИАЦИЯС,1-22</v>
          </cell>
          <cell r="D270">
            <v>226</v>
          </cell>
          <cell r="E270">
            <v>62</v>
          </cell>
          <cell r="F270" t="str">
            <v>ДАФ  ПЫТАЛОВО</v>
          </cell>
        </row>
        <row r="271">
          <cell r="A271" t="str">
            <v>ЛАТВИЯ</v>
          </cell>
          <cell r="B271" t="str">
            <v>АО"ЛИЕПАЯС МЕТАЛЛУРГС" ПО ПОРУЧ.Ф"САЛТОМЕ ЛИМИТЕД" СОДРУЖЕСТВО БАГАМСКИХ ОСТРОВО</v>
          </cell>
          <cell r="C271" t="str">
            <v>ЛАТВИЯ,Г.ЛИЕПАЯ,УЛ.БРИВИБАС,93</v>
          </cell>
          <cell r="D271">
            <v>222</v>
          </cell>
          <cell r="E271">
            <v>64</v>
          </cell>
          <cell r="F271" t="str">
            <v>ФСА КАЛУГА</v>
          </cell>
        </row>
        <row r="272">
          <cell r="A272" t="str">
            <v>ЛАТВИЯ</v>
          </cell>
          <cell r="B272" t="str">
            <v>СИА"ЮРСИМА" ПО ПОРУЧ.Ф"САЛТОМЕ ЛИМИТЕД" СОДРУЖЕСТВО БАГАМСКИХ ОСТРОВОВ</v>
          </cell>
          <cell r="C272" t="str">
            <v>ЛАТВИЯ, РИГА</v>
          </cell>
          <cell r="D272">
            <v>220</v>
          </cell>
          <cell r="E272">
            <v>63</v>
          </cell>
          <cell r="F272" t="str">
            <v>ФСА КАЛУГА</v>
          </cell>
        </row>
        <row r="273">
          <cell r="A273" t="str">
            <v>ФИНЛЯНДИЯ</v>
          </cell>
          <cell r="B273" t="str">
            <v>"КЕЛЬВИН МЭНЭДЖМЕНТ ИНК"</v>
          </cell>
          <cell r="C273" t="str">
            <v>ПАРАИСТЕНТИЕ 7С,53650 ЛАПЕЕНРАНТА. ФИНЛЯНДИЯ.ЧЕРЕЗ ИМАТРА СТИЛ ОЮ</v>
          </cell>
          <cell r="D273">
            <v>220</v>
          </cell>
          <cell r="E273">
            <v>88</v>
          </cell>
          <cell r="F273" t="str">
            <v>ДАФ СВЕТОГОРСК-ИМАТРАНКОСКИ</v>
          </cell>
        </row>
        <row r="274">
          <cell r="A274" t="str">
            <v>ФИНЛЯНДИЯ</v>
          </cell>
          <cell r="B274" t="str">
            <v>ФИРМА "ОЙ САЙМА ЛАНС ЛТД"</v>
          </cell>
          <cell r="C274" t="str">
            <v>48101  ФИНЛЯНДИЯ КОТКА ПО БОКС 123</v>
          </cell>
          <cell r="D274">
            <v>220</v>
          </cell>
          <cell r="E274">
            <v>650</v>
          </cell>
          <cell r="F274" t="str">
            <v>ДАФ БУСЛОВСКАЯ</v>
          </cell>
        </row>
        <row r="275">
          <cell r="A275" t="str">
            <v>МОЛДАВИЯ</v>
          </cell>
          <cell r="B275" t="str">
            <v>МОЛДАВСКИЙ МЕТАЛЛУРГИЧЕСКИЙ ЗАВОД</v>
          </cell>
          <cell r="C275" t="str">
            <v>МОЛДОВА.279700,Г.РЫБНИЦА,УЛ.ИНДУСТРИАЛЬНАЯ, 1</v>
          </cell>
          <cell r="D275">
            <v>217</v>
          </cell>
          <cell r="E275">
            <v>87</v>
          </cell>
          <cell r="F275" t="str">
            <v>ФСА КЛИНЦЫ</v>
          </cell>
        </row>
        <row r="276">
          <cell r="A276" t="str">
            <v>НОРВЕГИЯ</v>
          </cell>
          <cell r="B276" t="str">
            <v>ФИРМА "БРОДР.ЛОНДОН ТРЕЙДИНГ А/С"</v>
          </cell>
          <cell r="C276" t="str">
            <v>0602 ОСЛО,МАЛЕРХАУГВН,19-23.ЧЕРЕЗ КАЛИНИНГРАДСКИЙ МОРСКОЙ ТОРГОВЫЙ ПОРТ НОРВЕГИЯ</v>
          </cell>
          <cell r="D276">
            <v>214</v>
          </cell>
          <cell r="E276">
            <v>58</v>
          </cell>
          <cell r="F276" t="str">
            <v>ФАС Г.КАЛИНИНГРАД</v>
          </cell>
        </row>
        <row r="277">
          <cell r="A277" t="str">
            <v>ФИНЛЯНДИЯ</v>
          </cell>
          <cell r="B277" t="str">
            <v>"ОУТОКУМПУ РОССИЯ ОЮ"/"ОУТОКУМПУ ПОЛАРИТ ОЮ"</v>
          </cell>
          <cell r="C277" t="str">
            <v>ФИНЛЯНДИЯ ДЛЯ КЕЛЬВИН МЭНЭДЖМЕНТ ИН ТОРНИО ПАРАИСТЕНТИЕ 7С, 53650 ЛАППЕЕНРАНТА</v>
          </cell>
          <cell r="D277">
            <v>210</v>
          </cell>
          <cell r="E277">
            <v>461</v>
          </cell>
          <cell r="F277" t="str">
            <v>ДАФ ВЯРТСИЛЯ-НИИРАЛА</v>
          </cell>
        </row>
        <row r="278">
          <cell r="A278" t="str">
            <v>ЭСТОНИЯ</v>
          </cell>
          <cell r="B278" t="str">
            <v>АО КУУСАМЕТ,ОЛИ-1,ВИИМСИ,ХАРЬЮМАА,</v>
          </cell>
          <cell r="C278" t="str">
            <v>СТ.МУУГА, ЭСТОНИЯ /ДЛЯ "КУУСАКОСКИ"/ ESPOO LASIHYTTI,4 FINLAND</v>
          </cell>
          <cell r="D278">
            <v>210</v>
          </cell>
          <cell r="E278">
            <v>86</v>
          </cell>
          <cell r="F278" t="str">
            <v>ДАФ ИВАНГОРОД</v>
          </cell>
        </row>
        <row r="279">
          <cell r="A279" t="str">
            <v>ГЕРМАНИЯ</v>
          </cell>
          <cell r="B279" t="str">
            <v>"ИНТЕРЗЕРОХЕНИНГС ГМБХ"</v>
          </cell>
          <cell r="C279" t="str">
            <v>Г.ЛЮБЕК  ГЕРМАНИЯ</v>
          </cell>
          <cell r="D279">
            <v>207</v>
          </cell>
          <cell r="E279">
            <v>60</v>
          </cell>
          <cell r="F279" t="str">
            <v>ДАФ ПОСИНЬ</v>
          </cell>
        </row>
        <row r="280">
          <cell r="A280" t="str">
            <v>ЭСТОНИЯ</v>
          </cell>
          <cell r="B280" t="str">
            <v>ГАО "ЭМЕКС" ДЛЯ "HKS GMBH"</v>
          </cell>
          <cell r="C280" t="str">
            <v>ЕЕ0014, ТАЛЛИНН, УЛ.БЕТОНИ, 12, ЭСТОНИЯ</v>
          </cell>
          <cell r="D280">
            <v>206</v>
          </cell>
          <cell r="E280">
            <v>82</v>
          </cell>
          <cell r="F280" t="str">
            <v>ДАФ ИВАНГОРОД</v>
          </cell>
        </row>
        <row r="281">
          <cell r="A281" t="str">
            <v>ФИНЛЯНДИЯ</v>
          </cell>
          <cell r="B281" t="str">
            <v>ФИРМА "КУУСАКОСКИ ОЙ"              ХУОЛИНТАКЕСКУС ОУ,МУССАЛО</v>
          </cell>
          <cell r="C281" t="str">
            <v>КОТКА, ФИНЛЯНДИЯ (ДЛЯ ФИРМЫ "ДЖЕНЕ-РАЛ ЭНТЕРПРАЙСЕЗ ЛИМИТЕД" ИРЛАНДИЯ)</v>
          </cell>
          <cell r="D281">
            <v>205</v>
          </cell>
          <cell r="E281">
            <v>1120</v>
          </cell>
          <cell r="F281" t="str">
            <v>ДАФ ВЫБОРГ</v>
          </cell>
        </row>
        <row r="282">
          <cell r="A282" t="str">
            <v>ФИНЛЯНДИЯ</v>
          </cell>
          <cell r="B282" t="str">
            <v>"НОВА АЛЛОЙС АГ"</v>
          </cell>
          <cell r="C282" t="str">
            <v>ФИНЛЯНДИЯ Г.ЛОВИСА</v>
          </cell>
          <cell r="D282">
            <v>205</v>
          </cell>
          <cell r="E282">
            <v>664</v>
          </cell>
          <cell r="F282" t="str">
            <v>ДАФ ЛУЖАЙКА</v>
          </cell>
        </row>
        <row r="283">
          <cell r="A283" t="str">
            <v>ЛАТВИЯ</v>
          </cell>
          <cell r="B283" t="str">
            <v>СИА "ЮРСИМА"(ПО ПОРУЧЕНИЮ "АНДОРРА БИЗНЕС КОММУНИКЕЙШН",АНДОРРА)</v>
          </cell>
          <cell r="C283" t="str">
            <v>ЛАТВИЯ Г.РИГА</v>
          </cell>
          <cell r="D283">
            <v>204</v>
          </cell>
          <cell r="E283">
            <v>41</v>
          </cell>
          <cell r="F283" t="str">
            <v>ФСА Г.КАЛУГА</v>
          </cell>
        </row>
        <row r="284">
          <cell r="A284" t="str">
            <v>ЛАТВИЯ</v>
          </cell>
          <cell r="B284" t="str">
            <v>ООО"ВИК И КО"</v>
          </cell>
          <cell r="C284" t="str">
            <v>РИГА САЛНАС 24-43 ЛАТВИЯ</v>
          </cell>
          <cell r="D284">
            <v>204</v>
          </cell>
          <cell r="E284">
            <v>69</v>
          </cell>
          <cell r="F284" t="str">
            <v>ФСА НОГИНСК</v>
          </cell>
        </row>
        <row r="285">
          <cell r="A285" t="str">
            <v>ЛАТВИЯ</v>
          </cell>
          <cell r="B285" t="str">
            <v>ООО "ФРОДИС"</v>
          </cell>
          <cell r="C285" t="str">
            <v>ЛАТВИЯ, Г.РИГА, УЛ.УНИЯС 25 ДЛЯ "МЕТАЛ ДИСТРИБЬЮШЕН КОМПАНИ" ИРЛАНДИЯ</v>
          </cell>
          <cell r="D285">
            <v>204</v>
          </cell>
          <cell r="E285">
            <v>72</v>
          </cell>
          <cell r="F285" t="str">
            <v>ДАФ ПОСИНЬ</v>
          </cell>
        </row>
        <row r="286">
          <cell r="A286" t="str">
            <v>МОЛДАВИЯ</v>
          </cell>
          <cell r="B286" t="str">
            <v>АП МЕТАЛЛУРГИЧЕСКИЙ ЗАВОД</v>
          </cell>
          <cell r="C286" t="str">
            <v>279700 Г.РЫБНИЦА УЛ.ИНДУСТРИАЛЬНАЯ Д.1 МОЛДАВИЯ</v>
          </cell>
          <cell r="D286">
            <v>204</v>
          </cell>
          <cell r="E286">
            <v>52</v>
          </cell>
          <cell r="F286" t="str">
            <v>ФСА КИМРЫ</v>
          </cell>
        </row>
        <row r="287">
          <cell r="A287" t="str">
            <v>ФИНЛЯНДИЯ</v>
          </cell>
          <cell r="B287" t="str">
            <v>"БРОДРЕН ЛОНДОН ТРЭЙДИНГ А.С.",  НОРВЕГИЯ, ДЛЯ "КЕЛЬВИН МЭНЭДЖМЕНТ ИНК"</v>
          </cell>
          <cell r="C287" t="str">
            <v>ФИНЛЯНДИЯ ПАРАИСТЕНТИЕ 7С, 53650 ЛАППЕЕНРАНТА</v>
          </cell>
          <cell r="D287">
            <v>204</v>
          </cell>
          <cell r="E287">
            <v>54</v>
          </cell>
          <cell r="F287" t="str">
            <v>ФСА СОЛИКАМСК</v>
          </cell>
        </row>
        <row r="288">
          <cell r="A288" t="str">
            <v>ЭСТОНИЯ</v>
          </cell>
          <cell r="B288" t="str">
            <v>ГАО "ЭМЕКС" ЭСТОНИЯ,Г.ТАЛЛИНН,УЛ.БЕТООНИ 12,ЕЕ0014</v>
          </cell>
          <cell r="C288" t="str">
            <v>(ПО ПОРУЧЕНИЮ ФИРМЫ "ХКС ГМБХ",ГЕРМАНИЯ,40545,ДЮССЕЛЬДОРФ,ХАНДЕЛЬГЕЗЕЛЬШАФТ, БУР</v>
          </cell>
          <cell r="D288">
            <v>204</v>
          </cell>
          <cell r="E288">
            <v>81</v>
          </cell>
          <cell r="F288" t="str">
            <v>ДАФ  ПЕЧОРЫ</v>
          </cell>
        </row>
        <row r="289">
          <cell r="A289" t="str">
            <v>КИТАЙ</v>
          </cell>
          <cell r="B289" t="str">
            <v>"ПЭЙ-Я"ТОРГОВО-ЭКОНОМИЧЕСКАЯ ПРОИЗВОДСТВЕННАЯ КОМПАНИЯ</v>
          </cell>
          <cell r="C289" t="str">
            <v>Г.ДУНИН УЛ.ДЖУН ХУА 54</v>
          </cell>
          <cell r="D289">
            <v>203</v>
          </cell>
          <cell r="E289">
            <v>145</v>
          </cell>
          <cell r="F289" t="str">
            <v>ДАФ ДУНИН</v>
          </cell>
        </row>
        <row r="290">
          <cell r="A290" t="str">
            <v>НОРВЕГИЯ</v>
          </cell>
          <cell r="B290" t="str">
            <v>АО "КУСАКОСКИ ОУ"</v>
          </cell>
          <cell r="C290" t="str">
            <v>ЭСПОО, ФИНЛЯНДИЯ</v>
          </cell>
          <cell r="D290">
            <v>202</v>
          </cell>
          <cell r="E290">
            <v>68</v>
          </cell>
          <cell r="F290" t="str">
            <v>ФАС -АРХАНГЕЛЬСК</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ow r="1">
          <cell r="A1" t="str">
            <v xml:space="preserve"> </v>
          </cell>
        </row>
      </sheetData>
      <sheetData sheetId="170">
        <row r="1">
          <cell r="A1">
            <v>0</v>
          </cell>
        </row>
      </sheetData>
      <sheetData sheetId="171">
        <row r="1">
          <cell r="A1" t="str">
            <v>ООО ДТЭК РА</v>
          </cell>
        </row>
      </sheetData>
      <sheetData sheetId="172">
        <row r="1">
          <cell r="A1">
            <v>0</v>
          </cell>
        </row>
      </sheetData>
      <sheetData sheetId="173">
        <row r="1">
          <cell r="A1" t="str">
            <v>ООО "НПЦ ДТЭК"</v>
          </cell>
        </row>
      </sheetData>
      <sheetData sheetId="174">
        <row r="1">
          <cell r="A1">
            <v>0</v>
          </cell>
        </row>
      </sheetData>
      <sheetData sheetId="175">
        <row r="1">
          <cell r="C1" t="str">
            <v>Примечание(!) : столбцы не вставлять, местами их не менять; формат столбца "Статус расчетов" выдерживать строго по форме (Меньше ** дней, Больше ** дней, Предоплата); строго выдерживать знаки +/- в столбце "Задолженность" и в расшифровке по дням (платежи со знаком +)</v>
          </cell>
        </row>
      </sheetData>
      <sheetData sheetId="176">
        <row r="2">
          <cell r="A2" t="str">
            <v xml:space="preserve">   Децентрализованные поставки  -   Угольный блок </v>
          </cell>
        </row>
      </sheetData>
      <sheetData sheetId="177"/>
      <sheetData sheetId="178"/>
      <sheetData sheetId="179"/>
      <sheetData sheetId="180"/>
      <sheetData sheetId="181"/>
      <sheetData sheetId="182"/>
      <sheetData sheetId="183"/>
      <sheetData sheetId="184">
        <row r="1">
          <cell r="C1" t="str">
            <v>Примечание(!) : столбцы не вставлять, местами их не менять; формат столбца "Статус расчетов" выдерживать строго по форме (Меньше ** дней, Больше ** дней, Предоплата); строго выдерживать знаки +/- в столбце "Задолженность" и в расшифровке по дням (платежи со знаком +)</v>
          </cell>
        </row>
      </sheetData>
      <sheetData sheetId="185"/>
      <sheetData sheetId="18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дм (2)"/>
      <sheetName val="земля"/>
      <sheetName val="Кадри"/>
      <sheetName val="канц"/>
      <sheetName val="інф"/>
      <sheetName val="єк (2)"/>
      <sheetName val="одяг"/>
      <sheetName val="связь"/>
      <sheetName val="компод"/>
      <sheetName val="проезд"/>
      <sheetName val="пож"/>
      <sheetName val="стор"/>
      <sheetName val="страх"/>
      <sheetName val="дез"/>
      <sheetName val="харч_06"/>
      <sheetName val="банк"/>
      <sheetName val="лит"/>
      <sheetName val="мусор"/>
      <sheetName val="цив"/>
      <sheetName val="тех"/>
      <sheetName val="інш витрати"/>
      <sheetName val="assump"/>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refreshError="1"/>
      <sheetData sheetId="2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банк"/>
      <sheetName val="дез"/>
      <sheetName val="связь"/>
      <sheetName val="компод"/>
      <sheetName val="пож"/>
      <sheetName val="проезд"/>
      <sheetName val="страх"/>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ланс"/>
      <sheetName val="експл"/>
      <sheetName val="812"/>
      <sheetName val="макет 430"/>
      <sheetName val="операц"/>
      <sheetName val="assump"/>
    </sheetNames>
    <sheetDataSet>
      <sheetData sheetId="0" refreshError="1"/>
      <sheetData sheetId="1" refreshError="1"/>
      <sheetData sheetId="2" refreshError="1">
        <row r="7">
          <cell r="AB7" t="str">
            <v>тис.грн.</v>
          </cell>
        </row>
        <row r="8">
          <cell r="I8" t="str">
            <v>Скоригований план 2006 року</v>
          </cell>
          <cell r="J8" t="str">
            <v>Очікуване</v>
          </cell>
          <cell r="K8" t="str">
            <v>Звіт</v>
          </cell>
          <cell r="L8" t="str">
            <v>Проект</v>
          </cell>
          <cell r="N8" t="str">
            <v>січень</v>
          </cell>
          <cell r="O8" t="str">
            <v>лютий</v>
          </cell>
          <cell r="P8" t="str">
            <v>березень</v>
          </cell>
          <cell r="R8" t="str">
            <v>квітень</v>
          </cell>
          <cell r="S8" t="str">
            <v>травень</v>
          </cell>
          <cell r="T8" t="str">
            <v>червень</v>
          </cell>
          <cell r="V8" t="str">
            <v>липень</v>
          </cell>
          <cell r="W8" t="str">
            <v>серпень</v>
          </cell>
          <cell r="X8" t="str">
            <v>вересень</v>
          </cell>
          <cell r="Z8" t="str">
            <v>жовтень</v>
          </cell>
          <cell r="AB8" t="str">
            <v>грудень</v>
          </cell>
        </row>
        <row r="9">
          <cell r="J9" t="str">
            <v xml:space="preserve">виконання </v>
          </cell>
          <cell r="K9" t="str">
            <v>9 міс.</v>
          </cell>
          <cell r="L9" t="str">
            <v>плану</v>
          </cell>
          <cell r="N9" t="str">
            <v>плану</v>
          </cell>
          <cell r="O9" t="str">
            <v>плану</v>
          </cell>
          <cell r="P9" t="str">
            <v>плану</v>
          </cell>
          <cell r="R9" t="str">
            <v>плану</v>
          </cell>
          <cell r="S9" t="str">
            <v>плану</v>
          </cell>
          <cell r="T9" t="str">
            <v>плану</v>
          </cell>
          <cell r="V9" t="str">
            <v>плану</v>
          </cell>
          <cell r="W9" t="str">
            <v>плану</v>
          </cell>
          <cell r="X9" t="str">
            <v>плану</v>
          </cell>
          <cell r="Z9" t="str">
            <v>плану</v>
          </cell>
          <cell r="AB9" t="str">
            <v>плану</v>
          </cell>
        </row>
        <row r="10">
          <cell r="J10" t="str">
            <v>2006 року</v>
          </cell>
          <cell r="K10" t="str">
            <v>2006 року</v>
          </cell>
          <cell r="L10" t="str">
            <v>на 2007 рік</v>
          </cell>
          <cell r="N10" t="str">
            <v>на 2007 рік</v>
          </cell>
          <cell r="O10" t="str">
            <v>на 2007 рік</v>
          </cell>
          <cell r="P10" t="str">
            <v>на 2007 рік</v>
          </cell>
          <cell r="R10" t="str">
            <v>на 2007 рік</v>
          </cell>
          <cell r="S10" t="str">
            <v>на 2007 рік</v>
          </cell>
          <cell r="T10" t="str">
            <v>на 2007 рік</v>
          </cell>
          <cell r="V10" t="str">
            <v>на 2007 рік</v>
          </cell>
          <cell r="W10" t="str">
            <v>на 2007 рік</v>
          </cell>
          <cell r="X10" t="str">
            <v>на 2007 рік</v>
          </cell>
          <cell r="Z10" t="str">
            <v>на 2007 рік</v>
          </cell>
          <cell r="AB10" t="str">
            <v>на 2007 рік</v>
          </cell>
        </row>
        <row r="11">
          <cell r="I11">
            <v>95843.1</v>
          </cell>
          <cell r="J11">
            <v>87308</v>
          </cell>
          <cell r="K11">
            <v>61656.2</v>
          </cell>
          <cell r="L11">
            <v>113787.6</v>
          </cell>
          <cell r="N11">
            <v>8396.7000000000007</v>
          </cell>
          <cell r="O11">
            <v>8516.7999999999993</v>
          </cell>
          <cell r="P11">
            <v>8973.5</v>
          </cell>
          <cell r="R11">
            <v>9088.7000000000007</v>
          </cell>
          <cell r="S11">
            <v>9542.1</v>
          </cell>
          <cell r="T11">
            <v>9850.6</v>
          </cell>
          <cell r="V11">
            <v>9594.7999999999993</v>
          </cell>
          <cell r="W11">
            <v>9678.7999999999993</v>
          </cell>
          <cell r="X11">
            <v>9850</v>
          </cell>
          <cell r="Z11">
            <v>9926</v>
          </cell>
          <cell r="AB11">
            <v>10639.3</v>
          </cell>
        </row>
        <row r="12">
          <cell r="K12">
            <v>0</v>
          </cell>
          <cell r="L12">
            <v>0</v>
          </cell>
        </row>
        <row r="13">
          <cell r="I13">
            <v>49696</v>
          </cell>
          <cell r="J13">
            <v>49634.8</v>
          </cell>
          <cell r="K13">
            <v>36255</v>
          </cell>
          <cell r="L13">
            <v>60026.7</v>
          </cell>
          <cell r="N13">
            <v>5017.3999999999996</v>
          </cell>
          <cell r="O13">
            <v>5004</v>
          </cell>
          <cell r="P13">
            <v>4987.7</v>
          </cell>
          <cell r="R13">
            <v>4833.1000000000004</v>
          </cell>
          <cell r="S13">
            <v>4828.5</v>
          </cell>
          <cell r="T13">
            <v>4838.7</v>
          </cell>
          <cell r="V13">
            <v>4693.3</v>
          </cell>
          <cell r="W13">
            <v>4757.1000000000004</v>
          </cell>
          <cell r="X13">
            <v>4885.8</v>
          </cell>
          <cell r="Z13">
            <v>5111.8</v>
          </cell>
          <cell r="AB13">
            <v>5830.3</v>
          </cell>
        </row>
        <row r="14">
          <cell r="I14">
            <v>400</v>
          </cell>
          <cell r="J14">
            <v>440</v>
          </cell>
          <cell r="K14">
            <v>301.60000000000002</v>
          </cell>
          <cell r="L14">
            <v>550</v>
          </cell>
          <cell r="N14">
            <v>46</v>
          </cell>
          <cell r="O14">
            <v>46</v>
          </cell>
          <cell r="P14">
            <v>46</v>
          </cell>
          <cell r="R14">
            <v>46</v>
          </cell>
          <cell r="S14">
            <v>46</v>
          </cell>
          <cell r="T14">
            <v>46</v>
          </cell>
          <cell r="V14">
            <v>45</v>
          </cell>
          <cell r="W14">
            <v>46</v>
          </cell>
          <cell r="X14">
            <v>46</v>
          </cell>
          <cell r="Z14">
            <v>45</v>
          </cell>
          <cell r="AB14">
            <v>46</v>
          </cell>
        </row>
        <row r="15">
          <cell r="I15">
            <v>400</v>
          </cell>
          <cell r="J15">
            <v>440</v>
          </cell>
          <cell r="K15">
            <v>301.60000000000002</v>
          </cell>
          <cell r="L15">
            <v>550</v>
          </cell>
          <cell r="N15">
            <v>46</v>
          </cell>
          <cell r="O15">
            <v>46</v>
          </cell>
          <cell r="P15">
            <v>46</v>
          </cell>
          <cell r="R15">
            <v>46</v>
          </cell>
          <cell r="S15">
            <v>46</v>
          </cell>
          <cell r="T15">
            <v>46</v>
          </cell>
          <cell r="V15">
            <v>45</v>
          </cell>
          <cell r="W15">
            <v>46</v>
          </cell>
          <cell r="X15">
            <v>46</v>
          </cell>
          <cell r="Z15">
            <v>45</v>
          </cell>
          <cell r="AB15">
            <v>46</v>
          </cell>
        </row>
        <row r="16">
          <cell r="I16">
            <v>0</v>
          </cell>
          <cell r="K16">
            <v>0</v>
          </cell>
          <cell r="L16">
            <v>0</v>
          </cell>
        </row>
        <row r="17">
          <cell r="I17">
            <v>0</v>
          </cell>
          <cell r="K17">
            <v>0</v>
          </cell>
          <cell r="L17">
            <v>0</v>
          </cell>
        </row>
        <row r="18">
          <cell r="I18">
            <v>0</v>
          </cell>
          <cell r="K18">
            <v>0</v>
          </cell>
          <cell r="L18">
            <v>0</v>
          </cell>
        </row>
        <row r="19">
          <cell r="I19">
            <v>0</v>
          </cell>
          <cell r="K19">
            <v>0</v>
          </cell>
          <cell r="L19">
            <v>0</v>
          </cell>
        </row>
        <row r="20">
          <cell r="I20">
            <v>0</v>
          </cell>
          <cell r="K20">
            <v>0</v>
          </cell>
          <cell r="L20">
            <v>0</v>
          </cell>
        </row>
        <row r="21">
          <cell r="I21">
            <v>8499.1</v>
          </cell>
          <cell r="J21">
            <v>8499.1</v>
          </cell>
          <cell r="K21">
            <v>5928</v>
          </cell>
          <cell r="L21">
            <v>12262.3</v>
          </cell>
          <cell r="N21">
            <v>974.7</v>
          </cell>
          <cell r="O21">
            <v>984.4</v>
          </cell>
          <cell r="P21">
            <v>982.7</v>
          </cell>
          <cell r="R21">
            <v>893.5</v>
          </cell>
          <cell r="S21">
            <v>901.3</v>
          </cell>
          <cell r="T21">
            <v>922.1</v>
          </cell>
          <cell r="V21">
            <v>807</v>
          </cell>
          <cell r="W21">
            <v>862.5</v>
          </cell>
          <cell r="X21">
            <v>961.6</v>
          </cell>
          <cell r="Z21">
            <v>1122.0999999999999</v>
          </cell>
          <cell r="AB21">
            <v>1631.2</v>
          </cell>
        </row>
        <row r="22">
          <cell r="I22">
            <v>167.1</v>
          </cell>
          <cell r="J22">
            <v>114.9</v>
          </cell>
          <cell r="K22">
            <v>88.7</v>
          </cell>
          <cell r="L22">
            <v>127.1</v>
          </cell>
          <cell r="N22">
            <v>9.3000000000000007</v>
          </cell>
          <cell r="O22">
            <v>9.9</v>
          </cell>
          <cell r="P22">
            <v>11.4</v>
          </cell>
          <cell r="R22">
            <v>9.8000000000000007</v>
          </cell>
          <cell r="S22">
            <v>11.2</v>
          </cell>
          <cell r="T22">
            <v>10.7</v>
          </cell>
          <cell r="V22">
            <v>10.4</v>
          </cell>
          <cell r="W22">
            <v>10.8</v>
          </cell>
          <cell r="X22">
            <v>10.4</v>
          </cell>
          <cell r="Z22">
            <v>11</v>
          </cell>
          <cell r="AB22">
            <v>10.8</v>
          </cell>
        </row>
        <row r="23">
          <cell r="I23">
            <v>3268.1</v>
          </cell>
          <cell r="J23">
            <v>3268.1</v>
          </cell>
          <cell r="K23">
            <v>2259.1</v>
          </cell>
          <cell r="L23">
            <v>4537</v>
          </cell>
          <cell r="N23">
            <v>360.6</v>
          </cell>
          <cell r="O23">
            <v>364.2</v>
          </cell>
          <cell r="P23">
            <v>363.6</v>
          </cell>
          <cell r="R23">
            <v>330.6</v>
          </cell>
          <cell r="S23">
            <v>333.5</v>
          </cell>
          <cell r="T23">
            <v>341.2</v>
          </cell>
          <cell r="V23">
            <v>298.60000000000002</v>
          </cell>
          <cell r="W23">
            <v>319.10000000000002</v>
          </cell>
          <cell r="X23">
            <v>355.8</v>
          </cell>
          <cell r="Z23">
            <v>415.2</v>
          </cell>
          <cell r="AB23">
            <v>603.5</v>
          </cell>
        </row>
        <row r="24">
          <cell r="I24">
            <v>220</v>
          </cell>
          <cell r="J24">
            <v>270</v>
          </cell>
          <cell r="K24">
            <v>198</v>
          </cell>
          <cell r="L24">
            <v>273</v>
          </cell>
          <cell r="N24">
            <v>30</v>
          </cell>
          <cell r="O24">
            <v>27</v>
          </cell>
          <cell r="P24">
            <v>29</v>
          </cell>
          <cell r="R24">
            <v>25</v>
          </cell>
          <cell r="S24">
            <v>20</v>
          </cell>
          <cell r="T24">
            <v>15</v>
          </cell>
          <cell r="V24">
            <v>14</v>
          </cell>
          <cell r="W24">
            <v>13</v>
          </cell>
          <cell r="X24">
            <v>13</v>
          </cell>
          <cell r="Z24">
            <v>27</v>
          </cell>
          <cell r="AB24">
            <v>30</v>
          </cell>
        </row>
        <row r="25">
          <cell r="I25">
            <v>862.4</v>
          </cell>
          <cell r="J25">
            <v>862.4</v>
          </cell>
          <cell r="K25">
            <v>582.9</v>
          </cell>
          <cell r="L25">
            <v>1178.0999999999999</v>
          </cell>
          <cell r="N25">
            <v>90.4</v>
          </cell>
          <cell r="O25">
            <v>89.4</v>
          </cell>
          <cell r="P25">
            <v>92.7</v>
          </cell>
          <cell r="R25">
            <v>89.8</v>
          </cell>
          <cell r="S25">
            <v>92.2</v>
          </cell>
          <cell r="T25">
            <v>92.4</v>
          </cell>
          <cell r="V25">
            <v>87.8</v>
          </cell>
          <cell r="W25">
            <v>90.3</v>
          </cell>
          <cell r="X25">
            <v>94.4</v>
          </cell>
          <cell r="Z25">
            <v>104.7</v>
          </cell>
          <cell r="AB25">
            <v>143.6</v>
          </cell>
        </row>
        <row r="26">
          <cell r="I26">
            <v>325.7</v>
          </cell>
          <cell r="J26">
            <v>325.7</v>
          </cell>
          <cell r="K26">
            <v>212.9</v>
          </cell>
          <cell r="L26">
            <v>435.7</v>
          </cell>
          <cell r="N26">
            <v>33.4</v>
          </cell>
          <cell r="O26">
            <v>33.1</v>
          </cell>
          <cell r="P26">
            <v>34.299999999999997</v>
          </cell>
          <cell r="R26">
            <v>33.200000000000003</v>
          </cell>
          <cell r="S26">
            <v>34.1</v>
          </cell>
          <cell r="T26">
            <v>34.200000000000003</v>
          </cell>
          <cell r="V26">
            <v>32.5</v>
          </cell>
          <cell r="W26">
            <v>33.4</v>
          </cell>
          <cell r="X26">
            <v>34.9</v>
          </cell>
          <cell r="Z26">
            <v>38.700000000000003</v>
          </cell>
          <cell r="AB26">
            <v>53.1</v>
          </cell>
        </row>
        <row r="27">
          <cell r="I27">
            <v>24049</v>
          </cell>
          <cell r="J27">
            <v>23950</v>
          </cell>
          <cell r="K27">
            <v>17831.8</v>
          </cell>
          <cell r="L27">
            <v>28240</v>
          </cell>
          <cell r="N27">
            <v>2456</v>
          </cell>
          <cell r="O27">
            <v>2433</v>
          </cell>
          <cell r="P27">
            <v>2411</v>
          </cell>
          <cell r="R27">
            <v>2389</v>
          </cell>
          <cell r="S27">
            <v>2374</v>
          </cell>
          <cell r="T27">
            <v>2358</v>
          </cell>
          <cell r="V27">
            <v>2343</v>
          </cell>
          <cell r="W27">
            <v>2327</v>
          </cell>
          <cell r="X27">
            <v>2312</v>
          </cell>
          <cell r="Z27">
            <v>2297</v>
          </cell>
          <cell r="AB27">
            <v>2261</v>
          </cell>
        </row>
        <row r="28">
          <cell r="I28">
            <v>11904.6</v>
          </cell>
          <cell r="J28">
            <v>11904.6</v>
          </cell>
          <cell r="K28">
            <v>8852</v>
          </cell>
          <cell r="L28">
            <v>12423.5</v>
          </cell>
          <cell r="N28">
            <v>1017</v>
          </cell>
          <cell r="O28">
            <v>1017</v>
          </cell>
          <cell r="P28">
            <v>1017</v>
          </cell>
          <cell r="R28">
            <v>1016.2</v>
          </cell>
          <cell r="S28">
            <v>1016.2</v>
          </cell>
          <cell r="T28">
            <v>1019.1</v>
          </cell>
          <cell r="V28">
            <v>1055</v>
          </cell>
          <cell r="W28">
            <v>1055</v>
          </cell>
          <cell r="X28">
            <v>1057.7</v>
          </cell>
          <cell r="Z28">
            <v>1051.0999999999999</v>
          </cell>
          <cell r="AB28">
            <v>1051.0999999999999</v>
          </cell>
        </row>
        <row r="29">
          <cell r="I29">
            <v>5.6</v>
          </cell>
          <cell r="J29">
            <v>5.6</v>
          </cell>
          <cell r="K29">
            <v>0</v>
          </cell>
          <cell r="L29">
            <v>5.6</v>
          </cell>
          <cell r="T29">
            <v>2.8</v>
          </cell>
          <cell r="X29">
            <v>2.8</v>
          </cell>
        </row>
        <row r="30">
          <cell r="I30">
            <v>11899</v>
          </cell>
          <cell r="J30">
            <v>11899</v>
          </cell>
          <cell r="K30">
            <v>8852</v>
          </cell>
          <cell r="L30">
            <v>12417.9</v>
          </cell>
          <cell r="N30">
            <v>1017</v>
          </cell>
          <cell r="O30">
            <v>1017</v>
          </cell>
          <cell r="P30">
            <v>1017</v>
          </cell>
          <cell r="R30">
            <v>1016.2</v>
          </cell>
          <cell r="S30">
            <v>1016.2</v>
          </cell>
          <cell r="T30">
            <v>1016.3</v>
          </cell>
          <cell r="V30">
            <v>1055</v>
          </cell>
          <cell r="W30">
            <v>1055</v>
          </cell>
          <cell r="X30">
            <v>1054.9000000000001</v>
          </cell>
          <cell r="Z30">
            <v>1051.0999999999999</v>
          </cell>
          <cell r="AB30">
            <v>1051.0999999999999</v>
          </cell>
        </row>
        <row r="31">
          <cell r="I31">
            <v>0</v>
          </cell>
          <cell r="K31">
            <v>0</v>
          </cell>
          <cell r="L31">
            <v>0</v>
          </cell>
        </row>
        <row r="32">
          <cell r="I32">
            <v>0</v>
          </cell>
          <cell r="K32">
            <v>0</v>
          </cell>
          <cell r="L32">
            <v>0</v>
          </cell>
        </row>
        <row r="33">
          <cell r="I33">
            <v>0</v>
          </cell>
          <cell r="K33">
            <v>0</v>
          </cell>
          <cell r="L33">
            <v>0</v>
          </cell>
        </row>
        <row r="34">
          <cell r="I34">
            <v>46147.1</v>
          </cell>
          <cell r="J34">
            <v>37673.199999999997</v>
          </cell>
          <cell r="K34">
            <v>25401.200000000001</v>
          </cell>
          <cell r="L34">
            <v>53760.9</v>
          </cell>
          <cell r="N34">
            <v>3379.3</v>
          </cell>
          <cell r="O34">
            <v>3512.8</v>
          </cell>
          <cell r="P34">
            <v>3985.8</v>
          </cell>
          <cell r="R34">
            <v>4255.6000000000004</v>
          </cell>
          <cell r="S34">
            <v>4713.6000000000004</v>
          </cell>
          <cell r="T34">
            <v>5011.8999999999996</v>
          </cell>
          <cell r="V34">
            <v>4901.5</v>
          </cell>
          <cell r="W34">
            <v>4921.7</v>
          </cell>
          <cell r="X34">
            <v>4964.2</v>
          </cell>
          <cell r="Z34">
            <v>4814.2</v>
          </cell>
          <cell r="AB34">
            <v>4809</v>
          </cell>
        </row>
        <row r="35">
          <cell r="I35">
            <v>9744.5</v>
          </cell>
          <cell r="J35">
            <v>9623.7000000000007</v>
          </cell>
          <cell r="K35">
            <v>6825.7</v>
          </cell>
          <cell r="L35">
            <v>12178.5</v>
          </cell>
          <cell r="N35">
            <v>995.4</v>
          </cell>
          <cell r="O35">
            <v>1003.5</v>
          </cell>
          <cell r="P35">
            <v>1080</v>
          </cell>
          <cell r="R35">
            <v>1035.5999999999999</v>
          </cell>
          <cell r="S35">
            <v>981.2</v>
          </cell>
          <cell r="T35">
            <v>911</v>
          </cell>
          <cell r="V35">
            <v>827</v>
          </cell>
          <cell r="W35">
            <v>812.3</v>
          </cell>
          <cell r="X35">
            <v>898.4</v>
          </cell>
          <cell r="Z35">
            <v>1069.7</v>
          </cell>
          <cell r="AB35">
            <v>1468.1</v>
          </cell>
        </row>
        <row r="36">
          <cell r="I36">
            <v>6450.8</v>
          </cell>
          <cell r="J36">
            <v>6377.5</v>
          </cell>
          <cell r="K36">
            <v>4569.1000000000004</v>
          </cell>
          <cell r="L36">
            <v>8133.6</v>
          </cell>
          <cell r="N36">
            <v>666.2</v>
          </cell>
          <cell r="O36">
            <v>672.6</v>
          </cell>
          <cell r="P36">
            <v>721.6</v>
          </cell>
          <cell r="R36">
            <v>692.9</v>
          </cell>
          <cell r="S36">
            <v>654</v>
          </cell>
          <cell r="T36">
            <v>606.1</v>
          </cell>
          <cell r="V36">
            <v>546.4</v>
          </cell>
          <cell r="W36">
            <v>537.20000000000005</v>
          </cell>
          <cell r="X36">
            <v>597.20000000000005</v>
          </cell>
          <cell r="Z36">
            <v>716.3</v>
          </cell>
          <cell r="AB36">
            <v>988.2</v>
          </cell>
        </row>
        <row r="37">
          <cell r="I37">
            <v>41.2</v>
          </cell>
          <cell r="J37">
            <v>37.200000000000003</v>
          </cell>
          <cell r="K37">
            <v>29.1</v>
          </cell>
          <cell r="L37">
            <v>35.4</v>
          </cell>
          <cell r="N37">
            <v>2.4</v>
          </cell>
          <cell r="O37">
            <v>2.9</v>
          </cell>
          <cell r="P37">
            <v>3.4</v>
          </cell>
          <cell r="R37">
            <v>3.9</v>
          </cell>
          <cell r="S37">
            <v>3.4</v>
          </cell>
          <cell r="T37">
            <v>3.4</v>
          </cell>
          <cell r="V37">
            <v>2.8</v>
          </cell>
          <cell r="W37">
            <v>2.8</v>
          </cell>
          <cell r="X37">
            <v>2.8</v>
          </cell>
          <cell r="Z37">
            <v>2.4</v>
          </cell>
          <cell r="AB37">
            <v>2.9</v>
          </cell>
        </row>
        <row r="38">
          <cell r="I38">
            <v>2397.4</v>
          </cell>
          <cell r="J38">
            <v>2359</v>
          </cell>
          <cell r="K38">
            <v>1678.8</v>
          </cell>
          <cell r="L38">
            <v>3009.6</v>
          </cell>
          <cell r="N38">
            <v>246.5</v>
          </cell>
          <cell r="O38">
            <v>248.9</v>
          </cell>
          <cell r="P38">
            <v>267</v>
          </cell>
          <cell r="R38">
            <v>256.39999999999998</v>
          </cell>
          <cell r="S38">
            <v>242</v>
          </cell>
          <cell r="T38">
            <v>224.3</v>
          </cell>
          <cell r="V38">
            <v>202.2</v>
          </cell>
          <cell r="W38">
            <v>198.8</v>
          </cell>
          <cell r="X38">
            <v>221</v>
          </cell>
          <cell r="Z38">
            <v>265</v>
          </cell>
          <cell r="AB38">
            <v>365.6</v>
          </cell>
        </row>
        <row r="39">
          <cell r="I39">
            <v>107</v>
          </cell>
          <cell r="J39">
            <v>80</v>
          </cell>
          <cell r="K39">
            <v>56.8</v>
          </cell>
          <cell r="L39">
            <v>86</v>
          </cell>
          <cell r="N39">
            <v>9</v>
          </cell>
          <cell r="O39">
            <v>8</v>
          </cell>
          <cell r="P39">
            <v>9</v>
          </cell>
          <cell r="R39">
            <v>7</v>
          </cell>
          <cell r="S39">
            <v>6</v>
          </cell>
          <cell r="T39">
            <v>5</v>
          </cell>
          <cell r="V39">
            <v>6</v>
          </cell>
          <cell r="W39">
            <v>5</v>
          </cell>
          <cell r="X39">
            <v>5</v>
          </cell>
          <cell r="Z39">
            <v>8</v>
          </cell>
          <cell r="AB39">
            <v>9</v>
          </cell>
        </row>
        <row r="40">
          <cell r="I40">
            <v>477.7</v>
          </cell>
          <cell r="J40">
            <v>512.70000000000005</v>
          </cell>
          <cell r="K40">
            <v>324.39999999999998</v>
          </cell>
          <cell r="L40">
            <v>601.4</v>
          </cell>
          <cell r="N40">
            <v>46.9</v>
          </cell>
          <cell r="O40">
            <v>47.5</v>
          </cell>
          <cell r="P40">
            <v>51.1</v>
          </cell>
          <cell r="R40">
            <v>49.2</v>
          </cell>
          <cell r="S40">
            <v>49.5</v>
          </cell>
          <cell r="T40">
            <v>47.6</v>
          </cell>
          <cell r="V40">
            <v>45.7</v>
          </cell>
          <cell r="W40">
            <v>44.9</v>
          </cell>
          <cell r="X40">
            <v>46.3</v>
          </cell>
          <cell r="Z40">
            <v>51.1</v>
          </cell>
          <cell r="AB40">
            <v>69.599999999999994</v>
          </cell>
        </row>
        <row r="41">
          <cell r="I41">
            <v>180.4</v>
          </cell>
          <cell r="J41">
            <v>187.3</v>
          </cell>
          <cell r="K41">
            <v>117.9</v>
          </cell>
          <cell r="L41">
            <v>222.5</v>
          </cell>
          <cell r="N41">
            <v>17.399999999999999</v>
          </cell>
          <cell r="O41">
            <v>17.600000000000001</v>
          </cell>
          <cell r="P41">
            <v>18.899999999999999</v>
          </cell>
          <cell r="R41">
            <v>18.2</v>
          </cell>
          <cell r="S41">
            <v>18.3</v>
          </cell>
          <cell r="T41">
            <v>17.600000000000001</v>
          </cell>
          <cell r="V41">
            <v>16.899999999999999</v>
          </cell>
          <cell r="W41">
            <v>16.600000000000001</v>
          </cell>
          <cell r="X41">
            <v>17.100000000000001</v>
          </cell>
          <cell r="Z41">
            <v>18.899999999999999</v>
          </cell>
          <cell r="AB41">
            <v>25.8</v>
          </cell>
        </row>
        <row r="42">
          <cell r="I42">
            <v>90</v>
          </cell>
          <cell r="J42">
            <v>70</v>
          </cell>
          <cell r="K42">
            <v>49.6</v>
          </cell>
          <cell r="L42">
            <v>90</v>
          </cell>
          <cell r="N42">
            <v>7</v>
          </cell>
          <cell r="O42">
            <v>6</v>
          </cell>
          <cell r="P42">
            <v>9</v>
          </cell>
          <cell r="R42">
            <v>8</v>
          </cell>
          <cell r="S42">
            <v>8</v>
          </cell>
          <cell r="T42">
            <v>7</v>
          </cell>
          <cell r="V42">
            <v>7</v>
          </cell>
          <cell r="W42">
            <v>7</v>
          </cell>
          <cell r="X42">
            <v>9</v>
          </cell>
          <cell r="Z42">
            <v>8</v>
          </cell>
          <cell r="AB42">
            <v>7</v>
          </cell>
        </row>
        <row r="43">
          <cell r="I43">
            <v>1087</v>
          </cell>
          <cell r="J43">
            <v>985</v>
          </cell>
          <cell r="K43">
            <v>739.3</v>
          </cell>
          <cell r="L43">
            <v>884</v>
          </cell>
          <cell r="N43">
            <v>77</v>
          </cell>
          <cell r="O43">
            <v>75</v>
          </cell>
          <cell r="P43">
            <v>75</v>
          </cell>
          <cell r="R43">
            <v>75</v>
          </cell>
          <cell r="S43">
            <v>75</v>
          </cell>
          <cell r="T43">
            <v>74</v>
          </cell>
          <cell r="V43">
            <v>73</v>
          </cell>
          <cell r="W43">
            <v>73</v>
          </cell>
          <cell r="X43">
            <v>73</v>
          </cell>
          <cell r="Z43">
            <v>72</v>
          </cell>
          <cell r="AB43">
            <v>71</v>
          </cell>
        </row>
        <row r="44">
          <cell r="I44">
            <v>174</v>
          </cell>
          <cell r="J44">
            <v>800</v>
          </cell>
          <cell r="K44">
            <v>335</v>
          </cell>
          <cell r="L44">
            <v>450</v>
          </cell>
          <cell r="N44">
            <v>36</v>
          </cell>
          <cell r="O44">
            <v>36</v>
          </cell>
          <cell r="P44">
            <v>37</v>
          </cell>
          <cell r="R44">
            <v>37</v>
          </cell>
          <cell r="S44">
            <v>36</v>
          </cell>
          <cell r="T44">
            <v>36</v>
          </cell>
          <cell r="V44">
            <v>36</v>
          </cell>
          <cell r="W44">
            <v>36</v>
          </cell>
          <cell r="X44">
            <v>36</v>
          </cell>
          <cell r="Z44">
            <v>43</v>
          </cell>
          <cell r="AB44">
            <v>38</v>
          </cell>
        </row>
        <row r="45">
          <cell r="I45">
            <v>136</v>
          </cell>
          <cell r="J45">
            <v>127</v>
          </cell>
          <cell r="K45">
            <v>94.4</v>
          </cell>
          <cell r="L45">
            <v>53</v>
          </cell>
          <cell r="N45">
            <v>6</v>
          </cell>
          <cell r="O45">
            <v>6</v>
          </cell>
          <cell r="P45">
            <v>6</v>
          </cell>
          <cell r="R45">
            <v>5</v>
          </cell>
          <cell r="S45">
            <v>5</v>
          </cell>
          <cell r="T45">
            <v>4</v>
          </cell>
          <cell r="V45">
            <v>4</v>
          </cell>
          <cell r="W45">
            <v>4</v>
          </cell>
          <cell r="X45">
            <v>4</v>
          </cell>
          <cell r="Z45">
            <v>3</v>
          </cell>
          <cell r="AB45">
            <v>3</v>
          </cell>
        </row>
        <row r="46">
          <cell r="I46">
            <v>2125.4</v>
          </cell>
          <cell r="J46">
            <v>2103.6999999999998</v>
          </cell>
          <cell r="K46">
            <v>1333.3</v>
          </cell>
          <cell r="L46">
            <v>2347</v>
          </cell>
          <cell r="N46">
            <v>249.6</v>
          </cell>
          <cell r="O46">
            <v>237.7</v>
          </cell>
          <cell r="P46">
            <v>227.8</v>
          </cell>
          <cell r="R46">
            <v>176.3</v>
          </cell>
          <cell r="S46">
            <v>151.5</v>
          </cell>
          <cell r="T46">
            <v>152.5</v>
          </cell>
          <cell r="V46">
            <v>142.5</v>
          </cell>
          <cell r="W46">
            <v>144.5</v>
          </cell>
          <cell r="X46">
            <v>149.5</v>
          </cell>
          <cell r="Z46">
            <v>208.1</v>
          </cell>
          <cell r="AB46">
            <v>261</v>
          </cell>
        </row>
        <row r="47">
          <cell r="I47">
            <v>650</v>
          </cell>
          <cell r="J47">
            <v>650</v>
          </cell>
          <cell r="K47">
            <v>336.6</v>
          </cell>
          <cell r="L47">
            <v>729</v>
          </cell>
          <cell r="N47">
            <v>114</v>
          </cell>
          <cell r="O47">
            <v>101</v>
          </cell>
          <cell r="P47">
            <v>95</v>
          </cell>
          <cell r="R47">
            <v>45</v>
          </cell>
          <cell r="S47">
            <v>19</v>
          </cell>
          <cell r="T47">
            <v>16</v>
          </cell>
          <cell r="V47">
            <v>13</v>
          </cell>
          <cell r="W47">
            <v>13</v>
          </cell>
          <cell r="X47">
            <v>17</v>
          </cell>
          <cell r="Z47">
            <v>73</v>
          </cell>
          <cell r="AB47">
            <v>118</v>
          </cell>
        </row>
        <row r="48">
          <cell r="I48">
            <v>116</v>
          </cell>
          <cell r="J48">
            <v>166</v>
          </cell>
          <cell r="K48">
            <v>111.7</v>
          </cell>
          <cell r="L48">
            <v>242</v>
          </cell>
          <cell r="N48">
            <v>24</v>
          </cell>
          <cell r="O48">
            <v>24</v>
          </cell>
          <cell r="P48">
            <v>19</v>
          </cell>
          <cell r="R48">
            <v>19</v>
          </cell>
          <cell r="S48">
            <v>16</v>
          </cell>
          <cell r="T48">
            <v>17</v>
          </cell>
          <cell r="V48">
            <v>17</v>
          </cell>
          <cell r="W48">
            <v>18</v>
          </cell>
          <cell r="X48">
            <v>18</v>
          </cell>
          <cell r="Z48">
            <v>22</v>
          </cell>
          <cell r="AB48">
            <v>25</v>
          </cell>
        </row>
        <row r="49">
          <cell r="I49">
            <v>104</v>
          </cell>
          <cell r="J49">
            <v>73</v>
          </cell>
          <cell r="K49">
            <v>46.4</v>
          </cell>
          <cell r="L49">
            <v>111</v>
          </cell>
          <cell r="N49">
            <v>9</v>
          </cell>
          <cell r="O49">
            <v>9</v>
          </cell>
          <cell r="P49">
            <v>9.1</v>
          </cell>
          <cell r="R49">
            <v>9.3000000000000007</v>
          </cell>
          <cell r="S49">
            <v>9.5</v>
          </cell>
          <cell r="T49">
            <v>9.5</v>
          </cell>
          <cell r="V49">
            <v>9.5</v>
          </cell>
          <cell r="W49">
            <v>9.5</v>
          </cell>
          <cell r="X49">
            <v>9.5</v>
          </cell>
          <cell r="Z49">
            <v>9.1</v>
          </cell>
          <cell r="AB49">
            <v>9</v>
          </cell>
        </row>
        <row r="50">
          <cell r="I50">
            <v>19</v>
          </cell>
          <cell r="J50">
            <v>19</v>
          </cell>
          <cell r="K50">
            <v>9.6999999999999993</v>
          </cell>
          <cell r="L50">
            <v>19</v>
          </cell>
          <cell r="S50">
            <v>4</v>
          </cell>
          <cell r="T50">
            <v>5</v>
          </cell>
          <cell r="AB50">
            <v>5</v>
          </cell>
        </row>
        <row r="51">
          <cell r="I51">
            <v>1181</v>
          </cell>
          <cell r="J51">
            <v>1140.3</v>
          </cell>
          <cell r="K51">
            <v>802.4</v>
          </cell>
          <cell r="L51">
            <v>1181</v>
          </cell>
          <cell r="N51">
            <v>98</v>
          </cell>
          <cell r="O51">
            <v>98</v>
          </cell>
          <cell r="P51">
            <v>99</v>
          </cell>
          <cell r="R51">
            <v>98</v>
          </cell>
          <cell r="S51">
            <v>98</v>
          </cell>
          <cell r="T51">
            <v>99</v>
          </cell>
          <cell r="V51">
            <v>98</v>
          </cell>
          <cell r="W51">
            <v>99</v>
          </cell>
          <cell r="X51">
            <v>99</v>
          </cell>
          <cell r="Z51">
            <v>98</v>
          </cell>
          <cell r="AB51">
            <v>99</v>
          </cell>
        </row>
        <row r="52">
          <cell r="I52">
            <v>13.4</v>
          </cell>
          <cell r="J52">
            <v>13.4</v>
          </cell>
          <cell r="K52">
            <v>8</v>
          </cell>
          <cell r="L52">
            <v>23</v>
          </cell>
          <cell r="N52">
            <v>1.6</v>
          </cell>
          <cell r="O52">
            <v>1.7</v>
          </cell>
          <cell r="P52">
            <v>1.7</v>
          </cell>
          <cell r="R52">
            <v>2</v>
          </cell>
          <cell r="S52">
            <v>2</v>
          </cell>
          <cell r="T52">
            <v>2</v>
          </cell>
          <cell r="V52">
            <v>2</v>
          </cell>
          <cell r="W52">
            <v>2</v>
          </cell>
          <cell r="X52">
            <v>2</v>
          </cell>
          <cell r="Z52">
            <v>2</v>
          </cell>
          <cell r="AB52">
            <v>2</v>
          </cell>
        </row>
        <row r="53">
          <cell r="I53">
            <v>0</v>
          </cell>
          <cell r="K53">
            <v>0</v>
          </cell>
          <cell r="L53">
            <v>0</v>
          </cell>
        </row>
        <row r="54">
          <cell r="I54">
            <v>42</v>
          </cell>
          <cell r="J54">
            <v>42</v>
          </cell>
          <cell r="K54">
            <v>18.5</v>
          </cell>
          <cell r="L54">
            <v>42</v>
          </cell>
          <cell r="N54">
            <v>3</v>
          </cell>
          <cell r="O54">
            <v>4</v>
          </cell>
          <cell r="P54">
            <v>4</v>
          </cell>
          <cell r="R54">
            <v>3</v>
          </cell>
          <cell r="S54">
            <v>3</v>
          </cell>
          <cell r="T54">
            <v>4</v>
          </cell>
          <cell r="V54">
            <v>3</v>
          </cell>
          <cell r="W54">
            <v>3</v>
          </cell>
          <cell r="X54">
            <v>4</v>
          </cell>
          <cell r="Z54">
            <v>4</v>
          </cell>
          <cell r="AB54">
            <v>3</v>
          </cell>
        </row>
        <row r="55">
          <cell r="I55">
            <v>0</v>
          </cell>
          <cell r="K55">
            <v>0</v>
          </cell>
          <cell r="L55">
            <v>0</v>
          </cell>
        </row>
        <row r="56">
          <cell r="I56">
            <v>87.4</v>
          </cell>
          <cell r="J56">
            <v>87.4</v>
          </cell>
          <cell r="K56">
            <v>50</v>
          </cell>
          <cell r="L56">
            <v>100</v>
          </cell>
          <cell r="P56">
            <v>100</v>
          </cell>
        </row>
        <row r="57">
          <cell r="I57">
            <v>22475</v>
          </cell>
          <cell r="J57">
            <v>14089.6</v>
          </cell>
          <cell r="K57">
            <v>9485.2999999999993</v>
          </cell>
          <cell r="L57">
            <v>24447.599999999999</v>
          </cell>
          <cell r="N57">
            <v>948.2</v>
          </cell>
          <cell r="O57">
            <v>1077.3</v>
          </cell>
          <cell r="P57">
            <v>1343.8</v>
          </cell>
          <cell r="R57">
            <v>1846.6</v>
          </cell>
          <cell r="S57">
            <v>2338.9</v>
          </cell>
          <cell r="T57">
            <v>2772.1</v>
          </cell>
          <cell r="V57">
            <v>2835.8</v>
          </cell>
          <cell r="W57">
            <v>2844.4</v>
          </cell>
          <cell r="X57">
            <v>2638.1</v>
          </cell>
          <cell r="Z57">
            <v>2294.6</v>
          </cell>
          <cell r="AB57">
            <v>1609.6</v>
          </cell>
        </row>
        <row r="58">
          <cell r="I58">
            <v>10994</v>
          </cell>
          <cell r="J58">
            <v>6000</v>
          </cell>
          <cell r="K58">
            <v>3662.5</v>
          </cell>
          <cell r="L58">
            <v>11448.1</v>
          </cell>
          <cell r="N58">
            <v>150</v>
          </cell>
          <cell r="O58">
            <v>310</v>
          </cell>
          <cell r="P58">
            <v>450</v>
          </cell>
          <cell r="R58">
            <v>770</v>
          </cell>
          <cell r="S58">
            <v>1150</v>
          </cell>
          <cell r="T58">
            <v>1560</v>
          </cell>
          <cell r="V58">
            <v>1620</v>
          </cell>
          <cell r="W58">
            <v>1630</v>
          </cell>
          <cell r="X58">
            <v>1375</v>
          </cell>
          <cell r="Z58">
            <v>1021</v>
          </cell>
          <cell r="AB58">
            <v>622.1</v>
          </cell>
        </row>
        <row r="59">
          <cell r="I59">
            <v>11481</v>
          </cell>
          <cell r="J59">
            <v>8089.6</v>
          </cell>
          <cell r="K59">
            <v>5822.8</v>
          </cell>
          <cell r="L59">
            <v>12999.5</v>
          </cell>
          <cell r="N59">
            <v>798.2</v>
          </cell>
          <cell r="O59">
            <v>767.3</v>
          </cell>
          <cell r="P59">
            <v>893.8</v>
          </cell>
          <cell r="R59">
            <v>1076.5999999999999</v>
          </cell>
          <cell r="S59">
            <v>1188.9000000000001</v>
          </cell>
          <cell r="T59">
            <v>1212.0999999999999</v>
          </cell>
          <cell r="V59">
            <v>1215.8</v>
          </cell>
          <cell r="W59">
            <v>1214.4000000000001</v>
          </cell>
          <cell r="X59">
            <v>1263.0999999999999</v>
          </cell>
          <cell r="Z59">
            <v>1273.5999999999999</v>
          </cell>
          <cell r="AB59">
            <v>987.5</v>
          </cell>
        </row>
        <row r="60">
          <cell r="I60">
            <v>7295</v>
          </cell>
          <cell r="J60">
            <v>4000</v>
          </cell>
          <cell r="K60">
            <v>2891.2</v>
          </cell>
          <cell r="L60">
            <v>8223.9</v>
          </cell>
          <cell r="N60">
            <v>406</v>
          </cell>
          <cell r="O60">
            <v>406</v>
          </cell>
          <cell r="P60">
            <v>506</v>
          </cell>
          <cell r="R60">
            <v>670</v>
          </cell>
          <cell r="S60">
            <v>770</v>
          </cell>
          <cell r="T60">
            <v>821</v>
          </cell>
          <cell r="V60">
            <v>871</v>
          </cell>
          <cell r="W60">
            <v>870</v>
          </cell>
          <cell r="X60">
            <v>870</v>
          </cell>
          <cell r="Z60">
            <v>870</v>
          </cell>
          <cell r="AB60">
            <v>457.9</v>
          </cell>
        </row>
        <row r="61">
          <cell r="I61">
            <v>3056</v>
          </cell>
          <cell r="J61">
            <v>2986</v>
          </cell>
          <cell r="K61">
            <v>2140.5</v>
          </cell>
          <cell r="L61">
            <v>3486</v>
          </cell>
          <cell r="N61">
            <v>286.3</v>
          </cell>
          <cell r="O61">
            <v>263.7</v>
          </cell>
          <cell r="P61">
            <v>283.10000000000002</v>
          </cell>
          <cell r="R61">
            <v>296.8</v>
          </cell>
          <cell r="S61">
            <v>305.8</v>
          </cell>
          <cell r="T61">
            <v>285.5</v>
          </cell>
          <cell r="V61">
            <v>251.7</v>
          </cell>
          <cell r="W61">
            <v>251.4</v>
          </cell>
          <cell r="X61">
            <v>286.89999999999998</v>
          </cell>
          <cell r="Z61">
            <v>294.60000000000002</v>
          </cell>
          <cell r="AB61">
            <v>386.6</v>
          </cell>
        </row>
        <row r="62">
          <cell r="I62">
            <v>0</v>
          </cell>
          <cell r="K62">
            <v>0</v>
          </cell>
          <cell r="L62">
            <v>0</v>
          </cell>
        </row>
        <row r="63">
          <cell r="I63">
            <v>1130</v>
          </cell>
          <cell r="J63">
            <v>1103.5999999999999</v>
          </cell>
          <cell r="K63">
            <v>791.1</v>
          </cell>
          <cell r="L63">
            <v>1289.5999999999999</v>
          </cell>
          <cell r="N63">
            <v>105.9</v>
          </cell>
          <cell r="O63">
            <v>97.6</v>
          </cell>
          <cell r="P63">
            <v>104.7</v>
          </cell>
          <cell r="R63">
            <v>109.8</v>
          </cell>
          <cell r="S63">
            <v>113.1</v>
          </cell>
          <cell r="T63">
            <v>105.6</v>
          </cell>
          <cell r="V63">
            <v>93.1</v>
          </cell>
          <cell r="W63">
            <v>93</v>
          </cell>
          <cell r="X63">
            <v>106.2</v>
          </cell>
          <cell r="Z63">
            <v>109</v>
          </cell>
          <cell r="AB63">
            <v>143</v>
          </cell>
        </row>
        <row r="64">
          <cell r="I64">
            <v>0</v>
          </cell>
          <cell r="K64">
            <v>0</v>
          </cell>
          <cell r="L64">
            <v>0</v>
          </cell>
        </row>
        <row r="65">
          <cell r="I65">
            <v>0</v>
          </cell>
          <cell r="K65">
            <v>0</v>
          </cell>
          <cell r="L65">
            <v>0</v>
          </cell>
        </row>
        <row r="66">
          <cell r="I66">
            <v>0</v>
          </cell>
          <cell r="K66">
            <v>0</v>
          </cell>
          <cell r="L66">
            <v>0</v>
          </cell>
        </row>
        <row r="67">
          <cell r="I67">
            <v>225</v>
          </cell>
          <cell r="J67">
            <v>175</v>
          </cell>
          <cell r="K67">
            <v>89.6</v>
          </cell>
          <cell r="L67">
            <v>225</v>
          </cell>
          <cell r="N67">
            <v>19</v>
          </cell>
          <cell r="O67">
            <v>19</v>
          </cell>
          <cell r="P67">
            <v>19</v>
          </cell>
          <cell r="R67">
            <v>19</v>
          </cell>
          <cell r="S67">
            <v>19</v>
          </cell>
          <cell r="T67">
            <v>18</v>
          </cell>
          <cell r="V67">
            <v>19</v>
          </cell>
          <cell r="W67">
            <v>19</v>
          </cell>
          <cell r="X67">
            <v>18</v>
          </cell>
          <cell r="Z67">
            <v>18</v>
          </cell>
          <cell r="AB67">
            <v>19</v>
          </cell>
        </row>
        <row r="68">
          <cell r="I68">
            <v>871.2</v>
          </cell>
          <cell r="J68">
            <v>844.7</v>
          </cell>
          <cell r="K68">
            <v>534</v>
          </cell>
          <cell r="L68">
            <v>1083</v>
          </cell>
          <cell r="N68">
            <v>84.5</v>
          </cell>
          <cell r="O68">
            <v>83.7</v>
          </cell>
          <cell r="P68">
            <v>85.7</v>
          </cell>
          <cell r="R68">
            <v>108.3</v>
          </cell>
          <cell r="S68">
            <v>102.4</v>
          </cell>
          <cell r="T68">
            <v>102.9</v>
          </cell>
          <cell r="V68">
            <v>93.4</v>
          </cell>
          <cell r="W68">
            <v>94.8</v>
          </cell>
          <cell r="X68">
            <v>98.2</v>
          </cell>
          <cell r="Z68">
            <v>71.7</v>
          </cell>
          <cell r="AB68">
            <v>82.4</v>
          </cell>
        </row>
        <row r="69">
          <cell r="I69">
            <v>102.3</v>
          </cell>
          <cell r="J69">
            <v>97</v>
          </cell>
          <cell r="K69">
            <v>73</v>
          </cell>
          <cell r="L69">
            <v>177.3</v>
          </cell>
          <cell r="N69">
            <v>14.7</v>
          </cell>
          <cell r="O69">
            <v>14.8</v>
          </cell>
          <cell r="P69">
            <v>16.100000000000001</v>
          </cell>
          <cell r="R69">
            <v>15.2</v>
          </cell>
          <cell r="S69">
            <v>12.3</v>
          </cell>
          <cell r="T69">
            <v>12.8</v>
          </cell>
          <cell r="V69">
            <v>11.7</v>
          </cell>
          <cell r="W69">
            <v>12</v>
          </cell>
          <cell r="X69">
            <v>13.7</v>
          </cell>
          <cell r="Z69">
            <v>15.5</v>
          </cell>
          <cell r="AB69">
            <v>22.1</v>
          </cell>
        </row>
        <row r="70">
          <cell r="I70">
            <v>1</v>
          </cell>
          <cell r="J70">
            <v>1</v>
          </cell>
          <cell r="K70">
            <v>0</v>
          </cell>
          <cell r="L70">
            <v>0</v>
          </cell>
        </row>
        <row r="71">
          <cell r="I71">
            <v>41.1</v>
          </cell>
          <cell r="J71">
            <v>35.9</v>
          </cell>
          <cell r="K71">
            <v>26.4</v>
          </cell>
          <cell r="L71">
            <v>65.599999999999994</v>
          </cell>
          <cell r="N71">
            <v>5.4</v>
          </cell>
          <cell r="O71">
            <v>5.5</v>
          </cell>
          <cell r="P71">
            <v>6</v>
          </cell>
          <cell r="R71">
            <v>5.6</v>
          </cell>
          <cell r="S71">
            <v>4.5999999999999996</v>
          </cell>
          <cell r="T71">
            <v>4.7</v>
          </cell>
          <cell r="V71">
            <v>4.3</v>
          </cell>
          <cell r="W71">
            <v>4.4000000000000004</v>
          </cell>
          <cell r="X71">
            <v>5.0999999999999996</v>
          </cell>
          <cell r="Z71">
            <v>5.7</v>
          </cell>
          <cell r="AB71">
            <v>8.1999999999999993</v>
          </cell>
        </row>
        <row r="72">
          <cell r="I72">
            <v>18</v>
          </cell>
          <cell r="J72">
            <v>2</v>
          </cell>
          <cell r="K72">
            <v>1.3</v>
          </cell>
          <cell r="L72">
            <v>2</v>
          </cell>
          <cell r="N72">
            <v>1</v>
          </cell>
        </row>
        <row r="73">
          <cell r="I73">
            <v>7.4</v>
          </cell>
          <cell r="J73">
            <v>7.4</v>
          </cell>
          <cell r="K73">
            <v>5.0999999999999996</v>
          </cell>
          <cell r="L73">
            <v>13.1</v>
          </cell>
          <cell r="N73">
            <v>1</v>
          </cell>
          <cell r="O73">
            <v>1</v>
          </cell>
          <cell r="P73">
            <v>1.2</v>
          </cell>
          <cell r="R73">
            <v>1.1000000000000001</v>
          </cell>
          <cell r="S73">
            <v>1.1000000000000001</v>
          </cell>
          <cell r="T73">
            <v>1</v>
          </cell>
          <cell r="V73">
            <v>1</v>
          </cell>
          <cell r="W73">
            <v>1</v>
          </cell>
          <cell r="X73">
            <v>1</v>
          </cell>
          <cell r="Z73">
            <v>1.1000000000000001</v>
          </cell>
          <cell r="AB73">
            <v>1.5</v>
          </cell>
        </row>
        <row r="74">
          <cell r="I74">
            <v>3.4</v>
          </cell>
          <cell r="J74">
            <v>3.4</v>
          </cell>
          <cell r="K74">
            <v>2.6</v>
          </cell>
          <cell r="L74">
            <v>5</v>
          </cell>
          <cell r="N74">
            <v>0.4</v>
          </cell>
          <cell r="O74">
            <v>0.4</v>
          </cell>
          <cell r="P74">
            <v>0.4</v>
          </cell>
          <cell r="R74">
            <v>0.4</v>
          </cell>
          <cell r="S74">
            <v>0.4</v>
          </cell>
          <cell r="T74">
            <v>0.4</v>
          </cell>
          <cell r="V74">
            <v>0.4</v>
          </cell>
          <cell r="W74">
            <v>0.4</v>
          </cell>
          <cell r="X74">
            <v>0.4</v>
          </cell>
          <cell r="Z74">
            <v>0.4</v>
          </cell>
          <cell r="AB74">
            <v>0.6</v>
          </cell>
        </row>
        <row r="75">
          <cell r="I75">
            <v>698</v>
          </cell>
          <cell r="J75">
            <v>698</v>
          </cell>
          <cell r="K75">
            <v>425.6</v>
          </cell>
          <cell r="L75">
            <v>820</v>
          </cell>
          <cell r="N75">
            <v>62</v>
          </cell>
          <cell r="O75">
            <v>62</v>
          </cell>
          <cell r="P75">
            <v>62</v>
          </cell>
          <cell r="R75">
            <v>86</v>
          </cell>
          <cell r="S75">
            <v>84</v>
          </cell>
          <cell r="T75">
            <v>84</v>
          </cell>
          <cell r="V75">
            <v>76</v>
          </cell>
          <cell r="W75">
            <v>77</v>
          </cell>
          <cell r="X75">
            <v>78</v>
          </cell>
          <cell r="Z75">
            <v>49</v>
          </cell>
          <cell r="AB75">
            <v>50</v>
          </cell>
        </row>
        <row r="76">
          <cell r="I76">
            <v>5095.6000000000004</v>
          </cell>
          <cell r="J76">
            <v>5247.5</v>
          </cell>
          <cell r="K76">
            <v>3469.9</v>
          </cell>
          <cell r="L76">
            <v>6672.5</v>
          </cell>
          <cell r="N76">
            <v>561.29999999999995</v>
          </cell>
          <cell r="O76">
            <v>571.20000000000005</v>
          </cell>
          <cell r="P76">
            <v>584.6</v>
          </cell>
          <cell r="R76">
            <v>516.70000000000005</v>
          </cell>
          <cell r="S76">
            <v>548.6</v>
          </cell>
          <cell r="T76">
            <v>502.1</v>
          </cell>
          <cell r="V76">
            <v>441.6</v>
          </cell>
          <cell r="W76">
            <v>454.4</v>
          </cell>
          <cell r="X76">
            <v>522.29999999999995</v>
          </cell>
          <cell r="Z76">
            <v>599.70000000000005</v>
          </cell>
          <cell r="AB76">
            <v>779.4</v>
          </cell>
        </row>
        <row r="77">
          <cell r="I77">
            <v>3362.6</v>
          </cell>
          <cell r="J77">
            <v>3334.1</v>
          </cell>
          <cell r="K77">
            <v>2285</v>
          </cell>
          <cell r="L77">
            <v>4444.3999999999996</v>
          </cell>
          <cell r="N77">
            <v>374</v>
          </cell>
          <cell r="O77">
            <v>382.1</v>
          </cell>
          <cell r="P77">
            <v>389.2</v>
          </cell>
          <cell r="R77">
            <v>343.8</v>
          </cell>
          <cell r="S77">
            <v>365.8</v>
          </cell>
          <cell r="T77">
            <v>334.1</v>
          </cell>
          <cell r="V77">
            <v>290.7</v>
          </cell>
          <cell r="W77">
            <v>299.60000000000002</v>
          </cell>
          <cell r="X77">
            <v>348.2</v>
          </cell>
          <cell r="Z77">
            <v>401.2</v>
          </cell>
          <cell r="AB77">
            <v>522.20000000000005</v>
          </cell>
        </row>
        <row r="78">
          <cell r="I78">
            <v>29.5</v>
          </cell>
          <cell r="J78">
            <v>27.9</v>
          </cell>
          <cell r="K78">
            <v>23.5</v>
          </cell>
          <cell r="L78">
            <v>50.8</v>
          </cell>
          <cell r="N78">
            <v>3.5</v>
          </cell>
          <cell r="O78">
            <v>4.8</v>
          </cell>
          <cell r="P78">
            <v>5.3</v>
          </cell>
          <cell r="R78">
            <v>3.8</v>
          </cell>
          <cell r="S78">
            <v>4.3</v>
          </cell>
          <cell r="T78">
            <v>3.8</v>
          </cell>
          <cell r="V78">
            <v>4.3</v>
          </cell>
          <cell r="W78">
            <v>4.8</v>
          </cell>
          <cell r="X78">
            <v>4.7</v>
          </cell>
          <cell r="Z78">
            <v>4.2</v>
          </cell>
          <cell r="AB78">
            <v>3.6</v>
          </cell>
        </row>
        <row r="79">
          <cell r="I79">
            <v>1273.5999999999999</v>
          </cell>
          <cell r="J79">
            <v>1261.8</v>
          </cell>
          <cell r="K79">
            <v>864.2</v>
          </cell>
          <cell r="L79">
            <v>1644.4</v>
          </cell>
          <cell r="N79">
            <v>138.4</v>
          </cell>
          <cell r="O79">
            <v>141.4</v>
          </cell>
          <cell r="P79">
            <v>144</v>
          </cell>
          <cell r="R79">
            <v>127.2</v>
          </cell>
          <cell r="S79">
            <v>135.30000000000001</v>
          </cell>
          <cell r="T79">
            <v>123.6</v>
          </cell>
          <cell r="V79">
            <v>107.6</v>
          </cell>
          <cell r="W79">
            <v>110.9</v>
          </cell>
          <cell r="X79">
            <v>128.80000000000001</v>
          </cell>
          <cell r="Z79">
            <v>148.4</v>
          </cell>
          <cell r="AB79">
            <v>193.2</v>
          </cell>
        </row>
        <row r="80">
          <cell r="I80">
            <v>47.7</v>
          </cell>
          <cell r="J80">
            <v>60</v>
          </cell>
          <cell r="K80">
            <v>43.1</v>
          </cell>
          <cell r="L80">
            <v>67</v>
          </cell>
          <cell r="N80">
            <v>8</v>
          </cell>
          <cell r="O80">
            <v>5</v>
          </cell>
          <cell r="P80">
            <v>7</v>
          </cell>
          <cell r="R80">
            <v>5</v>
          </cell>
          <cell r="S80">
            <v>5</v>
          </cell>
          <cell r="T80">
            <v>4</v>
          </cell>
          <cell r="V80">
            <v>4</v>
          </cell>
          <cell r="W80">
            <v>4</v>
          </cell>
          <cell r="X80">
            <v>4</v>
          </cell>
          <cell r="Z80">
            <v>5</v>
          </cell>
          <cell r="AB80">
            <v>8</v>
          </cell>
        </row>
        <row r="81">
          <cell r="I81">
            <v>248.9</v>
          </cell>
          <cell r="J81">
            <v>271</v>
          </cell>
          <cell r="K81">
            <v>163.6</v>
          </cell>
          <cell r="L81">
            <v>332</v>
          </cell>
          <cell r="N81">
            <v>26.6</v>
          </cell>
          <cell r="O81">
            <v>26.9</v>
          </cell>
          <cell r="P81">
            <v>27.8</v>
          </cell>
          <cell r="R81">
            <v>26.6</v>
          </cell>
          <cell r="S81">
            <v>27.5</v>
          </cell>
          <cell r="T81">
            <v>26</v>
          </cell>
          <cell r="V81">
            <v>24.8</v>
          </cell>
          <cell r="W81">
            <v>24.9</v>
          </cell>
          <cell r="X81">
            <v>26</v>
          </cell>
          <cell r="Z81">
            <v>29.1</v>
          </cell>
          <cell r="AB81">
            <v>37.5</v>
          </cell>
        </row>
        <row r="82">
          <cell r="I82">
            <v>92.3</v>
          </cell>
          <cell r="J82">
            <v>99.7</v>
          </cell>
          <cell r="K82">
            <v>60.1</v>
          </cell>
          <cell r="L82">
            <v>122.9</v>
          </cell>
          <cell r="N82">
            <v>9.8000000000000007</v>
          </cell>
          <cell r="O82">
            <v>10</v>
          </cell>
          <cell r="P82">
            <v>10.3</v>
          </cell>
          <cell r="R82">
            <v>9.8000000000000007</v>
          </cell>
          <cell r="S82">
            <v>10.199999999999999</v>
          </cell>
          <cell r="T82">
            <v>9.6</v>
          </cell>
          <cell r="V82">
            <v>9.1999999999999993</v>
          </cell>
          <cell r="W82">
            <v>9.1999999999999993</v>
          </cell>
          <cell r="X82">
            <v>9.6</v>
          </cell>
          <cell r="Z82">
            <v>10.8</v>
          </cell>
          <cell r="AB82">
            <v>13.9</v>
          </cell>
        </row>
        <row r="83">
          <cell r="I83">
            <v>0</v>
          </cell>
          <cell r="K83">
            <v>0</v>
          </cell>
          <cell r="L83">
            <v>0</v>
          </cell>
        </row>
        <row r="84">
          <cell r="I84">
            <v>41</v>
          </cell>
          <cell r="J84">
            <v>41</v>
          </cell>
          <cell r="K84">
            <v>28.8</v>
          </cell>
          <cell r="L84">
            <v>11</v>
          </cell>
          <cell r="N84">
            <v>1</v>
          </cell>
          <cell r="O84">
            <v>1</v>
          </cell>
          <cell r="P84">
            <v>1</v>
          </cell>
          <cell r="R84">
            <v>0.5</v>
          </cell>
          <cell r="S84">
            <v>0.5</v>
          </cell>
          <cell r="T84">
            <v>1</v>
          </cell>
          <cell r="V84">
            <v>1</v>
          </cell>
          <cell r="W84">
            <v>1</v>
          </cell>
          <cell r="X84">
            <v>1</v>
          </cell>
          <cell r="Z84">
            <v>1</v>
          </cell>
          <cell r="AB84">
            <v>1</v>
          </cell>
        </row>
        <row r="85">
          <cell r="I85">
            <v>0</v>
          </cell>
          <cell r="J85">
            <v>152</v>
          </cell>
          <cell r="K85">
            <v>1.6</v>
          </cell>
          <cell r="L85">
            <v>0</v>
          </cell>
        </row>
        <row r="86">
          <cell r="I86">
            <v>0</v>
          </cell>
          <cell r="K86">
            <v>0</v>
          </cell>
          <cell r="L86">
            <v>0</v>
          </cell>
        </row>
        <row r="87">
          <cell r="I87">
            <v>919.7</v>
          </cell>
          <cell r="J87">
            <v>733.9</v>
          </cell>
          <cell r="K87">
            <v>427.5</v>
          </cell>
          <cell r="L87">
            <v>879.1</v>
          </cell>
          <cell r="N87">
            <v>60.2</v>
          </cell>
          <cell r="O87">
            <v>60.9</v>
          </cell>
          <cell r="P87">
            <v>65.2</v>
          </cell>
          <cell r="R87">
            <v>69.099999999999994</v>
          </cell>
          <cell r="S87">
            <v>60.5</v>
          </cell>
          <cell r="T87">
            <v>61.3</v>
          </cell>
          <cell r="V87">
            <v>61.8</v>
          </cell>
          <cell r="W87">
            <v>64.900000000000006</v>
          </cell>
          <cell r="X87">
            <v>139.80000000000001</v>
          </cell>
          <cell r="Z87">
            <v>69.8</v>
          </cell>
          <cell r="AB87">
            <v>87.5</v>
          </cell>
        </row>
        <row r="88">
          <cell r="I88">
            <v>222</v>
          </cell>
          <cell r="J88">
            <v>220.1</v>
          </cell>
          <cell r="K88">
            <v>157.1</v>
          </cell>
          <cell r="L88">
            <v>271.3</v>
          </cell>
          <cell r="N88">
            <v>22.3</v>
          </cell>
          <cell r="O88">
            <v>22.7</v>
          </cell>
          <cell r="P88">
            <v>23.7</v>
          </cell>
          <cell r="R88">
            <v>23.2</v>
          </cell>
          <cell r="S88">
            <v>20.7</v>
          </cell>
          <cell r="T88">
            <v>18.600000000000001</v>
          </cell>
          <cell r="V88">
            <v>18.399999999999999</v>
          </cell>
          <cell r="W88">
            <v>19.3</v>
          </cell>
          <cell r="X88">
            <v>21.2</v>
          </cell>
          <cell r="Z88">
            <v>23</v>
          </cell>
          <cell r="AB88">
            <v>33.6</v>
          </cell>
        </row>
        <row r="89">
          <cell r="I89">
            <v>9.5</v>
          </cell>
          <cell r="J89">
            <v>7.2</v>
          </cell>
          <cell r="K89">
            <v>5</v>
          </cell>
          <cell r="L89">
            <v>0</v>
          </cell>
        </row>
        <row r="90">
          <cell r="I90">
            <v>84.4</v>
          </cell>
          <cell r="J90">
            <v>83.6</v>
          </cell>
          <cell r="K90">
            <v>58.3</v>
          </cell>
          <cell r="L90">
            <v>100.4</v>
          </cell>
          <cell r="N90">
            <v>8.3000000000000007</v>
          </cell>
          <cell r="O90">
            <v>8.4</v>
          </cell>
          <cell r="P90">
            <v>8.8000000000000007</v>
          </cell>
          <cell r="R90">
            <v>8.6</v>
          </cell>
          <cell r="S90">
            <v>7.7</v>
          </cell>
          <cell r="T90">
            <v>6.9</v>
          </cell>
          <cell r="V90">
            <v>6.8</v>
          </cell>
          <cell r="W90">
            <v>7.1</v>
          </cell>
          <cell r="X90">
            <v>7.8</v>
          </cell>
          <cell r="Z90">
            <v>8.5</v>
          </cell>
          <cell r="AB90">
            <v>12.4</v>
          </cell>
        </row>
        <row r="91">
          <cell r="I91">
            <v>12.3</v>
          </cell>
          <cell r="J91">
            <v>2</v>
          </cell>
          <cell r="K91">
            <v>1.5</v>
          </cell>
          <cell r="L91">
            <v>2</v>
          </cell>
          <cell r="N91">
            <v>1</v>
          </cell>
        </row>
        <row r="92">
          <cell r="I92">
            <v>16.399999999999999</v>
          </cell>
          <cell r="J92">
            <v>17.399999999999999</v>
          </cell>
          <cell r="K92">
            <v>11.1</v>
          </cell>
          <cell r="L92">
            <v>19.7</v>
          </cell>
          <cell r="N92">
            <v>1.6</v>
          </cell>
          <cell r="O92">
            <v>1.5</v>
          </cell>
          <cell r="P92">
            <v>1.7</v>
          </cell>
          <cell r="R92">
            <v>1.5</v>
          </cell>
          <cell r="S92">
            <v>1.5</v>
          </cell>
          <cell r="T92">
            <v>1.5</v>
          </cell>
          <cell r="V92">
            <v>1.5</v>
          </cell>
          <cell r="W92">
            <v>1.6</v>
          </cell>
          <cell r="X92">
            <v>1.6</v>
          </cell>
          <cell r="Z92">
            <v>1.6</v>
          </cell>
          <cell r="AB92">
            <v>2.4</v>
          </cell>
        </row>
        <row r="93">
          <cell r="I93">
            <v>6.1</v>
          </cell>
          <cell r="J93">
            <v>6.2</v>
          </cell>
          <cell r="K93">
            <v>4</v>
          </cell>
          <cell r="L93">
            <v>7.5</v>
          </cell>
          <cell r="N93">
            <v>0.6</v>
          </cell>
          <cell r="O93">
            <v>0.6</v>
          </cell>
          <cell r="P93">
            <v>0.6</v>
          </cell>
          <cell r="R93">
            <v>0.6</v>
          </cell>
          <cell r="S93">
            <v>0.6</v>
          </cell>
          <cell r="T93">
            <v>0.6</v>
          </cell>
          <cell r="V93">
            <v>0.6</v>
          </cell>
          <cell r="W93">
            <v>0.6</v>
          </cell>
          <cell r="X93">
            <v>0.6</v>
          </cell>
          <cell r="Z93">
            <v>0.6</v>
          </cell>
          <cell r="AB93">
            <v>0.9</v>
          </cell>
        </row>
        <row r="94">
          <cell r="I94">
            <v>150</v>
          </cell>
          <cell r="J94">
            <v>150</v>
          </cell>
          <cell r="K94">
            <v>90.4</v>
          </cell>
          <cell r="L94">
            <v>170</v>
          </cell>
          <cell r="N94">
            <v>13</v>
          </cell>
          <cell r="O94">
            <v>13</v>
          </cell>
          <cell r="P94">
            <v>14</v>
          </cell>
          <cell r="R94">
            <v>13</v>
          </cell>
          <cell r="S94">
            <v>13</v>
          </cell>
          <cell r="T94">
            <v>14</v>
          </cell>
          <cell r="V94">
            <v>15</v>
          </cell>
          <cell r="W94">
            <v>15</v>
          </cell>
          <cell r="X94">
            <v>15</v>
          </cell>
          <cell r="Z94">
            <v>15</v>
          </cell>
          <cell r="AB94">
            <v>15</v>
          </cell>
        </row>
        <row r="95">
          <cell r="I95">
            <v>28</v>
          </cell>
          <cell r="J95">
            <v>28</v>
          </cell>
          <cell r="K95">
            <v>18.899999999999999</v>
          </cell>
          <cell r="L95">
            <v>41.6</v>
          </cell>
          <cell r="N95">
            <v>3</v>
          </cell>
          <cell r="O95">
            <v>3.1</v>
          </cell>
          <cell r="P95">
            <v>3.1</v>
          </cell>
          <cell r="R95">
            <v>3.7</v>
          </cell>
          <cell r="S95">
            <v>3.7</v>
          </cell>
          <cell r="T95">
            <v>3.7</v>
          </cell>
          <cell r="V95">
            <v>3.8</v>
          </cell>
          <cell r="W95">
            <v>4</v>
          </cell>
          <cell r="X95">
            <v>3.7</v>
          </cell>
          <cell r="Z95">
            <v>3.5</v>
          </cell>
          <cell r="AB95">
            <v>3.1</v>
          </cell>
        </row>
        <row r="96">
          <cell r="I96">
            <v>131</v>
          </cell>
          <cell r="J96">
            <v>70</v>
          </cell>
          <cell r="K96">
            <v>28</v>
          </cell>
          <cell r="L96">
            <v>70</v>
          </cell>
          <cell r="N96">
            <v>5</v>
          </cell>
          <cell r="O96">
            <v>5</v>
          </cell>
          <cell r="P96">
            <v>5</v>
          </cell>
          <cell r="R96">
            <v>5</v>
          </cell>
          <cell r="S96">
            <v>5</v>
          </cell>
          <cell r="T96">
            <v>5</v>
          </cell>
          <cell r="V96">
            <v>6</v>
          </cell>
          <cell r="W96">
            <v>7</v>
          </cell>
          <cell r="X96">
            <v>7</v>
          </cell>
          <cell r="Z96">
            <v>6</v>
          </cell>
          <cell r="AB96">
            <v>7</v>
          </cell>
        </row>
        <row r="97">
          <cell r="I97">
            <v>35</v>
          </cell>
          <cell r="J97">
            <v>49</v>
          </cell>
          <cell r="K97">
            <v>29.1</v>
          </cell>
          <cell r="L97">
            <v>79</v>
          </cell>
          <cell r="N97">
            <v>3</v>
          </cell>
          <cell r="O97">
            <v>3</v>
          </cell>
          <cell r="P97">
            <v>4</v>
          </cell>
          <cell r="R97">
            <v>5</v>
          </cell>
          <cell r="S97">
            <v>6</v>
          </cell>
          <cell r="T97">
            <v>6</v>
          </cell>
          <cell r="V97">
            <v>7</v>
          </cell>
          <cell r="W97">
            <v>8</v>
          </cell>
          <cell r="X97">
            <v>8</v>
          </cell>
          <cell r="Z97">
            <v>9</v>
          </cell>
          <cell r="AB97">
            <v>10</v>
          </cell>
        </row>
        <row r="98">
          <cell r="I98">
            <v>196</v>
          </cell>
          <cell r="J98">
            <v>72.400000000000006</v>
          </cell>
          <cell r="K98">
            <v>7.4</v>
          </cell>
          <cell r="L98">
            <v>88.6</v>
          </cell>
          <cell r="O98">
            <v>1</v>
          </cell>
          <cell r="P98">
            <v>1.6</v>
          </cell>
          <cell r="R98">
            <v>6.2</v>
          </cell>
          <cell r="T98">
            <v>2.8</v>
          </cell>
          <cell r="V98">
            <v>0.5</v>
          </cell>
          <cell r="X98">
            <v>72.7</v>
          </cell>
          <cell r="AB98">
            <v>0.5</v>
          </cell>
        </row>
        <row r="99">
          <cell r="I99">
            <v>10</v>
          </cell>
          <cell r="J99">
            <v>9</v>
          </cell>
          <cell r="K99">
            <v>5.6</v>
          </cell>
          <cell r="L99">
            <v>10</v>
          </cell>
          <cell r="N99">
            <v>0.9</v>
          </cell>
          <cell r="O99">
            <v>1</v>
          </cell>
          <cell r="P99">
            <v>1.1000000000000001</v>
          </cell>
          <cell r="R99">
            <v>0.7</v>
          </cell>
          <cell r="S99">
            <v>0.7</v>
          </cell>
          <cell r="T99">
            <v>0.6</v>
          </cell>
          <cell r="V99">
            <v>0.7</v>
          </cell>
          <cell r="W99">
            <v>0.7</v>
          </cell>
          <cell r="X99">
            <v>0.6</v>
          </cell>
          <cell r="Z99">
            <v>1</v>
          </cell>
          <cell r="AB99">
            <v>1</v>
          </cell>
        </row>
        <row r="100">
          <cell r="I100">
            <v>19</v>
          </cell>
          <cell r="J100">
            <v>19</v>
          </cell>
          <cell r="K100">
            <v>11.1</v>
          </cell>
          <cell r="L100">
            <v>19</v>
          </cell>
          <cell r="N100">
            <v>1.5</v>
          </cell>
          <cell r="O100">
            <v>1.6</v>
          </cell>
          <cell r="P100">
            <v>1.6</v>
          </cell>
          <cell r="R100">
            <v>1.6</v>
          </cell>
          <cell r="S100">
            <v>1.6</v>
          </cell>
          <cell r="T100">
            <v>1.6</v>
          </cell>
          <cell r="V100">
            <v>1.5</v>
          </cell>
          <cell r="W100">
            <v>1.6</v>
          </cell>
          <cell r="X100">
            <v>1.6</v>
          </cell>
          <cell r="Z100">
            <v>1.6</v>
          </cell>
          <cell r="AB100">
            <v>1.6</v>
          </cell>
        </row>
        <row r="101">
          <cell r="I101">
            <v>3206.3</v>
          </cell>
          <cell r="J101">
            <v>2855.7</v>
          </cell>
          <cell r="K101">
            <v>2017.2</v>
          </cell>
          <cell r="L101">
            <v>4441.2</v>
          </cell>
          <cell r="N101">
            <v>342.1</v>
          </cell>
          <cell r="O101">
            <v>342.5</v>
          </cell>
          <cell r="P101">
            <v>361.7</v>
          </cell>
          <cell r="R101">
            <v>367</v>
          </cell>
          <cell r="S101">
            <v>395.5</v>
          </cell>
          <cell r="T101">
            <v>378</v>
          </cell>
          <cell r="V101">
            <v>367.4</v>
          </cell>
          <cell r="W101">
            <v>374.4</v>
          </cell>
          <cell r="X101">
            <v>386.9</v>
          </cell>
          <cell r="Z101">
            <v>364.6</v>
          </cell>
          <cell r="AB101">
            <v>390</v>
          </cell>
        </row>
        <row r="102">
          <cell r="I102">
            <v>225</v>
          </cell>
          <cell r="J102">
            <v>225</v>
          </cell>
          <cell r="K102">
            <v>162.30000000000001</v>
          </cell>
          <cell r="L102">
            <v>293</v>
          </cell>
          <cell r="N102">
            <v>23</v>
          </cell>
          <cell r="O102">
            <v>22</v>
          </cell>
          <cell r="P102">
            <v>24</v>
          </cell>
          <cell r="R102">
            <v>23</v>
          </cell>
          <cell r="S102">
            <v>24</v>
          </cell>
          <cell r="T102">
            <v>23</v>
          </cell>
          <cell r="V102">
            <v>22</v>
          </cell>
          <cell r="W102">
            <v>22</v>
          </cell>
          <cell r="X102">
            <v>23</v>
          </cell>
          <cell r="Z102">
            <v>26</v>
          </cell>
          <cell r="AB102">
            <v>35</v>
          </cell>
        </row>
        <row r="103">
          <cell r="I103">
            <v>380</v>
          </cell>
          <cell r="J103">
            <v>380</v>
          </cell>
          <cell r="K103">
            <v>203.2</v>
          </cell>
          <cell r="L103">
            <v>450</v>
          </cell>
          <cell r="N103">
            <v>37.5</v>
          </cell>
          <cell r="O103">
            <v>37.5</v>
          </cell>
          <cell r="P103">
            <v>37.5</v>
          </cell>
          <cell r="R103">
            <v>37.5</v>
          </cell>
          <cell r="S103">
            <v>37.5</v>
          </cell>
          <cell r="T103">
            <v>37.5</v>
          </cell>
          <cell r="V103">
            <v>37.5</v>
          </cell>
          <cell r="W103">
            <v>37.5</v>
          </cell>
          <cell r="X103">
            <v>37.5</v>
          </cell>
          <cell r="Z103">
            <v>37.5</v>
          </cell>
          <cell r="AB103">
            <v>37.5</v>
          </cell>
        </row>
        <row r="104">
          <cell r="I104">
            <v>50</v>
          </cell>
          <cell r="J104">
            <v>50</v>
          </cell>
          <cell r="K104">
            <v>37.1</v>
          </cell>
          <cell r="L104">
            <v>56</v>
          </cell>
          <cell r="P104">
            <v>13</v>
          </cell>
          <cell r="T104">
            <v>13</v>
          </cell>
          <cell r="X104">
            <v>13</v>
          </cell>
          <cell r="AB104">
            <v>17</v>
          </cell>
        </row>
        <row r="105">
          <cell r="I105">
            <v>100</v>
          </cell>
          <cell r="J105">
            <v>100</v>
          </cell>
          <cell r="K105">
            <v>71.099999999999994</v>
          </cell>
          <cell r="L105">
            <v>100</v>
          </cell>
          <cell r="N105">
            <v>6</v>
          </cell>
          <cell r="O105">
            <v>7</v>
          </cell>
          <cell r="P105">
            <v>11</v>
          </cell>
          <cell r="R105">
            <v>10</v>
          </cell>
          <cell r="S105">
            <v>9</v>
          </cell>
          <cell r="T105">
            <v>9</v>
          </cell>
          <cell r="V105">
            <v>8</v>
          </cell>
          <cell r="W105">
            <v>8</v>
          </cell>
          <cell r="X105">
            <v>9</v>
          </cell>
          <cell r="Z105">
            <v>8</v>
          </cell>
          <cell r="AB105">
            <v>8</v>
          </cell>
        </row>
        <row r="106">
          <cell r="I106">
            <v>8</v>
          </cell>
          <cell r="J106">
            <v>8</v>
          </cell>
          <cell r="K106">
            <v>5.7</v>
          </cell>
          <cell r="L106">
            <v>8</v>
          </cell>
          <cell r="N106">
            <v>0.7</v>
          </cell>
          <cell r="O106">
            <v>0.6</v>
          </cell>
          <cell r="P106">
            <v>0.7</v>
          </cell>
          <cell r="R106">
            <v>0.7</v>
          </cell>
          <cell r="S106">
            <v>0.7</v>
          </cell>
          <cell r="T106">
            <v>0.6</v>
          </cell>
          <cell r="V106">
            <v>0.7</v>
          </cell>
          <cell r="W106">
            <v>0.7</v>
          </cell>
          <cell r="X106">
            <v>0.6</v>
          </cell>
          <cell r="Z106">
            <v>0.7</v>
          </cell>
          <cell r="AB106">
            <v>0.6</v>
          </cell>
        </row>
        <row r="107">
          <cell r="I107">
            <v>563</v>
          </cell>
          <cell r="J107">
            <v>563</v>
          </cell>
          <cell r="K107">
            <v>423.2</v>
          </cell>
          <cell r="L107">
            <v>543.4</v>
          </cell>
          <cell r="N107">
            <v>45.4</v>
          </cell>
          <cell r="O107">
            <v>45.4</v>
          </cell>
          <cell r="P107">
            <v>45.4</v>
          </cell>
          <cell r="R107">
            <v>45.3</v>
          </cell>
          <cell r="S107">
            <v>45.3</v>
          </cell>
          <cell r="T107">
            <v>45.3</v>
          </cell>
          <cell r="V107">
            <v>45.2</v>
          </cell>
          <cell r="W107">
            <v>45.2</v>
          </cell>
          <cell r="X107">
            <v>45.2</v>
          </cell>
          <cell r="Z107">
            <v>45.2</v>
          </cell>
          <cell r="AB107">
            <v>45.3</v>
          </cell>
        </row>
        <row r="108">
          <cell r="I108">
            <v>134.69999999999999</v>
          </cell>
          <cell r="J108">
            <v>134.69999999999999</v>
          </cell>
          <cell r="K108">
            <v>81</v>
          </cell>
          <cell r="L108">
            <v>104.5</v>
          </cell>
          <cell r="N108">
            <v>13</v>
          </cell>
          <cell r="O108">
            <v>11</v>
          </cell>
          <cell r="P108">
            <v>10</v>
          </cell>
          <cell r="R108">
            <v>10</v>
          </cell>
          <cell r="S108">
            <v>10</v>
          </cell>
          <cell r="T108">
            <v>8</v>
          </cell>
          <cell r="V108">
            <v>6</v>
          </cell>
          <cell r="W108">
            <v>12</v>
          </cell>
          <cell r="X108">
            <v>7</v>
          </cell>
          <cell r="Z108">
            <v>6.5</v>
          </cell>
          <cell r="AB108">
            <v>5</v>
          </cell>
        </row>
        <row r="109">
          <cell r="I109">
            <v>0</v>
          </cell>
          <cell r="K109">
            <v>0</v>
          </cell>
          <cell r="L109">
            <v>0</v>
          </cell>
        </row>
        <row r="110">
          <cell r="I110">
            <v>1253</v>
          </cell>
          <cell r="J110">
            <v>1253</v>
          </cell>
          <cell r="K110">
            <v>939.9</v>
          </cell>
          <cell r="L110">
            <v>2500</v>
          </cell>
          <cell r="N110">
            <v>208</v>
          </cell>
          <cell r="O110">
            <v>208</v>
          </cell>
          <cell r="P110">
            <v>209</v>
          </cell>
          <cell r="R110">
            <v>208</v>
          </cell>
          <cell r="S110">
            <v>208</v>
          </cell>
          <cell r="T110">
            <v>209</v>
          </cell>
          <cell r="V110">
            <v>208</v>
          </cell>
          <cell r="W110">
            <v>208</v>
          </cell>
          <cell r="X110">
            <v>209</v>
          </cell>
          <cell r="Z110">
            <v>208</v>
          </cell>
          <cell r="AB110">
            <v>209</v>
          </cell>
        </row>
        <row r="111">
          <cell r="I111">
            <v>0.6</v>
          </cell>
          <cell r="J111">
            <v>0.2</v>
          </cell>
          <cell r="K111">
            <v>0.1</v>
          </cell>
          <cell r="L111">
            <v>0.3</v>
          </cell>
          <cell r="P111">
            <v>0.1</v>
          </cell>
          <cell r="T111">
            <v>0.1</v>
          </cell>
          <cell r="X111">
            <v>0.1</v>
          </cell>
        </row>
        <row r="112">
          <cell r="I112">
            <v>0</v>
          </cell>
          <cell r="K112">
            <v>0</v>
          </cell>
          <cell r="L112">
            <v>0</v>
          </cell>
        </row>
        <row r="113">
          <cell r="I113">
            <v>23</v>
          </cell>
          <cell r="J113">
            <v>21</v>
          </cell>
          <cell r="K113">
            <v>15.7</v>
          </cell>
          <cell r="L113">
            <v>23</v>
          </cell>
          <cell r="N113">
            <v>1</v>
          </cell>
          <cell r="O113">
            <v>2</v>
          </cell>
          <cell r="P113">
            <v>2</v>
          </cell>
          <cell r="R113">
            <v>2</v>
          </cell>
          <cell r="S113">
            <v>2</v>
          </cell>
          <cell r="T113">
            <v>2</v>
          </cell>
          <cell r="V113">
            <v>2</v>
          </cell>
          <cell r="W113">
            <v>2</v>
          </cell>
          <cell r="X113">
            <v>2</v>
          </cell>
          <cell r="Z113">
            <v>2</v>
          </cell>
          <cell r="AB113">
            <v>2</v>
          </cell>
        </row>
        <row r="114">
          <cell r="I114">
            <v>0</v>
          </cell>
          <cell r="K114">
            <v>0</v>
          </cell>
          <cell r="L114">
            <v>0</v>
          </cell>
        </row>
        <row r="115">
          <cell r="I115">
            <v>34</v>
          </cell>
          <cell r="J115">
            <v>34</v>
          </cell>
          <cell r="K115">
            <v>20.5</v>
          </cell>
          <cell r="L115">
            <v>34</v>
          </cell>
          <cell r="N115">
            <v>1</v>
          </cell>
          <cell r="O115">
            <v>1</v>
          </cell>
          <cell r="P115">
            <v>1</v>
          </cell>
          <cell r="R115">
            <v>2</v>
          </cell>
          <cell r="S115">
            <v>10</v>
          </cell>
          <cell r="T115">
            <v>2</v>
          </cell>
          <cell r="V115">
            <v>1</v>
          </cell>
          <cell r="W115">
            <v>1</v>
          </cell>
          <cell r="X115">
            <v>1</v>
          </cell>
          <cell r="Z115">
            <v>2</v>
          </cell>
          <cell r="AB115">
            <v>2</v>
          </cell>
        </row>
        <row r="116">
          <cell r="I116">
            <v>39</v>
          </cell>
          <cell r="J116">
            <v>39</v>
          </cell>
          <cell r="K116">
            <v>25.4</v>
          </cell>
          <cell r="L116">
            <v>39</v>
          </cell>
          <cell r="N116">
            <v>3</v>
          </cell>
          <cell r="O116">
            <v>3</v>
          </cell>
          <cell r="P116">
            <v>3</v>
          </cell>
          <cell r="R116">
            <v>4</v>
          </cell>
          <cell r="S116">
            <v>3</v>
          </cell>
          <cell r="T116">
            <v>3</v>
          </cell>
          <cell r="V116">
            <v>3</v>
          </cell>
          <cell r="W116">
            <v>3</v>
          </cell>
          <cell r="X116">
            <v>4</v>
          </cell>
          <cell r="Z116">
            <v>4</v>
          </cell>
          <cell r="AB116">
            <v>3</v>
          </cell>
        </row>
        <row r="117">
          <cell r="I117">
            <v>0</v>
          </cell>
          <cell r="K117">
            <v>0</v>
          </cell>
          <cell r="L117">
            <v>20</v>
          </cell>
          <cell r="S117">
            <v>20</v>
          </cell>
        </row>
        <row r="118">
          <cell r="I118">
            <v>16</v>
          </cell>
          <cell r="J118">
            <v>9.3000000000000007</v>
          </cell>
          <cell r="K118">
            <v>6.3</v>
          </cell>
          <cell r="L118">
            <v>19</v>
          </cell>
          <cell r="N118">
            <v>1.5</v>
          </cell>
          <cell r="O118">
            <v>1.5</v>
          </cell>
          <cell r="P118">
            <v>1.5</v>
          </cell>
          <cell r="R118">
            <v>1.5</v>
          </cell>
          <cell r="S118">
            <v>2</v>
          </cell>
          <cell r="T118">
            <v>2</v>
          </cell>
          <cell r="V118">
            <v>1.5</v>
          </cell>
          <cell r="W118">
            <v>1.5</v>
          </cell>
          <cell r="X118">
            <v>1.5</v>
          </cell>
          <cell r="Z118">
            <v>1.5</v>
          </cell>
          <cell r="AB118">
            <v>1.5</v>
          </cell>
        </row>
        <row r="119">
          <cell r="I119">
            <v>0</v>
          </cell>
          <cell r="K119">
            <v>0</v>
          </cell>
          <cell r="L119">
            <v>0</v>
          </cell>
        </row>
        <row r="120">
          <cell r="I120">
            <v>0</v>
          </cell>
          <cell r="K120">
            <v>0</v>
          </cell>
          <cell r="L120">
            <v>0</v>
          </cell>
        </row>
        <row r="121">
          <cell r="I121">
            <v>0</v>
          </cell>
          <cell r="K121">
            <v>0</v>
          </cell>
          <cell r="L121">
            <v>0</v>
          </cell>
        </row>
        <row r="122">
          <cell r="I122">
            <v>0</v>
          </cell>
          <cell r="K122">
            <v>0</v>
          </cell>
          <cell r="L122">
            <v>0</v>
          </cell>
        </row>
        <row r="123">
          <cell r="I123">
            <v>0</v>
          </cell>
          <cell r="K123">
            <v>0</v>
          </cell>
          <cell r="L123">
            <v>0</v>
          </cell>
        </row>
        <row r="124">
          <cell r="I124">
            <v>12</v>
          </cell>
          <cell r="J124">
            <v>22.5</v>
          </cell>
          <cell r="K124">
            <v>16.899999999999999</v>
          </cell>
          <cell r="L124">
            <v>23</v>
          </cell>
          <cell r="N124">
            <v>1</v>
          </cell>
          <cell r="O124">
            <v>2</v>
          </cell>
          <cell r="P124">
            <v>2</v>
          </cell>
          <cell r="R124">
            <v>1</v>
          </cell>
          <cell r="S124">
            <v>2</v>
          </cell>
          <cell r="T124">
            <v>2</v>
          </cell>
          <cell r="V124">
            <v>1</v>
          </cell>
          <cell r="W124">
            <v>2</v>
          </cell>
          <cell r="X124">
            <v>2</v>
          </cell>
          <cell r="Z124">
            <v>2</v>
          </cell>
          <cell r="AB124">
            <v>3</v>
          </cell>
        </row>
        <row r="125">
          <cell r="I125">
            <v>362</v>
          </cell>
          <cell r="J125">
            <v>10</v>
          </cell>
          <cell r="K125">
            <v>6.5</v>
          </cell>
          <cell r="L125">
            <v>222</v>
          </cell>
          <cell r="N125">
            <v>1</v>
          </cell>
          <cell r="O125">
            <v>1</v>
          </cell>
          <cell r="P125">
            <v>1</v>
          </cell>
          <cell r="R125">
            <v>21</v>
          </cell>
          <cell r="S125">
            <v>21</v>
          </cell>
          <cell r="T125">
            <v>21</v>
          </cell>
          <cell r="V125">
            <v>31</v>
          </cell>
          <cell r="W125">
            <v>31</v>
          </cell>
          <cell r="X125">
            <v>31</v>
          </cell>
          <cell r="Z125">
            <v>21</v>
          </cell>
          <cell r="AB125">
            <v>21</v>
          </cell>
        </row>
        <row r="126">
          <cell r="I126">
            <v>6</v>
          </cell>
          <cell r="J126">
            <v>6</v>
          </cell>
          <cell r="K126">
            <v>2.2999999999999998</v>
          </cell>
          <cell r="L126">
            <v>6</v>
          </cell>
          <cell r="O126">
            <v>0.5</v>
          </cell>
          <cell r="P126">
            <v>0.5</v>
          </cell>
          <cell r="R126">
            <v>1</v>
          </cell>
          <cell r="S126">
            <v>1</v>
          </cell>
          <cell r="T126">
            <v>0.5</v>
          </cell>
          <cell r="V126">
            <v>0.5</v>
          </cell>
          <cell r="W126">
            <v>0.5</v>
          </cell>
          <cell r="X126">
            <v>1</v>
          </cell>
          <cell r="Z126">
            <v>0.2</v>
          </cell>
          <cell r="AB126">
            <v>0.1</v>
          </cell>
        </row>
        <row r="127">
          <cell r="I127">
            <v>0</v>
          </cell>
          <cell r="K127">
            <v>0</v>
          </cell>
          <cell r="L127">
            <v>0</v>
          </cell>
        </row>
        <row r="128">
          <cell r="I128">
            <v>0</v>
          </cell>
          <cell r="K128">
            <v>0</v>
          </cell>
          <cell r="L128">
            <v>0</v>
          </cell>
        </row>
        <row r="129">
          <cell r="I129">
            <v>0</v>
          </cell>
          <cell r="K129">
            <v>0</v>
          </cell>
          <cell r="L129">
            <v>0</v>
          </cell>
        </row>
        <row r="130">
          <cell r="I130">
            <v>0</v>
          </cell>
          <cell r="K130">
            <v>0</v>
          </cell>
          <cell r="L130">
            <v>0</v>
          </cell>
        </row>
        <row r="131">
          <cell r="I131">
            <v>40</v>
          </cell>
          <cell r="J131">
            <v>38.9</v>
          </cell>
          <cell r="K131">
            <v>27.6</v>
          </cell>
          <cell r="L131">
            <v>72</v>
          </cell>
          <cell r="N131">
            <v>6.6</v>
          </cell>
          <cell r="O131">
            <v>7.5</v>
          </cell>
          <cell r="P131">
            <v>3.9</v>
          </cell>
          <cell r="R131">
            <v>6.6</v>
          </cell>
          <cell r="S131">
            <v>5.7</v>
          </cell>
          <cell r="T131">
            <v>4.7</v>
          </cell>
          <cell r="V131">
            <v>6.6</v>
          </cell>
          <cell r="W131">
            <v>6.2</v>
          </cell>
          <cell r="X131">
            <v>6.2</v>
          </cell>
          <cell r="Z131">
            <v>6.1</v>
          </cell>
          <cell r="AB131">
            <v>5.7</v>
          </cell>
        </row>
        <row r="132">
          <cell r="I132">
            <v>0</v>
          </cell>
          <cell r="J132">
            <v>0</v>
          </cell>
          <cell r="K132">
            <v>0</v>
          </cell>
          <cell r="L132">
            <v>0</v>
          </cell>
          <cell r="N132">
            <v>0</v>
          </cell>
          <cell r="O132">
            <v>0</v>
          </cell>
          <cell r="P132">
            <v>0</v>
          </cell>
          <cell r="R132">
            <v>0</v>
          </cell>
          <cell r="S132">
            <v>0</v>
          </cell>
          <cell r="T132">
            <v>0</v>
          </cell>
          <cell r="V132">
            <v>0</v>
          </cell>
          <cell r="W132">
            <v>0</v>
          </cell>
          <cell r="X132">
            <v>0</v>
          </cell>
          <cell r="Z132">
            <v>0</v>
          </cell>
          <cell r="AB132">
            <v>0</v>
          </cell>
        </row>
        <row r="133">
          <cell r="I133">
            <v>0</v>
          </cell>
          <cell r="K133">
            <v>0</v>
          </cell>
          <cell r="L133">
            <v>0</v>
          </cell>
        </row>
        <row r="134">
          <cell r="I134">
            <v>0</v>
          </cell>
          <cell r="K134">
            <v>0</v>
          </cell>
          <cell r="L134">
            <v>0</v>
          </cell>
        </row>
        <row r="135">
          <cell r="I135">
            <v>0</v>
          </cell>
          <cell r="K135">
            <v>0</v>
          </cell>
          <cell r="L135">
            <v>0</v>
          </cell>
        </row>
        <row r="136">
          <cell r="I136">
            <v>0</v>
          </cell>
          <cell r="K136">
            <v>0</v>
          </cell>
          <cell r="L136">
            <v>0</v>
          </cell>
        </row>
        <row r="137">
          <cell r="I137">
            <v>0</v>
          </cell>
          <cell r="J137">
            <v>0</v>
          </cell>
          <cell r="K137">
            <v>0</v>
          </cell>
          <cell r="L137">
            <v>0</v>
          </cell>
          <cell r="N137">
            <v>0</v>
          </cell>
          <cell r="O137">
            <v>0</v>
          </cell>
          <cell r="P137">
            <v>0</v>
          </cell>
          <cell r="R137">
            <v>0</v>
          </cell>
          <cell r="S137">
            <v>0</v>
          </cell>
          <cell r="T137">
            <v>0</v>
          </cell>
          <cell r="V137">
            <v>0</v>
          </cell>
          <cell r="W137">
            <v>0</v>
          </cell>
          <cell r="X137">
            <v>0</v>
          </cell>
          <cell r="Z137">
            <v>0</v>
          </cell>
          <cell r="AB137">
            <v>0</v>
          </cell>
        </row>
        <row r="138">
          <cell r="I138">
            <v>0</v>
          </cell>
          <cell r="K138">
            <v>0</v>
          </cell>
          <cell r="L138">
            <v>0</v>
          </cell>
        </row>
        <row r="139">
          <cell r="I139">
            <v>0</v>
          </cell>
          <cell r="K139">
            <v>0</v>
          </cell>
          <cell r="L139">
            <v>0</v>
          </cell>
        </row>
        <row r="140">
          <cell r="I140">
            <v>0</v>
          </cell>
          <cell r="K140">
            <v>0</v>
          </cell>
          <cell r="L140">
            <v>0</v>
          </cell>
        </row>
        <row r="141">
          <cell r="I141">
            <v>0</v>
          </cell>
          <cell r="K141">
            <v>0</v>
          </cell>
          <cell r="L141">
            <v>0</v>
          </cell>
        </row>
        <row r="142">
          <cell r="I142">
            <v>0</v>
          </cell>
          <cell r="K142">
            <v>0</v>
          </cell>
          <cell r="L142">
            <v>0</v>
          </cell>
        </row>
        <row r="143">
          <cell r="I143">
            <v>0</v>
          </cell>
          <cell r="K143">
            <v>0</v>
          </cell>
          <cell r="L143">
            <v>0</v>
          </cell>
        </row>
        <row r="144">
          <cell r="I144">
            <v>0</v>
          </cell>
          <cell r="K144">
            <v>0</v>
          </cell>
          <cell r="L144">
            <v>0</v>
          </cell>
        </row>
        <row r="145">
          <cell r="I145">
            <v>0</v>
          </cell>
          <cell r="K145">
            <v>0</v>
          </cell>
          <cell r="L145">
            <v>0</v>
          </cell>
        </row>
        <row r="146">
          <cell r="I146">
            <v>0</v>
          </cell>
          <cell r="K146">
            <v>0</v>
          </cell>
          <cell r="L146">
            <v>0</v>
          </cell>
        </row>
        <row r="147">
          <cell r="I147">
            <v>0</v>
          </cell>
          <cell r="J147">
            <v>0</v>
          </cell>
          <cell r="K147">
            <v>0</v>
          </cell>
          <cell r="L147">
            <v>0</v>
          </cell>
          <cell r="N147">
            <v>0</v>
          </cell>
          <cell r="O147">
            <v>0</v>
          </cell>
          <cell r="P147">
            <v>0</v>
          </cell>
          <cell r="R147">
            <v>0</v>
          </cell>
          <cell r="S147">
            <v>0</v>
          </cell>
          <cell r="T147">
            <v>0</v>
          </cell>
          <cell r="V147">
            <v>0</v>
          </cell>
          <cell r="W147">
            <v>0</v>
          </cell>
          <cell r="X147">
            <v>0</v>
          </cell>
          <cell r="Z147">
            <v>0</v>
          </cell>
          <cell r="AB147">
            <v>0</v>
          </cell>
        </row>
        <row r="148">
          <cell r="I148">
            <v>0</v>
          </cell>
          <cell r="K148">
            <v>0</v>
          </cell>
          <cell r="L148">
            <v>0</v>
          </cell>
        </row>
        <row r="149">
          <cell r="I149">
            <v>0</v>
          </cell>
          <cell r="K149">
            <v>0</v>
          </cell>
          <cell r="L149">
            <v>0</v>
          </cell>
        </row>
        <row r="150">
          <cell r="I150">
            <v>0</v>
          </cell>
          <cell r="K150">
            <v>0</v>
          </cell>
          <cell r="L150">
            <v>0</v>
          </cell>
        </row>
        <row r="151">
          <cell r="I151">
            <v>0</v>
          </cell>
          <cell r="K151">
            <v>0</v>
          </cell>
          <cell r="L151">
            <v>0</v>
          </cell>
        </row>
        <row r="152">
          <cell r="I152">
            <v>0</v>
          </cell>
          <cell r="K152">
            <v>0</v>
          </cell>
          <cell r="L152">
            <v>0</v>
          </cell>
        </row>
        <row r="153">
          <cell r="I153">
            <v>0</v>
          </cell>
          <cell r="J153">
            <v>0</v>
          </cell>
          <cell r="K153">
            <v>0</v>
          </cell>
          <cell r="L153">
            <v>0</v>
          </cell>
          <cell r="N153">
            <v>0</v>
          </cell>
          <cell r="O153">
            <v>0</v>
          </cell>
          <cell r="P153">
            <v>0</v>
          </cell>
          <cell r="R153">
            <v>0</v>
          </cell>
          <cell r="S153">
            <v>0</v>
          </cell>
          <cell r="T153">
            <v>0</v>
          </cell>
          <cell r="V153">
            <v>0</v>
          </cell>
          <cell r="W153">
            <v>0</v>
          </cell>
          <cell r="X153">
            <v>0</v>
          </cell>
          <cell r="Z153">
            <v>0</v>
          </cell>
          <cell r="AB153">
            <v>0</v>
          </cell>
        </row>
        <row r="154">
          <cell r="I154">
            <v>0</v>
          </cell>
          <cell r="K154">
            <v>0</v>
          </cell>
          <cell r="L154">
            <v>0</v>
          </cell>
        </row>
        <row r="155">
          <cell r="I155">
            <v>0</v>
          </cell>
          <cell r="K155">
            <v>0</v>
          </cell>
          <cell r="L155">
            <v>0</v>
          </cell>
        </row>
        <row r="156">
          <cell r="I156">
            <v>0</v>
          </cell>
          <cell r="K156">
            <v>0</v>
          </cell>
          <cell r="L156">
            <v>0</v>
          </cell>
        </row>
        <row r="157">
          <cell r="I157">
            <v>37</v>
          </cell>
          <cell r="J157">
            <v>34.5</v>
          </cell>
          <cell r="K157">
            <v>25.9</v>
          </cell>
          <cell r="L157">
            <v>69</v>
          </cell>
          <cell r="N157">
            <v>6.1</v>
          </cell>
          <cell r="O157">
            <v>7.5</v>
          </cell>
          <cell r="P157">
            <v>3.4</v>
          </cell>
          <cell r="R157">
            <v>6.6</v>
          </cell>
          <cell r="S157">
            <v>5.7</v>
          </cell>
          <cell r="T157">
            <v>4.7</v>
          </cell>
          <cell r="V157">
            <v>6.6</v>
          </cell>
          <cell r="W157">
            <v>5.7</v>
          </cell>
          <cell r="X157">
            <v>5.7</v>
          </cell>
          <cell r="Z157">
            <v>5.6</v>
          </cell>
          <cell r="AB157">
            <v>5.7</v>
          </cell>
        </row>
        <row r="158">
          <cell r="I158">
            <v>37</v>
          </cell>
          <cell r="J158">
            <v>34.5</v>
          </cell>
          <cell r="K158">
            <v>25.9</v>
          </cell>
          <cell r="L158">
            <v>69</v>
          </cell>
          <cell r="N158">
            <v>6.1</v>
          </cell>
          <cell r="O158">
            <v>7.5</v>
          </cell>
          <cell r="P158">
            <v>3.4</v>
          </cell>
          <cell r="R158">
            <v>6.6</v>
          </cell>
          <cell r="S158">
            <v>5.7</v>
          </cell>
          <cell r="T158">
            <v>4.7</v>
          </cell>
          <cell r="V158">
            <v>6.6</v>
          </cell>
          <cell r="W158">
            <v>5.7</v>
          </cell>
          <cell r="X158">
            <v>5.7</v>
          </cell>
          <cell r="Z158">
            <v>5.6</v>
          </cell>
          <cell r="AB158">
            <v>5.7</v>
          </cell>
        </row>
        <row r="159">
          <cell r="I159">
            <v>0</v>
          </cell>
          <cell r="K159">
            <v>0</v>
          </cell>
          <cell r="L159">
            <v>0</v>
          </cell>
        </row>
        <row r="160">
          <cell r="I160">
            <v>0</v>
          </cell>
          <cell r="K160">
            <v>0</v>
          </cell>
          <cell r="L160">
            <v>0</v>
          </cell>
        </row>
        <row r="161">
          <cell r="I161">
            <v>0</v>
          </cell>
          <cell r="K161">
            <v>0</v>
          </cell>
          <cell r="L161">
            <v>0</v>
          </cell>
        </row>
        <row r="162">
          <cell r="I162">
            <v>0</v>
          </cell>
          <cell r="K162">
            <v>0</v>
          </cell>
          <cell r="L162">
            <v>0</v>
          </cell>
        </row>
        <row r="163">
          <cell r="I163">
            <v>0</v>
          </cell>
          <cell r="K163">
            <v>0</v>
          </cell>
          <cell r="L163">
            <v>0</v>
          </cell>
        </row>
        <row r="164">
          <cell r="I164">
            <v>3</v>
          </cell>
          <cell r="J164">
            <v>3</v>
          </cell>
          <cell r="K164">
            <v>0.3</v>
          </cell>
          <cell r="L164">
            <v>3</v>
          </cell>
          <cell r="N164">
            <v>0.5</v>
          </cell>
          <cell r="P164">
            <v>0.5</v>
          </cell>
          <cell r="W164">
            <v>0.5</v>
          </cell>
          <cell r="X164">
            <v>0.5</v>
          </cell>
          <cell r="Z164">
            <v>0.5</v>
          </cell>
        </row>
        <row r="165">
          <cell r="I165">
            <v>0</v>
          </cell>
          <cell r="K165">
            <v>0</v>
          </cell>
          <cell r="L165">
            <v>0</v>
          </cell>
        </row>
        <row r="166">
          <cell r="I166">
            <v>0</v>
          </cell>
          <cell r="J166">
            <v>1.4</v>
          </cell>
          <cell r="K166">
            <v>1.4</v>
          </cell>
          <cell r="L166">
            <v>0</v>
          </cell>
          <cell r="N166">
            <v>0</v>
          </cell>
          <cell r="O166">
            <v>0</v>
          </cell>
          <cell r="P166">
            <v>0</v>
          </cell>
          <cell r="R166">
            <v>0</v>
          </cell>
          <cell r="S166">
            <v>0</v>
          </cell>
          <cell r="T166">
            <v>0</v>
          </cell>
          <cell r="V166">
            <v>0</v>
          </cell>
          <cell r="W166">
            <v>0</v>
          </cell>
          <cell r="X166">
            <v>0</v>
          </cell>
          <cell r="Z166">
            <v>0</v>
          </cell>
          <cell r="AB166">
            <v>0</v>
          </cell>
        </row>
        <row r="167">
          <cell r="I167">
            <v>0</v>
          </cell>
          <cell r="K167">
            <v>0</v>
          </cell>
          <cell r="L167">
            <v>0</v>
          </cell>
        </row>
        <row r="168">
          <cell r="I168">
            <v>0</v>
          </cell>
          <cell r="K168">
            <v>0</v>
          </cell>
          <cell r="L168">
            <v>0</v>
          </cell>
        </row>
        <row r="169">
          <cell r="I169">
            <v>0</v>
          </cell>
          <cell r="K169">
            <v>0</v>
          </cell>
          <cell r="L169">
            <v>0</v>
          </cell>
        </row>
        <row r="170">
          <cell r="I170">
            <v>0</v>
          </cell>
          <cell r="K170">
            <v>0</v>
          </cell>
          <cell r="L170">
            <v>0</v>
          </cell>
        </row>
        <row r="171">
          <cell r="I171">
            <v>0</v>
          </cell>
          <cell r="K171">
            <v>0</v>
          </cell>
          <cell r="L171">
            <v>0</v>
          </cell>
        </row>
        <row r="172">
          <cell r="I172">
            <v>0</v>
          </cell>
          <cell r="K172">
            <v>0</v>
          </cell>
          <cell r="L172">
            <v>0</v>
          </cell>
        </row>
        <row r="173">
          <cell r="I173">
            <v>0</v>
          </cell>
          <cell r="K173">
            <v>0</v>
          </cell>
          <cell r="L173">
            <v>0</v>
          </cell>
        </row>
        <row r="174">
          <cell r="I174">
            <v>0</v>
          </cell>
          <cell r="K174">
            <v>0</v>
          </cell>
          <cell r="L174">
            <v>0</v>
          </cell>
        </row>
        <row r="175">
          <cell r="I175">
            <v>0</v>
          </cell>
          <cell r="K175">
            <v>0</v>
          </cell>
          <cell r="L175">
            <v>0</v>
          </cell>
        </row>
        <row r="176">
          <cell r="I176">
            <v>0</v>
          </cell>
          <cell r="K176">
            <v>0</v>
          </cell>
          <cell r="L176">
            <v>0</v>
          </cell>
        </row>
        <row r="177">
          <cell r="I177">
            <v>0</v>
          </cell>
          <cell r="K177">
            <v>0</v>
          </cell>
          <cell r="L177">
            <v>0</v>
          </cell>
        </row>
        <row r="178">
          <cell r="I178">
            <v>0</v>
          </cell>
          <cell r="K178">
            <v>0</v>
          </cell>
          <cell r="L178">
            <v>0</v>
          </cell>
        </row>
        <row r="179">
          <cell r="I179">
            <v>0</v>
          </cell>
          <cell r="J179">
            <v>1.4</v>
          </cell>
          <cell r="K179">
            <v>1.4</v>
          </cell>
          <cell r="L179">
            <v>0</v>
          </cell>
        </row>
        <row r="180">
          <cell r="I180">
            <v>0</v>
          </cell>
          <cell r="K180">
            <v>0</v>
          </cell>
          <cell r="L180">
            <v>0</v>
          </cell>
        </row>
        <row r="181">
          <cell r="I181">
            <v>0</v>
          </cell>
          <cell r="K181">
            <v>0</v>
          </cell>
          <cell r="L181">
            <v>0</v>
          </cell>
        </row>
        <row r="182">
          <cell r="I182">
            <v>0</v>
          </cell>
          <cell r="K182">
            <v>0</v>
          </cell>
          <cell r="L182">
            <v>0</v>
          </cell>
        </row>
        <row r="183">
          <cell r="I183">
            <v>0</v>
          </cell>
          <cell r="K183">
            <v>0</v>
          </cell>
          <cell r="L183">
            <v>0</v>
          </cell>
        </row>
        <row r="184">
          <cell r="I184">
            <v>0</v>
          </cell>
          <cell r="K184">
            <v>0</v>
          </cell>
          <cell r="L184">
            <v>0</v>
          </cell>
        </row>
        <row r="185">
          <cell r="I185">
            <v>0</v>
          </cell>
          <cell r="K185">
            <v>0</v>
          </cell>
          <cell r="L185">
            <v>0</v>
          </cell>
        </row>
        <row r="186">
          <cell r="I186">
            <v>0</v>
          </cell>
          <cell r="K186">
            <v>0</v>
          </cell>
          <cell r="L186">
            <v>0</v>
          </cell>
        </row>
        <row r="187">
          <cell r="I187">
            <v>0</v>
          </cell>
          <cell r="K187">
            <v>0</v>
          </cell>
          <cell r="L187">
            <v>0</v>
          </cell>
        </row>
        <row r="188">
          <cell r="I188">
            <v>0</v>
          </cell>
          <cell r="K188">
            <v>0</v>
          </cell>
          <cell r="L188">
            <v>0</v>
          </cell>
        </row>
        <row r="189">
          <cell r="I189">
            <v>695.5</v>
          </cell>
          <cell r="J189">
            <v>730.6</v>
          </cell>
          <cell r="K189">
            <v>367.1</v>
          </cell>
          <cell r="L189">
            <v>834</v>
          </cell>
          <cell r="N189">
            <v>51</v>
          </cell>
          <cell r="O189">
            <v>50</v>
          </cell>
          <cell r="P189">
            <v>105.8</v>
          </cell>
          <cell r="R189">
            <v>51</v>
          </cell>
          <cell r="S189">
            <v>52.6</v>
          </cell>
          <cell r="T189">
            <v>96.3</v>
          </cell>
          <cell r="V189">
            <v>48</v>
          </cell>
          <cell r="W189">
            <v>50.8</v>
          </cell>
          <cell r="X189">
            <v>95</v>
          </cell>
          <cell r="Z189">
            <v>51.5</v>
          </cell>
          <cell r="AB189">
            <v>131.9</v>
          </cell>
        </row>
        <row r="190">
          <cell r="I190">
            <v>0</v>
          </cell>
          <cell r="K190">
            <v>0</v>
          </cell>
          <cell r="L190">
            <v>0</v>
          </cell>
        </row>
        <row r="191">
          <cell r="I191">
            <v>0</v>
          </cell>
          <cell r="K191">
            <v>0</v>
          </cell>
          <cell r="L191">
            <v>0</v>
          </cell>
        </row>
        <row r="192">
          <cell r="I192">
            <v>0</v>
          </cell>
          <cell r="J192">
            <v>25.1</v>
          </cell>
          <cell r="K192">
            <v>25.1</v>
          </cell>
          <cell r="L192">
            <v>0</v>
          </cell>
          <cell r="N192">
            <v>0</v>
          </cell>
          <cell r="O192">
            <v>0</v>
          </cell>
          <cell r="P192">
            <v>0</v>
          </cell>
          <cell r="R192">
            <v>0</v>
          </cell>
          <cell r="S192">
            <v>0</v>
          </cell>
          <cell r="T192">
            <v>0</v>
          </cell>
          <cell r="V192">
            <v>0</v>
          </cell>
          <cell r="W192">
            <v>0</v>
          </cell>
          <cell r="X192">
            <v>0</v>
          </cell>
          <cell r="Z192">
            <v>0</v>
          </cell>
          <cell r="AB192">
            <v>0</v>
          </cell>
        </row>
        <row r="193">
          <cell r="I193">
            <v>0</v>
          </cell>
          <cell r="K193">
            <v>0</v>
          </cell>
          <cell r="L193">
            <v>0</v>
          </cell>
        </row>
        <row r="194">
          <cell r="I194">
            <v>0</v>
          </cell>
          <cell r="K194">
            <v>0</v>
          </cell>
          <cell r="L194">
            <v>0</v>
          </cell>
        </row>
        <row r="195">
          <cell r="I195">
            <v>0</v>
          </cell>
          <cell r="K195">
            <v>0</v>
          </cell>
          <cell r="L195">
            <v>0</v>
          </cell>
        </row>
        <row r="196">
          <cell r="I196">
            <v>0</v>
          </cell>
          <cell r="J196">
            <v>25.1</v>
          </cell>
          <cell r="K196">
            <v>25.1</v>
          </cell>
          <cell r="L196">
            <v>0</v>
          </cell>
        </row>
        <row r="197">
          <cell r="I197">
            <v>0</v>
          </cell>
          <cell r="K197">
            <v>0</v>
          </cell>
          <cell r="L197">
            <v>0</v>
          </cell>
        </row>
        <row r="198">
          <cell r="I198">
            <v>0</v>
          </cell>
          <cell r="K198">
            <v>0</v>
          </cell>
          <cell r="L198">
            <v>0</v>
          </cell>
        </row>
        <row r="199">
          <cell r="I199">
            <v>0</v>
          </cell>
          <cell r="K199">
            <v>0</v>
          </cell>
          <cell r="L199">
            <v>0</v>
          </cell>
        </row>
        <row r="200">
          <cell r="I200">
            <v>165</v>
          </cell>
          <cell r="J200">
            <v>165</v>
          </cell>
          <cell r="K200">
            <v>0</v>
          </cell>
          <cell r="L200">
            <v>180</v>
          </cell>
          <cell r="P200">
            <v>45</v>
          </cell>
          <cell r="T200">
            <v>45</v>
          </cell>
          <cell r="X200">
            <v>45</v>
          </cell>
          <cell r="AB200">
            <v>45</v>
          </cell>
        </row>
        <row r="201">
          <cell r="I201">
            <v>0</v>
          </cell>
          <cell r="K201">
            <v>0</v>
          </cell>
          <cell r="L201">
            <v>0</v>
          </cell>
        </row>
        <row r="202">
          <cell r="I202">
            <v>0</v>
          </cell>
          <cell r="J202">
            <v>15.8</v>
          </cell>
          <cell r="K202">
            <v>15.8</v>
          </cell>
          <cell r="L202">
            <v>0</v>
          </cell>
        </row>
        <row r="203">
          <cell r="I203">
            <v>0</v>
          </cell>
          <cell r="K203">
            <v>0</v>
          </cell>
          <cell r="L203">
            <v>0</v>
          </cell>
        </row>
        <row r="204">
          <cell r="I204">
            <v>530.5</v>
          </cell>
          <cell r="J204">
            <v>524.70000000000005</v>
          </cell>
          <cell r="K204">
            <v>326.2</v>
          </cell>
          <cell r="L204">
            <v>654</v>
          </cell>
          <cell r="N204">
            <v>51</v>
          </cell>
          <cell r="O204">
            <v>50</v>
          </cell>
          <cell r="P204">
            <v>60.8</v>
          </cell>
          <cell r="R204">
            <v>51</v>
          </cell>
          <cell r="S204">
            <v>52.6</v>
          </cell>
          <cell r="T204">
            <v>51.3</v>
          </cell>
          <cell r="V204">
            <v>48</v>
          </cell>
          <cell r="W204">
            <v>50.8</v>
          </cell>
          <cell r="X204">
            <v>50</v>
          </cell>
          <cell r="Z204">
            <v>51.5</v>
          </cell>
          <cell r="AB204">
            <v>86.9</v>
          </cell>
        </row>
        <row r="205">
          <cell r="I205">
            <v>12</v>
          </cell>
          <cell r="J205">
            <v>7</v>
          </cell>
          <cell r="K205">
            <v>3.6</v>
          </cell>
          <cell r="L205">
            <v>15</v>
          </cell>
          <cell r="P205">
            <v>7.1</v>
          </cell>
          <cell r="T205">
            <v>3.2</v>
          </cell>
          <cell r="X205">
            <v>1.9</v>
          </cell>
          <cell r="AB205">
            <v>2.8</v>
          </cell>
        </row>
        <row r="206">
          <cell r="I206">
            <v>30</v>
          </cell>
          <cell r="J206">
            <v>17</v>
          </cell>
          <cell r="K206">
            <v>12.2</v>
          </cell>
          <cell r="L206">
            <v>20</v>
          </cell>
          <cell r="N206">
            <v>2</v>
          </cell>
          <cell r="O206">
            <v>2</v>
          </cell>
          <cell r="P206">
            <v>2</v>
          </cell>
          <cell r="R206">
            <v>4</v>
          </cell>
          <cell r="S206">
            <v>2</v>
          </cell>
          <cell r="T206">
            <v>1</v>
          </cell>
          <cell r="V206">
            <v>2</v>
          </cell>
          <cell r="W206">
            <v>2</v>
          </cell>
          <cell r="Z206">
            <v>2</v>
          </cell>
        </row>
        <row r="207">
          <cell r="I207">
            <v>0</v>
          </cell>
          <cell r="J207">
            <v>0</v>
          </cell>
          <cell r="K207">
            <v>0</v>
          </cell>
          <cell r="L207">
            <v>0</v>
          </cell>
          <cell r="N207">
            <v>0</v>
          </cell>
          <cell r="O207">
            <v>0</v>
          </cell>
          <cell r="P207">
            <v>0</v>
          </cell>
          <cell r="R207">
            <v>0</v>
          </cell>
          <cell r="S207">
            <v>0</v>
          </cell>
          <cell r="T207">
            <v>0</v>
          </cell>
          <cell r="V207">
            <v>0</v>
          </cell>
          <cell r="W207">
            <v>0</v>
          </cell>
          <cell r="X207">
            <v>0</v>
          </cell>
          <cell r="Z207">
            <v>0</v>
          </cell>
          <cell r="AB207">
            <v>0</v>
          </cell>
        </row>
        <row r="208">
          <cell r="I208">
            <v>0</v>
          </cell>
          <cell r="K208">
            <v>0</v>
          </cell>
          <cell r="L208">
            <v>0</v>
          </cell>
        </row>
        <row r="209">
          <cell r="I209">
            <v>0</v>
          </cell>
          <cell r="K209">
            <v>0</v>
          </cell>
          <cell r="L209">
            <v>0</v>
          </cell>
        </row>
        <row r="210">
          <cell r="I210">
            <v>0</v>
          </cell>
          <cell r="K210">
            <v>0</v>
          </cell>
          <cell r="L210">
            <v>0</v>
          </cell>
        </row>
        <row r="211">
          <cell r="I211">
            <v>0</v>
          </cell>
          <cell r="K211">
            <v>0</v>
          </cell>
          <cell r="L211">
            <v>0</v>
          </cell>
        </row>
        <row r="212">
          <cell r="I212">
            <v>0</v>
          </cell>
          <cell r="K212">
            <v>0</v>
          </cell>
          <cell r="L212">
            <v>0</v>
          </cell>
        </row>
        <row r="213">
          <cell r="I213">
            <v>0</v>
          </cell>
          <cell r="K213">
            <v>0</v>
          </cell>
          <cell r="L213">
            <v>0</v>
          </cell>
        </row>
        <row r="214">
          <cell r="I214">
            <v>0</v>
          </cell>
          <cell r="K214">
            <v>0</v>
          </cell>
          <cell r="L214">
            <v>0</v>
          </cell>
        </row>
        <row r="215">
          <cell r="I215">
            <v>79</v>
          </cell>
          <cell r="J215">
            <v>79</v>
          </cell>
          <cell r="K215">
            <v>27.3</v>
          </cell>
          <cell r="L215">
            <v>70</v>
          </cell>
          <cell r="N215">
            <v>7</v>
          </cell>
          <cell r="O215">
            <v>6</v>
          </cell>
          <cell r="P215">
            <v>6</v>
          </cell>
          <cell r="R215">
            <v>5</v>
          </cell>
          <cell r="S215">
            <v>5</v>
          </cell>
          <cell r="T215">
            <v>5</v>
          </cell>
          <cell r="V215">
            <v>5</v>
          </cell>
          <cell r="W215">
            <v>5</v>
          </cell>
          <cell r="X215">
            <v>5</v>
          </cell>
          <cell r="Z215">
            <v>7</v>
          </cell>
          <cell r="AB215">
            <v>7</v>
          </cell>
        </row>
        <row r="216">
          <cell r="I216">
            <v>0</v>
          </cell>
          <cell r="K216">
            <v>0</v>
          </cell>
          <cell r="L216">
            <v>0</v>
          </cell>
        </row>
        <row r="217">
          <cell r="I217">
            <v>1</v>
          </cell>
          <cell r="J217">
            <v>1</v>
          </cell>
          <cell r="K217">
            <v>0</v>
          </cell>
          <cell r="L217">
            <v>1</v>
          </cell>
          <cell r="S217">
            <v>0.5</v>
          </cell>
          <cell r="Z217">
            <v>0.5</v>
          </cell>
        </row>
        <row r="218">
          <cell r="I218">
            <v>27</v>
          </cell>
          <cell r="J218">
            <v>23.6</v>
          </cell>
          <cell r="K218">
            <v>17.600000000000001</v>
          </cell>
          <cell r="L218">
            <v>37.299999999999997</v>
          </cell>
          <cell r="N218">
            <v>3</v>
          </cell>
          <cell r="O218">
            <v>3</v>
          </cell>
          <cell r="P218">
            <v>3.1</v>
          </cell>
          <cell r="R218">
            <v>3</v>
          </cell>
          <cell r="S218">
            <v>3.5</v>
          </cell>
          <cell r="T218">
            <v>3</v>
          </cell>
          <cell r="V218">
            <v>3</v>
          </cell>
          <cell r="W218">
            <v>3.2</v>
          </cell>
          <cell r="X218">
            <v>3</v>
          </cell>
          <cell r="Z218">
            <v>3</v>
          </cell>
          <cell r="AB218">
            <v>3.5</v>
          </cell>
        </row>
        <row r="219">
          <cell r="I219">
            <v>0</v>
          </cell>
          <cell r="K219">
            <v>0</v>
          </cell>
          <cell r="L219">
            <v>0</v>
          </cell>
        </row>
        <row r="220">
          <cell r="I220">
            <v>97.1</v>
          </cell>
          <cell r="J220">
            <v>97.1</v>
          </cell>
          <cell r="K220">
            <v>73.5</v>
          </cell>
          <cell r="L220">
            <v>128</v>
          </cell>
          <cell r="N220">
            <v>10</v>
          </cell>
          <cell r="O220">
            <v>10</v>
          </cell>
          <cell r="P220">
            <v>10</v>
          </cell>
          <cell r="R220">
            <v>9</v>
          </cell>
          <cell r="S220">
            <v>10</v>
          </cell>
          <cell r="T220">
            <v>10</v>
          </cell>
          <cell r="V220">
            <v>9</v>
          </cell>
          <cell r="W220">
            <v>9</v>
          </cell>
          <cell r="X220">
            <v>10</v>
          </cell>
          <cell r="Z220">
            <v>10</v>
          </cell>
          <cell r="AB220">
            <v>21</v>
          </cell>
        </row>
        <row r="221">
          <cell r="I221">
            <v>19.8</v>
          </cell>
          <cell r="J221">
            <v>4.8</v>
          </cell>
          <cell r="K221">
            <v>4.8</v>
          </cell>
          <cell r="L221">
            <v>0</v>
          </cell>
        </row>
        <row r="222">
          <cell r="I222">
            <v>7.3</v>
          </cell>
          <cell r="K222">
            <v>0</v>
          </cell>
          <cell r="L222">
            <v>0</v>
          </cell>
        </row>
        <row r="223">
          <cell r="I223">
            <v>70</v>
          </cell>
          <cell r="J223">
            <v>92.3</v>
          </cell>
          <cell r="K223">
            <v>68.7</v>
          </cell>
          <cell r="L223">
            <v>128</v>
          </cell>
          <cell r="N223">
            <v>10</v>
          </cell>
          <cell r="O223">
            <v>10</v>
          </cell>
          <cell r="P223">
            <v>10</v>
          </cell>
          <cell r="R223">
            <v>9</v>
          </cell>
          <cell r="S223">
            <v>10</v>
          </cell>
          <cell r="T223">
            <v>10</v>
          </cell>
          <cell r="V223">
            <v>9</v>
          </cell>
          <cell r="W223">
            <v>9</v>
          </cell>
          <cell r="X223">
            <v>10</v>
          </cell>
          <cell r="Z223">
            <v>10</v>
          </cell>
          <cell r="AB223">
            <v>21</v>
          </cell>
        </row>
        <row r="224">
          <cell r="I224">
            <v>20</v>
          </cell>
          <cell r="J224">
            <v>40</v>
          </cell>
          <cell r="K224">
            <v>19.600000000000001</v>
          </cell>
          <cell r="L224">
            <v>40</v>
          </cell>
          <cell r="N224">
            <v>0.5</v>
          </cell>
          <cell r="O224">
            <v>0.5</v>
          </cell>
          <cell r="P224">
            <v>4</v>
          </cell>
          <cell r="R224">
            <v>1.5</v>
          </cell>
          <cell r="S224">
            <v>3</v>
          </cell>
          <cell r="T224">
            <v>0.5</v>
          </cell>
          <cell r="V224">
            <v>0.5</v>
          </cell>
          <cell r="W224">
            <v>3</v>
          </cell>
          <cell r="X224">
            <v>1.5</v>
          </cell>
          <cell r="Z224">
            <v>0.5</v>
          </cell>
          <cell r="AB224">
            <v>24</v>
          </cell>
        </row>
        <row r="225">
          <cell r="I225">
            <v>0</v>
          </cell>
          <cell r="K225">
            <v>0</v>
          </cell>
          <cell r="L225">
            <v>0</v>
          </cell>
        </row>
        <row r="226">
          <cell r="I226">
            <v>19.100000000000001</v>
          </cell>
          <cell r="J226">
            <v>18.600000000000001</v>
          </cell>
          <cell r="K226">
            <v>13.8</v>
          </cell>
          <cell r="L226">
            <v>18.7</v>
          </cell>
          <cell r="N226">
            <v>1.5</v>
          </cell>
          <cell r="O226">
            <v>1.5</v>
          </cell>
          <cell r="P226">
            <v>1.6</v>
          </cell>
          <cell r="R226">
            <v>1.5</v>
          </cell>
          <cell r="S226">
            <v>1.6</v>
          </cell>
          <cell r="T226">
            <v>1.6</v>
          </cell>
          <cell r="V226">
            <v>1.5</v>
          </cell>
          <cell r="W226">
            <v>1.6</v>
          </cell>
          <cell r="X226">
            <v>1.6</v>
          </cell>
          <cell r="Z226">
            <v>1.5</v>
          </cell>
          <cell r="AB226">
            <v>1.6</v>
          </cell>
        </row>
        <row r="227">
          <cell r="I227">
            <v>0</v>
          </cell>
          <cell r="K227">
            <v>0</v>
          </cell>
          <cell r="L227">
            <v>0</v>
          </cell>
        </row>
        <row r="228">
          <cell r="I228">
            <v>0</v>
          </cell>
          <cell r="K228">
            <v>0</v>
          </cell>
          <cell r="L228">
            <v>0</v>
          </cell>
        </row>
        <row r="229">
          <cell r="I229">
            <v>0</v>
          </cell>
          <cell r="K229">
            <v>0</v>
          </cell>
          <cell r="L229">
            <v>0</v>
          </cell>
        </row>
        <row r="230">
          <cell r="I230">
            <v>0</v>
          </cell>
          <cell r="J230">
            <v>0.1</v>
          </cell>
          <cell r="K230">
            <v>0.1</v>
          </cell>
          <cell r="L230">
            <v>0</v>
          </cell>
        </row>
        <row r="231">
          <cell r="I231">
            <v>0</v>
          </cell>
          <cell r="K231">
            <v>0</v>
          </cell>
          <cell r="L231">
            <v>0</v>
          </cell>
        </row>
        <row r="232">
          <cell r="I232">
            <v>4</v>
          </cell>
          <cell r="K232">
            <v>0</v>
          </cell>
          <cell r="L232">
            <v>0</v>
          </cell>
        </row>
        <row r="233">
          <cell r="I233">
            <v>241.3</v>
          </cell>
          <cell r="J233">
            <v>241.3</v>
          </cell>
          <cell r="K233">
            <v>158.5</v>
          </cell>
          <cell r="L233">
            <v>324</v>
          </cell>
          <cell r="N233">
            <v>27</v>
          </cell>
          <cell r="O233">
            <v>27</v>
          </cell>
          <cell r="P233">
            <v>27</v>
          </cell>
          <cell r="R233">
            <v>27</v>
          </cell>
          <cell r="S233">
            <v>27</v>
          </cell>
          <cell r="T233">
            <v>27</v>
          </cell>
          <cell r="V233">
            <v>27</v>
          </cell>
          <cell r="W233">
            <v>27</v>
          </cell>
          <cell r="X233">
            <v>27</v>
          </cell>
          <cell r="Z233">
            <v>27</v>
          </cell>
          <cell r="AB233">
            <v>27</v>
          </cell>
        </row>
        <row r="234">
          <cell r="I234">
            <v>0</v>
          </cell>
          <cell r="K234">
            <v>0</v>
          </cell>
          <cell r="L234">
            <v>0</v>
          </cell>
        </row>
        <row r="235">
          <cell r="I235">
            <v>0</v>
          </cell>
          <cell r="K235">
            <v>0</v>
          </cell>
          <cell r="L235">
            <v>0</v>
          </cell>
        </row>
        <row r="236">
          <cell r="I236">
            <v>0</v>
          </cell>
          <cell r="K236">
            <v>0</v>
          </cell>
          <cell r="L236">
            <v>0</v>
          </cell>
        </row>
        <row r="237">
          <cell r="I237">
            <v>96578.6</v>
          </cell>
          <cell r="J237">
            <v>88077.5</v>
          </cell>
          <cell r="K237">
            <v>62050.9</v>
          </cell>
          <cell r="L237">
            <v>114693.6</v>
          </cell>
          <cell r="N237">
            <v>8454.2999999999993</v>
          </cell>
          <cell r="O237">
            <v>8574.2999999999993</v>
          </cell>
          <cell r="P237">
            <v>9083.2000000000007</v>
          </cell>
          <cell r="R237">
            <v>9146.2999999999993</v>
          </cell>
          <cell r="S237">
            <v>9600.4</v>
          </cell>
          <cell r="T237">
            <v>9951.6</v>
          </cell>
          <cell r="V237">
            <v>9649.4</v>
          </cell>
          <cell r="W237">
            <v>9735.7999999999993</v>
          </cell>
          <cell r="X237">
            <v>9951.2000000000007</v>
          </cell>
          <cell r="Z237">
            <v>9983.6</v>
          </cell>
          <cell r="AB237">
            <v>10776.9</v>
          </cell>
        </row>
        <row r="238">
          <cell r="I238">
            <v>77822.3</v>
          </cell>
          <cell r="J238">
            <v>67868.5</v>
          </cell>
          <cell r="K238">
            <v>44300.4</v>
          </cell>
          <cell r="L238">
            <v>85046.6</v>
          </cell>
          <cell r="N238">
            <v>5877.3</v>
          </cell>
          <cell r="O238">
            <v>6022.3</v>
          </cell>
          <cell r="P238">
            <v>6552.2</v>
          </cell>
          <cell r="R238">
            <v>6636.3</v>
          </cell>
          <cell r="S238">
            <v>7108.4</v>
          </cell>
          <cell r="T238">
            <v>7478.6</v>
          </cell>
          <cell r="V238">
            <v>7191.4</v>
          </cell>
          <cell r="W238">
            <v>7293.8</v>
          </cell>
          <cell r="X238">
            <v>7526.2</v>
          </cell>
          <cell r="Z238">
            <v>7566.6</v>
          </cell>
          <cell r="AB238">
            <v>8403.9</v>
          </cell>
        </row>
        <row r="239">
          <cell r="I239">
            <v>22475</v>
          </cell>
          <cell r="J239">
            <v>14089.6</v>
          </cell>
          <cell r="K239">
            <v>9485.2999999999993</v>
          </cell>
          <cell r="L239">
            <v>24447.599999999999</v>
          </cell>
          <cell r="N239">
            <v>948.2</v>
          </cell>
          <cell r="O239">
            <v>1077.3</v>
          </cell>
          <cell r="P239">
            <v>1343.8</v>
          </cell>
          <cell r="R239">
            <v>1846.6</v>
          </cell>
          <cell r="S239">
            <v>2338.9</v>
          </cell>
          <cell r="T239">
            <v>2772.1</v>
          </cell>
          <cell r="V239">
            <v>2835.8</v>
          </cell>
          <cell r="W239">
            <v>2844.4</v>
          </cell>
          <cell r="X239">
            <v>2638.1</v>
          </cell>
          <cell r="Z239">
            <v>2294.6</v>
          </cell>
          <cell r="AB239">
            <v>1609.6</v>
          </cell>
        </row>
        <row r="240">
          <cell r="I240">
            <v>4186</v>
          </cell>
          <cell r="J240">
            <v>4089.6</v>
          </cell>
          <cell r="K240">
            <v>2931.6</v>
          </cell>
          <cell r="L240">
            <v>4775.6000000000004</v>
          </cell>
          <cell r="N240">
            <v>392.2</v>
          </cell>
          <cell r="O240">
            <v>361.3</v>
          </cell>
          <cell r="P240">
            <v>387.8</v>
          </cell>
          <cell r="R240">
            <v>406.6</v>
          </cell>
          <cell r="S240">
            <v>418.9</v>
          </cell>
          <cell r="T240">
            <v>391.1</v>
          </cell>
          <cell r="V240">
            <v>344.8</v>
          </cell>
          <cell r="W240">
            <v>344.4</v>
          </cell>
          <cell r="X240">
            <v>393.1</v>
          </cell>
          <cell r="Z240">
            <v>403.6</v>
          </cell>
          <cell r="AB240">
            <v>529.6</v>
          </cell>
        </row>
        <row r="241">
          <cell r="I241">
            <v>6719.7</v>
          </cell>
          <cell r="J241">
            <v>5670</v>
          </cell>
          <cell r="K241">
            <v>1262.2</v>
          </cell>
          <cell r="L241">
            <v>40428</v>
          </cell>
        </row>
        <row r="242">
          <cell r="I242">
            <v>23305.599999999999</v>
          </cell>
          <cell r="J242">
            <v>23184.7</v>
          </cell>
          <cell r="K242">
            <v>16239.8</v>
          </cell>
          <cell r="L242">
            <v>30919.200000000001</v>
          </cell>
          <cell r="N242">
            <v>2504.6999999999998</v>
          </cell>
          <cell r="O242">
            <v>2506.6</v>
          </cell>
          <cell r="P242">
            <v>2590.9</v>
          </cell>
          <cell r="R242">
            <v>2433.6</v>
          </cell>
          <cell r="S242">
            <v>2431.6999999999998</v>
          </cell>
          <cell r="T242">
            <v>2347.6999999999998</v>
          </cell>
          <cell r="V242">
            <v>2086.6999999999998</v>
          </cell>
          <cell r="W242">
            <v>2144.6999999999998</v>
          </cell>
          <cell r="X242">
            <v>2398.1</v>
          </cell>
          <cell r="Z242">
            <v>2760.3</v>
          </cell>
          <cell r="AB242">
            <v>3838.5</v>
          </cell>
        </row>
        <row r="243">
          <cell r="I243">
            <v>1612.8</v>
          </cell>
          <cell r="J243">
            <v>1670.9</v>
          </cell>
          <cell r="K243">
            <v>1087.0999999999999</v>
          </cell>
          <cell r="L243">
            <v>2144.3000000000002</v>
          </cell>
          <cell r="N243">
            <v>166.5</v>
          </cell>
          <cell r="O243">
            <v>166.3</v>
          </cell>
          <cell r="P243">
            <v>174.5</v>
          </cell>
          <cell r="R243">
            <v>168.2</v>
          </cell>
          <cell r="S243">
            <v>171.8</v>
          </cell>
          <cell r="T243">
            <v>168.5</v>
          </cell>
          <cell r="V243">
            <v>160.80000000000001</v>
          </cell>
          <cell r="W243">
            <v>162.69999999999999</v>
          </cell>
          <cell r="X243">
            <v>169.3</v>
          </cell>
          <cell r="Z243">
            <v>187.6</v>
          </cell>
          <cell r="AB243">
            <v>254.6</v>
          </cell>
        </row>
        <row r="244">
          <cell r="I244">
            <v>32108.1</v>
          </cell>
          <cell r="J244">
            <v>31919</v>
          </cell>
          <cell r="K244">
            <v>22315.200000000001</v>
          </cell>
          <cell r="L244">
            <v>42359.4</v>
          </cell>
          <cell r="N244">
            <v>3431.4</v>
          </cell>
          <cell r="O244">
            <v>3434.3</v>
          </cell>
          <cell r="P244">
            <v>3549.5</v>
          </cell>
          <cell r="R244">
            <v>3334</v>
          </cell>
          <cell r="S244">
            <v>3331.5</v>
          </cell>
          <cell r="T244">
            <v>3216.4</v>
          </cell>
          <cell r="V244">
            <v>2858.9</v>
          </cell>
          <cell r="W244">
            <v>2938.2</v>
          </cell>
          <cell r="X244">
            <v>3285.4</v>
          </cell>
          <cell r="Z244">
            <v>3781.5</v>
          </cell>
          <cell r="AB244">
            <v>5258.7</v>
          </cell>
        </row>
        <row r="245">
          <cell r="I245">
            <v>8802.5</v>
          </cell>
          <cell r="J245">
            <v>8734.2999999999993</v>
          </cell>
          <cell r="K245">
            <v>6075.4</v>
          </cell>
          <cell r="L245">
            <v>11440.2</v>
          </cell>
          <cell r="N245">
            <v>926.7</v>
          </cell>
          <cell r="O245">
            <v>927.7</v>
          </cell>
          <cell r="P245">
            <v>958.6</v>
          </cell>
          <cell r="R245">
            <v>900.4</v>
          </cell>
          <cell r="S245">
            <v>899.8</v>
          </cell>
          <cell r="T245">
            <v>868.7</v>
          </cell>
          <cell r="V245">
            <v>772.2</v>
          </cell>
          <cell r="W245">
            <v>793.5</v>
          </cell>
          <cell r="X245">
            <v>887.3</v>
          </cell>
          <cell r="Z245">
            <v>1021.2</v>
          </cell>
          <cell r="AB245">
            <v>1420.2</v>
          </cell>
        </row>
        <row r="246">
          <cell r="I246">
            <v>27</v>
          </cell>
          <cell r="J246">
            <v>23.6</v>
          </cell>
          <cell r="K246">
            <v>17.600000000000001</v>
          </cell>
          <cell r="L246">
            <v>37.299999999999997</v>
          </cell>
          <cell r="N246">
            <v>3</v>
          </cell>
          <cell r="O246">
            <v>3</v>
          </cell>
          <cell r="P246">
            <v>3.1</v>
          </cell>
          <cell r="R246">
            <v>3</v>
          </cell>
          <cell r="S246">
            <v>3.5</v>
          </cell>
          <cell r="T246">
            <v>3</v>
          </cell>
          <cell r="V246">
            <v>3</v>
          </cell>
          <cell r="W246">
            <v>3.2</v>
          </cell>
          <cell r="X246">
            <v>3</v>
          </cell>
          <cell r="Z246">
            <v>3</v>
          </cell>
          <cell r="AB246">
            <v>3.5</v>
          </cell>
        </row>
        <row r="247">
          <cell r="I247">
            <v>268.10000000000002</v>
          </cell>
          <cell r="J247">
            <v>193</v>
          </cell>
          <cell r="K247">
            <v>151.1</v>
          </cell>
          <cell r="L247">
            <v>213.3</v>
          </cell>
          <cell r="N247">
            <v>15.2</v>
          </cell>
          <cell r="O247">
            <v>17.600000000000001</v>
          </cell>
          <cell r="P247">
            <v>20.100000000000001</v>
          </cell>
          <cell r="R247">
            <v>17.5</v>
          </cell>
          <cell r="S247">
            <v>18.899999999999999</v>
          </cell>
          <cell r="T247">
            <v>17.899999999999999</v>
          </cell>
          <cell r="V247">
            <v>17.5</v>
          </cell>
          <cell r="W247">
            <v>18.399999999999999</v>
          </cell>
          <cell r="X247">
            <v>17.899999999999999</v>
          </cell>
          <cell r="Z247">
            <v>17.600000000000001</v>
          </cell>
          <cell r="AB247">
            <v>17.3</v>
          </cell>
        </row>
        <row r="248">
          <cell r="I248">
            <v>766</v>
          </cell>
          <cell r="J248">
            <v>816</v>
          </cell>
          <cell r="K248">
            <v>448.3</v>
          </cell>
          <cell r="L248">
            <v>971</v>
          </cell>
          <cell r="N248">
            <v>138</v>
          </cell>
          <cell r="O248">
            <v>125</v>
          </cell>
          <cell r="P248">
            <v>114</v>
          </cell>
          <cell r="R248">
            <v>64</v>
          </cell>
          <cell r="S248">
            <v>35</v>
          </cell>
          <cell r="T248">
            <v>33</v>
          </cell>
          <cell r="V248">
            <v>30</v>
          </cell>
          <cell r="W248">
            <v>31</v>
          </cell>
          <cell r="X248">
            <v>35</v>
          </cell>
          <cell r="Z248">
            <v>95</v>
          </cell>
          <cell r="AB248">
            <v>143</v>
          </cell>
        </row>
        <row r="249">
          <cell r="I249">
            <v>1276.5999999999999</v>
          </cell>
          <cell r="J249">
            <v>1274.2</v>
          </cell>
          <cell r="K249">
            <v>955.7</v>
          </cell>
          <cell r="L249">
            <v>2523.3000000000002</v>
          </cell>
          <cell r="N249">
            <v>209</v>
          </cell>
          <cell r="O249">
            <v>210</v>
          </cell>
          <cell r="P249">
            <v>211.1</v>
          </cell>
          <cell r="R249">
            <v>210</v>
          </cell>
          <cell r="S249">
            <v>210</v>
          </cell>
          <cell r="T249">
            <v>211.1</v>
          </cell>
          <cell r="V249">
            <v>210</v>
          </cell>
          <cell r="W249">
            <v>210</v>
          </cell>
          <cell r="X249">
            <v>211.1</v>
          </cell>
          <cell r="Z249">
            <v>210</v>
          </cell>
          <cell r="AB249">
            <v>211</v>
          </cell>
        </row>
        <row r="250">
          <cell r="I250">
            <v>104</v>
          </cell>
          <cell r="J250">
            <v>73</v>
          </cell>
          <cell r="K250">
            <v>46.4</v>
          </cell>
          <cell r="L250">
            <v>111</v>
          </cell>
          <cell r="N250">
            <v>9</v>
          </cell>
          <cell r="O250">
            <v>9</v>
          </cell>
          <cell r="P250">
            <v>9.1</v>
          </cell>
          <cell r="R250">
            <v>9.3000000000000007</v>
          </cell>
          <cell r="S250">
            <v>9.5</v>
          </cell>
          <cell r="T250">
            <v>9.5</v>
          </cell>
          <cell r="V250">
            <v>9.5</v>
          </cell>
          <cell r="W250">
            <v>9.5</v>
          </cell>
          <cell r="X250">
            <v>9.5</v>
          </cell>
          <cell r="Z250">
            <v>9.1</v>
          </cell>
          <cell r="AB250">
            <v>9</v>
          </cell>
        </row>
        <row r="251">
          <cell r="I251">
            <v>13384</v>
          </cell>
          <cell r="J251">
            <v>13404</v>
          </cell>
          <cell r="K251">
            <v>9869.7000000000007</v>
          </cell>
          <cell r="L251">
            <v>14071.3</v>
          </cell>
          <cell r="N251">
            <v>1133.4000000000001</v>
          </cell>
          <cell r="O251">
            <v>1133.4000000000001</v>
          </cell>
          <cell r="P251">
            <v>1133.4000000000001</v>
          </cell>
          <cell r="R251">
            <v>1176.5</v>
          </cell>
          <cell r="S251">
            <v>1174.5</v>
          </cell>
          <cell r="T251">
            <v>1185.5999999999999</v>
          </cell>
          <cell r="V251">
            <v>1216.2</v>
          </cell>
          <cell r="W251">
            <v>1216.2</v>
          </cell>
          <cell r="X251">
            <v>1217.0999999999999</v>
          </cell>
          <cell r="Z251">
            <v>1164.3</v>
          </cell>
          <cell r="AB251">
            <v>1155.4000000000001</v>
          </cell>
        </row>
        <row r="252">
          <cell r="I252">
            <v>12462</v>
          </cell>
          <cell r="J252">
            <v>12462</v>
          </cell>
          <cell r="K252">
            <v>9275.2000000000007</v>
          </cell>
          <cell r="L252">
            <v>12961.3</v>
          </cell>
          <cell r="N252">
            <v>1062.4000000000001</v>
          </cell>
          <cell r="O252">
            <v>1062.4000000000001</v>
          </cell>
          <cell r="P252">
            <v>1062.4000000000001</v>
          </cell>
          <cell r="R252">
            <v>1061.5</v>
          </cell>
          <cell r="S252">
            <v>1061.5</v>
          </cell>
          <cell r="T252">
            <v>1061.5999999999999</v>
          </cell>
          <cell r="V252">
            <v>1100.2</v>
          </cell>
          <cell r="W252">
            <v>1100.2</v>
          </cell>
          <cell r="X252">
            <v>1100.0999999999999</v>
          </cell>
          <cell r="Z252">
            <v>1096.3</v>
          </cell>
          <cell r="AB252">
            <v>1096.4000000000001</v>
          </cell>
        </row>
        <row r="253">
          <cell r="I253">
            <v>11711</v>
          </cell>
          <cell r="J253">
            <v>11711</v>
          </cell>
          <cell r="K253">
            <v>8676.7999999999993</v>
          </cell>
          <cell r="L253">
            <v>12111.2</v>
          </cell>
          <cell r="N253">
            <v>991.2</v>
          </cell>
          <cell r="O253">
            <v>991.2</v>
          </cell>
          <cell r="P253">
            <v>991.2</v>
          </cell>
          <cell r="R253">
            <v>990.6</v>
          </cell>
          <cell r="S253">
            <v>990.6</v>
          </cell>
          <cell r="T253">
            <v>990.7</v>
          </cell>
          <cell r="V253">
            <v>1029.5</v>
          </cell>
          <cell r="W253">
            <v>1029.5</v>
          </cell>
          <cell r="X253">
            <v>1029.5</v>
          </cell>
          <cell r="Z253">
            <v>1025.7</v>
          </cell>
          <cell r="AB253">
            <v>1025.8</v>
          </cell>
        </row>
        <row r="254">
          <cell r="I254">
            <v>751</v>
          </cell>
          <cell r="J254">
            <v>751</v>
          </cell>
          <cell r="K254">
            <v>598.4</v>
          </cell>
          <cell r="L254">
            <v>850.1</v>
          </cell>
          <cell r="N254">
            <v>71.2</v>
          </cell>
          <cell r="O254">
            <v>71.2</v>
          </cell>
          <cell r="P254">
            <v>71.2</v>
          </cell>
          <cell r="R254">
            <v>70.900000000000006</v>
          </cell>
          <cell r="S254">
            <v>70.900000000000006</v>
          </cell>
          <cell r="T254">
            <v>70.900000000000006</v>
          </cell>
          <cell r="V254">
            <v>70.7</v>
          </cell>
          <cell r="W254">
            <v>70.7</v>
          </cell>
          <cell r="X254">
            <v>70.599999999999994</v>
          </cell>
          <cell r="Z254">
            <v>70.599999999999994</v>
          </cell>
          <cell r="AB254">
            <v>70.599999999999994</v>
          </cell>
        </row>
        <row r="255">
          <cell r="K255">
            <v>0</v>
          </cell>
          <cell r="L255">
            <v>0</v>
          </cell>
        </row>
        <row r="256">
          <cell r="I256">
            <v>922</v>
          </cell>
          <cell r="J256">
            <v>942</v>
          </cell>
          <cell r="K256">
            <v>594.5</v>
          </cell>
          <cell r="L256">
            <v>1110</v>
          </cell>
          <cell r="N256">
            <v>71</v>
          </cell>
          <cell r="O256">
            <v>71</v>
          </cell>
          <cell r="P256">
            <v>71</v>
          </cell>
          <cell r="R256">
            <v>115</v>
          </cell>
          <cell r="S256">
            <v>113</v>
          </cell>
          <cell r="T256">
            <v>124</v>
          </cell>
          <cell r="V256">
            <v>116</v>
          </cell>
          <cell r="W256">
            <v>116</v>
          </cell>
          <cell r="X256">
            <v>117</v>
          </cell>
          <cell r="Z256">
            <v>68</v>
          </cell>
          <cell r="AB256">
            <v>59</v>
          </cell>
        </row>
        <row r="257">
          <cell r="I257">
            <v>698</v>
          </cell>
          <cell r="J257">
            <v>698</v>
          </cell>
          <cell r="K257">
            <v>425.6</v>
          </cell>
          <cell r="L257">
            <v>820</v>
          </cell>
          <cell r="N257">
            <v>62</v>
          </cell>
          <cell r="O257">
            <v>62</v>
          </cell>
          <cell r="P257">
            <v>62</v>
          </cell>
          <cell r="R257">
            <v>86</v>
          </cell>
          <cell r="S257">
            <v>84</v>
          </cell>
          <cell r="T257">
            <v>84</v>
          </cell>
          <cell r="V257">
            <v>76</v>
          </cell>
          <cell r="W257">
            <v>77</v>
          </cell>
          <cell r="X257">
            <v>78</v>
          </cell>
          <cell r="Z257">
            <v>49</v>
          </cell>
          <cell r="AB257">
            <v>50</v>
          </cell>
        </row>
        <row r="258">
          <cell r="I258">
            <v>224</v>
          </cell>
          <cell r="J258">
            <v>244</v>
          </cell>
          <cell r="K258">
            <v>168.9</v>
          </cell>
          <cell r="L258">
            <v>290</v>
          </cell>
          <cell r="N258">
            <v>9</v>
          </cell>
          <cell r="O258">
            <v>9</v>
          </cell>
          <cell r="P258">
            <v>9</v>
          </cell>
          <cell r="R258">
            <v>29</v>
          </cell>
          <cell r="S258">
            <v>29</v>
          </cell>
          <cell r="T258">
            <v>40</v>
          </cell>
          <cell r="V258">
            <v>40</v>
          </cell>
          <cell r="W258">
            <v>39</v>
          </cell>
          <cell r="X258">
            <v>39</v>
          </cell>
          <cell r="Z258">
            <v>19</v>
          </cell>
          <cell r="AB258">
            <v>9</v>
          </cell>
        </row>
        <row r="259">
          <cell r="L259">
            <v>0</v>
          </cell>
        </row>
        <row r="260">
          <cell r="I260">
            <v>25476</v>
          </cell>
          <cell r="J260">
            <v>25879</v>
          </cell>
          <cell r="K260">
            <v>19012.7</v>
          </cell>
          <cell r="L260">
            <v>29647</v>
          </cell>
          <cell r="N260">
            <v>2577</v>
          </cell>
          <cell r="O260">
            <v>2552</v>
          </cell>
          <cell r="P260">
            <v>2531</v>
          </cell>
          <cell r="R260">
            <v>2510</v>
          </cell>
          <cell r="S260">
            <v>2492</v>
          </cell>
          <cell r="T260">
            <v>2473</v>
          </cell>
          <cell r="V260">
            <v>2458</v>
          </cell>
          <cell r="W260">
            <v>2442</v>
          </cell>
          <cell r="X260">
            <v>2425</v>
          </cell>
          <cell r="Z260">
            <v>2417</v>
          </cell>
          <cell r="AB260">
            <v>2373</v>
          </cell>
        </row>
        <row r="261">
          <cell r="L261">
            <v>0</v>
          </cell>
        </row>
        <row r="262">
          <cell r="L262">
            <v>0</v>
          </cell>
        </row>
        <row r="263">
          <cell r="J263">
            <v>21513.8</v>
          </cell>
          <cell r="K263">
            <v>15152.7</v>
          </cell>
          <cell r="L263">
            <v>28774.9</v>
          </cell>
          <cell r="N263">
            <v>2338.1999999999998</v>
          </cell>
          <cell r="O263">
            <v>2340.3000000000002</v>
          </cell>
          <cell r="P263">
            <v>2416.4</v>
          </cell>
          <cell r="R263">
            <v>2265.4</v>
          </cell>
          <cell r="S263">
            <v>2259.9</v>
          </cell>
          <cell r="T263">
            <v>2179.1999999999998</v>
          </cell>
          <cell r="V263">
            <v>1925.9</v>
          </cell>
          <cell r="W263">
            <v>1982</v>
          </cell>
          <cell r="X263">
            <v>2228.8000000000002</v>
          </cell>
          <cell r="Z263">
            <v>2572.6999999999998</v>
          </cell>
          <cell r="AB263">
            <v>3583.9</v>
          </cell>
        </row>
        <row r="264">
          <cell r="J264">
            <v>1670.9</v>
          </cell>
          <cell r="K264">
            <v>1087.0999999999999</v>
          </cell>
          <cell r="L264">
            <v>2144.3000000000002</v>
          </cell>
          <cell r="N264">
            <v>166.5</v>
          </cell>
          <cell r="O264">
            <v>166.3</v>
          </cell>
          <cell r="P264">
            <v>174.5</v>
          </cell>
          <cell r="R264">
            <v>168.2</v>
          </cell>
          <cell r="S264">
            <v>171.8</v>
          </cell>
          <cell r="T264">
            <v>168.5</v>
          </cell>
          <cell r="V264">
            <v>160.80000000000001</v>
          </cell>
          <cell r="W264">
            <v>162.69999999999999</v>
          </cell>
          <cell r="X264">
            <v>169.3</v>
          </cell>
          <cell r="Z264">
            <v>187.6</v>
          </cell>
          <cell r="AB264">
            <v>254.6</v>
          </cell>
        </row>
        <row r="265">
          <cell r="L265">
            <v>28774.9</v>
          </cell>
        </row>
        <row r="266">
          <cell r="L266">
            <v>2144.3000000000002</v>
          </cell>
          <cell r="N266">
            <v>166.5</v>
          </cell>
          <cell r="O266">
            <v>166.3</v>
          </cell>
          <cell r="P266">
            <v>174.5</v>
          </cell>
          <cell r="R266">
            <v>168.2</v>
          </cell>
          <cell r="S266">
            <v>171.8</v>
          </cell>
          <cell r="T266">
            <v>168.5</v>
          </cell>
          <cell r="V266">
            <v>160.80000000000001</v>
          </cell>
          <cell r="W266">
            <v>162.69999999999999</v>
          </cell>
          <cell r="X266">
            <v>169.3</v>
          </cell>
          <cell r="Z266">
            <v>187.6</v>
          </cell>
          <cell r="AB266">
            <v>254.6</v>
          </cell>
        </row>
        <row r="268">
          <cell r="N268">
            <v>13</v>
          </cell>
          <cell r="O268">
            <v>15</v>
          </cell>
          <cell r="P268">
            <v>17.5</v>
          </cell>
          <cell r="R268">
            <v>15</v>
          </cell>
          <cell r="S268">
            <v>16.5</v>
          </cell>
          <cell r="T268">
            <v>15.5</v>
          </cell>
          <cell r="V268">
            <v>15</v>
          </cell>
          <cell r="W268">
            <v>16</v>
          </cell>
          <cell r="X268">
            <v>15.5</v>
          </cell>
          <cell r="Z268">
            <v>15</v>
          </cell>
          <cell r="AB268">
            <v>15</v>
          </cell>
        </row>
        <row r="285">
          <cell r="T285" t="str">
            <v>О.М.Топал</v>
          </cell>
        </row>
        <row r="287">
          <cell r="T287" t="str">
            <v>Н.М.Барашивець</v>
          </cell>
        </row>
      </sheetData>
      <sheetData sheetId="3" refreshError="1"/>
      <sheetData sheetId="4" refreshError="1"/>
      <sheetData sheetId="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4"/>
      <sheetName val="Незав.пр-во "/>
      <sheetName val="Незав_пр-во_"/>
      <sheetName val="KO_model_loan$35"/>
      <sheetName val="InputTI"/>
      <sheetName val="Reconciliation"/>
      <sheetName val="812"/>
      <sheetName val="График реализации"/>
      <sheetName val="График_реализации"/>
      <sheetName val="IAS Trial Balance"/>
      <sheetName val="DICTS"/>
      <sheetName val="Тариф на транзит"/>
      <sheetName val="Цены СНГ"/>
      <sheetName val="_Л1"/>
      <sheetName val="_Л10"/>
      <sheetName val="_Л11"/>
      <sheetName val="_Л2"/>
      <sheetName val="_Л3"/>
      <sheetName val="_Л4"/>
      <sheetName val="_Л5"/>
      <sheetName val="_Л7"/>
      <sheetName val="_Л8"/>
      <sheetName val="_Л9"/>
      <sheetName val="Income 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пераційні_нов"/>
      <sheetName val="Експл мес"/>
      <sheetName val="Баланс"/>
      <sheetName val="м_430"/>
      <sheetName val="м_812"/>
      <sheetName val="Баланс (2)"/>
      <sheetName val="Експл_нов"/>
      <sheetName val="Експл_ст"/>
      <sheetName val="експл_д_трансп"/>
      <sheetName val="Операційні_КМ"/>
      <sheetName val="Операційні (2)"/>
      <sheetName val="Операційні_ст"/>
      <sheetName val="Адмін _КМ"/>
      <sheetName val="Адмін"/>
      <sheetName val="assump"/>
    </sheetNames>
    <sheetDataSet>
      <sheetData sheetId="0"/>
      <sheetData sheetId="1"/>
      <sheetData sheetId="2"/>
      <sheetData sheetId="3"/>
      <sheetData sheetId="4" refreshError="1">
        <row r="1">
          <cell r="D1" t="str">
            <v>ПЛАН  ВИТРАТ  НА  ПЕРЕДАЧУ  ЕЛЕКТРОЕНЕРГІЇ</v>
          </cell>
          <cell r="AL1" t="str">
            <v>ПР</v>
          </cell>
        </row>
        <row r="2">
          <cell r="D2" t="str">
            <v>філіалу "Кабельні мережі Київенерго"</v>
          </cell>
          <cell r="AL2" t="str">
            <v>О</v>
          </cell>
        </row>
        <row r="3">
          <cell r="D3" t="str">
            <v>на  2006 рік</v>
          </cell>
          <cell r="AK3" t="str">
            <v>січень</v>
          </cell>
          <cell r="AL3">
            <v>62.4</v>
          </cell>
        </row>
        <row r="4">
          <cell r="O4" t="str">
            <v xml:space="preserve">тис.грн. </v>
          </cell>
          <cell r="AK4" t="str">
            <v>лютий</v>
          </cell>
          <cell r="AL4">
            <v>15.7</v>
          </cell>
        </row>
        <row r="5">
          <cell r="A5" t="str">
            <v>№</v>
          </cell>
          <cell r="C5" t="str">
            <v>№</v>
          </cell>
          <cell r="D5" t="str">
            <v>Стаття витрат</v>
          </cell>
          <cell r="E5" t="str">
            <v>№ коду</v>
          </cell>
          <cell r="H5" t="str">
            <v>2004 рік звіт</v>
          </cell>
          <cell r="I5" t="str">
            <v xml:space="preserve">2005 рік  </v>
          </cell>
          <cell r="J5" t="str">
            <v>2005 рік</v>
          </cell>
          <cell r="M5" t="str">
            <v>План   на 2006 рік</v>
          </cell>
          <cell r="R5" t="str">
            <v>в т.ч.        РКМ        "Східний"</v>
          </cell>
          <cell r="S5" t="str">
            <v>Відхилення плану на 2006 р.         від звіту               2005р.</v>
          </cell>
          <cell r="T5" t="str">
            <v>І кв</v>
          </cell>
          <cell r="U5" t="str">
            <v>січень</v>
          </cell>
          <cell r="V5" t="str">
            <v>лютий</v>
          </cell>
          <cell r="W5" t="str">
            <v>березень</v>
          </cell>
          <cell r="X5" t="str">
            <v>ІІ кв</v>
          </cell>
          <cell r="Y5" t="str">
            <v>квітень</v>
          </cell>
          <cell r="Z5" t="str">
            <v>травень</v>
          </cell>
          <cell r="AA5" t="str">
            <v>червень</v>
          </cell>
          <cell r="AB5" t="str">
            <v>ІІІкв</v>
          </cell>
          <cell r="AC5" t="str">
            <v>липень</v>
          </cell>
          <cell r="AD5" t="str">
            <v>серпень</v>
          </cell>
          <cell r="AE5" t="str">
            <v>вересень</v>
          </cell>
          <cell r="AF5" t="str">
            <v>ІV кв</v>
          </cell>
          <cell r="AG5" t="str">
            <v>жовтень</v>
          </cell>
          <cell r="AH5" t="str">
            <v>листопад</v>
          </cell>
          <cell r="AI5" t="str">
            <v>грудень</v>
          </cell>
        </row>
        <row r="6">
          <cell r="A6" t="str">
            <v>коду</v>
          </cell>
          <cell r="F6" t="str">
            <v>1 клас</v>
          </cell>
          <cell r="G6" t="str">
            <v>2 клас</v>
          </cell>
          <cell r="I6" t="str">
            <v>бюджет</v>
          </cell>
          <cell r="J6" t="str">
            <v>план</v>
          </cell>
          <cell r="K6" t="str">
            <v xml:space="preserve"> звіт</v>
          </cell>
          <cell r="L6" t="str">
            <v>рік очікув.</v>
          </cell>
          <cell r="M6" t="str">
            <v>рік</v>
          </cell>
          <cell r="N6" t="str">
            <v>в т.ч. по кварталах</v>
          </cell>
          <cell r="V6" t="str">
            <v>план</v>
          </cell>
          <cell r="W6" t="str">
            <v>план</v>
          </cell>
          <cell r="Z6" t="str">
            <v>план</v>
          </cell>
          <cell r="AA6" t="str">
            <v>план</v>
          </cell>
          <cell r="AE6" t="str">
            <v>план</v>
          </cell>
          <cell r="AH6" t="str">
            <v>план</v>
          </cell>
          <cell r="AI6" t="str">
            <v>план</v>
          </cell>
        </row>
        <row r="7">
          <cell r="F7" t="str">
            <v>%</v>
          </cell>
          <cell r="G7" t="str">
            <v>%</v>
          </cell>
          <cell r="N7" t="str">
            <v>1 кв.</v>
          </cell>
          <cell r="O7" t="str">
            <v>2 кв.</v>
          </cell>
          <cell r="P7" t="str">
            <v>3 кв.</v>
          </cell>
          <cell r="Q7" t="str">
            <v>4 кв.</v>
          </cell>
          <cell r="V7" t="str">
            <v>план</v>
          </cell>
          <cell r="W7" t="str">
            <v>остаток</v>
          </cell>
          <cell r="Z7" t="str">
            <v>план</v>
          </cell>
          <cell r="AA7" t="str">
            <v>остаток</v>
          </cell>
          <cell r="AE7" t="str">
            <v>остаток</v>
          </cell>
          <cell r="AH7" t="str">
            <v>план</v>
          </cell>
          <cell r="AI7" t="str">
            <v>остаток</v>
          </cell>
        </row>
        <row r="8">
          <cell r="A8" t="str">
            <v>0005</v>
          </cell>
          <cell r="B8" t="str">
            <v>ПР</v>
          </cell>
          <cell r="D8" t="str">
            <v>Виробнича собівартість продукції (робіт, послуг)</v>
          </cell>
          <cell r="E8" t="str">
            <v>100</v>
          </cell>
          <cell r="F8">
            <v>0</v>
          </cell>
          <cell r="H8">
            <v>52814.7</v>
          </cell>
          <cell r="I8">
            <v>66740.399999999994</v>
          </cell>
          <cell r="J8">
            <v>67753.100000000006</v>
          </cell>
          <cell r="K8">
            <v>63329.9</v>
          </cell>
          <cell r="L8" t="e">
            <v>#REF!</v>
          </cell>
          <cell r="M8" t="e">
            <v>#REF!</v>
          </cell>
          <cell r="N8" t="e">
            <v>#REF!</v>
          </cell>
          <cell r="O8" t="e">
            <v>#REF!</v>
          </cell>
          <cell r="P8">
            <v>25396</v>
          </cell>
          <cell r="Q8">
            <v>23907.1</v>
          </cell>
          <cell r="R8" t="e">
            <v>#REF!</v>
          </cell>
          <cell r="S8" t="e">
            <v>#REF!</v>
          </cell>
          <cell r="T8" t="e">
            <v>#REF!</v>
          </cell>
          <cell r="U8">
            <v>6624.3</v>
          </cell>
          <cell r="V8">
            <v>6915.3</v>
          </cell>
          <cell r="W8" t="e">
            <v>#REF!</v>
          </cell>
          <cell r="X8" t="e">
            <v>#REF!</v>
          </cell>
          <cell r="Y8">
            <v>6911.2</v>
          </cell>
          <cell r="Z8">
            <v>6930.7</v>
          </cell>
          <cell r="AA8" t="e">
            <v>#REF!</v>
          </cell>
          <cell r="AB8">
            <v>25396</v>
          </cell>
          <cell r="AC8">
            <v>8191.1</v>
          </cell>
          <cell r="AD8">
            <v>8197.2000000000007</v>
          </cell>
          <cell r="AE8">
            <v>9007.7000000000007</v>
          </cell>
          <cell r="AF8">
            <v>23907.1</v>
          </cell>
          <cell r="AG8">
            <v>7874.8</v>
          </cell>
          <cell r="AH8">
            <v>7693.8</v>
          </cell>
          <cell r="AI8">
            <v>8338.5</v>
          </cell>
          <cell r="AJ8" t="e">
            <v>#REF!</v>
          </cell>
        </row>
        <row r="9">
          <cell r="A9" t="str">
            <v>рах.23</v>
          </cell>
          <cell r="E9" t="str">
            <v>рах.23</v>
          </cell>
          <cell r="S9">
            <v>0</v>
          </cell>
          <cell r="T9">
            <v>0</v>
          </cell>
          <cell r="W9">
            <v>0</v>
          </cell>
          <cell r="X9">
            <v>0</v>
          </cell>
          <cell r="AA9">
            <v>0</v>
          </cell>
          <cell r="AB9">
            <v>0</v>
          </cell>
          <cell r="AE9">
            <v>0</v>
          </cell>
          <cell r="AF9">
            <v>0</v>
          </cell>
          <cell r="AI9">
            <v>0</v>
          </cell>
        </row>
        <row r="10">
          <cell r="A10" t="str">
            <v>0010</v>
          </cell>
          <cell r="C10" t="str">
            <v>1.1.</v>
          </cell>
          <cell r="D10" t="str">
            <v>Прямі витрати - рахунок 23:</v>
          </cell>
          <cell r="E10" t="str">
            <v>0010</v>
          </cell>
          <cell r="F10">
            <v>0</v>
          </cell>
          <cell r="H10">
            <v>28611.1</v>
          </cell>
          <cell r="I10">
            <v>33767.599999999999</v>
          </cell>
          <cell r="J10">
            <v>37796.5</v>
          </cell>
          <cell r="K10">
            <v>37308.5</v>
          </cell>
          <cell r="L10">
            <v>35349.800000000003</v>
          </cell>
          <cell r="M10">
            <v>46422.400000000001</v>
          </cell>
          <cell r="N10">
            <v>12430.6</v>
          </cell>
          <cell r="O10">
            <v>11321.1</v>
          </cell>
          <cell r="P10">
            <v>11163.7</v>
          </cell>
          <cell r="Q10">
            <v>11507</v>
          </cell>
          <cell r="R10">
            <v>2502.6</v>
          </cell>
          <cell r="S10">
            <v>9113.9</v>
          </cell>
          <cell r="T10">
            <v>12430.6</v>
          </cell>
          <cell r="U10">
            <v>3953.9</v>
          </cell>
          <cell r="V10">
            <v>4132</v>
          </cell>
          <cell r="W10">
            <v>4344.7</v>
          </cell>
          <cell r="X10">
            <v>11321.1</v>
          </cell>
          <cell r="Y10">
            <v>3660.4</v>
          </cell>
          <cell r="Z10">
            <v>3618.9</v>
          </cell>
          <cell r="AA10">
            <v>4041.8</v>
          </cell>
          <cell r="AB10">
            <v>11163.7</v>
          </cell>
          <cell r="AC10">
            <v>3594</v>
          </cell>
          <cell r="AD10">
            <v>3604</v>
          </cell>
          <cell r="AE10">
            <v>3965.7</v>
          </cell>
          <cell r="AF10">
            <v>11507</v>
          </cell>
          <cell r="AG10">
            <v>3667.5</v>
          </cell>
          <cell r="AH10">
            <v>3697</v>
          </cell>
          <cell r="AI10">
            <v>4142.5</v>
          </cell>
          <cell r="AJ10">
            <v>46422.400000000001</v>
          </cell>
        </row>
        <row r="11">
          <cell r="A11" t="str">
            <v>0020</v>
          </cell>
          <cell r="C11" t="str">
            <v>1.1.1.</v>
          </cell>
          <cell r="D11" t="str">
            <v>Матеріальні витрати, в т.ч.</v>
          </cell>
          <cell r="E11" t="str">
            <v>0020</v>
          </cell>
          <cell r="F11">
            <v>0</v>
          </cell>
          <cell r="H11">
            <v>235.8</v>
          </cell>
          <cell r="I11">
            <v>400</v>
          </cell>
          <cell r="J11">
            <v>400</v>
          </cell>
          <cell r="K11">
            <v>221.3</v>
          </cell>
          <cell r="L11">
            <v>221.3</v>
          </cell>
          <cell r="M11">
            <v>400</v>
          </cell>
          <cell r="N11">
            <v>100</v>
          </cell>
          <cell r="O11">
            <v>100</v>
          </cell>
          <cell r="P11">
            <v>100</v>
          </cell>
          <cell r="Q11">
            <v>100</v>
          </cell>
          <cell r="R11">
            <v>40</v>
          </cell>
          <cell r="S11">
            <v>178.7</v>
          </cell>
          <cell r="T11">
            <v>100</v>
          </cell>
          <cell r="U11">
            <v>40</v>
          </cell>
          <cell r="V11">
            <v>30</v>
          </cell>
          <cell r="W11">
            <v>30</v>
          </cell>
          <cell r="X11">
            <v>100</v>
          </cell>
          <cell r="Y11">
            <v>33</v>
          </cell>
          <cell r="Z11">
            <v>33</v>
          </cell>
          <cell r="AA11">
            <v>34</v>
          </cell>
          <cell r="AB11">
            <v>100</v>
          </cell>
          <cell r="AC11">
            <v>33</v>
          </cell>
          <cell r="AD11">
            <v>33</v>
          </cell>
          <cell r="AE11">
            <v>34</v>
          </cell>
          <cell r="AF11">
            <v>100</v>
          </cell>
          <cell r="AG11">
            <v>33</v>
          </cell>
          <cell r="AH11">
            <v>33</v>
          </cell>
          <cell r="AI11">
            <v>34</v>
          </cell>
          <cell r="AJ11">
            <v>400</v>
          </cell>
        </row>
        <row r="12">
          <cell r="A12" t="str">
            <v>0030</v>
          </cell>
          <cell r="B12" t="str">
            <v>Е</v>
          </cell>
          <cell r="C12" t="str">
            <v>1.1.1.1.</v>
          </cell>
          <cell r="D12" t="str">
            <v xml:space="preserve">Сировина та  матеріали </v>
          </cell>
          <cell r="E12" t="str">
            <v>0030</v>
          </cell>
          <cell r="F12">
            <v>34</v>
          </cell>
          <cell r="G12">
            <v>66</v>
          </cell>
          <cell r="H12">
            <v>235.8</v>
          </cell>
          <cell r="I12">
            <v>400</v>
          </cell>
          <cell r="J12">
            <v>400</v>
          </cell>
          <cell r="K12">
            <v>221.3</v>
          </cell>
          <cell r="L12">
            <v>221.3</v>
          </cell>
          <cell r="M12">
            <v>400</v>
          </cell>
          <cell r="N12">
            <v>100</v>
          </cell>
          <cell r="O12">
            <v>100</v>
          </cell>
          <cell r="P12">
            <v>100</v>
          </cell>
          <cell r="Q12">
            <v>100</v>
          </cell>
          <cell r="R12">
            <v>40</v>
          </cell>
          <cell r="S12">
            <v>178.7</v>
          </cell>
          <cell r="T12">
            <v>100</v>
          </cell>
          <cell r="U12">
            <v>40</v>
          </cell>
          <cell r="V12">
            <v>30</v>
          </cell>
          <cell r="W12">
            <v>30</v>
          </cell>
          <cell r="X12">
            <v>100</v>
          </cell>
          <cell r="Y12">
            <v>33</v>
          </cell>
          <cell r="Z12">
            <v>33</v>
          </cell>
          <cell r="AA12">
            <v>34</v>
          </cell>
          <cell r="AB12">
            <v>100</v>
          </cell>
          <cell r="AC12">
            <v>33</v>
          </cell>
          <cell r="AD12">
            <v>33</v>
          </cell>
          <cell r="AE12">
            <v>34</v>
          </cell>
          <cell r="AF12">
            <v>100</v>
          </cell>
          <cell r="AG12">
            <v>33</v>
          </cell>
          <cell r="AH12">
            <v>33</v>
          </cell>
          <cell r="AI12">
            <v>34</v>
          </cell>
          <cell r="AJ12">
            <v>400</v>
          </cell>
        </row>
        <row r="13">
          <cell r="A13" t="str">
            <v>0040</v>
          </cell>
          <cell r="B13" t="str">
            <v>Е</v>
          </cell>
          <cell r="C13" t="str">
            <v>1.1.1.2.</v>
          </cell>
          <cell r="D13" t="str">
            <v>Паливо для технологічних потреб</v>
          </cell>
          <cell r="E13" t="str">
            <v>0040</v>
          </cell>
          <cell r="F13">
            <v>0</v>
          </cell>
          <cell r="G13">
            <v>100</v>
          </cell>
          <cell r="H13">
            <v>0</v>
          </cell>
          <cell r="I13">
            <v>0</v>
          </cell>
          <cell r="J13">
            <v>0</v>
          </cell>
          <cell r="K13">
            <v>0</v>
          </cell>
          <cell r="M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J13">
            <v>0</v>
          </cell>
        </row>
        <row r="14">
          <cell r="A14" t="str">
            <v>0050</v>
          </cell>
          <cell r="B14" t="str">
            <v>Е</v>
          </cell>
          <cell r="C14" t="str">
            <v>1.1.1.3.</v>
          </cell>
          <cell r="D14" t="str">
            <v>Енергія для технологічних потреб</v>
          </cell>
          <cell r="E14" t="str">
            <v>0050</v>
          </cell>
          <cell r="F14">
            <v>0</v>
          </cell>
          <cell r="G14">
            <v>100</v>
          </cell>
          <cell r="H14">
            <v>0</v>
          </cell>
          <cell r="I14">
            <v>0</v>
          </cell>
          <cell r="J14">
            <v>0</v>
          </cell>
          <cell r="K14">
            <v>0</v>
          </cell>
          <cell r="M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J14">
            <v>0</v>
          </cell>
        </row>
        <row r="15">
          <cell r="A15" t="str">
            <v>0060</v>
          </cell>
          <cell r="B15" t="str">
            <v>Е</v>
          </cell>
          <cell r="C15" t="str">
            <v>1.1.1.4.</v>
          </cell>
          <cell r="D15" t="str">
            <v>Вода для технологічних потреб</v>
          </cell>
          <cell r="E15" t="str">
            <v>0060</v>
          </cell>
          <cell r="F15">
            <v>0</v>
          </cell>
          <cell r="G15">
            <v>100</v>
          </cell>
          <cell r="H15">
            <v>0</v>
          </cell>
          <cell r="I15">
            <v>0</v>
          </cell>
          <cell r="J15">
            <v>0</v>
          </cell>
          <cell r="K15">
            <v>0</v>
          </cell>
          <cell r="M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J15">
            <v>0</v>
          </cell>
        </row>
        <row r="16">
          <cell r="A16" t="str">
            <v>0070</v>
          </cell>
          <cell r="B16" t="str">
            <v>Е</v>
          </cell>
          <cell r="C16" t="str">
            <v>1.1.1.5.</v>
          </cell>
          <cell r="D16" t="str">
            <v>Купівельні напівфабрикати та комплектуючі вироби</v>
          </cell>
          <cell r="E16" t="str">
            <v>0070</v>
          </cell>
          <cell r="F16">
            <v>0</v>
          </cell>
          <cell r="G16">
            <v>100</v>
          </cell>
          <cell r="H16">
            <v>0</v>
          </cell>
          <cell r="I16">
            <v>0</v>
          </cell>
          <cell r="J16">
            <v>0</v>
          </cell>
          <cell r="K16">
            <v>0</v>
          </cell>
          <cell r="M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J16">
            <v>0</v>
          </cell>
        </row>
        <row r="17">
          <cell r="A17" t="str">
            <v>0080</v>
          </cell>
          <cell r="B17" t="str">
            <v>Е</v>
          </cell>
          <cell r="C17" t="str">
            <v>1.1.1.6.</v>
          </cell>
          <cell r="D17" t="str">
            <v>Інші матеріали</v>
          </cell>
          <cell r="E17" t="str">
            <v>0080</v>
          </cell>
          <cell r="F17">
            <v>0</v>
          </cell>
          <cell r="G17">
            <v>100</v>
          </cell>
          <cell r="H17">
            <v>0</v>
          </cell>
          <cell r="I17">
            <v>0</v>
          </cell>
          <cell r="J17">
            <v>0</v>
          </cell>
          <cell r="K17">
            <v>0</v>
          </cell>
          <cell r="M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J17">
            <v>0</v>
          </cell>
        </row>
        <row r="18">
          <cell r="A18" t="str">
            <v>0090</v>
          </cell>
          <cell r="B18" t="str">
            <v>ФОП</v>
          </cell>
          <cell r="C18" t="str">
            <v>1.1.2.</v>
          </cell>
          <cell r="D18" t="str">
            <v>Витрати на оплату праці та інші виплати, які відносяться до ФОП</v>
          </cell>
          <cell r="E18" t="str">
            <v>0090</v>
          </cell>
          <cell r="F18">
            <v>10</v>
          </cell>
          <cell r="G18">
            <v>90</v>
          </cell>
          <cell r="H18">
            <v>5445.4</v>
          </cell>
          <cell r="I18">
            <v>6541.8</v>
          </cell>
          <cell r="J18">
            <v>6395.3</v>
          </cell>
          <cell r="K18">
            <v>6273.9</v>
          </cell>
          <cell r="L18">
            <v>6545.1</v>
          </cell>
          <cell r="M18">
            <v>8190</v>
          </cell>
          <cell r="N18">
            <v>2022.8</v>
          </cell>
          <cell r="O18">
            <v>1987.2</v>
          </cell>
          <cell r="P18">
            <v>1971.6</v>
          </cell>
          <cell r="Q18">
            <v>2208.4</v>
          </cell>
          <cell r="R18">
            <v>1029</v>
          </cell>
          <cell r="S18">
            <v>1916.1</v>
          </cell>
          <cell r="T18">
            <v>2022.8</v>
          </cell>
          <cell r="U18">
            <v>599.9</v>
          </cell>
          <cell r="V18">
            <v>557.20000000000005</v>
          </cell>
          <cell r="W18">
            <v>865.7</v>
          </cell>
          <cell r="X18">
            <v>1987.2</v>
          </cell>
          <cell r="Y18">
            <v>561</v>
          </cell>
          <cell r="Z18">
            <v>570</v>
          </cell>
          <cell r="AA18">
            <v>856.2</v>
          </cell>
          <cell r="AB18">
            <v>1971.6</v>
          </cell>
          <cell r="AC18">
            <v>578.5</v>
          </cell>
          <cell r="AD18">
            <v>578.5</v>
          </cell>
          <cell r="AE18">
            <v>814.6</v>
          </cell>
          <cell r="AF18">
            <v>2208.4</v>
          </cell>
          <cell r="AG18">
            <v>627.1</v>
          </cell>
          <cell r="AH18">
            <v>644.70000000000005</v>
          </cell>
          <cell r="AI18">
            <v>936.6</v>
          </cell>
          <cell r="AJ18">
            <v>8190</v>
          </cell>
          <cell r="AK18">
            <v>9036.5</v>
          </cell>
        </row>
        <row r="19">
          <cell r="A19" t="str">
            <v>0091</v>
          </cell>
          <cell r="B19" t="str">
            <v>Е</v>
          </cell>
          <cell r="C19" t="str">
            <v>1.1.3.</v>
          </cell>
          <cell r="D19" t="str">
            <v xml:space="preserve">Інші виплати </v>
          </cell>
          <cell r="E19" t="str">
            <v>0091</v>
          </cell>
          <cell r="F19">
            <v>10</v>
          </cell>
          <cell r="G19">
            <v>90</v>
          </cell>
          <cell r="H19">
            <v>123.1</v>
          </cell>
          <cell r="I19">
            <v>110</v>
          </cell>
          <cell r="J19">
            <v>103.8</v>
          </cell>
          <cell r="K19">
            <v>99.6</v>
          </cell>
          <cell r="L19">
            <v>107.2</v>
          </cell>
          <cell r="M19">
            <v>262.8</v>
          </cell>
          <cell r="N19">
            <v>66.7</v>
          </cell>
          <cell r="O19">
            <v>68.099999999999994</v>
          </cell>
          <cell r="P19">
            <v>61.7</v>
          </cell>
          <cell r="Q19">
            <v>66.3</v>
          </cell>
          <cell r="S19">
            <v>163.19999999999999</v>
          </cell>
          <cell r="T19">
            <v>66.7</v>
          </cell>
          <cell r="U19">
            <v>8</v>
          </cell>
          <cell r="V19">
            <v>9.3000000000000007</v>
          </cell>
          <cell r="W19">
            <v>49.4</v>
          </cell>
          <cell r="X19">
            <v>68.099999999999994</v>
          </cell>
          <cell r="Y19">
            <v>20.3</v>
          </cell>
          <cell r="Z19">
            <v>23.9</v>
          </cell>
          <cell r="AA19">
            <v>23.9</v>
          </cell>
          <cell r="AB19">
            <v>61.7</v>
          </cell>
          <cell r="AC19">
            <v>19.7</v>
          </cell>
          <cell r="AD19">
            <v>19.7</v>
          </cell>
          <cell r="AE19">
            <v>22.3</v>
          </cell>
          <cell r="AF19">
            <v>66.3</v>
          </cell>
          <cell r="AG19">
            <v>21.7</v>
          </cell>
          <cell r="AH19">
            <v>21.8</v>
          </cell>
          <cell r="AI19">
            <v>22.8</v>
          </cell>
          <cell r="AJ19">
            <v>262.8</v>
          </cell>
        </row>
        <row r="20">
          <cell r="A20" t="str">
            <v>0100</v>
          </cell>
          <cell r="B20" t="str">
            <v>СС</v>
          </cell>
          <cell r="C20" t="str">
            <v>1.1.4.</v>
          </cell>
          <cell r="D20" t="str">
            <v>Відрахування на соціальні заходи</v>
          </cell>
          <cell r="E20" t="str">
            <v>0100</v>
          </cell>
          <cell r="F20">
            <v>10</v>
          </cell>
          <cell r="G20">
            <v>90</v>
          </cell>
          <cell r="H20">
            <v>2158.9</v>
          </cell>
          <cell r="I20">
            <v>2549.4</v>
          </cell>
          <cell r="J20">
            <v>2626.3</v>
          </cell>
          <cell r="K20">
            <v>2503.1999999999998</v>
          </cell>
          <cell r="L20">
            <v>2586.9</v>
          </cell>
          <cell r="M20">
            <v>3122.6</v>
          </cell>
          <cell r="N20">
            <v>772.5</v>
          </cell>
          <cell r="O20">
            <v>763.7</v>
          </cell>
          <cell r="P20">
            <v>751.1</v>
          </cell>
          <cell r="Q20">
            <v>835.3</v>
          </cell>
          <cell r="R20">
            <v>396</v>
          </cell>
          <cell r="S20">
            <v>619.4</v>
          </cell>
          <cell r="T20">
            <v>772.5</v>
          </cell>
          <cell r="U20">
            <v>245.5</v>
          </cell>
          <cell r="V20">
            <v>210.8</v>
          </cell>
          <cell r="W20">
            <v>316.2</v>
          </cell>
          <cell r="X20">
            <v>763.7</v>
          </cell>
          <cell r="Y20">
            <v>226.2</v>
          </cell>
          <cell r="Z20">
            <v>226.7</v>
          </cell>
          <cell r="AA20">
            <v>310.8</v>
          </cell>
          <cell r="AB20">
            <v>751.1</v>
          </cell>
          <cell r="AC20">
            <v>221.6</v>
          </cell>
          <cell r="AD20">
            <v>225.6</v>
          </cell>
          <cell r="AE20">
            <v>303.89999999999998</v>
          </cell>
          <cell r="AF20">
            <v>835.3</v>
          </cell>
          <cell r="AG20">
            <v>239.3</v>
          </cell>
          <cell r="AH20">
            <v>246</v>
          </cell>
          <cell r="AI20">
            <v>350</v>
          </cell>
          <cell r="AJ20">
            <v>3122.6</v>
          </cell>
        </row>
        <row r="21">
          <cell r="A21" t="str">
            <v>0101</v>
          </cell>
          <cell r="B21" t="str">
            <v>Е</v>
          </cell>
          <cell r="C21" t="str">
            <v>1.1.5.</v>
          </cell>
          <cell r="D21" t="str">
            <v>Оплата 5-ти днів тимчасової  непрацездатності</v>
          </cell>
          <cell r="E21" t="str">
            <v>0101</v>
          </cell>
          <cell r="F21">
            <v>10</v>
          </cell>
          <cell r="G21">
            <v>90</v>
          </cell>
          <cell r="H21">
            <v>171.1</v>
          </cell>
          <cell r="I21">
            <v>170</v>
          </cell>
          <cell r="J21">
            <v>225</v>
          </cell>
          <cell r="K21">
            <v>224.2</v>
          </cell>
          <cell r="L21">
            <v>214</v>
          </cell>
          <cell r="M21">
            <v>220</v>
          </cell>
          <cell r="N21">
            <v>66</v>
          </cell>
          <cell r="O21">
            <v>47</v>
          </cell>
          <cell r="P21">
            <v>46</v>
          </cell>
          <cell r="Q21">
            <v>61</v>
          </cell>
          <cell r="R21">
            <v>20</v>
          </cell>
          <cell r="S21">
            <v>-4.2</v>
          </cell>
          <cell r="T21">
            <v>66</v>
          </cell>
          <cell r="U21">
            <v>20</v>
          </cell>
          <cell r="V21">
            <v>26</v>
          </cell>
          <cell r="W21">
            <v>20</v>
          </cell>
          <cell r="X21">
            <v>47</v>
          </cell>
          <cell r="Y21">
            <v>18</v>
          </cell>
          <cell r="Z21">
            <v>14</v>
          </cell>
          <cell r="AA21">
            <v>15</v>
          </cell>
          <cell r="AB21">
            <v>46</v>
          </cell>
          <cell r="AC21">
            <v>11</v>
          </cell>
          <cell r="AD21">
            <v>16</v>
          </cell>
          <cell r="AE21">
            <v>19</v>
          </cell>
          <cell r="AF21">
            <v>61</v>
          </cell>
          <cell r="AG21">
            <v>18</v>
          </cell>
          <cell r="AH21">
            <v>19</v>
          </cell>
          <cell r="AI21">
            <v>24</v>
          </cell>
          <cell r="AJ21">
            <v>220</v>
          </cell>
        </row>
        <row r="22">
          <cell r="A22" t="str">
            <v>0104</v>
          </cell>
          <cell r="B22" t="str">
            <v>ФОП</v>
          </cell>
          <cell r="C22" t="str">
            <v xml:space="preserve">1.1.6. </v>
          </cell>
          <cell r="D22" t="str">
            <v>Забезпечення оплати відпусток</v>
          </cell>
          <cell r="E22" t="str">
            <v>0104</v>
          </cell>
          <cell r="F22">
            <v>10</v>
          </cell>
          <cell r="G22">
            <v>90</v>
          </cell>
          <cell r="H22">
            <v>528.4</v>
          </cell>
          <cell r="I22">
            <v>688.2</v>
          </cell>
          <cell r="J22">
            <v>657.7</v>
          </cell>
          <cell r="K22">
            <v>680.1</v>
          </cell>
          <cell r="L22">
            <v>695.3</v>
          </cell>
          <cell r="M22">
            <v>846.5</v>
          </cell>
          <cell r="N22">
            <v>202.7</v>
          </cell>
          <cell r="O22">
            <v>209.8</v>
          </cell>
          <cell r="P22">
            <v>209.9</v>
          </cell>
          <cell r="Q22">
            <v>224.1</v>
          </cell>
          <cell r="R22">
            <v>106</v>
          </cell>
          <cell r="S22">
            <v>166.4</v>
          </cell>
          <cell r="T22">
            <v>202.7</v>
          </cell>
          <cell r="U22">
            <v>57.6</v>
          </cell>
          <cell r="V22">
            <v>56</v>
          </cell>
          <cell r="W22">
            <v>89.1</v>
          </cell>
          <cell r="X22">
            <v>209.8</v>
          </cell>
          <cell r="Y22">
            <v>59</v>
          </cell>
          <cell r="Z22">
            <v>60.1</v>
          </cell>
          <cell r="AA22">
            <v>90.7</v>
          </cell>
          <cell r="AB22">
            <v>209.9</v>
          </cell>
          <cell r="AC22">
            <v>61.5</v>
          </cell>
          <cell r="AD22">
            <v>61.5</v>
          </cell>
          <cell r="AE22">
            <v>86.9</v>
          </cell>
          <cell r="AF22">
            <v>224.1</v>
          </cell>
          <cell r="AG22">
            <v>62.9</v>
          </cell>
          <cell r="AH22">
            <v>65.3</v>
          </cell>
          <cell r="AI22">
            <v>95.9</v>
          </cell>
          <cell r="AJ22">
            <v>846.5</v>
          </cell>
        </row>
        <row r="23">
          <cell r="A23" t="str">
            <v>0105</v>
          </cell>
          <cell r="B23" t="str">
            <v>СС</v>
          </cell>
          <cell r="C23" t="str">
            <v xml:space="preserve">1.1.7. </v>
          </cell>
          <cell r="D23" t="str">
            <v>Забезпечення обов'язкових відрахувань на оплату відпусток</v>
          </cell>
          <cell r="E23" t="str">
            <v>0105</v>
          </cell>
          <cell r="F23">
            <v>10</v>
          </cell>
          <cell r="G23">
            <v>90</v>
          </cell>
          <cell r="H23">
            <v>200.6</v>
          </cell>
          <cell r="I23">
            <v>260</v>
          </cell>
          <cell r="J23">
            <v>263.5</v>
          </cell>
          <cell r="K23">
            <v>221.6</v>
          </cell>
          <cell r="L23">
            <v>268.2</v>
          </cell>
          <cell r="M23">
            <v>312.89999999999998</v>
          </cell>
          <cell r="N23">
            <v>74.900000000000006</v>
          </cell>
          <cell r="O23">
            <v>77.5</v>
          </cell>
          <cell r="P23">
            <v>77.599999999999994</v>
          </cell>
          <cell r="Q23">
            <v>82.9</v>
          </cell>
          <cell r="R23">
            <v>40</v>
          </cell>
          <cell r="S23">
            <v>91.3</v>
          </cell>
          <cell r="T23">
            <v>74.900000000000006</v>
          </cell>
          <cell r="U23">
            <v>21.9</v>
          </cell>
          <cell r="V23">
            <v>20.7</v>
          </cell>
          <cell r="W23">
            <v>32.299999999999997</v>
          </cell>
          <cell r="X23">
            <v>77.5</v>
          </cell>
          <cell r="Y23">
            <v>21.9</v>
          </cell>
          <cell r="Z23">
            <v>22.2</v>
          </cell>
          <cell r="AA23">
            <v>33.4</v>
          </cell>
          <cell r="AB23">
            <v>77.599999999999994</v>
          </cell>
          <cell r="AC23">
            <v>22.7</v>
          </cell>
          <cell r="AD23">
            <v>22.7</v>
          </cell>
          <cell r="AE23">
            <v>32.200000000000003</v>
          </cell>
          <cell r="AF23">
            <v>82.9</v>
          </cell>
          <cell r="AG23">
            <v>23.5</v>
          </cell>
          <cell r="AH23">
            <v>24.2</v>
          </cell>
          <cell r="AI23">
            <v>35.200000000000003</v>
          </cell>
          <cell r="AJ23">
            <v>312.89999999999998</v>
          </cell>
        </row>
        <row r="24">
          <cell r="A24" t="str">
            <v>0110</v>
          </cell>
          <cell r="B24" t="str">
            <v>А</v>
          </cell>
          <cell r="C24" t="str">
            <v>1.1.8.</v>
          </cell>
          <cell r="D24" t="str">
            <v xml:space="preserve">Амортизація основних засобів виробничого призначення </v>
          </cell>
          <cell r="E24" t="str">
            <v>0110</v>
          </cell>
          <cell r="F24">
            <v>11</v>
          </cell>
          <cell r="G24">
            <v>89</v>
          </cell>
          <cell r="H24">
            <v>11828.8</v>
          </cell>
          <cell r="I24">
            <v>13490</v>
          </cell>
          <cell r="J24">
            <v>16567</v>
          </cell>
          <cell r="K24">
            <v>16530.8</v>
          </cell>
          <cell r="L24">
            <v>14200</v>
          </cell>
          <cell r="M24">
            <v>24049</v>
          </cell>
          <cell r="N24">
            <v>6184</v>
          </cell>
          <cell r="O24">
            <v>5855</v>
          </cell>
          <cell r="P24">
            <v>5873</v>
          </cell>
          <cell r="Q24">
            <v>6137</v>
          </cell>
          <cell r="S24">
            <v>7518.2</v>
          </cell>
          <cell r="T24">
            <v>6184</v>
          </cell>
          <cell r="U24">
            <v>1964</v>
          </cell>
          <cell r="V24">
            <v>2250</v>
          </cell>
          <cell r="W24">
            <v>1970</v>
          </cell>
          <cell r="X24">
            <v>5855</v>
          </cell>
          <cell r="Y24">
            <v>1950</v>
          </cell>
          <cell r="Z24">
            <v>1951</v>
          </cell>
          <cell r="AA24">
            <v>1954</v>
          </cell>
          <cell r="AB24">
            <v>5873</v>
          </cell>
          <cell r="AC24">
            <v>1956</v>
          </cell>
          <cell r="AD24">
            <v>1957</v>
          </cell>
          <cell r="AE24">
            <v>1960</v>
          </cell>
          <cell r="AF24">
            <v>6137</v>
          </cell>
          <cell r="AG24">
            <v>2045</v>
          </cell>
          <cell r="AH24">
            <v>2046</v>
          </cell>
          <cell r="AI24">
            <v>2046</v>
          </cell>
          <cell r="AJ24">
            <v>24049</v>
          </cell>
        </row>
        <row r="25">
          <cell r="A25" t="str">
            <v>0111</v>
          </cell>
          <cell r="C25" t="str">
            <v>1.1.9.</v>
          </cell>
          <cell r="D25" t="str">
            <v>Амортизація інших не оборотних матеріальних активів</v>
          </cell>
          <cell r="E25" t="str">
            <v>0111</v>
          </cell>
        </row>
        <row r="26">
          <cell r="A26" t="str">
            <v>0120</v>
          </cell>
          <cell r="C26" t="str">
            <v>1.1.10.</v>
          </cell>
          <cell r="D26" t="str">
            <v>Виробничі послуги</v>
          </cell>
          <cell r="E26" t="str">
            <v>0120</v>
          </cell>
          <cell r="F26">
            <v>0</v>
          </cell>
          <cell r="H26">
            <v>7919</v>
          </cell>
          <cell r="I26">
            <v>9558.2000000000007</v>
          </cell>
          <cell r="J26">
            <v>10557.9</v>
          </cell>
          <cell r="K26">
            <v>10553.8</v>
          </cell>
          <cell r="L26">
            <v>10511.8</v>
          </cell>
          <cell r="M26">
            <v>9018.6</v>
          </cell>
          <cell r="N26">
            <v>2941</v>
          </cell>
          <cell r="O26">
            <v>2212.8000000000002</v>
          </cell>
          <cell r="P26">
            <v>2072.8000000000002</v>
          </cell>
          <cell r="Q26">
            <v>1792</v>
          </cell>
          <cell r="R26">
            <v>871.6</v>
          </cell>
          <cell r="S26">
            <v>-1535.2</v>
          </cell>
          <cell r="T26">
            <v>2941</v>
          </cell>
          <cell r="U26">
            <v>997</v>
          </cell>
          <cell r="V26">
            <v>972</v>
          </cell>
          <cell r="W26">
            <v>972</v>
          </cell>
          <cell r="X26">
            <v>2212.8000000000002</v>
          </cell>
          <cell r="Y26">
            <v>771</v>
          </cell>
          <cell r="Z26">
            <v>718</v>
          </cell>
          <cell r="AA26">
            <v>723.8</v>
          </cell>
          <cell r="AB26">
            <v>2072.8000000000002</v>
          </cell>
          <cell r="AC26">
            <v>690</v>
          </cell>
          <cell r="AD26">
            <v>690</v>
          </cell>
          <cell r="AE26">
            <v>692.8</v>
          </cell>
          <cell r="AF26">
            <v>1792</v>
          </cell>
          <cell r="AG26">
            <v>597</v>
          </cell>
          <cell r="AH26">
            <v>597</v>
          </cell>
          <cell r="AI26">
            <v>598</v>
          </cell>
          <cell r="AJ26">
            <v>9018.6</v>
          </cell>
        </row>
        <row r="27">
          <cell r="A27" t="str">
            <v>0130</v>
          </cell>
          <cell r="B27" t="str">
            <v>Е</v>
          </cell>
          <cell r="C27" t="str">
            <v>1.1.10.1.</v>
          </cell>
          <cell r="D27" t="str">
            <v>Послуги залізничного транспорту</v>
          </cell>
          <cell r="E27" t="str">
            <v>0130</v>
          </cell>
          <cell r="F27">
            <v>0</v>
          </cell>
          <cell r="G27">
            <v>100</v>
          </cell>
          <cell r="H27">
            <v>0.2</v>
          </cell>
          <cell r="I27">
            <v>1.8</v>
          </cell>
          <cell r="J27">
            <v>1</v>
          </cell>
          <cell r="K27">
            <v>0</v>
          </cell>
          <cell r="L27">
            <v>1.8</v>
          </cell>
          <cell r="M27">
            <v>5.6</v>
          </cell>
          <cell r="N27">
            <v>0</v>
          </cell>
          <cell r="O27">
            <v>2.8</v>
          </cell>
          <cell r="P27">
            <v>2.8</v>
          </cell>
          <cell r="Q27">
            <v>0</v>
          </cell>
          <cell r="R27">
            <v>0</v>
          </cell>
          <cell r="S27">
            <v>5.6</v>
          </cell>
          <cell r="T27">
            <v>0</v>
          </cell>
          <cell r="U27">
            <v>0</v>
          </cell>
          <cell r="V27">
            <v>0</v>
          </cell>
          <cell r="W27">
            <v>0</v>
          </cell>
          <cell r="X27">
            <v>2.8</v>
          </cell>
          <cell r="Y27">
            <v>0</v>
          </cell>
          <cell r="Z27">
            <v>0</v>
          </cell>
          <cell r="AA27">
            <v>2.8</v>
          </cell>
          <cell r="AB27">
            <v>2.8</v>
          </cell>
          <cell r="AC27">
            <v>0</v>
          </cell>
          <cell r="AD27">
            <v>0</v>
          </cell>
          <cell r="AE27">
            <v>2.8</v>
          </cell>
          <cell r="AF27">
            <v>0</v>
          </cell>
          <cell r="AG27">
            <v>0</v>
          </cell>
          <cell r="AH27">
            <v>0</v>
          </cell>
          <cell r="AI27">
            <v>0</v>
          </cell>
          <cell r="AJ27">
            <v>5.6</v>
          </cell>
        </row>
        <row r="28">
          <cell r="A28" t="str">
            <v>0140</v>
          </cell>
          <cell r="B28" t="str">
            <v>Е</v>
          </cell>
          <cell r="C28" t="str">
            <v>1.1.10.2.</v>
          </cell>
          <cell r="D28" t="str">
            <v>Послуги автотранспорту та інших спец. транспортних засобів</v>
          </cell>
          <cell r="E28" t="str">
            <v>0140</v>
          </cell>
          <cell r="F28">
            <v>6.7</v>
          </cell>
          <cell r="G28">
            <v>93.3</v>
          </cell>
          <cell r="H28">
            <v>7918.8</v>
          </cell>
          <cell r="I28">
            <v>9556.4</v>
          </cell>
          <cell r="J28">
            <v>10556.9</v>
          </cell>
          <cell r="K28">
            <v>10553.8</v>
          </cell>
          <cell r="L28">
            <v>10510</v>
          </cell>
          <cell r="M28">
            <v>9013</v>
          </cell>
          <cell r="N28">
            <v>2941</v>
          </cell>
          <cell r="O28">
            <v>2210</v>
          </cell>
          <cell r="P28">
            <v>2070</v>
          </cell>
          <cell r="Q28">
            <v>1792</v>
          </cell>
          <cell r="R28">
            <v>871.6</v>
          </cell>
          <cell r="S28">
            <v>-1540.8</v>
          </cell>
          <cell r="T28">
            <v>2941</v>
          </cell>
          <cell r="U28">
            <v>997</v>
          </cell>
          <cell r="V28">
            <v>972</v>
          </cell>
          <cell r="W28">
            <v>972</v>
          </cell>
          <cell r="X28">
            <v>2210</v>
          </cell>
          <cell r="Y28">
            <v>771</v>
          </cell>
          <cell r="Z28">
            <v>718</v>
          </cell>
          <cell r="AA28">
            <v>721</v>
          </cell>
          <cell r="AB28">
            <v>2070</v>
          </cell>
          <cell r="AC28">
            <v>690</v>
          </cell>
          <cell r="AD28">
            <v>690</v>
          </cell>
          <cell r="AE28">
            <v>690</v>
          </cell>
          <cell r="AF28">
            <v>1792</v>
          </cell>
          <cell r="AG28">
            <v>597</v>
          </cell>
          <cell r="AH28">
            <v>597</v>
          </cell>
          <cell r="AI28">
            <v>598</v>
          </cell>
          <cell r="AJ28">
            <v>9013</v>
          </cell>
        </row>
        <row r="29">
          <cell r="A29" t="str">
            <v>0150</v>
          </cell>
          <cell r="B29" t="str">
            <v>Е</v>
          </cell>
          <cell r="C29" t="str">
            <v>1.1.10.3.</v>
          </cell>
          <cell r="D29" t="str">
            <v>Інші  виробничі послуги</v>
          </cell>
          <cell r="E29" t="str">
            <v>0150</v>
          </cell>
          <cell r="F29">
            <v>0</v>
          </cell>
          <cell r="G29">
            <v>100</v>
          </cell>
          <cell r="H29">
            <v>0</v>
          </cell>
          <cell r="I29">
            <v>0</v>
          </cell>
          <cell r="J29">
            <v>0</v>
          </cell>
          <cell r="K29">
            <v>0</v>
          </cell>
          <cell r="M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A30" t="str">
            <v>0151</v>
          </cell>
          <cell r="C30" t="str">
            <v>1.1.11.</v>
          </cell>
          <cell r="D30" t="str">
            <v>Відшкодування за внутрішньобудинкове обслуговування електричних та теплових мереж</v>
          </cell>
          <cell r="E30" t="str">
            <v>0151</v>
          </cell>
        </row>
        <row r="31">
          <cell r="A31" t="str">
            <v>0152</v>
          </cell>
          <cell r="C31" t="str">
            <v>1.1.12.</v>
          </cell>
          <cell r="D31" t="str">
            <v>Відшкодування витрат на проведенння нарахувань збору, обліку та розщеплення платежів</v>
          </cell>
          <cell r="E31" t="str">
            <v>0152</v>
          </cell>
        </row>
        <row r="32">
          <cell r="A32" t="str">
            <v>0153</v>
          </cell>
          <cell r="C32" t="str">
            <v>1.1.13.</v>
          </cell>
          <cell r="D32" t="str">
            <v>Інформаційно-обчислювальні послуги</v>
          </cell>
          <cell r="E32" t="str">
            <v>0153</v>
          </cell>
        </row>
        <row r="33">
          <cell r="A33" t="str">
            <v>0154</v>
          </cell>
          <cell r="C33" t="str">
            <v>1.1.14.</v>
          </cell>
          <cell r="D33" t="str">
            <v>Послуги ощадних та комерційних банків</v>
          </cell>
          <cell r="E33" t="str">
            <v>0154</v>
          </cell>
        </row>
        <row r="34">
          <cell r="A34" t="str">
            <v>0155</v>
          </cell>
          <cell r="C34" t="str">
            <v>1.1.15.</v>
          </cell>
          <cell r="D34" t="str">
            <v>Обслуговування лічильників</v>
          </cell>
          <cell r="E34" t="str">
            <v>0155</v>
          </cell>
        </row>
        <row r="35">
          <cell r="A35" t="str">
            <v>0156</v>
          </cell>
          <cell r="C35" t="str">
            <v>1.1.16.</v>
          </cell>
          <cell r="D35" t="str">
            <v>Послуги із зберігання вузлів обліку теплової енергії</v>
          </cell>
          <cell r="E35" t="str">
            <v>0156</v>
          </cell>
        </row>
        <row r="36">
          <cell r="A36" t="str">
            <v>0157</v>
          </cell>
          <cell r="C36" t="str">
            <v>1.1.17.</v>
          </cell>
          <cell r="D36" t="str">
            <v>Проведення випробувань, повірок</v>
          </cell>
          <cell r="E36" t="str">
            <v>0157</v>
          </cell>
        </row>
        <row r="37">
          <cell r="A37" t="str">
            <v>0158</v>
          </cell>
          <cell r="C37" t="str">
            <v>1.1.18.</v>
          </cell>
          <cell r="D37" t="str">
            <v>Ремонт електричних лічильників</v>
          </cell>
          <cell r="E37" t="str">
            <v>0158</v>
          </cell>
        </row>
        <row r="38">
          <cell r="A38" t="str">
            <v>0159</v>
          </cell>
          <cell r="C38" t="str">
            <v>1.1.19.</v>
          </cell>
          <cell r="D38" t="str">
            <v>Ремонт теплових лічильників</v>
          </cell>
          <cell r="E38" t="str">
            <v>0159</v>
          </cell>
        </row>
        <row r="39">
          <cell r="A39" t="str">
            <v>0160</v>
          </cell>
          <cell r="B39" t="str">
            <v>Е</v>
          </cell>
          <cell r="C39" t="str">
            <v>1.1.20.</v>
          </cell>
          <cell r="D39" t="str">
            <v>Інші прямі витрати</v>
          </cell>
          <cell r="E39" t="str">
            <v>0160</v>
          </cell>
          <cell r="F39">
            <v>0</v>
          </cell>
          <cell r="G39">
            <v>100</v>
          </cell>
          <cell r="H39">
            <v>0</v>
          </cell>
          <cell r="I39">
            <v>0</v>
          </cell>
          <cell r="J39">
            <v>0</v>
          </cell>
          <cell r="K39">
            <v>0</v>
          </cell>
          <cell r="M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I39">
            <v>0</v>
          </cell>
          <cell r="AJ39">
            <v>0</v>
          </cell>
        </row>
        <row r="40">
          <cell r="A40" t="str">
            <v>рах.91</v>
          </cell>
          <cell r="E40" t="str">
            <v>рах.91</v>
          </cell>
          <cell r="J40">
            <v>0</v>
          </cell>
          <cell r="K40">
            <v>0</v>
          </cell>
          <cell r="S40">
            <v>0</v>
          </cell>
          <cell r="T40">
            <v>0</v>
          </cell>
          <cell r="W40">
            <v>0</v>
          </cell>
          <cell r="X40">
            <v>0</v>
          </cell>
          <cell r="AA40">
            <v>0</v>
          </cell>
          <cell r="AB40">
            <v>0</v>
          </cell>
          <cell r="AE40">
            <v>0</v>
          </cell>
          <cell r="AF40">
            <v>0</v>
          </cell>
          <cell r="AI40">
            <v>0</v>
          </cell>
          <cell r="AJ40">
            <v>0</v>
          </cell>
        </row>
        <row r="41">
          <cell r="A41" t="str">
            <v>0170</v>
          </cell>
          <cell r="C41" t="str">
            <v>1.2.</v>
          </cell>
          <cell r="D41" t="str">
            <v>Загальновиробничі витрати - рахунок 91:</v>
          </cell>
          <cell r="E41" t="str">
            <v>0170</v>
          </cell>
          <cell r="F41">
            <v>0</v>
          </cell>
          <cell r="G41">
            <v>100</v>
          </cell>
          <cell r="H41">
            <v>24203.599999999999</v>
          </cell>
          <cell r="I41">
            <v>32972.800000000003</v>
          </cell>
          <cell r="J41">
            <v>29956.6</v>
          </cell>
          <cell r="K41">
            <v>26021.4</v>
          </cell>
          <cell r="L41" t="e">
            <v>#REF!</v>
          </cell>
          <cell r="M41" t="e">
            <v>#REF!</v>
          </cell>
          <cell r="N41" t="e">
            <v>#REF!</v>
          </cell>
          <cell r="O41" t="e">
            <v>#REF!</v>
          </cell>
          <cell r="P41">
            <v>14232.3</v>
          </cell>
          <cell r="Q41">
            <v>12400.1</v>
          </cell>
          <cell r="R41" t="e">
            <v>#REF!</v>
          </cell>
          <cell r="S41" t="e">
            <v>#REF!</v>
          </cell>
          <cell r="T41" t="e">
            <v>#REF!</v>
          </cell>
          <cell r="U41">
            <v>2670.4</v>
          </cell>
          <cell r="V41">
            <v>2783.3</v>
          </cell>
          <cell r="W41" t="e">
            <v>#REF!</v>
          </cell>
          <cell r="X41" t="e">
            <v>#REF!</v>
          </cell>
          <cell r="Y41">
            <v>3250.8</v>
          </cell>
          <cell r="Z41">
            <v>3311.8</v>
          </cell>
          <cell r="AA41" t="e">
            <v>#REF!</v>
          </cell>
          <cell r="AB41">
            <v>14232.3</v>
          </cell>
          <cell r="AC41">
            <v>4597.1000000000004</v>
          </cell>
          <cell r="AD41">
            <v>4593.2</v>
          </cell>
          <cell r="AE41">
            <v>5042</v>
          </cell>
          <cell r="AF41">
            <v>12400.1</v>
          </cell>
          <cell r="AG41">
            <v>4207.3</v>
          </cell>
          <cell r="AH41">
            <v>3996.8</v>
          </cell>
          <cell r="AI41">
            <v>4196</v>
          </cell>
          <cell r="AJ41" t="e">
            <v>#REF!</v>
          </cell>
        </row>
        <row r="42">
          <cell r="A42" t="str">
            <v>0180</v>
          </cell>
          <cell r="C42" t="str">
            <v>1.2.1.</v>
          </cell>
          <cell r="D42" t="str">
            <v>Витрати на управління виробництвом, в т.ч.</v>
          </cell>
          <cell r="E42" t="str">
            <v>0180</v>
          </cell>
          <cell r="F42">
            <v>0</v>
          </cell>
          <cell r="G42">
            <v>100</v>
          </cell>
          <cell r="H42">
            <v>6291.6</v>
          </cell>
          <cell r="I42">
            <v>6963.3</v>
          </cell>
          <cell r="J42">
            <v>7858.5</v>
          </cell>
          <cell r="K42">
            <v>7680.4</v>
          </cell>
          <cell r="L42">
            <v>8057.1</v>
          </cell>
          <cell r="M42">
            <v>9598.2999999999993</v>
          </cell>
          <cell r="N42">
            <v>2306.9</v>
          </cell>
          <cell r="O42">
            <v>2371</v>
          </cell>
          <cell r="P42">
            <v>2379.8000000000002</v>
          </cell>
          <cell r="Q42">
            <v>2540.6</v>
          </cell>
          <cell r="R42">
            <v>490.3</v>
          </cell>
          <cell r="S42">
            <v>1917.9</v>
          </cell>
          <cell r="T42">
            <v>2306.9</v>
          </cell>
          <cell r="U42">
            <v>710.8</v>
          </cell>
          <cell r="V42">
            <v>713.8</v>
          </cell>
          <cell r="W42">
            <v>882.3</v>
          </cell>
          <cell r="X42">
            <v>2371</v>
          </cell>
          <cell r="Y42">
            <v>735.3</v>
          </cell>
          <cell r="Z42">
            <v>740.2</v>
          </cell>
          <cell r="AA42">
            <v>895.5</v>
          </cell>
          <cell r="AB42">
            <v>2379.8000000000002</v>
          </cell>
          <cell r="AC42">
            <v>736.7</v>
          </cell>
          <cell r="AD42">
            <v>739.7</v>
          </cell>
          <cell r="AE42">
            <v>903.4</v>
          </cell>
          <cell r="AF42">
            <v>2540.6</v>
          </cell>
          <cell r="AG42">
            <v>777</v>
          </cell>
          <cell r="AH42">
            <v>777</v>
          </cell>
          <cell r="AI42">
            <v>986.6</v>
          </cell>
          <cell r="AJ42">
            <v>9598.2999999999993</v>
          </cell>
        </row>
        <row r="43">
          <cell r="A43" t="str">
            <v>0190</v>
          </cell>
          <cell r="B43" t="str">
            <v>ФОП</v>
          </cell>
          <cell r="C43" t="str">
            <v>1.2.1.1</v>
          </cell>
          <cell r="D43" t="str">
            <v>Оплата праці апарату управління філіалами, цехами та інші виплати, які входять до ФОП</v>
          </cell>
          <cell r="E43" t="str">
            <v>0190</v>
          </cell>
          <cell r="F43">
            <v>10</v>
          </cell>
          <cell r="G43">
            <v>90</v>
          </cell>
          <cell r="H43">
            <v>4184.6000000000004</v>
          </cell>
          <cell r="I43">
            <v>4537.7</v>
          </cell>
          <cell r="J43">
            <v>5158.8</v>
          </cell>
          <cell r="K43">
            <v>5042</v>
          </cell>
          <cell r="L43">
            <v>5375.6</v>
          </cell>
          <cell r="M43">
            <v>6212.4</v>
          </cell>
          <cell r="N43">
            <v>1488</v>
          </cell>
          <cell r="O43">
            <v>1534.5</v>
          </cell>
          <cell r="P43">
            <v>1543.8</v>
          </cell>
          <cell r="Q43">
            <v>1646.1</v>
          </cell>
          <cell r="R43">
            <v>325</v>
          </cell>
          <cell r="S43">
            <v>1170.4000000000001</v>
          </cell>
          <cell r="T43">
            <v>1488</v>
          </cell>
          <cell r="U43">
            <v>467.1</v>
          </cell>
          <cell r="V43">
            <v>470.1</v>
          </cell>
          <cell r="W43">
            <v>550.79999999999995</v>
          </cell>
          <cell r="X43">
            <v>1534.5</v>
          </cell>
          <cell r="Y43">
            <v>474.2</v>
          </cell>
          <cell r="Z43">
            <v>478.8</v>
          </cell>
          <cell r="AA43">
            <v>581.5</v>
          </cell>
          <cell r="AB43">
            <v>1543.8</v>
          </cell>
          <cell r="AC43">
            <v>478.6</v>
          </cell>
          <cell r="AD43">
            <v>478.6</v>
          </cell>
          <cell r="AE43">
            <v>586.6</v>
          </cell>
          <cell r="AF43">
            <v>1646.1</v>
          </cell>
          <cell r="AG43">
            <v>502</v>
          </cell>
          <cell r="AH43">
            <v>502</v>
          </cell>
          <cell r="AI43">
            <v>642.1</v>
          </cell>
          <cell r="AJ43">
            <v>6212.4</v>
          </cell>
        </row>
        <row r="44">
          <cell r="A44" t="str">
            <v>0191</v>
          </cell>
          <cell r="B44" t="str">
            <v>Е</v>
          </cell>
          <cell r="C44" t="str">
            <v>1.2.1.2.</v>
          </cell>
          <cell r="D44" t="str">
            <v xml:space="preserve">Інші виплати </v>
          </cell>
          <cell r="E44" t="str">
            <v>0191</v>
          </cell>
          <cell r="F44">
            <v>10</v>
          </cell>
          <cell r="G44">
            <v>90</v>
          </cell>
          <cell r="H44">
            <v>0</v>
          </cell>
          <cell r="I44">
            <v>33</v>
          </cell>
          <cell r="J44">
            <v>59.2</v>
          </cell>
          <cell r="K44">
            <v>67.400000000000006</v>
          </cell>
          <cell r="L44">
            <v>33</v>
          </cell>
          <cell r="M44">
            <v>180.2</v>
          </cell>
          <cell r="N44">
            <v>44.9</v>
          </cell>
          <cell r="O44">
            <v>47.7</v>
          </cell>
          <cell r="P44">
            <v>42.8</v>
          </cell>
          <cell r="Q44">
            <v>44.8</v>
          </cell>
          <cell r="S44">
            <v>112.8</v>
          </cell>
          <cell r="T44">
            <v>44.9</v>
          </cell>
          <cell r="U44">
            <v>4.5</v>
          </cell>
          <cell r="V44">
            <v>5.5</v>
          </cell>
          <cell r="W44">
            <v>34.9</v>
          </cell>
          <cell r="X44">
            <v>47.7</v>
          </cell>
          <cell r="Y44">
            <v>14.3</v>
          </cell>
          <cell r="Z44">
            <v>16.7</v>
          </cell>
          <cell r="AA44">
            <v>16.7</v>
          </cell>
          <cell r="AB44">
            <v>42.8</v>
          </cell>
          <cell r="AC44">
            <v>13.9</v>
          </cell>
          <cell r="AD44">
            <v>13.9</v>
          </cell>
          <cell r="AE44">
            <v>15</v>
          </cell>
          <cell r="AF44">
            <v>44.8</v>
          </cell>
          <cell r="AG44">
            <v>14.8</v>
          </cell>
          <cell r="AH44">
            <v>14.8</v>
          </cell>
          <cell r="AI44">
            <v>15.2</v>
          </cell>
          <cell r="AJ44">
            <v>180.2</v>
          </cell>
        </row>
        <row r="45">
          <cell r="A45" t="str">
            <v>0200</v>
          </cell>
          <cell r="B45" t="str">
            <v>СС</v>
          </cell>
          <cell r="C45" t="str">
            <v>1.2.1.3.</v>
          </cell>
          <cell r="D45" t="str">
            <v>Відрахування на соціальні заходи</v>
          </cell>
          <cell r="E45" t="str">
            <v>0200</v>
          </cell>
          <cell r="F45">
            <v>10</v>
          </cell>
          <cell r="G45">
            <v>90</v>
          </cell>
          <cell r="H45">
            <v>1533.2</v>
          </cell>
          <cell r="I45">
            <v>1762.5</v>
          </cell>
          <cell r="J45">
            <v>1952.3</v>
          </cell>
          <cell r="K45">
            <v>1936.9</v>
          </cell>
          <cell r="L45">
            <v>1969.4</v>
          </cell>
          <cell r="M45">
            <v>2368.3000000000002</v>
          </cell>
          <cell r="N45">
            <v>566.6</v>
          </cell>
          <cell r="O45">
            <v>584.6</v>
          </cell>
          <cell r="P45">
            <v>588.6</v>
          </cell>
          <cell r="Q45">
            <v>628.5</v>
          </cell>
          <cell r="R45">
            <v>125</v>
          </cell>
          <cell r="S45">
            <v>431.4</v>
          </cell>
          <cell r="T45">
            <v>566.6</v>
          </cell>
          <cell r="U45">
            <v>177.2</v>
          </cell>
          <cell r="V45">
            <v>174.1</v>
          </cell>
          <cell r="W45">
            <v>215.3</v>
          </cell>
          <cell r="X45">
            <v>584.6</v>
          </cell>
          <cell r="Y45">
            <v>181</v>
          </cell>
          <cell r="Z45">
            <v>181.4</v>
          </cell>
          <cell r="AA45">
            <v>222.2</v>
          </cell>
          <cell r="AB45">
            <v>588.6</v>
          </cell>
          <cell r="AC45">
            <v>182.5</v>
          </cell>
          <cell r="AD45">
            <v>182.5</v>
          </cell>
          <cell r="AE45">
            <v>223.6</v>
          </cell>
          <cell r="AF45">
            <v>628.5</v>
          </cell>
          <cell r="AG45">
            <v>191.7</v>
          </cell>
          <cell r="AH45">
            <v>191.7</v>
          </cell>
          <cell r="AI45">
            <v>245.1</v>
          </cell>
          <cell r="AJ45">
            <v>2368.3000000000002</v>
          </cell>
        </row>
        <row r="46">
          <cell r="A46" t="str">
            <v>0201</v>
          </cell>
          <cell r="B46" t="str">
            <v>Е</v>
          </cell>
          <cell r="C46" t="str">
            <v>1.2.1.4.</v>
          </cell>
          <cell r="D46" t="str">
            <v>Оплата 5-ти днів тимчасової  непрацездатності.</v>
          </cell>
          <cell r="E46" t="str">
            <v>0201</v>
          </cell>
          <cell r="F46">
            <v>10</v>
          </cell>
          <cell r="G46">
            <v>90</v>
          </cell>
          <cell r="H46">
            <v>50.4</v>
          </cell>
          <cell r="I46">
            <v>54</v>
          </cell>
          <cell r="J46">
            <v>74</v>
          </cell>
          <cell r="K46">
            <v>73.7</v>
          </cell>
          <cell r="L46">
            <v>70</v>
          </cell>
          <cell r="M46">
            <v>107</v>
          </cell>
          <cell r="N46">
            <v>32</v>
          </cell>
          <cell r="O46">
            <v>23</v>
          </cell>
          <cell r="P46">
            <v>23</v>
          </cell>
          <cell r="Q46">
            <v>29</v>
          </cell>
          <cell r="R46">
            <v>1</v>
          </cell>
          <cell r="S46">
            <v>33.299999999999997</v>
          </cell>
          <cell r="T46">
            <v>32</v>
          </cell>
          <cell r="U46">
            <v>9</v>
          </cell>
          <cell r="V46">
            <v>13</v>
          </cell>
          <cell r="W46">
            <v>10</v>
          </cell>
          <cell r="X46">
            <v>23</v>
          </cell>
          <cell r="Y46">
            <v>9</v>
          </cell>
          <cell r="Z46">
            <v>6</v>
          </cell>
          <cell r="AA46">
            <v>8</v>
          </cell>
          <cell r="AB46">
            <v>23</v>
          </cell>
          <cell r="AC46">
            <v>5</v>
          </cell>
          <cell r="AD46">
            <v>8</v>
          </cell>
          <cell r="AE46">
            <v>10</v>
          </cell>
          <cell r="AF46">
            <v>29</v>
          </cell>
          <cell r="AG46">
            <v>9</v>
          </cell>
          <cell r="AH46">
            <v>9</v>
          </cell>
          <cell r="AI46">
            <v>11</v>
          </cell>
          <cell r="AJ46">
            <v>107</v>
          </cell>
        </row>
        <row r="47">
          <cell r="A47" t="str">
            <v>0204</v>
          </cell>
          <cell r="B47" t="str">
            <v>ФОП</v>
          </cell>
          <cell r="C47" t="str">
            <v>1.2.1.5.</v>
          </cell>
          <cell r="D47" t="str">
            <v>Забезпечення оплати відпусток</v>
          </cell>
          <cell r="E47" t="str">
            <v>0204</v>
          </cell>
          <cell r="F47">
            <v>10</v>
          </cell>
          <cell r="G47">
            <v>90</v>
          </cell>
          <cell r="H47">
            <v>300.2</v>
          </cell>
          <cell r="I47">
            <v>341.5</v>
          </cell>
          <cell r="J47">
            <v>391</v>
          </cell>
          <cell r="K47">
            <v>379</v>
          </cell>
          <cell r="L47">
            <v>401</v>
          </cell>
          <cell r="M47">
            <v>467.6</v>
          </cell>
          <cell r="N47">
            <v>112</v>
          </cell>
          <cell r="O47">
            <v>115.5</v>
          </cell>
          <cell r="P47">
            <v>116.2</v>
          </cell>
          <cell r="Q47">
            <v>123.9</v>
          </cell>
          <cell r="R47">
            <v>25</v>
          </cell>
          <cell r="S47">
            <v>88.6</v>
          </cell>
          <cell r="T47">
            <v>112</v>
          </cell>
          <cell r="U47">
            <v>33.299999999999997</v>
          </cell>
          <cell r="V47">
            <v>32.9</v>
          </cell>
          <cell r="W47">
            <v>45.8</v>
          </cell>
          <cell r="X47">
            <v>115.5</v>
          </cell>
          <cell r="Y47">
            <v>35.799999999999997</v>
          </cell>
          <cell r="Z47">
            <v>36</v>
          </cell>
          <cell r="AA47">
            <v>43.7</v>
          </cell>
          <cell r="AB47">
            <v>116.2</v>
          </cell>
          <cell r="AC47">
            <v>36.4</v>
          </cell>
          <cell r="AD47">
            <v>36.4</v>
          </cell>
          <cell r="AE47">
            <v>43.4</v>
          </cell>
          <cell r="AF47">
            <v>123.9</v>
          </cell>
          <cell r="AG47">
            <v>38</v>
          </cell>
          <cell r="AH47">
            <v>38</v>
          </cell>
          <cell r="AI47">
            <v>47.9</v>
          </cell>
          <cell r="AJ47">
            <v>467.6</v>
          </cell>
        </row>
        <row r="48">
          <cell r="A48" t="str">
            <v>0205</v>
          </cell>
          <cell r="B48" t="str">
            <v>СС</v>
          </cell>
          <cell r="C48" t="str">
            <v>1.2.1.6.</v>
          </cell>
          <cell r="D48" t="str">
            <v>Забезпечення обов'язкових відрахувань на оплату відпусток</v>
          </cell>
          <cell r="E48" t="str">
            <v>0205</v>
          </cell>
          <cell r="F48">
            <v>10</v>
          </cell>
          <cell r="G48">
            <v>90</v>
          </cell>
          <cell r="H48">
            <v>114</v>
          </cell>
          <cell r="I48">
            <v>129.6</v>
          </cell>
          <cell r="J48">
            <v>146.6</v>
          </cell>
          <cell r="K48">
            <v>118.3</v>
          </cell>
          <cell r="L48">
            <v>145</v>
          </cell>
          <cell r="M48">
            <v>172.8</v>
          </cell>
          <cell r="N48">
            <v>41.4</v>
          </cell>
          <cell r="O48">
            <v>42.7</v>
          </cell>
          <cell r="P48">
            <v>42.9</v>
          </cell>
          <cell r="Q48">
            <v>45.8</v>
          </cell>
          <cell r="R48">
            <v>9</v>
          </cell>
          <cell r="S48">
            <v>54.5</v>
          </cell>
          <cell r="T48">
            <v>41.4</v>
          </cell>
          <cell r="U48">
            <v>12.7</v>
          </cell>
          <cell r="V48">
            <v>12.2</v>
          </cell>
          <cell r="W48">
            <v>16.5</v>
          </cell>
          <cell r="X48">
            <v>42.7</v>
          </cell>
          <cell r="Y48">
            <v>13</v>
          </cell>
          <cell r="Z48">
            <v>13.3</v>
          </cell>
          <cell r="AA48">
            <v>16.399999999999999</v>
          </cell>
          <cell r="AB48">
            <v>42.9</v>
          </cell>
          <cell r="AC48">
            <v>13.3</v>
          </cell>
          <cell r="AD48">
            <v>13.3</v>
          </cell>
          <cell r="AE48">
            <v>16.3</v>
          </cell>
          <cell r="AF48">
            <v>45.8</v>
          </cell>
          <cell r="AG48">
            <v>14</v>
          </cell>
          <cell r="AH48">
            <v>14</v>
          </cell>
          <cell r="AI48">
            <v>17.8</v>
          </cell>
          <cell r="AJ48">
            <v>172.8</v>
          </cell>
        </row>
        <row r="49">
          <cell r="A49" t="str">
            <v>0210</v>
          </cell>
          <cell r="B49" t="str">
            <v>Е</v>
          </cell>
          <cell r="C49" t="str">
            <v>1.2.1.7.</v>
          </cell>
          <cell r="D49" t="str">
            <v>Службові відрядження та місцеві службові роз"їзди працівників</v>
          </cell>
          <cell r="E49" t="str">
            <v>0210</v>
          </cell>
          <cell r="F49">
            <v>2</v>
          </cell>
          <cell r="G49">
            <v>98</v>
          </cell>
          <cell r="H49">
            <v>109.2</v>
          </cell>
          <cell r="I49">
            <v>105</v>
          </cell>
          <cell r="J49">
            <v>76.599999999999994</v>
          </cell>
          <cell r="K49">
            <v>63.1</v>
          </cell>
          <cell r="L49">
            <v>63.1</v>
          </cell>
          <cell r="M49">
            <v>90</v>
          </cell>
          <cell r="N49">
            <v>22</v>
          </cell>
          <cell r="O49">
            <v>23</v>
          </cell>
          <cell r="P49">
            <v>22.5</v>
          </cell>
          <cell r="Q49">
            <v>22.5</v>
          </cell>
          <cell r="R49">
            <v>5.3</v>
          </cell>
          <cell r="S49">
            <v>26.9</v>
          </cell>
          <cell r="T49">
            <v>22</v>
          </cell>
          <cell r="U49">
            <v>7</v>
          </cell>
          <cell r="V49">
            <v>6</v>
          </cell>
          <cell r="W49">
            <v>9</v>
          </cell>
          <cell r="X49">
            <v>23</v>
          </cell>
          <cell r="Y49">
            <v>8</v>
          </cell>
          <cell r="Z49">
            <v>8</v>
          </cell>
          <cell r="AA49">
            <v>7</v>
          </cell>
          <cell r="AB49">
            <v>22.5</v>
          </cell>
          <cell r="AC49">
            <v>7</v>
          </cell>
          <cell r="AD49">
            <v>7</v>
          </cell>
          <cell r="AE49">
            <v>8.5</v>
          </cell>
          <cell r="AF49">
            <v>22.5</v>
          </cell>
          <cell r="AG49">
            <v>7.5</v>
          </cell>
          <cell r="AH49">
            <v>7.5</v>
          </cell>
          <cell r="AI49">
            <v>7.5</v>
          </cell>
          <cell r="AJ49">
            <v>90</v>
          </cell>
        </row>
        <row r="50">
          <cell r="A50" t="str">
            <v>0220</v>
          </cell>
          <cell r="B50" t="str">
            <v>А</v>
          </cell>
          <cell r="C50" t="str">
            <v xml:space="preserve">1.2.3. </v>
          </cell>
          <cell r="D50" t="str">
            <v xml:space="preserve">Амортизація основних засобів </v>
          </cell>
          <cell r="E50" t="str">
            <v>0220</v>
          </cell>
          <cell r="F50">
            <v>0</v>
          </cell>
          <cell r="G50">
            <v>100</v>
          </cell>
          <cell r="H50">
            <v>184.7</v>
          </cell>
          <cell r="I50">
            <v>275</v>
          </cell>
          <cell r="J50">
            <v>429</v>
          </cell>
          <cell r="K50">
            <v>424</v>
          </cell>
          <cell r="L50">
            <v>235</v>
          </cell>
          <cell r="M50">
            <v>1087</v>
          </cell>
          <cell r="N50">
            <v>286</v>
          </cell>
          <cell r="O50">
            <v>249</v>
          </cell>
          <cell r="P50">
            <v>267</v>
          </cell>
          <cell r="Q50">
            <v>285</v>
          </cell>
          <cell r="R50">
            <v>384</v>
          </cell>
          <cell r="S50">
            <v>663</v>
          </cell>
          <cell r="T50">
            <v>286</v>
          </cell>
          <cell r="U50">
            <v>86</v>
          </cell>
          <cell r="V50">
            <v>100</v>
          </cell>
          <cell r="W50">
            <v>100</v>
          </cell>
          <cell r="X50">
            <v>249</v>
          </cell>
          <cell r="Y50">
            <v>83</v>
          </cell>
          <cell r="Z50">
            <v>83</v>
          </cell>
          <cell r="AA50">
            <v>83</v>
          </cell>
          <cell r="AB50">
            <v>267</v>
          </cell>
          <cell r="AC50">
            <v>89</v>
          </cell>
          <cell r="AD50">
            <v>89</v>
          </cell>
          <cell r="AE50">
            <v>89</v>
          </cell>
          <cell r="AF50">
            <v>285</v>
          </cell>
          <cell r="AG50">
            <v>95</v>
          </cell>
          <cell r="AH50">
            <v>95</v>
          </cell>
          <cell r="AI50">
            <v>95</v>
          </cell>
          <cell r="AJ50">
            <v>1087</v>
          </cell>
        </row>
        <row r="51">
          <cell r="A51" t="str">
            <v>0230</v>
          </cell>
          <cell r="B51" t="str">
            <v>А</v>
          </cell>
          <cell r="C51" t="str">
            <v xml:space="preserve">1.2.4. </v>
          </cell>
          <cell r="D51" t="str">
            <v>Амортизація інших необоротних матеріальних активів</v>
          </cell>
          <cell r="E51" t="str">
            <v>0230</v>
          </cell>
          <cell r="F51">
            <v>60</v>
          </cell>
          <cell r="G51">
            <v>40</v>
          </cell>
          <cell r="H51">
            <v>154.69999999999999</v>
          </cell>
          <cell r="I51">
            <v>331</v>
          </cell>
          <cell r="J51">
            <v>235</v>
          </cell>
          <cell r="K51">
            <v>133.4</v>
          </cell>
          <cell r="L51">
            <v>200</v>
          </cell>
          <cell r="M51">
            <v>174</v>
          </cell>
          <cell r="N51">
            <v>90</v>
          </cell>
          <cell r="O51">
            <v>27</v>
          </cell>
          <cell r="P51">
            <v>27</v>
          </cell>
          <cell r="Q51">
            <v>30</v>
          </cell>
          <cell r="R51">
            <v>250</v>
          </cell>
          <cell r="S51">
            <v>40.6</v>
          </cell>
          <cell r="T51">
            <v>90</v>
          </cell>
          <cell r="U51">
            <v>30</v>
          </cell>
          <cell r="V51">
            <v>30</v>
          </cell>
          <cell r="W51">
            <v>30</v>
          </cell>
          <cell r="X51">
            <v>27</v>
          </cell>
          <cell r="Y51">
            <v>9</v>
          </cell>
          <cell r="Z51">
            <v>9</v>
          </cell>
          <cell r="AA51">
            <v>9</v>
          </cell>
          <cell r="AB51">
            <v>27</v>
          </cell>
          <cell r="AC51">
            <v>9</v>
          </cell>
          <cell r="AD51">
            <v>9</v>
          </cell>
          <cell r="AE51">
            <v>9</v>
          </cell>
          <cell r="AF51">
            <v>30</v>
          </cell>
          <cell r="AG51">
            <v>10</v>
          </cell>
          <cell r="AH51">
            <v>10</v>
          </cell>
          <cell r="AI51">
            <v>10</v>
          </cell>
          <cell r="AJ51">
            <v>174</v>
          </cell>
        </row>
        <row r="52">
          <cell r="A52" t="str">
            <v>0240</v>
          </cell>
          <cell r="B52" t="str">
            <v>А</v>
          </cell>
          <cell r="C52" t="str">
            <v xml:space="preserve">1.2.5. </v>
          </cell>
          <cell r="D52" t="str">
            <v>Амортизація нематеріальних активів</v>
          </cell>
          <cell r="E52" t="str">
            <v>0240</v>
          </cell>
          <cell r="F52">
            <v>6</v>
          </cell>
          <cell r="G52">
            <v>94</v>
          </cell>
          <cell r="H52">
            <v>68.599999999999994</v>
          </cell>
          <cell r="I52">
            <v>96</v>
          </cell>
          <cell r="J52">
            <v>96</v>
          </cell>
          <cell r="K52">
            <v>94.8</v>
          </cell>
          <cell r="L52">
            <v>96</v>
          </cell>
          <cell r="M52">
            <v>136</v>
          </cell>
          <cell r="N52">
            <v>34</v>
          </cell>
          <cell r="O52">
            <v>33</v>
          </cell>
          <cell r="P52">
            <v>33</v>
          </cell>
          <cell r="Q52">
            <v>36</v>
          </cell>
          <cell r="S52">
            <v>41.2</v>
          </cell>
          <cell r="T52">
            <v>34</v>
          </cell>
          <cell r="U52">
            <v>10</v>
          </cell>
          <cell r="V52">
            <v>12</v>
          </cell>
          <cell r="W52">
            <v>12</v>
          </cell>
          <cell r="X52">
            <v>33</v>
          </cell>
          <cell r="Y52">
            <v>11</v>
          </cell>
          <cell r="Z52">
            <v>11</v>
          </cell>
          <cell r="AA52">
            <v>11</v>
          </cell>
          <cell r="AB52">
            <v>33</v>
          </cell>
          <cell r="AC52">
            <v>11</v>
          </cell>
          <cell r="AD52">
            <v>11</v>
          </cell>
          <cell r="AE52">
            <v>11</v>
          </cell>
          <cell r="AF52">
            <v>36</v>
          </cell>
          <cell r="AG52">
            <v>12</v>
          </cell>
          <cell r="AH52">
            <v>12</v>
          </cell>
          <cell r="AI52">
            <v>12</v>
          </cell>
          <cell r="AJ52">
            <v>136</v>
          </cell>
        </row>
        <row r="53">
          <cell r="A53" t="str">
            <v>0250</v>
          </cell>
          <cell r="C53" t="str">
            <v xml:space="preserve">1.2.6. </v>
          </cell>
          <cell r="D53" t="str">
            <v>Утримання приміщень   загальновиробничого призначення, в т.ч.</v>
          </cell>
          <cell r="E53" t="str">
            <v>0250</v>
          </cell>
          <cell r="H53">
            <v>1658.5</v>
          </cell>
          <cell r="I53">
            <v>2160</v>
          </cell>
          <cell r="J53">
            <v>1789.5</v>
          </cell>
          <cell r="K53">
            <v>1621.4</v>
          </cell>
          <cell r="L53">
            <v>1633.6</v>
          </cell>
          <cell r="M53">
            <v>2125.4</v>
          </cell>
          <cell r="N53">
            <v>646.29999999999995</v>
          </cell>
          <cell r="O53">
            <v>394.3</v>
          </cell>
          <cell r="P53">
            <v>432.3</v>
          </cell>
          <cell r="Q53">
            <v>652.5</v>
          </cell>
          <cell r="R53" t="e">
            <v>#REF!</v>
          </cell>
          <cell r="S53">
            <v>504</v>
          </cell>
          <cell r="T53">
            <v>646.29999999999995</v>
          </cell>
          <cell r="U53">
            <v>221</v>
          </cell>
          <cell r="V53">
            <v>218</v>
          </cell>
          <cell r="W53">
            <v>207.3</v>
          </cell>
          <cell r="X53">
            <v>394.3</v>
          </cell>
          <cell r="Y53">
            <v>145.4</v>
          </cell>
          <cell r="Z53">
            <v>123.4</v>
          </cell>
          <cell r="AA53">
            <v>125.5</v>
          </cell>
          <cell r="AB53">
            <v>432.3</v>
          </cell>
          <cell r="AC53">
            <v>145.4</v>
          </cell>
          <cell r="AD53">
            <v>145.4</v>
          </cell>
          <cell r="AE53">
            <v>141.5</v>
          </cell>
          <cell r="AF53">
            <v>652.5</v>
          </cell>
          <cell r="AG53">
            <v>173.6</v>
          </cell>
          <cell r="AH53">
            <v>230.6</v>
          </cell>
          <cell r="AI53">
            <v>248.3</v>
          </cell>
          <cell r="AJ53">
            <v>2125.4</v>
          </cell>
        </row>
        <row r="54">
          <cell r="A54" t="str">
            <v>0260</v>
          </cell>
          <cell r="B54" t="str">
            <v>Е</v>
          </cell>
          <cell r="C54" t="str">
            <v>1.2.6.1.</v>
          </cell>
          <cell r="D54" t="str">
            <v>Опалення</v>
          </cell>
          <cell r="E54" t="str">
            <v>0260</v>
          </cell>
          <cell r="F54">
            <v>6.5</v>
          </cell>
          <cell r="G54">
            <v>93.5</v>
          </cell>
          <cell r="H54">
            <v>484</v>
          </cell>
          <cell r="I54">
            <v>672</v>
          </cell>
          <cell r="J54">
            <v>566</v>
          </cell>
          <cell r="K54">
            <v>462.9</v>
          </cell>
          <cell r="L54">
            <v>462.9</v>
          </cell>
          <cell r="M54">
            <v>650</v>
          </cell>
          <cell r="N54">
            <v>300</v>
          </cell>
          <cell r="O54">
            <v>50</v>
          </cell>
          <cell r="P54">
            <v>40</v>
          </cell>
          <cell r="Q54">
            <v>260</v>
          </cell>
          <cell r="R54">
            <v>185</v>
          </cell>
          <cell r="S54">
            <v>187.1</v>
          </cell>
          <cell r="T54">
            <v>300</v>
          </cell>
          <cell r="U54">
            <v>100</v>
          </cell>
          <cell r="V54">
            <v>106</v>
          </cell>
          <cell r="W54">
            <v>94</v>
          </cell>
          <cell r="X54">
            <v>50</v>
          </cell>
          <cell r="Y54">
            <v>34</v>
          </cell>
          <cell r="Z54">
            <v>8</v>
          </cell>
          <cell r="AA54">
            <v>8</v>
          </cell>
          <cell r="AB54">
            <v>40</v>
          </cell>
          <cell r="AC54">
            <v>13</v>
          </cell>
          <cell r="AD54">
            <v>13</v>
          </cell>
          <cell r="AE54">
            <v>14</v>
          </cell>
          <cell r="AF54">
            <v>260</v>
          </cell>
          <cell r="AG54">
            <v>44</v>
          </cell>
          <cell r="AH54">
            <v>100</v>
          </cell>
          <cell r="AI54">
            <v>116</v>
          </cell>
          <cell r="AJ54">
            <v>650</v>
          </cell>
        </row>
        <row r="55">
          <cell r="A55" t="str">
            <v>0270</v>
          </cell>
          <cell r="B55" t="str">
            <v>Е</v>
          </cell>
          <cell r="C55" t="str">
            <v>1.2.6.2.</v>
          </cell>
          <cell r="D55" t="str">
            <v>Освітлення</v>
          </cell>
          <cell r="E55" t="str">
            <v>0270</v>
          </cell>
          <cell r="F55">
            <v>7.4</v>
          </cell>
          <cell r="G55">
            <v>92.6</v>
          </cell>
          <cell r="H55">
            <v>84.1</v>
          </cell>
          <cell r="I55">
            <v>121</v>
          </cell>
          <cell r="J55">
            <v>102</v>
          </cell>
          <cell r="K55">
            <v>95.4</v>
          </cell>
          <cell r="L55">
            <v>95.4</v>
          </cell>
          <cell r="M55">
            <v>116</v>
          </cell>
          <cell r="N55">
            <v>34</v>
          </cell>
          <cell r="O55">
            <v>22</v>
          </cell>
          <cell r="P55">
            <v>25</v>
          </cell>
          <cell r="Q55">
            <v>35</v>
          </cell>
          <cell r="R55">
            <v>35</v>
          </cell>
          <cell r="S55">
            <v>20.6</v>
          </cell>
          <cell r="T55">
            <v>34</v>
          </cell>
          <cell r="U55">
            <v>12</v>
          </cell>
          <cell r="V55">
            <v>12</v>
          </cell>
          <cell r="W55">
            <v>10</v>
          </cell>
          <cell r="X55">
            <v>22</v>
          </cell>
          <cell r="Y55">
            <v>8</v>
          </cell>
          <cell r="Z55">
            <v>7</v>
          </cell>
          <cell r="AA55">
            <v>7</v>
          </cell>
          <cell r="AB55">
            <v>25</v>
          </cell>
          <cell r="AC55">
            <v>8</v>
          </cell>
          <cell r="AD55">
            <v>8</v>
          </cell>
          <cell r="AE55">
            <v>9</v>
          </cell>
          <cell r="AF55">
            <v>35</v>
          </cell>
          <cell r="AG55">
            <v>10</v>
          </cell>
          <cell r="AH55">
            <v>12</v>
          </cell>
          <cell r="AI55">
            <v>13</v>
          </cell>
          <cell r="AJ55">
            <v>116</v>
          </cell>
        </row>
        <row r="56">
          <cell r="A56" t="str">
            <v>0280</v>
          </cell>
          <cell r="B56" t="str">
            <v>Е</v>
          </cell>
          <cell r="C56" t="str">
            <v>1.2.6.3.</v>
          </cell>
          <cell r="D56" t="str">
            <v>Водопостачання, водовідведення</v>
          </cell>
          <cell r="E56" t="str">
            <v>0280</v>
          </cell>
          <cell r="F56">
            <v>6.4</v>
          </cell>
          <cell r="G56">
            <v>93.6</v>
          </cell>
          <cell r="H56">
            <v>82.4</v>
          </cell>
          <cell r="I56">
            <v>132</v>
          </cell>
          <cell r="J56">
            <v>91</v>
          </cell>
          <cell r="K56">
            <v>74.2</v>
          </cell>
          <cell r="L56">
            <v>74.2</v>
          </cell>
          <cell r="M56">
            <v>104</v>
          </cell>
          <cell r="N56">
            <v>24</v>
          </cell>
          <cell r="O56">
            <v>27</v>
          </cell>
          <cell r="P56">
            <v>27</v>
          </cell>
          <cell r="Q56">
            <v>26</v>
          </cell>
          <cell r="R56" t="e">
            <v>#REF!</v>
          </cell>
          <cell r="S56">
            <v>29.8</v>
          </cell>
          <cell r="T56">
            <v>24</v>
          </cell>
          <cell r="U56">
            <v>10</v>
          </cell>
          <cell r="V56">
            <v>6</v>
          </cell>
          <cell r="W56">
            <v>8</v>
          </cell>
          <cell r="X56">
            <v>27</v>
          </cell>
          <cell r="Y56">
            <v>8</v>
          </cell>
          <cell r="Z56">
            <v>9</v>
          </cell>
          <cell r="AA56">
            <v>10</v>
          </cell>
          <cell r="AB56">
            <v>27</v>
          </cell>
          <cell r="AC56">
            <v>10</v>
          </cell>
          <cell r="AD56">
            <v>9</v>
          </cell>
          <cell r="AE56">
            <v>8</v>
          </cell>
          <cell r="AF56">
            <v>26</v>
          </cell>
          <cell r="AG56">
            <v>9</v>
          </cell>
          <cell r="AH56">
            <v>8</v>
          </cell>
          <cell r="AI56">
            <v>9</v>
          </cell>
          <cell r="AJ56">
            <v>104</v>
          </cell>
        </row>
        <row r="57">
          <cell r="A57" t="str">
            <v>0290</v>
          </cell>
          <cell r="B57" t="str">
            <v>Е</v>
          </cell>
          <cell r="C57" t="str">
            <v>1.2.6.4.</v>
          </cell>
          <cell r="D57" t="str">
            <v xml:space="preserve">Пожежна  охорона </v>
          </cell>
          <cell r="E57" t="str">
            <v>0290</v>
          </cell>
          <cell r="F57">
            <v>8.6</v>
          </cell>
          <cell r="G57">
            <v>91.4</v>
          </cell>
          <cell r="H57">
            <v>16.3</v>
          </cell>
          <cell r="I57">
            <v>35</v>
          </cell>
          <cell r="J57">
            <v>21</v>
          </cell>
          <cell r="K57">
            <v>3.1</v>
          </cell>
          <cell r="L57">
            <v>3.1</v>
          </cell>
          <cell r="M57">
            <v>19</v>
          </cell>
          <cell r="N57">
            <v>1</v>
          </cell>
          <cell r="O57">
            <v>9</v>
          </cell>
          <cell r="P57">
            <v>9</v>
          </cell>
          <cell r="Q57">
            <v>0</v>
          </cell>
          <cell r="R57" t="e">
            <v>#REF!</v>
          </cell>
          <cell r="S57">
            <v>15.9</v>
          </cell>
          <cell r="T57">
            <v>1</v>
          </cell>
          <cell r="U57">
            <v>1</v>
          </cell>
          <cell r="V57">
            <v>0</v>
          </cell>
          <cell r="W57">
            <v>0</v>
          </cell>
          <cell r="X57">
            <v>9</v>
          </cell>
          <cell r="Y57">
            <v>0</v>
          </cell>
          <cell r="Z57">
            <v>4</v>
          </cell>
          <cell r="AA57">
            <v>5</v>
          </cell>
          <cell r="AB57">
            <v>9</v>
          </cell>
          <cell r="AC57">
            <v>4</v>
          </cell>
          <cell r="AD57">
            <v>5</v>
          </cell>
          <cell r="AE57">
            <v>0</v>
          </cell>
          <cell r="AF57">
            <v>0</v>
          </cell>
          <cell r="AG57">
            <v>0</v>
          </cell>
          <cell r="AH57">
            <v>0</v>
          </cell>
          <cell r="AI57">
            <v>0</v>
          </cell>
          <cell r="AJ57">
            <v>19</v>
          </cell>
        </row>
        <row r="58">
          <cell r="A58" t="str">
            <v>0291</v>
          </cell>
          <cell r="B58" t="str">
            <v>Е</v>
          </cell>
          <cell r="C58" t="str">
            <v>1.2.6.5.</v>
          </cell>
          <cell r="D58" t="str">
            <v xml:space="preserve">Сторожова охорона </v>
          </cell>
          <cell r="E58" t="str">
            <v>0291</v>
          </cell>
          <cell r="F58">
            <v>13</v>
          </cell>
          <cell r="G58">
            <v>87</v>
          </cell>
          <cell r="H58">
            <v>941.9</v>
          </cell>
          <cell r="I58">
            <v>1150</v>
          </cell>
          <cell r="J58">
            <v>958</v>
          </cell>
          <cell r="K58">
            <v>939.1</v>
          </cell>
          <cell r="L58">
            <v>945</v>
          </cell>
          <cell r="M58">
            <v>1181</v>
          </cell>
          <cell r="N58">
            <v>273</v>
          </cell>
          <cell r="O58">
            <v>273</v>
          </cell>
          <cell r="P58">
            <v>318</v>
          </cell>
          <cell r="Q58">
            <v>317</v>
          </cell>
          <cell r="R58">
            <v>300</v>
          </cell>
          <cell r="S58">
            <v>241.9</v>
          </cell>
          <cell r="T58">
            <v>273</v>
          </cell>
          <cell r="U58">
            <v>91</v>
          </cell>
          <cell r="V58">
            <v>91</v>
          </cell>
          <cell r="W58">
            <v>91</v>
          </cell>
          <cell r="X58">
            <v>273</v>
          </cell>
          <cell r="Y58">
            <v>91</v>
          </cell>
          <cell r="Z58">
            <v>91</v>
          </cell>
          <cell r="AA58">
            <v>91</v>
          </cell>
          <cell r="AB58">
            <v>318</v>
          </cell>
          <cell r="AC58">
            <v>106</v>
          </cell>
          <cell r="AD58">
            <v>106</v>
          </cell>
          <cell r="AE58">
            <v>106</v>
          </cell>
          <cell r="AF58">
            <v>317</v>
          </cell>
          <cell r="AG58">
            <v>105.7</v>
          </cell>
          <cell r="AH58">
            <v>105.7</v>
          </cell>
          <cell r="AI58">
            <v>105.6</v>
          </cell>
          <cell r="AJ58">
            <v>1181</v>
          </cell>
        </row>
        <row r="59">
          <cell r="A59" t="str">
            <v>0292</v>
          </cell>
          <cell r="B59" t="str">
            <v>Е</v>
          </cell>
          <cell r="C59" t="str">
            <v>1.2.6.6.</v>
          </cell>
          <cell r="D59" t="str">
            <v>Профдезинфекція</v>
          </cell>
          <cell r="E59" t="str">
            <v>0292</v>
          </cell>
          <cell r="F59">
            <v>60</v>
          </cell>
          <cell r="G59">
            <v>40</v>
          </cell>
          <cell r="H59">
            <v>4.0999999999999996</v>
          </cell>
          <cell r="I59">
            <v>6</v>
          </cell>
          <cell r="J59">
            <v>9.5</v>
          </cell>
          <cell r="K59">
            <v>9</v>
          </cell>
          <cell r="L59">
            <v>9</v>
          </cell>
          <cell r="M59">
            <v>13.4</v>
          </cell>
          <cell r="N59">
            <v>3.3</v>
          </cell>
          <cell r="O59">
            <v>3.3</v>
          </cell>
          <cell r="P59">
            <v>3.3</v>
          </cell>
          <cell r="Q59">
            <v>3.5</v>
          </cell>
          <cell r="R59">
            <v>0.4</v>
          </cell>
          <cell r="S59">
            <v>4.4000000000000004</v>
          </cell>
          <cell r="T59">
            <v>3.3</v>
          </cell>
          <cell r="U59">
            <v>1</v>
          </cell>
          <cell r="V59">
            <v>1</v>
          </cell>
          <cell r="W59">
            <v>1.3</v>
          </cell>
          <cell r="X59">
            <v>3.3</v>
          </cell>
          <cell r="Y59">
            <v>1.1000000000000001</v>
          </cell>
          <cell r="Z59">
            <v>1.1000000000000001</v>
          </cell>
          <cell r="AA59">
            <v>1.1000000000000001</v>
          </cell>
          <cell r="AB59">
            <v>3.3</v>
          </cell>
          <cell r="AC59">
            <v>1.1000000000000001</v>
          </cell>
          <cell r="AD59">
            <v>1.1000000000000001</v>
          </cell>
          <cell r="AE59">
            <v>1.1000000000000001</v>
          </cell>
          <cell r="AF59">
            <v>3.5</v>
          </cell>
          <cell r="AG59">
            <v>1.2</v>
          </cell>
          <cell r="AH59">
            <v>1.2</v>
          </cell>
          <cell r="AI59">
            <v>1.1000000000000001</v>
          </cell>
          <cell r="AJ59">
            <v>13.4</v>
          </cell>
        </row>
        <row r="60">
          <cell r="A60" t="str">
            <v>0300</v>
          </cell>
          <cell r="B60" t="str">
            <v>Е</v>
          </cell>
          <cell r="C60" t="str">
            <v>1.2.6.7.</v>
          </cell>
          <cell r="D60" t="str">
            <v>Обслуговування ліфтів</v>
          </cell>
          <cell r="E60" t="str">
            <v>0300</v>
          </cell>
          <cell r="F60">
            <v>0</v>
          </cell>
          <cell r="G60">
            <v>100</v>
          </cell>
          <cell r="H60">
            <v>0</v>
          </cell>
          <cell r="I60">
            <v>0</v>
          </cell>
          <cell r="J60">
            <v>0</v>
          </cell>
          <cell r="K60">
            <v>0</v>
          </cell>
          <cell r="M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I60">
            <v>0</v>
          </cell>
          <cell r="AJ60">
            <v>0</v>
          </cell>
        </row>
        <row r="61">
          <cell r="A61" t="str">
            <v>0330</v>
          </cell>
          <cell r="B61" t="str">
            <v>Е</v>
          </cell>
          <cell r="C61" t="str">
            <v>1.2.6.8.</v>
          </cell>
          <cell r="D61" t="str">
            <v>Інші витрати з  утримання приміщень</v>
          </cell>
          <cell r="E61" t="str">
            <v>0330</v>
          </cell>
          <cell r="F61">
            <v>30</v>
          </cell>
          <cell r="G61">
            <v>70</v>
          </cell>
          <cell r="H61">
            <v>45.7</v>
          </cell>
          <cell r="I61">
            <v>44</v>
          </cell>
          <cell r="J61">
            <v>42</v>
          </cell>
          <cell r="K61">
            <v>37.700000000000003</v>
          </cell>
          <cell r="L61">
            <v>44</v>
          </cell>
          <cell r="M61">
            <v>42</v>
          </cell>
          <cell r="N61">
            <v>11</v>
          </cell>
          <cell r="O61">
            <v>10</v>
          </cell>
          <cell r="P61">
            <v>10</v>
          </cell>
          <cell r="Q61">
            <v>11</v>
          </cell>
          <cell r="R61">
            <v>9.8000000000000007</v>
          </cell>
          <cell r="S61">
            <v>4.3</v>
          </cell>
          <cell r="T61">
            <v>11</v>
          </cell>
          <cell r="U61">
            <v>6</v>
          </cell>
          <cell r="V61">
            <v>2</v>
          </cell>
          <cell r="W61">
            <v>3</v>
          </cell>
          <cell r="X61">
            <v>10</v>
          </cell>
          <cell r="Y61">
            <v>3.3</v>
          </cell>
          <cell r="Z61">
            <v>3.3</v>
          </cell>
          <cell r="AA61">
            <v>3.4</v>
          </cell>
          <cell r="AB61">
            <v>10</v>
          </cell>
          <cell r="AC61">
            <v>3.3</v>
          </cell>
          <cell r="AD61">
            <v>3.3</v>
          </cell>
          <cell r="AE61">
            <v>3.4</v>
          </cell>
          <cell r="AF61">
            <v>11</v>
          </cell>
          <cell r="AG61">
            <v>3.7</v>
          </cell>
          <cell r="AH61">
            <v>3.7</v>
          </cell>
          <cell r="AI61">
            <v>3.6</v>
          </cell>
          <cell r="AJ61">
            <v>42</v>
          </cell>
        </row>
        <row r="62">
          <cell r="A62" t="str">
            <v>0310</v>
          </cell>
          <cell r="B62" t="str">
            <v>Е</v>
          </cell>
          <cell r="C62" t="str">
            <v>1.2.7.</v>
          </cell>
          <cell r="D62" t="str">
            <v>Оренда основних засобів та інших необоротних активів  загальновиробничого призначення</v>
          </cell>
          <cell r="E62" t="str">
            <v>0310</v>
          </cell>
          <cell r="F62">
            <v>0</v>
          </cell>
          <cell r="G62">
            <v>100</v>
          </cell>
          <cell r="H62">
            <v>0</v>
          </cell>
          <cell r="I62">
            <v>0</v>
          </cell>
          <cell r="J62">
            <v>0</v>
          </cell>
          <cell r="K62">
            <v>0</v>
          </cell>
          <cell r="M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I62">
            <v>0</v>
          </cell>
          <cell r="AJ62">
            <v>0</v>
          </cell>
        </row>
        <row r="63">
          <cell r="A63" t="str">
            <v>0320</v>
          </cell>
          <cell r="B63" t="str">
            <v>Е</v>
          </cell>
          <cell r="C63" t="str">
            <v>1.2.8.</v>
          </cell>
          <cell r="D63" t="str">
            <v xml:space="preserve">Страхування основних засобів та інше страхування </v>
          </cell>
          <cell r="E63" t="str">
            <v>0320</v>
          </cell>
          <cell r="F63">
            <v>60</v>
          </cell>
          <cell r="G63">
            <v>40</v>
          </cell>
          <cell r="H63">
            <v>384.3</v>
          </cell>
          <cell r="I63">
            <v>390</v>
          </cell>
          <cell r="J63">
            <v>74.3</v>
          </cell>
          <cell r="K63">
            <v>74.3</v>
          </cell>
          <cell r="L63" t="e">
            <v>#REF!</v>
          </cell>
          <cell r="M63">
            <v>87.4</v>
          </cell>
          <cell r="N63">
            <v>0</v>
          </cell>
          <cell r="O63">
            <v>87.4</v>
          </cell>
          <cell r="P63">
            <v>0</v>
          </cell>
          <cell r="Q63">
            <v>0</v>
          </cell>
          <cell r="S63">
            <v>13.1</v>
          </cell>
          <cell r="T63">
            <v>0</v>
          </cell>
          <cell r="U63">
            <v>0</v>
          </cell>
          <cell r="V63">
            <v>0</v>
          </cell>
          <cell r="W63">
            <v>0</v>
          </cell>
          <cell r="X63">
            <v>87.4</v>
          </cell>
          <cell r="Y63">
            <v>87.4</v>
          </cell>
          <cell r="Z63">
            <v>0</v>
          </cell>
          <cell r="AA63">
            <v>0</v>
          </cell>
          <cell r="AB63">
            <v>0</v>
          </cell>
          <cell r="AC63">
            <v>0</v>
          </cell>
          <cell r="AD63">
            <v>0</v>
          </cell>
          <cell r="AE63">
            <v>0</v>
          </cell>
          <cell r="AF63">
            <v>0</v>
          </cell>
          <cell r="AG63">
            <v>0</v>
          </cell>
          <cell r="AH63">
            <v>0</v>
          </cell>
          <cell r="AI63">
            <v>0</v>
          </cell>
          <cell r="AJ63">
            <v>87.4</v>
          </cell>
        </row>
        <row r="64">
          <cell r="A64" t="str">
            <v>0340</v>
          </cell>
          <cell r="C64" t="str">
            <v>1.2.9.</v>
          </cell>
          <cell r="D64" t="str">
            <v>Ремонт  основних засобів та  інших необоротних активів загальновиробничого призначення,  в т.ч.</v>
          </cell>
          <cell r="E64" t="str">
            <v>0340</v>
          </cell>
          <cell r="H64">
            <v>9975.9</v>
          </cell>
          <cell r="I64">
            <v>15579.6</v>
          </cell>
          <cell r="J64">
            <v>11781</v>
          </cell>
          <cell r="K64">
            <v>8854.9</v>
          </cell>
          <cell r="L64">
            <v>14739</v>
          </cell>
          <cell r="M64">
            <v>22474.5</v>
          </cell>
          <cell r="N64">
            <v>2898</v>
          </cell>
          <cell r="O64">
            <v>4638.3</v>
          </cell>
          <cell r="P64">
            <v>8572.6</v>
          </cell>
          <cell r="Q64">
            <v>6365.6</v>
          </cell>
          <cell r="R64">
            <v>0</v>
          </cell>
          <cell r="S64">
            <v>13619.6</v>
          </cell>
          <cell r="T64">
            <v>2898</v>
          </cell>
          <cell r="U64">
            <v>911</v>
          </cell>
          <cell r="V64">
            <v>1009</v>
          </cell>
          <cell r="W64">
            <v>978</v>
          </cell>
          <cell r="X64">
            <v>4638.3</v>
          </cell>
          <cell r="Y64">
            <v>1417</v>
          </cell>
          <cell r="Z64">
            <v>1577</v>
          </cell>
          <cell r="AA64">
            <v>1644.3</v>
          </cell>
          <cell r="AB64">
            <v>8572.6</v>
          </cell>
          <cell r="AC64">
            <v>2827.3</v>
          </cell>
          <cell r="AD64">
            <v>2827.3</v>
          </cell>
          <cell r="AE64">
            <v>2918</v>
          </cell>
          <cell r="AF64">
            <v>6365.6</v>
          </cell>
          <cell r="AG64">
            <v>2352.4</v>
          </cell>
          <cell r="AH64">
            <v>2094</v>
          </cell>
          <cell r="AI64">
            <v>1919.2</v>
          </cell>
          <cell r="AJ64">
            <v>22474.5</v>
          </cell>
        </row>
        <row r="65">
          <cell r="A65" t="str">
            <v>0341</v>
          </cell>
          <cell r="B65" t="str">
            <v>Р</v>
          </cell>
          <cell r="C65" t="str">
            <v>1.2.9.1.</v>
          </cell>
          <cell r="D65" t="str">
            <v>Витрати на ремонт підрядним способом (рах.910/02)</v>
          </cell>
          <cell r="E65" t="str">
            <v>0341</v>
          </cell>
          <cell r="F65">
            <v>35</v>
          </cell>
          <cell r="G65">
            <v>65</v>
          </cell>
          <cell r="H65">
            <v>2841.5</v>
          </cell>
          <cell r="I65">
            <v>5086</v>
          </cell>
          <cell r="J65">
            <v>3066</v>
          </cell>
          <cell r="K65">
            <v>2138.8000000000002</v>
          </cell>
          <cell r="L65">
            <v>4304</v>
          </cell>
          <cell r="M65">
            <v>10994</v>
          </cell>
          <cell r="N65">
            <v>850</v>
          </cell>
          <cell r="O65">
            <v>1900</v>
          </cell>
          <cell r="P65">
            <v>5010</v>
          </cell>
          <cell r="Q65">
            <v>3234</v>
          </cell>
          <cell r="S65">
            <v>8855.2000000000007</v>
          </cell>
          <cell r="T65">
            <v>850</v>
          </cell>
          <cell r="U65">
            <v>330</v>
          </cell>
          <cell r="V65">
            <v>314</v>
          </cell>
          <cell r="W65">
            <v>206</v>
          </cell>
          <cell r="X65">
            <v>1900</v>
          </cell>
          <cell r="Y65">
            <v>560</v>
          </cell>
          <cell r="Z65">
            <v>670</v>
          </cell>
          <cell r="AA65">
            <v>670</v>
          </cell>
          <cell r="AB65">
            <v>5010</v>
          </cell>
          <cell r="AC65">
            <v>1670</v>
          </cell>
          <cell r="AD65">
            <v>1670</v>
          </cell>
          <cell r="AE65">
            <v>1670</v>
          </cell>
          <cell r="AF65">
            <v>3234</v>
          </cell>
          <cell r="AG65">
            <v>1284</v>
          </cell>
          <cell r="AH65">
            <v>1100</v>
          </cell>
          <cell r="AI65">
            <v>850</v>
          </cell>
          <cell r="AJ65">
            <v>10994</v>
          </cell>
        </row>
        <row r="66">
          <cell r="A66" t="str">
            <v>0370</v>
          </cell>
          <cell r="C66" t="str">
            <v>1.2.9.2.</v>
          </cell>
          <cell r="D66" t="str">
            <v>Витрати на ремонт господарським способом  (рах.910/03), в т.ч.</v>
          </cell>
          <cell r="E66" t="str">
            <v>0370</v>
          </cell>
          <cell r="H66">
            <v>7134.4</v>
          </cell>
          <cell r="I66">
            <v>10493.6</v>
          </cell>
          <cell r="J66">
            <v>8715</v>
          </cell>
          <cell r="K66">
            <v>6716.1</v>
          </cell>
          <cell r="L66">
            <v>10435</v>
          </cell>
          <cell r="M66">
            <v>11480.5</v>
          </cell>
          <cell r="N66">
            <v>2048</v>
          </cell>
          <cell r="O66">
            <v>2738.3</v>
          </cell>
          <cell r="P66">
            <v>3562.6</v>
          </cell>
          <cell r="Q66">
            <v>3131.6</v>
          </cell>
          <cell r="R66">
            <v>0</v>
          </cell>
          <cell r="S66">
            <v>4764.3999999999996</v>
          </cell>
          <cell r="T66">
            <v>2048</v>
          </cell>
          <cell r="U66">
            <v>581</v>
          </cell>
          <cell r="V66">
            <v>695</v>
          </cell>
          <cell r="W66">
            <v>772</v>
          </cell>
          <cell r="X66">
            <v>2738.3</v>
          </cell>
          <cell r="Y66">
            <v>857</v>
          </cell>
          <cell r="Z66">
            <v>907</v>
          </cell>
          <cell r="AA66">
            <v>974.3</v>
          </cell>
          <cell r="AB66">
            <v>3562.6</v>
          </cell>
          <cell r="AC66">
            <v>1157.3</v>
          </cell>
          <cell r="AD66">
            <v>1157.3</v>
          </cell>
          <cell r="AE66">
            <v>1248</v>
          </cell>
          <cell r="AF66">
            <v>3131.6</v>
          </cell>
          <cell r="AG66">
            <v>1068.4000000000001</v>
          </cell>
          <cell r="AH66">
            <v>994</v>
          </cell>
          <cell r="AI66">
            <v>1069.2</v>
          </cell>
          <cell r="AJ66">
            <v>11480.5</v>
          </cell>
        </row>
        <row r="67">
          <cell r="A67" t="str">
            <v>0380</v>
          </cell>
          <cell r="B67" t="str">
            <v>Р</v>
          </cell>
          <cell r="C67" t="str">
            <v>1.2.9.2.1.</v>
          </cell>
          <cell r="D67" t="str">
            <v>Матеріали на ремонт господарським способом</v>
          </cell>
          <cell r="E67" t="str">
            <v>0380</v>
          </cell>
          <cell r="F67">
            <v>20</v>
          </cell>
          <cell r="G67">
            <v>80</v>
          </cell>
          <cell r="H67">
            <v>4446.1000000000004</v>
          </cell>
          <cell r="I67">
            <v>6934</v>
          </cell>
          <cell r="J67">
            <v>5446</v>
          </cell>
          <cell r="K67">
            <v>3482.9</v>
          </cell>
          <cell r="L67">
            <v>6874</v>
          </cell>
          <cell r="M67">
            <v>7295</v>
          </cell>
          <cell r="N67">
            <v>1128</v>
          </cell>
          <cell r="O67">
            <v>1645</v>
          </cell>
          <cell r="P67">
            <v>2445</v>
          </cell>
          <cell r="Q67">
            <v>2077</v>
          </cell>
          <cell r="S67">
            <v>3812.1</v>
          </cell>
          <cell r="T67">
            <v>1128</v>
          </cell>
          <cell r="U67">
            <v>305</v>
          </cell>
          <cell r="V67">
            <v>380</v>
          </cell>
          <cell r="W67">
            <v>443</v>
          </cell>
          <cell r="X67">
            <v>1645</v>
          </cell>
          <cell r="Y67">
            <v>515</v>
          </cell>
          <cell r="Z67">
            <v>565</v>
          </cell>
          <cell r="AA67">
            <v>565</v>
          </cell>
          <cell r="AB67">
            <v>2445</v>
          </cell>
          <cell r="AC67">
            <v>815</v>
          </cell>
          <cell r="AD67">
            <v>815</v>
          </cell>
          <cell r="AE67">
            <v>815</v>
          </cell>
          <cell r="AF67">
            <v>2077</v>
          </cell>
          <cell r="AG67">
            <v>767</v>
          </cell>
          <cell r="AH67">
            <v>720</v>
          </cell>
          <cell r="AI67">
            <v>590</v>
          </cell>
          <cell r="AJ67">
            <v>7295</v>
          </cell>
        </row>
        <row r="68">
          <cell r="A68" t="str">
            <v>0390</v>
          </cell>
          <cell r="B68" t="str">
            <v>ФОП</v>
          </cell>
          <cell r="C68" t="str">
            <v>1.2.9.2.2.</v>
          </cell>
          <cell r="D68" t="str">
            <v>Оплата праці працівників та інші виплати, які відносяться до ФОП</v>
          </cell>
          <cell r="E68" t="str">
            <v>0390</v>
          </cell>
          <cell r="F68">
            <v>10</v>
          </cell>
          <cell r="G68">
            <v>90</v>
          </cell>
          <cell r="H68">
            <v>1948.6</v>
          </cell>
          <cell r="I68">
            <v>2580.1999999999998</v>
          </cell>
          <cell r="J68">
            <v>2370</v>
          </cell>
          <cell r="K68">
            <v>2343.6</v>
          </cell>
          <cell r="L68">
            <v>2581.1999999999998</v>
          </cell>
          <cell r="M68">
            <v>3056</v>
          </cell>
          <cell r="N68">
            <v>670</v>
          </cell>
          <cell r="O68">
            <v>800</v>
          </cell>
          <cell r="P68">
            <v>816</v>
          </cell>
          <cell r="Q68">
            <v>770</v>
          </cell>
          <cell r="S68">
            <v>712.4</v>
          </cell>
          <cell r="T68">
            <v>670</v>
          </cell>
          <cell r="U68">
            <v>200</v>
          </cell>
          <cell r="V68">
            <v>230</v>
          </cell>
          <cell r="W68">
            <v>240</v>
          </cell>
          <cell r="X68">
            <v>800</v>
          </cell>
          <cell r="Y68">
            <v>250</v>
          </cell>
          <cell r="Z68">
            <v>250</v>
          </cell>
          <cell r="AA68">
            <v>300</v>
          </cell>
          <cell r="AB68">
            <v>816</v>
          </cell>
          <cell r="AC68">
            <v>250</v>
          </cell>
          <cell r="AD68">
            <v>250</v>
          </cell>
          <cell r="AE68">
            <v>316</v>
          </cell>
          <cell r="AF68">
            <v>770</v>
          </cell>
          <cell r="AG68">
            <v>220</v>
          </cell>
          <cell r="AH68">
            <v>200</v>
          </cell>
          <cell r="AI68">
            <v>350</v>
          </cell>
          <cell r="AJ68">
            <v>3056</v>
          </cell>
        </row>
        <row r="69">
          <cell r="A69" t="str">
            <v>0391</v>
          </cell>
          <cell r="B69" t="str">
            <v>Е</v>
          </cell>
          <cell r="C69" t="str">
            <v>1.2.9.2.3.</v>
          </cell>
          <cell r="D69" t="str">
            <v xml:space="preserve">Інші виплати </v>
          </cell>
          <cell r="E69" t="str">
            <v>0391</v>
          </cell>
          <cell r="F69">
            <v>10</v>
          </cell>
          <cell r="G69">
            <v>90</v>
          </cell>
          <cell r="H69">
            <v>0</v>
          </cell>
          <cell r="I69">
            <v>0</v>
          </cell>
          <cell r="J69">
            <v>0</v>
          </cell>
          <cell r="K69">
            <v>0</v>
          </cell>
          <cell r="M69">
            <v>0</v>
          </cell>
          <cell r="S69">
            <v>0</v>
          </cell>
          <cell r="T69">
            <v>0</v>
          </cell>
          <cell r="W69">
            <v>0</v>
          </cell>
          <cell r="X69">
            <v>0</v>
          </cell>
          <cell r="AA69">
            <v>0</v>
          </cell>
          <cell r="AB69">
            <v>0</v>
          </cell>
          <cell r="AE69">
            <v>0</v>
          </cell>
          <cell r="AF69">
            <v>0</v>
          </cell>
          <cell r="AI69">
            <v>0</v>
          </cell>
          <cell r="AJ69">
            <v>0</v>
          </cell>
        </row>
        <row r="70">
          <cell r="A70" t="str">
            <v>0400</v>
          </cell>
          <cell r="B70" t="str">
            <v>СС</v>
          </cell>
          <cell r="C70" t="str">
            <v>1.2.9.2.4.</v>
          </cell>
          <cell r="D70" t="str">
            <v>Відрахування на соціальні заходи</v>
          </cell>
          <cell r="E70" t="str">
            <v>0400</v>
          </cell>
          <cell r="F70">
            <v>10</v>
          </cell>
          <cell r="G70">
            <v>90</v>
          </cell>
          <cell r="H70">
            <v>739.7</v>
          </cell>
          <cell r="I70">
            <v>979.4</v>
          </cell>
          <cell r="J70">
            <v>899</v>
          </cell>
          <cell r="K70">
            <v>889.6</v>
          </cell>
          <cell r="L70">
            <v>979.8</v>
          </cell>
          <cell r="M70">
            <v>1129.5</v>
          </cell>
          <cell r="N70">
            <v>250</v>
          </cell>
          <cell r="O70">
            <v>293.3</v>
          </cell>
          <cell r="P70">
            <v>301.60000000000002</v>
          </cell>
          <cell r="Q70">
            <v>284.60000000000002</v>
          </cell>
          <cell r="S70">
            <v>239.9</v>
          </cell>
          <cell r="T70">
            <v>250</v>
          </cell>
          <cell r="U70">
            <v>76</v>
          </cell>
          <cell r="V70">
            <v>85</v>
          </cell>
          <cell r="W70">
            <v>89</v>
          </cell>
          <cell r="X70">
            <v>293.3</v>
          </cell>
          <cell r="Y70">
            <v>92</v>
          </cell>
          <cell r="Z70">
            <v>92</v>
          </cell>
          <cell r="AA70">
            <v>109.3</v>
          </cell>
          <cell r="AB70">
            <v>301.60000000000002</v>
          </cell>
          <cell r="AC70">
            <v>92.3</v>
          </cell>
          <cell r="AD70">
            <v>92.3</v>
          </cell>
          <cell r="AE70">
            <v>117</v>
          </cell>
          <cell r="AF70">
            <v>284.60000000000002</v>
          </cell>
          <cell r="AG70">
            <v>81.400000000000006</v>
          </cell>
          <cell r="AH70">
            <v>74</v>
          </cell>
          <cell r="AI70">
            <v>129.19999999999999</v>
          </cell>
          <cell r="AJ70">
            <v>1129.5</v>
          </cell>
        </row>
        <row r="71">
          <cell r="A71" t="str">
            <v>0401</v>
          </cell>
          <cell r="B71" t="str">
            <v>Е</v>
          </cell>
          <cell r="C71" t="str">
            <v>1.2.9.2.5.</v>
          </cell>
          <cell r="D71" t="str">
            <v>Оплата 5-ти днів тимчасової  непрацездатності</v>
          </cell>
          <cell r="E71" t="str">
            <v>0401</v>
          </cell>
          <cell r="F71">
            <v>10</v>
          </cell>
          <cell r="G71">
            <v>90</v>
          </cell>
          <cell r="H71">
            <v>0</v>
          </cell>
          <cell r="I71">
            <v>0</v>
          </cell>
          <cell r="J71">
            <v>0</v>
          </cell>
          <cell r="K71">
            <v>0</v>
          </cell>
          <cell r="M71">
            <v>0</v>
          </cell>
          <cell r="S71">
            <v>0</v>
          </cell>
          <cell r="T71">
            <v>0</v>
          </cell>
          <cell r="W71">
            <v>0</v>
          </cell>
          <cell r="X71">
            <v>0</v>
          </cell>
          <cell r="AA71">
            <v>0</v>
          </cell>
          <cell r="AB71">
            <v>0</v>
          </cell>
          <cell r="AE71">
            <v>0</v>
          </cell>
          <cell r="AF71">
            <v>0</v>
          </cell>
          <cell r="AI71">
            <v>0</v>
          </cell>
          <cell r="AJ71">
            <v>0</v>
          </cell>
        </row>
        <row r="72">
          <cell r="A72" t="str">
            <v>0404</v>
          </cell>
          <cell r="B72" t="str">
            <v>ФОП</v>
          </cell>
          <cell r="C72" t="str">
            <v>1.2.9.2.6.</v>
          </cell>
          <cell r="D72" t="str">
            <v>Зебезпечення оплати відпусток</v>
          </cell>
          <cell r="E72" t="str">
            <v>0404</v>
          </cell>
          <cell r="F72">
            <v>10</v>
          </cell>
          <cell r="G72">
            <v>90</v>
          </cell>
          <cell r="H72">
            <v>0</v>
          </cell>
          <cell r="I72">
            <v>0</v>
          </cell>
          <cell r="J72">
            <v>0</v>
          </cell>
          <cell r="K72">
            <v>0</v>
          </cell>
          <cell r="M72">
            <v>0</v>
          </cell>
          <cell r="S72">
            <v>0</v>
          </cell>
          <cell r="T72">
            <v>0</v>
          </cell>
          <cell r="W72">
            <v>0</v>
          </cell>
          <cell r="X72">
            <v>0</v>
          </cell>
          <cell r="AA72">
            <v>0</v>
          </cell>
          <cell r="AB72">
            <v>0</v>
          </cell>
          <cell r="AE72">
            <v>0</v>
          </cell>
          <cell r="AF72">
            <v>0</v>
          </cell>
          <cell r="AI72">
            <v>0</v>
          </cell>
          <cell r="AJ72">
            <v>0</v>
          </cell>
        </row>
        <row r="73">
          <cell r="A73" t="str">
            <v>0405</v>
          </cell>
          <cell r="B73" t="str">
            <v>СС</v>
          </cell>
          <cell r="C73" t="str">
            <v>1.2.9.2.7.</v>
          </cell>
          <cell r="D73" t="str">
            <v>Забезпечення обов'язкових відрахувань на оплату відпусток</v>
          </cell>
          <cell r="E73" t="str">
            <v>0405</v>
          </cell>
          <cell r="F73">
            <v>10</v>
          </cell>
          <cell r="G73">
            <v>90</v>
          </cell>
          <cell r="H73">
            <v>0</v>
          </cell>
          <cell r="I73">
            <v>0</v>
          </cell>
          <cell r="J73">
            <v>0</v>
          </cell>
          <cell r="K73">
            <v>0</v>
          </cell>
          <cell r="M73">
            <v>0</v>
          </cell>
          <cell r="S73">
            <v>0</v>
          </cell>
          <cell r="T73">
            <v>0</v>
          </cell>
          <cell r="W73">
            <v>0</v>
          </cell>
          <cell r="X73">
            <v>0</v>
          </cell>
          <cell r="AA73">
            <v>0</v>
          </cell>
          <cell r="AB73">
            <v>0</v>
          </cell>
          <cell r="AE73">
            <v>0</v>
          </cell>
          <cell r="AF73">
            <v>0</v>
          </cell>
          <cell r="AI73">
            <v>0</v>
          </cell>
          <cell r="AJ73">
            <v>0</v>
          </cell>
        </row>
        <row r="74">
          <cell r="A74" t="str">
            <v>0410</v>
          </cell>
          <cell r="B74" t="str">
            <v>Е</v>
          </cell>
          <cell r="C74" t="str">
            <v>1.2.10.</v>
          </cell>
          <cell r="D74" t="str">
            <v xml:space="preserve">Експлуатація та технічне обслуговування основних засобів та інших необоротних активів </v>
          </cell>
          <cell r="E74" t="str">
            <v>0410</v>
          </cell>
          <cell r="F74">
            <v>20</v>
          </cell>
          <cell r="G74">
            <v>80</v>
          </cell>
          <cell r="H74">
            <v>101.7</v>
          </cell>
          <cell r="I74">
            <v>255</v>
          </cell>
          <cell r="J74">
            <v>144.1</v>
          </cell>
          <cell r="K74">
            <v>121.5</v>
          </cell>
          <cell r="L74">
            <v>121.5</v>
          </cell>
          <cell r="M74">
            <v>225</v>
          </cell>
          <cell r="N74">
            <v>78</v>
          </cell>
          <cell r="O74">
            <v>49</v>
          </cell>
          <cell r="P74">
            <v>49</v>
          </cell>
          <cell r="Q74">
            <v>49</v>
          </cell>
          <cell r="R74">
            <v>44.5</v>
          </cell>
          <cell r="S74">
            <v>103.5</v>
          </cell>
          <cell r="T74">
            <v>78</v>
          </cell>
          <cell r="U74">
            <v>20</v>
          </cell>
          <cell r="V74">
            <v>15</v>
          </cell>
          <cell r="W74">
            <v>43</v>
          </cell>
          <cell r="X74">
            <v>49</v>
          </cell>
          <cell r="Y74">
            <v>16</v>
          </cell>
          <cell r="Z74">
            <v>17</v>
          </cell>
          <cell r="AA74">
            <v>16</v>
          </cell>
          <cell r="AB74">
            <v>49</v>
          </cell>
          <cell r="AC74">
            <v>16</v>
          </cell>
          <cell r="AD74">
            <v>16</v>
          </cell>
          <cell r="AE74">
            <v>17</v>
          </cell>
          <cell r="AF74">
            <v>49</v>
          </cell>
          <cell r="AG74">
            <v>16</v>
          </cell>
          <cell r="AH74">
            <v>16</v>
          </cell>
          <cell r="AI74">
            <v>17</v>
          </cell>
          <cell r="AJ74">
            <v>225</v>
          </cell>
        </row>
        <row r="75">
          <cell r="A75" t="str">
            <v>0430</v>
          </cell>
          <cell r="C75" t="str">
            <v>1.2.11.</v>
          </cell>
          <cell r="D75" t="str">
            <v>Витрати на вдосконалення технології та організації виробництва, в т. ч.</v>
          </cell>
          <cell r="E75" t="str">
            <v>0430</v>
          </cell>
          <cell r="H75">
            <v>512.1</v>
          </cell>
          <cell r="I75">
            <v>733.3</v>
          </cell>
          <cell r="J75">
            <v>840.4</v>
          </cell>
          <cell r="K75">
            <v>756</v>
          </cell>
          <cell r="L75">
            <v>801.8</v>
          </cell>
          <cell r="M75">
            <v>877.5</v>
          </cell>
          <cell r="N75">
            <v>151.1</v>
          </cell>
          <cell r="O75">
            <v>240.9</v>
          </cell>
          <cell r="P75">
            <v>241.1</v>
          </cell>
          <cell r="Q75">
            <v>244.4</v>
          </cell>
          <cell r="R75">
            <v>4</v>
          </cell>
          <cell r="S75">
            <v>121.5</v>
          </cell>
          <cell r="T75">
            <v>151.1</v>
          </cell>
          <cell r="U75">
            <v>44</v>
          </cell>
          <cell r="V75">
            <v>47.5</v>
          </cell>
          <cell r="W75">
            <v>59.6</v>
          </cell>
          <cell r="X75">
            <v>240.9</v>
          </cell>
          <cell r="Y75">
            <v>80.8</v>
          </cell>
          <cell r="Z75">
            <v>78.599999999999994</v>
          </cell>
          <cell r="AA75">
            <v>81.5</v>
          </cell>
          <cell r="AB75">
            <v>241.1</v>
          </cell>
          <cell r="AC75">
            <v>78.900000000000006</v>
          </cell>
          <cell r="AD75">
            <v>79.900000000000006</v>
          </cell>
          <cell r="AE75">
            <v>82.3</v>
          </cell>
          <cell r="AF75">
            <v>244.4</v>
          </cell>
          <cell r="AG75">
            <v>79.599999999999994</v>
          </cell>
          <cell r="AH75">
            <v>76.599999999999994</v>
          </cell>
          <cell r="AI75">
            <v>88.2</v>
          </cell>
          <cell r="AJ75">
            <v>877.5</v>
          </cell>
        </row>
        <row r="76">
          <cell r="A76" t="str">
            <v>0440</v>
          </cell>
          <cell r="B76" t="str">
            <v>ФОП</v>
          </cell>
          <cell r="C76" t="str">
            <v>1.2.11.1.</v>
          </cell>
          <cell r="D76" t="str">
            <v>Оплата праці працівників та інші виплати, які відносяться до ФОП</v>
          </cell>
          <cell r="E76" t="str">
            <v>0440</v>
          </cell>
          <cell r="F76">
            <v>10</v>
          </cell>
          <cell r="G76">
            <v>90</v>
          </cell>
          <cell r="H76">
            <v>74</v>
          </cell>
          <cell r="I76">
            <v>85.5</v>
          </cell>
          <cell r="J76">
            <v>90</v>
          </cell>
          <cell r="K76">
            <v>88.3</v>
          </cell>
          <cell r="L76">
            <v>98.6</v>
          </cell>
          <cell r="M76">
            <v>104.6</v>
          </cell>
          <cell r="N76">
            <v>24.7</v>
          </cell>
          <cell r="O76">
            <v>26</v>
          </cell>
          <cell r="P76">
            <v>26</v>
          </cell>
          <cell r="Q76">
            <v>27.9</v>
          </cell>
          <cell r="S76">
            <v>16.3</v>
          </cell>
          <cell r="T76">
            <v>24.7</v>
          </cell>
          <cell r="U76">
            <v>7.9</v>
          </cell>
          <cell r="V76">
            <v>8.4</v>
          </cell>
          <cell r="W76">
            <v>8.4</v>
          </cell>
          <cell r="X76">
            <v>26</v>
          </cell>
          <cell r="Y76">
            <v>8.4</v>
          </cell>
          <cell r="Z76">
            <v>8.3000000000000007</v>
          </cell>
          <cell r="AA76">
            <v>9.3000000000000007</v>
          </cell>
          <cell r="AB76">
            <v>26</v>
          </cell>
          <cell r="AC76">
            <v>8.3000000000000007</v>
          </cell>
          <cell r="AD76">
            <v>8.3000000000000007</v>
          </cell>
          <cell r="AE76">
            <v>9.4</v>
          </cell>
          <cell r="AF76">
            <v>27.9</v>
          </cell>
          <cell r="AG76">
            <v>8.4</v>
          </cell>
          <cell r="AH76">
            <v>8.4</v>
          </cell>
          <cell r="AI76">
            <v>11.1</v>
          </cell>
          <cell r="AJ76">
            <v>104.6</v>
          </cell>
        </row>
        <row r="77">
          <cell r="A77" t="str">
            <v>0441</v>
          </cell>
          <cell r="B77" t="str">
            <v>Е</v>
          </cell>
          <cell r="C77" t="str">
            <v>1.2.11.2.</v>
          </cell>
          <cell r="D77" t="str">
            <v xml:space="preserve">Інші виплати </v>
          </cell>
          <cell r="E77" t="str">
            <v>0441</v>
          </cell>
          <cell r="F77">
            <v>10</v>
          </cell>
          <cell r="G77">
            <v>90</v>
          </cell>
          <cell r="H77">
            <v>0</v>
          </cell>
          <cell r="I77">
            <v>2</v>
          </cell>
          <cell r="J77">
            <v>3.5</v>
          </cell>
          <cell r="K77">
            <v>1.8</v>
          </cell>
          <cell r="L77">
            <v>2</v>
          </cell>
          <cell r="M77">
            <v>6.9</v>
          </cell>
          <cell r="N77">
            <v>2.4</v>
          </cell>
          <cell r="O77">
            <v>1.6</v>
          </cell>
          <cell r="P77">
            <v>1.7</v>
          </cell>
          <cell r="Q77">
            <v>1.2</v>
          </cell>
          <cell r="S77">
            <v>5.0999999999999996</v>
          </cell>
          <cell r="T77">
            <v>2.4</v>
          </cell>
          <cell r="U77">
            <v>0.3</v>
          </cell>
          <cell r="V77">
            <v>0.2</v>
          </cell>
          <cell r="W77">
            <v>1.9</v>
          </cell>
          <cell r="X77">
            <v>1.6</v>
          </cell>
          <cell r="Y77">
            <v>0.6</v>
          </cell>
          <cell r="Z77">
            <v>0.5</v>
          </cell>
          <cell r="AA77">
            <v>0.5</v>
          </cell>
          <cell r="AB77">
            <v>1.7</v>
          </cell>
          <cell r="AC77">
            <v>0.6</v>
          </cell>
          <cell r="AD77">
            <v>0.6</v>
          </cell>
          <cell r="AE77">
            <v>0.5</v>
          </cell>
          <cell r="AF77">
            <v>1.2</v>
          </cell>
          <cell r="AG77">
            <v>0.4</v>
          </cell>
          <cell r="AH77">
            <v>0.4</v>
          </cell>
          <cell r="AI77">
            <v>0.4</v>
          </cell>
          <cell r="AJ77">
            <v>6.9</v>
          </cell>
        </row>
        <row r="78">
          <cell r="A78" t="str">
            <v>0450</v>
          </cell>
          <cell r="B78" t="str">
            <v>СС</v>
          </cell>
          <cell r="C78" t="str">
            <v>1.2.11.3.</v>
          </cell>
          <cell r="D78" t="str">
            <v>Відрахування на соціальні заходи</v>
          </cell>
          <cell r="E78" t="str">
            <v>0450</v>
          </cell>
          <cell r="F78">
            <v>10</v>
          </cell>
          <cell r="G78">
            <v>90</v>
          </cell>
          <cell r="H78">
            <v>28.5</v>
          </cell>
          <cell r="I78">
            <v>34.5</v>
          </cell>
          <cell r="J78">
            <v>33.6</v>
          </cell>
          <cell r="K78">
            <v>34</v>
          </cell>
          <cell r="L78">
            <v>35.799999999999997</v>
          </cell>
          <cell r="M78">
            <v>39.200000000000003</v>
          </cell>
          <cell r="N78">
            <v>9.5</v>
          </cell>
          <cell r="O78">
            <v>9.6</v>
          </cell>
          <cell r="P78">
            <v>9.6</v>
          </cell>
          <cell r="Q78">
            <v>10.5</v>
          </cell>
          <cell r="S78">
            <v>5.2</v>
          </cell>
          <cell r="T78">
            <v>9.5</v>
          </cell>
          <cell r="U78">
            <v>3</v>
          </cell>
          <cell r="V78">
            <v>3.1</v>
          </cell>
          <cell r="W78">
            <v>3.4</v>
          </cell>
          <cell r="X78">
            <v>9.6</v>
          </cell>
          <cell r="Y78">
            <v>3</v>
          </cell>
          <cell r="Z78">
            <v>3</v>
          </cell>
          <cell r="AA78">
            <v>3.6</v>
          </cell>
          <cell r="AB78">
            <v>9.6</v>
          </cell>
          <cell r="AC78">
            <v>3.1</v>
          </cell>
          <cell r="AD78">
            <v>3.1</v>
          </cell>
          <cell r="AE78">
            <v>3.4</v>
          </cell>
          <cell r="AF78">
            <v>10.5</v>
          </cell>
          <cell r="AG78">
            <v>3</v>
          </cell>
          <cell r="AH78">
            <v>3</v>
          </cell>
          <cell r="AI78">
            <v>4.5</v>
          </cell>
          <cell r="AJ78">
            <v>39.200000000000003</v>
          </cell>
        </row>
        <row r="79">
          <cell r="A79" t="str">
            <v>0451</v>
          </cell>
          <cell r="B79" t="str">
            <v>Е</v>
          </cell>
          <cell r="C79" t="str">
            <v>1.2.11.4.</v>
          </cell>
          <cell r="D79" t="str">
            <v>Оплата 5-ти днів тимчасової  непрацездатності</v>
          </cell>
          <cell r="E79" t="str">
            <v>0451</v>
          </cell>
          <cell r="F79">
            <v>10</v>
          </cell>
          <cell r="G79">
            <v>90</v>
          </cell>
          <cell r="H79">
            <v>1.9</v>
          </cell>
          <cell r="I79">
            <v>2</v>
          </cell>
          <cell r="J79">
            <v>1.5</v>
          </cell>
          <cell r="K79">
            <v>0.6</v>
          </cell>
          <cell r="L79">
            <v>1</v>
          </cell>
          <cell r="M79">
            <v>18</v>
          </cell>
          <cell r="N79">
            <v>5</v>
          </cell>
          <cell r="O79">
            <v>4</v>
          </cell>
          <cell r="P79">
            <v>4</v>
          </cell>
          <cell r="Q79">
            <v>5</v>
          </cell>
          <cell r="S79">
            <v>17.399999999999999</v>
          </cell>
          <cell r="T79">
            <v>5</v>
          </cell>
          <cell r="U79">
            <v>2</v>
          </cell>
          <cell r="V79">
            <v>2</v>
          </cell>
          <cell r="W79">
            <v>1</v>
          </cell>
          <cell r="X79">
            <v>4</v>
          </cell>
          <cell r="Y79">
            <v>2</v>
          </cell>
          <cell r="Z79">
            <v>1</v>
          </cell>
          <cell r="AA79">
            <v>1</v>
          </cell>
          <cell r="AB79">
            <v>4</v>
          </cell>
          <cell r="AC79">
            <v>1</v>
          </cell>
          <cell r="AD79">
            <v>1</v>
          </cell>
          <cell r="AE79">
            <v>2</v>
          </cell>
          <cell r="AF79">
            <v>5</v>
          </cell>
          <cell r="AG79">
            <v>2</v>
          </cell>
          <cell r="AH79">
            <v>2</v>
          </cell>
          <cell r="AI79">
            <v>1</v>
          </cell>
          <cell r="AJ79">
            <v>18</v>
          </cell>
        </row>
        <row r="80">
          <cell r="A80" t="str">
            <v>0454</v>
          </cell>
          <cell r="B80" t="str">
            <v>ФОП</v>
          </cell>
          <cell r="C80" t="str">
            <v>1.2.11.5.</v>
          </cell>
          <cell r="D80" t="str">
            <v>Забезпечення оплати відпусток</v>
          </cell>
          <cell r="E80" t="str">
            <v>0454</v>
          </cell>
          <cell r="F80">
            <v>10</v>
          </cell>
          <cell r="G80">
            <v>90</v>
          </cell>
          <cell r="H80">
            <v>4.0999999999999996</v>
          </cell>
          <cell r="I80">
            <v>6.4</v>
          </cell>
          <cell r="J80">
            <v>10.1</v>
          </cell>
          <cell r="K80">
            <v>9.5</v>
          </cell>
          <cell r="L80">
            <v>11.3</v>
          </cell>
          <cell r="M80">
            <v>7.9</v>
          </cell>
          <cell r="N80">
            <v>1.8</v>
          </cell>
          <cell r="O80">
            <v>2</v>
          </cell>
          <cell r="P80">
            <v>2</v>
          </cell>
          <cell r="Q80">
            <v>2.1</v>
          </cell>
          <cell r="S80">
            <v>-1.6</v>
          </cell>
          <cell r="T80">
            <v>1.8</v>
          </cell>
          <cell r="U80">
            <v>0.6</v>
          </cell>
          <cell r="V80">
            <v>0.6</v>
          </cell>
          <cell r="W80">
            <v>0.6</v>
          </cell>
          <cell r="X80">
            <v>2</v>
          </cell>
          <cell r="Y80">
            <v>0.6</v>
          </cell>
          <cell r="Z80">
            <v>0.6</v>
          </cell>
          <cell r="AA80">
            <v>0.8</v>
          </cell>
          <cell r="AB80">
            <v>2</v>
          </cell>
          <cell r="AC80">
            <v>0.7</v>
          </cell>
          <cell r="AD80">
            <v>0.7</v>
          </cell>
          <cell r="AE80">
            <v>0.6</v>
          </cell>
          <cell r="AF80">
            <v>2.1</v>
          </cell>
          <cell r="AG80">
            <v>0.6</v>
          </cell>
          <cell r="AH80">
            <v>0.6</v>
          </cell>
          <cell r="AI80">
            <v>0.9</v>
          </cell>
          <cell r="AJ80">
            <v>7.9</v>
          </cell>
        </row>
        <row r="81">
          <cell r="A81" t="str">
            <v>0455</v>
          </cell>
          <cell r="B81" t="str">
            <v>СС</v>
          </cell>
          <cell r="C81" t="str">
            <v>1.2.11.6.</v>
          </cell>
          <cell r="D81" t="str">
            <v>Забезпечення обов'язкових відрахувань на оплату відпусток</v>
          </cell>
          <cell r="E81" t="str">
            <v>0455</v>
          </cell>
          <cell r="F81">
            <v>10</v>
          </cell>
          <cell r="G81">
            <v>90</v>
          </cell>
          <cell r="H81">
            <v>1.6</v>
          </cell>
          <cell r="I81">
            <v>2.4</v>
          </cell>
          <cell r="J81">
            <v>3.7</v>
          </cell>
          <cell r="K81">
            <v>4.0999999999999996</v>
          </cell>
          <cell r="L81">
            <v>4.0999999999999996</v>
          </cell>
          <cell r="M81">
            <v>2.9</v>
          </cell>
          <cell r="N81">
            <v>0.7</v>
          </cell>
          <cell r="O81">
            <v>0.7</v>
          </cell>
          <cell r="P81">
            <v>0.8</v>
          </cell>
          <cell r="Q81">
            <v>0.7</v>
          </cell>
          <cell r="S81">
            <v>-1.2</v>
          </cell>
          <cell r="T81">
            <v>0.7</v>
          </cell>
          <cell r="U81">
            <v>0.2</v>
          </cell>
          <cell r="V81">
            <v>0.2</v>
          </cell>
          <cell r="W81">
            <v>0.3</v>
          </cell>
          <cell r="X81">
            <v>0.7</v>
          </cell>
          <cell r="Y81">
            <v>0.2</v>
          </cell>
          <cell r="Z81">
            <v>0.2</v>
          </cell>
          <cell r="AA81">
            <v>0.3</v>
          </cell>
          <cell r="AB81">
            <v>0.8</v>
          </cell>
          <cell r="AC81">
            <v>0.2</v>
          </cell>
          <cell r="AD81">
            <v>0.2</v>
          </cell>
          <cell r="AE81">
            <v>0.4</v>
          </cell>
          <cell r="AF81">
            <v>0.7</v>
          </cell>
          <cell r="AG81">
            <v>0.2</v>
          </cell>
          <cell r="AH81">
            <v>0.2</v>
          </cell>
          <cell r="AI81">
            <v>0.3</v>
          </cell>
          <cell r="AJ81">
            <v>2.9</v>
          </cell>
        </row>
        <row r="82">
          <cell r="A82" t="str">
            <v>0431</v>
          </cell>
          <cell r="B82" t="str">
            <v>Е</v>
          </cell>
          <cell r="C82" t="str">
            <v>1.2.11.7.</v>
          </cell>
          <cell r="D82" t="str">
            <v>Інші витрати на вдосконалення технології та організації виробництва</v>
          </cell>
          <cell r="E82" t="str">
            <v>0431</v>
          </cell>
          <cell r="F82">
            <v>80</v>
          </cell>
          <cell r="G82">
            <v>20</v>
          </cell>
          <cell r="H82">
            <v>402</v>
          </cell>
          <cell r="I82">
            <v>600.5</v>
          </cell>
          <cell r="J82">
            <v>698</v>
          </cell>
          <cell r="K82">
            <v>617.70000000000005</v>
          </cell>
          <cell r="L82">
            <v>649</v>
          </cell>
          <cell r="M82">
            <v>698</v>
          </cell>
          <cell r="N82">
            <v>107</v>
          </cell>
          <cell r="O82">
            <v>197</v>
          </cell>
          <cell r="P82">
            <v>197</v>
          </cell>
          <cell r="Q82">
            <v>197</v>
          </cell>
          <cell r="R82">
            <v>4</v>
          </cell>
          <cell r="S82">
            <v>80.3</v>
          </cell>
          <cell r="T82">
            <v>107</v>
          </cell>
          <cell r="U82">
            <v>30</v>
          </cell>
          <cell r="V82">
            <v>33</v>
          </cell>
          <cell r="W82">
            <v>44</v>
          </cell>
          <cell r="X82">
            <v>197</v>
          </cell>
          <cell r="Y82">
            <v>66</v>
          </cell>
          <cell r="Z82">
            <v>65</v>
          </cell>
          <cell r="AA82">
            <v>66</v>
          </cell>
          <cell r="AB82">
            <v>197</v>
          </cell>
          <cell r="AC82">
            <v>65</v>
          </cell>
          <cell r="AD82">
            <v>66</v>
          </cell>
          <cell r="AE82">
            <v>66</v>
          </cell>
          <cell r="AF82">
            <v>197</v>
          </cell>
          <cell r="AG82">
            <v>65</v>
          </cell>
          <cell r="AH82">
            <v>62</v>
          </cell>
          <cell r="AI82">
            <v>70</v>
          </cell>
          <cell r="AJ82">
            <v>698</v>
          </cell>
        </row>
        <row r="83">
          <cell r="A83" t="str">
            <v xml:space="preserve"> 0470</v>
          </cell>
          <cell r="C83" t="str">
            <v>1.2.12.</v>
          </cell>
          <cell r="D83" t="str">
            <v>Витрати на обслуговування виробничого процесу, в т.ч.</v>
          </cell>
          <cell r="E83" t="str">
            <v xml:space="preserve"> 0470</v>
          </cell>
          <cell r="H83">
            <v>3245.7</v>
          </cell>
          <cell r="I83">
            <v>4022.4</v>
          </cell>
          <cell r="J83">
            <v>4465.2</v>
          </cell>
          <cell r="K83">
            <v>4381.3999999999996</v>
          </cell>
          <cell r="L83">
            <v>4658.8</v>
          </cell>
          <cell r="M83">
            <v>4487</v>
          </cell>
          <cell r="N83">
            <v>1084.4000000000001</v>
          </cell>
          <cell r="O83">
            <v>1106</v>
          </cell>
          <cell r="P83">
            <v>1110.4000000000001</v>
          </cell>
          <cell r="Q83">
            <v>1186.2</v>
          </cell>
          <cell r="R83">
            <v>61</v>
          </cell>
          <cell r="S83">
            <v>105.6</v>
          </cell>
          <cell r="T83">
            <v>1084.4000000000001</v>
          </cell>
          <cell r="U83">
            <v>338.7</v>
          </cell>
          <cell r="V83">
            <v>336.9</v>
          </cell>
          <cell r="W83">
            <v>408.8</v>
          </cell>
          <cell r="X83">
            <v>1106</v>
          </cell>
          <cell r="Y83">
            <v>332.7</v>
          </cell>
          <cell r="Z83">
            <v>345.8</v>
          </cell>
          <cell r="AA83">
            <v>427.5</v>
          </cell>
          <cell r="AB83">
            <v>1110.4000000000001</v>
          </cell>
          <cell r="AC83">
            <v>336.5</v>
          </cell>
          <cell r="AD83">
            <v>338.5</v>
          </cell>
          <cell r="AE83">
            <v>435.4</v>
          </cell>
          <cell r="AF83">
            <v>1186.2</v>
          </cell>
          <cell r="AG83">
            <v>360</v>
          </cell>
          <cell r="AH83">
            <v>360</v>
          </cell>
          <cell r="AI83">
            <v>466.2</v>
          </cell>
          <cell r="AJ83">
            <v>4487</v>
          </cell>
        </row>
        <row r="84">
          <cell r="A84" t="str">
            <v>0480</v>
          </cell>
          <cell r="B84" t="str">
            <v>ФОП</v>
          </cell>
          <cell r="C84" t="str">
            <v>1.2.12.1.</v>
          </cell>
          <cell r="D84" t="str">
            <v>Оплата праці працівників та інші виплати, які відносяться до ФОП</v>
          </cell>
          <cell r="E84" t="str">
            <v>0480</v>
          </cell>
          <cell r="F84">
            <v>10</v>
          </cell>
          <cell r="G84">
            <v>90</v>
          </cell>
          <cell r="H84">
            <v>2152</v>
          </cell>
          <cell r="I84">
            <v>2639.2</v>
          </cell>
          <cell r="J84">
            <v>2963.1</v>
          </cell>
          <cell r="K84">
            <v>2884.7</v>
          </cell>
          <cell r="L84">
            <v>3119.7</v>
          </cell>
          <cell r="M84">
            <v>2901.6</v>
          </cell>
          <cell r="N84">
            <v>697.5</v>
          </cell>
          <cell r="O84">
            <v>716.2</v>
          </cell>
          <cell r="P84">
            <v>720.7</v>
          </cell>
          <cell r="Q84">
            <v>767.2</v>
          </cell>
          <cell r="R84">
            <v>37</v>
          </cell>
          <cell r="S84">
            <v>16.899999999999999</v>
          </cell>
          <cell r="T84">
            <v>697.5</v>
          </cell>
          <cell r="U84">
            <v>216</v>
          </cell>
          <cell r="V84">
            <v>225.1</v>
          </cell>
          <cell r="W84">
            <v>256.39999999999998</v>
          </cell>
          <cell r="X84">
            <v>716.2</v>
          </cell>
          <cell r="Y84">
            <v>213.9</v>
          </cell>
          <cell r="Z84">
            <v>223.5</v>
          </cell>
          <cell r="AA84">
            <v>278.8</v>
          </cell>
          <cell r="AB84">
            <v>720.7</v>
          </cell>
          <cell r="AC84">
            <v>218.4</v>
          </cell>
          <cell r="AD84">
            <v>218.4</v>
          </cell>
          <cell r="AE84">
            <v>283.89999999999998</v>
          </cell>
          <cell r="AF84">
            <v>767.2</v>
          </cell>
          <cell r="AG84">
            <v>232.5</v>
          </cell>
          <cell r="AH84">
            <v>232.5</v>
          </cell>
          <cell r="AI84">
            <v>302.2</v>
          </cell>
          <cell r="AJ84">
            <v>2901.6</v>
          </cell>
        </row>
        <row r="85">
          <cell r="A85" t="str">
            <v>0481</v>
          </cell>
          <cell r="B85" t="str">
            <v>Е</v>
          </cell>
          <cell r="C85" t="str">
            <v>1.2.12.2.</v>
          </cell>
          <cell r="D85" t="str">
            <v xml:space="preserve">Інші виплати </v>
          </cell>
          <cell r="E85" t="str">
            <v>0481</v>
          </cell>
          <cell r="F85">
            <v>10</v>
          </cell>
          <cell r="G85">
            <v>90</v>
          </cell>
          <cell r="H85">
            <v>0</v>
          </cell>
          <cell r="I85">
            <v>32</v>
          </cell>
          <cell r="J85">
            <v>31.3</v>
          </cell>
          <cell r="K85">
            <v>31.3</v>
          </cell>
          <cell r="L85">
            <v>31.6</v>
          </cell>
          <cell r="M85">
            <v>84.8</v>
          </cell>
          <cell r="N85">
            <v>20.9</v>
          </cell>
          <cell r="O85">
            <v>22.2</v>
          </cell>
          <cell r="P85">
            <v>20.7</v>
          </cell>
          <cell r="Q85">
            <v>21</v>
          </cell>
          <cell r="S85">
            <v>53.5</v>
          </cell>
          <cell r="T85">
            <v>20.9</v>
          </cell>
          <cell r="U85">
            <v>1.3</v>
          </cell>
          <cell r="V85">
            <v>3</v>
          </cell>
          <cell r="W85">
            <v>16.600000000000001</v>
          </cell>
          <cell r="X85">
            <v>22.2</v>
          </cell>
          <cell r="Y85">
            <v>7.2</v>
          </cell>
          <cell r="Z85">
            <v>7.5</v>
          </cell>
          <cell r="AA85">
            <v>7.5</v>
          </cell>
          <cell r="AB85">
            <v>20.7</v>
          </cell>
          <cell r="AC85">
            <v>6.9</v>
          </cell>
          <cell r="AD85">
            <v>6.9</v>
          </cell>
          <cell r="AE85">
            <v>6.9</v>
          </cell>
          <cell r="AF85">
            <v>21</v>
          </cell>
          <cell r="AG85">
            <v>6.9</v>
          </cell>
          <cell r="AH85">
            <v>6.9</v>
          </cell>
          <cell r="AI85">
            <v>7.2</v>
          </cell>
          <cell r="AJ85">
            <v>84.8</v>
          </cell>
        </row>
        <row r="86">
          <cell r="A86" t="str">
            <v>0490</v>
          </cell>
          <cell r="B86" t="str">
            <v>СС</v>
          </cell>
          <cell r="C86" t="str">
            <v>1.2.12.3.</v>
          </cell>
          <cell r="D86" t="str">
            <v>Відрахування на соціальні заходи</v>
          </cell>
          <cell r="E86" t="str">
            <v>0490</v>
          </cell>
          <cell r="F86">
            <v>10</v>
          </cell>
          <cell r="G86">
            <v>90</v>
          </cell>
          <cell r="H86">
            <v>827.8</v>
          </cell>
          <cell r="I86">
            <v>1031.9000000000001</v>
          </cell>
          <cell r="J86">
            <v>1120.8</v>
          </cell>
          <cell r="K86">
            <v>1118.0999999999999</v>
          </cell>
          <cell r="L86">
            <v>1144.8</v>
          </cell>
          <cell r="M86">
            <v>1112.8</v>
          </cell>
          <cell r="N86">
            <v>266.39999999999998</v>
          </cell>
          <cell r="O86">
            <v>275</v>
          </cell>
          <cell r="P86">
            <v>275.60000000000002</v>
          </cell>
          <cell r="Q86">
            <v>295.8</v>
          </cell>
          <cell r="R86">
            <v>14</v>
          </cell>
          <cell r="S86">
            <v>-5.3</v>
          </cell>
          <cell r="T86">
            <v>266.39999999999998</v>
          </cell>
          <cell r="U86">
            <v>82</v>
          </cell>
          <cell r="V86">
            <v>83.2</v>
          </cell>
          <cell r="W86">
            <v>101.2</v>
          </cell>
          <cell r="X86">
            <v>275</v>
          </cell>
          <cell r="Y86">
            <v>82.5</v>
          </cell>
          <cell r="Z86">
            <v>85.8</v>
          </cell>
          <cell r="AA86">
            <v>106.7</v>
          </cell>
          <cell r="AB86">
            <v>275.60000000000002</v>
          </cell>
          <cell r="AC86">
            <v>83.5</v>
          </cell>
          <cell r="AD86">
            <v>83.5</v>
          </cell>
          <cell r="AE86">
            <v>108.6</v>
          </cell>
          <cell r="AF86">
            <v>295.8</v>
          </cell>
          <cell r="AG86">
            <v>89.6</v>
          </cell>
          <cell r="AH86">
            <v>89.6</v>
          </cell>
          <cell r="AI86">
            <v>116.6</v>
          </cell>
          <cell r="AJ86">
            <v>1112.8</v>
          </cell>
        </row>
        <row r="87">
          <cell r="A87" t="str">
            <v>0491</v>
          </cell>
          <cell r="B87" t="str">
            <v>Е</v>
          </cell>
          <cell r="C87" t="str">
            <v>1.2.12.4.</v>
          </cell>
          <cell r="D87" t="str">
            <v>Оплата 5-ти днів тимчасової  непрацездатності</v>
          </cell>
          <cell r="E87" t="str">
            <v>0491</v>
          </cell>
          <cell r="F87">
            <v>10</v>
          </cell>
          <cell r="G87">
            <v>90</v>
          </cell>
          <cell r="H87">
            <v>38.799999999999997</v>
          </cell>
          <cell r="I87">
            <v>41</v>
          </cell>
          <cell r="J87">
            <v>51.2</v>
          </cell>
          <cell r="K87">
            <v>51.2</v>
          </cell>
          <cell r="L87">
            <v>59.2</v>
          </cell>
          <cell r="M87">
            <v>47.7</v>
          </cell>
          <cell r="N87">
            <v>14.7</v>
          </cell>
          <cell r="O87">
            <v>10</v>
          </cell>
          <cell r="P87">
            <v>10</v>
          </cell>
          <cell r="Q87">
            <v>13</v>
          </cell>
          <cell r="R87">
            <v>6</v>
          </cell>
          <cell r="S87">
            <v>-3.5</v>
          </cell>
          <cell r="T87">
            <v>14.7</v>
          </cell>
          <cell r="U87">
            <v>8</v>
          </cell>
          <cell r="V87">
            <v>4</v>
          </cell>
          <cell r="W87">
            <v>2.7</v>
          </cell>
          <cell r="X87">
            <v>10</v>
          </cell>
          <cell r="Y87">
            <v>4</v>
          </cell>
          <cell r="Z87">
            <v>3</v>
          </cell>
          <cell r="AA87">
            <v>3</v>
          </cell>
          <cell r="AB87">
            <v>10</v>
          </cell>
          <cell r="AC87">
            <v>2</v>
          </cell>
          <cell r="AD87">
            <v>4</v>
          </cell>
          <cell r="AE87">
            <v>4</v>
          </cell>
          <cell r="AF87">
            <v>13</v>
          </cell>
          <cell r="AG87">
            <v>4</v>
          </cell>
          <cell r="AH87">
            <v>4</v>
          </cell>
          <cell r="AI87">
            <v>5</v>
          </cell>
          <cell r="AJ87">
            <v>47.7</v>
          </cell>
        </row>
        <row r="88">
          <cell r="A88" t="str">
            <v>0494</v>
          </cell>
          <cell r="B88" t="str">
            <v>ФОП</v>
          </cell>
          <cell r="C88" t="str">
            <v>1.2.12.5.</v>
          </cell>
          <cell r="D88" t="str">
            <v>Забезпечення оплати відпусток</v>
          </cell>
          <cell r="E88" t="str">
            <v>0494</v>
          </cell>
          <cell r="F88">
            <v>10</v>
          </cell>
          <cell r="G88">
            <v>90</v>
          </cell>
          <cell r="H88">
            <v>163.9</v>
          </cell>
          <cell r="I88">
            <v>196.9</v>
          </cell>
          <cell r="J88">
            <v>213.1</v>
          </cell>
          <cell r="K88">
            <v>209.4</v>
          </cell>
          <cell r="L88">
            <v>214</v>
          </cell>
          <cell r="M88">
            <v>218.4</v>
          </cell>
          <cell r="N88">
            <v>52.5</v>
          </cell>
          <cell r="O88">
            <v>53.8</v>
          </cell>
          <cell r="P88">
            <v>54.3</v>
          </cell>
          <cell r="Q88">
            <v>57.8</v>
          </cell>
          <cell r="R88">
            <v>3</v>
          </cell>
          <cell r="S88">
            <v>9</v>
          </cell>
          <cell r="T88">
            <v>52.5</v>
          </cell>
          <cell r="U88">
            <v>17</v>
          </cell>
          <cell r="V88">
            <v>15.8</v>
          </cell>
          <cell r="W88">
            <v>19.7</v>
          </cell>
          <cell r="X88">
            <v>53.8</v>
          </cell>
          <cell r="Y88">
            <v>16.100000000000001</v>
          </cell>
          <cell r="Z88">
            <v>16.8</v>
          </cell>
          <cell r="AA88">
            <v>20.9</v>
          </cell>
          <cell r="AB88">
            <v>54.3</v>
          </cell>
          <cell r="AC88">
            <v>16.600000000000001</v>
          </cell>
          <cell r="AD88">
            <v>16.600000000000001</v>
          </cell>
          <cell r="AE88">
            <v>21.1</v>
          </cell>
          <cell r="AF88">
            <v>57.8</v>
          </cell>
          <cell r="AG88">
            <v>17.5</v>
          </cell>
          <cell r="AH88">
            <v>17.5</v>
          </cell>
          <cell r="AI88">
            <v>22.8</v>
          </cell>
          <cell r="AJ88">
            <v>218.4</v>
          </cell>
        </row>
        <row r="89">
          <cell r="A89" t="str">
            <v>0495</v>
          </cell>
          <cell r="B89" t="str">
            <v>СС</v>
          </cell>
          <cell r="C89" t="str">
            <v>1.2.12.6.</v>
          </cell>
          <cell r="D89" t="str">
            <v>Забезпечення обов'язкових відрахувань на оплату відпусток</v>
          </cell>
          <cell r="E89" t="str">
            <v>0495</v>
          </cell>
          <cell r="F89">
            <v>10</v>
          </cell>
          <cell r="G89">
            <v>90</v>
          </cell>
          <cell r="H89">
            <v>62.2</v>
          </cell>
          <cell r="I89">
            <v>75.8</v>
          </cell>
          <cell r="J89">
            <v>80.7</v>
          </cell>
          <cell r="K89">
            <v>75.7</v>
          </cell>
          <cell r="L89">
            <v>78.5</v>
          </cell>
          <cell r="M89">
            <v>80.7</v>
          </cell>
          <cell r="N89">
            <v>19.399999999999999</v>
          </cell>
          <cell r="O89">
            <v>19.8</v>
          </cell>
          <cell r="P89">
            <v>20.100000000000001</v>
          </cell>
          <cell r="Q89">
            <v>21.4</v>
          </cell>
          <cell r="R89">
            <v>1</v>
          </cell>
          <cell r="S89">
            <v>5</v>
          </cell>
          <cell r="T89">
            <v>19.399999999999999</v>
          </cell>
          <cell r="U89">
            <v>6.4</v>
          </cell>
          <cell r="V89">
            <v>5.8</v>
          </cell>
          <cell r="W89">
            <v>7.2</v>
          </cell>
          <cell r="X89">
            <v>19.8</v>
          </cell>
          <cell r="Y89">
            <v>6</v>
          </cell>
          <cell r="Z89">
            <v>6.2</v>
          </cell>
          <cell r="AA89">
            <v>7.6</v>
          </cell>
          <cell r="AB89">
            <v>20.100000000000001</v>
          </cell>
          <cell r="AC89">
            <v>6.1</v>
          </cell>
          <cell r="AD89">
            <v>6.1</v>
          </cell>
          <cell r="AE89">
            <v>7.9</v>
          </cell>
          <cell r="AF89">
            <v>21.4</v>
          </cell>
          <cell r="AG89">
            <v>6.5</v>
          </cell>
          <cell r="AH89">
            <v>6.5</v>
          </cell>
          <cell r="AI89">
            <v>8.4</v>
          </cell>
          <cell r="AJ89">
            <v>80.7</v>
          </cell>
        </row>
        <row r="90">
          <cell r="A90" t="str">
            <v>0471</v>
          </cell>
          <cell r="B90" t="str">
            <v>Е</v>
          </cell>
          <cell r="C90" t="str">
            <v>1.2.12.7.</v>
          </cell>
          <cell r="D90" t="str">
            <v>Пуско налагоджувальні роботи</v>
          </cell>
          <cell r="E90" t="str">
            <v>0471</v>
          </cell>
          <cell r="F90">
            <v>50</v>
          </cell>
          <cell r="G90">
            <v>50</v>
          </cell>
          <cell r="H90">
            <v>0</v>
          </cell>
          <cell r="I90">
            <v>0</v>
          </cell>
          <cell r="J90">
            <v>0</v>
          </cell>
          <cell r="K90">
            <v>0</v>
          </cell>
          <cell r="M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I90">
            <v>0</v>
          </cell>
          <cell r="AJ90">
            <v>0</v>
          </cell>
        </row>
        <row r="91">
          <cell r="A91" t="str">
            <v>0472</v>
          </cell>
          <cell r="B91" t="str">
            <v>Е</v>
          </cell>
          <cell r="C91" t="str">
            <v>1.2.12.8.</v>
          </cell>
          <cell r="D91" t="str">
            <v>Проведення випробувань, повірок</v>
          </cell>
          <cell r="E91" t="str">
            <v>0472</v>
          </cell>
          <cell r="F91">
            <v>50</v>
          </cell>
          <cell r="G91">
            <v>50</v>
          </cell>
          <cell r="H91">
            <v>1</v>
          </cell>
          <cell r="I91">
            <v>5.6</v>
          </cell>
          <cell r="J91">
            <v>5</v>
          </cell>
          <cell r="K91">
            <v>11</v>
          </cell>
          <cell r="L91">
            <v>11</v>
          </cell>
          <cell r="M91">
            <v>41</v>
          </cell>
          <cell r="N91">
            <v>13</v>
          </cell>
          <cell r="O91">
            <v>9</v>
          </cell>
          <cell r="P91">
            <v>9</v>
          </cell>
          <cell r="Q91">
            <v>10</v>
          </cell>
          <cell r="S91">
            <v>30</v>
          </cell>
          <cell r="T91">
            <v>13</v>
          </cell>
          <cell r="U91">
            <v>8</v>
          </cell>
          <cell r="V91">
            <v>0</v>
          </cell>
          <cell r="W91">
            <v>5</v>
          </cell>
          <cell r="X91">
            <v>9</v>
          </cell>
          <cell r="Y91">
            <v>3</v>
          </cell>
          <cell r="Z91">
            <v>3</v>
          </cell>
          <cell r="AA91">
            <v>3</v>
          </cell>
          <cell r="AB91">
            <v>9</v>
          </cell>
          <cell r="AC91">
            <v>3</v>
          </cell>
          <cell r="AD91">
            <v>3</v>
          </cell>
          <cell r="AE91">
            <v>3</v>
          </cell>
          <cell r="AF91">
            <v>10</v>
          </cell>
          <cell r="AG91">
            <v>3</v>
          </cell>
          <cell r="AH91">
            <v>3</v>
          </cell>
          <cell r="AI91">
            <v>4</v>
          </cell>
          <cell r="AJ91">
            <v>41</v>
          </cell>
        </row>
        <row r="92">
          <cell r="A92" t="str">
            <v>0473</v>
          </cell>
          <cell r="B92" t="str">
            <v>Е</v>
          </cell>
          <cell r="C92" t="str">
            <v>1.2.12.9.</v>
          </cell>
          <cell r="D92" t="str">
            <v>Інші  витрати на обслуговування виробничого процесу</v>
          </cell>
          <cell r="E92" t="str">
            <v>0473</v>
          </cell>
          <cell r="F92">
            <v>0</v>
          </cell>
          <cell r="G92">
            <v>100</v>
          </cell>
          <cell r="H92">
            <v>0</v>
          </cell>
          <cell r="I92">
            <v>0</v>
          </cell>
          <cell r="J92">
            <v>0</v>
          </cell>
          <cell r="K92">
            <v>0</v>
          </cell>
          <cell r="M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I92">
            <v>0</v>
          </cell>
          <cell r="AJ92">
            <v>0</v>
          </cell>
        </row>
        <row r="93">
          <cell r="A93" t="str">
            <v>0510</v>
          </cell>
          <cell r="B93" t="str">
            <v>Е</v>
          </cell>
          <cell r="C93" t="str">
            <v>1.2.13.</v>
          </cell>
          <cell r="D93" t="str">
            <v>Технологічний контроль за виробничими процесами</v>
          </cell>
          <cell r="E93" t="str">
            <v>0510</v>
          </cell>
          <cell r="F93">
            <v>0</v>
          </cell>
          <cell r="G93">
            <v>100</v>
          </cell>
          <cell r="H93">
            <v>0</v>
          </cell>
          <cell r="I93">
            <v>0</v>
          </cell>
          <cell r="J93">
            <v>0</v>
          </cell>
          <cell r="K93">
            <v>0</v>
          </cell>
          <cell r="M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I93">
            <v>0</v>
          </cell>
          <cell r="AJ93">
            <v>0</v>
          </cell>
        </row>
        <row r="94">
          <cell r="A94" t="str">
            <v>0520</v>
          </cell>
          <cell r="C94" t="str">
            <v>1.2.14.</v>
          </cell>
          <cell r="D94" t="str">
            <v>Витрати на охорону праці, техніку безпеки та екологічні витрати , в т. ч.</v>
          </cell>
          <cell r="E94" t="str">
            <v>0520</v>
          </cell>
          <cell r="H94">
            <v>427.5</v>
          </cell>
          <cell r="I94">
            <v>645.5</v>
          </cell>
          <cell r="J94">
            <v>749.7</v>
          </cell>
          <cell r="K94">
            <v>527.4</v>
          </cell>
          <cell r="L94" t="e">
            <v>#REF!</v>
          </cell>
          <cell r="M94">
            <v>927.9</v>
          </cell>
          <cell r="N94">
            <v>186</v>
          </cell>
          <cell r="O94">
            <v>227.4</v>
          </cell>
          <cell r="P94">
            <v>289.10000000000002</v>
          </cell>
          <cell r="Q94">
            <v>225.4</v>
          </cell>
          <cell r="R94" t="e">
            <v>#REF!</v>
          </cell>
          <cell r="S94">
            <v>400.5</v>
          </cell>
          <cell r="T94">
            <v>186</v>
          </cell>
          <cell r="U94">
            <v>65.3</v>
          </cell>
          <cell r="V94">
            <v>52.1</v>
          </cell>
          <cell r="W94">
            <v>68.599999999999994</v>
          </cell>
          <cell r="X94">
            <v>227.4</v>
          </cell>
          <cell r="Y94">
            <v>68.5</v>
          </cell>
          <cell r="Z94">
            <v>68.2</v>
          </cell>
          <cell r="AA94">
            <v>90.7</v>
          </cell>
          <cell r="AB94">
            <v>289.10000000000002</v>
          </cell>
          <cell r="AC94">
            <v>72.2</v>
          </cell>
          <cell r="AD94">
            <v>72.3</v>
          </cell>
          <cell r="AE94">
            <v>144.6</v>
          </cell>
          <cell r="AF94">
            <v>225.4</v>
          </cell>
          <cell r="AG94">
            <v>68.2</v>
          </cell>
          <cell r="AH94">
            <v>69.099999999999994</v>
          </cell>
          <cell r="AI94">
            <v>88.1</v>
          </cell>
          <cell r="AJ94">
            <v>927.9</v>
          </cell>
        </row>
        <row r="95">
          <cell r="A95" t="str">
            <v>0530</v>
          </cell>
          <cell r="B95" t="str">
            <v>ФОП</v>
          </cell>
          <cell r="C95" t="str">
            <v>1.2.14.1.</v>
          </cell>
          <cell r="D95" t="str">
            <v>Оплата праці працівників та інші виплати, які відносяться  до ФОП</v>
          </cell>
          <cell r="E95" t="str">
            <v>0530</v>
          </cell>
          <cell r="F95">
            <v>10</v>
          </cell>
          <cell r="G95">
            <v>90</v>
          </cell>
          <cell r="H95">
            <v>144.80000000000001</v>
          </cell>
          <cell r="I95">
            <v>158.4</v>
          </cell>
          <cell r="J95">
            <v>223.4</v>
          </cell>
          <cell r="K95">
            <v>174.2</v>
          </cell>
          <cell r="L95">
            <v>239</v>
          </cell>
          <cell r="M95">
            <v>229.7</v>
          </cell>
          <cell r="N95">
            <v>53.9</v>
          </cell>
          <cell r="O95">
            <v>57.7</v>
          </cell>
          <cell r="P95">
            <v>57.7</v>
          </cell>
          <cell r="Q95">
            <v>60.4</v>
          </cell>
          <cell r="S95">
            <v>55.5</v>
          </cell>
          <cell r="T95">
            <v>53.9</v>
          </cell>
          <cell r="U95">
            <v>16.8</v>
          </cell>
          <cell r="V95">
            <v>14.9</v>
          </cell>
          <cell r="W95">
            <v>22.2</v>
          </cell>
          <cell r="X95">
            <v>57.7</v>
          </cell>
          <cell r="Y95">
            <v>16.8</v>
          </cell>
          <cell r="Z95">
            <v>16.7</v>
          </cell>
          <cell r="AA95">
            <v>24.2</v>
          </cell>
          <cell r="AB95">
            <v>57.7</v>
          </cell>
          <cell r="AC95">
            <v>16.7</v>
          </cell>
          <cell r="AD95">
            <v>16.7</v>
          </cell>
          <cell r="AE95">
            <v>24.3</v>
          </cell>
          <cell r="AF95">
            <v>60.4</v>
          </cell>
          <cell r="AG95">
            <v>16.7</v>
          </cell>
          <cell r="AH95">
            <v>16.7</v>
          </cell>
          <cell r="AI95">
            <v>27</v>
          </cell>
          <cell r="AJ95">
            <v>229.7</v>
          </cell>
        </row>
        <row r="96">
          <cell r="A96" t="str">
            <v>0531</v>
          </cell>
          <cell r="B96" t="str">
            <v>Е</v>
          </cell>
          <cell r="C96" t="str">
            <v>1.2.14.2.</v>
          </cell>
          <cell r="D96" t="str">
            <v xml:space="preserve">Інші виплати </v>
          </cell>
          <cell r="E96" t="str">
            <v>0531</v>
          </cell>
          <cell r="F96">
            <v>10</v>
          </cell>
          <cell r="G96">
            <v>90</v>
          </cell>
          <cell r="H96">
            <v>0</v>
          </cell>
          <cell r="I96">
            <v>2</v>
          </cell>
          <cell r="J96">
            <v>2</v>
          </cell>
          <cell r="K96">
            <v>1.5</v>
          </cell>
          <cell r="L96">
            <v>1.5</v>
          </cell>
          <cell r="M96">
            <v>7.3</v>
          </cell>
          <cell r="N96">
            <v>3.6</v>
          </cell>
          <cell r="O96">
            <v>1.3</v>
          </cell>
          <cell r="P96">
            <v>1.5</v>
          </cell>
          <cell r="Q96">
            <v>0.9</v>
          </cell>
          <cell r="S96">
            <v>5.8</v>
          </cell>
          <cell r="T96">
            <v>3.6</v>
          </cell>
          <cell r="U96">
            <v>1</v>
          </cell>
          <cell r="V96">
            <v>0</v>
          </cell>
          <cell r="W96">
            <v>2.6</v>
          </cell>
          <cell r="X96">
            <v>1.3</v>
          </cell>
          <cell r="Y96">
            <v>0.6</v>
          </cell>
          <cell r="Z96">
            <v>0.4</v>
          </cell>
          <cell r="AA96">
            <v>0.3</v>
          </cell>
          <cell r="AB96">
            <v>1.5</v>
          </cell>
          <cell r="AC96">
            <v>0.6</v>
          </cell>
          <cell r="AD96">
            <v>0.6</v>
          </cell>
          <cell r="AE96">
            <v>0.3</v>
          </cell>
          <cell r="AF96">
            <v>0.9</v>
          </cell>
          <cell r="AG96">
            <v>0.3</v>
          </cell>
          <cell r="AH96">
            <v>0.3</v>
          </cell>
          <cell r="AI96">
            <v>0.3</v>
          </cell>
          <cell r="AJ96">
            <v>7.3</v>
          </cell>
        </row>
        <row r="97">
          <cell r="A97" t="str">
            <v>0540</v>
          </cell>
          <cell r="B97" t="str">
            <v>СС</v>
          </cell>
          <cell r="C97" t="str">
            <v>1.2.14.3.</v>
          </cell>
          <cell r="D97" t="str">
            <v>Відрахування на соціальні заходи</v>
          </cell>
          <cell r="E97" t="str">
            <v>0540</v>
          </cell>
          <cell r="F97">
            <v>10</v>
          </cell>
          <cell r="G97">
            <v>90</v>
          </cell>
          <cell r="H97">
            <v>53</v>
          </cell>
          <cell r="I97">
            <v>61.1</v>
          </cell>
          <cell r="J97">
            <v>88</v>
          </cell>
          <cell r="K97">
            <v>67.599999999999994</v>
          </cell>
          <cell r="L97">
            <v>77.099999999999994</v>
          </cell>
          <cell r="M97">
            <v>85.9</v>
          </cell>
          <cell r="N97">
            <v>20.2</v>
          </cell>
          <cell r="O97">
            <v>21.5</v>
          </cell>
          <cell r="P97">
            <v>21.5</v>
          </cell>
          <cell r="Q97">
            <v>22.7</v>
          </cell>
          <cell r="S97">
            <v>18.3</v>
          </cell>
          <cell r="T97">
            <v>20.2</v>
          </cell>
          <cell r="U97">
            <v>6.4</v>
          </cell>
          <cell r="V97">
            <v>5.5</v>
          </cell>
          <cell r="W97">
            <v>8.3000000000000007</v>
          </cell>
          <cell r="X97">
            <v>21.5</v>
          </cell>
          <cell r="Y97">
            <v>2.7</v>
          </cell>
          <cell r="Z97">
            <v>2.7</v>
          </cell>
          <cell r="AA97">
            <v>16.100000000000001</v>
          </cell>
          <cell r="AB97">
            <v>21.5</v>
          </cell>
          <cell r="AC97">
            <v>6.2</v>
          </cell>
          <cell r="AD97">
            <v>6.2</v>
          </cell>
          <cell r="AE97">
            <v>9.1</v>
          </cell>
          <cell r="AF97">
            <v>22.7</v>
          </cell>
          <cell r="AG97">
            <v>6.3</v>
          </cell>
          <cell r="AH97">
            <v>6.3</v>
          </cell>
          <cell r="AI97">
            <v>10.1</v>
          </cell>
          <cell r="AJ97">
            <v>85.9</v>
          </cell>
        </row>
        <row r="98">
          <cell r="A98" t="str">
            <v>0541</v>
          </cell>
          <cell r="B98" t="str">
            <v>Е</v>
          </cell>
          <cell r="C98" t="str">
            <v>1.2.14.4.</v>
          </cell>
          <cell r="D98" t="str">
            <v>Оплата 5-ти днів тимчасової  непрацездатності</v>
          </cell>
          <cell r="E98" t="str">
            <v>0541</v>
          </cell>
          <cell r="F98">
            <v>10</v>
          </cell>
          <cell r="G98">
            <v>90</v>
          </cell>
          <cell r="H98">
            <v>1.7</v>
          </cell>
          <cell r="I98">
            <v>4</v>
          </cell>
          <cell r="J98">
            <v>4.4000000000000004</v>
          </cell>
          <cell r="K98">
            <v>3.1</v>
          </cell>
          <cell r="L98">
            <v>3</v>
          </cell>
          <cell r="M98">
            <v>12.3</v>
          </cell>
          <cell r="N98">
            <v>3.3</v>
          </cell>
          <cell r="O98">
            <v>3</v>
          </cell>
          <cell r="P98">
            <v>3</v>
          </cell>
          <cell r="Q98">
            <v>3</v>
          </cell>
          <cell r="S98">
            <v>9.1999999999999993</v>
          </cell>
          <cell r="T98">
            <v>3.3</v>
          </cell>
          <cell r="U98">
            <v>1</v>
          </cell>
          <cell r="V98">
            <v>1.3</v>
          </cell>
          <cell r="W98">
            <v>1</v>
          </cell>
          <cell r="X98">
            <v>3</v>
          </cell>
          <cell r="Y98">
            <v>1</v>
          </cell>
          <cell r="Z98">
            <v>1</v>
          </cell>
          <cell r="AA98">
            <v>1</v>
          </cell>
          <cell r="AB98">
            <v>3</v>
          </cell>
          <cell r="AC98">
            <v>1</v>
          </cell>
          <cell r="AD98">
            <v>1</v>
          </cell>
          <cell r="AE98">
            <v>1</v>
          </cell>
          <cell r="AF98">
            <v>3</v>
          </cell>
          <cell r="AG98">
            <v>1</v>
          </cell>
          <cell r="AH98">
            <v>1</v>
          </cell>
          <cell r="AI98">
            <v>1</v>
          </cell>
          <cell r="AJ98">
            <v>12.3</v>
          </cell>
        </row>
        <row r="99">
          <cell r="A99" t="str">
            <v>0544</v>
          </cell>
          <cell r="B99" t="str">
            <v>ФОП</v>
          </cell>
          <cell r="C99" t="str">
            <v>1.2.14.5.</v>
          </cell>
          <cell r="D99" t="str">
            <v>Забезпечення оплати відпусток</v>
          </cell>
          <cell r="E99" t="str">
            <v>0544</v>
          </cell>
          <cell r="F99">
            <v>10</v>
          </cell>
          <cell r="G99">
            <v>90</v>
          </cell>
          <cell r="H99">
            <v>8.6999999999999993</v>
          </cell>
          <cell r="I99">
            <v>11.2</v>
          </cell>
          <cell r="J99">
            <v>23.4</v>
          </cell>
          <cell r="K99">
            <v>18.7</v>
          </cell>
          <cell r="L99">
            <v>26.2</v>
          </cell>
          <cell r="M99">
            <v>17.3</v>
          </cell>
          <cell r="N99">
            <v>4.0999999999999996</v>
          </cell>
          <cell r="O99">
            <v>4.3</v>
          </cell>
          <cell r="P99">
            <v>4.3</v>
          </cell>
          <cell r="Q99">
            <v>4.5999999999999996</v>
          </cell>
          <cell r="S99">
            <v>-1.4</v>
          </cell>
          <cell r="T99">
            <v>4.0999999999999996</v>
          </cell>
          <cell r="U99">
            <v>1.2</v>
          </cell>
          <cell r="V99">
            <v>1</v>
          </cell>
          <cell r="W99">
            <v>1.9</v>
          </cell>
          <cell r="X99">
            <v>4.3</v>
          </cell>
          <cell r="Y99">
            <v>1.2</v>
          </cell>
          <cell r="Z99">
            <v>1.2</v>
          </cell>
          <cell r="AA99">
            <v>1.9</v>
          </cell>
          <cell r="AB99">
            <v>4.3</v>
          </cell>
          <cell r="AC99">
            <v>1.3</v>
          </cell>
          <cell r="AD99">
            <v>1.3</v>
          </cell>
          <cell r="AE99">
            <v>1.7</v>
          </cell>
          <cell r="AF99">
            <v>4.5999999999999996</v>
          </cell>
          <cell r="AG99">
            <v>1.3</v>
          </cell>
          <cell r="AH99">
            <v>1.3</v>
          </cell>
          <cell r="AI99">
            <v>2</v>
          </cell>
          <cell r="AJ99">
            <v>17.3</v>
          </cell>
        </row>
        <row r="100">
          <cell r="A100" t="str">
            <v>0545</v>
          </cell>
          <cell r="B100" t="str">
            <v>СС</v>
          </cell>
          <cell r="C100" t="str">
            <v>1.2.14.6.</v>
          </cell>
          <cell r="D100" t="str">
            <v>Забезпечення обов'язкових відрахувань на оплату відпусток</v>
          </cell>
          <cell r="E100" t="str">
            <v>0545</v>
          </cell>
          <cell r="F100">
            <v>10</v>
          </cell>
          <cell r="G100">
            <v>90</v>
          </cell>
          <cell r="H100">
            <v>3.3</v>
          </cell>
          <cell r="I100">
            <v>4.3</v>
          </cell>
          <cell r="J100">
            <v>9</v>
          </cell>
          <cell r="K100">
            <v>7.1</v>
          </cell>
          <cell r="L100">
            <v>8.6999999999999993</v>
          </cell>
          <cell r="M100">
            <v>6.4</v>
          </cell>
          <cell r="N100">
            <v>1.4</v>
          </cell>
          <cell r="O100">
            <v>1.6</v>
          </cell>
          <cell r="P100">
            <v>1.6</v>
          </cell>
          <cell r="Q100">
            <v>1.8</v>
          </cell>
          <cell r="S100">
            <v>-0.7</v>
          </cell>
          <cell r="T100">
            <v>1.4</v>
          </cell>
          <cell r="U100">
            <v>0.5</v>
          </cell>
          <cell r="V100">
            <v>0.4</v>
          </cell>
          <cell r="W100">
            <v>0.5</v>
          </cell>
          <cell r="X100">
            <v>1.6</v>
          </cell>
          <cell r="Y100">
            <v>0.5</v>
          </cell>
          <cell r="Z100">
            <v>0.5</v>
          </cell>
          <cell r="AA100">
            <v>0.6</v>
          </cell>
          <cell r="AB100">
            <v>1.6</v>
          </cell>
          <cell r="AC100">
            <v>0.5</v>
          </cell>
          <cell r="AD100">
            <v>0.5</v>
          </cell>
          <cell r="AE100">
            <v>0.6</v>
          </cell>
          <cell r="AF100">
            <v>1.8</v>
          </cell>
          <cell r="AG100">
            <v>0.5</v>
          </cell>
          <cell r="AH100">
            <v>0.5</v>
          </cell>
          <cell r="AI100">
            <v>0.8</v>
          </cell>
          <cell r="AJ100">
            <v>6.4</v>
          </cell>
        </row>
        <row r="101">
          <cell r="A101" t="str">
            <v>0511</v>
          </cell>
          <cell r="B101" t="str">
            <v>Е</v>
          </cell>
          <cell r="C101" t="str">
            <v>1.2.14.7.</v>
          </cell>
          <cell r="D101" t="str">
            <v>Спецодяг</v>
          </cell>
          <cell r="E101" t="str">
            <v>0511</v>
          </cell>
          <cell r="F101">
            <v>7</v>
          </cell>
          <cell r="G101">
            <v>93</v>
          </cell>
          <cell r="H101">
            <v>114.5</v>
          </cell>
          <cell r="I101">
            <v>157</v>
          </cell>
          <cell r="J101">
            <v>156</v>
          </cell>
          <cell r="K101">
            <v>93.3</v>
          </cell>
          <cell r="L101" t="e">
            <v>#REF!</v>
          </cell>
          <cell r="M101">
            <v>150</v>
          </cell>
          <cell r="N101">
            <v>40</v>
          </cell>
          <cell r="O101">
            <v>35</v>
          </cell>
          <cell r="P101">
            <v>35</v>
          </cell>
          <cell r="Q101">
            <v>40</v>
          </cell>
          <cell r="R101">
            <v>30</v>
          </cell>
          <cell r="S101">
            <v>56.7</v>
          </cell>
          <cell r="T101">
            <v>40</v>
          </cell>
          <cell r="U101">
            <v>18</v>
          </cell>
          <cell r="V101">
            <v>11</v>
          </cell>
          <cell r="W101">
            <v>11</v>
          </cell>
          <cell r="X101">
            <v>35</v>
          </cell>
          <cell r="Y101">
            <v>12</v>
          </cell>
          <cell r="Z101">
            <v>11</v>
          </cell>
          <cell r="AA101">
            <v>12</v>
          </cell>
          <cell r="AB101">
            <v>35</v>
          </cell>
          <cell r="AC101">
            <v>11</v>
          </cell>
          <cell r="AD101">
            <v>11</v>
          </cell>
          <cell r="AE101">
            <v>13</v>
          </cell>
          <cell r="AF101">
            <v>40</v>
          </cell>
          <cell r="AG101">
            <v>12</v>
          </cell>
          <cell r="AH101">
            <v>13</v>
          </cell>
          <cell r="AI101">
            <v>15</v>
          </cell>
          <cell r="AJ101">
            <v>150</v>
          </cell>
        </row>
        <row r="102">
          <cell r="A102" t="str">
            <v>0512</v>
          </cell>
          <cell r="B102" t="str">
            <v>Е</v>
          </cell>
          <cell r="C102" t="str">
            <v>1.2.14.8.</v>
          </cell>
          <cell r="D102" t="str">
            <v>Спецхарчування</v>
          </cell>
          <cell r="E102" t="str">
            <v>0512</v>
          </cell>
          <cell r="F102">
            <v>10</v>
          </cell>
          <cell r="G102">
            <v>90</v>
          </cell>
          <cell r="H102">
            <v>12.6</v>
          </cell>
          <cell r="I102">
            <v>15.5</v>
          </cell>
          <cell r="J102">
            <v>24.5</v>
          </cell>
          <cell r="K102">
            <v>21.9</v>
          </cell>
          <cell r="L102">
            <v>21.9</v>
          </cell>
          <cell r="M102">
            <v>28</v>
          </cell>
          <cell r="N102">
            <v>7</v>
          </cell>
          <cell r="O102">
            <v>7</v>
          </cell>
          <cell r="P102">
            <v>7</v>
          </cell>
          <cell r="Q102">
            <v>7</v>
          </cell>
          <cell r="R102">
            <v>2.5</v>
          </cell>
          <cell r="S102">
            <v>6.1</v>
          </cell>
          <cell r="T102">
            <v>7</v>
          </cell>
          <cell r="U102">
            <v>2.5</v>
          </cell>
          <cell r="V102">
            <v>2</v>
          </cell>
          <cell r="W102">
            <v>2.5</v>
          </cell>
          <cell r="X102">
            <v>7</v>
          </cell>
          <cell r="Y102">
            <v>2.2999999999999998</v>
          </cell>
          <cell r="Z102">
            <v>2.2999999999999998</v>
          </cell>
          <cell r="AA102">
            <v>2.4</v>
          </cell>
          <cell r="AB102">
            <v>7</v>
          </cell>
          <cell r="AC102">
            <v>2.2999999999999998</v>
          </cell>
          <cell r="AD102">
            <v>2.2999999999999998</v>
          </cell>
          <cell r="AE102">
            <v>2.4</v>
          </cell>
          <cell r="AF102">
            <v>7</v>
          </cell>
          <cell r="AG102">
            <v>2.4</v>
          </cell>
          <cell r="AH102">
            <v>2.2999999999999998</v>
          </cell>
          <cell r="AI102">
            <v>2.2999999999999998</v>
          </cell>
          <cell r="AJ102">
            <v>28</v>
          </cell>
        </row>
        <row r="103">
          <cell r="A103" t="str">
            <v>0513</v>
          </cell>
          <cell r="B103" t="str">
            <v>Е</v>
          </cell>
          <cell r="C103" t="str">
            <v>1.2.14.9.</v>
          </cell>
          <cell r="D103" t="str">
            <v>Захисні та інші засоби</v>
          </cell>
          <cell r="E103" t="str">
            <v>0513</v>
          </cell>
          <cell r="F103">
            <v>7</v>
          </cell>
          <cell r="G103">
            <v>93</v>
          </cell>
          <cell r="H103">
            <v>63.2</v>
          </cell>
          <cell r="I103">
            <v>157</v>
          </cell>
          <cell r="J103">
            <v>135</v>
          </cell>
          <cell r="K103">
            <v>72.099999999999994</v>
          </cell>
          <cell r="L103" t="e">
            <v>#REF!</v>
          </cell>
          <cell r="M103">
            <v>131</v>
          </cell>
          <cell r="N103">
            <v>37</v>
          </cell>
          <cell r="O103">
            <v>30</v>
          </cell>
          <cell r="P103">
            <v>31</v>
          </cell>
          <cell r="Q103">
            <v>33</v>
          </cell>
          <cell r="R103" t="e">
            <v>#REF!</v>
          </cell>
          <cell r="S103">
            <v>58.9</v>
          </cell>
          <cell r="T103">
            <v>37</v>
          </cell>
          <cell r="U103">
            <v>15</v>
          </cell>
          <cell r="V103">
            <v>10</v>
          </cell>
          <cell r="W103">
            <v>12</v>
          </cell>
          <cell r="X103">
            <v>30</v>
          </cell>
          <cell r="Y103">
            <v>10</v>
          </cell>
          <cell r="Z103">
            <v>10</v>
          </cell>
          <cell r="AA103">
            <v>10</v>
          </cell>
          <cell r="AB103">
            <v>31</v>
          </cell>
          <cell r="AC103">
            <v>10</v>
          </cell>
          <cell r="AD103">
            <v>10</v>
          </cell>
          <cell r="AE103">
            <v>11</v>
          </cell>
          <cell r="AF103">
            <v>33</v>
          </cell>
          <cell r="AG103">
            <v>11</v>
          </cell>
          <cell r="AH103">
            <v>11</v>
          </cell>
          <cell r="AI103">
            <v>11</v>
          </cell>
          <cell r="AJ103">
            <v>131</v>
          </cell>
        </row>
        <row r="104">
          <cell r="A104" t="str">
            <v>0514</v>
          </cell>
          <cell r="B104" t="str">
            <v>Е</v>
          </cell>
          <cell r="C104" t="str">
            <v>1.2.14.10.</v>
          </cell>
          <cell r="D104" t="str">
            <v>Інші витрати на охорону праці, техніку безпеки</v>
          </cell>
          <cell r="E104" t="str">
            <v>0514</v>
          </cell>
          <cell r="F104">
            <v>43</v>
          </cell>
          <cell r="G104">
            <v>57</v>
          </cell>
          <cell r="H104">
            <v>4.7</v>
          </cell>
          <cell r="I104">
            <v>16</v>
          </cell>
          <cell r="J104">
            <v>46</v>
          </cell>
          <cell r="K104">
            <v>36.299999999999997</v>
          </cell>
          <cell r="L104">
            <v>23</v>
          </cell>
          <cell r="M104">
            <v>35</v>
          </cell>
          <cell r="N104">
            <v>5</v>
          </cell>
          <cell r="O104">
            <v>6</v>
          </cell>
          <cell r="P104">
            <v>8</v>
          </cell>
          <cell r="Q104">
            <v>16</v>
          </cell>
          <cell r="S104">
            <v>-1.3</v>
          </cell>
          <cell r="T104">
            <v>5</v>
          </cell>
          <cell r="U104">
            <v>1</v>
          </cell>
          <cell r="V104">
            <v>2</v>
          </cell>
          <cell r="W104">
            <v>2</v>
          </cell>
          <cell r="X104">
            <v>6</v>
          </cell>
          <cell r="Y104">
            <v>2</v>
          </cell>
          <cell r="Z104">
            <v>2</v>
          </cell>
          <cell r="AA104">
            <v>2</v>
          </cell>
          <cell r="AB104">
            <v>8</v>
          </cell>
          <cell r="AC104">
            <v>2.6</v>
          </cell>
          <cell r="AD104">
            <v>2.7</v>
          </cell>
          <cell r="AE104">
            <v>2.7</v>
          </cell>
          <cell r="AF104">
            <v>16</v>
          </cell>
          <cell r="AG104">
            <v>5</v>
          </cell>
          <cell r="AH104">
            <v>5</v>
          </cell>
          <cell r="AI104">
            <v>6</v>
          </cell>
          <cell r="AJ104">
            <v>35</v>
          </cell>
        </row>
        <row r="105">
          <cell r="A105" t="str">
            <v>0515</v>
          </cell>
          <cell r="B105" t="str">
            <v>Е</v>
          </cell>
          <cell r="C105" t="str">
            <v>1.2.14.11.</v>
          </cell>
          <cell r="D105" t="str">
            <v>Екологічні витрати</v>
          </cell>
          <cell r="E105" t="str">
            <v>0515</v>
          </cell>
          <cell r="F105">
            <v>0</v>
          </cell>
          <cell r="G105">
            <v>100</v>
          </cell>
          <cell r="H105">
            <v>5.2</v>
          </cell>
          <cell r="I105">
            <v>37</v>
          </cell>
          <cell r="J105">
            <v>13</v>
          </cell>
          <cell r="K105">
            <v>9.1999999999999993</v>
          </cell>
          <cell r="L105">
            <v>9.1999999999999993</v>
          </cell>
          <cell r="M105">
            <v>196</v>
          </cell>
          <cell r="N105">
            <v>2.5</v>
          </cell>
          <cell r="O105">
            <v>53</v>
          </cell>
          <cell r="P105">
            <v>112.5</v>
          </cell>
          <cell r="Q105">
            <v>28</v>
          </cell>
          <cell r="S105">
            <v>186.8</v>
          </cell>
          <cell r="T105">
            <v>2.5</v>
          </cell>
          <cell r="U105">
            <v>0</v>
          </cell>
          <cell r="V105">
            <v>1</v>
          </cell>
          <cell r="W105">
            <v>1.5</v>
          </cell>
          <cell r="X105">
            <v>53</v>
          </cell>
          <cell r="Y105">
            <v>17</v>
          </cell>
          <cell r="Z105">
            <v>18</v>
          </cell>
          <cell r="AA105">
            <v>18</v>
          </cell>
          <cell r="AB105">
            <v>112.5</v>
          </cell>
          <cell r="AC105">
            <v>18</v>
          </cell>
          <cell r="AD105">
            <v>18</v>
          </cell>
          <cell r="AE105">
            <v>76.5</v>
          </cell>
          <cell r="AF105">
            <v>28</v>
          </cell>
          <cell r="AG105">
            <v>9</v>
          </cell>
          <cell r="AH105">
            <v>9</v>
          </cell>
          <cell r="AI105">
            <v>10</v>
          </cell>
          <cell r="AJ105">
            <v>196</v>
          </cell>
        </row>
        <row r="106">
          <cell r="A106" t="str">
            <v>0516</v>
          </cell>
          <cell r="B106" t="str">
            <v>Е</v>
          </cell>
          <cell r="C106" t="str">
            <v>1.2.14.12.</v>
          </cell>
          <cell r="D106" t="str">
            <v xml:space="preserve">Санітарно-гігієнічні заходи </v>
          </cell>
          <cell r="E106" t="str">
            <v>0516</v>
          </cell>
          <cell r="F106">
            <v>8.6</v>
          </cell>
          <cell r="G106">
            <v>91.4</v>
          </cell>
          <cell r="H106">
            <v>0</v>
          </cell>
          <cell r="I106">
            <v>0</v>
          </cell>
          <cell r="J106">
            <v>4.3</v>
          </cell>
          <cell r="K106">
            <v>4</v>
          </cell>
          <cell r="L106">
            <v>4</v>
          </cell>
          <cell r="M106">
            <v>10</v>
          </cell>
          <cell r="N106">
            <v>3</v>
          </cell>
          <cell r="O106">
            <v>2</v>
          </cell>
          <cell r="P106">
            <v>2</v>
          </cell>
          <cell r="Q106">
            <v>3</v>
          </cell>
          <cell r="R106">
            <v>1</v>
          </cell>
          <cell r="S106">
            <v>6</v>
          </cell>
          <cell r="T106">
            <v>3</v>
          </cell>
          <cell r="U106">
            <v>0.9</v>
          </cell>
          <cell r="V106">
            <v>1</v>
          </cell>
          <cell r="W106">
            <v>1.1000000000000001</v>
          </cell>
          <cell r="X106">
            <v>2</v>
          </cell>
          <cell r="Y106">
            <v>0.7</v>
          </cell>
          <cell r="Z106">
            <v>0.7</v>
          </cell>
          <cell r="AA106">
            <v>0.6</v>
          </cell>
          <cell r="AB106">
            <v>2</v>
          </cell>
          <cell r="AC106">
            <v>0.7</v>
          </cell>
          <cell r="AD106">
            <v>0.7</v>
          </cell>
          <cell r="AE106">
            <v>0.6</v>
          </cell>
          <cell r="AF106">
            <v>3</v>
          </cell>
          <cell r="AG106">
            <v>1</v>
          </cell>
          <cell r="AH106">
            <v>1</v>
          </cell>
          <cell r="AI106">
            <v>1</v>
          </cell>
          <cell r="AJ106">
            <v>10</v>
          </cell>
        </row>
        <row r="107">
          <cell r="A107" t="str">
            <v>0517</v>
          </cell>
          <cell r="B107" t="str">
            <v>Е</v>
          </cell>
          <cell r="C107" t="str">
            <v>1.2.14.13.</v>
          </cell>
          <cell r="D107" t="str">
            <v>Утримання медпункту</v>
          </cell>
          <cell r="E107" t="str">
            <v>0517</v>
          </cell>
          <cell r="F107">
            <v>8.6</v>
          </cell>
          <cell r="G107">
            <v>91.4</v>
          </cell>
          <cell r="H107">
            <v>15.8</v>
          </cell>
          <cell r="I107">
            <v>22</v>
          </cell>
          <cell r="J107">
            <v>20.7</v>
          </cell>
          <cell r="K107">
            <v>18.399999999999999</v>
          </cell>
          <cell r="L107">
            <v>18</v>
          </cell>
          <cell r="M107">
            <v>19</v>
          </cell>
          <cell r="N107">
            <v>5</v>
          </cell>
          <cell r="O107">
            <v>5</v>
          </cell>
          <cell r="P107">
            <v>4</v>
          </cell>
          <cell r="Q107">
            <v>5</v>
          </cell>
          <cell r="S107">
            <v>0.6</v>
          </cell>
          <cell r="T107">
            <v>5</v>
          </cell>
          <cell r="U107">
            <v>1</v>
          </cell>
          <cell r="V107">
            <v>2</v>
          </cell>
          <cell r="W107">
            <v>2</v>
          </cell>
          <cell r="X107">
            <v>5</v>
          </cell>
          <cell r="Y107">
            <v>1.7</v>
          </cell>
          <cell r="Z107">
            <v>1.7</v>
          </cell>
          <cell r="AA107">
            <v>1.6</v>
          </cell>
          <cell r="AB107">
            <v>4</v>
          </cell>
          <cell r="AC107">
            <v>1.3</v>
          </cell>
          <cell r="AD107">
            <v>1.3</v>
          </cell>
          <cell r="AE107">
            <v>1.4</v>
          </cell>
          <cell r="AF107">
            <v>5</v>
          </cell>
          <cell r="AG107">
            <v>1.7</v>
          </cell>
          <cell r="AH107">
            <v>1.7</v>
          </cell>
          <cell r="AI107">
            <v>1.6</v>
          </cell>
          <cell r="AJ107">
            <v>19</v>
          </cell>
        </row>
        <row r="108">
          <cell r="A108" t="str">
            <v>0550</v>
          </cell>
          <cell r="C108" t="str">
            <v>1.2.15.</v>
          </cell>
          <cell r="D108" t="str">
            <v>Інші витрати загальновиробничого призначення, в т. ч.</v>
          </cell>
          <cell r="E108" t="str">
            <v>0550</v>
          </cell>
          <cell r="H108">
            <v>1198.3</v>
          </cell>
          <cell r="I108">
            <v>1521.7</v>
          </cell>
          <cell r="J108">
            <v>1493.9</v>
          </cell>
          <cell r="K108">
            <v>1351.9</v>
          </cell>
          <cell r="L108">
            <v>1339.1</v>
          </cell>
          <cell r="M108" t="e">
            <v>#REF!</v>
          </cell>
          <cell r="N108" t="e">
            <v>#REF!</v>
          </cell>
          <cell r="O108" t="e">
            <v>#REF!</v>
          </cell>
          <cell r="P108">
            <v>831</v>
          </cell>
          <cell r="Q108">
            <v>785.4</v>
          </cell>
          <cell r="R108">
            <v>115.7</v>
          </cell>
          <cell r="S108" t="e">
            <v>#REF!</v>
          </cell>
          <cell r="T108" t="e">
            <v>#REF!</v>
          </cell>
          <cell r="U108">
            <v>233.6</v>
          </cell>
          <cell r="V108">
            <v>249</v>
          </cell>
          <cell r="W108" t="e">
            <v>#REF!</v>
          </cell>
          <cell r="X108" t="e">
            <v>#REF!</v>
          </cell>
          <cell r="Y108">
            <v>264.7</v>
          </cell>
          <cell r="Z108">
            <v>258.60000000000002</v>
          </cell>
          <cell r="AA108" t="e">
            <v>#REF!</v>
          </cell>
          <cell r="AB108">
            <v>831</v>
          </cell>
          <cell r="AC108">
            <v>275.10000000000002</v>
          </cell>
          <cell r="AD108">
            <v>265.10000000000002</v>
          </cell>
          <cell r="AE108">
            <v>290.8</v>
          </cell>
          <cell r="AF108">
            <v>785.4</v>
          </cell>
          <cell r="AG108">
            <v>263.5</v>
          </cell>
          <cell r="AH108">
            <v>256.5</v>
          </cell>
          <cell r="AI108">
            <v>265.39999999999998</v>
          </cell>
          <cell r="AJ108" t="e">
            <v>#REF!</v>
          </cell>
        </row>
        <row r="109">
          <cell r="A109" t="str">
            <v>0560</v>
          </cell>
          <cell r="B109" t="str">
            <v>Е</v>
          </cell>
          <cell r="C109" t="str">
            <v>1.2.15.1.</v>
          </cell>
          <cell r="D109" t="str">
            <v>Розрахунково-касове обслуговування та інші послуги банків</v>
          </cell>
          <cell r="E109" t="str">
            <v>0560</v>
          </cell>
          <cell r="F109">
            <v>7</v>
          </cell>
          <cell r="G109">
            <v>93</v>
          </cell>
          <cell r="H109">
            <v>151</v>
          </cell>
          <cell r="I109">
            <v>164</v>
          </cell>
          <cell r="J109">
            <v>186.5</v>
          </cell>
          <cell r="K109">
            <v>176.2</v>
          </cell>
          <cell r="L109">
            <v>176.2</v>
          </cell>
          <cell r="M109">
            <v>225</v>
          </cell>
          <cell r="N109">
            <v>49</v>
          </cell>
          <cell r="O109">
            <v>61</v>
          </cell>
          <cell r="P109">
            <v>56</v>
          </cell>
          <cell r="Q109">
            <v>59</v>
          </cell>
          <cell r="S109">
            <v>48.8</v>
          </cell>
          <cell r="T109">
            <v>49</v>
          </cell>
          <cell r="U109">
            <v>16</v>
          </cell>
          <cell r="V109">
            <v>14</v>
          </cell>
          <cell r="W109">
            <v>19</v>
          </cell>
          <cell r="X109">
            <v>61</v>
          </cell>
          <cell r="Y109">
            <v>25</v>
          </cell>
          <cell r="Z109">
            <v>18</v>
          </cell>
          <cell r="AA109">
            <v>18</v>
          </cell>
          <cell r="AB109">
            <v>56</v>
          </cell>
          <cell r="AC109">
            <v>18.7</v>
          </cell>
          <cell r="AD109">
            <v>18.7</v>
          </cell>
          <cell r="AE109">
            <v>18.600000000000001</v>
          </cell>
          <cell r="AF109">
            <v>59</v>
          </cell>
          <cell r="AG109">
            <v>18</v>
          </cell>
          <cell r="AH109">
            <v>18</v>
          </cell>
          <cell r="AI109">
            <v>23</v>
          </cell>
          <cell r="AJ109">
            <v>225</v>
          </cell>
        </row>
        <row r="110">
          <cell r="A110" t="str">
            <v>0570</v>
          </cell>
          <cell r="B110" t="str">
            <v>Е</v>
          </cell>
          <cell r="C110" t="str">
            <v>1.2.15.2.</v>
          </cell>
          <cell r="D110" t="str">
            <v>Витрати на зв'язок (поштові, телеграфні, телефонні, факс тощо)</v>
          </cell>
          <cell r="E110" t="str">
            <v>0570</v>
          </cell>
          <cell r="F110">
            <v>7</v>
          </cell>
          <cell r="G110">
            <v>93</v>
          </cell>
          <cell r="H110">
            <v>330.1</v>
          </cell>
          <cell r="I110">
            <v>443</v>
          </cell>
          <cell r="J110">
            <v>332</v>
          </cell>
          <cell r="K110">
            <v>324.10000000000002</v>
          </cell>
          <cell r="L110">
            <v>324.10000000000002</v>
          </cell>
          <cell r="M110">
            <v>380</v>
          </cell>
          <cell r="N110">
            <v>90</v>
          </cell>
          <cell r="O110">
            <v>94</v>
          </cell>
          <cell r="P110">
            <v>98</v>
          </cell>
          <cell r="Q110">
            <v>98</v>
          </cell>
          <cell r="R110">
            <v>68</v>
          </cell>
          <cell r="S110">
            <v>55.9</v>
          </cell>
          <cell r="T110">
            <v>90</v>
          </cell>
          <cell r="U110">
            <v>28</v>
          </cell>
          <cell r="V110">
            <v>30</v>
          </cell>
          <cell r="W110">
            <v>32</v>
          </cell>
          <cell r="X110">
            <v>94</v>
          </cell>
          <cell r="Y110">
            <v>31</v>
          </cell>
          <cell r="Z110">
            <v>31</v>
          </cell>
          <cell r="AA110">
            <v>32</v>
          </cell>
          <cell r="AB110">
            <v>98</v>
          </cell>
          <cell r="AC110">
            <v>33</v>
          </cell>
          <cell r="AD110">
            <v>32</v>
          </cell>
          <cell r="AE110">
            <v>33</v>
          </cell>
          <cell r="AF110">
            <v>98</v>
          </cell>
          <cell r="AG110">
            <v>33</v>
          </cell>
          <cell r="AH110">
            <v>32</v>
          </cell>
          <cell r="AI110">
            <v>33</v>
          </cell>
          <cell r="AJ110">
            <v>380</v>
          </cell>
        </row>
        <row r="111">
          <cell r="A111" t="str">
            <v>0580</v>
          </cell>
          <cell r="B111" t="str">
            <v>Е</v>
          </cell>
          <cell r="C111" t="str">
            <v>1.2.15.3.</v>
          </cell>
          <cell r="D111" t="str">
            <v>Інформаційно-обчислювальні послуги виробничого характеру</v>
          </cell>
          <cell r="E111" t="str">
            <v>0580</v>
          </cell>
          <cell r="F111">
            <v>7</v>
          </cell>
          <cell r="G111">
            <v>93</v>
          </cell>
          <cell r="H111">
            <v>22.5</v>
          </cell>
          <cell r="I111">
            <v>23</v>
          </cell>
          <cell r="J111">
            <v>28</v>
          </cell>
          <cell r="K111">
            <v>24</v>
          </cell>
          <cell r="L111">
            <v>0</v>
          </cell>
          <cell r="M111">
            <v>50</v>
          </cell>
          <cell r="N111">
            <v>11</v>
          </cell>
          <cell r="O111">
            <v>11</v>
          </cell>
          <cell r="P111">
            <v>14</v>
          </cell>
          <cell r="Q111">
            <v>14</v>
          </cell>
          <cell r="S111">
            <v>26</v>
          </cell>
          <cell r="T111">
            <v>11</v>
          </cell>
          <cell r="U111">
            <v>0</v>
          </cell>
          <cell r="V111">
            <v>4</v>
          </cell>
          <cell r="W111">
            <v>7</v>
          </cell>
          <cell r="X111">
            <v>11</v>
          </cell>
          <cell r="Y111">
            <v>3</v>
          </cell>
          <cell r="Z111">
            <v>4</v>
          </cell>
          <cell r="AA111">
            <v>4</v>
          </cell>
          <cell r="AB111">
            <v>14</v>
          </cell>
          <cell r="AC111">
            <v>4</v>
          </cell>
          <cell r="AD111">
            <v>5</v>
          </cell>
          <cell r="AE111">
            <v>5</v>
          </cell>
          <cell r="AF111">
            <v>14</v>
          </cell>
          <cell r="AG111">
            <v>4</v>
          </cell>
          <cell r="AH111">
            <v>5</v>
          </cell>
          <cell r="AI111">
            <v>5</v>
          </cell>
          <cell r="AJ111">
            <v>50</v>
          </cell>
        </row>
        <row r="112">
          <cell r="A112" t="str">
            <v>0590</v>
          </cell>
          <cell r="B112" t="str">
            <v>Е</v>
          </cell>
          <cell r="C112" t="str">
            <v>1.2.15.4.</v>
          </cell>
          <cell r="D112" t="str">
            <v>Канцелярські витрати,  поліграфічні послуги тощо</v>
          </cell>
          <cell r="E112" t="str">
            <v>0590</v>
          </cell>
          <cell r="F112">
            <v>7.5</v>
          </cell>
          <cell r="G112">
            <v>92.5</v>
          </cell>
          <cell r="H112">
            <v>77.900000000000006</v>
          </cell>
          <cell r="I112">
            <v>85</v>
          </cell>
          <cell r="J112">
            <v>73.8</v>
          </cell>
          <cell r="K112">
            <v>73.8</v>
          </cell>
          <cell r="L112">
            <v>73.8</v>
          </cell>
          <cell r="M112">
            <v>100</v>
          </cell>
          <cell r="N112">
            <v>24</v>
          </cell>
          <cell r="O112">
            <v>28</v>
          </cell>
          <cell r="P112">
            <v>25</v>
          </cell>
          <cell r="Q112">
            <v>23</v>
          </cell>
          <cell r="R112">
            <v>16</v>
          </cell>
          <cell r="S112">
            <v>26.2</v>
          </cell>
          <cell r="T112">
            <v>24</v>
          </cell>
          <cell r="U112">
            <v>6</v>
          </cell>
          <cell r="V112">
            <v>7</v>
          </cell>
          <cell r="W112">
            <v>11</v>
          </cell>
          <cell r="X112">
            <v>28</v>
          </cell>
          <cell r="Y112">
            <v>10</v>
          </cell>
          <cell r="Z112">
            <v>9</v>
          </cell>
          <cell r="AA112">
            <v>9</v>
          </cell>
          <cell r="AB112">
            <v>25</v>
          </cell>
          <cell r="AC112">
            <v>8</v>
          </cell>
          <cell r="AD112">
            <v>8</v>
          </cell>
          <cell r="AE112">
            <v>9</v>
          </cell>
          <cell r="AF112">
            <v>23</v>
          </cell>
          <cell r="AG112">
            <v>8</v>
          </cell>
          <cell r="AH112">
            <v>7</v>
          </cell>
          <cell r="AI112">
            <v>8</v>
          </cell>
          <cell r="AJ112">
            <v>100</v>
          </cell>
        </row>
        <row r="113">
          <cell r="A113" t="str">
            <v>0620</v>
          </cell>
          <cell r="B113" t="str">
            <v>Е</v>
          </cell>
          <cell r="C113" t="str">
            <v>1.2.15.5.</v>
          </cell>
          <cell r="D113" t="str">
            <v>Утримання колекторів</v>
          </cell>
          <cell r="E113" t="str">
            <v>0620</v>
          </cell>
          <cell r="F113">
            <v>0</v>
          </cell>
          <cell r="G113">
            <v>100</v>
          </cell>
          <cell r="H113">
            <v>6.7</v>
          </cell>
          <cell r="I113">
            <v>8</v>
          </cell>
          <cell r="J113">
            <v>7.6</v>
          </cell>
          <cell r="K113">
            <v>7.6</v>
          </cell>
          <cell r="L113">
            <v>8</v>
          </cell>
          <cell r="M113">
            <v>8</v>
          </cell>
          <cell r="N113">
            <v>2</v>
          </cell>
          <cell r="O113">
            <v>2</v>
          </cell>
          <cell r="P113">
            <v>2</v>
          </cell>
          <cell r="Q113">
            <v>2</v>
          </cell>
          <cell r="S113">
            <v>0.4</v>
          </cell>
          <cell r="T113">
            <v>2</v>
          </cell>
          <cell r="U113">
            <v>1</v>
          </cell>
          <cell r="V113">
            <v>1</v>
          </cell>
          <cell r="W113">
            <v>0</v>
          </cell>
          <cell r="X113">
            <v>2</v>
          </cell>
          <cell r="Y113">
            <v>0.7</v>
          </cell>
          <cell r="Z113">
            <v>0.7</v>
          </cell>
          <cell r="AA113">
            <v>0.6</v>
          </cell>
          <cell r="AB113">
            <v>2</v>
          </cell>
          <cell r="AC113">
            <v>0.7</v>
          </cell>
          <cell r="AD113">
            <v>0.7</v>
          </cell>
          <cell r="AE113">
            <v>0.6</v>
          </cell>
          <cell r="AF113">
            <v>2</v>
          </cell>
          <cell r="AG113">
            <v>0.7</v>
          </cell>
          <cell r="AH113">
            <v>0.7</v>
          </cell>
          <cell r="AI113">
            <v>0.6</v>
          </cell>
          <cell r="AJ113">
            <v>8</v>
          </cell>
        </row>
        <row r="114">
          <cell r="A114" t="str">
            <v>0640</v>
          </cell>
          <cell r="B114" t="str">
            <v>Е</v>
          </cell>
          <cell r="C114" t="str">
            <v>1.2.15.6.</v>
          </cell>
          <cell r="D114" t="str">
            <v>Транспортні послуги</v>
          </cell>
          <cell r="E114" t="str">
            <v>0640</v>
          </cell>
          <cell r="F114">
            <v>7</v>
          </cell>
          <cell r="G114">
            <v>93</v>
          </cell>
          <cell r="H114">
            <v>357.7</v>
          </cell>
          <cell r="I114">
            <v>404.5</v>
          </cell>
          <cell r="J114">
            <v>490.1</v>
          </cell>
          <cell r="K114">
            <v>488.1</v>
          </cell>
          <cell r="L114">
            <v>490</v>
          </cell>
          <cell r="M114">
            <v>490</v>
          </cell>
          <cell r="N114">
            <v>157</v>
          </cell>
          <cell r="O114">
            <v>120</v>
          </cell>
          <cell r="P114">
            <v>120</v>
          </cell>
          <cell r="Q114">
            <v>93</v>
          </cell>
          <cell r="R114">
            <v>15</v>
          </cell>
          <cell r="S114">
            <v>1.9</v>
          </cell>
          <cell r="T114">
            <v>157</v>
          </cell>
          <cell r="U114">
            <v>55</v>
          </cell>
          <cell r="V114">
            <v>51</v>
          </cell>
          <cell r="W114">
            <v>51</v>
          </cell>
          <cell r="X114">
            <v>120</v>
          </cell>
          <cell r="Y114">
            <v>40</v>
          </cell>
          <cell r="Z114">
            <v>40</v>
          </cell>
          <cell r="AA114">
            <v>40</v>
          </cell>
          <cell r="AB114">
            <v>120</v>
          </cell>
          <cell r="AC114">
            <v>40</v>
          </cell>
          <cell r="AD114">
            <v>40</v>
          </cell>
          <cell r="AE114">
            <v>40</v>
          </cell>
          <cell r="AF114">
            <v>93</v>
          </cell>
          <cell r="AG114">
            <v>33</v>
          </cell>
          <cell r="AH114">
            <v>30</v>
          </cell>
          <cell r="AI114">
            <v>30</v>
          </cell>
          <cell r="AJ114">
            <v>490</v>
          </cell>
        </row>
        <row r="115">
          <cell r="A115" t="str">
            <v>0650</v>
          </cell>
          <cell r="B115" t="str">
            <v>Е</v>
          </cell>
          <cell r="C115" t="str">
            <v>1.2.15.7.</v>
          </cell>
          <cell r="D115" t="str">
            <v>Підготовка та перепідготовка кадрів</v>
          </cell>
          <cell r="E115" t="str">
            <v>0650</v>
          </cell>
          <cell r="F115">
            <v>7</v>
          </cell>
          <cell r="G115">
            <v>93</v>
          </cell>
          <cell r="H115">
            <v>123.6</v>
          </cell>
          <cell r="I115">
            <v>139.5</v>
          </cell>
          <cell r="J115">
            <v>165.5</v>
          </cell>
          <cell r="K115">
            <v>109.7</v>
          </cell>
          <cell r="L115">
            <v>109.7</v>
          </cell>
          <cell r="M115">
            <v>132</v>
          </cell>
          <cell r="N115">
            <v>43</v>
          </cell>
          <cell r="O115">
            <v>23</v>
          </cell>
          <cell r="P115">
            <v>46</v>
          </cell>
          <cell r="Q115">
            <v>20</v>
          </cell>
          <cell r="S115">
            <v>22.3</v>
          </cell>
          <cell r="T115">
            <v>43</v>
          </cell>
          <cell r="U115">
            <v>10</v>
          </cell>
          <cell r="V115">
            <v>20</v>
          </cell>
          <cell r="W115">
            <v>13</v>
          </cell>
          <cell r="X115">
            <v>23</v>
          </cell>
          <cell r="Y115">
            <v>9</v>
          </cell>
          <cell r="Z115">
            <v>7</v>
          </cell>
          <cell r="AA115">
            <v>7</v>
          </cell>
          <cell r="AB115">
            <v>46</v>
          </cell>
          <cell r="AC115">
            <v>15</v>
          </cell>
          <cell r="AD115">
            <v>5</v>
          </cell>
          <cell r="AE115">
            <v>26</v>
          </cell>
          <cell r="AF115">
            <v>20</v>
          </cell>
          <cell r="AG115">
            <v>6</v>
          </cell>
          <cell r="AH115">
            <v>6</v>
          </cell>
          <cell r="AI115">
            <v>8</v>
          </cell>
          <cell r="AJ115">
            <v>132</v>
          </cell>
        </row>
        <row r="116">
          <cell r="A116" t="str">
            <v>0651</v>
          </cell>
          <cell r="B116" t="str">
            <v>Е</v>
          </cell>
          <cell r="C116" t="str">
            <v>1.2.15.8.</v>
          </cell>
          <cell r="D116" t="str">
            <v>Відрахування на соціальні заходи</v>
          </cell>
          <cell r="E116" t="str">
            <v>0651</v>
          </cell>
          <cell r="F116">
            <v>0</v>
          </cell>
          <cell r="G116">
            <v>100</v>
          </cell>
          <cell r="H116">
            <v>0</v>
          </cell>
          <cell r="I116">
            <v>0</v>
          </cell>
          <cell r="J116">
            <v>0</v>
          </cell>
          <cell r="K116">
            <v>0</v>
          </cell>
          <cell r="M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row>
        <row r="117">
          <cell r="A117" t="str">
            <v>0660</v>
          </cell>
          <cell r="B117" t="str">
            <v>Е</v>
          </cell>
          <cell r="C117" t="str">
            <v>1.2.15.9.</v>
          </cell>
          <cell r="D117" t="str">
            <v>Плата за землю</v>
          </cell>
          <cell r="E117" t="str">
            <v>0660</v>
          </cell>
          <cell r="F117">
            <v>6.5</v>
          </cell>
          <cell r="G117">
            <v>93.5</v>
          </cell>
          <cell r="H117">
            <v>28.1</v>
          </cell>
          <cell r="I117">
            <v>31.6</v>
          </cell>
          <cell r="J117">
            <v>28</v>
          </cell>
          <cell r="K117">
            <v>28.6</v>
          </cell>
          <cell r="L117">
            <v>28.6</v>
          </cell>
          <cell r="M117">
            <v>1253</v>
          </cell>
          <cell r="N117">
            <v>313</v>
          </cell>
          <cell r="O117">
            <v>313.3</v>
          </cell>
          <cell r="P117">
            <v>313.3</v>
          </cell>
          <cell r="Q117">
            <v>313.39999999999998</v>
          </cell>
          <cell r="S117">
            <v>1224.4000000000001</v>
          </cell>
          <cell r="T117">
            <v>313</v>
          </cell>
          <cell r="U117">
            <v>104</v>
          </cell>
          <cell r="V117">
            <v>104</v>
          </cell>
          <cell r="W117">
            <v>105</v>
          </cell>
          <cell r="X117">
            <v>313.3</v>
          </cell>
          <cell r="Y117">
            <v>104.4</v>
          </cell>
          <cell r="Z117">
            <v>104.4</v>
          </cell>
          <cell r="AA117">
            <v>104.5</v>
          </cell>
          <cell r="AB117">
            <v>313.3</v>
          </cell>
          <cell r="AC117">
            <v>104.4</v>
          </cell>
          <cell r="AD117">
            <v>104.4</v>
          </cell>
          <cell r="AE117">
            <v>104.5</v>
          </cell>
          <cell r="AF117">
            <v>313.39999999999998</v>
          </cell>
          <cell r="AG117">
            <v>104.5</v>
          </cell>
          <cell r="AH117">
            <v>104.5</v>
          </cell>
          <cell r="AI117">
            <v>104.4</v>
          </cell>
          <cell r="AJ117">
            <v>1253</v>
          </cell>
        </row>
        <row r="118">
          <cell r="A118" t="str">
            <v>0670</v>
          </cell>
          <cell r="B118" t="str">
            <v>Е</v>
          </cell>
          <cell r="C118" t="str">
            <v>1.2.15.10.</v>
          </cell>
          <cell r="D118" t="str">
            <v>Плата за використання водних ресурсів</v>
          </cell>
          <cell r="E118" t="str">
            <v>0670</v>
          </cell>
          <cell r="F118">
            <v>0</v>
          </cell>
          <cell r="G118">
            <v>100</v>
          </cell>
          <cell r="H118">
            <v>0.4</v>
          </cell>
          <cell r="I118">
            <v>0</v>
          </cell>
          <cell r="J118">
            <v>0</v>
          </cell>
          <cell r="K118">
            <v>0.5</v>
          </cell>
          <cell r="L118">
            <v>0.5</v>
          </cell>
          <cell r="M118" t="e">
            <v>#REF!</v>
          </cell>
          <cell r="N118" t="e">
            <v>#REF!</v>
          </cell>
          <cell r="O118" t="e">
            <v>#REF!</v>
          </cell>
          <cell r="P118">
            <v>0.2</v>
          </cell>
          <cell r="Q118">
            <v>0.1</v>
          </cell>
          <cell r="S118" t="e">
            <v>#REF!</v>
          </cell>
          <cell r="T118" t="e">
            <v>#REF!</v>
          </cell>
          <cell r="U118">
            <v>0</v>
          </cell>
          <cell r="V118">
            <v>0</v>
          </cell>
          <cell r="W118" t="e">
            <v>#REF!</v>
          </cell>
          <cell r="X118" t="e">
            <v>#REF!</v>
          </cell>
          <cell r="Y118">
            <v>0.1</v>
          </cell>
          <cell r="Z118">
            <v>0.1</v>
          </cell>
          <cell r="AA118" t="e">
            <v>#REF!</v>
          </cell>
          <cell r="AB118">
            <v>0.2</v>
          </cell>
          <cell r="AC118">
            <v>0.1</v>
          </cell>
          <cell r="AD118">
            <v>0.1</v>
          </cell>
          <cell r="AE118">
            <v>0</v>
          </cell>
          <cell r="AF118">
            <v>0.1</v>
          </cell>
          <cell r="AG118">
            <v>0</v>
          </cell>
          <cell r="AH118">
            <v>0</v>
          </cell>
          <cell r="AI118">
            <v>0.1</v>
          </cell>
          <cell r="AJ118" t="e">
            <v>#REF!</v>
          </cell>
        </row>
        <row r="119">
          <cell r="A119" t="str">
            <v>0680</v>
          </cell>
          <cell r="B119" t="str">
            <v>Е</v>
          </cell>
          <cell r="C119" t="str">
            <v>1.2.15.11.</v>
          </cell>
          <cell r="D119" t="str">
            <v>Плата за забруднення навколишнього  природного середовища</v>
          </cell>
          <cell r="E119" t="str">
            <v>0680</v>
          </cell>
          <cell r="F119">
            <v>0</v>
          </cell>
          <cell r="G119">
            <v>100</v>
          </cell>
          <cell r="H119">
            <v>0</v>
          </cell>
          <cell r="I119">
            <v>0</v>
          </cell>
          <cell r="J119">
            <v>0</v>
          </cell>
          <cell r="K119">
            <v>0</v>
          </cell>
          <cell r="M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row>
        <row r="120">
          <cell r="A120" t="str">
            <v>0690</v>
          </cell>
          <cell r="B120" t="str">
            <v>Е</v>
          </cell>
          <cell r="C120" t="str">
            <v>1.2.15.12.</v>
          </cell>
          <cell r="D120" t="str">
            <v>Комунальний податок</v>
          </cell>
          <cell r="E120" t="str">
            <v>0690</v>
          </cell>
          <cell r="F120">
            <v>10</v>
          </cell>
          <cell r="G120">
            <v>90</v>
          </cell>
          <cell r="H120">
            <v>21.8</v>
          </cell>
          <cell r="I120">
            <v>23.1</v>
          </cell>
          <cell r="J120">
            <v>23</v>
          </cell>
          <cell r="K120">
            <v>21.5</v>
          </cell>
          <cell r="L120">
            <v>21.5</v>
          </cell>
          <cell r="M120">
            <v>23</v>
          </cell>
          <cell r="N120">
            <v>6</v>
          </cell>
          <cell r="O120">
            <v>5.7</v>
          </cell>
          <cell r="P120">
            <v>5.8</v>
          </cell>
          <cell r="Q120">
            <v>5.5</v>
          </cell>
          <cell r="R120">
            <v>1.2</v>
          </cell>
          <cell r="S120">
            <v>1.5</v>
          </cell>
          <cell r="T120">
            <v>6</v>
          </cell>
          <cell r="U120">
            <v>2</v>
          </cell>
          <cell r="V120">
            <v>4</v>
          </cell>
          <cell r="W120">
            <v>0</v>
          </cell>
          <cell r="X120">
            <v>5.7</v>
          </cell>
          <cell r="Y120">
            <v>1.9</v>
          </cell>
          <cell r="Z120">
            <v>1.9</v>
          </cell>
          <cell r="AA120">
            <v>1.9</v>
          </cell>
          <cell r="AB120">
            <v>5.8</v>
          </cell>
          <cell r="AC120">
            <v>1.9</v>
          </cell>
          <cell r="AD120">
            <v>1.9</v>
          </cell>
          <cell r="AE120">
            <v>2</v>
          </cell>
          <cell r="AF120">
            <v>5.5</v>
          </cell>
          <cell r="AG120">
            <v>1.8</v>
          </cell>
          <cell r="AH120">
            <v>1.8</v>
          </cell>
          <cell r="AI120">
            <v>1.9</v>
          </cell>
          <cell r="AJ120">
            <v>23</v>
          </cell>
        </row>
        <row r="121">
          <cell r="A121" t="str">
            <v>0710</v>
          </cell>
          <cell r="B121" t="str">
            <v>Е</v>
          </cell>
          <cell r="C121" t="str">
            <v>1.2.15.13.</v>
          </cell>
          <cell r="D121" t="str">
            <v>Податок з власників транспортних засобів</v>
          </cell>
          <cell r="E121" t="str">
            <v>0710</v>
          </cell>
          <cell r="F121">
            <v>0</v>
          </cell>
          <cell r="G121">
            <v>100</v>
          </cell>
          <cell r="H121">
            <v>0</v>
          </cell>
          <cell r="I121">
            <v>0</v>
          </cell>
          <cell r="J121">
            <v>0</v>
          </cell>
          <cell r="K121">
            <v>0</v>
          </cell>
          <cell r="M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row>
        <row r="122">
          <cell r="A122" t="str">
            <v>0720</v>
          </cell>
          <cell r="B122" t="str">
            <v>Е</v>
          </cell>
          <cell r="C122" t="str">
            <v>1.2.15.14.</v>
          </cell>
          <cell r="D122" t="str">
            <v>Техлітература</v>
          </cell>
          <cell r="E122" t="str">
            <v>0720</v>
          </cell>
          <cell r="F122">
            <v>7</v>
          </cell>
          <cell r="G122">
            <v>93</v>
          </cell>
          <cell r="H122">
            <v>14.6</v>
          </cell>
          <cell r="I122">
            <v>30</v>
          </cell>
          <cell r="J122">
            <v>37</v>
          </cell>
          <cell r="K122">
            <v>35.9</v>
          </cell>
          <cell r="L122">
            <v>35.9</v>
          </cell>
          <cell r="M122">
            <v>34</v>
          </cell>
          <cell r="N122">
            <v>6</v>
          </cell>
          <cell r="O122">
            <v>12</v>
          </cell>
          <cell r="P122">
            <v>4</v>
          </cell>
          <cell r="Q122">
            <v>12</v>
          </cell>
          <cell r="R122">
            <v>4</v>
          </cell>
          <cell r="S122">
            <v>-1.9</v>
          </cell>
          <cell r="T122">
            <v>6</v>
          </cell>
          <cell r="U122">
            <v>1.6</v>
          </cell>
          <cell r="V122">
            <v>2</v>
          </cell>
          <cell r="W122">
            <v>2.4</v>
          </cell>
          <cell r="X122">
            <v>12</v>
          </cell>
          <cell r="Y122">
            <v>3</v>
          </cell>
          <cell r="Z122">
            <v>6</v>
          </cell>
          <cell r="AA122">
            <v>3</v>
          </cell>
          <cell r="AB122">
            <v>4</v>
          </cell>
          <cell r="AC122">
            <v>1.3</v>
          </cell>
          <cell r="AD122">
            <v>1.3</v>
          </cell>
          <cell r="AE122">
            <v>1.4</v>
          </cell>
          <cell r="AF122">
            <v>12</v>
          </cell>
          <cell r="AG122">
            <v>6</v>
          </cell>
          <cell r="AH122">
            <v>3</v>
          </cell>
          <cell r="AI122">
            <v>3</v>
          </cell>
          <cell r="AJ122">
            <v>34</v>
          </cell>
        </row>
        <row r="123">
          <cell r="A123" t="str">
            <v>0740</v>
          </cell>
          <cell r="B123" t="str">
            <v>Е</v>
          </cell>
          <cell r="C123" t="str">
            <v>1.2.15.15.</v>
          </cell>
          <cell r="D123" t="str">
            <v>Вивезення відходів</v>
          </cell>
          <cell r="E123" t="str">
            <v>0740</v>
          </cell>
          <cell r="F123">
            <v>6</v>
          </cell>
          <cell r="G123">
            <v>94</v>
          </cell>
          <cell r="H123">
            <v>42.6</v>
          </cell>
          <cell r="I123">
            <v>55</v>
          </cell>
          <cell r="J123">
            <v>38.799999999999997</v>
          </cell>
          <cell r="K123">
            <v>37.6</v>
          </cell>
          <cell r="L123">
            <v>37.6</v>
          </cell>
          <cell r="M123">
            <v>39</v>
          </cell>
          <cell r="N123">
            <v>9.6999999999999993</v>
          </cell>
          <cell r="O123">
            <v>9.6999999999999993</v>
          </cell>
          <cell r="P123">
            <v>9.6999999999999993</v>
          </cell>
          <cell r="Q123">
            <v>9.9</v>
          </cell>
          <cell r="R123">
            <v>6</v>
          </cell>
          <cell r="S123">
            <v>1.4</v>
          </cell>
          <cell r="T123">
            <v>9.6999999999999993</v>
          </cell>
          <cell r="U123">
            <v>3</v>
          </cell>
          <cell r="V123">
            <v>3</v>
          </cell>
          <cell r="W123">
            <v>3.7</v>
          </cell>
          <cell r="X123">
            <v>9.6999999999999993</v>
          </cell>
          <cell r="Y123">
            <v>3.3</v>
          </cell>
          <cell r="Z123">
            <v>3.2</v>
          </cell>
          <cell r="AA123">
            <v>3.2</v>
          </cell>
          <cell r="AB123">
            <v>9.6999999999999993</v>
          </cell>
          <cell r="AC123">
            <v>3.2</v>
          </cell>
          <cell r="AD123">
            <v>3.2</v>
          </cell>
          <cell r="AE123">
            <v>3.3</v>
          </cell>
          <cell r="AF123">
            <v>9.9</v>
          </cell>
          <cell r="AG123">
            <v>3.3</v>
          </cell>
          <cell r="AH123">
            <v>3.3</v>
          </cell>
          <cell r="AI123">
            <v>3.3</v>
          </cell>
          <cell r="AJ123">
            <v>39</v>
          </cell>
        </row>
        <row r="124">
          <cell r="A124" t="str">
            <v>0750</v>
          </cell>
          <cell r="B124" t="str">
            <v>Е</v>
          </cell>
          <cell r="C124" t="str">
            <v>1.2.15.16.</v>
          </cell>
          <cell r="D124" t="str">
            <v>Цивільна оборона</v>
          </cell>
          <cell r="E124" t="str">
            <v>0750</v>
          </cell>
          <cell r="F124">
            <v>50</v>
          </cell>
          <cell r="G124">
            <v>50</v>
          </cell>
          <cell r="H124">
            <v>0</v>
          </cell>
          <cell r="I124">
            <v>20</v>
          </cell>
          <cell r="J124">
            <v>9</v>
          </cell>
          <cell r="K124">
            <v>0</v>
          </cell>
          <cell r="M124">
            <v>0</v>
          </cell>
          <cell r="O124">
            <v>0</v>
          </cell>
          <cell r="P124">
            <v>0</v>
          </cell>
          <cell r="Q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row>
        <row r="125">
          <cell r="A125" t="str">
            <v>0760</v>
          </cell>
          <cell r="B125" t="str">
            <v>Е</v>
          </cell>
          <cell r="C125" t="str">
            <v>1.2.15.17.</v>
          </cell>
          <cell r="D125" t="str">
            <v>Хімчистка та прання білизни</v>
          </cell>
          <cell r="E125" t="str">
            <v>0760</v>
          </cell>
          <cell r="F125">
            <v>12</v>
          </cell>
          <cell r="G125">
            <v>88</v>
          </cell>
          <cell r="H125">
            <v>13.4</v>
          </cell>
          <cell r="I125">
            <v>16</v>
          </cell>
          <cell r="J125">
            <v>11.6</v>
          </cell>
          <cell r="K125">
            <v>10.199999999999999</v>
          </cell>
          <cell r="L125">
            <v>10.199999999999999</v>
          </cell>
          <cell r="M125">
            <v>16</v>
          </cell>
          <cell r="N125">
            <v>5</v>
          </cell>
          <cell r="O125">
            <v>4</v>
          </cell>
          <cell r="P125">
            <v>4</v>
          </cell>
          <cell r="Q125">
            <v>3</v>
          </cell>
          <cell r="R125">
            <v>2.5</v>
          </cell>
          <cell r="S125">
            <v>5.8</v>
          </cell>
          <cell r="T125">
            <v>5</v>
          </cell>
          <cell r="U125">
            <v>2</v>
          </cell>
          <cell r="V125">
            <v>2.5</v>
          </cell>
          <cell r="W125">
            <v>0.5</v>
          </cell>
          <cell r="X125">
            <v>4</v>
          </cell>
          <cell r="Y125">
            <v>1.3</v>
          </cell>
          <cell r="Z125">
            <v>1.3</v>
          </cell>
          <cell r="AA125">
            <v>1.4</v>
          </cell>
          <cell r="AB125">
            <v>4</v>
          </cell>
          <cell r="AC125">
            <v>1.3</v>
          </cell>
          <cell r="AD125">
            <v>1.3</v>
          </cell>
          <cell r="AE125">
            <v>1.4</v>
          </cell>
          <cell r="AF125">
            <v>3</v>
          </cell>
          <cell r="AG125">
            <v>1</v>
          </cell>
          <cell r="AH125">
            <v>1</v>
          </cell>
          <cell r="AI125">
            <v>1</v>
          </cell>
          <cell r="AJ125">
            <v>16</v>
          </cell>
        </row>
        <row r="126">
          <cell r="A126" t="str">
            <v>0780</v>
          </cell>
          <cell r="B126" t="str">
            <v>Е</v>
          </cell>
          <cell r="C126" t="str">
            <v>1.2.15.18.</v>
          </cell>
          <cell r="D126" t="str">
            <v>Витрати на одержання дозволу на розриття робіт на теплових мережах</v>
          </cell>
          <cell r="E126" t="str">
            <v>0780</v>
          </cell>
          <cell r="F126">
            <v>0</v>
          </cell>
          <cell r="G126">
            <v>100</v>
          </cell>
          <cell r="H126">
            <v>0</v>
          </cell>
          <cell r="I126">
            <v>0</v>
          </cell>
          <cell r="J126">
            <v>0</v>
          </cell>
          <cell r="K126">
            <v>0</v>
          </cell>
          <cell r="M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row>
        <row r="127">
          <cell r="A127" t="str">
            <v>0790</v>
          </cell>
          <cell r="B127" t="str">
            <v>Е</v>
          </cell>
          <cell r="C127" t="str">
            <v>1.2.15.19.</v>
          </cell>
          <cell r="D127" t="str">
            <v>Готельний збір</v>
          </cell>
          <cell r="E127" t="str">
            <v>0790</v>
          </cell>
          <cell r="F127">
            <v>0</v>
          </cell>
          <cell r="G127">
            <v>100</v>
          </cell>
          <cell r="H127">
            <v>0</v>
          </cell>
          <cell r="I127">
            <v>0</v>
          </cell>
          <cell r="J127">
            <v>0</v>
          </cell>
          <cell r="K127">
            <v>0</v>
          </cell>
          <cell r="M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row>
        <row r="128">
          <cell r="A128" t="str">
            <v>0800</v>
          </cell>
          <cell r="B128" t="str">
            <v>Е</v>
          </cell>
          <cell r="C128" t="str">
            <v>1.2.15.20.</v>
          </cell>
          <cell r="D128" t="str">
            <v>Збір на розвиток виноградарства, садівництва і хмелярства</v>
          </cell>
          <cell r="E128" t="str">
            <v>0800</v>
          </cell>
          <cell r="F128">
            <v>0</v>
          </cell>
          <cell r="G128">
            <v>100</v>
          </cell>
          <cell r="H128">
            <v>0</v>
          </cell>
          <cell r="I128">
            <v>0</v>
          </cell>
          <cell r="J128">
            <v>0</v>
          </cell>
          <cell r="K128">
            <v>0</v>
          </cell>
          <cell r="M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row>
        <row r="129">
          <cell r="A129" t="str">
            <v>0810</v>
          </cell>
          <cell r="B129" t="str">
            <v>Е</v>
          </cell>
          <cell r="C129" t="str">
            <v>1.2.15.21.</v>
          </cell>
          <cell r="D129" t="str">
            <v>Перекачування стічних вод</v>
          </cell>
          <cell r="E129" t="str">
            <v>0810</v>
          </cell>
          <cell r="F129">
            <v>0</v>
          </cell>
          <cell r="G129">
            <v>100</v>
          </cell>
          <cell r="H129">
            <v>0</v>
          </cell>
          <cell r="I129">
            <v>0</v>
          </cell>
          <cell r="J129">
            <v>0</v>
          </cell>
          <cell r="K129">
            <v>0</v>
          </cell>
          <cell r="M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row>
        <row r="130">
          <cell r="A130" t="str">
            <v>0812</v>
          </cell>
          <cell r="B130" t="str">
            <v>Е</v>
          </cell>
          <cell r="C130" t="str">
            <v>1.2.15.22.</v>
          </cell>
          <cell r="D130" t="str">
            <v>Оплата вартості спеціальних дозволів</v>
          </cell>
          <cell r="E130" t="str">
            <v>0812</v>
          </cell>
          <cell r="F130">
            <v>0</v>
          </cell>
          <cell r="G130">
            <v>100</v>
          </cell>
          <cell r="H130">
            <v>0</v>
          </cell>
          <cell r="I130">
            <v>0</v>
          </cell>
          <cell r="J130">
            <v>0</v>
          </cell>
          <cell r="K130">
            <v>0</v>
          </cell>
          <cell r="M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row>
        <row r="131">
          <cell r="A131" t="str">
            <v>0813</v>
          </cell>
          <cell r="B131" t="str">
            <v>Е</v>
          </cell>
          <cell r="C131" t="str">
            <v>1.2.15.23.</v>
          </cell>
          <cell r="D131" t="str">
            <v xml:space="preserve">Оформлення права власності </v>
          </cell>
          <cell r="E131" t="str">
            <v>0813</v>
          </cell>
          <cell r="F131">
            <v>50</v>
          </cell>
          <cell r="G131">
            <v>50</v>
          </cell>
          <cell r="H131">
            <v>3</v>
          </cell>
          <cell r="I131">
            <v>70</v>
          </cell>
          <cell r="J131">
            <v>47</v>
          </cell>
          <cell r="K131">
            <v>7.9</v>
          </cell>
          <cell r="L131">
            <v>10</v>
          </cell>
          <cell r="M131">
            <v>12</v>
          </cell>
          <cell r="N131">
            <v>3</v>
          </cell>
          <cell r="O131">
            <v>3</v>
          </cell>
          <cell r="P131">
            <v>3</v>
          </cell>
          <cell r="Q131">
            <v>3</v>
          </cell>
          <cell r="S131">
            <v>4.0999999999999996</v>
          </cell>
          <cell r="T131">
            <v>3</v>
          </cell>
          <cell r="U131">
            <v>1</v>
          </cell>
          <cell r="V131">
            <v>1</v>
          </cell>
          <cell r="W131">
            <v>1</v>
          </cell>
          <cell r="X131">
            <v>3</v>
          </cell>
          <cell r="Y131">
            <v>1</v>
          </cell>
          <cell r="Z131">
            <v>1</v>
          </cell>
          <cell r="AA131">
            <v>1</v>
          </cell>
          <cell r="AB131">
            <v>3</v>
          </cell>
          <cell r="AC131">
            <v>1</v>
          </cell>
          <cell r="AD131">
            <v>1</v>
          </cell>
          <cell r="AE131">
            <v>1</v>
          </cell>
          <cell r="AF131">
            <v>3</v>
          </cell>
          <cell r="AG131">
            <v>1</v>
          </cell>
          <cell r="AH131">
            <v>1</v>
          </cell>
          <cell r="AI131">
            <v>1</v>
          </cell>
          <cell r="AJ131">
            <v>12</v>
          </cell>
        </row>
        <row r="132">
          <cell r="A132" t="str">
            <v>0814</v>
          </cell>
          <cell r="B132" t="str">
            <v>Е</v>
          </cell>
          <cell r="C132" t="str">
            <v>1.2.15.24.</v>
          </cell>
          <cell r="D132" t="str">
            <v>Технічна інвентаризація</v>
          </cell>
          <cell r="E132" t="str">
            <v>0814</v>
          </cell>
          <cell r="F132">
            <v>50</v>
          </cell>
          <cell r="G132">
            <v>50</v>
          </cell>
          <cell r="H132">
            <v>0</v>
          </cell>
          <cell r="I132">
            <v>0</v>
          </cell>
          <cell r="J132">
            <v>10</v>
          </cell>
          <cell r="K132">
            <v>3.3</v>
          </cell>
          <cell r="L132">
            <v>9</v>
          </cell>
          <cell r="M132">
            <v>362</v>
          </cell>
          <cell r="N132">
            <v>14</v>
          </cell>
          <cell r="O132">
            <v>91</v>
          </cell>
          <cell r="P132">
            <v>128</v>
          </cell>
          <cell r="Q132">
            <v>129</v>
          </cell>
          <cell r="S132">
            <v>358.7</v>
          </cell>
          <cell r="T132">
            <v>14</v>
          </cell>
          <cell r="U132">
            <v>4</v>
          </cell>
          <cell r="V132">
            <v>5</v>
          </cell>
          <cell r="W132">
            <v>5</v>
          </cell>
          <cell r="X132">
            <v>91</v>
          </cell>
          <cell r="Y132">
            <v>30</v>
          </cell>
          <cell r="Z132">
            <v>30</v>
          </cell>
          <cell r="AA132">
            <v>31</v>
          </cell>
          <cell r="AB132">
            <v>128</v>
          </cell>
          <cell r="AC132">
            <v>42</v>
          </cell>
          <cell r="AD132">
            <v>42</v>
          </cell>
          <cell r="AE132">
            <v>44</v>
          </cell>
          <cell r="AF132">
            <v>129</v>
          </cell>
          <cell r="AG132">
            <v>43</v>
          </cell>
          <cell r="AH132">
            <v>43</v>
          </cell>
          <cell r="AI132">
            <v>43</v>
          </cell>
          <cell r="AJ132">
            <v>362</v>
          </cell>
        </row>
        <row r="133">
          <cell r="A133" t="str">
            <v>0815</v>
          </cell>
          <cell r="B133" t="str">
            <v>Е</v>
          </cell>
          <cell r="C133" t="str">
            <v>1.2.15.25.</v>
          </cell>
          <cell r="D133" t="str">
            <v>Благоустрій території</v>
          </cell>
          <cell r="E133" t="str">
            <v>0815</v>
          </cell>
          <cell r="G133">
            <v>100</v>
          </cell>
          <cell r="H133">
            <v>4.9000000000000004</v>
          </cell>
          <cell r="I133">
            <v>9</v>
          </cell>
          <cell r="J133">
            <v>6</v>
          </cell>
          <cell r="K133">
            <v>2.9</v>
          </cell>
          <cell r="L133">
            <v>4</v>
          </cell>
          <cell r="M133">
            <v>6</v>
          </cell>
          <cell r="N133">
            <v>1</v>
          </cell>
          <cell r="O133">
            <v>2.5</v>
          </cell>
          <cell r="P133">
            <v>2</v>
          </cell>
          <cell r="Q133">
            <v>0.5</v>
          </cell>
          <cell r="R133">
            <v>3</v>
          </cell>
          <cell r="S133">
            <v>3.1</v>
          </cell>
          <cell r="T133">
            <v>1</v>
          </cell>
          <cell r="U133">
            <v>0</v>
          </cell>
          <cell r="V133">
            <v>0.5</v>
          </cell>
          <cell r="W133">
            <v>0.5</v>
          </cell>
          <cell r="X133">
            <v>2.5</v>
          </cell>
          <cell r="Y133">
            <v>1</v>
          </cell>
          <cell r="Z133">
            <v>1</v>
          </cell>
          <cell r="AA133">
            <v>0.5</v>
          </cell>
          <cell r="AB133">
            <v>2</v>
          </cell>
          <cell r="AC133">
            <v>0.5</v>
          </cell>
          <cell r="AD133">
            <v>0.5</v>
          </cell>
          <cell r="AE133">
            <v>1</v>
          </cell>
          <cell r="AF133">
            <v>0.5</v>
          </cell>
          <cell r="AG133">
            <v>0.2</v>
          </cell>
          <cell r="AH133">
            <v>0.2</v>
          </cell>
          <cell r="AI133">
            <v>0.1</v>
          </cell>
          <cell r="AJ133">
            <v>6</v>
          </cell>
        </row>
        <row r="134">
          <cell r="A134" t="str">
            <v>0816</v>
          </cell>
          <cell r="C134" t="str">
            <v>1.2.15.26.</v>
          </cell>
          <cell r="D134" t="str">
            <v>Пально-мастильні матеріали</v>
          </cell>
          <cell r="E134" t="str">
            <v>0816</v>
          </cell>
        </row>
        <row r="135">
          <cell r="A135" t="str">
            <v>0817</v>
          </cell>
          <cell r="C135" t="str">
            <v>1.2.15.27.</v>
          </cell>
          <cell r="D135" t="str">
            <v>Витратні матеріали пов"язані із збутом продукції</v>
          </cell>
          <cell r="E135" t="str">
            <v>0817</v>
          </cell>
        </row>
        <row r="136">
          <cell r="A136" t="str">
            <v>0820</v>
          </cell>
          <cell r="B136" t="str">
            <v>Е</v>
          </cell>
          <cell r="C136" t="str">
            <v>1.2.15.28.</v>
          </cell>
          <cell r="D136" t="str">
            <v>Інші витрати</v>
          </cell>
          <cell r="E136" t="str">
            <v>0820</v>
          </cell>
          <cell r="F136">
            <v>50</v>
          </cell>
          <cell r="G136">
            <v>50</v>
          </cell>
          <cell r="H136">
            <v>0</v>
          </cell>
          <cell r="I136">
            <v>0</v>
          </cell>
          <cell r="J136">
            <v>0</v>
          </cell>
          <cell r="K136">
            <v>0</v>
          </cell>
          <cell r="M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row>
        <row r="137">
          <cell r="A137" t="str">
            <v>рах. 92</v>
          </cell>
          <cell r="E137" t="str">
            <v>рах. 92</v>
          </cell>
          <cell r="J137">
            <v>0</v>
          </cell>
          <cell r="K137">
            <v>0</v>
          </cell>
          <cell r="S137">
            <v>0</v>
          </cell>
          <cell r="T137">
            <v>0</v>
          </cell>
          <cell r="W137">
            <v>0</v>
          </cell>
          <cell r="X137">
            <v>0</v>
          </cell>
          <cell r="AA137">
            <v>0</v>
          </cell>
          <cell r="AB137">
            <v>0</v>
          </cell>
          <cell r="AE137">
            <v>0</v>
          </cell>
          <cell r="AF137">
            <v>0</v>
          </cell>
          <cell r="AJ137">
            <v>0</v>
          </cell>
        </row>
        <row r="138">
          <cell r="A138" t="str">
            <v>0900</v>
          </cell>
          <cell r="C138" t="str">
            <v>2.</v>
          </cell>
          <cell r="D138" t="str">
            <v>Адміністративні витрати - рахунок 92 (загальногосподарські витрати на обслуговування та управління підприємством)</v>
          </cell>
          <cell r="E138" t="str">
            <v>0900</v>
          </cell>
          <cell r="H138">
            <v>10.9</v>
          </cell>
          <cell r="I138">
            <v>70</v>
          </cell>
          <cell r="J138">
            <v>47</v>
          </cell>
          <cell r="K138">
            <v>34.200000000000003</v>
          </cell>
          <cell r="L138">
            <v>28</v>
          </cell>
          <cell r="M138">
            <v>40</v>
          </cell>
          <cell r="N138">
            <v>10.3</v>
          </cell>
          <cell r="O138">
            <v>9.1999999999999993</v>
          </cell>
          <cell r="P138">
            <v>10.199999999999999</v>
          </cell>
          <cell r="Q138">
            <v>10.3</v>
          </cell>
          <cell r="R138">
            <v>0</v>
          </cell>
          <cell r="S138">
            <v>5.8</v>
          </cell>
          <cell r="T138">
            <v>10.3</v>
          </cell>
          <cell r="U138">
            <v>4</v>
          </cell>
          <cell r="V138">
            <v>4</v>
          </cell>
          <cell r="W138">
            <v>2.2999999999999998</v>
          </cell>
          <cell r="X138">
            <v>9.1999999999999993</v>
          </cell>
          <cell r="Y138">
            <v>3</v>
          </cell>
          <cell r="Z138">
            <v>3.1</v>
          </cell>
          <cell r="AA138">
            <v>3.1</v>
          </cell>
          <cell r="AB138">
            <v>10.199999999999999</v>
          </cell>
          <cell r="AC138">
            <v>3</v>
          </cell>
          <cell r="AD138">
            <v>3.6</v>
          </cell>
          <cell r="AE138">
            <v>3.6</v>
          </cell>
          <cell r="AF138">
            <v>10.3</v>
          </cell>
          <cell r="AG138">
            <v>3.6</v>
          </cell>
          <cell r="AH138">
            <v>3.6</v>
          </cell>
          <cell r="AI138">
            <v>3.1</v>
          </cell>
          <cell r="AJ138">
            <v>40</v>
          </cell>
        </row>
        <row r="139">
          <cell r="A139" t="str">
            <v>0910</v>
          </cell>
          <cell r="C139" t="str">
            <v>2.1.</v>
          </cell>
          <cell r="D139" t="str">
            <v>Загальнокорпоративні витрати в т.ч.</v>
          </cell>
          <cell r="E139" t="str">
            <v>0910</v>
          </cell>
          <cell r="H139">
            <v>0</v>
          </cell>
          <cell r="I139">
            <v>0</v>
          </cell>
          <cell r="J139">
            <v>0</v>
          </cell>
          <cell r="K139">
            <v>0</v>
          </cell>
          <cell r="L139">
            <v>0</v>
          </cell>
          <cell r="M139">
            <v>0</v>
          </cell>
          <cell r="N139">
            <v>0</v>
          </cell>
          <cell r="O139">
            <v>0</v>
          </cell>
          <cell r="P139">
            <v>0</v>
          </cell>
          <cell r="Q139">
            <v>0</v>
          </cell>
          <cell r="R139">
            <v>0</v>
          </cell>
          <cell r="S139">
            <v>0</v>
          </cell>
          <cell r="T139">
            <v>0</v>
          </cell>
          <cell r="W139">
            <v>0</v>
          </cell>
          <cell r="X139">
            <v>0</v>
          </cell>
          <cell r="AA139">
            <v>0</v>
          </cell>
          <cell r="AB139">
            <v>0</v>
          </cell>
          <cell r="AE139">
            <v>0</v>
          </cell>
          <cell r="AF139">
            <v>0</v>
          </cell>
          <cell r="AJ139">
            <v>0</v>
          </cell>
        </row>
        <row r="140">
          <cell r="A140" t="str">
            <v>0920</v>
          </cell>
          <cell r="C140" t="str">
            <v>2.1.1.</v>
          </cell>
          <cell r="D140" t="str">
            <v>Організаційні витрати</v>
          </cell>
          <cell r="E140" t="str">
            <v>0920</v>
          </cell>
          <cell r="F140">
            <v>0</v>
          </cell>
          <cell r="G140">
            <v>100</v>
          </cell>
          <cell r="H140">
            <v>0</v>
          </cell>
          <cell r="I140">
            <v>0</v>
          </cell>
          <cell r="J140">
            <v>0</v>
          </cell>
          <cell r="K140">
            <v>0</v>
          </cell>
          <cell r="M140">
            <v>0</v>
          </cell>
          <cell r="S140">
            <v>0</v>
          </cell>
          <cell r="T140">
            <v>0</v>
          </cell>
          <cell r="W140">
            <v>0</v>
          </cell>
          <cell r="X140">
            <v>0</v>
          </cell>
          <cell r="AA140">
            <v>0</v>
          </cell>
          <cell r="AB140">
            <v>0</v>
          </cell>
          <cell r="AE140">
            <v>0</v>
          </cell>
          <cell r="AF140">
            <v>0</v>
          </cell>
          <cell r="AJ140">
            <v>0</v>
          </cell>
        </row>
        <row r="141">
          <cell r="A141" t="str">
            <v>0930</v>
          </cell>
          <cell r="C141" t="str">
            <v>2.1.2.</v>
          </cell>
          <cell r="D141" t="str">
            <v xml:space="preserve">Витрати на проведення річних зборів </v>
          </cell>
          <cell r="E141" t="str">
            <v>0930</v>
          </cell>
          <cell r="F141">
            <v>0</v>
          </cell>
          <cell r="G141">
            <v>100</v>
          </cell>
          <cell r="H141">
            <v>0</v>
          </cell>
          <cell r="I141">
            <v>0</v>
          </cell>
          <cell r="J141">
            <v>0</v>
          </cell>
          <cell r="K141">
            <v>0</v>
          </cell>
          <cell r="M141">
            <v>0</v>
          </cell>
          <cell r="S141">
            <v>0</v>
          </cell>
          <cell r="T141">
            <v>0</v>
          </cell>
          <cell r="W141">
            <v>0</v>
          </cell>
          <cell r="X141">
            <v>0</v>
          </cell>
          <cell r="AA141">
            <v>0</v>
          </cell>
          <cell r="AB141">
            <v>0</v>
          </cell>
          <cell r="AE141">
            <v>0</v>
          </cell>
          <cell r="AF141">
            <v>0</v>
          </cell>
          <cell r="AJ141">
            <v>0</v>
          </cell>
        </row>
        <row r="142">
          <cell r="A142" t="str">
            <v>0940</v>
          </cell>
          <cell r="C142" t="str">
            <v>2.1.3.</v>
          </cell>
          <cell r="D142" t="str">
            <v xml:space="preserve">Представницькі витрати </v>
          </cell>
          <cell r="E142" t="str">
            <v>0940</v>
          </cell>
          <cell r="F142">
            <v>50</v>
          </cell>
          <cell r="G142">
            <v>50</v>
          </cell>
          <cell r="H142">
            <v>0</v>
          </cell>
          <cell r="I142">
            <v>0</v>
          </cell>
          <cell r="J142">
            <v>0</v>
          </cell>
          <cell r="K142">
            <v>0</v>
          </cell>
          <cell r="M142">
            <v>0</v>
          </cell>
          <cell r="S142">
            <v>0</v>
          </cell>
          <cell r="T142">
            <v>0</v>
          </cell>
          <cell r="W142">
            <v>0</v>
          </cell>
          <cell r="X142">
            <v>0</v>
          </cell>
          <cell r="AA142">
            <v>0</v>
          </cell>
          <cell r="AB142">
            <v>0</v>
          </cell>
          <cell r="AE142">
            <v>0</v>
          </cell>
          <cell r="AF142">
            <v>0</v>
          </cell>
          <cell r="AJ142">
            <v>0</v>
          </cell>
        </row>
        <row r="143">
          <cell r="A143" t="str">
            <v>0950</v>
          </cell>
          <cell r="C143" t="str">
            <v>2.1.4.</v>
          </cell>
          <cell r="D143" t="str">
            <v>Відрахування "Енергореєстру"</v>
          </cell>
          <cell r="E143" t="str">
            <v>0950</v>
          </cell>
          <cell r="F143">
            <v>0</v>
          </cell>
          <cell r="G143">
            <v>100</v>
          </cell>
          <cell r="H143">
            <v>0</v>
          </cell>
          <cell r="I143">
            <v>0</v>
          </cell>
          <cell r="J143">
            <v>0</v>
          </cell>
          <cell r="K143">
            <v>0</v>
          </cell>
          <cell r="M143">
            <v>0</v>
          </cell>
          <cell r="S143">
            <v>0</v>
          </cell>
          <cell r="T143">
            <v>0</v>
          </cell>
          <cell r="W143">
            <v>0</v>
          </cell>
          <cell r="X143">
            <v>0</v>
          </cell>
          <cell r="AA143">
            <v>0</v>
          </cell>
          <cell r="AB143">
            <v>0</v>
          </cell>
          <cell r="AE143">
            <v>0</v>
          </cell>
          <cell r="AF143">
            <v>0</v>
          </cell>
          <cell r="AJ143">
            <v>0</v>
          </cell>
        </row>
        <row r="144">
          <cell r="A144" t="str">
            <v>0960</v>
          </cell>
          <cell r="C144" t="str">
            <v>2.2.</v>
          </cell>
          <cell r="D144" t="str">
            <v>Витрати на  утримання апарату управління підприємством та іншого загальногосподарського персоналу, в т.ч.</v>
          </cell>
          <cell r="E144" t="str">
            <v>0960</v>
          </cell>
          <cell r="H144">
            <v>0</v>
          </cell>
          <cell r="I144">
            <v>0</v>
          </cell>
          <cell r="J144">
            <v>0</v>
          </cell>
          <cell r="K144">
            <v>0</v>
          </cell>
          <cell r="L144">
            <v>0</v>
          </cell>
          <cell r="M144">
            <v>0</v>
          </cell>
          <cell r="N144">
            <v>0</v>
          </cell>
          <cell r="O144">
            <v>0</v>
          </cell>
          <cell r="P144">
            <v>0</v>
          </cell>
          <cell r="Q144">
            <v>0</v>
          </cell>
          <cell r="R144">
            <v>0</v>
          </cell>
          <cell r="S144">
            <v>0</v>
          </cell>
          <cell r="T144">
            <v>0</v>
          </cell>
          <cell r="W144">
            <v>0</v>
          </cell>
          <cell r="X144">
            <v>0</v>
          </cell>
          <cell r="AA144">
            <v>0</v>
          </cell>
          <cell r="AB144">
            <v>0</v>
          </cell>
          <cell r="AE144">
            <v>0</v>
          </cell>
          <cell r="AF144">
            <v>0</v>
          </cell>
          <cell r="AJ144">
            <v>0</v>
          </cell>
        </row>
        <row r="145">
          <cell r="A145" t="str">
            <v>0970</v>
          </cell>
          <cell r="C145" t="str">
            <v>2.2.1.</v>
          </cell>
          <cell r="D145" t="str">
            <v>Оплата праці апарату управління підприємством та інші виплати, які відносяться до ФОП</v>
          </cell>
          <cell r="E145" t="str">
            <v>0970</v>
          </cell>
          <cell r="F145">
            <v>0</v>
          </cell>
          <cell r="G145">
            <v>100</v>
          </cell>
          <cell r="H145">
            <v>0</v>
          </cell>
          <cell r="I145">
            <v>0</v>
          </cell>
          <cell r="J145">
            <v>0</v>
          </cell>
          <cell r="K145">
            <v>0</v>
          </cell>
          <cell r="M145">
            <v>0</v>
          </cell>
          <cell r="S145">
            <v>0</v>
          </cell>
          <cell r="T145">
            <v>0</v>
          </cell>
          <cell r="W145">
            <v>0</v>
          </cell>
          <cell r="X145">
            <v>0</v>
          </cell>
          <cell r="AA145">
            <v>0</v>
          </cell>
          <cell r="AB145">
            <v>0</v>
          </cell>
          <cell r="AE145">
            <v>0</v>
          </cell>
          <cell r="AF145">
            <v>0</v>
          </cell>
          <cell r="AJ145">
            <v>0</v>
          </cell>
        </row>
        <row r="146">
          <cell r="A146" t="str">
            <v>0971</v>
          </cell>
          <cell r="C146" t="str">
            <v>2.2.2.</v>
          </cell>
          <cell r="D146" t="str">
            <v xml:space="preserve">Інші виплати </v>
          </cell>
          <cell r="E146" t="str">
            <v>0971</v>
          </cell>
          <cell r="F146">
            <v>10</v>
          </cell>
          <cell r="G146">
            <v>90</v>
          </cell>
          <cell r="H146">
            <v>0</v>
          </cell>
          <cell r="I146">
            <v>0</v>
          </cell>
          <cell r="J146">
            <v>0</v>
          </cell>
          <cell r="K146">
            <v>0</v>
          </cell>
          <cell r="M146">
            <v>0</v>
          </cell>
          <cell r="S146">
            <v>0</v>
          </cell>
          <cell r="T146">
            <v>0</v>
          </cell>
          <cell r="W146">
            <v>0</v>
          </cell>
          <cell r="X146">
            <v>0</v>
          </cell>
          <cell r="AA146">
            <v>0</v>
          </cell>
          <cell r="AB146">
            <v>0</v>
          </cell>
          <cell r="AE146">
            <v>0</v>
          </cell>
          <cell r="AF146">
            <v>0</v>
          </cell>
          <cell r="AJ146">
            <v>0</v>
          </cell>
        </row>
        <row r="147">
          <cell r="A147" t="str">
            <v>0980</v>
          </cell>
          <cell r="C147" t="str">
            <v>2.2.3.</v>
          </cell>
          <cell r="D147" t="str">
            <v>Відрахування на соціальні заходи</v>
          </cell>
          <cell r="E147" t="str">
            <v>0980</v>
          </cell>
          <cell r="F147">
            <v>10</v>
          </cell>
          <cell r="G147">
            <v>90</v>
          </cell>
          <cell r="H147">
            <v>0</v>
          </cell>
          <cell r="I147">
            <v>0</v>
          </cell>
          <cell r="J147">
            <v>0</v>
          </cell>
          <cell r="K147">
            <v>0</v>
          </cell>
          <cell r="M147">
            <v>0</v>
          </cell>
          <cell r="S147">
            <v>0</v>
          </cell>
          <cell r="T147">
            <v>0</v>
          </cell>
          <cell r="W147">
            <v>0</v>
          </cell>
          <cell r="X147">
            <v>0</v>
          </cell>
          <cell r="AA147">
            <v>0</v>
          </cell>
          <cell r="AB147">
            <v>0</v>
          </cell>
          <cell r="AE147">
            <v>0</v>
          </cell>
          <cell r="AF147">
            <v>0</v>
          </cell>
          <cell r="AJ147">
            <v>0</v>
          </cell>
        </row>
        <row r="148">
          <cell r="A148" t="str">
            <v>0981</v>
          </cell>
          <cell r="C148" t="str">
            <v>2.2.4.</v>
          </cell>
          <cell r="D148" t="str">
            <v>Оплата 5-ти днів тимчасової  непрацездатності.</v>
          </cell>
          <cell r="E148" t="str">
            <v>0981</v>
          </cell>
          <cell r="F148">
            <v>0</v>
          </cell>
          <cell r="G148">
            <v>100</v>
          </cell>
          <cell r="H148">
            <v>0</v>
          </cell>
          <cell r="I148">
            <v>0</v>
          </cell>
          <cell r="J148">
            <v>0</v>
          </cell>
          <cell r="K148">
            <v>0</v>
          </cell>
          <cell r="M148">
            <v>0</v>
          </cell>
          <cell r="S148">
            <v>0</v>
          </cell>
          <cell r="T148">
            <v>0</v>
          </cell>
          <cell r="W148">
            <v>0</v>
          </cell>
          <cell r="X148">
            <v>0</v>
          </cell>
          <cell r="AA148">
            <v>0</v>
          </cell>
          <cell r="AB148">
            <v>0</v>
          </cell>
          <cell r="AE148">
            <v>0</v>
          </cell>
          <cell r="AF148">
            <v>0</v>
          </cell>
          <cell r="AJ148">
            <v>0</v>
          </cell>
        </row>
        <row r="149">
          <cell r="A149" t="str">
            <v>0984</v>
          </cell>
          <cell r="C149" t="str">
            <v>2.2.5.</v>
          </cell>
          <cell r="D149" t="str">
            <v>Забезпечення оплати відпусток</v>
          </cell>
          <cell r="E149" t="str">
            <v>0984</v>
          </cell>
          <cell r="F149">
            <v>0</v>
          </cell>
          <cell r="G149">
            <v>100</v>
          </cell>
          <cell r="H149">
            <v>0</v>
          </cell>
          <cell r="I149">
            <v>0</v>
          </cell>
          <cell r="J149">
            <v>0</v>
          </cell>
          <cell r="K149">
            <v>0</v>
          </cell>
          <cell r="M149">
            <v>0</v>
          </cell>
          <cell r="S149">
            <v>0</v>
          </cell>
          <cell r="T149">
            <v>0</v>
          </cell>
          <cell r="W149">
            <v>0</v>
          </cell>
          <cell r="X149">
            <v>0</v>
          </cell>
          <cell r="AA149">
            <v>0</v>
          </cell>
          <cell r="AB149">
            <v>0</v>
          </cell>
          <cell r="AE149">
            <v>0</v>
          </cell>
          <cell r="AF149">
            <v>0</v>
          </cell>
          <cell r="AJ149">
            <v>0</v>
          </cell>
        </row>
        <row r="150">
          <cell r="A150" t="str">
            <v>0985</v>
          </cell>
          <cell r="C150" t="str">
            <v>2.2.6.</v>
          </cell>
          <cell r="D150" t="str">
            <v>Забезпечення обов'язкових відрахувань на оплату відпусток</v>
          </cell>
          <cell r="E150" t="str">
            <v>0985</v>
          </cell>
          <cell r="F150">
            <v>10</v>
          </cell>
          <cell r="G150">
            <v>90</v>
          </cell>
          <cell r="H150">
            <v>0</v>
          </cell>
          <cell r="I150">
            <v>0</v>
          </cell>
          <cell r="J150">
            <v>0</v>
          </cell>
          <cell r="K150">
            <v>0</v>
          </cell>
          <cell r="M150">
            <v>0</v>
          </cell>
          <cell r="S150">
            <v>0</v>
          </cell>
          <cell r="T150">
            <v>0</v>
          </cell>
          <cell r="W150">
            <v>0</v>
          </cell>
          <cell r="X150">
            <v>0</v>
          </cell>
          <cell r="AA150">
            <v>0</v>
          </cell>
          <cell r="AB150">
            <v>0</v>
          </cell>
          <cell r="AE150">
            <v>0</v>
          </cell>
          <cell r="AF150">
            <v>0</v>
          </cell>
          <cell r="AJ150">
            <v>0</v>
          </cell>
        </row>
        <row r="151">
          <cell r="A151" t="str">
            <v>0990</v>
          </cell>
          <cell r="C151" t="str">
            <v>2.3.</v>
          </cell>
          <cell r="D151" t="str">
            <v>Службові відрядження та місцеві службові роз'їзди працівників</v>
          </cell>
          <cell r="E151" t="str">
            <v>0990</v>
          </cell>
          <cell r="F151">
            <v>0</v>
          </cell>
          <cell r="G151">
            <v>100</v>
          </cell>
          <cell r="H151">
            <v>0</v>
          </cell>
          <cell r="I151">
            <v>0</v>
          </cell>
          <cell r="J151">
            <v>0</v>
          </cell>
          <cell r="K151">
            <v>0</v>
          </cell>
          <cell r="M151">
            <v>0</v>
          </cell>
          <cell r="S151">
            <v>0</v>
          </cell>
          <cell r="T151">
            <v>0</v>
          </cell>
          <cell r="W151">
            <v>0</v>
          </cell>
          <cell r="X151">
            <v>0</v>
          </cell>
          <cell r="AA151">
            <v>0</v>
          </cell>
          <cell r="AB151">
            <v>0</v>
          </cell>
          <cell r="AE151">
            <v>0</v>
          </cell>
          <cell r="AF151">
            <v>0</v>
          </cell>
          <cell r="AJ151">
            <v>0</v>
          </cell>
        </row>
        <row r="152">
          <cell r="A152" t="str">
            <v>1010</v>
          </cell>
          <cell r="C152" t="str">
            <v xml:space="preserve">2.4. </v>
          </cell>
          <cell r="D152" t="str">
            <v>Операційна оренда</v>
          </cell>
          <cell r="E152" t="str">
            <v>1010</v>
          </cell>
          <cell r="F152">
            <v>0</v>
          </cell>
          <cell r="G152">
            <v>100</v>
          </cell>
          <cell r="H152">
            <v>0</v>
          </cell>
          <cell r="I152">
            <v>0</v>
          </cell>
          <cell r="J152">
            <v>0</v>
          </cell>
          <cell r="K152">
            <v>0</v>
          </cell>
          <cell r="M152">
            <v>0</v>
          </cell>
          <cell r="S152">
            <v>0</v>
          </cell>
          <cell r="T152">
            <v>0</v>
          </cell>
          <cell r="W152">
            <v>0</v>
          </cell>
          <cell r="X152">
            <v>0</v>
          </cell>
          <cell r="AA152">
            <v>0</v>
          </cell>
          <cell r="AB152">
            <v>0</v>
          </cell>
          <cell r="AE152">
            <v>0</v>
          </cell>
          <cell r="AF152">
            <v>0</v>
          </cell>
          <cell r="AJ152">
            <v>0</v>
          </cell>
        </row>
        <row r="153">
          <cell r="A153" t="str">
            <v>1020</v>
          </cell>
          <cell r="C153" t="str">
            <v>2.5.</v>
          </cell>
          <cell r="D153" t="str">
            <v xml:space="preserve">Страхування основних засобів та інше страхування </v>
          </cell>
          <cell r="E153" t="str">
            <v>1020</v>
          </cell>
          <cell r="F153">
            <v>0</v>
          </cell>
          <cell r="G153">
            <v>100</v>
          </cell>
          <cell r="H153">
            <v>0</v>
          </cell>
          <cell r="I153">
            <v>0</v>
          </cell>
          <cell r="J153">
            <v>0</v>
          </cell>
          <cell r="K153">
            <v>0</v>
          </cell>
          <cell r="M153">
            <v>0</v>
          </cell>
          <cell r="S153">
            <v>0</v>
          </cell>
          <cell r="T153">
            <v>0</v>
          </cell>
          <cell r="W153">
            <v>0</v>
          </cell>
          <cell r="X153">
            <v>0</v>
          </cell>
          <cell r="AA153">
            <v>0</v>
          </cell>
          <cell r="AB153">
            <v>0</v>
          </cell>
          <cell r="AE153">
            <v>0</v>
          </cell>
          <cell r="AF153">
            <v>0</v>
          </cell>
          <cell r="AJ153">
            <v>0</v>
          </cell>
        </row>
        <row r="154">
          <cell r="A154" t="str">
            <v>1001</v>
          </cell>
          <cell r="C154" t="str">
            <v>2.6.</v>
          </cell>
          <cell r="D154" t="str">
            <v>Витрати на утримання приміщень загальногосподарського використання, в т.ч.</v>
          </cell>
          <cell r="E154" t="str">
            <v>1001</v>
          </cell>
          <cell r="H154">
            <v>0</v>
          </cell>
          <cell r="I154">
            <v>0</v>
          </cell>
          <cell r="J154">
            <v>0</v>
          </cell>
          <cell r="K154">
            <v>0</v>
          </cell>
          <cell r="L154">
            <v>0</v>
          </cell>
          <cell r="M154">
            <v>0</v>
          </cell>
          <cell r="N154">
            <v>0</v>
          </cell>
          <cell r="O154">
            <v>0</v>
          </cell>
          <cell r="P154">
            <v>0</v>
          </cell>
          <cell r="Q154">
            <v>0</v>
          </cell>
          <cell r="R154">
            <v>0</v>
          </cell>
          <cell r="S154">
            <v>0</v>
          </cell>
          <cell r="T154">
            <v>0</v>
          </cell>
          <cell r="W154">
            <v>0</v>
          </cell>
          <cell r="X154">
            <v>0</v>
          </cell>
          <cell r="AA154">
            <v>0</v>
          </cell>
          <cell r="AB154">
            <v>0</v>
          </cell>
          <cell r="AE154">
            <v>0</v>
          </cell>
          <cell r="AF154">
            <v>0</v>
          </cell>
          <cell r="AJ154">
            <v>0</v>
          </cell>
        </row>
        <row r="155">
          <cell r="A155" t="str">
            <v>1031</v>
          </cell>
          <cell r="C155" t="str">
            <v>2.6.1.</v>
          </cell>
          <cell r="D155" t="str">
            <v>Опалення</v>
          </cell>
          <cell r="E155" t="str">
            <v>1031</v>
          </cell>
          <cell r="F155">
            <v>0</v>
          </cell>
          <cell r="G155">
            <v>100</v>
          </cell>
          <cell r="H155">
            <v>0</v>
          </cell>
          <cell r="I155">
            <v>0</v>
          </cell>
          <cell r="J155">
            <v>0</v>
          </cell>
          <cell r="K155">
            <v>0</v>
          </cell>
          <cell r="M155">
            <v>0</v>
          </cell>
          <cell r="S155">
            <v>0</v>
          </cell>
          <cell r="T155">
            <v>0</v>
          </cell>
          <cell r="W155">
            <v>0</v>
          </cell>
          <cell r="X155">
            <v>0</v>
          </cell>
          <cell r="AA155">
            <v>0</v>
          </cell>
          <cell r="AB155">
            <v>0</v>
          </cell>
          <cell r="AE155">
            <v>0</v>
          </cell>
          <cell r="AF155">
            <v>0</v>
          </cell>
          <cell r="AJ155">
            <v>0</v>
          </cell>
        </row>
        <row r="156">
          <cell r="A156" t="str">
            <v>1041</v>
          </cell>
          <cell r="C156" t="str">
            <v>2.6.2.</v>
          </cell>
          <cell r="D156" t="str">
            <v xml:space="preserve">Освітлення </v>
          </cell>
          <cell r="E156" t="str">
            <v>1041</v>
          </cell>
          <cell r="F156">
            <v>0</v>
          </cell>
          <cell r="G156">
            <v>100</v>
          </cell>
          <cell r="H156">
            <v>0</v>
          </cell>
          <cell r="I156">
            <v>0</v>
          </cell>
          <cell r="J156">
            <v>0</v>
          </cell>
          <cell r="K156">
            <v>0</v>
          </cell>
          <cell r="M156">
            <v>0</v>
          </cell>
          <cell r="S156">
            <v>0</v>
          </cell>
          <cell r="T156">
            <v>0</v>
          </cell>
          <cell r="W156">
            <v>0</v>
          </cell>
          <cell r="X156">
            <v>0</v>
          </cell>
          <cell r="AA156">
            <v>0</v>
          </cell>
          <cell r="AB156">
            <v>0</v>
          </cell>
          <cell r="AE156">
            <v>0</v>
          </cell>
          <cell r="AF156">
            <v>0</v>
          </cell>
          <cell r="AJ156">
            <v>0</v>
          </cell>
        </row>
        <row r="157">
          <cell r="A157" t="str">
            <v>1051</v>
          </cell>
          <cell r="C157" t="str">
            <v>2.6.3.</v>
          </cell>
          <cell r="D157" t="str">
            <v>Водопостачання, водовідведення</v>
          </cell>
          <cell r="E157" t="str">
            <v>1051</v>
          </cell>
          <cell r="F157">
            <v>0</v>
          </cell>
          <cell r="G157">
            <v>100</v>
          </cell>
          <cell r="H157">
            <v>0</v>
          </cell>
          <cell r="I157">
            <v>0</v>
          </cell>
          <cell r="J157">
            <v>0</v>
          </cell>
          <cell r="K157">
            <v>0</v>
          </cell>
          <cell r="M157">
            <v>0</v>
          </cell>
          <cell r="S157">
            <v>0</v>
          </cell>
          <cell r="T157">
            <v>0</v>
          </cell>
          <cell r="W157">
            <v>0</v>
          </cell>
          <cell r="X157">
            <v>0</v>
          </cell>
          <cell r="AA157">
            <v>0</v>
          </cell>
          <cell r="AB157">
            <v>0</v>
          </cell>
          <cell r="AE157">
            <v>0</v>
          </cell>
          <cell r="AF157">
            <v>0</v>
          </cell>
          <cell r="AJ157">
            <v>0</v>
          </cell>
        </row>
        <row r="158">
          <cell r="A158" t="str">
            <v>1062</v>
          </cell>
          <cell r="C158" t="str">
            <v>2.6.4.</v>
          </cell>
          <cell r="D158" t="str">
            <v>Витрати на сторожову та пожежну охорону</v>
          </cell>
          <cell r="E158" t="str">
            <v>1062</v>
          </cell>
          <cell r="F158">
            <v>0</v>
          </cell>
          <cell r="G158">
            <v>100</v>
          </cell>
          <cell r="H158">
            <v>0</v>
          </cell>
          <cell r="I158">
            <v>0</v>
          </cell>
          <cell r="J158">
            <v>0</v>
          </cell>
          <cell r="K158">
            <v>0</v>
          </cell>
          <cell r="M158">
            <v>0</v>
          </cell>
          <cell r="S158">
            <v>0</v>
          </cell>
          <cell r="T158">
            <v>0</v>
          </cell>
          <cell r="W158">
            <v>0</v>
          </cell>
          <cell r="X158">
            <v>0</v>
          </cell>
          <cell r="AA158">
            <v>0</v>
          </cell>
          <cell r="AB158">
            <v>0</v>
          </cell>
          <cell r="AE158">
            <v>0</v>
          </cell>
          <cell r="AF158">
            <v>0</v>
          </cell>
          <cell r="AJ158">
            <v>0</v>
          </cell>
        </row>
        <row r="159">
          <cell r="A159" t="str">
            <v>1061</v>
          </cell>
          <cell r="C159" t="str">
            <v>2.6.5.</v>
          </cell>
          <cell r="D159" t="str">
            <v>Інші витрати з  утримання приміщень</v>
          </cell>
          <cell r="E159" t="str">
            <v>1061</v>
          </cell>
          <cell r="G159">
            <v>100</v>
          </cell>
          <cell r="H159">
            <v>0</v>
          </cell>
          <cell r="I159">
            <v>0</v>
          </cell>
          <cell r="J159">
            <v>0</v>
          </cell>
          <cell r="K159">
            <v>0</v>
          </cell>
          <cell r="M159">
            <v>0</v>
          </cell>
          <cell r="S159">
            <v>0</v>
          </cell>
          <cell r="T159">
            <v>0</v>
          </cell>
          <cell r="W159">
            <v>0</v>
          </cell>
          <cell r="X159">
            <v>0</v>
          </cell>
          <cell r="AA159">
            <v>0</v>
          </cell>
          <cell r="AB159">
            <v>0</v>
          </cell>
          <cell r="AE159">
            <v>0</v>
          </cell>
          <cell r="AF159">
            <v>0</v>
          </cell>
          <cell r="AJ159">
            <v>0</v>
          </cell>
        </row>
        <row r="160">
          <cell r="A160" t="str">
            <v>1069</v>
          </cell>
          <cell r="C160" t="str">
            <v>2.7.</v>
          </cell>
          <cell r="D160" t="str">
            <v>Ремонт  основних засобів та  інших необоротних активів загальногосподарського використання,  в т.ч.</v>
          </cell>
          <cell r="E160" t="str">
            <v>1069</v>
          </cell>
          <cell r="H160">
            <v>0</v>
          </cell>
          <cell r="I160">
            <v>0</v>
          </cell>
          <cell r="J160">
            <v>0</v>
          </cell>
          <cell r="K160">
            <v>0</v>
          </cell>
          <cell r="L160">
            <v>0</v>
          </cell>
          <cell r="M160">
            <v>0</v>
          </cell>
          <cell r="N160">
            <v>0</v>
          </cell>
          <cell r="O160">
            <v>0</v>
          </cell>
          <cell r="P160">
            <v>0</v>
          </cell>
          <cell r="Q160">
            <v>0</v>
          </cell>
          <cell r="R160">
            <v>0</v>
          </cell>
          <cell r="S160">
            <v>0</v>
          </cell>
          <cell r="T160">
            <v>0</v>
          </cell>
          <cell r="W160">
            <v>0</v>
          </cell>
          <cell r="X160">
            <v>0</v>
          </cell>
          <cell r="AA160">
            <v>0</v>
          </cell>
          <cell r="AB160">
            <v>0</v>
          </cell>
          <cell r="AE160">
            <v>0</v>
          </cell>
          <cell r="AF160">
            <v>0</v>
          </cell>
          <cell r="AJ160">
            <v>0</v>
          </cell>
        </row>
        <row r="161">
          <cell r="A161" t="str">
            <v>1073</v>
          </cell>
          <cell r="C161" t="str">
            <v>2.7.1.</v>
          </cell>
          <cell r="D161" t="str">
            <v>Ремонт основних засобів     підрядним способом (рах.920/02)</v>
          </cell>
          <cell r="E161" t="str">
            <v>1073</v>
          </cell>
          <cell r="F161">
            <v>0</v>
          </cell>
          <cell r="G161">
            <v>100</v>
          </cell>
          <cell r="H161">
            <v>0</v>
          </cell>
          <cell r="I161">
            <v>0</v>
          </cell>
          <cell r="J161">
            <v>0</v>
          </cell>
          <cell r="K161">
            <v>0</v>
          </cell>
          <cell r="M161">
            <v>0</v>
          </cell>
          <cell r="S161">
            <v>0</v>
          </cell>
          <cell r="T161">
            <v>0</v>
          </cell>
          <cell r="W161">
            <v>0</v>
          </cell>
          <cell r="X161">
            <v>0</v>
          </cell>
          <cell r="AA161">
            <v>0</v>
          </cell>
          <cell r="AB161">
            <v>0</v>
          </cell>
          <cell r="AE161">
            <v>0</v>
          </cell>
          <cell r="AF161">
            <v>0</v>
          </cell>
          <cell r="AJ161">
            <v>0</v>
          </cell>
        </row>
        <row r="162">
          <cell r="A162" t="str">
            <v>1074</v>
          </cell>
          <cell r="C162" t="str">
            <v>2.7.2.</v>
          </cell>
          <cell r="D162" t="str">
            <v>Ремонт основних засобів     господарським способом (рах.920/03)</v>
          </cell>
          <cell r="E162" t="str">
            <v>1074</v>
          </cell>
          <cell r="F162">
            <v>0</v>
          </cell>
          <cell r="G162">
            <v>100</v>
          </cell>
          <cell r="H162">
            <v>0</v>
          </cell>
          <cell r="I162">
            <v>0</v>
          </cell>
          <cell r="J162">
            <v>0</v>
          </cell>
          <cell r="K162">
            <v>0</v>
          </cell>
          <cell r="M162">
            <v>0</v>
          </cell>
          <cell r="S162">
            <v>0</v>
          </cell>
          <cell r="T162">
            <v>0</v>
          </cell>
          <cell r="W162">
            <v>0</v>
          </cell>
          <cell r="X162">
            <v>0</v>
          </cell>
          <cell r="AA162">
            <v>0</v>
          </cell>
          <cell r="AB162">
            <v>0</v>
          </cell>
          <cell r="AE162">
            <v>0</v>
          </cell>
          <cell r="AF162">
            <v>0</v>
          </cell>
          <cell r="AJ162">
            <v>0</v>
          </cell>
        </row>
        <row r="163">
          <cell r="A163" t="str">
            <v>1075</v>
          </cell>
          <cell r="C163" t="str">
            <v>2.7.3.</v>
          </cell>
          <cell r="D163" t="str">
            <v>Ремонт малоцінних необоротних матеріальних активів</v>
          </cell>
          <cell r="E163" t="str">
            <v>1075</v>
          </cell>
          <cell r="F163">
            <v>0</v>
          </cell>
          <cell r="G163">
            <v>100</v>
          </cell>
          <cell r="H163">
            <v>0</v>
          </cell>
          <cell r="I163">
            <v>0</v>
          </cell>
          <cell r="J163">
            <v>0</v>
          </cell>
          <cell r="K163">
            <v>0</v>
          </cell>
          <cell r="M163">
            <v>0</v>
          </cell>
          <cell r="S163">
            <v>0</v>
          </cell>
          <cell r="T163">
            <v>0</v>
          </cell>
          <cell r="W163">
            <v>0</v>
          </cell>
          <cell r="X163">
            <v>0</v>
          </cell>
          <cell r="AA163">
            <v>0</v>
          </cell>
          <cell r="AB163">
            <v>0</v>
          </cell>
          <cell r="AE163">
            <v>0</v>
          </cell>
          <cell r="AF163">
            <v>0</v>
          </cell>
          <cell r="AJ163">
            <v>0</v>
          </cell>
        </row>
        <row r="164">
          <cell r="A164" t="str">
            <v>1100</v>
          </cell>
          <cell r="C164" t="str">
            <v>2.8.</v>
          </cell>
          <cell r="D164" t="str">
            <v>Винагороди за професійні послуги в т.ч.</v>
          </cell>
          <cell r="E164" t="str">
            <v>1100</v>
          </cell>
          <cell r="H164">
            <v>7.4</v>
          </cell>
          <cell r="I164">
            <v>67</v>
          </cell>
          <cell r="J164">
            <v>41</v>
          </cell>
          <cell r="K164">
            <v>32.1</v>
          </cell>
          <cell r="L164">
            <v>25</v>
          </cell>
          <cell r="M164">
            <v>37</v>
          </cell>
          <cell r="N164">
            <v>9.3000000000000007</v>
          </cell>
          <cell r="O164">
            <v>9.1999999999999993</v>
          </cell>
          <cell r="P164">
            <v>9.1999999999999993</v>
          </cell>
          <cell r="Q164">
            <v>9.3000000000000007</v>
          </cell>
          <cell r="R164">
            <v>0</v>
          </cell>
          <cell r="S164">
            <v>4.9000000000000004</v>
          </cell>
          <cell r="T164">
            <v>9.3000000000000007</v>
          </cell>
          <cell r="U164">
            <v>3.5</v>
          </cell>
          <cell r="V164">
            <v>4</v>
          </cell>
          <cell r="W164">
            <v>1.8</v>
          </cell>
          <cell r="X164">
            <v>9.1999999999999993</v>
          </cell>
          <cell r="Y164">
            <v>3</v>
          </cell>
          <cell r="Z164">
            <v>3.1</v>
          </cell>
          <cell r="AA164">
            <v>3.1</v>
          </cell>
          <cell r="AB164">
            <v>9.1999999999999993</v>
          </cell>
          <cell r="AC164">
            <v>3</v>
          </cell>
          <cell r="AD164">
            <v>3.1</v>
          </cell>
          <cell r="AE164">
            <v>3.1</v>
          </cell>
          <cell r="AF164">
            <v>9.3000000000000007</v>
          </cell>
          <cell r="AG164">
            <v>3.1</v>
          </cell>
          <cell r="AH164">
            <v>3.1</v>
          </cell>
          <cell r="AI164">
            <v>3.1</v>
          </cell>
          <cell r="AJ164">
            <v>37</v>
          </cell>
        </row>
        <row r="165">
          <cell r="A165" t="str">
            <v>1110</v>
          </cell>
          <cell r="B165" t="str">
            <v>А</v>
          </cell>
          <cell r="C165" t="str">
            <v>2.8.1.</v>
          </cell>
          <cell r="D165" t="str">
            <v>Юридичні, аудиторські, експертні послуги тощо</v>
          </cell>
          <cell r="E165" t="str">
            <v>1110</v>
          </cell>
          <cell r="F165">
            <v>50</v>
          </cell>
          <cell r="G165">
            <v>50</v>
          </cell>
          <cell r="H165">
            <v>7.4</v>
          </cell>
          <cell r="I165">
            <v>67</v>
          </cell>
          <cell r="J165">
            <v>41</v>
          </cell>
          <cell r="K165">
            <v>32.1</v>
          </cell>
          <cell r="L165">
            <v>25</v>
          </cell>
          <cell r="M165">
            <v>37</v>
          </cell>
          <cell r="N165">
            <v>9.3000000000000007</v>
          </cell>
          <cell r="O165">
            <v>9.1999999999999993</v>
          </cell>
          <cell r="P165">
            <v>9.1999999999999993</v>
          </cell>
          <cell r="Q165">
            <v>9.3000000000000007</v>
          </cell>
          <cell r="S165">
            <v>4.9000000000000004</v>
          </cell>
          <cell r="T165">
            <v>9.3000000000000007</v>
          </cell>
          <cell r="U165">
            <v>3.5</v>
          </cell>
          <cell r="V165">
            <v>4</v>
          </cell>
          <cell r="W165">
            <v>1.8</v>
          </cell>
          <cell r="X165">
            <v>9.1999999999999993</v>
          </cell>
          <cell r="Y165">
            <v>3</v>
          </cell>
          <cell r="Z165">
            <v>3.1</v>
          </cell>
          <cell r="AA165">
            <v>3.1</v>
          </cell>
          <cell r="AB165">
            <v>9.1999999999999993</v>
          </cell>
          <cell r="AC165">
            <v>3</v>
          </cell>
          <cell r="AD165">
            <v>3.1</v>
          </cell>
          <cell r="AE165">
            <v>3.1</v>
          </cell>
          <cell r="AF165">
            <v>9.3000000000000007</v>
          </cell>
          <cell r="AG165">
            <v>3.1</v>
          </cell>
          <cell r="AH165">
            <v>3.1</v>
          </cell>
          <cell r="AI165">
            <v>3.1</v>
          </cell>
          <cell r="AJ165">
            <v>37</v>
          </cell>
        </row>
        <row r="166">
          <cell r="A166" t="str">
            <v>1111</v>
          </cell>
          <cell r="C166" t="str">
            <v>2.8.2.</v>
          </cell>
          <cell r="D166" t="str">
            <v>Інші винагороди за професійні послуги</v>
          </cell>
          <cell r="E166" t="str">
            <v>1111</v>
          </cell>
          <cell r="F166">
            <v>0</v>
          </cell>
          <cell r="G166">
            <v>100</v>
          </cell>
          <cell r="H166">
            <v>0</v>
          </cell>
          <cell r="I166">
            <v>0</v>
          </cell>
          <cell r="J166">
            <v>0</v>
          </cell>
          <cell r="K166">
            <v>0</v>
          </cell>
          <cell r="M166">
            <v>0</v>
          </cell>
          <cell r="S166">
            <v>0</v>
          </cell>
          <cell r="T166">
            <v>0</v>
          </cell>
          <cell r="W166">
            <v>0</v>
          </cell>
          <cell r="X166">
            <v>0</v>
          </cell>
          <cell r="AA166">
            <v>0</v>
          </cell>
          <cell r="AB166">
            <v>0</v>
          </cell>
          <cell r="AE166">
            <v>0</v>
          </cell>
          <cell r="AF166">
            <v>0</v>
          </cell>
          <cell r="AI166">
            <v>0</v>
          </cell>
          <cell r="AJ166">
            <v>0</v>
          </cell>
        </row>
        <row r="167">
          <cell r="A167" t="str">
            <v>1120</v>
          </cell>
          <cell r="C167" t="str">
            <v>2.9.</v>
          </cell>
          <cell r="D167" t="str">
            <v>Витрати на зв'язок (поштові, телеграфні, телефонні, факс тощо)</v>
          </cell>
          <cell r="E167" t="str">
            <v>1120</v>
          </cell>
          <cell r="F167">
            <v>0</v>
          </cell>
          <cell r="G167">
            <v>100</v>
          </cell>
          <cell r="H167">
            <v>0</v>
          </cell>
          <cell r="I167">
            <v>0</v>
          </cell>
          <cell r="J167">
            <v>0</v>
          </cell>
          <cell r="K167">
            <v>0</v>
          </cell>
          <cell r="M167">
            <v>0</v>
          </cell>
          <cell r="S167">
            <v>0</v>
          </cell>
          <cell r="T167">
            <v>0</v>
          </cell>
          <cell r="W167">
            <v>0</v>
          </cell>
          <cell r="X167">
            <v>0</v>
          </cell>
          <cell r="AA167">
            <v>0</v>
          </cell>
          <cell r="AB167">
            <v>0</v>
          </cell>
          <cell r="AE167">
            <v>0</v>
          </cell>
          <cell r="AF167">
            <v>0</v>
          </cell>
          <cell r="AI167">
            <v>0</v>
          </cell>
          <cell r="AJ167">
            <v>0</v>
          </cell>
        </row>
        <row r="168">
          <cell r="A168" t="str">
            <v>1130</v>
          </cell>
          <cell r="C168" t="str">
            <v>2.10.</v>
          </cell>
          <cell r="D168" t="str">
            <v xml:space="preserve">Амортизація основних засобів </v>
          </cell>
          <cell r="E168" t="str">
            <v>1130</v>
          </cell>
          <cell r="F168">
            <v>0</v>
          </cell>
          <cell r="G168">
            <v>100</v>
          </cell>
          <cell r="H168">
            <v>0</v>
          </cell>
          <cell r="I168">
            <v>0</v>
          </cell>
          <cell r="J168">
            <v>0</v>
          </cell>
          <cell r="K168">
            <v>0</v>
          </cell>
          <cell r="M168">
            <v>0</v>
          </cell>
          <cell r="S168">
            <v>0</v>
          </cell>
          <cell r="T168">
            <v>0</v>
          </cell>
          <cell r="W168">
            <v>0</v>
          </cell>
          <cell r="X168">
            <v>0</v>
          </cell>
          <cell r="AA168">
            <v>0</v>
          </cell>
          <cell r="AB168">
            <v>0</v>
          </cell>
          <cell r="AE168">
            <v>0</v>
          </cell>
          <cell r="AF168">
            <v>0</v>
          </cell>
          <cell r="AI168">
            <v>0</v>
          </cell>
          <cell r="AJ168">
            <v>0</v>
          </cell>
        </row>
        <row r="169">
          <cell r="A169" t="str">
            <v>1140</v>
          </cell>
          <cell r="C169" t="str">
            <v>2.11.</v>
          </cell>
          <cell r="D169" t="str">
            <v>Амортизація інших необоротних матеріальних активів</v>
          </cell>
          <cell r="E169" t="str">
            <v>1140</v>
          </cell>
          <cell r="F169">
            <v>0</v>
          </cell>
          <cell r="G169">
            <v>100</v>
          </cell>
          <cell r="H169">
            <v>0</v>
          </cell>
          <cell r="I169">
            <v>0</v>
          </cell>
          <cell r="J169">
            <v>0</v>
          </cell>
          <cell r="K169">
            <v>0</v>
          </cell>
          <cell r="M169">
            <v>0</v>
          </cell>
          <cell r="S169">
            <v>0</v>
          </cell>
          <cell r="T169">
            <v>0</v>
          </cell>
          <cell r="W169">
            <v>0</v>
          </cell>
          <cell r="X169">
            <v>0</v>
          </cell>
          <cell r="AA169">
            <v>0</v>
          </cell>
          <cell r="AB169">
            <v>0</v>
          </cell>
          <cell r="AE169">
            <v>0</v>
          </cell>
          <cell r="AF169">
            <v>0</v>
          </cell>
          <cell r="AI169">
            <v>0</v>
          </cell>
          <cell r="AJ169">
            <v>0</v>
          </cell>
        </row>
        <row r="170">
          <cell r="A170" t="str">
            <v>1150</v>
          </cell>
          <cell r="C170" t="str">
            <v>2.12.</v>
          </cell>
          <cell r="D170" t="str">
            <v xml:space="preserve">Амортизація нематеріальних активів </v>
          </cell>
          <cell r="E170" t="str">
            <v>1150</v>
          </cell>
          <cell r="F170">
            <v>0</v>
          </cell>
          <cell r="G170">
            <v>100</v>
          </cell>
          <cell r="H170">
            <v>0</v>
          </cell>
          <cell r="I170">
            <v>0</v>
          </cell>
          <cell r="J170">
            <v>0</v>
          </cell>
          <cell r="K170">
            <v>0</v>
          </cell>
          <cell r="M170">
            <v>0</v>
          </cell>
          <cell r="S170">
            <v>0</v>
          </cell>
          <cell r="T170">
            <v>0</v>
          </cell>
          <cell r="W170">
            <v>0</v>
          </cell>
          <cell r="X170">
            <v>0</v>
          </cell>
          <cell r="AA170">
            <v>0</v>
          </cell>
          <cell r="AB170">
            <v>0</v>
          </cell>
          <cell r="AE170">
            <v>0</v>
          </cell>
          <cell r="AF170">
            <v>0</v>
          </cell>
          <cell r="AI170">
            <v>0</v>
          </cell>
          <cell r="AJ170">
            <v>0</v>
          </cell>
        </row>
        <row r="171">
          <cell r="A171" t="str">
            <v>1160</v>
          </cell>
          <cell r="B171" t="str">
            <v>А</v>
          </cell>
          <cell r="C171" t="str">
            <v>2.13.</v>
          </cell>
          <cell r="D171" t="str">
            <v>Витрати на врегулювання спорів у судових органах</v>
          </cell>
          <cell r="E171" t="str">
            <v>1160</v>
          </cell>
          <cell r="F171">
            <v>0</v>
          </cell>
          <cell r="G171">
            <v>100</v>
          </cell>
          <cell r="H171">
            <v>3.5</v>
          </cell>
          <cell r="I171">
            <v>3</v>
          </cell>
          <cell r="J171">
            <v>6</v>
          </cell>
          <cell r="K171">
            <v>2</v>
          </cell>
          <cell r="L171">
            <v>3</v>
          </cell>
          <cell r="M171">
            <v>3</v>
          </cell>
          <cell r="N171">
            <v>1</v>
          </cell>
          <cell r="P171">
            <v>1</v>
          </cell>
          <cell r="Q171">
            <v>1</v>
          </cell>
          <cell r="S171">
            <v>1</v>
          </cell>
          <cell r="T171">
            <v>1</v>
          </cell>
          <cell r="U171">
            <v>0.5</v>
          </cell>
          <cell r="W171">
            <v>0.5</v>
          </cell>
          <cell r="X171">
            <v>0</v>
          </cell>
          <cell r="AA171">
            <v>0</v>
          </cell>
          <cell r="AB171">
            <v>1</v>
          </cell>
          <cell r="AD171">
            <v>0.5</v>
          </cell>
          <cell r="AE171">
            <v>0.5</v>
          </cell>
          <cell r="AF171">
            <v>1</v>
          </cell>
          <cell r="AG171">
            <v>0.5</v>
          </cell>
          <cell r="AH171">
            <v>0.5</v>
          </cell>
          <cell r="AI171">
            <v>0</v>
          </cell>
          <cell r="AJ171">
            <v>3</v>
          </cell>
        </row>
        <row r="172">
          <cell r="A172" t="str">
            <v>1170</v>
          </cell>
          <cell r="C172" t="str">
            <v>2.14.</v>
          </cell>
          <cell r="D172" t="str">
            <v>Плата за розрахунково-касове обслуговування та інші послуги банків</v>
          </cell>
          <cell r="E172" t="str">
            <v>1170</v>
          </cell>
          <cell r="F172">
            <v>0</v>
          </cell>
          <cell r="G172">
            <v>100</v>
          </cell>
          <cell r="H172">
            <v>0</v>
          </cell>
          <cell r="I172">
            <v>0</v>
          </cell>
          <cell r="J172">
            <v>0</v>
          </cell>
          <cell r="K172">
            <v>0</v>
          </cell>
          <cell r="M172">
            <v>0</v>
          </cell>
          <cell r="S172">
            <v>0</v>
          </cell>
          <cell r="T172">
            <v>0</v>
          </cell>
          <cell r="W172">
            <v>0</v>
          </cell>
          <cell r="X172">
            <v>0</v>
          </cell>
          <cell r="AA172">
            <v>0</v>
          </cell>
          <cell r="AB172">
            <v>0</v>
          </cell>
          <cell r="AE172">
            <v>0</v>
          </cell>
          <cell r="AF172">
            <v>0</v>
          </cell>
          <cell r="AI172">
            <v>0</v>
          </cell>
          <cell r="AJ172">
            <v>0</v>
          </cell>
        </row>
        <row r="173">
          <cell r="A173" t="str">
            <v>1180</v>
          </cell>
          <cell r="C173" t="str">
            <v>2.15.</v>
          </cell>
          <cell r="D173" t="str">
            <v>Інші витрати загальногосподарського призначення,в т.ч.</v>
          </cell>
          <cell r="E173" t="str">
            <v>1180</v>
          </cell>
          <cell r="H173">
            <v>0</v>
          </cell>
          <cell r="I173">
            <v>0</v>
          </cell>
          <cell r="J173">
            <v>0</v>
          </cell>
          <cell r="K173">
            <v>0.1</v>
          </cell>
          <cell r="L173">
            <v>0</v>
          </cell>
          <cell r="M173">
            <v>0</v>
          </cell>
          <cell r="N173">
            <v>0</v>
          </cell>
          <cell r="O173">
            <v>0</v>
          </cell>
          <cell r="P173">
            <v>0</v>
          </cell>
          <cell r="Q173">
            <v>0</v>
          </cell>
          <cell r="R173">
            <v>0</v>
          </cell>
          <cell r="S173">
            <v>-0.1</v>
          </cell>
          <cell r="T173">
            <v>0</v>
          </cell>
          <cell r="W173">
            <v>0</v>
          </cell>
          <cell r="X173">
            <v>0</v>
          </cell>
          <cell r="AA173">
            <v>0</v>
          </cell>
          <cell r="AB173">
            <v>0</v>
          </cell>
          <cell r="AE173">
            <v>0</v>
          </cell>
          <cell r="AF173">
            <v>0</v>
          </cell>
          <cell r="AI173">
            <v>0</v>
          </cell>
          <cell r="AJ173">
            <v>0</v>
          </cell>
        </row>
        <row r="174">
          <cell r="A174" t="str">
            <v>1190</v>
          </cell>
          <cell r="B174">
            <v>0</v>
          </cell>
          <cell r="C174" t="str">
            <v>2.15.1.</v>
          </cell>
          <cell r="D174" t="str">
            <v>Канцелярські витрати, поліграфічні послуги тощо</v>
          </cell>
          <cell r="E174" t="str">
            <v>1190</v>
          </cell>
          <cell r="F174">
            <v>0</v>
          </cell>
          <cell r="G174">
            <v>100</v>
          </cell>
          <cell r="H174">
            <v>0</v>
          </cell>
          <cell r="I174">
            <v>0</v>
          </cell>
          <cell r="J174">
            <v>0</v>
          </cell>
          <cell r="K174">
            <v>0</v>
          </cell>
          <cell r="M174">
            <v>0</v>
          </cell>
          <cell r="S174">
            <v>0</v>
          </cell>
          <cell r="T174">
            <v>0</v>
          </cell>
          <cell r="W174">
            <v>0</v>
          </cell>
          <cell r="X174">
            <v>0</v>
          </cell>
          <cell r="AA174">
            <v>0</v>
          </cell>
          <cell r="AB174">
            <v>0</v>
          </cell>
          <cell r="AE174">
            <v>0</v>
          </cell>
          <cell r="AF174">
            <v>0</v>
          </cell>
          <cell r="AI174">
            <v>0</v>
          </cell>
          <cell r="AJ174">
            <v>0</v>
          </cell>
        </row>
        <row r="175">
          <cell r="A175" t="str">
            <v>1200</v>
          </cell>
          <cell r="B175">
            <v>0</v>
          </cell>
          <cell r="C175" t="str">
            <v>2.15.2.</v>
          </cell>
          <cell r="D175" t="str">
            <v>Підготовка та перепідготовка кадрів</v>
          </cell>
          <cell r="E175" t="str">
            <v>1200</v>
          </cell>
          <cell r="F175">
            <v>0</v>
          </cell>
          <cell r="G175">
            <v>100</v>
          </cell>
          <cell r="H175">
            <v>0</v>
          </cell>
          <cell r="I175">
            <v>0</v>
          </cell>
          <cell r="J175">
            <v>0</v>
          </cell>
          <cell r="K175">
            <v>0</v>
          </cell>
          <cell r="M175">
            <v>0</v>
          </cell>
          <cell r="S175">
            <v>0</v>
          </cell>
          <cell r="T175">
            <v>0</v>
          </cell>
          <cell r="W175">
            <v>0</v>
          </cell>
          <cell r="X175">
            <v>0</v>
          </cell>
          <cell r="AA175">
            <v>0</v>
          </cell>
          <cell r="AB175">
            <v>0</v>
          </cell>
          <cell r="AE175">
            <v>0</v>
          </cell>
          <cell r="AF175">
            <v>0</v>
          </cell>
          <cell r="AI175">
            <v>0</v>
          </cell>
          <cell r="AJ175">
            <v>0</v>
          </cell>
        </row>
        <row r="176">
          <cell r="A176" t="str">
            <v>1201</v>
          </cell>
          <cell r="C176" t="str">
            <v>2.15.3.</v>
          </cell>
          <cell r="D176" t="str">
            <v>Відрахування на соціальні заходи</v>
          </cell>
          <cell r="E176" t="str">
            <v>1201</v>
          </cell>
          <cell r="F176">
            <v>0</v>
          </cell>
          <cell r="G176">
            <v>100</v>
          </cell>
          <cell r="H176">
            <v>0</v>
          </cell>
          <cell r="I176">
            <v>0</v>
          </cell>
          <cell r="J176">
            <v>0</v>
          </cell>
          <cell r="K176">
            <v>0</v>
          </cell>
          <cell r="M176">
            <v>0</v>
          </cell>
          <cell r="S176">
            <v>0</v>
          </cell>
          <cell r="T176">
            <v>0</v>
          </cell>
          <cell r="W176">
            <v>0</v>
          </cell>
          <cell r="X176">
            <v>0</v>
          </cell>
          <cell r="AA176">
            <v>0</v>
          </cell>
          <cell r="AB176">
            <v>0</v>
          </cell>
          <cell r="AE176">
            <v>0</v>
          </cell>
          <cell r="AF176">
            <v>0</v>
          </cell>
          <cell r="AI176">
            <v>0</v>
          </cell>
          <cell r="AJ176">
            <v>0</v>
          </cell>
        </row>
        <row r="177">
          <cell r="A177" t="str">
            <v>1210</v>
          </cell>
          <cell r="B177">
            <v>0</v>
          </cell>
          <cell r="C177" t="str">
            <v>2.15.4.</v>
          </cell>
          <cell r="D177" t="str">
            <v>Інформаційно-обчислювальні послуги</v>
          </cell>
          <cell r="E177" t="str">
            <v>1210</v>
          </cell>
          <cell r="F177">
            <v>0</v>
          </cell>
          <cell r="G177">
            <v>100</v>
          </cell>
          <cell r="H177">
            <v>0</v>
          </cell>
          <cell r="I177">
            <v>0</v>
          </cell>
          <cell r="J177">
            <v>0</v>
          </cell>
          <cell r="K177">
            <v>0</v>
          </cell>
          <cell r="M177">
            <v>0</v>
          </cell>
          <cell r="S177">
            <v>0</v>
          </cell>
          <cell r="T177">
            <v>0</v>
          </cell>
          <cell r="W177">
            <v>0</v>
          </cell>
          <cell r="X177">
            <v>0</v>
          </cell>
          <cell r="AA177">
            <v>0</v>
          </cell>
          <cell r="AB177">
            <v>0</v>
          </cell>
          <cell r="AE177">
            <v>0</v>
          </cell>
          <cell r="AF177">
            <v>0</v>
          </cell>
          <cell r="AI177">
            <v>0</v>
          </cell>
          <cell r="AJ177">
            <v>0</v>
          </cell>
        </row>
        <row r="178">
          <cell r="A178" t="str">
            <v>1220</v>
          </cell>
          <cell r="B178">
            <v>0</v>
          </cell>
          <cell r="C178" t="str">
            <v>2.15.5.</v>
          </cell>
          <cell r="D178" t="str">
            <v>Техлітература</v>
          </cell>
          <cell r="E178" t="str">
            <v>1220</v>
          </cell>
          <cell r="F178">
            <v>0</v>
          </cell>
          <cell r="G178">
            <v>100</v>
          </cell>
          <cell r="H178">
            <v>0</v>
          </cell>
          <cell r="I178">
            <v>0</v>
          </cell>
          <cell r="J178">
            <v>0</v>
          </cell>
          <cell r="K178">
            <v>0</v>
          </cell>
          <cell r="M178">
            <v>0</v>
          </cell>
          <cell r="S178">
            <v>0</v>
          </cell>
          <cell r="T178">
            <v>0</v>
          </cell>
          <cell r="W178">
            <v>0</v>
          </cell>
          <cell r="X178">
            <v>0</v>
          </cell>
          <cell r="AA178">
            <v>0</v>
          </cell>
          <cell r="AB178">
            <v>0</v>
          </cell>
          <cell r="AE178">
            <v>0</v>
          </cell>
          <cell r="AF178">
            <v>0</v>
          </cell>
          <cell r="AI178">
            <v>0</v>
          </cell>
          <cell r="AJ178">
            <v>0</v>
          </cell>
        </row>
        <row r="179">
          <cell r="A179" t="str">
            <v>1230</v>
          </cell>
          <cell r="B179">
            <v>0</v>
          </cell>
          <cell r="C179" t="str">
            <v>2.15.6.</v>
          </cell>
          <cell r="D179" t="str">
            <v>Транспортні послуги</v>
          </cell>
          <cell r="E179" t="str">
            <v>1230</v>
          </cell>
          <cell r="F179">
            <v>0</v>
          </cell>
          <cell r="G179">
            <v>100</v>
          </cell>
          <cell r="H179">
            <v>0</v>
          </cell>
          <cell r="I179">
            <v>0</v>
          </cell>
          <cell r="J179">
            <v>0</v>
          </cell>
          <cell r="K179">
            <v>0</v>
          </cell>
          <cell r="M179">
            <v>0</v>
          </cell>
          <cell r="S179">
            <v>0</v>
          </cell>
          <cell r="T179">
            <v>0</v>
          </cell>
          <cell r="W179">
            <v>0</v>
          </cell>
          <cell r="X179">
            <v>0</v>
          </cell>
          <cell r="AA179">
            <v>0</v>
          </cell>
          <cell r="AB179">
            <v>0</v>
          </cell>
          <cell r="AE179">
            <v>0</v>
          </cell>
          <cell r="AF179">
            <v>0</v>
          </cell>
          <cell r="AI179">
            <v>0</v>
          </cell>
          <cell r="AJ179">
            <v>0</v>
          </cell>
        </row>
        <row r="180">
          <cell r="A180" t="str">
            <v>1240</v>
          </cell>
          <cell r="B180">
            <v>0</v>
          </cell>
          <cell r="C180" t="str">
            <v>2.15.7.</v>
          </cell>
          <cell r="D180" t="str">
            <v>Витрати на цивільну оборону</v>
          </cell>
          <cell r="E180" t="str">
            <v>1240</v>
          </cell>
          <cell r="F180">
            <v>0</v>
          </cell>
          <cell r="G180">
            <v>100</v>
          </cell>
          <cell r="H180">
            <v>0</v>
          </cell>
          <cell r="I180">
            <v>0</v>
          </cell>
          <cell r="J180">
            <v>0</v>
          </cell>
          <cell r="K180">
            <v>0</v>
          </cell>
          <cell r="M180">
            <v>0</v>
          </cell>
          <cell r="S180">
            <v>0</v>
          </cell>
          <cell r="T180">
            <v>0</v>
          </cell>
          <cell r="W180">
            <v>0</v>
          </cell>
          <cell r="X180">
            <v>0</v>
          </cell>
          <cell r="AA180">
            <v>0</v>
          </cell>
          <cell r="AB180">
            <v>0</v>
          </cell>
          <cell r="AE180">
            <v>0</v>
          </cell>
          <cell r="AF180">
            <v>0</v>
          </cell>
          <cell r="AI180">
            <v>0</v>
          </cell>
          <cell r="AJ180">
            <v>0</v>
          </cell>
        </row>
        <row r="181">
          <cell r="A181" t="str">
            <v>1251</v>
          </cell>
          <cell r="C181" t="str">
            <v>2.15.8.</v>
          </cell>
          <cell r="D181" t="str">
            <v xml:space="preserve">Експлуатація та технічне обслуговування основних засобів та інших необоротних активів  </v>
          </cell>
          <cell r="E181" t="str">
            <v>1251</v>
          </cell>
          <cell r="G181">
            <v>100</v>
          </cell>
          <cell r="H181">
            <v>0</v>
          </cell>
          <cell r="I181">
            <v>0</v>
          </cell>
          <cell r="J181">
            <v>0</v>
          </cell>
          <cell r="K181">
            <v>0</v>
          </cell>
          <cell r="M181">
            <v>0</v>
          </cell>
          <cell r="S181">
            <v>0</v>
          </cell>
          <cell r="T181">
            <v>0</v>
          </cell>
          <cell r="W181">
            <v>0</v>
          </cell>
          <cell r="X181">
            <v>0</v>
          </cell>
          <cell r="AA181">
            <v>0</v>
          </cell>
          <cell r="AB181">
            <v>0</v>
          </cell>
          <cell r="AE181">
            <v>0</v>
          </cell>
          <cell r="AF181">
            <v>0</v>
          </cell>
          <cell r="AI181">
            <v>0</v>
          </cell>
          <cell r="AJ181">
            <v>0</v>
          </cell>
        </row>
        <row r="182">
          <cell r="A182" t="str">
            <v>1260</v>
          </cell>
          <cell r="B182">
            <v>0</v>
          </cell>
          <cell r="C182" t="str">
            <v>2.15.9.</v>
          </cell>
          <cell r="D182" t="str">
            <v>Плата за землю</v>
          </cell>
          <cell r="E182" t="str">
            <v>1260</v>
          </cell>
          <cell r="F182">
            <v>0</v>
          </cell>
          <cell r="G182">
            <v>100</v>
          </cell>
          <cell r="H182">
            <v>0</v>
          </cell>
          <cell r="I182">
            <v>0</v>
          </cell>
          <cell r="J182">
            <v>0</v>
          </cell>
          <cell r="K182">
            <v>0</v>
          </cell>
          <cell r="M182">
            <v>0</v>
          </cell>
          <cell r="S182">
            <v>0</v>
          </cell>
          <cell r="T182">
            <v>0</v>
          </cell>
          <cell r="W182">
            <v>0</v>
          </cell>
          <cell r="X182">
            <v>0</v>
          </cell>
          <cell r="AA182">
            <v>0</v>
          </cell>
          <cell r="AB182">
            <v>0</v>
          </cell>
          <cell r="AE182">
            <v>0</v>
          </cell>
          <cell r="AF182">
            <v>0</v>
          </cell>
          <cell r="AI182">
            <v>0</v>
          </cell>
          <cell r="AJ182">
            <v>0</v>
          </cell>
        </row>
        <row r="183">
          <cell r="A183" t="str">
            <v>1270</v>
          </cell>
          <cell r="B183">
            <v>0</v>
          </cell>
          <cell r="C183" t="str">
            <v>2.15.10.</v>
          </cell>
          <cell r="D183" t="str">
            <v>Комунальний податок</v>
          </cell>
          <cell r="E183" t="str">
            <v>1270</v>
          </cell>
          <cell r="F183">
            <v>0</v>
          </cell>
          <cell r="G183">
            <v>100</v>
          </cell>
          <cell r="H183">
            <v>0</v>
          </cell>
          <cell r="I183">
            <v>0</v>
          </cell>
          <cell r="J183">
            <v>0</v>
          </cell>
          <cell r="K183">
            <v>0</v>
          </cell>
          <cell r="M183">
            <v>0</v>
          </cell>
          <cell r="S183">
            <v>0</v>
          </cell>
          <cell r="T183">
            <v>0</v>
          </cell>
          <cell r="W183">
            <v>0</v>
          </cell>
          <cell r="X183">
            <v>0</v>
          </cell>
          <cell r="AA183">
            <v>0</v>
          </cell>
          <cell r="AB183">
            <v>0</v>
          </cell>
          <cell r="AE183">
            <v>0</v>
          </cell>
          <cell r="AF183">
            <v>0</v>
          </cell>
          <cell r="AI183">
            <v>0</v>
          </cell>
          <cell r="AJ183">
            <v>0</v>
          </cell>
        </row>
        <row r="184">
          <cell r="A184" t="str">
            <v>1280</v>
          </cell>
          <cell r="B184">
            <v>0</v>
          </cell>
          <cell r="C184" t="str">
            <v>2.15.11.</v>
          </cell>
          <cell r="D184" t="str">
            <v>Податок з власників транспортних засобів</v>
          </cell>
          <cell r="E184" t="str">
            <v>1280</v>
          </cell>
          <cell r="F184">
            <v>0</v>
          </cell>
          <cell r="G184">
            <v>100</v>
          </cell>
          <cell r="H184">
            <v>0</v>
          </cell>
          <cell r="I184">
            <v>0</v>
          </cell>
          <cell r="J184">
            <v>0</v>
          </cell>
          <cell r="K184">
            <v>0</v>
          </cell>
          <cell r="M184">
            <v>0</v>
          </cell>
          <cell r="S184">
            <v>0</v>
          </cell>
          <cell r="T184">
            <v>0</v>
          </cell>
          <cell r="W184">
            <v>0</v>
          </cell>
          <cell r="X184">
            <v>0</v>
          </cell>
          <cell r="AA184">
            <v>0</v>
          </cell>
          <cell r="AB184">
            <v>0</v>
          </cell>
          <cell r="AE184">
            <v>0</v>
          </cell>
          <cell r="AF184">
            <v>0</v>
          </cell>
          <cell r="AI184">
            <v>0</v>
          </cell>
          <cell r="AJ184">
            <v>0</v>
          </cell>
        </row>
        <row r="185">
          <cell r="A185" t="str">
            <v>1281</v>
          </cell>
          <cell r="B185">
            <v>0</v>
          </cell>
          <cell r="C185" t="str">
            <v>2.15.12.</v>
          </cell>
          <cell r="D185" t="str">
            <v>Плата за ліцензію</v>
          </cell>
          <cell r="E185" t="str">
            <v>1281</v>
          </cell>
          <cell r="F185">
            <v>0</v>
          </cell>
          <cell r="G185">
            <v>100</v>
          </cell>
          <cell r="H185">
            <v>0</v>
          </cell>
          <cell r="I185">
            <v>0</v>
          </cell>
          <cell r="J185">
            <v>0</v>
          </cell>
          <cell r="K185">
            <v>0</v>
          </cell>
          <cell r="M185">
            <v>0</v>
          </cell>
          <cell r="S185">
            <v>0</v>
          </cell>
          <cell r="T185">
            <v>0</v>
          </cell>
          <cell r="W185">
            <v>0</v>
          </cell>
          <cell r="X185">
            <v>0</v>
          </cell>
          <cell r="AA185">
            <v>0</v>
          </cell>
          <cell r="AB185">
            <v>0</v>
          </cell>
          <cell r="AE185">
            <v>0</v>
          </cell>
          <cell r="AF185">
            <v>0</v>
          </cell>
          <cell r="AI185">
            <v>0</v>
          </cell>
          <cell r="AJ185">
            <v>0</v>
          </cell>
        </row>
        <row r="186">
          <cell r="A186" t="str">
            <v>1282</v>
          </cell>
          <cell r="B186">
            <v>0</v>
          </cell>
          <cell r="C186" t="str">
            <v>2.15.13.</v>
          </cell>
          <cell r="D186" t="str">
            <v>Держмито</v>
          </cell>
          <cell r="E186" t="str">
            <v>1282</v>
          </cell>
          <cell r="F186">
            <v>0</v>
          </cell>
          <cell r="G186">
            <v>100</v>
          </cell>
          <cell r="H186">
            <v>0</v>
          </cell>
          <cell r="I186">
            <v>0</v>
          </cell>
          <cell r="J186">
            <v>0</v>
          </cell>
          <cell r="K186">
            <v>0.1</v>
          </cell>
          <cell r="M186">
            <v>0</v>
          </cell>
          <cell r="S186">
            <v>-0.1</v>
          </cell>
          <cell r="T186">
            <v>0</v>
          </cell>
          <cell r="W186">
            <v>0</v>
          </cell>
          <cell r="X186">
            <v>0</v>
          </cell>
          <cell r="AA186">
            <v>0</v>
          </cell>
          <cell r="AB186">
            <v>0</v>
          </cell>
          <cell r="AE186">
            <v>0</v>
          </cell>
          <cell r="AF186">
            <v>0</v>
          </cell>
          <cell r="AI186">
            <v>0</v>
          </cell>
          <cell r="AJ186">
            <v>0</v>
          </cell>
        </row>
        <row r="187">
          <cell r="A187" t="str">
            <v>1283</v>
          </cell>
          <cell r="B187">
            <v>0</v>
          </cell>
          <cell r="C187" t="str">
            <v>2.15.14.</v>
          </cell>
          <cell r="D187" t="str">
            <v>Інші податки, збори та платежі</v>
          </cell>
          <cell r="E187" t="str">
            <v>1283</v>
          </cell>
          <cell r="F187">
            <v>0</v>
          </cell>
          <cell r="G187">
            <v>100</v>
          </cell>
          <cell r="H187">
            <v>0</v>
          </cell>
          <cell r="I187">
            <v>0</v>
          </cell>
          <cell r="J187">
            <v>0</v>
          </cell>
          <cell r="K187">
            <v>0</v>
          </cell>
          <cell r="M187">
            <v>0</v>
          </cell>
          <cell r="S187">
            <v>0</v>
          </cell>
          <cell r="T187">
            <v>0</v>
          </cell>
          <cell r="W187">
            <v>0</v>
          </cell>
          <cell r="X187">
            <v>0</v>
          </cell>
          <cell r="AA187">
            <v>0</v>
          </cell>
          <cell r="AB187">
            <v>0</v>
          </cell>
          <cell r="AE187">
            <v>0</v>
          </cell>
          <cell r="AF187">
            <v>0</v>
          </cell>
          <cell r="AI187">
            <v>0</v>
          </cell>
          <cell r="AJ187">
            <v>0</v>
          </cell>
        </row>
        <row r="188">
          <cell r="A188" t="str">
            <v>1286</v>
          </cell>
          <cell r="C188" t="str">
            <v>2.15.15.</v>
          </cell>
          <cell r="D188" t="str">
            <v>Оформлення права власності</v>
          </cell>
          <cell r="E188" t="str">
            <v>1286</v>
          </cell>
          <cell r="G188">
            <v>100</v>
          </cell>
          <cell r="H188">
            <v>0</v>
          </cell>
          <cell r="I188">
            <v>0</v>
          </cell>
          <cell r="J188">
            <v>0</v>
          </cell>
          <cell r="K188">
            <v>0</v>
          </cell>
          <cell r="M188">
            <v>0</v>
          </cell>
          <cell r="S188">
            <v>0</v>
          </cell>
          <cell r="T188">
            <v>0</v>
          </cell>
          <cell r="W188">
            <v>0</v>
          </cell>
          <cell r="X188">
            <v>0</v>
          </cell>
          <cell r="AA188">
            <v>0</v>
          </cell>
          <cell r="AB188">
            <v>0</v>
          </cell>
          <cell r="AE188">
            <v>0</v>
          </cell>
          <cell r="AF188">
            <v>0</v>
          </cell>
          <cell r="AI188">
            <v>0</v>
          </cell>
          <cell r="AJ188">
            <v>0</v>
          </cell>
        </row>
        <row r="189">
          <cell r="A189" t="str">
            <v>1287</v>
          </cell>
          <cell r="C189" t="str">
            <v>2.15.16.</v>
          </cell>
          <cell r="D189" t="str">
            <v>Технічна інвентаризація</v>
          </cell>
          <cell r="E189" t="str">
            <v>1287</v>
          </cell>
          <cell r="G189">
            <v>100</v>
          </cell>
          <cell r="H189">
            <v>0</v>
          </cell>
          <cell r="I189">
            <v>0</v>
          </cell>
          <cell r="J189">
            <v>0</v>
          </cell>
          <cell r="K189">
            <v>0</v>
          </cell>
          <cell r="M189">
            <v>0</v>
          </cell>
          <cell r="S189">
            <v>0</v>
          </cell>
          <cell r="T189">
            <v>0</v>
          </cell>
          <cell r="W189">
            <v>0</v>
          </cell>
          <cell r="X189">
            <v>0</v>
          </cell>
          <cell r="AA189">
            <v>0</v>
          </cell>
          <cell r="AB189">
            <v>0</v>
          </cell>
          <cell r="AE189">
            <v>0</v>
          </cell>
          <cell r="AF189">
            <v>0</v>
          </cell>
          <cell r="AI189">
            <v>0</v>
          </cell>
          <cell r="AJ189">
            <v>0</v>
          </cell>
        </row>
        <row r="190">
          <cell r="A190" t="str">
            <v>1288</v>
          </cell>
          <cell r="C190" t="str">
            <v>2.15.17.</v>
          </cell>
          <cell r="D190" t="str">
            <v>Благоустрій території</v>
          </cell>
          <cell r="E190" t="str">
            <v>1288</v>
          </cell>
          <cell r="G190">
            <v>100</v>
          </cell>
          <cell r="H190">
            <v>0</v>
          </cell>
          <cell r="I190">
            <v>0</v>
          </cell>
          <cell r="J190">
            <v>0</v>
          </cell>
          <cell r="K190">
            <v>0</v>
          </cell>
          <cell r="M190">
            <v>0</v>
          </cell>
          <cell r="S190">
            <v>0</v>
          </cell>
          <cell r="T190">
            <v>0</v>
          </cell>
          <cell r="W190">
            <v>0</v>
          </cell>
          <cell r="X190">
            <v>0</v>
          </cell>
          <cell r="AA190">
            <v>0</v>
          </cell>
          <cell r="AB190">
            <v>0</v>
          </cell>
          <cell r="AE190">
            <v>0</v>
          </cell>
          <cell r="AF190">
            <v>0</v>
          </cell>
          <cell r="AI190">
            <v>0</v>
          </cell>
          <cell r="AJ190">
            <v>0</v>
          </cell>
        </row>
        <row r="191">
          <cell r="A191" t="str">
            <v>1289</v>
          </cell>
          <cell r="C191" t="str">
            <v>2.15.18.</v>
          </cell>
          <cell r="D191" t="str">
            <v>Охорона праці</v>
          </cell>
          <cell r="E191" t="str">
            <v>1289</v>
          </cell>
          <cell r="G191">
            <v>100</v>
          </cell>
          <cell r="H191">
            <v>0</v>
          </cell>
          <cell r="I191">
            <v>0</v>
          </cell>
          <cell r="J191">
            <v>0</v>
          </cell>
          <cell r="K191">
            <v>0</v>
          </cell>
          <cell r="M191">
            <v>0</v>
          </cell>
          <cell r="S191">
            <v>0</v>
          </cell>
          <cell r="T191">
            <v>0</v>
          </cell>
          <cell r="W191">
            <v>0</v>
          </cell>
          <cell r="X191">
            <v>0</v>
          </cell>
          <cell r="AA191">
            <v>0</v>
          </cell>
          <cell r="AB191">
            <v>0</v>
          </cell>
          <cell r="AE191">
            <v>0</v>
          </cell>
          <cell r="AF191">
            <v>0</v>
          </cell>
          <cell r="AI191">
            <v>0</v>
          </cell>
          <cell r="AJ191">
            <v>0</v>
          </cell>
        </row>
        <row r="192">
          <cell r="A192" t="str">
            <v>1290</v>
          </cell>
          <cell r="B192">
            <v>0</v>
          </cell>
          <cell r="C192" t="str">
            <v>2.15.19.</v>
          </cell>
          <cell r="D192" t="str">
            <v>Інше</v>
          </cell>
          <cell r="E192" t="str">
            <v>1290</v>
          </cell>
          <cell r="F192">
            <v>0</v>
          </cell>
          <cell r="G192">
            <v>100</v>
          </cell>
          <cell r="H192">
            <v>0</v>
          </cell>
          <cell r="I192">
            <v>0</v>
          </cell>
          <cell r="J192">
            <v>0</v>
          </cell>
          <cell r="K192">
            <v>0</v>
          </cell>
          <cell r="M192">
            <v>0</v>
          </cell>
          <cell r="S192">
            <v>0</v>
          </cell>
          <cell r="T192">
            <v>0</v>
          </cell>
          <cell r="W192">
            <v>0</v>
          </cell>
          <cell r="X192">
            <v>0</v>
          </cell>
          <cell r="AA192">
            <v>0</v>
          </cell>
          <cell r="AB192">
            <v>0</v>
          </cell>
          <cell r="AE192">
            <v>0</v>
          </cell>
          <cell r="AF192">
            <v>0</v>
          </cell>
          <cell r="AI192">
            <v>0</v>
          </cell>
          <cell r="AJ192">
            <v>0</v>
          </cell>
        </row>
        <row r="193">
          <cell r="A193" t="str">
            <v>1291</v>
          </cell>
          <cell r="C193" t="str">
            <v>2.15.20.</v>
          </cell>
          <cell r="D193" t="str">
            <v>Членські внески до Київміськтеплоенергогаз та ін.</v>
          </cell>
          <cell r="E193" t="str">
            <v>1291</v>
          </cell>
          <cell r="G193">
            <v>100</v>
          </cell>
          <cell r="H193">
            <v>0</v>
          </cell>
          <cell r="I193">
            <v>0</v>
          </cell>
          <cell r="J193">
            <v>0</v>
          </cell>
          <cell r="K193">
            <v>0</v>
          </cell>
          <cell r="M193">
            <v>0</v>
          </cell>
          <cell r="S193">
            <v>0</v>
          </cell>
          <cell r="T193">
            <v>0</v>
          </cell>
          <cell r="W193">
            <v>0</v>
          </cell>
          <cell r="X193">
            <v>0</v>
          </cell>
          <cell r="AA193">
            <v>0</v>
          </cell>
          <cell r="AB193">
            <v>0</v>
          </cell>
          <cell r="AE193">
            <v>0</v>
          </cell>
          <cell r="AF193">
            <v>0</v>
          </cell>
          <cell r="AI193">
            <v>0</v>
          </cell>
          <cell r="AJ193">
            <v>0</v>
          </cell>
        </row>
        <row r="194">
          <cell r="A194">
            <v>1292</v>
          </cell>
          <cell r="C194" t="str">
            <v>2.15.21.</v>
          </cell>
          <cell r="D194" t="str">
            <v>Відрахування НАК "Енергетична компанія України"</v>
          </cell>
          <cell r="E194">
            <v>1292</v>
          </cell>
          <cell r="G194">
            <v>100</v>
          </cell>
          <cell r="H194">
            <v>0</v>
          </cell>
          <cell r="I194">
            <v>0</v>
          </cell>
          <cell r="J194">
            <v>0</v>
          </cell>
          <cell r="K194">
            <v>0</v>
          </cell>
          <cell r="M194">
            <v>0</v>
          </cell>
          <cell r="S194">
            <v>0</v>
          </cell>
          <cell r="T194">
            <v>0</v>
          </cell>
          <cell r="W194">
            <v>0</v>
          </cell>
          <cell r="X194">
            <v>0</v>
          </cell>
          <cell r="AA194">
            <v>0</v>
          </cell>
          <cell r="AB194">
            <v>0</v>
          </cell>
          <cell r="AE194">
            <v>0</v>
          </cell>
          <cell r="AF194">
            <v>0</v>
          </cell>
          <cell r="AI194">
            <v>0</v>
          </cell>
          <cell r="AJ194">
            <v>0</v>
          </cell>
        </row>
        <row r="195">
          <cell r="A195" t="str">
            <v>рах.94</v>
          </cell>
          <cell r="E195" t="str">
            <v>рах.94</v>
          </cell>
          <cell r="J195">
            <v>0</v>
          </cell>
          <cell r="K195">
            <v>0</v>
          </cell>
          <cell r="S195">
            <v>0</v>
          </cell>
          <cell r="T195">
            <v>0</v>
          </cell>
          <cell r="W195">
            <v>0</v>
          </cell>
          <cell r="X195">
            <v>0</v>
          </cell>
          <cell r="AA195">
            <v>0</v>
          </cell>
          <cell r="AB195">
            <v>0</v>
          </cell>
          <cell r="AE195">
            <v>0</v>
          </cell>
          <cell r="AF195">
            <v>0</v>
          </cell>
          <cell r="AI195">
            <v>0</v>
          </cell>
          <cell r="AJ195">
            <v>0</v>
          </cell>
        </row>
        <row r="196">
          <cell r="A196" t="str">
            <v>1700</v>
          </cell>
          <cell r="C196" t="str">
            <v>4.</v>
          </cell>
          <cell r="D196" t="str">
            <v>Інші операційні витрати - рах 94</v>
          </cell>
          <cell r="E196" t="str">
            <v>1700</v>
          </cell>
          <cell r="H196">
            <v>461.6</v>
          </cell>
          <cell r="I196">
            <v>258.39999999999998</v>
          </cell>
          <cell r="J196">
            <v>558.20000000000005</v>
          </cell>
          <cell r="K196">
            <v>629.1</v>
          </cell>
          <cell r="L196">
            <v>385.4</v>
          </cell>
          <cell r="M196">
            <v>455</v>
          </cell>
          <cell r="N196">
            <v>67.2</v>
          </cell>
          <cell r="O196">
            <v>66.8</v>
          </cell>
          <cell r="P196">
            <v>137.6</v>
          </cell>
          <cell r="Q196">
            <v>183.4</v>
          </cell>
          <cell r="R196">
            <v>9.6999999999999993</v>
          </cell>
          <cell r="S196">
            <v>-174.1</v>
          </cell>
          <cell r="T196">
            <v>67.2</v>
          </cell>
          <cell r="U196">
            <v>18.3</v>
          </cell>
          <cell r="V196">
            <v>17.5</v>
          </cell>
          <cell r="W196">
            <v>31.4</v>
          </cell>
          <cell r="X196">
            <v>66.8</v>
          </cell>
          <cell r="Y196">
            <v>23.1</v>
          </cell>
          <cell r="Z196">
            <v>24.9</v>
          </cell>
          <cell r="AA196">
            <v>18.8</v>
          </cell>
          <cell r="AB196">
            <v>137.6</v>
          </cell>
          <cell r="AC196">
            <v>18.5</v>
          </cell>
          <cell r="AD196">
            <v>19.600000000000001</v>
          </cell>
          <cell r="AE196">
            <v>99.5</v>
          </cell>
          <cell r="AF196">
            <v>183.4</v>
          </cell>
          <cell r="AG196">
            <v>19.5</v>
          </cell>
          <cell r="AH196">
            <v>20</v>
          </cell>
          <cell r="AI196">
            <v>143.9</v>
          </cell>
          <cell r="AJ196">
            <v>455</v>
          </cell>
        </row>
        <row r="197">
          <cell r="A197" t="str">
            <v>1701</v>
          </cell>
          <cell r="B197" t="str">
            <v>О</v>
          </cell>
          <cell r="C197" t="str">
            <v>4.1.</v>
          </cell>
          <cell r="D197" t="str">
            <v>Дослідження та розробки відповідно до П(С)БО 8   (рах.941)</v>
          </cell>
          <cell r="E197" t="str">
            <v>1701</v>
          </cell>
          <cell r="F197">
            <v>0</v>
          </cell>
          <cell r="G197">
            <v>100</v>
          </cell>
          <cell r="H197">
            <v>0</v>
          </cell>
          <cell r="I197">
            <v>0</v>
          </cell>
          <cell r="J197">
            <v>0</v>
          </cell>
          <cell r="K197">
            <v>0</v>
          </cell>
          <cell r="M197">
            <v>0</v>
          </cell>
          <cell r="S197">
            <v>0</v>
          </cell>
          <cell r="T197">
            <v>0</v>
          </cell>
          <cell r="W197">
            <v>0</v>
          </cell>
          <cell r="X197">
            <v>0</v>
          </cell>
          <cell r="AA197">
            <v>0</v>
          </cell>
          <cell r="AB197">
            <v>0</v>
          </cell>
          <cell r="AE197">
            <v>0</v>
          </cell>
          <cell r="AF197">
            <v>0</v>
          </cell>
          <cell r="AI197">
            <v>0</v>
          </cell>
          <cell r="AJ197">
            <v>0</v>
          </cell>
        </row>
        <row r="198">
          <cell r="A198" t="str">
            <v>1702</v>
          </cell>
          <cell r="B198" t="str">
            <v>О</v>
          </cell>
          <cell r="C198" t="str">
            <v>4.2.</v>
          </cell>
          <cell r="D198" t="str">
            <v>Собівартість реалізованої іноземної валюти    (рах. 942)</v>
          </cell>
          <cell r="E198" t="str">
            <v>1702</v>
          </cell>
          <cell r="F198">
            <v>0</v>
          </cell>
          <cell r="G198">
            <v>100</v>
          </cell>
          <cell r="H198">
            <v>0</v>
          </cell>
          <cell r="I198">
            <v>0</v>
          </cell>
          <cell r="J198">
            <v>0</v>
          </cell>
          <cell r="K198">
            <v>0</v>
          </cell>
          <cell r="M198">
            <v>0</v>
          </cell>
          <cell r="S198">
            <v>0</v>
          </cell>
          <cell r="T198">
            <v>0</v>
          </cell>
          <cell r="W198">
            <v>0</v>
          </cell>
          <cell r="X198">
            <v>0</v>
          </cell>
          <cell r="AA198">
            <v>0</v>
          </cell>
          <cell r="AB198">
            <v>0</v>
          </cell>
          <cell r="AE198">
            <v>0</v>
          </cell>
          <cell r="AF198">
            <v>0</v>
          </cell>
          <cell r="AI198">
            <v>0</v>
          </cell>
          <cell r="AJ198">
            <v>0</v>
          </cell>
        </row>
        <row r="199">
          <cell r="A199" t="str">
            <v>1714</v>
          </cell>
          <cell r="C199" t="str">
            <v>4.3.</v>
          </cell>
          <cell r="D199" t="str">
            <v>Собівартість реалізованих виробничих запасів    (рах.943)</v>
          </cell>
          <cell r="E199" t="str">
            <v>1714</v>
          </cell>
          <cell r="H199">
            <v>29.7</v>
          </cell>
          <cell r="I199">
            <v>0</v>
          </cell>
          <cell r="J199">
            <v>0</v>
          </cell>
          <cell r="K199">
            <v>49</v>
          </cell>
          <cell r="L199">
            <v>10.5</v>
          </cell>
          <cell r="M199">
            <v>0</v>
          </cell>
          <cell r="N199">
            <v>0</v>
          </cell>
          <cell r="O199">
            <v>0</v>
          </cell>
          <cell r="P199">
            <v>0</v>
          </cell>
          <cell r="Q199">
            <v>0</v>
          </cell>
          <cell r="R199">
            <v>0</v>
          </cell>
          <cell r="S199">
            <v>-49</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row>
        <row r="200">
          <cell r="A200" t="str">
            <v>1703</v>
          </cell>
          <cell r="B200" t="str">
            <v>О</v>
          </cell>
          <cell r="C200" t="str">
            <v>4.3.1.</v>
          </cell>
          <cell r="D200" t="str">
            <v xml:space="preserve">Собівартість реалізованих виробничих запасів (рах.943 00) </v>
          </cell>
          <cell r="E200" t="str">
            <v>1703</v>
          </cell>
          <cell r="F200">
            <v>0</v>
          </cell>
          <cell r="G200">
            <v>100</v>
          </cell>
          <cell r="H200">
            <v>0</v>
          </cell>
          <cell r="I200">
            <v>0</v>
          </cell>
          <cell r="J200">
            <v>0</v>
          </cell>
          <cell r="K200">
            <v>0</v>
          </cell>
          <cell r="M200">
            <v>0</v>
          </cell>
          <cell r="S200">
            <v>0</v>
          </cell>
          <cell r="T200">
            <v>0</v>
          </cell>
          <cell r="W200">
            <v>0</v>
          </cell>
          <cell r="X200">
            <v>0</v>
          </cell>
          <cell r="AA200">
            <v>0</v>
          </cell>
          <cell r="AB200">
            <v>0</v>
          </cell>
          <cell r="AE200">
            <v>0</v>
          </cell>
          <cell r="AF200">
            <v>0</v>
          </cell>
          <cell r="AI200">
            <v>0</v>
          </cell>
          <cell r="AJ200">
            <v>0</v>
          </cell>
        </row>
        <row r="201">
          <cell r="A201" t="str">
            <v>1713</v>
          </cell>
          <cell r="B201" t="str">
            <v>О</v>
          </cell>
          <cell r="C201" t="str">
            <v>4.3.2.</v>
          </cell>
          <cell r="D201" t="str">
            <v xml:space="preserve">Собівартість реалізованого металобрухту (рах.943 01) </v>
          </cell>
          <cell r="E201" t="str">
            <v>1713</v>
          </cell>
          <cell r="F201">
            <v>0</v>
          </cell>
          <cell r="G201">
            <v>100</v>
          </cell>
          <cell r="H201">
            <v>0</v>
          </cell>
          <cell r="I201">
            <v>0</v>
          </cell>
          <cell r="J201">
            <v>0</v>
          </cell>
          <cell r="K201">
            <v>0</v>
          </cell>
          <cell r="M201">
            <v>0</v>
          </cell>
          <cell r="S201">
            <v>0</v>
          </cell>
          <cell r="T201">
            <v>0</v>
          </cell>
          <cell r="W201">
            <v>0</v>
          </cell>
          <cell r="X201">
            <v>0</v>
          </cell>
          <cell r="AA201">
            <v>0</v>
          </cell>
          <cell r="AB201">
            <v>0</v>
          </cell>
          <cell r="AE201">
            <v>0</v>
          </cell>
          <cell r="AF201">
            <v>0</v>
          </cell>
          <cell r="AI201">
            <v>0</v>
          </cell>
          <cell r="AJ201">
            <v>0</v>
          </cell>
        </row>
        <row r="202">
          <cell r="A202" t="str">
            <v>1715</v>
          </cell>
          <cell r="B202" t="str">
            <v>О</v>
          </cell>
          <cell r="C202" t="str">
            <v>4.3.3.</v>
          </cell>
          <cell r="D202" t="str">
            <v xml:space="preserve">Собівартість реалізованих виробничих запасів в компанії (рах.943 02) </v>
          </cell>
          <cell r="E202" t="str">
            <v>1715</v>
          </cell>
          <cell r="F202">
            <v>0</v>
          </cell>
          <cell r="G202">
            <v>100</v>
          </cell>
          <cell r="H202">
            <v>0</v>
          </cell>
          <cell r="I202">
            <v>0</v>
          </cell>
          <cell r="J202">
            <v>0</v>
          </cell>
          <cell r="K202">
            <v>0</v>
          </cell>
          <cell r="M202">
            <v>0</v>
          </cell>
          <cell r="S202">
            <v>0</v>
          </cell>
          <cell r="T202">
            <v>0</v>
          </cell>
          <cell r="W202">
            <v>0</v>
          </cell>
          <cell r="X202">
            <v>0</v>
          </cell>
          <cell r="AA202">
            <v>0</v>
          </cell>
          <cell r="AB202">
            <v>0</v>
          </cell>
          <cell r="AE202">
            <v>0</v>
          </cell>
          <cell r="AF202">
            <v>0</v>
          </cell>
          <cell r="AI202">
            <v>0</v>
          </cell>
          <cell r="AJ202">
            <v>0</v>
          </cell>
        </row>
        <row r="203">
          <cell r="A203" t="str">
            <v>1716</v>
          </cell>
          <cell r="B203" t="str">
            <v>О</v>
          </cell>
          <cell r="C203" t="str">
            <v>4.3.4.</v>
          </cell>
          <cell r="D203" t="str">
            <v xml:space="preserve">Собівартість реалізованих виробничих запасів на сторону (рах.943 03) </v>
          </cell>
          <cell r="E203" t="str">
            <v>1716</v>
          </cell>
          <cell r="F203">
            <v>0</v>
          </cell>
          <cell r="G203">
            <v>100</v>
          </cell>
          <cell r="H203">
            <v>29.7</v>
          </cell>
          <cell r="I203">
            <v>0</v>
          </cell>
          <cell r="J203">
            <v>0</v>
          </cell>
          <cell r="K203">
            <v>49</v>
          </cell>
          <cell r="L203">
            <v>10.5</v>
          </cell>
          <cell r="M203">
            <v>0</v>
          </cell>
          <cell r="S203">
            <v>-49</v>
          </cell>
          <cell r="T203">
            <v>0</v>
          </cell>
          <cell r="W203">
            <v>0</v>
          </cell>
          <cell r="X203">
            <v>0</v>
          </cell>
          <cell r="AA203">
            <v>0</v>
          </cell>
          <cell r="AB203">
            <v>0</v>
          </cell>
          <cell r="AE203">
            <v>0</v>
          </cell>
          <cell r="AF203">
            <v>0</v>
          </cell>
          <cell r="AI203">
            <v>0</v>
          </cell>
          <cell r="AJ203">
            <v>0</v>
          </cell>
        </row>
        <row r="204">
          <cell r="A204" t="str">
            <v>1704</v>
          </cell>
          <cell r="B204" t="str">
            <v>О</v>
          </cell>
          <cell r="C204" t="str">
            <v>4.4.</v>
          </cell>
          <cell r="D204" t="str">
            <v>Безнадійна дебіт.заборг. та відрахування до резерву сумнівних боргів (рах.944)</v>
          </cell>
          <cell r="E204" t="str">
            <v>1704</v>
          </cell>
          <cell r="F204">
            <v>0</v>
          </cell>
          <cell r="G204">
            <v>100</v>
          </cell>
          <cell r="H204">
            <v>0</v>
          </cell>
          <cell r="I204">
            <v>0</v>
          </cell>
          <cell r="J204">
            <v>0</v>
          </cell>
          <cell r="K204">
            <v>1.8</v>
          </cell>
          <cell r="L204">
            <v>1.8</v>
          </cell>
          <cell r="M204">
            <v>0</v>
          </cell>
          <cell r="S204">
            <v>-1.8</v>
          </cell>
          <cell r="T204">
            <v>0</v>
          </cell>
          <cell r="W204">
            <v>0</v>
          </cell>
          <cell r="X204">
            <v>0</v>
          </cell>
          <cell r="AA204">
            <v>0</v>
          </cell>
          <cell r="AB204">
            <v>0</v>
          </cell>
          <cell r="AE204">
            <v>0</v>
          </cell>
          <cell r="AF204">
            <v>0</v>
          </cell>
          <cell r="AI204">
            <v>0</v>
          </cell>
          <cell r="AJ204">
            <v>0</v>
          </cell>
        </row>
        <row r="205">
          <cell r="A205" t="str">
            <v>1705</v>
          </cell>
          <cell r="B205" t="str">
            <v>О</v>
          </cell>
          <cell r="C205" t="str">
            <v>4.5.</v>
          </cell>
          <cell r="D205" t="str">
            <v>Втрати від операційної курсової різниці  (рах.945), в т.ч.</v>
          </cell>
          <cell r="E205" t="str">
            <v>1705</v>
          </cell>
          <cell r="F205">
            <v>0</v>
          </cell>
          <cell r="G205">
            <v>100</v>
          </cell>
          <cell r="H205">
            <v>13.7</v>
          </cell>
          <cell r="I205">
            <v>0</v>
          </cell>
          <cell r="J205">
            <v>0</v>
          </cell>
          <cell r="K205">
            <v>0</v>
          </cell>
          <cell r="M205">
            <v>0</v>
          </cell>
          <cell r="S205">
            <v>0</v>
          </cell>
          <cell r="T205">
            <v>0</v>
          </cell>
          <cell r="W205">
            <v>0</v>
          </cell>
          <cell r="X205">
            <v>0</v>
          </cell>
          <cell r="AA205">
            <v>0</v>
          </cell>
          <cell r="AB205">
            <v>0</v>
          </cell>
          <cell r="AE205">
            <v>0</v>
          </cell>
          <cell r="AF205">
            <v>0</v>
          </cell>
          <cell r="AI205">
            <v>0</v>
          </cell>
          <cell r="AJ205">
            <v>0</v>
          </cell>
        </row>
        <row r="206">
          <cell r="A206" t="str">
            <v>1707</v>
          </cell>
          <cell r="C206" t="str">
            <v>4.5.1.</v>
          </cell>
          <cell r="D206" t="str">
            <v xml:space="preserve">Курсова різниця з поточних операцій </v>
          </cell>
          <cell r="E206" t="str">
            <v>1707</v>
          </cell>
          <cell r="F206">
            <v>0</v>
          </cell>
          <cell r="G206">
            <v>100</v>
          </cell>
          <cell r="H206">
            <v>13.7</v>
          </cell>
          <cell r="I206">
            <v>0</v>
          </cell>
          <cell r="J206">
            <v>0</v>
          </cell>
          <cell r="K206">
            <v>0</v>
          </cell>
          <cell r="M206">
            <v>0</v>
          </cell>
          <cell r="S206">
            <v>0</v>
          </cell>
          <cell r="T206">
            <v>0</v>
          </cell>
          <cell r="W206">
            <v>0</v>
          </cell>
          <cell r="X206">
            <v>0</v>
          </cell>
          <cell r="AA206">
            <v>0</v>
          </cell>
          <cell r="AB206">
            <v>0</v>
          </cell>
          <cell r="AE206">
            <v>0</v>
          </cell>
          <cell r="AF206">
            <v>0</v>
          </cell>
          <cell r="AI206">
            <v>0</v>
          </cell>
          <cell r="AJ206">
            <v>0</v>
          </cell>
        </row>
        <row r="207">
          <cell r="A207" t="str">
            <v>1708</v>
          </cell>
          <cell r="B207" t="str">
            <v>О</v>
          </cell>
          <cell r="C207" t="str">
            <v>4.6.</v>
          </cell>
          <cell r="D207" t="str">
            <v xml:space="preserve">Втрати від знецінення товарів  (рах. 946)             </v>
          </cell>
          <cell r="E207" t="str">
            <v>1708</v>
          </cell>
          <cell r="F207">
            <v>0</v>
          </cell>
          <cell r="G207">
            <v>100</v>
          </cell>
          <cell r="H207">
            <v>0</v>
          </cell>
          <cell r="I207">
            <v>0</v>
          </cell>
          <cell r="J207">
            <v>0</v>
          </cell>
          <cell r="K207">
            <v>0</v>
          </cell>
          <cell r="M207">
            <v>165</v>
          </cell>
          <cell r="P207">
            <v>80</v>
          </cell>
          <cell r="Q207">
            <v>85</v>
          </cell>
          <cell r="S207">
            <v>165</v>
          </cell>
          <cell r="T207">
            <v>0</v>
          </cell>
          <cell r="W207">
            <v>0</v>
          </cell>
          <cell r="X207">
            <v>0</v>
          </cell>
          <cell r="AA207">
            <v>0</v>
          </cell>
          <cell r="AB207">
            <v>80</v>
          </cell>
          <cell r="AE207">
            <v>80</v>
          </cell>
          <cell r="AF207">
            <v>85</v>
          </cell>
          <cell r="AI207">
            <v>85</v>
          </cell>
          <cell r="AJ207">
            <v>165</v>
          </cell>
        </row>
        <row r="208">
          <cell r="A208" t="str">
            <v>1709</v>
          </cell>
          <cell r="B208" t="str">
            <v>О</v>
          </cell>
          <cell r="C208" t="str">
            <v>4.7.</v>
          </cell>
          <cell r="D208" t="str">
            <v>Нестачі і втрати від псування цінностей  (рах. 947)</v>
          </cell>
          <cell r="E208" t="str">
            <v>1709</v>
          </cell>
          <cell r="F208">
            <v>0</v>
          </cell>
          <cell r="G208">
            <v>100</v>
          </cell>
          <cell r="H208">
            <v>34.9</v>
          </cell>
          <cell r="I208">
            <v>0</v>
          </cell>
          <cell r="J208">
            <v>197.8</v>
          </cell>
          <cell r="K208">
            <v>196.5</v>
          </cell>
          <cell r="M208">
            <v>0</v>
          </cell>
          <cell r="S208">
            <v>-196.5</v>
          </cell>
          <cell r="T208">
            <v>0</v>
          </cell>
          <cell r="W208">
            <v>0</v>
          </cell>
          <cell r="X208">
            <v>0</v>
          </cell>
          <cell r="AA208">
            <v>0</v>
          </cell>
          <cell r="AB208">
            <v>0</v>
          </cell>
          <cell r="AE208">
            <v>0</v>
          </cell>
          <cell r="AF208">
            <v>0</v>
          </cell>
          <cell r="AI208">
            <v>0</v>
          </cell>
          <cell r="AJ208">
            <v>0</v>
          </cell>
        </row>
        <row r="209">
          <cell r="A209" t="str">
            <v>1712</v>
          </cell>
          <cell r="B209" t="str">
            <v>О</v>
          </cell>
          <cell r="C209" t="str">
            <v>4.8.</v>
          </cell>
          <cell r="D209" t="str">
            <v>Визнані штрафи, пені, неустойки      ( рах. 948)</v>
          </cell>
          <cell r="E209" t="str">
            <v>1712</v>
          </cell>
          <cell r="F209">
            <v>0</v>
          </cell>
          <cell r="G209">
            <v>100</v>
          </cell>
          <cell r="H209">
            <v>7.1</v>
          </cell>
          <cell r="I209">
            <v>0</v>
          </cell>
          <cell r="J209">
            <v>0</v>
          </cell>
          <cell r="K209">
            <v>95.2</v>
          </cell>
          <cell r="L209">
            <v>51.1</v>
          </cell>
          <cell r="M209">
            <v>0</v>
          </cell>
          <cell r="S209">
            <v>-95.2</v>
          </cell>
          <cell r="T209">
            <v>0</v>
          </cell>
          <cell r="W209">
            <v>0</v>
          </cell>
          <cell r="X209">
            <v>0</v>
          </cell>
          <cell r="AA209">
            <v>0</v>
          </cell>
          <cell r="AB209">
            <v>0</v>
          </cell>
          <cell r="AE209">
            <v>0</v>
          </cell>
          <cell r="AF209">
            <v>0</v>
          </cell>
          <cell r="AI209">
            <v>0</v>
          </cell>
          <cell r="AJ209">
            <v>0</v>
          </cell>
        </row>
        <row r="210">
          <cell r="A210" t="str">
            <v>рах.949</v>
          </cell>
          <cell r="E210" t="str">
            <v>рах.949</v>
          </cell>
          <cell r="J210">
            <v>0</v>
          </cell>
          <cell r="K210">
            <v>0</v>
          </cell>
          <cell r="S210">
            <v>0</v>
          </cell>
          <cell r="T210">
            <v>0</v>
          </cell>
          <cell r="W210">
            <v>0</v>
          </cell>
          <cell r="X210">
            <v>0</v>
          </cell>
          <cell r="AA210">
            <v>0</v>
          </cell>
          <cell r="AB210">
            <v>0</v>
          </cell>
          <cell r="AE210">
            <v>0</v>
          </cell>
          <cell r="AF210">
            <v>0</v>
          </cell>
          <cell r="AI210">
            <v>0</v>
          </cell>
          <cell r="AJ210">
            <v>0</v>
          </cell>
        </row>
        <row r="211">
          <cell r="A211" t="str">
            <v>1711</v>
          </cell>
          <cell r="C211" t="str">
            <v>4.9.</v>
          </cell>
          <cell r="D211" t="str">
            <v>Інші витрати операційної діяльності - рах.949</v>
          </cell>
          <cell r="E211" t="str">
            <v>1711</v>
          </cell>
          <cell r="H211">
            <v>376.2</v>
          </cell>
          <cell r="I211">
            <v>258.39999999999998</v>
          </cell>
          <cell r="J211">
            <v>360.4</v>
          </cell>
          <cell r="K211">
            <v>286.60000000000002</v>
          </cell>
          <cell r="L211">
            <v>322</v>
          </cell>
          <cell r="M211">
            <v>290</v>
          </cell>
          <cell r="N211">
            <v>67.2</v>
          </cell>
          <cell r="O211">
            <v>66.8</v>
          </cell>
          <cell r="P211">
            <v>57.6</v>
          </cell>
          <cell r="Q211">
            <v>98.4</v>
          </cell>
          <cell r="R211">
            <v>9.6999999999999993</v>
          </cell>
          <cell r="S211">
            <v>3.4</v>
          </cell>
          <cell r="T211">
            <v>67.2</v>
          </cell>
          <cell r="U211">
            <v>18.3</v>
          </cell>
          <cell r="V211">
            <v>17.5</v>
          </cell>
          <cell r="W211">
            <v>31.4</v>
          </cell>
          <cell r="X211">
            <v>66.8</v>
          </cell>
          <cell r="Y211">
            <v>23.1</v>
          </cell>
          <cell r="Z211">
            <v>24.9</v>
          </cell>
          <cell r="AA211">
            <v>18.8</v>
          </cell>
          <cell r="AB211">
            <v>57.6</v>
          </cell>
          <cell r="AC211">
            <v>18.5</v>
          </cell>
          <cell r="AD211">
            <v>19.600000000000001</v>
          </cell>
          <cell r="AE211">
            <v>19.5</v>
          </cell>
          <cell r="AF211">
            <v>98.4</v>
          </cell>
          <cell r="AG211">
            <v>19.5</v>
          </cell>
          <cell r="AH211">
            <v>20</v>
          </cell>
          <cell r="AI211">
            <v>58.9</v>
          </cell>
          <cell r="AJ211">
            <v>290</v>
          </cell>
        </row>
        <row r="212">
          <cell r="A212" t="str">
            <v>1710</v>
          </cell>
          <cell r="B212" t="str">
            <v>О</v>
          </cell>
          <cell r="C212" t="str">
            <v>4.9.1.</v>
          </cell>
          <cell r="D212" t="str">
            <v>Ремонт  та технічне обслуговування  невиробничих основних засобів</v>
          </cell>
          <cell r="E212" t="str">
            <v>1710</v>
          </cell>
          <cell r="F212">
            <v>0</v>
          </cell>
          <cell r="G212">
            <v>100</v>
          </cell>
          <cell r="H212">
            <v>3.8</v>
          </cell>
          <cell r="I212">
            <v>12</v>
          </cell>
          <cell r="J212">
            <v>6.6</v>
          </cell>
          <cell r="K212">
            <v>1.6</v>
          </cell>
          <cell r="L212">
            <v>1.6</v>
          </cell>
          <cell r="M212">
            <v>12</v>
          </cell>
          <cell r="N212">
            <v>1.8</v>
          </cell>
          <cell r="O212">
            <v>2.2999999999999998</v>
          </cell>
          <cell r="P212">
            <v>6.2</v>
          </cell>
          <cell r="Q212">
            <v>1.7</v>
          </cell>
          <cell r="R212">
            <v>1.7</v>
          </cell>
          <cell r="S212">
            <v>10.4</v>
          </cell>
          <cell r="T212">
            <v>1.8</v>
          </cell>
          <cell r="W212">
            <v>1.8</v>
          </cell>
          <cell r="X212">
            <v>2.2999999999999998</v>
          </cell>
          <cell r="Y212">
            <v>0.7</v>
          </cell>
          <cell r="Z212">
            <v>0.8</v>
          </cell>
          <cell r="AA212">
            <v>0.8</v>
          </cell>
          <cell r="AB212">
            <v>6.2</v>
          </cell>
          <cell r="AC212">
            <v>2.1</v>
          </cell>
          <cell r="AD212">
            <v>2.1</v>
          </cell>
          <cell r="AE212">
            <v>2</v>
          </cell>
          <cell r="AF212">
            <v>1.7</v>
          </cell>
          <cell r="AG212">
            <v>0.6</v>
          </cell>
          <cell r="AH212">
            <v>0.6</v>
          </cell>
          <cell r="AI212">
            <v>0.5</v>
          </cell>
          <cell r="AJ212">
            <v>12</v>
          </cell>
        </row>
        <row r="213">
          <cell r="A213" t="str">
            <v>1720</v>
          </cell>
          <cell r="B213" t="str">
            <v>О</v>
          </cell>
          <cell r="C213" t="str">
            <v>4.9.2.</v>
          </cell>
          <cell r="D213" t="str">
            <v>Амортизація невиробничих основних засобів</v>
          </cell>
          <cell r="E213" t="str">
            <v>1720</v>
          </cell>
          <cell r="F213">
            <v>0</v>
          </cell>
          <cell r="G213">
            <v>100</v>
          </cell>
          <cell r="H213">
            <v>38.4</v>
          </cell>
          <cell r="I213">
            <v>35</v>
          </cell>
          <cell r="J213">
            <v>23</v>
          </cell>
          <cell r="K213">
            <v>21.8</v>
          </cell>
          <cell r="L213">
            <v>23</v>
          </cell>
          <cell r="M213">
            <v>30</v>
          </cell>
          <cell r="N213">
            <v>6</v>
          </cell>
          <cell r="O213">
            <v>8</v>
          </cell>
          <cell r="P213">
            <v>8</v>
          </cell>
          <cell r="Q213">
            <v>8</v>
          </cell>
          <cell r="R213">
            <v>7</v>
          </cell>
          <cell r="S213">
            <v>8.1999999999999993</v>
          </cell>
          <cell r="T213">
            <v>6</v>
          </cell>
          <cell r="U213">
            <v>1</v>
          </cell>
          <cell r="V213">
            <v>2</v>
          </cell>
          <cell r="W213">
            <v>3</v>
          </cell>
          <cell r="X213">
            <v>8</v>
          </cell>
          <cell r="Y213">
            <v>2.5</v>
          </cell>
          <cell r="Z213">
            <v>2.5</v>
          </cell>
          <cell r="AA213">
            <v>3</v>
          </cell>
          <cell r="AB213">
            <v>8</v>
          </cell>
          <cell r="AC213">
            <v>2.5</v>
          </cell>
          <cell r="AD213">
            <v>2.5</v>
          </cell>
          <cell r="AE213">
            <v>3</v>
          </cell>
          <cell r="AF213">
            <v>8</v>
          </cell>
          <cell r="AG213">
            <v>2.5</v>
          </cell>
          <cell r="AH213">
            <v>2.5</v>
          </cell>
          <cell r="AI213">
            <v>3</v>
          </cell>
          <cell r="AJ213">
            <v>30</v>
          </cell>
        </row>
        <row r="214">
          <cell r="A214" t="str">
            <v>1730</v>
          </cell>
          <cell r="C214" t="str">
            <v>4.9.3.</v>
          </cell>
          <cell r="D214" t="str">
            <v>Витрати на утримання об"єктів соціально-культурного призначення, в т.ч.</v>
          </cell>
          <cell r="E214" t="str">
            <v>1730</v>
          </cell>
          <cell r="H214">
            <v>0</v>
          </cell>
          <cell r="I214">
            <v>0</v>
          </cell>
          <cell r="J214">
            <v>0</v>
          </cell>
          <cell r="K214">
            <v>0</v>
          </cell>
          <cell r="L214">
            <v>0</v>
          </cell>
          <cell r="M214">
            <v>0</v>
          </cell>
          <cell r="N214">
            <v>0</v>
          </cell>
          <cell r="O214">
            <v>0</v>
          </cell>
          <cell r="P214">
            <v>0</v>
          </cell>
          <cell r="Q214">
            <v>0</v>
          </cell>
          <cell r="R214">
            <v>0</v>
          </cell>
          <cell r="S214">
            <v>0</v>
          </cell>
          <cell r="T214">
            <v>0</v>
          </cell>
          <cell r="W214">
            <v>0</v>
          </cell>
          <cell r="X214">
            <v>0</v>
          </cell>
          <cell r="AA214">
            <v>0</v>
          </cell>
          <cell r="AB214">
            <v>0</v>
          </cell>
          <cell r="AE214">
            <v>0</v>
          </cell>
          <cell r="AF214">
            <v>0</v>
          </cell>
          <cell r="AI214">
            <v>0</v>
          </cell>
          <cell r="AJ214">
            <v>0</v>
          </cell>
        </row>
        <row r="215">
          <cell r="A215" t="str">
            <v>1740</v>
          </cell>
          <cell r="B215" t="str">
            <v>О</v>
          </cell>
          <cell r="C215" t="str">
            <v>4.9.3.1.</v>
          </cell>
          <cell r="D215" t="str">
            <v>Утримання житлово-комунального господарства</v>
          </cell>
          <cell r="E215" t="str">
            <v>1740</v>
          </cell>
          <cell r="F215">
            <v>0</v>
          </cell>
          <cell r="G215">
            <v>100</v>
          </cell>
          <cell r="H215">
            <v>0</v>
          </cell>
          <cell r="I215">
            <v>0</v>
          </cell>
          <cell r="J215">
            <v>0</v>
          </cell>
          <cell r="K215">
            <v>0</v>
          </cell>
          <cell r="M215">
            <v>0</v>
          </cell>
          <cell r="S215">
            <v>0</v>
          </cell>
          <cell r="T215">
            <v>0</v>
          </cell>
          <cell r="W215">
            <v>0</v>
          </cell>
          <cell r="X215">
            <v>0</v>
          </cell>
          <cell r="AA215">
            <v>0</v>
          </cell>
          <cell r="AB215">
            <v>0</v>
          </cell>
          <cell r="AE215">
            <v>0</v>
          </cell>
          <cell r="AF215">
            <v>0</v>
          </cell>
          <cell r="AI215">
            <v>0</v>
          </cell>
          <cell r="AJ215">
            <v>0</v>
          </cell>
        </row>
        <row r="216">
          <cell r="A216" t="str">
            <v>1750</v>
          </cell>
          <cell r="B216" t="str">
            <v>О</v>
          </cell>
          <cell r="C216" t="str">
            <v>4.9.3.2.</v>
          </cell>
          <cell r="D216" t="str">
            <v xml:space="preserve">Утримання баз відпочинку </v>
          </cell>
          <cell r="E216" t="str">
            <v>1750</v>
          </cell>
          <cell r="F216">
            <v>0</v>
          </cell>
          <cell r="G216">
            <v>100</v>
          </cell>
          <cell r="H216">
            <v>0</v>
          </cell>
          <cell r="I216">
            <v>0</v>
          </cell>
          <cell r="J216">
            <v>0</v>
          </cell>
          <cell r="K216">
            <v>0</v>
          </cell>
          <cell r="M216">
            <v>0</v>
          </cell>
          <cell r="S216">
            <v>0</v>
          </cell>
          <cell r="T216">
            <v>0</v>
          </cell>
          <cell r="W216">
            <v>0</v>
          </cell>
          <cell r="X216">
            <v>0</v>
          </cell>
          <cell r="AA216">
            <v>0</v>
          </cell>
          <cell r="AB216">
            <v>0</v>
          </cell>
          <cell r="AE216">
            <v>0</v>
          </cell>
          <cell r="AF216">
            <v>0</v>
          </cell>
          <cell r="AI216">
            <v>0</v>
          </cell>
          <cell r="AJ216">
            <v>0</v>
          </cell>
        </row>
        <row r="217">
          <cell r="A217" t="str">
            <v>1760</v>
          </cell>
          <cell r="B217" t="str">
            <v>О</v>
          </cell>
          <cell r="C217" t="str">
            <v>4.9.3.3.</v>
          </cell>
          <cell r="D217" t="str">
            <v>Витрати на їдальню</v>
          </cell>
          <cell r="E217" t="str">
            <v>1760</v>
          </cell>
          <cell r="F217">
            <v>50</v>
          </cell>
          <cell r="G217">
            <v>50</v>
          </cell>
          <cell r="H217">
            <v>0</v>
          </cell>
          <cell r="I217">
            <v>0</v>
          </cell>
          <cell r="J217">
            <v>0</v>
          </cell>
          <cell r="K217">
            <v>0</v>
          </cell>
          <cell r="M217">
            <v>0</v>
          </cell>
          <cell r="S217">
            <v>0</v>
          </cell>
          <cell r="T217">
            <v>0</v>
          </cell>
          <cell r="W217">
            <v>0</v>
          </cell>
          <cell r="X217">
            <v>0</v>
          </cell>
          <cell r="AA217">
            <v>0</v>
          </cell>
          <cell r="AB217">
            <v>0</v>
          </cell>
          <cell r="AE217">
            <v>0</v>
          </cell>
          <cell r="AF217">
            <v>0</v>
          </cell>
          <cell r="AI217">
            <v>0</v>
          </cell>
          <cell r="AJ217">
            <v>0</v>
          </cell>
        </row>
        <row r="218">
          <cell r="A218" t="str">
            <v>1790</v>
          </cell>
          <cell r="B218" t="str">
            <v>О</v>
          </cell>
          <cell r="C218" t="str">
            <v>4.9.3.4.</v>
          </cell>
          <cell r="D218" t="str">
            <v>Утримання дит.садка</v>
          </cell>
          <cell r="E218" t="str">
            <v>1790</v>
          </cell>
          <cell r="F218">
            <v>0</v>
          </cell>
          <cell r="G218">
            <v>100</v>
          </cell>
          <cell r="H218">
            <v>0</v>
          </cell>
          <cell r="I218">
            <v>0</v>
          </cell>
          <cell r="J218">
            <v>0</v>
          </cell>
          <cell r="K218">
            <v>0</v>
          </cell>
          <cell r="M218">
            <v>0</v>
          </cell>
          <cell r="S218">
            <v>0</v>
          </cell>
          <cell r="T218">
            <v>0</v>
          </cell>
          <cell r="W218">
            <v>0</v>
          </cell>
          <cell r="X218">
            <v>0</v>
          </cell>
          <cell r="AA218">
            <v>0</v>
          </cell>
          <cell r="AB218">
            <v>0</v>
          </cell>
          <cell r="AE218">
            <v>0</v>
          </cell>
          <cell r="AF218">
            <v>0</v>
          </cell>
          <cell r="AI218">
            <v>0</v>
          </cell>
          <cell r="AJ218">
            <v>0</v>
          </cell>
        </row>
        <row r="219">
          <cell r="A219" t="str">
            <v>1800</v>
          </cell>
          <cell r="B219" t="str">
            <v>О</v>
          </cell>
          <cell r="C219" t="str">
            <v>4.9.3.5.</v>
          </cell>
          <cell r="D219" t="str">
            <v>Клуб "Енергія"</v>
          </cell>
          <cell r="E219" t="str">
            <v>1800</v>
          </cell>
          <cell r="F219">
            <v>0</v>
          </cell>
          <cell r="G219">
            <v>100</v>
          </cell>
          <cell r="H219">
            <v>0</v>
          </cell>
          <cell r="I219">
            <v>0</v>
          </cell>
          <cell r="J219">
            <v>0</v>
          </cell>
          <cell r="K219">
            <v>0</v>
          </cell>
          <cell r="M219">
            <v>0</v>
          </cell>
          <cell r="S219">
            <v>0</v>
          </cell>
          <cell r="T219">
            <v>0</v>
          </cell>
          <cell r="W219">
            <v>0</v>
          </cell>
          <cell r="X219">
            <v>0</v>
          </cell>
          <cell r="AA219">
            <v>0</v>
          </cell>
          <cell r="AB219">
            <v>0</v>
          </cell>
          <cell r="AE219">
            <v>0</v>
          </cell>
          <cell r="AF219">
            <v>0</v>
          </cell>
          <cell r="AI219">
            <v>0</v>
          </cell>
          <cell r="AJ219">
            <v>0</v>
          </cell>
        </row>
        <row r="220">
          <cell r="A220" t="str">
            <v>1810</v>
          </cell>
          <cell r="B220" t="str">
            <v>О</v>
          </cell>
          <cell r="C220" t="str">
            <v>4.9.4.</v>
          </cell>
          <cell r="D220" t="str">
            <v>Благодійна допомога, шефська допомога тощо</v>
          </cell>
          <cell r="E220" t="str">
            <v>1810</v>
          </cell>
          <cell r="F220">
            <v>0</v>
          </cell>
          <cell r="G220">
            <v>100</v>
          </cell>
          <cell r="H220">
            <v>0</v>
          </cell>
          <cell r="I220">
            <v>0</v>
          </cell>
          <cell r="J220">
            <v>0</v>
          </cell>
          <cell r="K220">
            <v>0</v>
          </cell>
          <cell r="M220">
            <v>0</v>
          </cell>
          <cell r="S220">
            <v>0</v>
          </cell>
          <cell r="T220">
            <v>0</v>
          </cell>
          <cell r="W220">
            <v>0</v>
          </cell>
          <cell r="X220">
            <v>0</v>
          </cell>
          <cell r="AA220">
            <v>0</v>
          </cell>
          <cell r="AB220">
            <v>0</v>
          </cell>
          <cell r="AE220">
            <v>0</v>
          </cell>
          <cell r="AF220">
            <v>0</v>
          </cell>
          <cell r="AI220">
            <v>0</v>
          </cell>
          <cell r="AJ220">
            <v>0</v>
          </cell>
        </row>
        <row r="221">
          <cell r="A221" t="str">
            <v>1820</v>
          </cell>
          <cell r="B221" t="str">
            <v>О</v>
          </cell>
          <cell r="C221" t="str">
            <v>4.9.5.</v>
          </cell>
          <cell r="D221" t="str">
            <v>Виплати студентам за успішність</v>
          </cell>
          <cell r="E221" t="str">
            <v>1820</v>
          </cell>
          <cell r="F221">
            <v>0</v>
          </cell>
          <cell r="G221">
            <v>100</v>
          </cell>
          <cell r="H221">
            <v>0</v>
          </cell>
          <cell r="I221">
            <v>0</v>
          </cell>
          <cell r="J221">
            <v>0</v>
          </cell>
          <cell r="K221">
            <v>0</v>
          </cell>
          <cell r="M221">
            <v>0</v>
          </cell>
          <cell r="S221">
            <v>0</v>
          </cell>
          <cell r="T221">
            <v>0</v>
          </cell>
          <cell r="W221">
            <v>0</v>
          </cell>
          <cell r="X221">
            <v>0</v>
          </cell>
          <cell r="AA221">
            <v>0</v>
          </cell>
          <cell r="AB221">
            <v>0</v>
          </cell>
          <cell r="AE221">
            <v>0</v>
          </cell>
          <cell r="AF221">
            <v>0</v>
          </cell>
          <cell r="AI221">
            <v>0</v>
          </cell>
          <cell r="AJ221">
            <v>0</v>
          </cell>
        </row>
        <row r="222">
          <cell r="A222" t="str">
            <v>1850</v>
          </cell>
          <cell r="B222" t="str">
            <v>О</v>
          </cell>
          <cell r="C222" t="str">
            <v>4.9.6.</v>
          </cell>
          <cell r="D222" t="str">
            <v xml:space="preserve">Допомога на поховання </v>
          </cell>
          <cell r="E222" t="str">
            <v>1850</v>
          </cell>
          <cell r="F222">
            <v>13</v>
          </cell>
          <cell r="G222">
            <v>87</v>
          </cell>
          <cell r="H222">
            <v>28.1</v>
          </cell>
          <cell r="I222">
            <v>25</v>
          </cell>
          <cell r="J222">
            <v>60.4</v>
          </cell>
          <cell r="K222">
            <v>41.2</v>
          </cell>
          <cell r="L222">
            <v>50</v>
          </cell>
          <cell r="M222">
            <v>50</v>
          </cell>
          <cell r="N222">
            <v>16</v>
          </cell>
          <cell r="O222">
            <v>9</v>
          </cell>
          <cell r="P222">
            <v>9</v>
          </cell>
          <cell r="Q222">
            <v>16</v>
          </cell>
          <cell r="S222">
            <v>8.8000000000000007</v>
          </cell>
          <cell r="T222">
            <v>16</v>
          </cell>
          <cell r="U222">
            <v>7</v>
          </cell>
          <cell r="V222">
            <v>4.7</v>
          </cell>
          <cell r="W222">
            <v>4.3</v>
          </cell>
          <cell r="X222">
            <v>9</v>
          </cell>
          <cell r="Y222">
            <v>3</v>
          </cell>
          <cell r="Z222">
            <v>3</v>
          </cell>
          <cell r="AA222">
            <v>3</v>
          </cell>
          <cell r="AB222">
            <v>9</v>
          </cell>
          <cell r="AC222">
            <v>3</v>
          </cell>
          <cell r="AD222">
            <v>3</v>
          </cell>
          <cell r="AE222">
            <v>3</v>
          </cell>
          <cell r="AF222">
            <v>16</v>
          </cell>
          <cell r="AG222">
            <v>5</v>
          </cell>
          <cell r="AH222">
            <v>5</v>
          </cell>
          <cell r="AI222">
            <v>6</v>
          </cell>
          <cell r="AJ222">
            <v>50</v>
          </cell>
        </row>
        <row r="223">
          <cell r="A223" t="str">
            <v>1851</v>
          </cell>
          <cell r="B223" t="str">
            <v>СС</v>
          </cell>
          <cell r="C223" t="str">
            <v>4.9.7.</v>
          </cell>
          <cell r="D223" t="str">
            <v>Відрахування на соціальні заходи</v>
          </cell>
          <cell r="E223" t="str">
            <v>1851</v>
          </cell>
          <cell r="F223">
            <v>10</v>
          </cell>
          <cell r="G223">
            <v>90</v>
          </cell>
          <cell r="H223">
            <v>2.9</v>
          </cell>
          <cell r="I223">
            <v>0</v>
          </cell>
          <cell r="J223">
            <v>6</v>
          </cell>
          <cell r="K223">
            <v>5.6</v>
          </cell>
          <cell r="L223">
            <v>9.1</v>
          </cell>
          <cell r="M223">
            <v>0</v>
          </cell>
          <cell r="S223">
            <v>-5.6</v>
          </cell>
          <cell r="T223">
            <v>0</v>
          </cell>
          <cell r="W223">
            <v>0</v>
          </cell>
          <cell r="X223">
            <v>0</v>
          </cell>
          <cell r="AA223">
            <v>0</v>
          </cell>
          <cell r="AB223">
            <v>0</v>
          </cell>
          <cell r="AE223">
            <v>0</v>
          </cell>
          <cell r="AF223">
            <v>0</v>
          </cell>
          <cell r="AI223">
            <v>0</v>
          </cell>
          <cell r="AJ223">
            <v>0</v>
          </cell>
        </row>
        <row r="224">
          <cell r="A224" t="str">
            <v>1860</v>
          </cell>
          <cell r="B224" t="str">
            <v>О</v>
          </cell>
          <cell r="C224" t="str">
            <v>4.9.8.</v>
          </cell>
          <cell r="D224" t="str">
            <v xml:space="preserve">Періодичні видання </v>
          </cell>
          <cell r="E224" t="str">
            <v>1860</v>
          </cell>
          <cell r="F224">
            <v>50</v>
          </cell>
          <cell r="G224">
            <v>50</v>
          </cell>
          <cell r="H224">
            <v>0</v>
          </cell>
          <cell r="I224">
            <v>1</v>
          </cell>
          <cell r="J224">
            <v>1.1000000000000001</v>
          </cell>
          <cell r="K224">
            <v>0.3</v>
          </cell>
          <cell r="L224">
            <v>0.3</v>
          </cell>
          <cell r="M224">
            <v>1</v>
          </cell>
          <cell r="N224">
            <v>0</v>
          </cell>
          <cell r="O224">
            <v>0.5</v>
          </cell>
          <cell r="P224">
            <v>0</v>
          </cell>
          <cell r="Q224">
            <v>0.5</v>
          </cell>
          <cell r="R224">
            <v>0</v>
          </cell>
          <cell r="S224">
            <v>0.7</v>
          </cell>
          <cell r="T224">
            <v>0</v>
          </cell>
          <cell r="W224">
            <v>0</v>
          </cell>
          <cell r="X224">
            <v>0.5</v>
          </cell>
          <cell r="Z224">
            <v>0.5</v>
          </cell>
          <cell r="AA224">
            <v>0</v>
          </cell>
          <cell r="AB224">
            <v>0</v>
          </cell>
          <cell r="AE224">
            <v>0</v>
          </cell>
          <cell r="AF224">
            <v>0.5</v>
          </cell>
          <cell r="AG224">
            <v>0.5</v>
          </cell>
          <cell r="AI224">
            <v>0</v>
          </cell>
          <cell r="AJ224">
            <v>1</v>
          </cell>
        </row>
        <row r="225">
          <cell r="A225" t="str">
            <v>1870</v>
          </cell>
          <cell r="B225" t="str">
            <v>О</v>
          </cell>
          <cell r="C225" t="str">
            <v>4.9.9.</v>
          </cell>
          <cell r="D225" t="str">
            <v xml:space="preserve">Виплати  непрацюючим пенсіонерам </v>
          </cell>
          <cell r="E225" t="str">
            <v>1870</v>
          </cell>
          <cell r="F225">
            <v>5</v>
          </cell>
          <cell r="G225">
            <v>95</v>
          </cell>
          <cell r="H225">
            <v>111.4</v>
          </cell>
          <cell r="I225">
            <v>80</v>
          </cell>
          <cell r="J225">
            <v>88</v>
          </cell>
          <cell r="K225">
            <v>49.4</v>
          </cell>
          <cell r="L225">
            <v>66.5</v>
          </cell>
          <cell r="M225">
            <v>60</v>
          </cell>
          <cell r="N225">
            <v>15.5</v>
          </cell>
          <cell r="O225">
            <v>12</v>
          </cell>
          <cell r="P225">
            <v>6.5</v>
          </cell>
          <cell r="Q225">
            <v>26</v>
          </cell>
          <cell r="S225">
            <v>10.6</v>
          </cell>
          <cell r="T225">
            <v>15.5</v>
          </cell>
          <cell r="U225">
            <v>2</v>
          </cell>
          <cell r="V225">
            <v>2</v>
          </cell>
          <cell r="W225">
            <v>11.5</v>
          </cell>
          <cell r="X225">
            <v>12</v>
          </cell>
          <cell r="Y225">
            <v>2</v>
          </cell>
          <cell r="Z225">
            <v>8</v>
          </cell>
          <cell r="AA225">
            <v>2</v>
          </cell>
          <cell r="AB225">
            <v>6.5</v>
          </cell>
          <cell r="AC225">
            <v>2</v>
          </cell>
          <cell r="AD225">
            <v>2</v>
          </cell>
          <cell r="AE225">
            <v>2.5</v>
          </cell>
          <cell r="AF225">
            <v>26</v>
          </cell>
          <cell r="AG225">
            <v>2</v>
          </cell>
          <cell r="AH225">
            <v>3</v>
          </cell>
          <cell r="AI225">
            <v>21</v>
          </cell>
          <cell r="AJ225">
            <v>60</v>
          </cell>
        </row>
        <row r="226">
          <cell r="A226" t="str">
            <v>1880</v>
          </cell>
          <cell r="B226" t="str">
            <v>СС</v>
          </cell>
          <cell r="C226" t="str">
            <v>4.9.10.</v>
          </cell>
          <cell r="D226" t="str">
            <v>Відрахування на соціальні заходи</v>
          </cell>
          <cell r="E226" t="str">
            <v>1880</v>
          </cell>
          <cell r="F226">
            <v>5</v>
          </cell>
          <cell r="G226">
            <v>95</v>
          </cell>
          <cell r="H226">
            <v>0</v>
          </cell>
          <cell r="I226">
            <v>0</v>
          </cell>
          <cell r="J226">
            <v>0</v>
          </cell>
          <cell r="K226">
            <v>0</v>
          </cell>
          <cell r="M226">
            <v>0</v>
          </cell>
          <cell r="S226">
            <v>0</v>
          </cell>
          <cell r="T226">
            <v>0</v>
          </cell>
          <cell r="W226">
            <v>0</v>
          </cell>
          <cell r="X226">
            <v>0</v>
          </cell>
          <cell r="AA226">
            <v>0</v>
          </cell>
          <cell r="AB226">
            <v>0</v>
          </cell>
          <cell r="AE226">
            <v>0</v>
          </cell>
          <cell r="AF226">
            <v>0</v>
          </cell>
          <cell r="AI226">
            <v>0</v>
          </cell>
          <cell r="AJ226">
            <v>0</v>
          </cell>
        </row>
        <row r="227">
          <cell r="A227" t="str">
            <v>1890</v>
          </cell>
          <cell r="C227" t="str">
            <v>4.9.11.</v>
          </cell>
          <cell r="D227" t="str">
            <v>Відрахування Раді профкомів, профкомам, в т.ч.</v>
          </cell>
          <cell r="E227" t="str">
            <v>1890</v>
          </cell>
          <cell r="H227">
            <v>97.6</v>
          </cell>
          <cell r="I227">
            <v>58.1</v>
          </cell>
          <cell r="J227">
            <v>134.4</v>
          </cell>
          <cell r="K227">
            <v>127.9</v>
          </cell>
          <cell r="L227">
            <v>132.1</v>
          </cell>
          <cell r="M227">
            <v>93.9</v>
          </cell>
          <cell r="N227">
            <v>19.2</v>
          </cell>
          <cell r="O227">
            <v>28.2</v>
          </cell>
          <cell r="P227">
            <v>21.1</v>
          </cell>
          <cell r="Q227">
            <v>25.4</v>
          </cell>
          <cell r="R227">
            <v>0</v>
          </cell>
          <cell r="S227">
            <v>-34</v>
          </cell>
          <cell r="T227">
            <v>19.2</v>
          </cell>
          <cell r="U227">
            <v>6</v>
          </cell>
          <cell r="V227">
            <v>6.6</v>
          </cell>
          <cell r="W227">
            <v>6.6</v>
          </cell>
          <cell r="X227">
            <v>28.2</v>
          </cell>
          <cell r="Y227">
            <v>13</v>
          </cell>
          <cell r="Z227">
            <v>7.2</v>
          </cell>
          <cell r="AA227">
            <v>8</v>
          </cell>
          <cell r="AB227">
            <v>21.1</v>
          </cell>
          <cell r="AC227">
            <v>7</v>
          </cell>
          <cell r="AD227">
            <v>7.1</v>
          </cell>
          <cell r="AE227">
            <v>7</v>
          </cell>
          <cell r="AF227">
            <v>25.4</v>
          </cell>
          <cell r="AG227">
            <v>7</v>
          </cell>
          <cell r="AH227">
            <v>7</v>
          </cell>
          <cell r="AI227">
            <v>11.4</v>
          </cell>
          <cell r="AJ227">
            <v>93.9</v>
          </cell>
        </row>
        <row r="228">
          <cell r="A228" t="str">
            <v>1891</v>
          </cell>
          <cell r="C228" t="str">
            <v>4.9.11.1.</v>
          </cell>
          <cell r="D228" t="str">
            <v>Виплати працівникам профкомів</v>
          </cell>
          <cell r="E228" t="str">
            <v>1891</v>
          </cell>
          <cell r="F228">
            <v>10</v>
          </cell>
          <cell r="G228">
            <v>90</v>
          </cell>
          <cell r="H228">
            <v>6.9</v>
          </cell>
          <cell r="I228">
            <v>3</v>
          </cell>
          <cell r="J228">
            <v>18</v>
          </cell>
          <cell r="K228">
            <v>11.8</v>
          </cell>
          <cell r="L228">
            <v>16</v>
          </cell>
          <cell r="M228">
            <v>19.8</v>
          </cell>
          <cell r="N228">
            <v>3.5</v>
          </cell>
          <cell r="O228">
            <v>7.4</v>
          </cell>
          <cell r="P228">
            <v>3.3</v>
          </cell>
          <cell r="Q228">
            <v>5.6</v>
          </cell>
          <cell r="S228">
            <v>8</v>
          </cell>
          <cell r="T228">
            <v>3.5</v>
          </cell>
          <cell r="U228">
            <v>1</v>
          </cell>
          <cell r="V228">
            <v>1.3</v>
          </cell>
          <cell r="W228">
            <v>1.2</v>
          </cell>
          <cell r="X228">
            <v>7.4</v>
          </cell>
          <cell r="Y228">
            <v>4.4000000000000004</v>
          </cell>
          <cell r="Z228">
            <v>1.5</v>
          </cell>
          <cell r="AA228">
            <v>1.5</v>
          </cell>
          <cell r="AB228">
            <v>3.3</v>
          </cell>
          <cell r="AC228">
            <v>1.1000000000000001</v>
          </cell>
          <cell r="AD228">
            <v>1.1000000000000001</v>
          </cell>
          <cell r="AE228">
            <v>1.1000000000000001</v>
          </cell>
          <cell r="AF228">
            <v>5.6</v>
          </cell>
          <cell r="AG228">
            <v>1.1000000000000001</v>
          </cell>
          <cell r="AH228">
            <v>1.1000000000000001</v>
          </cell>
          <cell r="AI228">
            <v>3.4</v>
          </cell>
          <cell r="AJ228">
            <v>19.8</v>
          </cell>
        </row>
        <row r="229">
          <cell r="A229" t="str">
            <v>1892</v>
          </cell>
          <cell r="B229" t="str">
            <v>СС</v>
          </cell>
          <cell r="C229" t="str">
            <v>4.9.11.2.</v>
          </cell>
          <cell r="D229" t="str">
            <v>Відрахування на соціальні заходи</v>
          </cell>
          <cell r="E229" t="str">
            <v>1892</v>
          </cell>
          <cell r="F229">
            <v>10</v>
          </cell>
          <cell r="G229">
            <v>90</v>
          </cell>
          <cell r="H229">
            <v>2.6</v>
          </cell>
          <cell r="I229">
            <v>1.1000000000000001</v>
          </cell>
          <cell r="J229">
            <v>2</v>
          </cell>
          <cell r="K229">
            <v>1.7</v>
          </cell>
          <cell r="L229">
            <v>1.7</v>
          </cell>
          <cell r="M229">
            <v>7.3</v>
          </cell>
          <cell r="N229">
            <v>1.3</v>
          </cell>
          <cell r="O229">
            <v>2.7</v>
          </cell>
          <cell r="P229">
            <v>1.2</v>
          </cell>
          <cell r="Q229">
            <v>2.1</v>
          </cell>
          <cell r="S229">
            <v>5.6</v>
          </cell>
          <cell r="T229">
            <v>1.3</v>
          </cell>
          <cell r="U229">
            <v>0.3</v>
          </cell>
          <cell r="V229">
            <v>0.5</v>
          </cell>
          <cell r="W229">
            <v>0.5</v>
          </cell>
          <cell r="X229">
            <v>2.7</v>
          </cell>
          <cell r="Y229">
            <v>1.6</v>
          </cell>
          <cell r="Z229">
            <v>0.6</v>
          </cell>
          <cell r="AA229">
            <v>0.5</v>
          </cell>
          <cell r="AB229">
            <v>1.2</v>
          </cell>
          <cell r="AC229">
            <v>0.4</v>
          </cell>
          <cell r="AD229">
            <v>0.4</v>
          </cell>
          <cell r="AE229">
            <v>0.4</v>
          </cell>
          <cell r="AF229">
            <v>2.1</v>
          </cell>
          <cell r="AG229">
            <v>0.4</v>
          </cell>
          <cell r="AH229">
            <v>0.4</v>
          </cell>
          <cell r="AI229">
            <v>1.3</v>
          </cell>
          <cell r="AJ229">
            <v>7.3</v>
          </cell>
        </row>
        <row r="230">
          <cell r="A230" t="str">
            <v>1893</v>
          </cell>
          <cell r="B230" t="str">
            <v>О</v>
          </cell>
          <cell r="C230" t="str">
            <v>4.9.11.3.</v>
          </cell>
          <cell r="D230" t="str">
            <v>Відрахування Раді профкомів та  профкомам згідно з  Колективним договором</v>
          </cell>
          <cell r="E230" t="str">
            <v>1893</v>
          </cell>
          <cell r="F230">
            <v>6.8</v>
          </cell>
          <cell r="G230">
            <v>93.2</v>
          </cell>
          <cell r="H230">
            <v>88.1</v>
          </cell>
          <cell r="I230">
            <v>54</v>
          </cell>
          <cell r="J230">
            <v>114.4</v>
          </cell>
          <cell r="K230">
            <v>114.4</v>
          </cell>
          <cell r="L230">
            <v>114.4</v>
          </cell>
          <cell r="M230">
            <v>66.8</v>
          </cell>
          <cell r="N230">
            <v>14.4</v>
          </cell>
          <cell r="O230">
            <v>18.100000000000001</v>
          </cell>
          <cell r="P230">
            <v>16.600000000000001</v>
          </cell>
          <cell r="Q230">
            <v>17.7</v>
          </cell>
          <cell r="S230">
            <v>-47.6</v>
          </cell>
          <cell r="T230">
            <v>14.4</v>
          </cell>
          <cell r="U230">
            <v>4.7</v>
          </cell>
          <cell r="V230">
            <v>4.8</v>
          </cell>
          <cell r="W230">
            <v>4.9000000000000004</v>
          </cell>
          <cell r="X230">
            <v>18.100000000000001</v>
          </cell>
          <cell r="Y230">
            <v>7</v>
          </cell>
          <cell r="Z230">
            <v>5.0999999999999996</v>
          </cell>
          <cell r="AA230">
            <v>6</v>
          </cell>
          <cell r="AB230">
            <v>16.600000000000001</v>
          </cell>
          <cell r="AC230">
            <v>5.5</v>
          </cell>
          <cell r="AD230">
            <v>5.6</v>
          </cell>
          <cell r="AE230">
            <v>5.5</v>
          </cell>
          <cell r="AF230">
            <v>17.7</v>
          </cell>
          <cell r="AG230">
            <v>5.5</v>
          </cell>
          <cell r="AH230">
            <v>5.5</v>
          </cell>
          <cell r="AI230">
            <v>6.7</v>
          </cell>
          <cell r="AJ230">
            <v>66.8</v>
          </cell>
        </row>
        <row r="231">
          <cell r="A231" t="str">
            <v>1920</v>
          </cell>
          <cell r="B231" t="str">
            <v>О</v>
          </cell>
          <cell r="C231" t="str">
            <v>4.9.12.</v>
          </cell>
          <cell r="D231" t="str">
            <v>Витрати, пов'зані з презентаціями, святами тощо</v>
          </cell>
          <cell r="E231" t="str">
            <v>1920</v>
          </cell>
          <cell r="F231">
            <v>0</v>
          </cell>
          <cell r="G231">
            <v>100</v>
          </cell>
          <cell r="H231">
            <v>46.2</v>
          </cell>
          <cell r="I231">
            <v>20</v>
          </cell>
          <cell r="J231">
            <v>20</v>
          </cell>
          <cell r="K231">
            <v>19.2</v>
          </cell>
          <cell r="L231">
            <v>20</v>
          </cell>
          <cell r="M231">
            <v>20</v>
          </cell>
          <cell r="N231">
            <v>3</v>
          </cell>
          <cell r="O231">
            <v>1</v>
          </cell>
          <cell r="P231">
            <v>1</v>
          </cell>
          <cell r="Q231">
            <v>15</v>
          </cell>
          <cell r="S231">
            <v>0.8</v>
          </cell>
          <cell r="T231">
            <v>3</v>
          </cell>
          <cell r="U231">
            <v>0.8</v>
          </cell>
          <cell r="V231">
            <v>0.6</v>
          </cell>
          <cell r="W231">
            <v>1.6</v>
          </cell>
          <cell r="X231">
            <v>1</v>
          </cell>
          <cell r="Z231">
            <v>1</v>
          </cell>
          <cell r="AA231">
            <v>0</v>
          </cell>
          <cell r="AB231">
            <v>1</v>
          </cell>
          <cell r="AD231">
            <v>1</v>
          </cell>
          <cell r="AE231">
            <v>0</v>
          </cell>
          <cell r="AF231">
            <v>15</v>
          </cell>
          <cell r="AI231">
            <v>15</v>
          </cell>
          <cell r="AJ231">
            <v>20</v>
          </cell>
        </row>
        <row r="232">
          <cell r="A232" t="str">
            <v>1950</v>
          </cell>
          <cell r="B232" t="str">
            <v>О</v>
          </cell>
          <cell r="C232" t="str">
            <v>4.9.13.</v>
          </cell>
          <cell r="D232" t="str">
            <v>Утримання приміщень соціально-культурного призначення</v>
          </cell>
          <cell r="E232" t="str">
            <v>1950</v>
          </cell>
          <cell r="F232">
            <v>0</v>
          </cell>
          <cell r="G232">
            <v>100</v>
          </cell>
          <cell r="H232">
            <v>5.0999999999999996</v>
          </cell>
          <cell r="I232">
            <v>9.6999999999999993</v>
          </cell>
          <cell r="J232">
            <v>1</v>
          </cell>
          <cell r="K232">
            <v>0</v>
          </cell>
          <cell r="M232">
            <v>0</v>
          </cell>
          <cell r="S232">
            <v>0</v>
          </cell>
          <cell r="T232">
            <v>0</v>
          </cell>
          <cell r="W232">
            <v>0</v>
          </cell>
          <cell r="X232">
            <v>0</v>
          </cell>
          <cell r="AA232">
            <v>0</v>
          </cell>
          <cell r="AB232">
            <v>0</v>
          </cell>
          <cell r="AE232">
            <v>0</v>
          </cell>
          <cell r="AF232">
            <v>0</v>
          </cell>
          <cell r="AI232">
            <v>0</v>
          </cell>
          <cell r="AJ232">
            <v>0</v>
          </cell>
        </row>
        <row r="233">
          <cell r="A233" t="str">
            <v>2000</v>
          </cell>
          <cell r="B233" t="str">
            <v>О</v>
          </cell>
          <cell r="C233" t="str">
            <v>4.9.14.</v>
          </cell>
          <cell r="D233" t="str">
            <v>Виплати сиротам та напівсиротам</v>
          </cell>
          <cell r="E233" t="str">
            <v>2000</v>
          </cell>
          <cell r="F233">
            <v>10</v>
          </cell>
          <cell r="G233">
            <v>90</v>
          </cell>
          <cell r="H233">
            <v>14.1</v>
          </cell>
          <cell r="I233">
            <v>13.6</v>
          </cell>
          <cell r="J233">
            <v>16.600000000000001</v>
          </cell>
          <cell r="K233">
            <v>16.7</v>
          </cell>
          <cell r="L233">
            <v>16</v>
          </cell>
          <cell r="M233">
            <v>19.100000000000001</v>
          </cell>
          <cell r="N233">
            <v>4.7</v>
          </cell>
          <cell r="O233">
            <v>4.8</v>
          </cell>
          <cell r="P233">
            <v>4.8</v>
          </cell>
          <cell r="Q233">
            <v>4.8</v>
          </cell>
          <cell r="S233">
            <v>2.4</v>
          </cell>
          <cell r="T233">
            <v>4.7</v>
          </cell>
          <cell r="U233">
            <v>1.5</v>
          </cell>
          <cell r="V233">
            <v>1.6</v>
          </cell>
          <cell r="W233">
            <v>1.6</v>
          </cell>
          <cell r="X233">
            <v>4.8</v>
          </cell>
          <cell r="Y233">
            <v>1.6</v>
          </cell>
          <cell r="Z233">
            <v>1.6</v>
          </cell>
          <cell r="AA233">
            <v>1.6</v>
          </cell>
          <cell r="AB233">
            <v>4.8</v>
          </cell>
          <cell r="AC233">
            <v>1.6</v>
          </cell>
          <cell r="AD233">
            <v>1.6</v>
          </cell>
          <cell r="AE233">
            <v>1.6</v>
          </cell>
          <cell r="AF233">
            <v>4.8</v>
          </cell>
          <cell r="AG233">
            <v>1.6</v>
          </cell>
          <cell r="AH233">
            <v>1.6</v>
          </cell>
          <cell r="AI233">
            <v>1.6</v>
          </cell>
          <cell r="AJ233">
            <v>19.100000000000001</v>
          </cell>
        </row>
        <row r="234">
          <cell r="A234" t="str">
            <v>2020</v>
          </cell>
          <cell r="B234" t="str">
            <v>О</v>
          </cell>
          <cell r="C234" t="str">
            <v>4.9.15.</v>
          </cell>
          <cell r="D234" t="str">
            <v>Транспортні витрати соціально-культурного призначення</v>
          </cell>
          <cell r="E234" t="str">
            <v>2020</v>
          </cell>
          <cell r="F234">
            <v>0</v>
          </cell>
          <cell r="G234">
            <v>100</v>
          </cell>
          <cell r="H234">
            <v>0</v>
          </cell>
          <cell r="I234">
            <v>0</v>
          </cell>
          <cell r="J234">
            <v>0</v>
          </cell>
          <cell r="K234">
            <v>0</v>
          </cell>
          <cell r="M234">
            <v>0</v>
          </cell>
          <cell r="S234">
            <v>0</v>
          </cell>
          <cell r="T234">
            <v>0</v>
          </cell>
          <cell r="W234">
            <v>0</v>
          </cell>
          <cell r="X234">
            <v>0</v>
          </cell>
          <cell r="AA234">
            <v>0</v>
          </cell>
          <cell r="AB234">
            <v>0</v>
          </cell>
          <cell r="AE234">
            <v>0</v>
          </cell>
          <cell r="AF234">
            <v>0</v>
          </cell>
          <cell r="AI234">
            <v>0</v>
          </cell>
          <cell r="AJ234">
            <v>0</v>
          </cell>
        </row>
        <row r="235">
          <cell r="A235" t="str">
            <v>2030</v>
          </cell>
          <cell r="B235" t="str">
            <v>О</v>
          </cell>
          <cell r="C235" t="str">
            <v>4.9.16.</v>
          </cell>
          <cell r="D235" t="str">
            <v>Відшкодування збитків внаслідок виробничого травматизму</v>
          </cell>
          <cell r="E235" t="str">
            <v>2030</v>
          </cell>
          <cell r="F235">
            <v>0</v>
          </cell>
          <cell r="G235">
            <v>100</v>
          </cell>
          <cell r="H235">
            <v>0.4</v>
          </cell>
          <cell r="I235">
            <v>0</v>
          </cell>
          <cell r="J235">
            <v>0</v>
          </cell>
          <cell r="K235">
            <v>0</v>
          </cell>
          <cell r="M235">
            <v>0</v>
          </cell>
          <cell r="S235">
            <v>0</v>
          </cell>
          <cell r="T235">
            <v>0</v>
          </cell>
          <cell r="W235">
            <v>0</v>
          </cell>
          <cell r="X235">
            <v>0</v>
          </cell>
          <cell r="AA235">
            <v>0</v>
          </cell>
          <cell r="AB235">
            <v>0</v>
          </cell>
          <cell r="AE235">
            <v>0</v>
          </cell>
          <cell r="AF235">
            <v>0</v>
          </cell>
          <cell r="AI235">
            <v>0</v>
          </cell>
          <cell r="AJ235">
            <v>0</v>
          </cell>
        </row>
        <row r="236">
          <cell r="A236" t="str">
            <v>2040</v>
          </cell>
          <cell r="B236" t="str">
            <v>О</v>
          </cell>
          <cell r="C236" t="str">
            <v>4.9.17.</v>
          </cell>
          <cell r="D236" t="str">
            <v>Відшкодування Пенсійному фонду при достроковому виході на пенсію</v>
          </cell>
          <cell r="E236" t="str">
            <v>2040</v>
          </cell>
          <cell r="F236">
            <v>0</v>
          </cell>
          <cell r="G236">
            <v>100</v>
          </cell>
          <cell r="H236">
            <v>0</v>
          </cell>
          <cell r="I236">
            <v>0</v>
          </cell>
          <cell r="J236">
            <v>0</v>
          </cell>
          <cell r="K236">
            <v>0</v>
          </cell>
          <cell r="M236">
            <v>0</v>
          </cell>
          <cell r="S236">
            <v>0</v>
          </cell>
          <cell r="T236">
            <v>0</v>
          </cell>
          <cell r="W236">
            <v>0</v>
          </cell>
          <cell r="X236">
            <v>0</v>
          </cell>
          <cell r="AA236">
            <v>0</v>
          </cell>
          <cell r="AB236">
            <v>0</v>
          </cell>
          <cell r="AE236">
            <v>0</v>
          </cell>
          <cell r="AF236">
            <v>0</v>
          </cell>
          <cell r="AI236">
            <v>0</v>
          </cell>
          <cell r="AJ236">
            <v>0</v>
          </cell>
        </row>
        <row r="237">
          <cell r="A237" t="str">
            <v>2050</v>
          </cell>
          <cell r="B237" t="str">
            <v>О</v>
          </cell>
          <cell r="C237" t="str">
            <v>4.9.18.</v>
          </cell>
          <cell r="D237" t="str">
            <v>Службові відрядження соціально-культурного призначення</v>
          </cell>
          <cell r="E237" t="str">
            <v>2050</v>
          </cell>
          <cell r="F237">
            <v>0</v>
          </cell>
          <cell r="G237">
            <v>100</v>
          </cell>
          <cell r="H237">
            <v>0.2</v>
          </cell>
          <cell r="I237">
            <v>0</v>
          </cell>
          <cell r="J237">
            <v>0</v>
          </cell>
          <cell r="K237">
            <v>0.3</v>
          </cell>
          <cell r="L237">
            <v>0.3</v>
          </cell>
          <cell r="M237">
            <v>0</v>
          </cell>
          <cell r="S237">
            <v>-0.3</v>
          </cell>
          <cell r="T237">
            <v>0</v>
          </cell>
          <cell r="W237">
            <v>0</v>
          </cell>
          <cell r="X237">
            <v>0</v>
          </cell>
          <cell r="AA237">
            <v>0</v>
          </cell>
          <cell r="AB237">
            <v>0</v>
          </cell>
          <cell r="AE237">
            <v>0</v>
          </cell>
          <cell r="AF237">
            <v>0</v>
          </cell>
          <cell r="AI237">
            <v>0</v>
          </cell>
          <cell r="AJ237">
            <v>0</v>
          </cell>
        </row>
        <row r="238">
          <cell r="A238" t="str">
            <v>2060</v>
          </cell>
          <cell r="B238" t="str">
            <v>О</v>
          </cell>
          <cell r="C238" t="str">
            <v>4.9.19.</v>
          </cell>
          <cell r="D238" t="str">
            <v>Відрахування в Пенсійний фонд (купівля іноземної валюти та інше)</v>
          </cell>
          <cell r="E238" t="str">
            <v>2060</v>
          </cell>
          <cell r="F238">
            <v>0</v>
          </cell>
          <cell r="G238">
            <v>100</v>
          </cell>
          <cell r="H238">
            <v>0</v>
          </cell>
          <cell r="I238">
            <v>0</v>
          </cell>
          <cell r="J238">
            <v>0</v>
          </cell>
          <cell r="K238">
            <v>0</v>
          </cell>
          <cell r="M238">
            <v>0</v>
          </cell>
          <cell r="S238">
            <v>0</v>
          </cell>
          <cell r="T238">
            <v>0</v>
          </cell>
          <cell r="W238">
            <v>0</v>
          </cell>
          <cell r="X238">
            <v>0</v>
          </cell>
          <cell r="AA238">
            <v>0</v>
          </cell>
          <cell r="AB238">
            <v>0</v>
          </cell>
          <cell r="AE238">
            <v>0</v>
          </cell>
          <cell r="AF238">
            <v>0</v>
          </cell>
          <cell r="AI238">
            <v>0</v>
          </cell>
          <cell r="AJ238">
            <v>0</v>
          </cell>
        </row>
        <row r="239">
          <cell r="A239" t="str">
            <v>2061</v>
          </cell>
          <cell r="B239" t="str">
            <v>О</v>
          </cell>
          <cell r="C239" t="str">
            <v>4.9.20.</v>
          </cell>
          <cell r="D239" t="str">
            <v>Витрати на зв'язок</v>
          </cell>
          <cell r="E239" t="str">
            <v>2061</v>
          </cell>
          <cell r="F239">
            <v>0</v>
          </cell>
          <cell r="G239">
            <v>100</v>
          </cell>
          <cell r="H239">
            <v>4.5999999999999996</v>
          </cell>
          <cell r="I239">
            <v>4</v>
          </cell>
          <cell r="J239">
            <v>3.3</v>
          </cell>
          <cell r="K239">
            <v>2</v>
          </cell>
          <cell r="L239">
            <v>3</v>
          </cell>
          <cell r="M239">
            <v>4</v>
          </cell>
          <cell r="N239">
            <v>1</v>
          </cell>
          <cell r="O239">
            <v>1</v>
          </cell>
          <cell r="P239">
            <v>1</v>
          </cell>
          <cell r="Q239">
            <v>1</v>
          </cell>
          <cell r="R239">
            <v>1</v>
          </cell>
          <cell r="S239">
            <v>2</v>
          </cell>
          <cell r="T239">
            <v>1</v>
          </cell>
          <cell r="W239">
            <v>1</v>
          </cell>
          <cell r="X239">
            <v>1</v>
          </cell>
          <cell r="Y239">
            <v>0.3</v>
          </cell>
          <cell r="Z239">
            <v>0.3</v>
          </cell>
          <cell r="AA239">
            <v>0.4</v>
          </cell>
          <cell r="AB239">
            <v>1</v>
          </cell>
          <cell r="AC239">
            <v>0.3</v>
          </cell>
          <cell r="AD239">
            <v>0.3</v>
          </cell>
          <cell r="AE239">
            <v>0.4</v>
          </cell>
          <cell r="AF239">
            <v>1</v>
          </cell>
          <cell r="AG239">
            <v>0.3</v>
          </cell>
          <cell r="AH239">
            <v>0.3</v>
          </cell>
          <cell r="AI239">
            <v>0.4</v>
          </cell>
          <cell r="AJ239">
            <v>4</v>
          </cell>
        </row>
        <row r="240">
          <cell r="A240" t="str">
            <v>2070</v>
          </cell>
          <cell r="B240" t="str">
            <v>О</v>
          </cell>
          <cell r="C240" t="str">
            <v>4.9.21.</v>
          </cell>
          <cell r="D240" t="str">
            <v>Інше</v>
          </cell>
          <cell r="E240" t="str">
            <v>2070</v>
          </cell>
          <cell r="F240">
            <v>0</v>
          </cell>
          <cell r="G240">
            <v>100</v>
          </cell>
          <cell r="H240">
            <v>23.4</v>
          </cell>
          <cell r="I240">
            <v>0</v>
          </cell>
          <cell r="J240">
            <v>0</v>
          </cell>
          <cell r="K240">
            <v>0.6</v>
          </cell>
          <cell r="L240">
            <v>0.1</v>
          </cell>
          <cell r="M240">
            <v>0</v>
          </cell>
          <cell r="S240">
            <v>-0.6</v>
          </cell>
          <cell r="T240">
            <v>0</v>
          </cell>
          <cell r="W240">
            <v>0</v>
          </cell>
          <cell r="X240">
            <v>0</v>
          </cell>
          <cell r="AA240">
            <v>0</v>
          </cell>
          <cell r="AB240">
            <v>0</v>
          </cell>
          <cell r="AE240">
            <v>0</v>
          </cell>
          <cell r="AF240">
            <v>0</v>
          </cell>
          <cell r="AI240">
            <v>0</v>
          </cell>
          <cell r="AJ240">
            <v>0</v>
          </cell>
        </row>
        <row r="241">
          <cell r="A241" t="str">
            <v>2074</v>
          </cell>
          <cell r="B241" t="str">
            <v>О</v>
          </cell>
          <cell r="C241" t="str">
            <v>4.9.22.</v>
          </cell>
          <cell r="D241" t="str">
            <v>Витрати з утримання об'єкта оренди (комунальні та ін.)</v>
          </cell>
          <cell r="E241" t="str">
            <v>2074</v>
          </cell>
          <cell r="F241">
            <v>0</v>
          </cell>
          <cell r="G241">
            <v>100</v>
          </cell>
          <cell r="H241">
            <v>0</v>
          </cell>
          <cell r="I241">
            <v>0</v>
          </cell>
          <cell r="J241">
            <v>0</v>
          </cell>
          <cell r="K241">
            <v>0</v>
          </cell>
          <cell r="M241">
            <v>0</v>
          </cell>
          <cell r="S241">
            <v>0</v>
          </cell>
          <cell r="T241">
            <v>0</v>
          </cell>
          <cell r="W241">
            <v>0</v>
          </cell>
          <cell r="X241">
            <v>0</v>
          </cell>
          <cell r="AA241">
            <v>0</v>
          </cell>
          <cell r="AB241">
            <v>0</v>
          </cell>
          <cell r="AE241">
            <v>0</v>
          </cell>
          <cell r="AF241">
            <v>0</v>
          </cell>
          <cell r="AI241">
            <v>0</v>
          </cell>
          <cell r="AJ241">
            <v>0</v>
          </cell>
        </row>
        <row r="242">
          <cell r="A242" t="str">
            <v>2075</v>
          </cell>
          <cell r="B242" t="str">
            <v>О</v>
          </cell>
          <cell r="C242" t="str">
            <v>4.9.23.</v>
          </cell>
          <cell r="D242" t="str">
            <v>Амортизація  об'єкта  оренди</v>
          </cell>
          <cell r="E242" t="str">
            <v>2075</v>
          </cell>
          <cell r="F242">
            <v>0</v>
          </cell>
          <cell r="G242">
            <v>100</v>
          </cell>
          <cell r="H242">
            <v>0</v>
          </cell>
          <cell r="I242">
            <v>0</v>
          </cell>
          <cell r="J242">
            <v>0</v>
          </cell>
          <cell r="K242">
            <v>0</v>
          </cell>
          <cell r="M242">
            <v>0</v>
          </cell>
          <cell r="S242">
            <v>0</v>
          </cell>
          <cell r="T242">
            <v>0</v>
          </cell>
          <cell r="W242">
            <v>0</v>
          </cell>
          <cell r="X242">
            <v>0</v>
          </cell>
          <cell r="AA242">
            <v>0</v>
          </cell>
          <cell r="AB242">
            <v>0</v>
          </cell>
          <cell r="AE242">
            <v>0</v>
          </cell>
          <cell r="AF242">
            <v>0</v>
          </cell>
          <cell r="AI242">
            <v>0</v>
          </cell>
          <cell r="AJ242">
            <v>0</v>
          </cell>
        </row>
        <row r="243">
          <cell r="A243" t="str">
            <v>3000</v>
          </cell>
          <cell r="C243" t="str">
            <v>5.</v>
          </cell>
          <cell r="D243" t="str">
            <v>Всього витрат</v>
          </cell>
          <cell r="E243" t="str">
            <v>3000</v>
          </cell>
          <cell r="H243">
            <v>53287.199999999997</v>
          </cell>
          <cell r="I243">
            <v>67068.800000000003</v>
          </cell>
          <cell r="J243">
            <v>68358.3</v>
          </cell>
          <cell r="K243">
            <v>63993.2</v>
          </cell>
          <cell r="L243" t="e">
            <v>#REF!</v>
          </cell>
          <cell r="M243" t="e">
            <v>#REF!</v>
          </cell>
          <cell r="N243" t="e">
            <v>#REF!</v>
          </cell>
          <cell r="O243" t="e">
            <v>#REF!</v>
          </cell>
          <cell r="P243">
            <v>25543.8</v>
          </cell>
          <cell r="Q243">
            <v>24100.799999999999</v>
          </cell>
          <cell r="R243" t="e">
            <v>#REF!</v>
          </cell>
          <cell r="S243" t="e">
            <v>#REF!</v>
          </cell>
          <cell r="T243" t="e">
            <v>#REF!</v>
          </cell>
          <cell r="U243">
            <v>6646.6</v>
          </cell>
          <cell r="V243">
            <v>6936.8</v>
          </cell>
          <cell r="W243" t="e">
            <v>#REF!</v>
          </cell>
          <cell r="X243" t="e">
            <v>#REF!</v>
          </cell>
          <cell r="Y243">
            <v>6937.3</v>
          </cell>
          <cell r="Z243">
            <v>6958.7</v>
          </cell>
          <cell r="AA243" t="e">
            <v>#REF!</v>
          </cell>
          <cell r="AB243">
            <v>25543.8</v>
          </cell>
          <cell r="AC243">
            <v>8212.6</v>
          </cell>
          <cell r="AD243">
            <v>8220.4</v>
          </cell>
          <cell r="AE243">
            <v>9110.7999999999993</v>
          </cell>
          <cell r="AF243">
            <v>24100.799999999999</v>
          </cell>
          <cell r="AG243">
            <v>7897.9</v>
          </cell>
          <cell r="AH243">
            <v>7717.4</v>
          </cell>
          <cell r="AI243">
            <v>8485.5</v>
          </cell>
          <cell r="AJ243" t="e">
            <v>#REF!</v>
          </cell>
        </row>
        <row r="244">
          <cell r="A244" t="str">
            <v>036</v>
          </cell>
          <cell r="B244">
            <v>0</v>
          </cell>
          <cell r="D244" t="str">
            <v xml:space="preserve">Всього  витрат з капбудівництвом  без амортизації, палива </v>
          </cell>
          <cell r="H244">
            <v>43700</v>
          </cell>
          <cell r="I244">
            <v>57549.8</v>
          </cell>
          <cell r="J244">
            <v>53286.3</v>
          </cell>
          <cell r="K244">
            <v>49050.2</v>
          </cell>
          <cell r="L244" t="e">
            <v>#REF!</v>
          </cell>
          <cell r="M244" t="e">
            <v>#REF!</v>
          </cell>
          <cell r="N244" t="e">
            <v>#REF!</v>
          </cell>
          <cell r="O244" t="e">
            <v>#REF!</v>
          </cell>
          <cell r="P244">
            <v>21388.799999999999</v>
          </cell>
          <cell r="Q244">
            <v>18946.8</v>
          </cell>
          <cell r="R244" t="e">
            <v>#REF!</v>
          </cell>
          <cell r="S244" t="e">
            <v>#REF!</v>
          </cell>
          <cell r="T244" t="e">
            <v>#REF!</v>
          </cell>
          <cell r="U244">
            <v>4555.6000000000004</v>
          </cell>
          <cell r="V244">
            <v>5042.8</v>
          </cell>
          <cell r="W244" t="e">
            <v>#REF!</v>
          </cell>
          <cell r="X244" t="e">
            <v>#REF!</v>
          </cell>
          <cell r="Y244">
            <v>5166.8</v>
          </cell>
          <cell r="Z244">
            <v>5888.2</v>
          </cell>
          <cell r="AA244" t="e">
            <v>#REF!</v>
          </cell>
          <cell r="AB244">
            <v>21388.799999999999</v>
          </cell>
          <cell r="AC244">
            <v>6829.1</v>
          </cell>
          <cell r="AD244">
            <v>6858.9</v>
          </cell>
          <cell r="AE244">
            <v>7700.8</v>
          </cell>
          <cell r="AF244">
            <v>18946.8</v>
          </cell>
          <cell r="AG244">
            <v>6338.4</v>
          </cell>
          <cell r="AH244">
            <v>6039.9</v>
          </cell>
          <cell r="AI244">
            <v>6568.5</v>
          </cell>
          <cell r="AJ244" t="e">
            <v>#REF!</v>
          </cell>
        </row>
        <row r="245">
          <cell r="A245" t="str">
            <v>024</v>
          </cell>
          <cell r="B245">
            <v>0</v>
          </cell>
          <cell r="D245" t="str">
            <v>Витрати на ремонт</v>
          </cell>
          <cell r="H245">
            <v>9975.9</v>
          </cell>
          <cell r="I245">
            <v>15579.6</v>
          </cell>
          <cell r="J245">
            <v>11781</v>
          </cell>
          <cell r="K245">
            <v>8854.9</v>
          </cell>
          <cell r="L245">
            <v>14739</v>
          </cell>
          <cell r="M245">
            <v>22474.5</v>
          </cell>
          <cell r="N245">
            <v>2898</v>
          </cell>
          <cell r="O245">
            <v>4638.3</v>
          </cell>
          <cell r="P245">
            <v>8572.6</v>
          </cell>
          <cell r="Q245">
            <v>6365.6</v>
          </cell>
          <cell r="R245">
            <v>0</v>
          </cell>
          <cell r="S245">
            <v>13619.6</v>
          </cell>
          <cell r="T245">
            <v>2898</v>
          </cell>
          <cell r="U245">
            <v>911</v>
          </cell>
          <cell r="V245">
            <v>1009</v>
          </cell>
          <cell r="W245">
            <v>978</v>
          </cell>
          <cell r="X245">
            <v>4638.3</v>
          </cell>
          <cell r="Y245">
            <v>1417</v>
          </cell>
          <cell r="Z245">
            <v>1577</v>
          </cell>
          <cell r="AA245">
            <v>1644.3</v>
          </cell>
          <cell r="AB245">
            <v>8572.6</v>
          </cell>
          <cell r="AC245">
            <v>2827.3</v>
          </cell>
          <cell r="AD245">
            <v>2827.3</v>
          </cell>
          <cell r="AE245">
            <v>2918</v>
          </cell>
          <cell r="AF245">
            <v>6365.6</v>
          </cell>
          <cell r="AG245">
            <v>2352.4</v>
          </cell>
          <cell r="AH245">
            <v>2094</v>
          </cell>
          <cell r="AI245">
            <v>1919.2</v>
          </cell>
          <cell r="AJ245">
            <v>22474.5</v>
          </cell>
        </row>
        <row r="246">
          <cell r="A246" t="str">
            <v>037</v>
          </cell>
          <cell r="B246">
            <v>0</v>
          </cell>
          <cell r="D246" t="str">
            <v>в т.ч.   зарплата госп.способом з відрахуванням</v>
          </cell>
          <cell r="H246">
            <v>2688.3</v>
          </cell>
          <cell r="I246">
            <v>3559.6</v>
          </cell>
          <cell r="J246">
            <v>3269</v>
          </cell>
          <cell r="K246">
            <v>3233.2</v>
          </cell>
          <cell r="L246">
            <v>3561</v>
          </cell>
          <cell r="M246">
            <v>4185.5</v>
          </cell>
          <cell r="N246">
            <v>920</v>
          </cell>
          <cell r="O246">
            <v>1093.3</v>
          </cell>
          <cell r="P246">
            <v>1117.5999999999999</v>
          </cell>
          <cell r="Q246">
            <v>1054.5999999999999</v>
          </cell>
          <cell r="R246">
            <v>0</v>
          </cell>
          <cell r="S246">
            <v>952.3</v>
          </cell>
          <cell r="T246">
            <v>920</v>
          </cell>
          <cell r="U246">
            <v>276</v>
          </cell>
          <cell r="V246">
            <v>315</v>
          </cell>
          <cell r="W246">
            <v>329</v>
          </cell>
          <cell r="X246">
            <v>1093.3</v>
          </cell>
          <cell r="Y246">
            <v>342</v>
          </cell>
          <cell r="Z246">
            <v>342</v>
          </cell>
          <cell r="AA246">
            <v>409.3</v>
          </cell>
          <cell r="AB246">
            <v>1117.5999999999999</v>
          </cell>
          <cell r="AC246">
            <v>342.3</v>
          </cell>
          <cell r="AD246">
            <v>342.3</v>
          </cell>
          <cell r="AE246">
            <v>433</v>
          </cell>
          <cell r="AF246">
            <v>1054.5999999999999</v>
          </cell>
          <cell r="AG246">
            <v>301.39999999999998</v>
          </cell>
          <cell r="AH246">
            <v>274</v>
          </cell>
          <cell r="AI246">
            <v>479.2</v>
          </cell>
          <cell r="AJ246">
            <v>4185.5</v>
          </cell>
        </row>
        <row r="247">
          <cell r="A247" t="str">
            <v>010</v>
          </cell>
          <cell r="B247">
            <v>0</v>
          </cell>
          <cell r="D247" t="str">
            <v>Капітальні інвестиції</v>
          </cell>
          <cell r="F247">
            <v>58</v>
          </cell>
          <cell r="G247">
            <v>42</v>
          </cell>
          <cell r="H247">
            <v>2688</v>
          </cell>
          <cell r="I247">
            <v>4708</v>
          </cell>
          <cell r="J247">
            <v>2278</v>
          </cell>
          <cell r="K247">
            <v>2261.8000000000002</v>
          </cell>
          <cell r="L247">
            <v>2619</v>
          </cell>
          <cell r="M247">
            <v>7498</v>
          </cell>
          <cell r="N247">
            <v>1674</v>
          </cell>
          <cell r="O247">
            <v>2429</v>
          </cell>
          <cell r="P247">
            <v>2053</v>
          </cell>
          <cell r="Q247">
            <v>1342</v>
          </cell>
          <cell r="S247">
            <v>5236.2</v>
          </cell>
          <cell r="T247">
            <v>1674</v>
          </cell>
          <cell r="V247">
            <v>500</v>
          </cell>
          <cell r="W247">
            <v>1174</v>
          </cell>
          <cell r="X247">
            <v>2429</v>
          </cell>
          <cell r="Y247">
            <v>285</v>
          </cell>
          <cell r="Z247">
            <v>986</v>
          </cell>
          <cell r="AA247">
            <v>1158</v>
          </cell>
          <cell r="AB247">
            <v>2053</v>
          </cell>
          <cell r="AC247">
            <v>684</v>
          </cell>
          <cell r="AD247">
            <v>707</v>
          </cell>
          <cell r="AE247">
            <v>662</v>
          </cell>
          <cell r="AF247">
            <v>1342</v>
          </cell>
          <cell r="AG247">
            <v>605</v>
          </cell>
          <cell r="AH247">
            <v>488</v>
          </cell>
          <cell r="AI247">
            <v>249</v>
          </cell>
          <cell r="AJ247">
            <v>7498</v>
          </cell>
        </row>
        <row r="248">
          <cell r="A248" t="str">
            <v>032</v>
          </cell>
          <cell r="B248">
            <v>0</v>
          </cell>
          <cell r="D248" t="str">
            <v>Витрати на оплату праці (без відрахувань)</v>
          </cell>
          <cell r="H248">
            <v>14961.6</v>
          </cell>
          <cell r="I248">
            <v>17790</v>
          </cell>
          <cell r="J248">
            <v>18504.900000000001</v>
          </cell>
          <cell r="K248">
            <v>18108</v>
          </cell>
          <cell r="L248">
            <v>19323</v>
          </cell>
          <cell r="M248">
            <v>22252</v>
          </cell>
          <cell r="N248">
            <v>5330</v>
          </cell>
          <cell r="O248">
            <v>5507</v>
          </cell>
          <cell r="P248">
            <v>5522.5</v>
          </cell>
          <cell r="Q248">
            <v>5892.5</v>
          </cell>
          <cell r="R248">
            <v>1525</v>
          </cell>
          <cell r="S248">
            <v>4144</v>
          </cell>
          <cell r="T248">
            <v>5330</v>
          </cell>
          <cell r="U248">
            <v>1617.4</v>
          </cell>
          <cell r="V248">
            <v>1612</v>
          </cell>
          <cell r="W248">
            <v>2100.6</v>
          </cell>
          <cell r="X248">
            <v>5507</v>
          </cell>
          <cell r="Y248">
            <v>1637</v>
          </cell>
          <cell r="Z248">
            <v>1662</v>
          </cell>
          <cell r="AA248">
            <v>2208</v>
          </cell>
          <cell r="AB248">
            <v>5522.5</v>
          </cell>
          <cell r="AC248">
            <v>1667</v>
          </cell>
          <cell r="AD248">
            <v>1667</v>
          </cell>
          <cell r="AE248">
            <v>2188.5</v>
          </cell>
          <cell r="AF248">
            <v>5892.5</v>
          </cell>
          <cell r="AG248">
            <v>1727</v>
          </cell>
          <cell r="AH248">
            <v>1727</v>
          </cell>
          <cell r="AI248">
            <v>2438.5</v>
          </cell>
          <cell r="AJ248">
            <v>22252</v>
          </cell>
        </row>
        <row r="249">
          <cell r="A249" t="str">
            <v>032.1</v>
          </cell>
          <cell r="B249">
            <v>0</v>
          </cell>
          <cell r="D249" t="str">
            <v>в т.ч.   забезпечення оплати відпусток</v>
          </cell>
          <cell r="H249">
            <v>1005.3</v>
          </cell>
          <cell r="I249">
            <v>1244.2</v>
          </cell>
          <cell r="J249">
            <v>1295.3</v>
          </cell>
          <cell r="K249">
            <v>1296.7</v>
          </cell>
          <cell r="L249">
            <v>1347.8</v>
          </cell>
          <cell r="M249">
            <v>1557.7</v>
          </cell>
          <cell r="N249">
            <v>373.1</v>
          </cell>
          <cell r="O249">
            <v>385.4</v>
          </cell>
          <cell r="P249">
            <v>386.7</v>
          </cell>
          <cell r="Q249">
            <v>412.5</v>
          </cell>
          <cell r="R249">
            <v>134</v>
          </cell>
          <cell r="S249">
            <v>261</v>
          </cell>
          <cell r="T249">
            <v>373.1</v>
          </cell>
          <cell r="U249">
            <v>109.7</v>
          </cell>
          <cell r="V249">
            <v>106.3</v>
          </cell>
          <cell r="W249">
            <v>157.1</v>
          </cell>
          <cell r="X249">
            <v>385.4</v>
          </cell>
          <cell r="Y249">
            <v>112.7</v>
          </cell>
          <cell r="Z249">
            <v>114.7</v>
          </cell>
          <cell r="AA249">
            <v>158</v>
          </cell>
          <cell r="AB249">
            <v>386.7</v>
          </cell>
          <cell r="AC249">
            <v>116.5</v>
          </cell>
          <cell r="AD249">
            <v>116.5</v>
          </cell>
          <cell r="AE249">
            <v>153.69999999999999</v>
          </cell>
          <cell r="AF249">
            <v>412.5</v>
          </cell>
          <cell r="AG249">
            <v>120.3</v>
          </cell>
          <cell r="AH249">
            <v>122.7</v>
          </cell>
          <cell r="AI249">
            <v>169.5</v>
          </cell>
          <cell r="AJ249">
            <v>1557.7</v>
          </cell>
        </row>
        <row r="250">
          <cell r="A250" t="str">
            <v>033</v>
          </cell>
          <cell r="B250">
            <v>0</v>
          </cell>
          <cell r="D250" t="str">
            <v>Витрати на оплату праці з відрахуваннями</v>
          </cell>
          <cell r="H250">
            <v>20689.900000000001</v>
          </cell>
          <cell r="I250">
            <v>24682</v>
          </cell>
          <cell r="J250">
            <v>25731.4</v>
          </cell>
          <cell r="K250">
            <v>25091.5</v>
          </cell>
          <cell r="L250">
            <v>26632.1</v>
          </cell>
          <cell r="M250">
            <v>30686</v>
          </cell>
          <cell r="N250">
            <v>7353</v>
          </cell>
          <cell r="O250">
            <v>7597</v>
          </cell>
          <cell r="P250">
            <v>7613.5</v>
          </cell>
          <cell r="Q250">
            <v>8122.5</v>
          </cell>
          <cell r="R250">
            <v>2110</v>
          </cell>
          <cell r="S250">
            <v>5594.5</v>
          </cell>
          <cell r="T250">
            <v>7353</v>
          </cell>
          <cell r="U250">
            <v>2249.1999999999998</v>
          </cell>
          <cell r="V250">
            <v>2213</v>
          </cell>
          <cell r="W250">
            <v>2890.8</v>
          </cell>
          <cell r="X250">
            <v>7597</v>
          </cell>
          <cell r="Y250">
            <v>2266</v>
          </cell>
          <cell r="Z250">
            <v>2296</v>
          </cell>
          <cell r="AA250">
            <v>3035</v>
          </cell>
          <cell r="AB250">
            <v>7613.5</v>
          </cell>
          <cell r="AC250">
            <v>2299</v>
          </cell>
          <cell r="AD250">
            <v>2303</v>
          </cell>
          <cell r="AE250">
            <v>3011.5</v>
          </cell>
          <cell r="AF250">
            <v>8122.5</v>
          </cell>
          <cell r="AG250">
            <v>2383</v>
          </cell>
          <cell r="AH250">
            <v>2383</v>
          </cell>
          <cell r="AI250">
            <v>3356.5</v>
          </cell>
          <cell r="AJ250">
            <v>30686</v>
          </cell>
        </row>
        <row r="251">
          <cell r="A251" t="str">
            <v>027</v>
          </cell>
          <cell r="B251">
            <v>0</v>
          </cell>
          <cell r="D251" t="str">
            <v xml:space="preserve">в т.ч.   відрахування на соціальні заходи </v>
          </cell>
          <cell r="H251">
            <v>5728.3</v>
          </cell>
          <cell r="I251">
            <v>6892</v>
          </cell>
          <cell r="J251">
            <v>7226.5</v>
          </cell>
          <cell r="K251">
            <v>6983.5</v>
          </cell>
          <cell r="L251">
            <v>7309.1</v>
          </cell>
          <cell r="M251">
            <v>8434</v>
          </cell>
          <cell r="N251">
            <v>2023</v>
          </cell>
          <cell r="O251">
            <v>2090</v>
          </cell>
          <cell r="P251">
            <v>2091</v>
          </cell>
          <cell r="Q251">
            <v>2230</v>
          </cell>
          <cell r="R251">
            <v>585</v>
          </cell>
          <cell r="S251">
            <v>1450.5</v>
          </cell>
          <cell r="T251">
            <v>2023</v>
          </cell>
          <cell r="U251">
            <v>631.79999999999995</v>
          </cell>
          <cell r="V251">
            <v>601</v>
          </cell>
          <cell r="W251">
            <v>790.2</v>
          </cell>
          <cell r="X251">
            <v>2090</v>
          </cell>
          <cell r="Y251">
            <v>629</v>
          </cell>
          <cell r="Z251">
            <v>634</v>
          </cell>
          <cell r="AA251">
            <v>827</v>
          </cell>
          <cell r="AB251">
            <v>2091</v>
          </cell>
          <cell r="AC251">
            <v>632</v>
          </cell>
          <cell r="AD251">
            <v>636</v>
          </cell>
          <cell r="AE251">
            <v>823</v>
          </cell>
          <cell r="AF251">
            <v>2230</v>
          </cell>
          <cell r="AG251">
            <v>656</v>
          </cell>
          <cell r="AH251">
            <v>656</v>
          </cell>
          <cell r="AI251">
            <v>918</v>
          </cell>
          <cell r="AJ251">
            <v>8434</v>
          </cell>
        </row>
        <row r="252">
          <cell r="A252" t="str">
            <v>1082</v>
          </cell>
          <cell r="B252">
            <v>0</v>
          </cell>
          <cell r="D252" t="str">
            <v>у  т.ч. Відрахування до Пенсійного фонду на суми допомоги по тимчасовій непрацездатності</v>
          </cell>
          <cell r="F252">
            <v>10</v>
          </cell>
          <cell r="G252">
            <v>90</v>
          </cell>
          <cell r="I252">
            <v>0</v>
          </cell>
          <cell r="M252">
            <v>132</v>
          </cell>
          <cell r="N252">
            <v>31</v>
          </cell>
          <cell r="O252">
            <v>31</v>
          </cell>
          <cell r="P252">
            <v>35</v>
          </cell>
          <cell r="Q252">
            <v>35</v>
          </cell>
          <cell r="S252">
            <v>132</v>
          </cell>
          <cell r="T252">
            <v>31</v>
          </cell>
          <cell r="U252">
            <v>10</v>
          </cell>
          <cell r="V252">
            <v>10</v>
          </cell>
          <cell r="W252">
            <v>11</v>
          </cell>
          <cell r="X252">
            <v>31</v>
          </cell>
          <cell r="Y252">
            <v>10</v>
          </cell>
          <cell r="Z252">
            <v>10</v>
          </cell>
          <cell r="AA252">
            <v>11</v>
          </cell>
          <cell r="AB252">
            <v>35</v>
          </cell>
          <cell r="AC252">
            <v>11</v>
          </cell>
          <cell r="AD252">
            <v>11</v>
          </cell>
          <cell r="AE252">
            <v>13</v>
          </cell>
          <cell r="AF252">
            <v>35</v>
          </cell>
          <cell r="AG252">
            <v>11</v>
          </cell>
          <cell r="AH252">
            <v>12</v>
          </cell>
          <cell r="AI252">
            <v>12</v>
          </cell>
          <cell r="AJ252">
            <v>132</v>
          </cell>
        </row>
        <row r="253">
          <cell r="A253" t="str">
            <v>1083</v>
          </cell>
          <cell r="B253">
            <v>0</v>
          </cell>
          <cell r="D253" t="str">
            <v>у  т.ч. Відрахування до Пенсійного фонду на 5 днів тимч.непрац.</v>
          </cell>
          <cell r="F253">
            <v>10</v>
          </cell>
          <cell r="G253">
            <v>90</v>
          </cell>
          <cell r="I253">
            <v>0</v>
          </cell>
          <cell r="M253">
            <v>128.80000000000001</v>
          </cell>
          <cell r="N253">
            <v>27</v>
          </cell>
          <cell r="O253">
            <v>31.6</v>
          </cell>
          <cell r="P253">
            <v>31.8</v>
          </cell>
          <cell r="Q253">
            <v>38.4</v>
          </cell>
          <cell r="S253">
            <v>128.80000000000001</v>
          </cell>
          <cell r="T253">
            <v>27</v>
          </cell>
          <cell r="U253">
            <v>8</v>
          </cell>
          <cell r="V253">
            <v>8</v>
          </cell>
          <cell r="W253">
            <v>11</v>
          </cell>
          <cell r="X253">
            <v>31.6</v>
          </cell>
          <cell r="Y253">
            <v>10</v>
          </cell>
          <cell r="Z253">
            <v>10</v>
          </cell>
          <cell r="AA253">
            <v>11.6</v>
          </cell>
          <cell r="AB253">
            <v>31.8</v>
          </cell>
          <cell r="AC253">
            <v>10</v>
          </cell>
          <cell r="AD253">
            <v>10</v>
          </cell>
          <cell r="AE253">
            <v>11.8</v>
          </cell>
          <cell r="AF253">
            <v>38.4</v>
          </cell>
          <cell r="AG253">
            <v>12</v>
          </cell>
          <cell r="AH253">
            <v>13</v>
          </cell>
          <cell r="AI253">
            <v>13.4</v>
          </cell>
          <cell r="AJ253">
            <v>128.80000000000001</v>
          </cell>
        </row>
        <row r="254">
          <cell r="A254" t="str">
            <v>029</v>
          </cell>
          <cell r="B254">
            <v>0</v>
          </cell>
          <cell r="D254" t="str">
            <v>Виплати непрацюючим пенсіонерам (щомісячні, до свят, до ювілейних дат)</v>
          </cell>
          <cell r="H254">
            <v>111.4</v>
          </cell>
          <cell r="I254">
            <v>80</v>
          </cell>
          <cell r="J254">
            <v>88</v>
          </cell>
          <cell r="K254">
            <v>49.4</v>
          </cell>
          <cell r="L254">
            <v>66.5</v>
          </cell>
          <cell r="M254">
            <v>60</v>
          </cell>
          <cell r="N254">
            <v>15.5</v>
          </cell>
          <cell r="O254">
            <v>12</v>
          </cell>
          <cell r="P254">
            <v>6.5</v>
          </cell>
          <cell r="Q254">
            <v>26</v>
          </cell>
          <cell r="R254">
            <v>0</v>
          </cell>
          <cell r="S254">
            <v>10.6</v>
          </cell>
          <cell r="T254">
            <v>15.5</v>
          </cell>
          <cell r="U254">
            <v>2</v>
          </cell>
          <cell r="V254">
            <v>2</v>
          </cell>
          <cell r="W254">
            <v>11.5</v>
          </cell>
          <cell r="X254">
            <v>12</v>
          </cell>
          <cell r="Y254">
            <v>2</v>
          </cell>
          <cell r="Z254">
            <v>8</v>
          </cell>
          <cell r="AA254">
            <v>2</v>
          </cell>
          <cell r="AB254">
            <v>6.5</v>
          </cell>
          <cell r="AC254">
            <v>2</v>
          </cell>
          <cell r="AD254">
            <v>2</v>
          </cell>
          <cell r="AE254">
            <v>2.5</v>
          </cell>
          <cell r="AF254">
            <v>26</v>
          </cell>
          <cell r="AG254">
            <v>2</v>
          </cell>
          <cell r="AH254">
            <v>3</v>
          </cell>
          <cell r="AI254">
            <v>21</v>
          </cell>
          <cell r="AJ254">
            <v>60</v>
          </cell>
        </row>
        <row r="255">
          <cell r="A255" t="str">
            <v>034</v>
          </cell>
          <cell r="B255">
            <v>0</v>
          </cell>
          <cell r="D255" t="str">
            <v>Інші виплати</v>
          </cell>
          <cell r="H255">
            <v>123.1</v>
          </cell>
          <cell r="I255">
            <v>179</v>
          </cell>
          <cell r="J255">
            <v>208.8</v>
          </cell>
          <cell r="K255">
            <v>208.8</v>
          </cell>
          <cell r="L255">
            <v>175.3</v>
          </cell>
          <cell r="M255">
            <v>542</v>
          </cell>
          <cell r="N255">
            <v>138.5</v>
          </cell>
          <cell r="O255">
            <v>140.9</v>
          </cell>
          <cell r="P255">
            <v>128.4</v>
          </cell>
          <cell r="Q255">
            <v>134.19999999999999</v>
          </cell>
          <cell r="R255">
            <v>0</v>
          </cell>
          <cell r="S255">
            <v>333.2</v>
          </cell>
          <cell r="T255">
            <v>138.5</v>
          </cell>
          <cell r="U255">
            <v>15.1</v>
          </cell>
          <cell r="V255">
            <v>18</v>
          </cell>
          <cell r="W255">
            <v>105.4</v>
          </cell>
          <cell r="X255">
            <v>140.9</v>
          </cell>
          <cell r="Y255">
            <v>43</v>
          </cell>
          <cell r="Z255">
            <v>49</v>
          </cell>
          <cell r="AA255">
            <v>48.9</v>
          </cell>
          <cell r="AB255">
            <v>128.4</v>
          </cell>
          <cell r="AC255">
            <v>41.7</v>
          </cell>
          <cell r="AD255">
            <v>41.7</v>
          </cell>
          <cell r="AE255">
            <v>45</v>
          </cell>
          <cell r="AF255">
            <v>134.19999999999999</v>
          </cell>
          <cell r="AG255">
            <v>45.6</v>
          </cell>
          <cell r="AH255">
            <v>45.7</v>
          </cell>
          <cell r="AI255">
            <v>42.9</v>
          </cell>
          <cell r="AJ255">
            <v>542</v>
          </cell>
        </row>
        <row r="256">
          <cell r="A256" t="str">
            <v>022</v>
          </cell>
          <cell r="B256">
            <v>0</v>
          </cell>
          <cell r="D256" t="str">
            <v>Теплова та електрична енергія</v>
          </cell>
          <cell r="H256">
            <v>568.1</v>
          </cell>
          <cell r="I256">
            <v>793</v>
          </cell>
          <cell r="J256">
            <v>668</v>
          </cell>
          <cell r="K256">
            <v>558.29999999999995</v>
          </cell>
          <cell r="L256">
            <v>558.29999999999995</v>
          </cell>
          <cell r="M256">
            <v>766</v>
          </cell>
          <cell r="N256">
            <v>334</v>
          </cell>
          <cell r="O256">
            <v>72</v>
          </cell>
          <cell r="P256">
            <v>65</v>
          </cell>
          <cell r="Q256">
            <v>295</v>
          </cell>
          <cell r="R256">
            <v>220</v>
          </cell>
          <cell r="S256">
            <v>207.7</v>
          </cell>
          <cell r="T256">
            <v>334</v>
          </cell>
          <cell r="U256">
            <v>112</v>
          </cell>
          <cell r="V256">
            <v>118</v>
          </cell>
          <cell r="W256">
            <v>104</v>
          </cell>
          <cell r="X256">
            <v>72</v>
          </cell>
          <cell r="Y256">
            <v>42</v>
          </cell>
          <cell r="Z256">
            <v>15</v>
          </cell>
          <cell r="AA256">
            <v>15</v>
          </cell>
          <cell r="AB256">
            <v>65</v>
          </cell>
          <cell r="AC256">
            <v>21</v>
          </cell>
          <cell r="AD256">
            <v>21</v>
          </cell>
          <cell r="AE256">
            <v>23</v>
          </cell>
          <cell r="AF256">
            <v>295</v>
          </cell>
          <cell r="AG256">
            <v>54</v>
          </cell>
          <cell r="AH256">
            <v>112</v>
          </cell>
          <cell r="AI256">
            <v>129</v>
          </cell>
          <cell r="AJ256">
            <v>766</v>
          </cell>
        </row>
        <row r="257">
          <cell r="A257" t="str">
            <v>023</v>
          </cell>
          <cell r="B257">
            <v>0</v>
          </cell>
          <cell r="D257" t="str">
            <v>Бюджетні платежі</v>
          </cell>
          <cell r="H257">
            <v>50.3</v>
          </cell>
          <cell r="I257">
            <v>54.7</v>
          </cell>
          <cell r="J257">
            <v>51</v>
          </cell>
          <cell r="K257">
            <v>50.6</v>
          </cell>
          <cell r="L257">
            <v>50.6</v>
          </cell>
          <cell r="M257" t="e">
            <v>#REF!</v>
          </cell>
          <cell r="N257" t="e">
            <v>#REF!</v>
          </cell>
          <cell r="O257" t="e">
            <v>#REF!</v>
          </cell>
          <cell r="P257">
            <v>319.3</v>
          </cell>
          <cell r="Q257">
            <v>319</v>
          </cell>
          <cell r="R257">
            <v>1.2</v>
          </cell>
          <cell r="S257" t="e">
            <v>#REF!</v>
          </cell>
          <cell r="T257" t="e">
            <v>#REF!</v>
          </cell>
          <cell r="U257">
            <v>106</v>
          </cell>
          <cell r="V257">
            <v>108</v>
          </cell>
          <cell r="W257" t="e">
            <v>#REF!</v>
          </cell>
          <cell r="X257" t="e">
            <v>#REF!</v>
          </cell>
          <cell r="Y257">
            <v>106.4</v>
          </cell>
          <cell r="Z257">
            <v>106.4</v>
          </cell>
          <cell r="AA257" t="e">
            <v>#REF!</v>
          </cell>
          <cell r="AB257">
            <v>319.3</v>
          </cell>
          <cell r="AC257">
            <v>106.4</v>
          </cell>
          <cell r="AD257">
            <v>106.4</v>
          </cell>
          <cell r="AE257">
            <v>106.5</v>
          </cell>
          <cell r="AF257">
            <v>319</v>
          </cell>
          <cell r="AG257">
            <v>106.3</v>
          </cell>
          <cell r="AH257">
            <v>106.3</v>
          </cell>
          <cell r="AI257">
            <v>106.4</v>
          </cell>
          <cell r="AJ257" t="e">
            <v>#REF!</v>
          </cell>
        </row>
        <row r="258">
          <cell r="A258" t="str">
            <v>025</v>
          </cell>
          <cell r="B258">
            <v>0</v>
          </cell>
          <cell r="D258" t="str">
            <v>Водопостачання та водовідведення</v>
          </cell>
          <cell r="H258">
            <v>82.4</v>
          </cell>
          <cell r="I258">
            <v>132</v>
          </cell>
          <cell r="J258">
            <v>91</v>
          </cell>
          <cell r="K258">
            <v>74.2</v>
          </cell>
          <cell r="L258">
            <v>74.2</v>
          </cell>
          <cell r="M258">
            <v>104</v>
          </cell>
          <cell r="N258">
            <v>24</v>
          </cell>
          <cell r="O258">
            <v>27</v>
          </cell>
          <cell r="P258">
            <v>27</v>
          </cell>
          <cell r="Q258">
            <v>26</v>
          </cell>
          <cell r="R258" t="e">
            <v>#REF!</v>
          </cell>
          <cell r="S258">
            <v>29.8</v>
          </cell>
          <cell r="T258">
            <v>24</v>
          </cell>
          <cell r="U258">
            <v>10</v>
          </cell>
          <cell r="V258">
            <v>6</v>
          </cell>
          <cell r="W258">
            <v>8</v>
          </cell>
          <cell r="X258">
            <v>27</v>
          </cell>
          <cell r="Y258">
            <v>8</v>
          </cell>
          <cell r="Z258">
            <v>9</v>
          </cell>
          <cell r="AA258">
            <v>10</v>
          </cell>
          <cell r="AB258">
            <v>27</v>
          </cell>
          <cell r="AC258">
            <v>10</v>
          </cell>
          <cell r="AD258">
            <v>9</v>
          </cell>
          <cell r="AE258">
            <v>8</v>
          </cell>
          <cell r="AF258">
            <v>26</v>
          </cell>
          <cell r="AG258">
            <v>9</v>
          </cell>
          <cell r="AH258">
            <v>8</v>
          </cell>
          <cell r="AI258">
            <v>9</v>
          </cell>
          <cell r="AJ258">
            <v>104</v>
          </cell>
        </row>
        <row r="259">
          <cell r="A259" t="str">
            <v>020</v>
          </cell>
          <cell r="B259">
            <v>0</v>
          </cell>
          <cell r="D259" t="str">
            <v>Внутрішній обіг:</v>
          </cell>
          <cell r="H259">
            <v>9657.4</v>
          </cell>
          <cell r="I259">
            <v>10596.4</v>
          </cell>
          <cell r="J259">
            <v>11945</v>
          </cell>
          <cell r="K259">
            <v>11794</v>
          </cell>
          <cell r="L259">
            <v>11649</v>
          </cell>
          <cell r="M259">
            <v>10425</v>
          </cell>
          <cell r="N259">
            <v>3215</v>
          </cell>
          <cell r="O259">
            <v>2597</v>
          </cell>
          <cell r="P259">
            <v>2457</v>
          </cell>
          <cell r="Q259">
            <v>2156</v>
          </cell>
          <cell r="R259">
            <v>890.6</v>
          </cell>
          <cell r="S259">
            <v>-1369</v>
          </cell>
          <cell r="T259">
            <v>3215</v>
          </cell>
          <cell r="U259">
            <v>1082</v>
          </cell>
          <cell r="V259">
            <v>1061</v>
          </cell>
          <cell r="W259">
            <v>1072</v>
          </cell>
          <cell r="X259">
            <v>2597</v>
          </cell>
          <cell r="Y259">
            <v>900</v>
          </cell>
          <cell r="Z259">
            <v>846</v>
          </cell>
          <cell r="AA259">
            <v>851</v>
          </cell>
          <cell r="AB259">
            <v>2457</v>
          </cell>
          <cell r="AC259">
            <v>818</v>
          </cell>
          <cell r="AD259">
            <v>819</v>
          </cell>
          <cell r="AE259">
            <v>820</v>
          </cell>
          <cell r="AF259">
            <v>2156</v>
          </cell>
          <cell r="AG259">
            <v>720</v>
          </cell>
          <cell r="AH259">
            <v>713</v>
          </cell>
          <cell r="AI259">
            <v>723</v>
          </cell>
          <cell r="AJ259">
            <v>10425</v>
          </cell>
        </row>
        <row r="260">
          <cell r="A260" t="str">
            <v>016</v>
          </cell>
          <cell r="B260">
            <v>0</v>
          </cell>
          <cell r="D260" t="str">
            <v>Всього послуги автотранспорту</v>
          </cell>
          <cell r="H260">
            <v>8276.5</v>
          </cell>
          <cell r="I260">
            <v>9960.9</v>
          </cell>
          <cell r="J260">
            <v>11047</v>
          </cell>
          <cell r="K260">
            <v>11041.9</v>
          </cell>
          <cell r="L260">
            <v>11000</v>
          </cell>
          <cell r="M260">
            <v>9503</v>
          </cell>
          <cell r="N260">
            <v>3098</v>
          </cell>
          <cell r="O260">
            <v>2330</v>
          </cell>
          <cell r="P260">
            <v>2190</v>
          </cell>
          <cell r="Q260">
            <v>1885</v>
          </cell>
          <cell r="R260">
            <v>886.6</v>
          </cell>
          <cell r="S260">
            <v>-1538.9</v>
          </cell>
          <cell r="T260">
            <v>3098</v>
          </cell>
          <cell r="U260">
            <v>1052</v>
          </cell>
          <cell r="V260">
            <v>1023</v>
          </cell>
          <cell r="W260">
            <v>1023</v>
          </cell>
          <cell r="X260">
            <v>2330</v>
          </cell>
          <cell r="Y260">
            <v>811</v>
          </cell>
          <cell r="Z260">
            <v>758</v>
          </cell>
          <cell r="AA260">
            <v>761</v>
          </cell>
          <cell r="AB260">
            <v>2190</v>
          </cell>
          <cell r="AC260">
            <v>730</v>
          </cell>
          <cell r="AD260">
            <v>730</v>
          </cell>
          <cell r="AE260">
            <v>730</v>
          </cell>
          <cell r="AF260">
            <v>1885</v>
          </cell>
          <cell r="AG260">
            <v>630</v>
          </cell>
          <cell r="AH260">
            <v>627</v>
          </cell>
          <cell r="AI260">
            <v>628</v>
          </cell>
          <cell r="AJ260">
            <v>9503</v>
          </cell>
        </row>
        <row r="261">
          <cell r="A261" t="str">
            <v>6013</v>
          </cell>
          <cell r="B261">
            <v>0</v>
          </cell>
          <cell r="D261" t="str">
            <v xml:space="preserve">     -  СЕАС</v>
          </cell>
          <cell r="F261">
            <v>6.7</v>
          </cell>
          <cell r="G261">
            <v>93.3</v>
          </cell>
          <cell r="H261">
            <v>2247.5</v>
          </cell>
          <cell r="I261">
            <v>9397.5</v>
          </cell>
          <cell r="J261">
            <v>10145</v>
          </cell>
          <cell r="K261">
            <v>10141.700000000001</v>
          </cell>
          <cell r="L261">
            <v>10100</v>
          </cell>
          <cell r="M261">
            <v>8752</v>
          </cell>
          <cell r="N261">
            <v>2891</v>
          </cell>
          <cell r="O261">
            <v>2148</v>
          </cell>
          <cell r="P261">
            <v>2008</v>
          </cell>
          <cell r="Q261">
            <v>1705</v>
          </cell>
          <cell r="R261">
            <v>790.5</v>
          </cell>
          <cell r="S261">
            <v>-1389.7</v>
          </cell>
          <cell r="T261">
            <v>2891</v>
          </cell>
          <cell r="U261">
            <v>987</v>
          </cell>
          <cell r="V261">
            <v>946</v>
          </cell>
          <cell r="W261">
            <v>958</v>
          </cell>
          <cell r="X261">
            <v>2148</v>
          </cell>
          <cell r="Y261">
            <v>751</v>
          </cell>
          <cell r="Z261">
            <v>697</v>
          </cell>
          <cell r="AA261">
            <v>700</v>
          </cell>
          <cell r="AB261">
            <v>2008</v>
          </cell>
          <cell r="AC261">
            <v>670</v>
          </cell>
          <cell r="AD261">
            <v>669</v>
          </cell>
          <cell r="AE261">
            <v>669</v>
          </cell>
          <cell r="AF261">
            <v>1705</v>
          </cell>
          <cell r="AG261">
            <v>570</v>
          </cell>
          <cell r="AH261">
            <v>567</v>
          </cell>
          <cell r="AI261">
            <v>568</v>
          </cell>
          <cell r="AJ261">
            <v>8752</v>
          </cell>
        </row>
        <row r="262">
          <cell r="A262" t="str">
            <v>6014</v>
          </cell>
          <cell r="B262">
            <v>0</v>
          </cell>
          <cell r="D262" t="str">
            <v xml:space="preserve">     -   ЕАС</v>
          </cell>
          <cell r="F262">
            <v>7</v>
          </cell>
          <cell r="G262">
            <v>93</v>
          </cell>
          <cell r="H262">
            <v>161.9</v>
          </cell>
          <cell r="I262">
            <v>563.4</v>
          </cell>
          <cell r="J262">
            <v>902</v>
          </cell>
          <cell r="K262">
            <v>900.2</v>
          </cell>
          <cell r="L262">
            <v>900</v>
          </cell>
          <cell r="M262">
            <v>751</v>
          </cell>
          <cell r="N262">
            <v>207</v>
          </cell>
          <cell r="O262">
            <v>182</v>
          </cell>
          <cell r="P262">
            <v>182</v>
          </cell>
          <cell r="Q262">
            <v>180</v>
          </cell>
          <cell r="R262">
            <v>96.1</v>
          </cell>
          <cell r="S262">
            <v>-149.19999999999999</v>
          </cell>
          <cell r="T262">
            <v>207</v>
          </cell>
          <cell r="U262">
            <v>65</v>
          </cell>
          <cell r="V262">
            <v>77</v>
          </cell>
          <cell r="W262">
            <v>65</v>
          </cell>
          <cell r="X262">
            <v>182</v>
          </cell>
          <cell r="Y262">
            <v>60</v>
          </cell>
          <cell r="Z262">
            <v>61</v>
          </cell>
          <cell r="AA262">
            <v>61</v>
          </cell>
          <cell r="AB262">
            <v>182</v>
          </cell>
          <cell r="AC262">
            <v>60</v>
          </cell>
          <cell r="AD262">
            <v>61</v>
          </cell>
          <cell r="AE262">
            <v>61</v>
          </cell>
          <cell r="AF262">
            <v>180</v>
          </cell>
          <cell r="AG262">
            <v>60</v>
          </cell>
          <cell r="AH262">
            <v>60</v>
          </cell>
          <cell r="AI262">
            <v>60</v>
          </cell>
          <cell r="AJ262">
            <v>751</v>
          </cell>
        </row>
        <row r="263">
          <cell r="A263" t="str">
            <v>043</v>
          </cell>
          <cell r="B263">
            <v>0</v>
          </cell>
          <cell r="D263" t="str">
            <v xml:space="preserve">   ВОХОР</v>
          </cell>
          <cell r="F263">
            <v>0</v>
          </cell>
          <cell r="G263">
            <v>100</v>
          </cell>
          <cell r="H263">
            <v>930.8</v>
          </cell>
          <cell r="I263">
            <v>0</v>
          </cell>
          <cell r="J263">
            <v>164</v>
          </cell>
          <cell r="K263">
            <v>92.8</v>
          </cell>
          <cell r="M263">
            <v>0</v>
          </cell>
          <cell r="S263">
            <v>-92.8</v>
          </cell>
          <cell r="T263">
            <v>0</v>
          </cell>
          <cell r="W263">
            <v>0</v>
          </cell>
          <cell r="X263">
            <v>0</v>
          </cell>
          <cell r="AA263">
            <v>0</v>
          </cell>
          <cell r="AB263">
            <v>0</v>
          </cell>
          <cell r="AE263">
            <v>0</v>
          </cell>
          <cell r="AF263">
            <v>0</v>
          </cell>
          <cell r="AI263">
            <v>0</v>
          </cell>
          <cell r="AJ263">
            <v>0</v>
          </cell>
        </row>
        <row r="264">
          <cell r="A264" t="str">
            <v>015</v>
          </cell>
          <cell r="B264">
            <v>0</v>
          </cell>
          <cell r="D264" t="str">
            <v xml:space="preserve">   КЕН</v>
          </cell>
          <cell r="H264">
            <v>450.1</v>
          </cell>
          <cell r="I264">
            <v>635.5</v>
          </cell>
          <cell r="J264">
            <v>734</v>
          </cell>
          <cell r="K264">
            <v>659.3</v>
          </cell>
          <cell r="L264">
            <v>649</v>
          </cell>
          <cell r="M264">
            <v>922</v>
          </cell>
          <cell r="N264">
            <v>117</v>
          </cell>
          <cell r="O264">
            <v>267</v>
          </cell>
          <cell r="P264">
            <v>267</v>
          </cell>
          <cell r="Q264">
            <v>271</v>
          </cell>
          <cell r="R264">
            <v>4</v>
          </cell>
          <cell r="S264">
            <v>262.7</v>
          </cell>
          <cell r="T264">
            <v>117</v>
          </cell>
          <cell r="U264">
            <v>30</v>
          </cell>
          <cell r="V264">
            <v>38</v>
          </cell>
          <cell r="W264">
            <v>49</v>
          </cell>
          <cell r="X264">
            <v>267</v>
          </cell>
          <cell r="Y264">
            <v>89</v>
          </cell>
          <cell r="Z264">
            <v>88</v>
          </cell>
          <cell r="AA264">
            <v>90</v>
          </cell>
          <cell r="AB264">
            <v>267</v>
          </cell>
          <cell r="AC264">
            <v>88</v>
          </cell>
          <cell r="AD264">
            <v>89</v>
          </cell>
          <cell r="AE264">
            <v>90</v>
          </cell>
          <cell r="AF264">
            <v>271</v>
          </cell>
          <cell r="AG264">
            <v>90</v>
          </cell>
          <cell r="AH264">
            <v>86</v>
          </cell>
          <cell r="AI264">
            <v>95</v>
          </cell>
          <cell r="AJ264">
            <v>922</v>
          </cell>
        </row>
        <row r="265">
          <cell r="A265" t="str">
            <v>019</v>
          </cell>
          <cell r="B265">
            <v>0</v>
          </cell>
          <cell r="D265" t="str">
            <v xml:space="preserve">  в т.ч. - експлуатація</v>
          </cell>
          <cell r="H265">
            <v>402</v>
          </cell>
          <cell r="I265">
            <v>600.5</v>
          </cell>
          <cell r="J265">
            <v>698</v>
          </cell>
          <cell r="K265">
            <v>617.70000000000005</v>
          </cell>
          <cell r="L265">
            <v>649</v>
          </cell>
          <cell r="M265">
            <v>698</v>
          </cell>
          <cell r="N265">
            <v>107</v>
          </cell>
          <cell r="O265">
            <v>197</v>
          </cell>
          <cell r="P265">
            <v>197</v>
          </cell>
          <cell r="Q265">
            <v>197</v>
          </cell>
          <cell r="R265">
            <v>4</v>
          </cell>
          <cell r="S265">
            <v>80.3</v>
          </cell>
          <cell r="T265">
            <v>107</v>
          </cell>
          <cell r="U265">
            <v>30</v>
          </cell>
          <cell r="V265">
            <v>33</v>
          </cell>
          <cell r="W265">
            <v>44</v>
          </cell>
          <cell r="X265">
            <v>197</v>
          </cell>
          <cell r="Y265">
            <v>66</v>
          </cell>
          <cell r="Z265">
            <v>65</v>
          </cell>
          <cell r="AA265">
            <v>66</v>
          </cell>
          <cell r="AB265">
            <v>197</v>
          </cell>
          <cell r="AC265">
            <v>65</v>
          </cell>
          <cell r="AD265">
            <v>66</v>
          </cell>
          <cell r="AE265">
            <v>66</v>
          </cell>
          <cell r="AF265">
            <v>197</v>
          </cell>
          <cell r="AG265">
            <v>65</v>
          </cell>
          <cell r="AH265">
            <v>62</v>
          </cell>
          <cell r="AI265">
            <v>70</v>
          </cell>
          <cell r="AJ265">
            <v>698</v>
          </cell>
        </row>
        <row r="266">
          <cell r="A266" t="str">
            <v>018</v>
          </cell>
          <cell r="B266">
            <v>0</v>
          </cell>
          <cell r="D266" t="str">
            <v xml:space="preserve">             - ремонти</v>
          </cell>
          <cell r="F266">
            <v>0</v>
          </cell>
          <cell r="G266">
            <v>100</v>
          </cell>
          <cell r="H266">
            <v>48.1</v>
          </cell>
          <cell r="I266">
            <v>35</v>
          </cell>
          <cell r="J266">
            <v>36</v>
          </cell>
          <cell r="K266">
            <v>41.6</v>
          </cell>
          <cell r="M266">
            <v>224</v>
          </cell>
          <cell r="N266">
            <v>10</v>
          </cell>
          <cell r="O266">
            <v>70</v>
          </cell>
          <cell r="P266">
            <v>70</v>
          </cell>
          <cell r="Q266">
            <v>74</v>
          </cell>
          <cell r="S266">
            <v>182.4</v>
          </cell>
          <cell r="T266">
            <v>10</v>
          </cell>
          <cell r="V266">
            <v>5</v>
          </cell>
          <cell r="W266">
            <v>5</v>
          </cell>
          <cell r="X266">
            <v>70</v>
          </cell>
          <cell r="Y266">
            <v>23</v>
          </cell>
          <cell r="Z266">
            <v>23</v>
          </cell>
          <cell r="AA266">
            <v>24</v>
          </cell>
          <cell r="AB266">
            <v>70</v>
          </cell>
          <cell r="AC266">
            <v>23</v>
          </cell>
          <cell r="AD266">
            <v>23</v>
          </cell>
          <cell r="AE266">
            <v>24</v>
          </cell>
          <cell r="AF266">
            <v>74</v>
          </cell>
          <cell r="AG266">
            <v>25</v>
          </cell>
          <cell r="AH266">
            <v>24</v>
          </cell>
          <cell r="AI266">
            <v>25</v>
          </cell>
          <cell r="AJ266">
            <v>224</v>
          </cell>
        </row>
        <row r="267">
          <cell r="D267" t="str">
            <v>ДОВІДКОВО:</v>
          </cell>
          <cell r="M267">
            <v>0</v>
          </cell>
          <cell r="S267">
            <v>0</v>
          </cell>
          <cell r="T267">
            <v>0</v>
          </cell>
          <cell r="W267">
            <v>0</v>
          </cell>
          <cell r="X267">
            <v>0</v>
          </cell>
          <cell r="AA267">
            <v>0</v>
          </cell>
          <cell r="AB267">
            <v>0</v>
          </cell>
          <cell r="AE267">
            <v>0</v>
          </cell>
          <cell r="AF267">
            <v>0</v>
          </cell>
          <cell r="AI267">
            <v>0</v>
          </cell>
          <cell r="AJ267">
            <v>0</v>
          </cell>
        </row>
        <row r="268">
          <cell r="A268" t="str">
            <v>021</v>
          </cell>
          <cell r="B268">
            <v>0</v>
          </cell>
          <cell r="D268" t="str">
            <v>амортизація</v>
          </cell>
          <cell r="H268">
            <v>12275.2</v>
          </cell>
          <cell r="I268">
            <v>14227</v>
          </cell>
          <cell r="J268">
            <v>17350</v>
          </cell>
          <cell r="K268">
            <v>17204.8</v>
          </cell>
          <cell r="L268">
            <v>14754</v>
          </cell>
          <cell r="M268">
            <v>25476</v>
          </cell>
          <cell r="N268">
            <v>6600</v>
          </cell>
          <cell r="O268">
            <v>6172</v>
          </cell>
          <cell r="P268">
            <v>6208</v>
          </cell>
          <cell r="Q268">
            <v>6496</v>
          </cell>
          <cell r="R268">
            <v>641</v>
          </cell>
          <cell r="S268">
            <v>8271.2000000000007</v>
          </cell>
          <cell r="T268">
            <v>6600</v>
          </cell>
          <cell r="U268">
            <v>2091</v>
          </cell>
          <cell r="V268">
            <v>2394</v>
          </cell>
          <cell r="W268">
            <v>2115</v>
          </cell>
          <cell r="X268">
            <v>6172</v>
          </cell>
          <cell r="Y268">
            <v>2055.5</v>
          </cell>
          <cell r="Z268">
            <v>2056.5</v>
          </cell>
          <cell r="AA268">
            <v>2060</v>
          </cell>
          <cell r="AB268">
            <v>6208</v>
          </cell>
          <cell r="AC268">
            <v>2067.5</v>
          </cell>
          <cell r="AD268">
            <v>2068.5</v>
          </cell>
          <cell r="AE268">
            <v>2072</v>
          </cell>
          <cell r="AF268">
            <v>6496</v>
          </cell>
          <cell r="AG268">
            <v>2164.5</v>
          </cell>
          <cell r="AH268">
            <v>2165.5</v>
          </cell>
          <cell r="AI268">
            <v>2166</v>
          </cell>
          <cell r="AJ268">
            <v>25476</v>
          </cell>
        </row>
        <row r="269">
          <cell r="A269" t="str">
            <v>040</v>
          </cell>
          <cell r="B269">
            <v>0</v>
          </cell>
          <cell r="D269" t="str">
            <v>Необхідність в фінансуванні (без витрат на оплату праці з відрахуваннями)</v>
          </cell>
          <cell r="H269">
            <v>12453.6</v>
          </cell>
          <cell r="I269">
            <v>21073.8</v>
          </cell>
          <cell r="J269">
            <v>14537.5</v>
          </cell>
          <cell r="K269">
            <v>11257.3</v>
          </cell>
          <cell r="L269" t="e">
            <v>#REF!</v>
          </cell>
          <cell r="M269" t="e">
            <v>#REF!</v>
          </cell>
          <cell r="N269" t="e">
            <v>#REF!</v>
          </cell>
          <cell r="O269" t="e">
            <v>#REF!</v>
          </cell>
          <cell r="P269">
            <v>11086.6</v>
          </cell>
          <cell r="Q269">
            <v>8182.3</v>
          </cell>
          <cell r="R269" t="e">
            <v>#REF!</v>
          </cell>
          <cell r="S269" t="e">
            <v>#REF!</v>
          </cell>
          <cell r="AB269">
            <v>11086.6</v>
          </cell>
        </row>
        <row r="270">
          <cell r="A270" t="str">
            <v>026</v>
          </cell>
          <cell r="B270">
            <v>0</v>
          </cell>
          <cell r="D270" t="str">
            <v>Потреба у витратах майбутніх періодів</v>
          </cell>
          <cell r="G270">
            <v>100</v>
          </cell>
          <cell r="I270">
            <v>0</v>
          </cell>
          <cell r="K270" t="e">
            <v>#N/A</v>
          </cell>
          <cell r="M270">
            <v>0</v>
          </cell>
          <cell r="AB270">
            <v>0</v>
          </cell>
        </row>
        <row r="271">
          <cell r="A271" t="str">
            <v>044</v>
          </cell>
          <cell r="B271">
            <v>0</v>
          </cell>
          <cell r="D271" t="str">
            <v>Витрати пов'язані з ліквідацією наслідків Чорнобильської катастрофи</v>
          </cell>
          <cell r="G271">
            <v>100</v>
          </cell>
          <cell r="I271">
            <v>0</v>
          </cell>
          <cell r="K271" t="e">
            <v>#N/A</v>
          </cell>
          <cell r="M271">
            <v>0</v>
          </cell>
          <cell r="AB271">
            <v>0</v>
          </cell>
        </row>
        <row r="272">
          <cell r="A272" t="str">
            <v>045</v>
          </cell>
          <cell r="B272">
            <v>0</v>
          </cell>
          <cell r="D272" t="str">
            <v>Оплата праці персоналу, який займається виготовленням  матеріальних цінностей</v>
          </cell>
          <cell r="G272">
            <v>100</v>
          </cell>
          <cell r="I272">
            <v>0</v>
          </cell>
          <cell r="K272" t="e">
            <v>#N/A</v>
          </cell>
          <cell r="M272">
            <v>0</v>
          </cell>
          <cell r="AB272">
            <v>0</v>
          </cell>
        </row>
        <row r="273">
          <cell r="A273" t="str">
            <v>046</v>
          </cell>
          <cell r="B273">
            <v>0</v>
          </cell>
          <cell r="D273" t="str">
            <v>Всього фонд оплати праці (1ПВ)</v>
          </cell>
          <cell r="H273">
            <v>20689.900000000001</v>
          </cell>
          <cell r="I273">
            <v>24682</v>
          </cell>
          <cell r="J273">
            <v>25731.4</v>
          </cell>
          <cell r="K273" t="e">
            <v>#N/A</v>
          </cell>
          <cell r="L273">
            <v>26632.1</v>
          </cell>
          <cell r="M273">
            <v>30686</v>
          </cell>
          <cell r="N273">
            <v>7353</v>
          </cell>
          <cell r="O273">
            <v>7597</v>
          </cell>
          <cell r="P273">
            <v>7613.5</v>
          </cell>
          <cell r="Q273">
            <v>8122.5</v>
          </cell>
          <cell r="R273">
            <v>2110</v>
          </cell>
          <cell r="AB273">
            <v>7613.5</v>
          </cell>
        </row>
        <row r="274">
          <cell r="A274" t="str">
            <v>6015</v>
          </cell>
          <cell r="B274">
            <v>0</v>
          </cell>
          <cell r="D274" t="str">
            <v>ЕР</v>
          </cell>
          <cell r="K274" t="e">
            <v>#N/A</v>
          </cell>
          <cell r="AB274">
            <v>0</v>
          </cell>
        </row>
        <row r="275">
          <cell r="T275">
            <v>6594</v>
          </cell>
          <cell r="U275">
            <v>2090</v>
          </cell>
          <cell r="V275">
            <v>2392</v>
          </cell>
          <cell r="W275">
            <v>2112</v>
          </cell>
          <cell r="X275">
            <v>6164</v>
          </cell>
          <cell r="Y275">
            <v>2053</v>
          </cell>
          <cell r="Z275">
            <v>2054</v>
          </cell>
          <cell r="AA275">
            <v>2057</v>
          </cell>
          <cell r="AB275">
            <v>6200</v>
          </cell>
          <cell r="AC275">
            <v>2065</v>
          </cell>
          <cell r="AD275">
            <v>2066</v>
          </cell>
          <cell r="AE275">
            <v>2069</v>
          </cell>
          <cell r="AF275">
            <v>6488</v>
          </cell>
          <cell r="AG275">
            <v>2162</v>
          </cell>
          <cell r="AH275">
            <v>2163</v>
          </cell>
          <cell r="AI275">
            <v>2163</v>
          </cell>
          <cell r="AJ275">
            <v>25446</v>
          </cell>
          <cell r="AK275">
            <v>0</v>
          </cell>
          <cell r="AL275">
            <v>0</v>
          </cell>
        </row>
        <row r="277">
          <cell r="M277" t="str">
            <v>Заступник генерального директора-</v>
          </cell>
          <cell r="V277" t="str">
            <v>Б.В.Циганенко</v>
          </cell>
        </row>
        <row r="278">
          <cell r="L278" t="str">
            <v>Б.В.Циганенко</v>
          </cell>
          <cell r="M278" t="str">
            <v>директор Кабельних мереж</v>
          </cell>
        </row>
        <row r="280">
          <cell r="L280" t="str">
            <v xml:space="preserve">Н.М.Барашивець </v>
          </cell>
          <cell r="M280" t="str">
            <v>Начальник ПЕВ</v>
          </cell>
          <cell r="V280" t="str">
            <v xml:space="preserve">Н.М.Барашивець </v>
          </cell>
        </row>
      </sheetData>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12 (2)"/>
      <sheetName val="812"/>
      <sheetName val="0"/>
      <sheetName val="1"/>
      <sheetName val="2"/>
      <sheetName val="2 утв"/>
      <sheetName val="3 утв."/>
      <sheetName val="3 не сокр."/>
      <sheetName val="3 тар."/>
      <sheetName val="4 утв"/>
      <sheetName val="rem"/>
      <sheetName val="5"/>
      <sheetName val="6"/>
      <sheetName val="7"/>
      <sheetName val="8"/>
      <sheetName val="3кв "/>
      <sheetName val="1998"/>
      <sheetName val="9 (2)"/>
      <sheetName val="9"/>
      <sheetName val="10"/>
      <sheetName val="11"/>
      <sheetName val="12"/>
      <sheetName val="бюджет травня факт"/>
      <sheetName val="бюджет травня"/>
      <sheetName val="бюджет червня"/>
      <sheetName val="бюджет липня"/>
      <sheetName val="бюджет серпня "/>
      <sheetName val="бюджет вересня"/>
      <sheetName val="бюджет жовтня"/>
      <sheetName val="бюджет листоп."/>
      <sheetName val="бюджет грудня"/>
      <sheetName val="план підр."/>
      <sheetName val="прот."/>
      <sheetName val="1 кв"/>
      <sheetName val="2 кв"/>
      <sheetName val="1півр"/>
      <sheetName val="7 міс"/>
      <sheetName val="8 міс."/>
      <sheetName val="3кв"/>
      <sheetName val="9 міс."/>
      <sheetName val="10 міс."/>
      <sheetName val="11 міс."/>
      <sheetName val="12 міс."/>
      <sheetName val="пок.ен.1к"/>
      <sheetName val="пок.ен.2к"/>
      <sheetName val="пок.ен.3к "/>
      <sheetName val="пок.ен.4к  "/>
      <sheetName val="Лист1"/>
      <sheetName val="Лист1 (2)"/>
      <sheetName val="Лист2"/>
      <sheetName val="sm20 3кв"/>
      <sheetName val="812 _2_"/>
      <sheetName val="3 утв_"/>
      <sheetName val="3 не сокр_"/>
      <sheetName val="3 тар_"/>
      <sheetName val="9 _2_"/>
      <sheetName val="8 міс_"/>
      <sheetName val="9 міс_"/>
      <sheetName val="10 міс_"/>
      <sheetName val="11 міс_"/>
      <sheetName val="12 міс_"/>
      <sheetName val="Lead"/>
      <sheetName val="XREF"/>
      <sheetName val="Depreciation"/>
      <sheetName val="м_812"/>
      <sheetName val="assump"/>
      <sheetName val="IAS Trial Balance"/>
      <sheetName val="DICTS"/>
      <sheetName val="СправСтатей"/>
      <sheetName val="СправСтатейРасхУК"/>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8">
          <cell r="S8" t="str">
            <v>ЗАТВЕРДЖУЮ</v>
          </cell>
        </row>
        <row r="20">
          <cell r="W20" t="str">
            <v>ЗАТВЕРДЖУЮ</v>
          </cell>
        </row>
        <row r="21">
          <cell r="W21" t="str">
            <v>ГЕНЕРАЛЬНИЙ ДИРЕКТОР -</v>
          </cell>
        </row>
        <row r="22">
          <cell r="U22" t="str">
            <v>ЗАТВЕРДЖУЮ</v>
          </cell>
          <cell r="W22" t="str">
            <v>ГОЛОВА ПРАВЛІННЯ КЕ</v>
          </cell>
        </row>
        <row r="23">
          <cell r="U23" t="str">
            <v>ЗАТВЕРДЖУЮ</v>
          </cell>
        </row>
        <row r="24">
          <cell r="S24" t="str">
            <v>ЗАТВЕРДЖУЮ</v>
          </cell>
        </row>
        <row r="25">
          <cell r="S25" t="str">
            <v>ГОЛОВА ПРАЛІННЯ  КЕ</v>
          </cell>
          <cell r="W25" t="str">
            <v xml:space="preserve">        </v>
          </cell>
          <cell r="X25" t="str">
            <v>ПЛАЧКОВ І.В.</v>
          </cell>
        </row>
        <row r="26">
          <cell r="W26" t="str">
            <v>ЗАТВЕРДЖУЮ</v>
          </cell>
        </row>
        <row r="27">
          <cell r="U27" t="str">
            <v>ГЕНЕРАЛЬНИЙ ДИРЕКТОР -</v>
          </cell>
        </row>
        <row r="28">
          <cell r="S28" t="str">
            <v>ЗАТВЕРДЖУЮ</v>
          </cell>
          <cell r="T28" t="str">
            <v>І.В.ПЛАЧКОВ</v>
          </cell>
          <cell r="U28" t="str">
            <v>ГОЛОВА ПРАВЛІННЯ КЕ</v>
          </cell>
          <cell r="X28" t="str">
            <v>ВЕРЕСЕНЬ очІк.</v>
          </cell>
          <cell r="Y28" t="str">
            <v>8 мес звіт</v>
          </cell>
          <cell r="Z28" t="str">
            <v>9 мес.очІк.</v>
          </cell>
          <cell r="AA28" t="str">
            <v>4 кв. план</v>
          </cell>
          <cell r="AB28" t="str">
            <v>1998 рік очІк.</v>
          </cell>
        </row>
        <row r="29">
          <cell r="S29" t="str">
            <v>ГОЛОВА ПРАЛІННЯ  КЕ</v>
          </cell>
          <cell r="U29" t="str">
            <v xml:space="preserve">                      ПЛАЧКОВ І.В.</v>
          </cell>
        </row>
        <row r="30">
          <cell r="U30" t="str">
            <v>ЗАТВЕРДЖУЮ</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ЗАТВЕРДЖУЮ</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S32" t="str">
            <v xml:space="preserve">                   ПЛАЧКОВ І.В.</v>
          </cell>
          <cell r="T32" t="str">
            <v>І.В.ПЛАЧКОВ</v>
          </cell>
          <cell r="V32">
            <v>391</v>
          </cell>
        </row>
        <row r="33">
          <cell r="N33">
            <v>130.30000000000001</v>
          </cell>
          <cell r="Q33">
            <v>233.6</v>
          </cell>
          <cell r="S33">
            <v>52204</v>
          </cell>
          <cell r="V33">
            <v>363.9</v>
          </cell>
          <cell r="W33" t="str">
            <v xml:space="preserve">                      ПЛАЧКОВ І.В.</v>
          </cell>
        </row>
        <row r="34">
          <cell r="Q34" t="str">
            <v>КТМ</v>
          </cell>
          <cell r="V34">
            <v>0</v>
          </cell>
          <cell r="AA34" t="str">
            <v xml:space="preserve">ТЕЦ-6 </v>
          </cell>
        </row>
        <row r="35">
          <cell r="S35" t="str">
            <v xml:space="preserve">                   ПЛАЧКОВ І.В.</v>
          </cell>
          <cell r="T35" t="str">
            <v>І.В.ПЛАЧКОВ</v>
          </cell>
          <cell r="V35">
            <v>0</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ТЕЦ-6 ВСЬОГО</v>
          </cell>
          <cell r="Q36" t="str">
            <v>Е/Е</v>
          </cell>
          <cell r="R36" t="str">
            <v xml:space="preserve"> Т/Е</v>
          </cell>
          <cell r="S36" t="str">
            <v xml:space="preserve">ДОП.ВИР. </v>
          </cell>
          <cell r="T36" t="str">
            <v>РЕЗЕРВ</v>
          </cell>
          <cell r="U36" t="str">
            <v>Е/Е</v>
          </cell>
          <cell r="V36" t="str">
            <v xml:space="preserve"> Т/Е</v>
          </cell>
          <cell r="W36" t="str">
            <v>АК КЕ ВСЬОГО</v>
          </cell>
          <cell r="X36" t="str">
            <v>Е/Е</v>
          </cell>
          <cell r="Y36" t="str">
            <v xml:space="preserve"> Т/Е</v>
          </cell>
          <cell r="Z36" t="str">
            <v>СТАНЦІї ЕЛЕКТРО</v>
          </cell>
          <cell r="AA36" t="str">
            <v>СТАНЦІІ ТЕПЛОВІ</v>
          </cell>
          <cell r="AB36" t="str">
            <v>МЕРЕЖІ ЕЛЕКТРО</v>
          </cell>
          <cell r="AC36" t="str">
            <v>МЕРЕЖІ ТЕПЛОВІ</v>
          </cell>
        </row>
        <row r="37">
          <cell r="N37">
            <v>225</v>
          </cell>
          <cell r="Q37">
            <v>158</v>
          </cell>
          <cell r="U37" t="str">
            <v xml:space="preserve">                      ПЛАЧКОВ І.В.</v>
          </cell>
          <cell r="V37">
            <v>0</v>
          </cell>
          <cell r="X37">
            <v>383</v>
          </cell>
        </row>
        <row r="38">
          <cell r="C38" t="str">
            <v>ВИК.ДИР.</v>
          </cell>
          <cell r="D38" t="str">
            <v>Е/Е</v>
          </cell>
          <cell r="E38" t="str">
            <v xml:space="preserve"> Т/Е</v>
          </cell>
          <cell r="I38" t="str">
            <v>ККМ</v>
          </cell>
          <cell r="J38" t="str">
            <v>КТМ</v>
          </cell>
          <cell r="K38" t="str">
            <v>ВИРОБН</v>
          </cell>
          <cell r="L38" t="str">
            <v>ПЕРЕД</v>
          </cell>
          <cell r="M38" t="str">
            <v>ТЕЦ-5 ВСЬОГО</v>
          </cell>
          <cell r="N38">
            <v>200.95</v>
          </cell>
          <cell r="O38" t="str">
            <v xml:space="preserve"> Т/Е</v>
          </cell>
          <cell r="P38" t="str">
            <v>ТЕЦ-6 ВСЬОГО</v>
          </cell>
          <cell r="Q38">
            <v>135.85</v>
          </cell>
          <cell r="R38" t="str">
            <v xml:space="preserve"> Т/Е</v>
          </cell>
          <cell r="S38" t="str">
            <v xml:space="preserve">ДОП.ВИР. </v>
          </cell>
          <cell r="T38" t="str">
            <v>ДОП.ВИР. СТ.ОРГ.</v>
          </cell>
          <cell r="U38" t="str">
            <v>АК КЕ ВСЬОГО</v>
          </cell>
          <cell r="V38" t="str">
            <v>Е/Е</v>
          </cell>
          <cell r="W38" t="str">
            <v xml:space="preserve"> Т/Е</v>
          </cell>
          <cell r="X38">
            <v>336.79999999999995</v>
          </cell>
          <cell r="Y38" t="str">
            <v xml:space="preserve"> Т/Е</v>
          </cell>
          <cell r="Z38" t="str">
            <v xml:space="preserve"> Т/Е</v>
          </cell>
          <cell r="AB38" t="str">
            <v xml:space="preserve"> Т/Е</v>
          </cell>
          <cell r="AC38" t="str">
            <v>СТАНЦІї ЕЛЕКТРО</v>
          </cell>
        </row>
        <row r="39">
          <cell r="I39">
            <v>0</v>
          </cell>
          <cell r="N39">
            <v>220</v>
          </cell>
          <cell r="Q39">
            <v>160</v>
          </cell>
          <cell r="V39">
            <v>380</v>
          </cell>
          <cell r="X39">
            <v>0</v>
          </cell>
        </row>
        <row r="40">
          <cell r="J40">
            <v>126</v>
          </cell>
          <cell r="N40">
            <v>202.3</v>
          </cell>
          <cell r="O40">
            <v>68</v>
          </cell>
          <cell r="Q40">
            <v>145</v>
          </cell>
          <cell r="R40">
            <v>67</v>
          </cell>
          <cell r="V40">
            <v>347.3</v>
          </cell>
          <cell r="W40">
            <v>261</v>
          </cell>
          <cell r="X40">
            <v>199.5</v>
          </cell>
        </row>
        <row r="41">
          <cell r="V41">
            <v>0</v>
          </cell>
          <cell r="W41">
            <v>0</v>
          </cell>
          <cell r="X41">
            <v>0</v>
          </cell>
        </row>
        <row r="42">
          <cell r="J42">
            <v>126</v>
          </cell>
          <cell r="O42">
            <v>68</v>
          </cell>
          <cell r="R42">
            <v>67</v>
          </cell>
          <cell r="V42">
            <v>33</v>
          </cell>
          <cell r="W42">
            <v>171</v>
          </cell>
          <cell r="X42">
            <v>0</v>
          </cell>
        </row>
        <row r="43">
          <cell r="V43">
            <v>0</v>
          </cell>
          <cell r="X43">
            <v>480.7</v>
          </cell>
        </row>
        <row r="44">
          <cell r="C44" t="e">
            <v>#REF!</v>
          </cell>
          <cell r="D44" t="e">
            <v>#REF!</v>
          </cell>
          <cell r="E44" t="e">
            <v>#REF!</v>
          </cell>
          <cell r="I44">
            <v>0</v>
          </cell>
          <cell r="J44" t="e">
            <v>#REF!</v>
          </cell>
          <cell r="K44" t="e">
            <v>#REF!</v>
          </cell>
          <cell r="L44" t="e">
            <v>#REF!</v>
          </cell>
          <cell r="M44" t="e">
            <v>#REF!</v>
          </cell>
          <cell r="N44" t="e">
            <v>#REF!</v>
          </cell>
          <cell r="O44" t="e">
            <v>#REF!</v>
          </cell>
          <cell r="P44" t="e">
            <v>#REF!</v>
          </cell>
          <cell r="Q44" t="e">
            <v>#REF!</v>
          </cell>
          <cell r="R44" t="e">
            <v>#REF!</v>
          </cell>
          <cell r="T44">
            <v>16</v>
          </cell>
          <cell r="U44" t="e">
            <v>#REF!</v>
          </cell>
          <cell r="V44">
            <v>0</v>
          </cell>
          <cell r="W44" t="e">
            <v>#REF!</v>
          </cell>
          <cell r="X44">
            <v>480.7</v>
          </cell>
          <cell r="Y44" t="str">
            <v xml:space="preserve"> </v>
          </cell>
          <cell r="Z44" t="e">
            <v>#REF!</v>
          </cell>
          <cell r="AA44" t="e">
            <v>#REF!</v>
          </cell>
        </row>
        <row r="45">
          <cell r="C45" t="e">
            <v>#REF!</v>
          </cell>
          <cell r="D45" t="e">
            <v>#REF!</v>
          </cell>
          <cell r="E45" t="e">
            <v>#REF!</v>
          </cell>
          <cell r="I45" t="e">
            <v>#REF!</v>
          </cell>
          <cell r="J45">
            <v>330</v>
          </cell>
          <cell r="M45" t="e">
            <v>#REF!</v>
          </cell>
          <cell r="N45" t="e">
            <v>#REF!</v>
          </cell>
          <cell r="O45">
            <v>280</v>
          </cell>
          <cell r="P45" t="e">
            <v>#REF!</v>
          </cell>
          <cell r="Q45" t="e">
            <v>#REF!</v>
          </cell>
          <cell r="R45">
            <v>320</v>
          </cell>
          <cell r="U45" t="e">
            <v>#REF!</v>
          </cell>
          <cell r="V45">
            <v>350</v>
          </cell>
          <cell r="Y45">
            <v>930</v>
          </cell>
        </row>
        <row r="46">
          <cell r="C46" t="e">
            <v>#REF!</v>
          </cell>
          <cell r="D46" t="e">
            <v>#REF!</v>
          </cell>
          <cell r="E46" t="e">
            <v>#REF!</v>
          </cell>
          <cell r="I46">
            <v>0</v>
          </cell>
          <cell r="J46" t="e">
            <v>#REF!</v>
          </cell>
          <cell r="M46" t="e">
            <v>#REF!</v>
          </cell>
          <cell r="N46" t="e">
            <v>#REF!</v>
          </cell>
          <cell r="O46" t="e">
            <v>#REF!</v>
          </cell>
          <cell r="P46" t="e">
            <v>#REF!</v>
          </cell>
          <cell r="Q46" t="e">
            <v>#REF!</v>
          </cell>
          <cell r="R46" t="e">
            <v>#REF!</v>
          </cell>
          <cell r="U46" t="e">
            <v>#REF!</v>
          </cell>
          <cell r="V46">
            <v>350</v>
          </cell>
          <cell r="Y46">
            <v>0</v>
          </cell>
        </row>
        <row r="47">
          <cell r="C47" t="e">
            <v>#REF!</v>
          </cell>
          <cell r="D47" t="e">
            <v>#REF!</v>
          </cell>
          <cell r="E47" t="e">
            <v>#REF!</v>
          </cell>
          <cell r="I47" t="e">
            <v>#REF!</v>
          </cell>
          <cell r="J47">
            <v>330</v>
          </cell>
          <cell r="M47" t="e">
            <v>#REF!</v>
          </cell>
          <cell r="N47" t="e">
            <v>#REF!</v>
          </cell>
          <cell r="O47">
            <v>280</v>
          </cell>
          <cell r="P47" t="e">
            <v>#REF!</v>
          </cell>
          <cell r="Q47" t="e">
            <v>#REF!</v>
          </cell>
          <cell r="R47">
            <v>320</v>
          </cell>
          <cell r="U47" t="e">
            <v>#REF!</v>
          </cell>
          <cell r="W47">
            <v>385</v>
          </cell>
          <cell r="Y47">
            <v>812</v>
          </cell>
        </row>
        <row r="48">
          <cell r="C48" t="e">
            <v>#REF!</v>
          </cell>
          <cell r="D48" t="e">
            <v>#REF!</v>
          </cell>
          <cell r="E48" t="e">
            <v>#REF!</v>
          </cell>
          <cell r="I48" t="e">
            <v>#REF!</v>
          </cell>
          <cell r="J48" t="e">
            <v>#REF!</v>
          </cell>
          <cell r="K48" t="e">
            <v>#REF!</v>
          </cell>
          <cell r="L48" t="e">
            <v>#REF!</v>
          </cell>
          <cell r="M48" t="e">
            <v>#REF!</v>
          </cell>
          <cell r="N48" t="e">
            <v>#REF!</v>
          </cell>
          <cell r="O48" t="e">
            <v>#REF!</v>
          </cell>
          <cell r="P48" t="e">
            <v>#REF!</v>
          </cell>
          <cell r="Q48" t="e">
            <v>#REF!</v>
          </cell>
          <cell r="R48" t="e">
            <v>#REF!</v>
          </cell>
          <cell r="S48">
            <v>4914.9412121212117</v>
          </cell>
          <cell r="T48">
            <v>51</v>
          </cell>
          <cell r="U48" t="e">
            <v>#REF!</v>
          </cell>
          <cell r="V48" t="e">
            <v>#REF!</v>
          </cell>
          <cell r="W48">
            <v>0</v>
          </cell>
          <cell r="X48" t="e">
            <v>#REF!</v>
          </cell>
          <cell r="Y48" t="e">
            <v>#REF!</v>
          </cell>
          <cell r="Z48" t="e">
            <v>#REF!</v>
          </cell>
          <cell r="AA48" t="e">
            <v>#REF!</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T49">
            <v>112</v>
          </cell>
          <cell r="U49">
            <v>28</v>
          </cell>
          <cell r="V49">
            <v>84</v>
          </cell>
          <cell r="W49" t="e">
            <v>#REF!</v>
          </cell>
          <cell r="X49" t="e">
            <v>#REF!</v>
          </cell>
          <cell r="Y49" t="e">
            <v>#REF!</v>
          </cell>
          <cell r="Z49" t="e">
            <v>#REF!</v>
          </cell>
          <cell r="AA49" t="e">
            <v>#REF!</v>
          </cell>
          <cell r="AB49" t="e">
            <v>#REF!</v>
          </cell>
          <cell r="AC49" t="e">
            <v>#REF!</v>
          </cell>
        </row>
        <row r="50">
          <cell r="C50">
            <v>29</v>
          </cell>
          <cell r="D50">
            <v>10</v>
          </cell>
          <cell r="E50">
            <v>19</v>
          </cell>
          <cell r="I50">
            <v>0</v>
          </cell>
          <cell r="J50">
            <v>252</v>
          </cell>
          <cell r="K50" t="e">
            <v>#REF!</v>
          </cell>
          <cell r="L50" t="e">
            <v>#REF!</v>
          </cell>
          <cell r="M50">
            <v>2</v>
          </cell>
          <cell r="N50">
            <v>1</v>
          </cell>
          <cell r="O50">
            <v>1</v>
          </cell>
          <cell r="P50">
            <v>4</v>
          </cell>
          <cell r="Q50">
            <v>2</v>
          </cell>
          <cell r="R50">
            <v>2</v>
          </cell>
          <cell r="T50">
            <v>0</v>
          </cell>
          <cell r="U50" t="e">
            <v>#REF!</v>
          </cell>
          <cell r="V50">
            <v>0</v>
          </cell>
          <cell r="W50">
            <v>298.7</v>
          </cell>
          <cell r="X50">
            <v>23</v>
          </cell>
          <cell r="Y50">
            <v>275.7</v>
          </cell>
          <cell r="Z50" t="e">
            <v>#REF!</v>
          </cell>
          <cell r="AA50" t="e">
            <v>#REF!</v>
          </cell>
        </row>
        <row r="51">
          <cell r="C51">
            <v>0</v>
          </cell>
          <cell r="D51">
            <v>0</v>
          </cell>
          <cell r="E51">
            <v>0</v>
          </cell>
          <cell r="I51">
            <v>0</v>
          </cell>
          <cell r="J51">
            <v>380</v>
          </cell>
          <cell r="K51">
            <v>190</v>
          </cell>
          <cell r="L51">
            <v>190</v>
          </cell>
          <cell r="M51">
            <v>42.300000000000004</v>
          </cell>
          <cell r="N51">
            <v>24</v>
          </cell>
          <cell r="O51">
            <v>18.300000000000004</v>
          </cell>
          <cell r="P51">
            <v>91.8</v>
          </cell>
          <cell r="Q51">
            <v>36</v>
          </cell>
          <cell r="R51">
            <v>55.8</v>
          </cell>
          <cell r="S51">
            <v>0</v>
          </cell>
          <cell r="T51">
            <v>16</v>
          </cell>
          <cell r="U51">
            <v>1046.3333333333335</v>
          </cell>
          <cell r="V51">
            <v>0</v>
          </cell>
          <cell r="W51">
            <v>134.1</v>
          </cell>
          <cell r="X51">
            <v>60</v>
          </cell>
          <cell r="Y51">
            <v>74.099999999999994</v>
          </cell>
          <cell r="Z51">
            <v>5116.3333333333339</v>
          </cell>
          <cell r="AA51">
            <v>2319</v>
          </cell>
          <cell r="AB51">
            <v>7435.3333333333339</v>
          </cell>
          <cell r="AC51">
            <v>250</v>
          </cell>
        </row>
        <row r="52">
          <cell r="C52">
            <v>200</v>
          </cell>
          <cell r="D52">
            <v>72</v>
          </cell>
          <cell r="E52">
            <v>128</v>
          </cell>
          <cell r="I52">
            <v>0</v>
          </cell>
          <cell r="J52">
            <v>280</v>
          </cell>
          <cell r="K52" t="e">
            <v>#REF!</v>
          </cell>
          <cell r="L52" t="e">
            <v>#REF!</v>
          </cell>
          <cell r="M52">
            <v>3</v>
          </cell>
          <cell r="N52">
            <v>2</v>
          </cell>
          <cell r="O52">
            <v>1</v>
          </cell>
          <cell r="P52">
            <v>6</v>
          </cell>
          <cell r="Q52">
            <v>4</v>
          </cell>
          <cell r="R52">
            <v>2</v>
          </cell>
          <cell r="S52">
            <v>750</v>
          </cell>
          <cell r="U52">
            <v>331</v>
          </cell>
          <cell r="V52">
            <v>0</v>
          </cell>
          <cell r="W52">
            <v>200</v>
          </cell>
          <cell r="X52">
            <v>72</v>
          </cell>
          <cell r="Y52">
            <v>128</v>
          </cell>
          <cell r="Z52">
            <v>30</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90</v>
          </cell>
          <cell r="U53">
            <v>30</v>
          </cell>
          <cell r="V53">
            <v>60</v>
          </cell>
          <cell r="W53" t="e">
            <v>#REF!</v>
          </cell>
          <cell r="X53" t="e">
            <v>#REF!</v>
          </cell>
          <cell r="Y53" t="e">
            <v>#REF!</v>
          </cell>
          <cell r="Z53" t="e">
            <v>#REF!</v>
          </cell>
          <cell r="AA53" t="e">
            <v>#REF!</v>
          </cell>
          <cell r="AB53" t="e">
            <v>#REF!</v>
          </cell>
          <cell r="AC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S54">
            <v>84</v>
          </cell>
          <cell r="T54">
            <v>42</v>
          </cell>
          <cell r="U54">
            <v>22</v>
          </cell>
          <cell r="V54">
            <v>20</v>
          </cell>
          <cell r="W54" t="e">
            <v>#REF!</v>
          </cell>
          <cell r="X54" t="e">
            <v>#REF!</v>
          </cell>
          <cell r="Y54" t="e">
            <v>#REF!</v>
          </cell>
          <cell r="Z54" t="e">
            <v>#REF!</v>
          </cell>
          <cell r="AA54" t="e">
            <v>#REF!</v>
          </cell>
          <cell r="AB54" t="e">
            <v>#REF!</v>
          </cell>
          <cell r="AC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S55">
            <v>329</v>
          </cell>
          <cell r="T55">
            <v>0</v>
          </cell>
          <cell r="U55">
            <v>1084</v>
          </cell>
          <cell r="V55">
            <v>0</v>
          </cell>
          <cell r="W55" t="e">
            <v>#REF!</v>
          </cell>
          <cell r="X55" t="e">
            <v>#REF!</v>
          </cell>
          <cell r="Y55" t="e">
            <v>#REF!</v>
          </cell>
          <cell r="Z55" t="e">
            <v>#REF!</v>
          </cell>
          <cell r="AA55" t="e">
            <v>#REF!</v>
          </cell>
          <cell r="AB55" t="e">
            <v>#REF!</v>
          </cell>
          <cell r="AC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T56">
            <v>0</v>
          </cell>
          <cell r="U56">
            <v>589</v>
          </cell>
          <cell r="V56">
            <v>0</v>
          </cell>
          <cell r="W56" t="e">
            <v>#REF!</v>
          </cell>
          <cell r="X56" t="e">
            <v>#REF!</v>
          </cell>
          <cell r="Y56" t="e">
            <v>#REF!</v>
          </cell>
          <cell r="Z56" t="e">
            <v>#REF!</v>
          </cell>
          <cell r="AA56" t="e">
            <v>#REF!</v>
          </cell>
          <cell r="AB56" t="e">
            <v>#REF!</v>
          </cell>
          <cell r="AC56" t="e">
            <v>#REF!</v>
          </cell>
        </row>
        <row r="57">
          <cell r="C57" t="e">
            <v>#REF!</v>
          </cell>
          <cell r="D57" t="e">
            <v>#REF!</v>
          </cell>
          <cell r="E57" t="e">
            <v>#REF!</v>
          </cell>
          <cell r="I57" t="e">
            <v>#REF!</v>
          </cell>
          <cell r="J57" t="e">
            <v>#REF!</v>
          </cell>
          <cell r="K57" t="e">
            <v>#REF!</v>
          </cell>
          <cell r="L57" t="e">
            <v>#REF!</v>
          </cell>
          <cell r="M57" t="e">
            <v>#REF!</v>
          </cell>
          <cell r="N57" t="e">
            <v>#REF!</v>
          </cell>
          <cell r="O57">
            <v>0</v>
          </cell>
          <cell r="P57" t="e">
            <v>#REF!</v>
          </cell>
          <cell r="Q57" t="e">
            <v>#REF!</v>
          </cell>
          <cell r="R57">
            <v>0</v>
          </cell>
          <cell r="S57">
            <v>1232</v>
          </cell>
          <cell r="T57">
            <v>0</v>
          </cell>
          <cell r="U57">
            <v>20645</v>
          </cell>
          <cell r="V57">
            <v>0</v>
          </cell>
          <cell r="W57" t="e">
            <v>#REF!</v>
          </cell>
          <cell r="X57" t="e">
            <v>#REF!</v>
          </cell>
          <cell r="Y57" t="e">
            <v>#REF!</v>
          </cell>
          <cell r="Z57">
            <v>148014</v>
          </cell>
          <cell r="AA57" t="e">
            <v>#REF!</v>
          </cell>
          <cell r="AB57">
            <v>294840</v>
          </cell>
          <cell r="AC57">
            <v>12849</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S58">
            <v>0</v>
          </cell>
          <cell r="T58">
            <v>139</v>
          </cell>
          <cell r="U58">
            <v>2</v>
          </cell>
          <cell r="V58">
            <v>137</v>
          </cell>
          <cell r="W58" t="e">
            <v>#REF!</v>
          </cell>
          <cell r="X58" t="e">
            <v>#REF!</v>
          </cell>
          <cell r="Y58" t="e">
            <v>#REF!</v>
          </cell>
          <cell r="Z58" t="e">
            <v>#REF!</v>
          </cell>
          <cell r="AA58" t="e">
            <v>#REF!</v>
          </cell>
          <cell r="AB58" t="e">
            <v>#REF!</v>
          </cell>
          <cell r="AC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T59">
            <v>0</v>
          </cell>
          <cell r="U59">
            <v>0</v>
          </cell>
          <cell r="V59">
            <v>0</v>
          </cell>
          <cell r="W59" t="e">
            <v>#REF!</v>
          </cell>
          <cell r="X59" t="e">
            <v>#REF!</v>
          </cell>
          <cell r="Y59" t="e">
            <v>#REF!</v>
          </cell>
          <cell r="Z59" t="e">
            <v>#REF!</v>
          </cell>
          <cell r="AA59" t="e">
            <v>#REF!</v>
          </cell>
          <cell r="AB59" t="e">
            <v>#REF!</v>
          </cell>
          <cell r="AC59" t="e">
            <v>#REF!</v>
          </cell>
        </row>
        <row r="60">
          <cell r="C60" t="e">
            <v>#REF!</v>
          </cell>
          <cell r="D60" t="e">
            <v>#REF!</v>
          </cell>
          <cell r="E60" t="e">
            <v>#REF!</v>
          </cell>
          <cell r="I60" t="e">
            <v>#REF!</v>
          </cell>
          <cell r="J60" t="e">
            <v>#REF!</v>
          </cell>
          <cell r="K60" t="e">
            <v>#REF!</v>
          </cell>
          <cell r="L60" t="e">
            <v>#REF!</v>
          </cell>
          <cell r="M60" t="e">
            <v>#REF!</v>
          </cell>
          <cell r="N60" t="e">
            <v>#REF!</v>
          </cell>
          <cell r="O60" t="e">
            <v>#REF!</v>
          </cell>
          <cell r="P60" t="e">
            <v>#REF!</v>
          </cell>
          <cell r="Q60" t="e">
            <v>#REF!</v>
          </cell>
          <cell r="R60" t="e">
            <v>#REF!</v>
          </cell>
          <cell r="S60">
            <v>420</v>
          </cell>
          <cell r="T60">
            <v>29</v>
          </cell>
          <cell r="U60">
            <v>366</v>
          </cell>
          <cell r="V60">
            <v>0</v>
          </cell>
          <cell r="W60" t="e">
            <v>#REF!</v>
          </cell>
          <cell r="X60" t="e">
            <v>#REF!</v>
          </cell>
          <cell r="Y60" t="e">
            <v>#REF!</v>
          </cell>
          <cell r="Z60" t="e">
            <v>#REF!</v>
          </cell>
          <cell r="AA60" t="e">
            <v>#REF!</v>
          </cell>
          <cell r="AB60" t="e">
            <v>#REF!</v>
          </cell>
          <cell r="AC60" t="e">
            <v>#REF!</v>
          </cell>
        </row>
        <row r="61">
          <cell r="C61" t="e">
            <v>#REF!</v>
          </cell>
          <cell r="D61" t="e">
            <v>#REF!</v>
          </cell>
          <cell r="E61">
            <v>0</v>
          </cell>
          <cell r="I61" t="e">
            <v>#REF!</v>
          </cell>
          <cell r="J61" t="e">
            <v>#REF!</v>
          </cell>
          <cell r="K61" t="e">
            <v>#REF!</v>
          </cell>
          <cell r="L61" t="e">
            <v>#REF!</v>
          </cell>
          <cell r="M61" t="e">
            <v>#REF!</v>
          </cell>
          <cell r="N61" t="e">
            <v>#REF!</v>
          </cell>
          <cell r="O61" t="e">
            <v>#REF!</v>
          </cell>
          <cell r="P61" t="e">
            <v>#REF!</v>
          </cell>
          <cell r="Q61" t="e">
            <v>#REF!</v>
          </cell>
          <cell r="R61" t="e">
            <v>#REF!</v>
          </cell>
          <cell r="S61">
            <v>0</v>
          </cell>
          <cell r="T61">
            <v>686</v>
          </cell>
          <cell r="U61">
            <v>1366.4353077609278</v>
          </cell>
          <cell r="V61">
            <v>0</v>
          </cell>
          <cell r="W61" t="e">
            <v>#REF!</v>
          </cell>
          <cell r="X61" t="e">
            <v>#REF!</v>
          </cell>
          <cell r="Y61" t="e">
            <v>#REF!</v>
          </cell>
          <cell r="Z61">
            <v>0</v>
          </cell>
          <cell r="AA61">
            <v>0</v>
          </cell>
          <cell r="AB61">
            <v>0</v>
          </cell>
          <cell r="AC61">
            <v>0</v>
          </cell>
        </row>
        <row r="62">
          <cell r="C62" t="e">
            <v>#REF!</v>
          </cell>
          <cell r="D62" t="e">
            <v>#REF!</v>
          </cell>
          <cell r="E62" t="e">
            <v>#REF!</v>
          </cell>
          <cell r="I62" t="e">
            <v>#REF!</v>
          </cell>
          <cell r="J62" t="e">
            <v>#REF!</v>
          </cell>
          <cell r="K62" t="e">
            <v>#REF!</v>
          </cell>
          <cell r="L62" t="e">
            <v>#REF!</v>
          </cell>
          <cell r="M62" t="e">
            <v>#REF!</v>
          </cell>
          <cell r="N62" t="e">
            <v>#REF!</v>
          </cell>
          <cell r="O62" t="e">
            <v>#REF!</v>
          </cell>
          <cell r="P62" t="e">
            <v>#REF!</v>
          </cell>
          <cell r="Q62" t="e">
            <v>#REF!</v>
          </cell>
          <cell r="R62" t="e">
            <v>#REF!</v>
          </cell>
          <cell r="S62">
            <v>53</v>
          </cell>
          <cell r="T62">
            <v>257</v>
          </cell>
          <cell r="U62">
            <v>75</v>
          </cell>
          <cell r="V62">
            <v>0</v>
          </cell>
          <cell r="W62" t="e">
            <v>#REF!</v>
          </cell>
          <cell r="X62" t="e">
            <v>#REF!</v>
          </cell>
          <cell r="Y62" t="e">
            <v>#REF!</v>
          </cell>
          <cell r="Z62" t="e">
            <v>#REF!</v>
          </cell>
          <cell r="AA62" t="e">
            <v>#REF!</v>
          </cell>
          <cell r="AB62" t="e">
            <v>#REF!</v>
          </cell>
          <cell r="AC62" t="e">
            <v>#REF!</v>
          </cell>
        </row>
        <row r="63">
          <cell r="C63" t="e">
            <v>#REF!</v>
          </cell>
          <cell r="D63" t="e">
            <v>#REF!</v>
          </cell>
          <cell r="E63" t="e">
            <v>#REF!</v>
          </cell>
          <cell r="I63" t="e">
            <v>#REF!</v>
          </cell>
          <cell r="J63" t="e">
            <v>#REF!</v>
          </cell>
          <cell r="K63" t="e">
            <v>#REF!</v>
          </cell>
          <cell r="L63" t="e">
            <v>#REF!</v>
          </cell>
          <cell r="M63" t="e">
            <v>#REF!</v>
          </cell>
          <cell r="N63" t="e">
            <v>#REF!</v>
          </cell>
          <cell r="O63" t="e">
            <v>#REF!</v>
          </cell>
          <cell r="P63" t="e">
            <v>#REF!</v>
          </cell>
          <cell r="Q63" t="e">
            <v>#REF!</v>
          </cell>
          <cell r="R63" t="e">
            <v>#REF!</v>
          </cell>
          <cell r="S63">
            <v>0</v>
          </cell>
          <cell r="T63">
            <v>0</v>
          </cell>
          <cell r="U63">
            <v>438</v>
          </cell>
          <cell r="V63">
            <v>0</v>
          </cell>
          <cell r="W63" t="e">
            <v>#REF!</v>
          </cell>
          <cell r="X63" t="e">
            <v>#REF!</v>
          </cell>
          <cell r="Y63" t="e">
            <v>#REF!</v>
          </cell>
          <cell r="Z63" t="e">
            <v>#REF!</v>
          </cell>
          <cell r="AA63" t="e">
            <v>#REF!</v>
          </cell>
          <cell r="AB63" t="e">
            <v>#REF!</v>
          </cell>
          <cell r="AC63" t="e">
            <v>#REF!</v>
          </cell>
        </row>
        <row r="64">
          <cell r="C64" t="e">
            <v>#REF!</v>
          </cell>
          <cell r="D64" t="e">
            <v>#REF!</v>
          </cell>
          <cell r="E64" t="e">
            <v>#REF!</v>
          </cell>
          <cell r="I64" t="e">
            <v>#REF!</v>
          </cell>
          <cell r="J64" t="e">
            <v>#REF!</v>
          </cell>
          <cell r="K64" t="e">
            <v>#REF!</v>
          </cell>
          <cell r="L64" t="e">
            <v>#REF!</v>
          </cell>
          <cell r="M64" t="e">
            <v>#REF!</v>
          </cell>
          <cell r="N64" t="e">
            <v>#REF!</v>
          </cell>
          <cell r="O64" t="e">
            <v>#REF!</v>
          </cell>
          <cell r="P64" t="e">
            <v>#REF!</v>
          </cell>
          <cell r="Q64" t="e">
            <v>#REF!</v>
          </cell>
          <cell r="R64" t="e">
            <v>#REF!</v>
          </cell>
          <cell r="T64">
            <v>69</v>
          </cell>
          <cell r="U64">
            <v>106</v>
          </cell>
          <cell r="V64">
            <v>0</v>
          </cell>
          <cell r="W64" t="e">
            <v>#REF!</v>
          </cell>
          <cell r="X64" t="e">
            <v>#REF!</v>
          </cell>
          <cell r="Y64" t="e">
            <v>#REF!</v>
          </cell>
          <cell r="Z64">
            <v>805</v>
          </cell>
          <cell r="AA64" t="e">
            <v>#REF!</v>
          </cell>
          <cell r="AB64">
            <v>989</v>
          </cell>
          <cell r="AC64">
            <v>16</v>
          </cell>
        </row>
        <row r="65">
          <cell r="C65" t="e">
            <v>#REF!</v>
          </cell>
          <cell r="D65" t="e">
            <v>#REF!</v>
          </cell>
          <cell r="E65">
            <v>26</v>
          </cell>
          <cell r="I65" t="e">
            <v>#REF!</v>
          </cell>
          <cell r="J65" t="e">
            <v>#REF!</v>
          </cell>
          <cell r="K65" t="e">
            <v>#REF!</v>
          </cell>
          <cell r="L65" t="e">
            <v>#REF!</v>
          </cell>
          <cell r="M65" t="e">
            <v>#REF!</v>
          </cell>
          <cell r="N65" t="e">
            <v>#REF!</v>
          </cell>
          <cell r="O65" t="e">
            <v>#REF!</v>
          </cell>
          <cell r="P65" t="e">
            <v>#REF!</v>
          </cell>
          <cell r="Q65" t="e">
            <v>#REF!</v>
          </cell>
          <cell r="R65" t="e">
            <v>#REF!</v>
          </cell>
          <cell r="S65">
            <v>1018</v>
          </cell>
          <cell r="T65">
            <v>9</v>
          </cell>
          <cell r="U65">
            <v>2104</v>
          </cell>
          <cell r="V65">
            <v>0</v>
          </cell>
          <cell r="W65" t="e">
            <v>#REF!</v>
          </cell>
          <cell r="X65" t="e">
            <v>#REF!</v>
          </cell>
          <cell r="Y65" t="e">
            <v>#REF!</v>
          </cell>
          <cell r="Z65">
            <v>10684</v>
          </cell>
          <cell r="AA65" t="e">
            <v>#REF!</v>
          </cell>
          <cell r="AB65">
            <v>14646</v>
          </cell>
          <cell r="AC65">
            <v>553</v>
          </cell>
        </row>
        <row r="66">
          <cell r="C66" t="e">
            <v>#REF!</v>
          </cell>
          <cell r="D66" t="e">
            <v>#REF!</v>
          </cell>
          <cell r="E66" t="e">
            <v>#REF!</v>
          </cell>
          <cell r="I66" t="e">
            <v>#REF!</v>
          </cell>
          <cell r="J66" t="e">
            <v>#REF!</v>
          </cell>
          <cell r="K66" t="e">
            <v>#REF!</v>
          </cell>
          <cell r="L66" t="e">
            <v>#REF!</v>
          </cell>
          <cell r="M66" t="e">
            <v>#REF!</v>
          </cell>
          <cell r="N66" t="e">
            <v>#REF!</v>
          </cell>
          <cell r="O66" t="e">
            <v>#REF!</v>
          </cell>
          <cell r="P66" t="e">
            <v>#REF!</v>
          </cell>
          <cell r="Q66" t="e">
            <v>#REF!</v>
          </cell>
          <cell r="R66" t="e">
            <v>#REF!</v>
          </cell>
          <cell r="T66">
            <v>432</v>
          </cell>
          <cell r="U66">
            <v>173</v>
          </cell>
          <cell r="V66">
            <v>259</v>
          </cell>
          <cell r="W66" t="e">
            <v>#REF!</v>
          </cell>
          <cell r="X66" t="e">
            <v>#REF!</v>
          </cell>
          <cell r="Y66" t="e">
            <v>#REF!</v>
          </cell>
          <cell r="Z66" t="e">
            <v>#REF!</v>
          </cell>
          <cell r="AA66" t="e">
            <v>#REF!</v>
          </cell>
          <cell r="AB66" t="e">
            <v>#REF!</v>
          </cell>
          <cell r="AC66" t="e">
            <v>#REF!</v>
          </cell>
        </row>
        <row r="67">
          <cell r="C67" t="e">
            <v>#REF!</v>
          </cell>
          <cell r="D67" t="e">
            <v>#REF!</v>
          </cell>
          <cell r="I67" t="e">
            <v>#REF!</v>
          </cell>
          <cell r="J67" t="e">
            <v>#REF!</v>
          </cell>
          <cell r="K67" t="e">
            <v>#REF!</v>
          </cell>
          <cell r="L67" t="e">
            <v>#REF!</v>
          </cell>
          <cell r="M67" t="e">
            <v>#REF!</v>
          </cell>
          <cell r="N67" t="e">
            <v>#REF!</v>
          </cell>
          <cell r="O67" t="e">
            <v>#REF!</v>
          </cell>
          <cell r="P67" t="e">
            <v>#REF!</v>
          </cell>
          <cell r="Q67" t="e">
            <v>#REF!</v>
          </cell>
          <cell r="R67" t="e">
            <v>#REF!</v>
          </cell>
          <cell r="U67">
            <v>347</v>
          </cell>
          <cell r="V67">
            <v>0</v>
          </cell>
          <cell r="W67" t="e">
            <v>#REF!</v>
          </cell>
          <cell r="X67" t="e">
            <v>#REF!</v>
          </cell>
          <cell r="Y67" t="e">
            <v>#REF!</v>
          </cell>
          <cell r="Z67">
            <v>293</v>
          </cell>
          <cell r="AB67">
            <v>293</v>
          </cell>
        </row>
        <row r="68">
          <cell r="C68" t="e">
            <v>#REF!</v>
          </cell>
          <cell r="D68" t="e">
            <v>#REF!</v>
          </cell>
          <cell r="E68">
            <v>31</v>
          </cell>
          <cell r="I68" t="e">
            <v>#REF!</v>
          </cell>
          <cell r="J68" t="e">
            <v>#REF!</v>
          </cell>
          <cell r="K68" t="e">
            <v>#REF!</v>
          </cell>
          <cell r="L68" t="e">
            <v>#REF!</v>
          </cell>
          <cell r="M68" t="e">
            <v>#REF!</v>
          </cell>
          <cell r="N68" t="e">
            <v>#REF!</v>
          </cell>
          <cell r="O68" t="e">
            <v>#REF!</v>
          </cell>
          <cell r="P68" t="e">
            <v>#REF!</v>
          </cell>
          <cell r="Q68" t="e">
            <v>#REF!</v>
          </cell>
          <cell r="R68" t="e">
            <v>#REF!</v>
          </cell>
          <cell r="S68">
            <v>0</v>
          </cell>
          <cell r="T68">
            <v>12</v>
          </cell>
          <cell r="U68">
            <v>4593</v>
          </cell>
          <cell r="V68">
            <v>0</v>
          </cell>
          <cell r="W68" t="e">
            <v>#REF!</v>
          </cell>
          <cell r="X68" t="e">
            <v>#REF!</v>
          </cell>
          <cell r="Y68" t="e">
            <v>#REF!</v>
          </cell>
          <cell r="Z68">
            <v>12027</v>
          </cell>
          <cell r="AA68">
            <v>3910</v>
          </cell>
          <cell r="AB68">
            <v>15937</v>
          </cell>
          <cell r="AC68">
            <v>1606</v>
          </cell>
        </row>
        <row r="69">
          <cell r="C69" t="e">
            <v>#REF!</v>
          </cell>
          <cell r="D69" t="e">
            <v>#REF!</v>
          </cell>
          <cell r="E69" t="e">
            <v>#REF!</v>
          </cell>
          <cell r="I69" t="e">
            <v>#REF!</v>
          </cell>
          <cell r="J69" t="e">
            <v>#REF!</v>
          </cell>
          <cell r="K69" t="e">
            <v>#REF!</v>
          </cell>
          <cell r="L69" t="e">
            <v>#REF!</v>
          </cell>
          <cell r="M69" t="e">
            <v>#REF!</v>
          </cell>
          <cell r="N69" t="e">
            <v>#REF!</v>
          </cell>
          <cell r="O69" t="e">
            <v>#REF!</v>
          </cell>
          <cell r="P69" t="e">
            <v>#REF!</v>
          </cell>
          <cell r="Q69" t="e">
            <v>#REF!</v>
          </cell>
          <cell r="R69" t="e">
            <v>#REF!</v>
          </cell>
          <cell r="S69">
            <v>1018</v>
          </cell>
          <cell r="T69">
            <v>146.88</v>
          </cell>
          <cell r="U69">
            <v>410.56140350877189</v>
          </cell>
          <cell r="V69">
            <v>0</v>
          </cell>
          <cell r="W69" t="e">
            <v>#REF!</v>
          </cell>
          <cell r="X69" t="e">
            <v>#REF!</v>
          </cell>
          <cell r="Y69" t="e">
            <v>#REF!</v>
          </cell>
          <cell r="Z69">
            <v>2169.4912280701756</v>
          </cell>
          <cell r="AA69">
            <v>948</v>
          </cell>
          <cell r="AB69">
            <v>3117.4912280701756</v>
          </cell>
        </row>
        <row r="70">
          <cell r="C70" t="e">
            <v>#REF!</v>
          </cell>
          <cell r="D70" t="e">
            <v>#REF!</v>
          </cell>
          <cell r="E70" t="e">
            <v>#REF!</v>
          </cell>
          <cell r="I70" t="e">
            <v>#REF!</v>
          </cell>
          <cell r="J70" t="e">
            <v>#REF!</v>
          </cell>
          <cell r="K70" t="e">
            <v>#REF!</v>
          </cell>
          <cell r="L70" t="e">
            <v>#REF!</v>
          </cell>
          <cell r="M70" t="e">
            <v>#REF!</v>
          </cell>
          <cell r="N70" t="e">
            <v>#REF!</v>
          </cell>
          <cell r="O70" t="e">
            <v>#REF!</v>
          </cell>
          <cell r="P70" t="e">
            <v>#REF!</v>
          </cell>
          <cell r="Q70" t="e">
            <v>#REF!</v>
          </cell>
          <cell r="R70" t="e">
            <v>#REF!</v>
          </cell>
          <cell r="S70">
            <v>1737.3999999999999</v>
          </cell>
          <cell r="T70">
            <v>12</v>
          </cell>
          <cell r="U70">
            <v>22</v>
          </cell>
          <cell r="V70">
            <v>0</v>
          </cell>
          <cell r="W70" t="e">
            <v>#REF!</v>
          </cell>
          <cell r="X70" t="e">
            <v>#REF!</v>
          </cell>
          <cell r="Y70" t="e">
            <v>#REF!</v>
          </cell>
          <cell r="Z70">
            <v>137</v>
          </cell>
          <cell r="AA70">
            <v>51</v>
          </cell>
          <cell r="AB70">
            <v>188</v>
          </cell>
        </row>
        <row r="71">
          <cell r="C71" t="e">
            <v>#REF!</v>
          </cell>
          <cell r="D71" t="e">
            <v>#REF!</v>
          </cell>
          <cell r="E71" t="e">
            <v>#REF!</v>
          </cell>
          <cell r="I71" t="e">
            <v>#REF!</v>
          </cell>
          <cell r="J71" t="e">
            <v>#REF!</v>
          </cell>
          <cell r="K71" t="e">
            <v>#REF!</v>
          </cell>
          <cell r="L71" t="e">
            <v>#REF!</v>
          </cell>
          <cell r="M71" t="e">
            <v>#REF!</v>
          </cell>
          <cell r="N71" t="e">
            <v>#REF!</v>
          </cell>
          <cell r="O71" t="e">
            <v>#REF!</v>
          </cell>
          <cell r="P71" t="e">
            <v>#REF!</v>
          </cell>
          <cell r="Q71" t="e">
            <v>#REF!</v>
          </cell>
          <cell r="R71" t="e">
            <v>#REF!</v>
          </cell>
          <cell r="S71">
            <v>422.54545454545456</v>
          </cell>
          <cell r="U71">
            <v>133</v>
          </cell>
          <cell r="V71">
            <v>0</v>
          </cell>
          <cell r="W71" t="e">
            <v>#REF!</v>
          </cell>
          <cell r="X71" t="e">
            <v>#REF!</v>
          </cell>
          <cell r="Y71" t="e">
            <v>#REF!</v>
          </cell>
          <cell r="Z71">
            <v>675</v>
          </cell>
          <cell r="AA71">
            <v>303</v>
          </cell>
          <cell r="AB71">
            <v>978</v>
          </cell>
        </row>
        <row r="72">
          <cell r="C72" t="e">
            <v>#REF!</v>
          </cell>
          <cell r="D72" t="e">
            <v>#REF!</v>
          </cell>
          <cell r="E72">
            <v>0</v>
          </cell>
          <cell r="I72" t="e">
            <v>#REF!</v>
          </cell>
          <cell r="J72" t="e">
            <v>#REF!</v>
          </cell>
          <cell r="K72" t="e">
            <v>#REF!</v>
          </cell>
          <cell r="L72" t="e">
            <v>#REF!</v>
          </cell>
          <cell r="M72" t="e">
            <v>#REF!</v>
          </cell>
          <cell r="N72" t="e">
            <v>#REF!</v>
          </cell>
          <cell r="O72">
            <v>0</v>
          </cell>
          <cell r="P72" t="e">
            <v>#REF!</v>
          </cell>
          <cell r="Q72" t="e">
            <v>#REF!</v>
          </cell>
          <cell r="R72" t="e">
            <v>#REF!</v>
          </cell>
          <cell r="S72">
            <v>23</v>
          </cell>
          <cell r="U72">
            <v>19</v>
          </cell>
          <cell r="V72">
            <v>0</v>
          </cell>
          <cell r="W72" t="e">
            <v>#REF!</v>
          </cell>
          <cell r="X72" t="e">
            <v>#REF!</v>
          </cell>
          <cell r="Y72" t="e">
            <v>#REF!</v>
          </cell>
          <cell r="Z72">
            <v>184</v>
          </cell>
          <cell r="AA72">
            <v>48</v>
          </cell>
          <cell r="AB72">
            <v>232</v>
          </cell>
        </row>
        <row r="73">
          <cell r="C73" t="e">
            <v>#REF!</v>
          </cell>
          <cell r="D73" t="e">
            <v>#REF!</v>
          </cell>
          <cell r="E73" t="e">
            <v>#REF!</v>
          </cell>
          <cell r="I73" t="e">
            <v>#REF!</v>
          </cell>
          <cell r="J73" t="e">
            <v>#REF!</v>
          </cell>
          <cell r="K73" t="e">
            <v>#REF!</v>
          </cell>
          <cell r="L73" t="e">
            <v>#REF!</v>
          </cell>
          <cell r="M73" t="e">
            <v>#REF!</v>
          </cell>
          <cell r="N73" t="e">
            <v>#REF!</v>
          </cell>
          <cell r="O73" t="e">
            <v>#REF!</v>
          </cell>
          <cell r="P73" t="e">
            <v>#REF!</v>
          </cell>
          <cell r="Q73" t="e">
            <v>#REF!</v>
          </cell>
          <cell r="R73" t="e">
            <v>#REF!</v>
          </cell>
          <cell r="S73">
            <v>0</v>
          </cell>
          <cell r="T73">
            <v>51</v>
          </cell>
          <cell r="U73">
            <v>28</v>
          </cell>
          <cell r="V73">
            <v>23</v>
          </cell>
          <cell r="W73" t="e">
            <v>#REF!</v>
          </cell>
          <cell r="X73" t="e">
            <v>#REF!</v>
          </cell>
          <cell r="Y73" t="e">
            <v>#REF!</v>
          </cell>
          <cell r="Z73" t="e">
            <v>#REF!</v>
          </cell>
          <cell r="AA73" t="e">
            <v>#REF!</v>
          </cell>
          <cell r="AB73" t="e">
            <v>#REF!</v>
          </cell>
          <cell r="AC73" t="e">
            <v>#REF!</v>
          </cell>
        </row>
        <row r="74">
          <cell r="C74" t="e">
            <v>#REF!</v>
          </cell>
          <cell r="D74" t="e">
            <v>#REF!</v>
          </cell>
          <cell r="E74" t="e">
            <v>#REF!</v>
          </cell>
          <cell r="I74" t="e">
            <v>#REF!</v>
          </cell>
          <cell r="J74" t="e">
            <v>#REF!</v>
          </cell>
          <cell r="K74" t="e">
            <v>#REF!</v>
          </cell>
          <cell r="L74" t="e">
            <v>#REF!</v>
          </cell>
          <cell r="M74" t="e">
            <v>#REF!</v>
          </cell>
          <cell r="N74" t="e">
            <v>#REF!</v>
          </cell>
          <cell r="O74" t="e">
            <v>#REF!</v>
          </cell>
          <cell r="P74" t="e">
            <v>#REF!</v>
          </cell>
          <cell r="Q74" t="e">
            <v>#REF!</v>
          </cell>
          <cell r="R74">
            <v>2</v>
          </cell>
          <cell r="U74">
            <v>494</v>
          </cell>
          <cell r="V74">
            <v>0</v>
          </cell>
          <cell r="W74" t="e">
            <v>#REF!</v>
          </cell>
          <cell r="X74" t="e">
            <v>#REF!</v>
          </cell>
          <cell r="Y74" t="e">
            <v>#REF!</v>
          </cell>
          <cell r="Z74" t="e">
            <v>#REF!</v>
          </cell>
          <cell r="AA74" t="e">
            <v>#REF!</v>
          </cell>
          <cell r="AB74" t="e">
            <v>#REF!</v>
          </cell>
          <cell r="AC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S75">
            <v>0</v>
          </cell>
          <cell r="T75">
            <v>51</v>
          </cell>
          <cell r="U75">
            <v>28</v>
          </cell>
          <cell r="V75">
            <v>23</v>
          </cell>
          <cell r="W75" t="e">
            <v>#REF!</v>
          </cell>
          <cell r="X75" t="e">
            <v>#REF!</v>
          </cell>
          <cell r="Y75" t="e">
            <v>#REF!</v>
          </cell>
          <cell r="Z75" t="e">
            <v>#REF!</v>
          </cell>
          <cell r="AA75" t="e">
            <v>#REF!</v>
          </cell>
          <cell r="AB75" t="e">
            <v>#REF!</v>
          </cell>
          <cell r="AC75" t="e">
            <v>#REF!</v>
          </cell>
        </row>
        <row r="76">
          <cell r="C76" t="e">
            <v>#REF!</v>
          </cell>
          <cell r="D76" t="e">
            <v>#REF!</v>
          </cell>
          <cell r="E76" t="e">
            <v>#REF!</v>
          </cell>
          <cell r="I76" t="e">
            <v>#REF!</v>
          </cell>
          <cell r="J76" t="e">
            <v>#REF!</v>
          </cell>
          <cell r="K76" t="e">
            <v>#REF!</v>
          </cell>
          <cell r="L76" t="e">
            <v>#REF!</v>
          </cell>
          <cell r="M76" t="e">
            <v>#REF!</v>
          </cell>
          <cell r="N76" t="e">
            <v>#REF!</v>
          </cell>
          <cell r="O76" t="e">
            <v>#REF!</v>
          </cell>
          <cell r="P76" t="e">
            <v>#REF!</v>
          </cell>
          <cell r="Q76" t="e">
            <v>#REF!</v>
          </cell>
          <cell r="R76" t="e">
            <v>#REF!</v>
          </cell>
          <cell r="S76">
            <v>0</v>
          </cell>
          <cell r="T76">
            <v>51</v>
          </cell>
          <cell r="U76">
            <v>28</v>
          </cell>
          <cell r="V76">
            <v>23</v>
          </cell>
          <cell r="W76" t="e">
            <v>#REF!</v>
          </cell>
          <cell r="X76" t="e">
            <v>#REF!</v>
          </cell>
          <cell r="Y76" t="e">
            <v>#REF!</v>
          </cell>
          <cell r="Z76">
            <v>401</v>
          </cell>
          <cell r="AA76">
            <v>0</v>
          </cell>
          <cell r="AB76">
            <v>401</v>
          </cell>
          <cell r="AC76" t="e">
            <v>#REF!</v>
          </cell>
        </row>
        <row r="77">
          <cell r="C77" t="e">
            <v>#REF!</v>
          </cell>
          <cell r="D77" t="e">
            <v>#REF!</v>
          </cell>
          <cell r="E77">
            <v>0</v>
          </cell>
          <cell r="I77" t="e">
            <v>#REF!</v>
          </cell>
          <cell r="J77" t="e">
            <v>#REF!</v>
          </cell>
          <cell r="K77" t="e">
            <v>#REF!</v>
          </cell>
          <cell r="L77" t="e">
            <v>#REF!</v>
          </cell>
          <cell r="M77" t="e">
            <v>#REF!</v>
          </cell>
          <cell r="N77" t="e">
            <v>#REF!</v>
          </cell>
          <cell r="O77">
            <v>12</v>
          </cell>
          <cell r="P77" t="e">
            <v>#REF!</v>
          </cell>
          <cell r="Q77" t="e">
            <v>#REF!</v>
          </cell>
          <cell r="R77">
            <v>11</v>
          </cell>
          <cell r="S77">
            <v>101</v>
          </cell>
          <cell r="T77">
            <v>12</v>
          </cell>
          <cell r="U77">
            <v>2919.666666666667</v>
          </cell>
          <cell r="V77">
            <v>0</v>
          </cell>
          <cell r="W77" t="e">
            <v>#REF!</v>
          </cell>
          <cell r="X77" t="e">
            <v>#REF!</v>
          </cell>
          <cell r="Y77" t="e">
            <v>#REF!</v>
          </cell>
          <cell r="Z77">
            <v>17733.666666666668</v>
          </cell>
          <cell r="AA77">
            <v>5796</v>
          </cell>
          <cell r="AB77">
            <v>23529.666666666668</v>
          </cell>
          <cell r="AC77" t="e">
            <v>#REF!</v>
          </cell>
        </row>
        <row r="78">
          <cell r="C78" t="e">
            <v>#REF!</v>
          </cell>
          <cell r="D78" t="e">
            <v>#REF!</v>
          </cell>
          <cell r="E78" t="e">
            <v>#REF!</v>
          </cell>
          <cell r="I78" t="e">
            <v>#REF!</v>
          </cell>
          <cell r="J78" t="e">
            <v>#REF!</v>
          </cell>
          <cell r="K78" t="e">
            <v>#REF!</v>
          </cell>
          <cell r="L78" t="e">
            <v>#REF!</v>
          </cell>
          <cell r="M78" t="e">
            <v>#REF!</v>
          </cell>
          <cell r="N78" t="e">
            <v>#REF!</v>
          </cell>
          <cell r="O78">
            <v>12</v>
          </cell>
          <cell r="P78" t="e">
            <v>#REF!</v>
          </cell>
          <cell r="Q78" t="e">
            <v>#REF!</v>
          </cell>
          <cell r="R78">
            <v>11</v>
          </cell>
          <cell r="T78">
            <v>0</v>
          </cell>
          <cell r="U78">
            <v>703</v>
          </cell>
          <cell r="V78">
            <v>373</v>
          </cell>
          <cell r="W78" t="e">
            <v>#REF!</v>
          </cell>
          <cell r="X78" t="e">
            <v>#REF!</v>
          </cell>
          <cell r="Y78" t="e">
            <v>#REF!</v>
          </cell>
          <cell r="Z78">
            <v>330</v>
          </cell>
          <cell r="AA78">
            <v>0</v>
          </cell>
          <cell r="AB78">
            <v>330</v>
          </cell>
        </row>
        <row r="79">
          <cell r="C79" t="e">
            <v>#REF!</v>
          </cell>
          <cell r="D79" t="e">
            <v>#REF!</v>
          </cell>
          <cell r="E79" t="e">
            <v>#REF!</v>
          </cell>
          <cell r="I79" t="e">
            <v>#REF!</v>
          </cell>
          <cell r="J79" t="e">
            <v>#REF!</v>
          </cell>
          <cell r="K79" t="e">
            <v>#REF!</v>
          </cell>
          <cell r="L79" t="e">
            <v>#REF!</v>
          </cell>
          <cell r="M79" t="e">
            <v>#REF!</v>
          </cell>
          <cell r="N79" t="e">
            <v>#REF!</v>
          </cell>
          <cell r="O79" t="e">
            <v>#REF!</v>
          </cell>
          <cell r="P79" t="e">
            <v>#REF!</v>
          </cell>
          <cell r="Q79" t="e">
            <v>#REF!</v>
          </cell>
          <cell r="R79" t="e">
            <v>#REF!</v>
          </cell>
          <cell r="S79">
            <v>0</v>
          </cell>
          <cell r="T79">
            <v>1129</v>
          </cell>
          <cell r="U79">
            <v>2217</v>
          </cell>
          <cell r="V79">
            <v>262</v>
          </cell>
          <cell r="W79" t="e">
            <v>#REF!</v>
          </cell>
          <cell r="X79" t="e">
            <v>#REF!</v>
          </cell>
          <cell r="Y79" t="e">
            <v>#REF!</v>
          </cell>
          <cell r="Z79">
            <v>1955</v>
          </cell>
          <cell r="AA79" t="e">
            <v>#REF!</v>
          </cell>
          <cell r="AB79">
            <v>1955</v>
          </cell>
        </row>
        <row r="80">
          <cell r="C80" t="e">
            <v>#REF!</v>
          </cell>
          <cell r="D80" t="e">
            <v>#REF!</v>
          </cell>
          <cell r="E80" t="e">
            <v>#REF!</v>
          </cell>
          <cell r="I80" t="e">
            <v>#REF!</v>
          </cell>
          <cell r="J80" t="e">
            <v>#REF!</v>
          </cell>
          <cell r="K80" t="e">
            <v>#REF!</v>
          </cell>
          <cell r="L80" t="e">
            <v>#REF!</v>
          </cell>
          <cell r="M80" t="e">
            <v>#REF!</v>
          </cell>
          <cell r="N80" t="e">
            <v>#REF!</v>
          </cell>
          <cell r="O80" t="e">
            <v>#REF!</v>
          </cell>
          <cell r="P80" t="e">
            <v>#REF!</v>
          </cell>
          <cell r="Q80" t="e">
            <v>#REF!</v>
          </cell>
          <cell r="R80" t="e">
            <v>#REF!</v>
          </cell>
          <cell r="S80">
            <v>0</v>
          </cell>
          <cell r="T80">
            <v>824</v>
          </cell>
          <cell r="U80">
            <v>261</v>
          </cell>
          <cell r="V80">
            <v>563</v>
          </cell>
          <cell r="W80" t="e">
            <v>#REF!</v>
          </cell>
          <cell r="X80" t="e">
            <v>#REF!</v>
          </cell>
          <cell r="Y80" t="e">
            <v>#REF!</v>
          </cell>
          <cell r="Z80" t="e">
            <v>#REF!</v>
          </cell>
          <cell r="AA80" t="e">
            <v>#REF!</v>
          </cell>
          <cell r="AB80" t="e">
            <v>#REF!</v>
          </cell>
          <cell r="AC80" t="e">
            <v>#REF!</v>
          </cell>
        </row>
        <row r="81">
          <cell r="C81" t="e">
            <v>#REF!</v>
          </cell>
          <cell r="D81" t="e">
            <v>#REF!</v>
          </cell>
          <cell r="E81" t="e">
            <v>#REF!</v>
          </cell>
          <cell r="I81">
            <v>30</v>
          </cell>
          <cell r="J81">
            <v>30</v>
          </cell>
          <cell r="M81">
            <v>3</v>
          </cell>
          <cell r="P81">
            <v>2</v>
          </cell>
          <cell r="S81">
            <v>0</v>
          </cell>
          <cell r="U81">
            <v>65</v>
          </cell>
          <cell r="V81">
            <v>30</v>
          </cell>
          <cell r="W81" t="e">
            <v>#REF!</v>
          </cell>
          <cell r="X81" t="e">
            <v>#REF!</v>
          </cell>
          <cell r="Y81" t="e">
            <v>#REF!</v>
          </cell>
          <cell r="Z81" t="e">
            <v>#REF!</v>
          </cell>
          <cell r="AA81" t="e">
            <v>#REF!</v>
          </cell>
          <cell r="AB81" t="e">
            <v>#REF!</v>
          </cell>
          <cell r="AC81" t="e">
            <v>#REF!</v>
          </cell>
        </row>
        <row r="82">
          <cell r="C82">
            <v>813.00000000000011</v>
          </cell>
          <cell r="D82">
            <v>501</v>
          </cell>
          <cell r="E82">
            <v>312.33333333333337</v>
          </cell>
          <cell r="I82">
            <v>1754.3098245614035</v>
          </cell>
          <cell r="J82">
            <v>5683.5263157894733</v>
          </cell>
          <cell r="K82">
            <v>3206.467894736842</v>
          </cell>
          <cell r="L82">
            <v>2466.0584210526313</v>
          </cell>
          <cell r="M82">
            <v>13401.17543859649</v>
          </cell>
          <cell r="N82">
            <v>9336</v>
          </cell>
          <cell r="O82">
            <v>4065.1754385964914</v>
          </cell>
          <cell r="P82">
            <v>10489.423728813559</v>
          </cell>
          <cell r="Q82">
            <v>6721</v>
          </cell>
          <cell r="R82">
            <v>3768.4237288135591</v>
          </cell>
          <cell r="S82">
            <v>0</v>
          </cell>
          <cell r="T82">
            <v>1129</v>
          </cell>
          <cell r="U82">
            <v>34743.435307760927</v>
          </cell>
          <cell r="V82">
            <v>18819.309824561402</v>
          </cell>
          <cell r="W82">
            <v>15924.125483199525</v>
          </cell>
          <cell r="X82">
            <v>16058.125483199525</v>
          </cell>
          <cell r="Y82">
            <v>178596</v>
          </cell>
          <cell r="Z82">
            <v>194654.12548319952</v>
          </cell>
          <cell r="AA82">
            <v>173414</v>
          </cell>
          <cell r="AB82">
            <v>368068.12548319955</v>
          </cell>
          <cell r="AC82">
            <v>16009</v>
          </cell>
        </row>
        <row r="83">
          <cell r="C83" t="e">
            <v>#REF!</v>
          </cell>
          <cell r="D83" t="e">
            <v>#REF!</v>
          </cell>
          <cell r="E83">
            <v>312.33333333333337</v>
          </cell>
          <cell r="P83">
            <v>21</v>
          </cell>
          <cell r="S83">
            <v>51</v>
          </cell>
          <cell r="T83">
            <v>33.660000000000004</v>
          </cell>
          <cell r="U83">
            <v>14098.435307760927</v>
          </cell>
          <cell r="V83">
            <v>5945.3098245614019</v>
          </cell>
          <cell r="W83">
            <v>19280</v>
          </cell>
          <cell r="X83">
            <v>19280</v>
          </cell>
          <cell r="Y83">
            <v>0</v>
          </cell>
          <cell r="Z83">
            <v>0</v>
          </cell>
          <cell r="AA83">
            <v>0</v>
          </cell>
          <cell r="AB83">
            <v>0</v>
          </cell>
          <cell r="AC83">
            <v>0</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824</v>
          </cell>
          <cell r="U84">
            <v>261</v>
          </cell>
          <cell r="V84">
            <v>563</v>
          </cell>
          <cell r="W84" t="e">
            <v>#REF!</v>
          </cell>
          <cell r="X84" t="e">
            <v>#REF!</v>
          </cell>
          <cell r="Y84" t="e">
            <v>#REF!</v>
          </cell>
          <cell r="Z84" t="e">
            <v>#REF!</v>
          </cell>
          <cell r="AA84" t="e">
            <v>#REF!</v>
          </cell>
          <cell r="AB84" t="e">
            <v>#REF!</v>
          </cell>
          <cell r="AC84" t="e">
            <v>#REF!</v>
          </cell>
        </row>
        <row r="85">
          <cell r="C85" t="e">
            <v>#REF!</v>
          </cell>
          <cell r="D85" t="e">
            <v>#REF!</v>
          </cell>
          <cell r="E85" t="e">
            <v>#REF!</v>
          </cell>
          <cell r="I85" t="e">
            <v>#REF!</v>
          </cell>
          <cell r="J85" t="e">
            <v>#REF!</v>
          </cell>
          <cell r="K85" t="e">
            <v>#REF!</v>
          </cell>
          <cell r="L85" t="e">
            <v>#REF!</v>
          </cell>
          <cell r="M85" t="e">
            <v>#REF!</v>
          </cell>
          <cell r="N85" t="e">
            <v>#REF!</v>
          </cell>
          <cell r="O85" t="e">
            <v>#REF!</v>
          </cell>
          <cell r="P85" t="e">
            <v>#REF!</v>
          </cell>
          <cell r="Q85" t="e">
            <v>#REF!</v>
          </cell>
          <cell r="R85" t="e">
            <v>#REF!</v>
          </cell>
          <cell r="S85">
            <v>0</v>
          </cell>
          <cell r="T85">
            <v>1129</v>
          </cell>
          <cell r="U85">
            <v>3670</v>
          </cell>
          <cell r="V85">
            <v>3670</v>
          </cell>
          <cell r="W85">
            <v>492.48599999999999</v>
          </cell>
          <cell r="X85">
            <v>342.49799999999999</v>
          </cell>
          <cell r="Y85">
            <v>149.988</v>
          </cell>
          <cell r="Z85">
            <v>0</v>
          </cell>
          <cell r="AA85">
            <v>0</v>
          </cell>
          <cell r="AB85">
            <v>342.49799999999999</v>
          </cell>
          <cell r="AC85">
            <v>149.988</v>
          </cell>
        </row>
        <row r="86">
          <cell r="C86" t="e">
            <v>#REF!</v>
          </cell>
          <cell r="D86" t="e">
            <v>#REF!</v>
          </cell>
          <cell r="E86" t="e">
            <v>#REF!</v>
          </cell>
          <cell r="I86">
            <v>1754.3098245614035</v>
          </cell>
          <cell r="J86">
            <v>5683.5263157894733</v>
          </cell>
          <cell r="K86">
            <v>3206.467894736842</v>
          </cell>
          <cell r="L86">
            <v>2466.0584210526313</v>
          </cell>
          <cell r="M86">
            <v>13401.17543859649</v>
          </cell>
          <cell r="N86">
            <v>9336</v>
          </cell>
          <cell r="O86">
            <v>4065.1754385964914</v>
          </cell>
          <cell r="P86">
            <v>10489.423728813559</v>
          </cell>
          <cell r="Q86">
            <v>6721</v>
          </cell>
          <cell r="R86">
            <v>3768.4237288135591</v>
          </cell>
          <cell r="S86">
            <v>0</v>
          </cell>
          <cell r="T86">
            <v>1129</v>
          </cell>
          <cell r="U86">
            <v>38413.435307760927</v>
          </cell>
          <cell r="V86">
            <v>22489.309824561402</v>
          </cell>
          <cell r="W86">
            <v>821</v>
          </cell>
          <cell r="X86">
            <v>571</v>
          </cell>
          <cell r="Y86">
            <v>250</v>
          </cell>
          <cell r="Z86">
            <v>0</v>
          </cell>
          <cell r="AA86">
            <v>0</v>
          </cell>
          <cell r="AB86">
            <v>571</v>
          </cell>
          <cell r="AC86">
            <v>250</v>
          </cell>
        </row>
        <row r="87">
          <cell r="C87" t="e">
            <v>#REF!</v>
          </cell>
          <cell r="D87" t="e">
            <v>#REF!</v>
          </cell>
          <cell r="E87" t="e">
            <v>#REF!</v>
          </cell>
          <cell r="I87" t="e">
            <v>#REF!</v>
          </cell>
          <cell r="J87">
            <v>0</v>
          </cell>
          <cell r="K87">
            <v>0</v>
          </cell>
          <cell r="L87">
            <v>0</v>
          </cell>
          <cell r="M87">
            <v>0</v>
          </cell>
          <cell r="N87">
            <v>0</v>
          </cell>
          <cell r="O87">
            <v>0</v>
          </cell>
          <cell r="P87">
            <v>0</v>
          </cell>
          <cell r="Q87">
            <v>0</v>
          </cell>
          <cell r="R87">
            <v>0</v>
          </cell>
          <cell r="S87" t="e">
            <v>#REF!</v>
          </cell>
          <cell r="T87">
            <v>0</v>
          </cell>
          <cell r="U87">
            <v>230.42400000000001</v>
          </cell>
          <cell r="V87">
            <v>178.35599999999999</v>
          </cell>
          <cell r="W87" t="e">
            <v>#REF!</v>
          </cell>
          <cell r="X87" t="e">
            <v>#REF!</v>
          </cell>
          <cell r="Y87" t="e">
            <v>#REF!</v>
          </cell>
          <cell r="Z87">
            <v>0</v>
          </cell>
          <cell r="AA87">
            <v>0</v>
          </cell>
          <cell r="AB87" t="e">
            <v>#REF!</v>
          </cell>
          <cell r="AC87" t="e">
            <v>#REF!</v>
          </cell>
        </row>
        <row r="88">
          <cell r="C88" t="e">
            <v>#REF!</v>
          </cell>
          <cell r="D88" t="e">
            <v>#REF!</v>
          </cell>
          <cell r="E88" t="e">
            <v>#REF!</v>
          </cell>
          <cell r="I88" t="e">
            <v>#REF!</v>
          </cell>
          <cell r="J88" t="e">
            <v>#REF!</v>
          </cell>
          <cell r="M88" t="e">
            <v>#REF!</v>
          </cell>
          <cell r="P88" t="e">
            <v>#REF!</v>
          </cell>
          <cell r="S88" t="e">
            <v>#REF!</v>
          </cell>
          <cell r="U88">
            <v>384</v>
          </cell>
          <cell r="V88">
            <v>297</v>
          </cell>
          <cell r="W88" t="e">
            <v>#REF!</v>
          </cell>
          <cell r="X88" t="e">
            <v>#REF!</v>
          </cell>
          <cell r="Y88" t="e">
            <v>#REF!</v>
          </cell>
          <cell r="Z88">
            <v>0</v>
          </cell>
          <cell r="AA88">
            <v>0</v>
          </cell>
          <cell r="AB88" t="e">
            <v>#REF!</v>
          </cell>
          <cell r="AC88" t="e">
            <v>#REF!</v>
          </cell>
        </row>
        <row r="89">
          <cell r="C89" t="e">
            <v>#REF!</v>
          </cell>
          <cell r="D89" t="e">
            <v>#REF!</v>
          </cell>
          <cell r="E89" t="e">
            <v>#REF!</v>
          </cell>
          <cell r="I89" t="e">
            <v>#REF!</v>
          </cell>
          <cell r="J89" t="e">
            <v>#REF!</v>
          </cell>
          <cell r="K89" t="e">
            <v>#REF!</v>
          </cell>
          <cell r="L89" t="e">
            <v>#REF!</v>
          </cell>
          <cell r="M89" t="e">
            <v>#REF!</v>
          </cell>
          <cell r="N89" t="e">
            <v>#REF!</v>
          </cell>
          <cell r="O89" t="e">
            <v>#REF!</v>
          </cell>
          <cell r="P89" t="e">
            <v>#REF!</v>
          </cell>
          <cell r="Q89" t="e">
            <v>#REF!</v>
          </cell>
          <cell r="R89" t="e">
            <v>#REF!</v>
          </cell>
          <cell r="S89">
            <v>0</v>
          </cell>
          <cell r="T89">
            <v>824</v>
          </cell>
          <cell r="U89">
            <v>261</v>
          </cell>
          <cell r="V89">
            <v>563</v>
          </cell>
          <cell r="W89" t="e">
            <v>#REF!</v>
          </cell>
          <cell r="X89" t="e">
            <v>#REF!</v>
          </cell>
          <cell r="Y89" t="e">
            <v>#REF!</v>
          </cell>
          <cell r="Z89" t="e">
            <v>#REF!</v>
          </cell>
          <cell r="AA89" t="e">
            <v>#REF!</v>
          </cell>
          <cell r="AB89" t="e">
            <v>#REF!</v>
          </cell>
          <cell r="AC89" t="e">
            <v>#REF!</v>
          </cell>
        </row>
        <row r="90">
          <cell r="C90" t="e">
            <v>#REF!</v>
          </cell>
          <cell r="D90" t="e">
            <v>#REF!</v>
          </cell>
          <cell r="E90" t="e">
            <v>#REF!</v>
          </cell>
          <cell r="I90" t="e">
            <v>#REF!</v>
          </cell>
          <cell r="J90" t="e">
            <v>#REF!</v>
          </cell>
          <cell r="K90" t="e">
            <v>#REF!</v>
          </cell>
          <cell r="L90" t="e">
            <v>#REF!</v>
          </cell>
          <cell r="M90" t="e">
            <v>#REF!</v>
          </cell>
          <cell r="N90" t="e">
            <v>#REF!</v>
          </cell>
          <cell r="O90" t="e">
            <v>#REF!</v>
          </cell>
          <cell r="P90" t="e">
            <v>#REF!</v>
          </cell>
          <cell r="Q90" t="e">
            <v>#REF!</v>
          </cell>
          <cell r="R90" t="e">
            <v>#REF!</v>
          </cell>
          <cell r="S90">
            <v>0</v>
          </cell>
          <cell r="T90">
            <v>824</v>
          </cell>
          <cell r="U90">
            <v>0</v>
          </cell>
          <cell r="V90">
            <v>0</v>
          </cell>
          <cell r="W90" t="e">
            <v>#REF!</v>
          </cell>
          <cell r="X90" t="e">
            <v>#REF!</v>
          </cell>
          <cell r="Y90" t="e">
            <v>#REF!</v>
          </cell>
          <cell r="Z90" t="e">
            <v>#REF!</v>
          </cell>
          <cell r="AA90" t="e">
            <v>#REF!</v>
          </cell>
          <cell r="AB90" t="e">
            <v>#REF!</v>
          </cell>
          <cell r="AC90" t="e">
            <v>#REF!</v>
          </cell>
        </row>
        <row r="91">
          <cell r="C91" t="e">
            <v>#REF!</v>
          </cell>
          <cell r="D91" t="e">
            <v>#REF!</v>
          </cell>
          <cell r="E91" t="e">
            <v>#REF!</v>
          </cell>
          <cell r="I91" t="e">
            <v>#REF!</v>
          </cell>
          <cell r="J91" t="e">
            <v>#REF!</v>
          </cell>
          <cell r="K91" t="e">
            <v>#REF!</v>
          </cell>
          <cell r="L91" t="e">
            <v>#REF!</v>
          </cell>
          <cell r="M91" t="e">
            <v>#REF!</v>
          </cell>
          <cell r="N91" t="e">
            <v>#REF!</v>
          </cell>
          <cell r="O91" t="e">
            <v>#REF!</v>
          </cell>
          <cell r="P91" t="e">
            <v>#REF!</v>
          </cell>
          <cell r="Q91" t="e">
            <v>#REF!</v>
          </cell>
          <cell r="R91" t="e">
            <v>#REF!</v>
          </cell>
          <cell r="S91">
            <v>0</v>
          </cell>
          <cell r="T91">
            <v>0</v>
          </cell>
          <cell r="U91">
            <v>39085.52597442759</v>
          </cell>
          <cell r="V91">
            <v>23000.665824561402</v>
          </cell>
          <cell r="W91" t="e">
            <v>#REF!</v>
          </cell>
          <cell r="X91" t="e">
            <v>#REF!</v>
          </cell>
          <cell r="Y91" t="e">
            <v>#REF!</v>
          </cell>
          <cell r="Z91" t="e">
            <v>#REF!</v>
          </cell>
          <cell r="AA91" t="e">
            <v>#REF!</v>
          </cell>
          <cell r="AB91" t="e">
            <v>#REF!</v>
          </cell>
          <cell r="AC91" t="e">
            <v>#REF!</v>
          </cell>
        </row>
        <row r="92">
          <cell r="C92">
            <v>1485.0906666666669</v>
          </cell>
          <cell r="D92">
            <v>1012.3559999999998</v>
          </cell>
          <cell r="E92">
            <v>473.06800000000004</v>
          </cell>
          <cell r="I92">
            <v>1729.3098245614035</v>
          </cell>
          <cell r="J92">
            <v>4172.5263157894733</v>
          </cell>
          <cell r="K92">
            <v>1695.467894736842</v>
          </cell>
          <cell r="L92">
            <v>2466.0584210526313</v>
          </cell>
          <cell r="M92">
            <v>2563.1754385964905</v>
          </cell>
          <cell r="N92">
            <v>1786</v>
          </cell>
          <cell r="O92">
            <v>777.1754385964914</v>
          </cell>
          <cell r="P92">
            <v>2218.4237288135591</v>
          </cell>
          <cell r="Q92">
            <v>1422</v>
          </cell>
          <cell r="R92">
            <v>796.42372881355914</v>
          </cell>
          <cell r="S92">
            <v>0</v>
          </cell>
          <cell r="T92">
            <v>1129</v>
          </cell>
          <cell r="U92">
            <v>14770.52597442759</v>
          </cell>
          <cell r="V92">
            <v>6456.6658245614017</v>
          </cell>
          <cell r="W92">
            <v>8313.8601498661901</v>
          </cell>
          <cell r="X92">
            <v>7802.8601498661901</v>
          </cell>
          <cell r="Y92">
            <v>65204</v>
          </cell>
          <cell r="Z92">
            <v>73006.860149866174</v>
          </cell>
          <cell r="AA92">
            <v>30183</v>
          </cell>
          <cell r="AB92">
            <v>103189.86014986626</v>
          </cell>
          <cell r="AC92">
            <v>3160</v>
          </cell>
        </row>
        <row r="93">
          <cell r="C93" t="e">
            <v>#REF!</v>
          </cell>
          <cell r="D93">
            <v>54</v>
          </cell>
          <cell r="E93">
            <v>34</v>
          </cell>
          <cell r="I93" t="e">
            <v>#REF!</v>
          </cell>
          <cell r="J93" t="e">
            <v>#REF!</v>
          </cell>
          <cell r="K93">
            <v>282.3363157894737</v>
          </cell>
          <cell r="L93">
            <v>386.6636842105263</v>
          </cell>
          <cell r="M93" t="e">
            <v>#REF!</v>
          </cell>
          <cell r="N93">
            <v>199</v>
          </cell>
          <cell r="O93">
            <v>87</v>
          </cell>
          <cell r="P93" t="e">
            <v>#REF!</v>
          </cell>
          <cell r="Q93">
            <v>80</v>
          </cell>
          <cell r="R93">
            <v>45.61671126969965</v>
          </cell>
          <cell r="S93">
            <v>71</v>
          </cell>
          <cell r="T93">
            <v>139</v>
          </cell>
          <cell r="U93">
            <v>1776.9967112696997</v>
          </cell>
          <cell r="V93">
            <v>906.38</v>
          </cell>
          <cell r="W93" t="e">
            <v>#REF!</v>
          </cell>
          <cell r="X93">
            <v>0</v>
          </cell>
          <cell r="Y93">
            <v>0</v>
          </cell>
          <cell r="Z93">
            <v>0</v>
          </cell>
          <cell r="AA93">
            <v>0</v>
          </cell>
          <cell r="AC93">
            <v>149</v>
          </cell>
        </row>
        <row r="94">
          <cell r="C94" t="e">
            <v>#REF!</v>
          </cell>
          <cell r="I94" t="e">
            <v>#REF!</v>
          </cell>
          <cell r="J94" t="e">
            <v>#REF!</v>
          </cell>
          <cell r="M94" t="e">
            <v>#REF!</v>
          </cell>
          <cell r="P94" t="e">
            <v>#REF!</v>
          </cell>
          <cell r="S94">
            <v>8</v>
          </cell>
          <cell r="T94">
            <v>75</v>
          </cell>
          <cell r="U94">
            <v>3306</v>
          </cell>
          <cell r="W94" t="e">
            <v>#REF!</v>
          </cell>
          <cell r="X94">
            <v>-129.33333333333334</v>
          </cell>
          <cell r="Y94">
            <v>-96</v>
          </cell>
          <cell r="Z94">
            <v>-33.333333333333343</v>
          </cell>
        </row>
        <row r="95">
          <cell r="C95" t="e">
            <v>#REF!</v>
          </cell>
          <cell r="I95" t="e">
            <v>#REF!</v>
          </cell>
          <cell r="J95" t="e">
            <v>#REF!</v>
          </cell>
          <cell r="M95" t="e">
            <v>#REF!</v>
          </cell>
          <cell r="P95" t="e">
            <v>#REF!</v>
          </cell>
          <cell r="S95">
            <v>0</v>
          </cell>
          <cell r="T95">
            <v>54</v>
          </cell>
          <cell r="U95">
            <v>1754</v>
          </cell>
          <cell r="W95" t="e">
            <v>#REF!</v>
          </cell>
        </row>
        <row r="96">
          <cell r="C96" t="e">
            <v>#REF!</v>
          </cell>
          <cell r="I96" t="e">
            <v>#REF!</v>
          </cell>
          <cell r="J96" t="e">
            <v>#REF!</v>
          </cell>
          <cell r="M96" t="e">
            <v>#REF!</v>
          </cell>
          <cell r="P96" t="e">
            <v>#REF!</v>
          </cell>
          <cell r="S96">
            <v>0</v>
          </cell>
          <cell r="U96">
            <v>494</v>
          </cell>
          <cell r="W96" t="e">
            <v>#REF!</v>
          </cell>
        </row>
        <row r="97">
          <cell r="C97" t="e">
            <v>#REF!</v>
          </cell>
          <cell r="I97" t="e">
            <v>#REF!</v>
          </cell>
          <cell r="J97" t="e">
            <v>#REF!</v>
          </cell>
          <cell r="M97" t="e">
            <v>#REF!</v>
          </cell>
          <cell r="P97" t="e">
            <v>#REF!</v>
          </cell>
          <cell r="Q97">
            <v>0</v>
          </cell>
          <cell r="R97">
            <v>0</v>
          </cell>
          <cell r="S97">
            <v>0</v>
          </cell>
          <cell r="T97">
            <v>3616.0618606060607</v>
          </cell>
          <cell r="U97">
            <v>913</v>
          </cell>
          <cell r="V97">
            <v>0</v>
          </cell>
          <cell r="W97" t="e">
            <v>#REF!</v>
          </cell>
          <cell r="X97">
            <v>14977.853030303029</v>
          </cell>
          <cell r="Y97">
            <v>11068</v>
          </cell>
          <cell r="Z97">
            <v>3909.8530303030298</v>
          </cell>
          <cell r="AA97">
            <v>0</v>
          </cell>
        </row>
        <row r="98">
          <cell r="C98" t="e">
            <v>#REF!</v>
          </cell>
          <cell r="I98" t="e">
            <v>#REF!</v>
          </cell>
          <cell r="J98" t="e">
            <v>#REF!</v>
          </cell>
          <cell r="M98" t="e">
            <v>#REF!</v>
          </cell>
          <cell r="P98" t="e">
            <v>#REF!</v>
          </cell>
          <cell r="S98" t="e">
            <v>#REF!</v>
          </cell>
          <cell r="U98">
            <v>0</v>
          </cell>
          <cell r="W98" t="e">
            <v>#REF!</v>
          </cell>
        </row>
        <row r="99">
          <cell r="C99" t="e">
            <v>#REF!</v>
          </cell>
          <cell r="I99" t="e">
            <v>#REF!</v>
          </cell>
          <cell r="J99" t="e">
            <v>#REF!</v>
          </cell>
          <cell r="M99" t="e">
            <v>#REF!</v>
          </cell>
          <cell r="P99" t="e">
            <v>#REF!</v>
          </cell>
          <cell r="Q99">
            <v>0</v>
          </cell>
          <cell r="R99">
            <v>0</v>
          </cell>
          <cell r="S99">
            <v>3</v>
          </cell>
          <cell r="T99">
            <v>2384.0618606060607</v>
          </cell>
          <cell r="U99">
            <v>0</v>
          </cell>
          <cell r="V99">
            <v>0</v>
          </cell>
          <cell r="W99" t="e">
            <v>#REF!</v>
          </cell>
          <cell r="X99">
            <v>2407.8530303030293</v>
          </cell>
          <cell r="Y99">
            <v>1779</v>
          </cell>
          <cell r="Z99">
            <v>628.85303030302975</v>
          </cell>
          <cell r="AA99">
            <v>0</v>
          </cell>
        </row>
        <row r="100">
          <cell r="C100" t="e">
            <v>#REF!</v>
          </cell>
          <cell r="I100" t="e">
            <v>#REF!</v>
          </cell>
          <cell r="J100" t="e">
            <v>#REF!</v>
          </cell>
          <cell r="M100" t="e">
            <v>#REF!</v>
          </cell>
          <cell r="P100" t="e">
            <v>#REF!</v>
          </cell>
          <cell r="S100">
            <v>0</v>
          </cell>
          <cell r="U100">
            <v>1093</v>
          </cell>
          <cell r="W100" t="e">
            <v>#REF!</v>
          </cell>
          <cell r="X100">
            <v>85</v>
          </cell>
        </row>
        <row r="101">
          <cell r="C101" t="e">
            <v>#REF!</v>
          </cell>
          <cell r="I101" t="e">
            <v>#REF!</v>
          </cell>
          <cell r="J101" t="e">
            <v>#REF!</v>
          </cell>
          <cell r="M101" t="e">
            <v>#REF!</v>
          </cell>
          <cell r="P101" t="e">
            <v>#REF!</v>
          </cell>
          <cell r="S101">
            <v>0</v>
          </cell>
          <cell r="U101">
            <v>913</v>
          </cell>
          <cell r="V101">
            <v>0</v>
          </cell>
          <cell r="W101" t="e">
            <v>#REF!</v>
          </cell>
          <cell r="X101">
            <v>100</v>
          </cell>
        </row>
        <row r="102">
          <cell r="C102" t="e">
            <v>#REF!</v>
          </cell>
          <cell r="I102" t="e">
            <v>#REF!</v>
          </cell>
          <cell r="J102" t="e">
            <v>#REF!</v>
          </cell>
          <cell r="M102" t="e">
            <v>#REF!</v>
          </cell>
          <cell r="P102" t="e">
            <v>#REF!</v>
          </cell>
          <cell r="S102">
            <v>3</v>
          </cell>
          <cell r="U102">
            <v>50</v>
          </cell>
          <cell r="W102" t="e">
            <v>#REF!</v>
          </cell>
          <cell r="X102">
            <v>100</v>
          </cell>
        </row>
        <row r="103">
          <cell r="C103" t="e">
            <v>#REF!</v>
          </cell>
          <cell r="I103" t="e">
            <v>#REF!</v>
          </cell>
          <cell r="J103" t="e">
            <v>#REF!</v>
          </cell>
          <cell r="M103" t="e">
            <v>#REF!</v>
          </cell>
          <cell r="P103" t="e">
            <v>#REF!</v>
          </cell>
          <cell r="S103" t="e">
            <v>#REF!</v>
          </cell>
          <cell r="T103">
            <v>10</v>
          </cell>
          <cell r="U103">
            <v>130</v>
          </cell>
          <cell r="W103" t="e">
            <v>#REF!</v>
          </cell>
          <cell r="X103">
            <v>0</v>
          </cell>
        </row>
        <row r="104">
          <cell r="C104" t="e">
            <v>#REF!</v>
          </cell>
          <cell r="I104" t="e">
            <v>#REF!</v>
          </cell>
          <cell r="J104" t="e">
            <v>#REF!</v>
          </cell>
          <cell r="M104" t="e">
            <v>#REF!</v>
          </cell>
          <cell r="P104" t="e">
            <v>#REF!</v>
          </cell>
          <cell r="S104">
            <v>100</v>
          </cell>
          <cell r="T104">
            <v>10</v>
          </cell>
          <cell r="U104">
            <v>3922</v>
          </cell>
          <cell r="W104" t="e">
            <v>#REF!</v>
          </cell>
        </row>
        <row r="105">
          <cell r="C105" t="e">
            <v>#REF!</v>
          </cell>
          <cell r="I105" t="e">
            <v>#REF!</v>
          </cell>
          <cell r="J105" t="e">
            <v>#REF!</v>
          </cell>
          <cell r="M105" t="e">
            <v>#REF!</v>
          </cell>
          <cell r="P105" t="e">
            <v>#REF!</v>
          </cell>
          <cell r="S105" t="e">
            <v>#REF!</v>
          </cell>
          <cell r="U105">
            <v>261</v>
          </cell>
          <cell r="W105" t="e">
            <v>#REF!</v>
          </cell>
        </row>
        <row r="106">
          <cell r="C106" t="e">
            <v>#REF!</v>
          </cell>
          <cell r="I106" t="e">
            <v>#REF!</v>
          </cell>
          <cell r="J106" t="e">
            <v>#REF!</v>
          </cell>
          <cell r="M106" t="e">
            <v>#REF!</v>
          </cell>
          <cell r="P106" t="e">
            <v>#REF!</v>
          </cell>
          <cell r="S106">
            <v>278</v>
          </cell>
          <cell r="T106">
            <v>55</v>
          </cell>
          <cell r="U106">
            <v>3661</v>
          </cell>
          <cell r="V106" t="e">
            <v>#REF!</v>
          </cell>
          <cell r="W106" t="e">
            <v>#REF!</v>
          </cell>
          <cell r="X106">
            <v>0</v>
          </cell>
          <cell r="Y106">
            <v>0</v>
          </cell>
        </row>
        <row r="107">
          <cell r="C107" t="e">
            <v>#REF!</v>
          </cell>
          <cell r="I107" t="e">
            <v>#REF!</v>
          </cell>
          <cell r="J107" t="e">
            <v>#REF!</v>
          </cell>
          <cell r="M107" t="e">
            <v>#REF!</v>
          </cell>
          <cell r="P107" t="e">
            <v>#REF!</v>
          </cell>
          <cell r="T107">
            <v>55</v>
          </cell>
          <cell r="U107">
            <v>-38.052597442759001</v>
          </cell>
          <cell r="V107">
            <v>-38.052597442759001</v>
          </cell>
          <cell r="W107" t="e">
            <v>#REF!</v>
          </cell>
        </row>
        <row r="108">
          <cell r="C108" t="e">
            <v>#REF!</v>
          </cell>
          <cell r="D108">
            <v>0</v>
          </cell>
          <cell r="E108">
            <v>0</v>
          </cell>
          <cell r="I108" t="e">
            <v>#REF!</v>
          </cell>
          <cell r="J108" t="e">
            <v>#REF!</v>
          </cell>
          <cell r="M108" t="e">
            <v>#REF!</v>
          </cell>
          <cell r="N108">
            <v>0</v>
          </cell>
          <cell r="O108">
            <v>0</v>
          </cell>
          <cell r="P108" t="e">
            <v>#REF!</v>
          </cell>
          <cell r="Q108">
            <v>0</v>
          </cell>
          <cell r="R108">
            <v>0</v>
          </cell>
          <cell r="S108" t="e">
            <v>#REF!</v>
          </cell>
          <cell r="T108">
            <v>0</v>
          </cell>
          <cell r="U108">
            <v>268</v>
          </cell>
          <cell r="V108" t="e">
            <v>#REF!</v>
          </cell>
          <cell r="W108">
            <v>0</v>
          </cell>
          <cell r="X108">
            <v>0</v>
          </cell>
          <cell r="Y108">
            <v>0</v>
          </cell>
          <cell r="Z108">
            <v>0</v>
          </cell>
          <cell r="AA108">
            <v>0</v>
          </cell>
        </row>
        <row r="109">
          <cell r="C109" t="e">
            <v>#REF!</v>
          </cell>
          <cell r="D109">
            <v>0</v>
          </cell>
          <cell r="E109">
            <v>0</v>
          </cell>
          <cell r="I109" t="e">
            <v>#REF!</v>
          </cell>
          <cell r="J109" t="e">
            <v>#REF!</v>
          </cell>
          <cell r="M109" t="e">
            <v>#REF!</v>
          </cell>
          <cell r="N109">
            <v>0</v>
          </cell>
          <cell r="O109">
            <v>0</v>
          </cell>
          <cell r="P109" t="e">
            <v>#REF!</v>
          </cell>
          <cell r="S109" t="e">
            <v>#REF!</v>
          </cell>
          <cell r="T109">
            <v>0</v>
          </cell>
          <cell r="U109">
            <v>0</v>
          </cell>
          <cell r="V109">
            <v>0</v>
          </cell>
          <cell r="W109" t="e">
            <v>#REF!</v>
          </cell>
        </row>
        <row r="110">
          <cell r="C110" t="e">
            <v>#REF!</v>
          </cell>
          <cell r="I110" t="e">
            <v>#REF!</v>
          </cell>
          <cell r="J110" t="e">
            <v>#REF!</v>
          </cell>
          <cell r="M110" t="e">
            <v>#REF!</v>
          </cell>
          <cell r="P110" t="e">
            <v>#REF!</v>
          </cell>
          <cell r="S110">
            <v>708.125</v>
          </cell>
          <cell r="U110">
            <v>0</v>
          </cell>
          <cell r="W110" t="e">
            <v>#REF!</v>
          </cell>
          <cell r="X110">
            <v>0</v>
          </cell>
        </row>
        <row r="111">
          <cell r="C111" t="e">
            <v>#REF!</v>
          </cell>
          <cell r="I111" t="e">
            <v>#REF!</v>
          </cell>
          <cell r="J111" t="e">
            <v>#REF!</v>
          </cell>
          <cell r="M111" t="e">
            <v>#REF!</v>
          </cell>
          <cell r="P111" t="e">
            <v>#REF!</v>
          </cell>
          <cell r="S111">
            <v>897</v>
          </cell>
          <cell r="U111">
            <v>1568.5</v>
          </cell>
          <cell r="W111" t="e">
            <v>#REF!</v>
          </cell>
        </row>
        <row r="112">
          <cell r="C112" t="e">
            <v>#REF!</v>
          </cell>
          <cell r="I112">
            <v>13</v>
          </cell>
          <cell r="J112">
            <v>9.3333333333333339</v>
          </cell>
          <cell r="M112">
            <v>0</v>
          </cell>
          <cell r="P112">
            <v>30</v>
          </cell>
          <cell r="S112">
            <v>0</v>
          </cell>
          <cell r="U112">
            <v>53.583333333333336</v>
          </cell>
          <cell r="V112" t="e">
            <v>#REF!</v>
          </cell>
          <cell r="W112" t="e">
            <v>#REF!</v>
          </cell>
        </row>
        <row r="113">
          <cell r="C113">
            <v>-12710</v>
          </cell>
          <cell r="P113">
            <v>0</v>
          </cell>
          <cell r="S113">
            <v>0</v>
          </cell>
          <cell r="W113">
            <v>-12710</v>
          </cell>
          <cell r="X113" t="e">
            <v>#REF!</v>
          </cell>
        </row>
        <row r="114">
          <cell r="C114">
            <v>0</v>
          </cell>
          <cell r="P114">
            <v>0</v>
          </cell>
          <cell r="S114">
            <v>0</v>
          </cell>
          <cell r="U114" t="e">
            <v>#REF!</v>
          </cell>
          <cell r="V114" t="e">
            <v>#REF!</v>
          </cell>
          <cell r="W114" t="e">
            <v>#REF!</v>
          </cell>
          <cell r="X114">
            <v>0</v>
          </cell>
        </row>
        <row r="115">
          <cell r="C115" t="e">
            <v>#REF!</v>
          </cell>
          <cell r="D115">
            <v>0</v>
          </cell>
          <cell r="E115">
            <v>0</v>
          </cell>
          <cell r="I115" t="e">
            <v>#REF!</v>
          </cell>
          <cell r="J115" t="e">
            <v>#REF!</v>
          </cell>
          <cell r="M115" t="e">
            <v>#REF!</v>
          </cell>
          <cell r="N115">
            <v>0</v>
          </cell>
          <cell r="O115">
            <v>0</v>
          </cell>
          <cell r="P115" t="e">
            <v>#REF!</v>
          </cell>
          <cell r="Q115">
            <v>0</v>
          </cell>
          <cell r="R115">
            <v>0</v>
          </cell>
          <cell r="S115" t="e">
            <v>#REF!</v>
          </cell>
          <cell r="T115">
            <v>65</v>
          </cell>
          <cell r="U115" t="e">
            <v>#REF!</v>
          </cell>
          <cell r="W115" t="e">
            <v>#REF!</v>
          </cell>
          <cell r="Z115">
            <v>0</v>
          </cell>
          <cell r="AA115">
            <v>0</v>
          </cell>
          <cell r="AB115">
            <v>0</v>
          </cell>
          <cell r="AC115">
            <v>0</v>
          </cell>
        </row>
        <row r="116">
          <cell r="C116" t="e">
            <v>#REF!</v>
          </cell>
          <cell r="D116">
            <v>0</v>
          </cell>
          <cell r="E116">
            <v>0</v>
          </cell>
          <cell r="I116" t="e">
            <v>#REF!</v>
          </cell>
          <cell r="J116" t="e">
            <v>#REF!</v>
          </cell>
          <cell r="M116" t="e">
            <v>#REF!</v>
          </cell>
          <cell r="N116">
            <v>0</v>
          </cell>
          <cell r="O116">
            <v>0</v>
          </cell>
          <cell r="P116" t="e">
            <v>#REF!</v>
          </cell>
          <cell r="Q116">
            <v>0</v>
          </cell>
          <cell r="R116">
            <v>0</v>
          </cell>
          <cell r="S116" t="e">
            <v>#REF!</v>
          </cell>
          <cell r="T116">
            <v>65</v>
          </cell>
          <cell r="U116">
            <v>7512.0307358905739</v>
          </cell>
          <cell r="V116" t="e">
            <v>#REF!</v>
          </cell>
          <cell r="W116" t="e">
            <v>#REF!</v>
          </cell>
          <cell r="X116">
            <v>0</v>
          </cell>
          <cell r="AC116">
            <v>0</v>
          </cell>
        </row>
        <row r="117">
          <cell r="C117" t="e">
            <v>#REF!</v>
          </cell>
          <cell r="D117">
            <v>0</v>
          </cell>
          <cell r="E117">
            <v>0</v>
          </cell>
          <cell r="I117">
            <v>672.25</v>
          </cell>
          <cell r="J117">
            <v>1037.0833333333333</v>
          </cell>
          <cell r="M117">
            <v>136.125</v>
          </cell>
          <cell r="N117">
            <v>0</v>
          </cell>
          <cell r="O117">
            <v>0</v>
          </cell>
          <cell r="P117">
            <v>291.25</v>
          </cell>
          <cell r="S117">
            <v>1077.625</v>
          </cell>
          <cell r="T117">
            <v>0</v>
          </cell>
          <cell r="U117">
            <v>6599.0307358905739</v>
          </cell>
          <cell r="W117" t="e">
            <v>#REF!</v>
          </cell>
          <cell r="X117">
            <v>0</v>
          </cell>
          <cell r="Z117">
            <v>0</v>
          </cell>
        </row>
        <row r="118">
          <cell r="P118">
            <v>0</v>
          </cell>
          <cell r="S118">
            <v>0</v>
          </cell>
          <cell r="U118" t="e">
            <v>#REF!</v>
          </cell>
          <cell r="W118" t="e">
            <v>#REF!</v>
          </cell>
          <cell r="X118">
            <v>0</v>
          </cell>
        </row>
        <row r="119">
          <cell r="P119" t="str">
            <v xml:space="preserve"> </v>
          </cell>
          <cell r="S119">
            <v>0</v>
          </cell>
          <cell r="U119">
            <v>-230.79318209931299</v>
          </cell>
          <cell r="W119" t="e">
            <v>#REF!</v>
          </cell>
          <cell r="X119" t="e">
            <v>#REF!</v>
          </cell>
          <cell r="Y119" t="e">
            <v>#REF!</v>
          </cell>
        </row>
        <row r="120">
          <cell r="P120">
            <v>0</v>
          </cell>
          <cell r="S120">
            <v>0</v>
          </cell>
          <cell r="U120">
            <v>-380.52597442758997</v>
          </cell>
          <cell r="V120">
            <v>6725.3341754385983</v>
          </cell>
          <cell r="W120">
            <v>-7406.8601498661901</v>
          </cell>
          <cell r="X120" t="e">
            <v>#REF!</v>
          </cell>
        </row>
        <row r="121">
          <cell r="P121">
            <v>0</v>
          </cell>
          <cell r="S121">
            <v>0</v>
          </cell>
          <cell r="U121">
            <v>0</v>
          </cell>
          <cell r="W121">
            <v>0</v>
          </cell>
          <cell r="X121">
            <v>0</v>
          </cell>
          <cell r="Z121">
            <v>0</v>
          </cell>
        </row>
        <row r="122">
          <cell r="P122">
            <v>0</v>
          </cell>
          <cell r="S122">
            <v>0</v>
          </cell>
          <cell r="U122">
            <v>-149.73279232827699</v>
          </cell>
          <cell r="X122">
            <v>0</v>
          </cell>
          <cell r="AC122">
            <v>0</v>
          </cell>
        </row>
        <row r="123">
          <cell r="U123">
            <v>7.59</v>
          </cell>
          <cell r="X123" t="e">
            <v>#DIV/0!</v>
          </cell>
        </row>
        <row r="124">
          <cell r="S124">
            <v>0</v>
          </cell>
          <cell r="U124">
            <v>0</v>
          </cell>
          <cell r="W124">
            <v>24998</v>
          </cell>
          <cell r="X124">
            <v>0</v>
          </cell>
          <cell r="Y124">
            <v>24998</v>
          </cell>
          <cell r="Z124">
            <v>0</v>
          </cell>
          <cell r="AB124">
            <v>0</v>
          </cell>
        </row>
        <row r="125">
          <cell r="T125">
            <v>0</v>
          </cell>
          <cell r="U125">
            <v>8678</v>
          </cell>
          <cell r="W125" t="e">
            <v>#REF!</v>
          </cell>
          <cell r="X125" t="e">
            <v>#VALUE!</v>
          </cell>
          <cell r="Z125">
            <v>0</v>
          </cell>
          <cell r="AC125">
            <v>0</v>
          </cell>
        </row>
        <row r="126">
          <cell r="U126">
            <v>-7406.8601498661901</v>
          </cell>
          <cell r="V126">
            <v>25363</v>
          </cell>
          <cell r="W126">
            <v>30.79</v>
          </cell>
          <cell r="Z126" t="e">
            <v>#DIV/0!</v>
          </cell>
          <cell r="AC126">
            <v>0</v>
          </cell>
        </row>
        <row r="127">
          <cell r="U127">
            <v>30.45</v>
          </cell>
          <cell r="W127" t="e">
            <v>#REF!</v>
          </cell>
          <cell r="Z127" t="e">
            <v>#REF!</v>
          </cell>
          <cell r="AC127" t="e">
            <v>#DIV/0!</v>
          </cell>
        </row>
        <row r="128">
          <cell r="T128">
            <v>300</v>
          </cell>
          <cell r="U128">
            <v>56.44</v>
          </cell>
          <cell r="W128">
            <v>0</v>
          </cell>
          <cell r="Z128">
            <v>0</v>
          </cell>
          <cell r="AC128" t="e">
            <v>#DIV/0!</v>
          </cell>
        </row>
        <row r="129">
          <cell r="J129">
            <v>0</v>
          </cell>
          <cell r="U129">
            <v>0</v>
          </cell>
          <cell r="AC129">
            <v>0</v>
          </cell>
        </row>
        <row r="130">
          <cell r="W130">
            <v>11.87</v>
          </cell>
          <cell r="Z130" t="e">
            <v>#DIV/0!</v>
          </cell>
        </row>
        <row r="131">
          <cell r="P131">
            <v>1223</v>
          </cell>
          <cell r="Q131">
            <v>0</v>
          </cell>
          <cell r="R131">
            <v>0</v>
          </cell>
          <cell r="S131">
            <v>0</v>
          </cell>
          <cell r="T131">
            <v>0</v>
          </cell>
          <cell r="U131">
            <v>8.49</v>
          </cell>
          <cell r="V131">
            <v>25363</v>
          </cell>
          <cell r="W131">
            <v>0</v>
          </cell>
          <cell r="X131">
            <v>0</v>
          </cell>
          <cell r="Y131">
            <v>0</v>
          </cell>
          <cell r="Z131">
            <v>0</v>
          </cell>
          <cell r="AA131">
            <v>0</v>
          </cell>
          <cell r="AC131" t="e">
            <v>#DIV/0!</v>
          </cell>
        </row>
        <row r="132">
          <cell r="P132">
            <v>2446</v>
          </cell>
          <cell r="S132">
            <v>0</v>
          </cell>
          <cell r="T132">
            <v>0</v>
          </cell>
          <cell r="U132">
            <v>0</v>
          </cell>
          <cell r="V132">
            <v>187.5</v>
          </cell>
          <cell r="W132" t="e">
            <v>#REF!</v>
          </cell>
          <cell r="X132">
            <v>0</v>
          </cell>
          <cell r="Y132">
            <v>0</v>
          </cell>
          <cell r="Z132" t="e">
            <v>#REF!</v>
          </cell>
        </row>
        <row r="133">
          <cell r="T133">
            <v>0</v>
          </cell>
          <cell r="U133">
            <v>6.57</v>
          </cell>
          <cell r="V133">
            <v>25550.5</v>
          </cell>
          <cell r="W133">
            <v>57083</v>
          </cell>
          <cell r="X133">
            <v>57083</v>
          </cell>
          <cell r="AC133" t="e">
            <v>#DIV/0!</v>
          </cell>
        </row>
        <row r="134">
          <cell r="U134">
            <v>29726</v>
          </cell>
          <cell r="V134">
            <v>29726</v>
          </cell>
          <cell r="X134" t="e">
            <v>#REF!</v>
          </cell>
          <cell r="Y134" t="e">
            <v>#VALUE!</v>
          </cell>
          <cell r="Z134" t="e">
            <v>#REF!</v>
          </cell>
          <cell r="AA134" t="e">
            <v>#REF!</v>
          </cell>
        </row>
        <row r="135">
          <cell r="T135">
            <v>300</v>
          </cell>
          <cell r="U135" t="e">
            <v>#REF!</v>
          </cell>
          <cell r="V135" t="e">
            <v>#REF!</v>
          </cell>
          <cell r="W135">
            <v>300</v>
          </cell>
        </row>
        <row r="136">
          <cell r="J136">
            <v>1</v>
          </cell>
          <cell r="T136">
            <v>300</v>
          </cell>
          <cell r="U136">
            <v>300</v>
          </cell>
          <cell r="W136">
            <v>1</v>
          </cell>
        </row>
        <row r="137">
          <cell r="C137">
            <v>0</v>
          </cell>
          <cell r="I137">
            <v>0</v>
          </cell>
          <cell r="J137">
            <v>1</v>
          </cell>
          <cell r="M137">
            <v>0</v>
          </cell>
          <cell r="P137">
            <v>0</v>
          </cell>
          <cell r="S137">
            <v>0</v>
          </cell>
          <cell r="T137">
            <v>142</v>
          </cell>
          <cell r="U137">
            <v>1</v>
          </cell>
        </row>
        <row r="138">
          <cell r="C138" t="e">
            <v>#REF!</v>
          </cell>
          <cell r="I138" t="e">
            <v>#REF!</v>
          </cell>
          <cell r="J138" t="e">
            <v>#REF!</v>
          </cell>
          <cell r="M138" t="e">
            <v>#REF!</v>
          </cell>
          <cell r="P138" t="e">
            <v>#REF!</v>
          </cell>
          <cell r="T138">
            <v>0</v>
          </cell>
          <cell r="U138" t="e">
            <v>#REF!</v>
          </cell>
          <cell r="W138">
            <v>82081</v>
          </cell>
          <cell r="X138">
            <v>57083</v>
          </cell>
          <cell r="Y138">
            <v>24998</v>
          </cell>
          <cell r="Z138">
            <v>0</v>
          </cell>
        </row>
        <row r="139">
          <cell r="C139">
            <v>40</v>
          </cell>
          <cell r="T139">
            <v>0</v>
          </cell>
          <cell r="U139">
            <v>38404</v>
          </cell>
          <cell r="V139">
            <v>29726</v>
          </cell>
          <cell r="W139">
            <v>0</v>
          </cell>
          <cell r="X139">
            <v>0</v>
          </cell>
          <cell r="AC139">
            <v>0</v>
          </cell>
        </row>
        <row r="140">
          <cell r="U140">
            <v>0</v>
          </cell>
          <cell r="V140">
            <v>0</v>
          </cell>
          <cell r="W140">
            <v>82081</v>
          </cell>
          <cell r="X140">
            <v>57083</v>
          </cell>
          <cell r="Y140">
            <v>24998</v>
          </cell>
        </row>
        <row r="141">
          <cell r="U141">
            <v>38404</v>
          </cell>
          <cell r="V141">
            <v>29726</v>
          </cell>
          <cell r="W141">
            <v>8678</v>
          </cell>
          <cell r="Z141" t="e">
            <v>#REF!</v>
          </cell>
          <cell r="AA141" t="e">
            <v>#REF!</v>
          </cell>
          <cell r="AB141" t="e">
            <v>#REF!</v>
          </cell>
          <cell r="AC141" t="e">
            <v>#REF!</v>
          </cell>
        </row>
        <row r="142">
          <cell r="W142" t="e">
            <v>#REF!</v>
          </cell>
          <cell r="X142" t="e">
            <v>#REF!</v>
          </cell>
          <cell r="Y142" t="e">
            <v>#REF!</v>
          </cell>
          <cell r="AC142">
            <v>3160</v>
          </cell>
        </row>
        <row r="143">
          <cell r="C143">
            <v>17.179166666666667</v>
          </cell>
          <cell r="U143">
            <v>-1</v>
          </cell>
          <cell r="V143">
            <v>29.2</v>
          </cell>
          <cell r="W143">
            <v>-46</v>
          </cell>
        </row>
        <row r="144">
          <cell r="C144">
            <v>0</v>
          </cell>
          <cell r="I144">
            <v>0</v>
          </cell>
          <cell r="J144">
            <v>0</v>
          </cell>
          <cell r="M144">
            <v>0</v>
          </cell>
          <cell r="N144" t="str">
            <v xml:space="preserve">                   КОРИГУВАННЯ   ПЛАНУ   НА   СЕРПЕНЬ  1998 р</v>
          </cell>
          <cell r="P144">
            <v>0</v>
          </cell>
          <cell r="S144">
            <v>0</v>
          </cell>
          <cell r="W144">
            <v>0</v>
          </cell>
        </row>
        <row r="145">
          <cell r="C145">
            <v>72</v>
          </cell>
          <cell r="I145">
            <v>604</v>
          </cell>
          <cell r="J145">
            <v>1770.6000000000001</v>
          </cell>
          <cell r="M145">
            <v>753.30000000000007</v>
          </cell>
          <cell r="P145">
            <v>322</v>
          </cell>
          <cell r="S145">
            <v>0</v>
          </cell>
          <cell r="T145">
            <v>312</v>
          </cell>
          <cell r="U145">
            <v>0</v>
          </cell>
          <cell r="W145">
            <v>3847.9000000000005</v>
          </cell>
        </row>
        <row r="146">
          <cell r="C146">
            <v>72</v>
          </cell>
          <cell r="I146">
            <v>370</v>
          </cell>
          <cell r="J146">
            <v>1217.0999999999999</v>
          </cell>
          <cell r="M146">
            <v>548.70000000000005</v>
          </cell>
          <cell r="P146">
            <v>180</v>
          </cell>
          <cell r="T146">
            <v>194</v>
          </cell>
          <cell r="U146">
            <v>4402</v>
          </cell>
          <cell r="W146">
            <v>2595.8000000000002</v>
          </cell>
        </row>
        <row r="147">
          <cell r="C147">
            <v>80</v>
          </cell>
          <cell r="I147">
            <v>300</v>
          </cell>
          <cell r="J147">
            <v>1360</v>
          </cell>
          <cell r="M147">
            <v>7</v>
          </cell>
          <cell r="P147">
            <v>1174</v>
          </cell>
          <cell r="U147">
            <v>2921</v>
          </cell>
          <cell r="W147">
            <v>0</v>
          </cell>
        </row>
        <row r="148">
          <cell r="I148">
            <v>0</v>
          </cell>
          <cell r="U148">
            <v>0</v>
          </cell>
          <cell r="W148">
            <v>0</v>
          </cell>
        </row>
        <row r="149">
          <cell r="I149" t="e">
            <v>#REF!</v>
          </cell>
          <cell r="J149" t="e">
            <v>#REF!</v>
          </cell>
          <cell r="M149" t="e">
            <v>#REF!</v>
          </cell>
          <cell r="P149" t="e">
            <v>#REF!</v>
          </cell>
          <cell r="U149">
            <v>0</v>
          </cell>
          <cell r="W149" t="e">
            <v>#REF!</v>
          </cell>
        </row>
        <row r="150">
          <cell r="C150">
            <v>17.179166666666667</v>
          </cell>
          <cell r="I150">
            <v>502</v>
          </cell>
          <cell r="J150">
            <v>1041.8333333333333</v>
          </cell>
          <cell r="K150">
            <v>0</v>
          </cell>
          <cell r="L150">
            <v>0</v>
          </cell>
          <cell r="M150">
            <v>213</v>
          </cell>
          <cell r="N150" t="e">
            <v>#REF!</v>
          </cell>
          <cell r="O150">
            <v>0</v>
          </cell>
          <cell r="P150">
            <v>0</v>
          </cell>
          <cell r="S150" t="e">
            <v>#REF!</v>
          </cell>
          <cell r="T150">
            <v>630</v>
          </cell>
          <cell r="U150">
            <v>317</v>
          </cell>
          <cell r="W150">
            <v>1774.0124999999998</v>
          </cell>
        </row>
        <row r="151">
          <cell r="C151">
            <v>17.179166666666667</v>
          </cell>
          <cell r="I151">
            <v>0</v>
          </cell>
          <cell r="J151">
            <v>0</v>
          </cell>
          <cell r="M151">
            <v>0</v>
          </cell>
          <cell r="U151">
            <v>1774.0124999999998</v>
          </cell>
          <cell r="W151">
            <v>0</v>
          </cell>
        </row>
        <row r="152">
          <cell r="C152">
            <v>0</v>
          </cell>
          <cell r="I152" t="e">
            <v>#REF!</v>
          </cell>
          <cell r="J152" t="e">
            <v>#REF!</v>
          </cell>
          <cell r="M152" t="e">
            <v>#REF!</v>
          </cell>
          <cell r="P152" t="e">
            <v>#REF!</v>
          </cell>
          <cell r="U152">
            <v>0</v>
          </cell>
          <cell r="W152" t="e">
            <v>#REF!</v>
          </cell>
        </row>
        <row r="153">
          <cell r="C153">
            <v>80</v>
          </cell>
          <cell r="I153" t="e">
            <v>#REF!</v>
          </cell>
          <cell r="J153" t="e">
            <v>#REF!</v>
          </cell>
          <cell r="M153" t="e">
            <v>#REF!</v>
          </cell>
          <cell r="P153" t="e">
            <v>#REF!</v>
          </cell>
          <cell r="S153">
            <v>0</v>
          </cell>
          <cell r="U153">
            <v>4085</v>
          </cell>
          <cell r="W153" t="e">
            <v>#REF!</v>
          </cell>
        </row>
        <row r="154">
          <cell r="C154">
            <v>80</v>
          </cell>
          <cell r="I154">
            <v>0</v>
          </cell>
          <cell r="J154" t="e">
            <v>#REF!</v>
          </cell>
          <cell r="M154" t="e">
            <v>#REF!</v>
          </cell>
          <cell r="P154" t="e">
            <v>#REF!</v>
          </cell>
          <cell r="W154" t="e">
            <v>#REF!</v>
          </cell>
          <cell r="Y154">
            <v>1507.2</v>
          </cell>
        </row>
        <row r="155">
          <cell r="I155">
            <v>-195.33333333333334</v>
          </cell>
          <cell r="J155">
            <v>-166</v>
          </cell>
          <cell r="M155">
            <v>-272</v>
          </cell>
          <cell r="O155">
            <v>250</v>
          </cell>
          <cell r="P155">
            <v>-165.33333333333334</v>
          </cell>
          <cell r="U155">
            <v>0</v>
          </cell>
          <cell r="W155">
            <v>-798.66666666666674</v>
          </cell>
          <cell r="X155" t="str">
            <v>ОЧИК.18.02.</v>
          </cell>
        </row>
        <row r="156">
          <cell r="I156">
            <v>0</v>
          </cell>
          <cell r="J156">
            <v>-298</v>
          </cell>
          <cell r="M156">
            <v>-180</v>
          </cell>
          <cell r="P156">
            <v>-100</v>
          </cell>
          <cell r="U156">
            <v>-578</v>
          </cell>
          <cell r="W156">
            <v>0</v>
          </cell>
        </row>
        <row r="157">
          <cell r="C157" t="e">
            <v>#REF!</v>
          </cell>
          <cell r="D157" t="str">
            <v>АПАРАТ ЕЛЕКТРО</v>
          </cell>
          <cell r="E157" t="str">
            <v>АПАРАТ ТЕПЛО</v>
          </cell>
          <cell r="I157" t="e">
            <v>#REF!</v>
          </cell>
          <cell r="J157" t="e">
            <v>#REF!</v>
          </cell>
          <cell r="K157">
            <v>0</v>
          </cell>
          <cell r="L157">
            <v>0</v>
          </cell>
          <cell r="M157" t="e">
            <v>#REF!</v>
          </cell>
          <cell r="N157">
            <v>0</v>
          </cell>
          <cell r="O157">
            <v>0</v>
          </cell>
          <cell r="P157" t="e">
            <v>#REF!</v>
          </cell>
          <cell r="Q157" t="str">
            <v>Е/Е</v>
          </cell>
          <cell r="R157" t="str">
            <v xml:space="preserve"> Т/Е</v>
          </cell>
          <cell r="S157">
            <v>171</v>
          </cell>
          <cell r="T157">
            <v>205</v>
          </cell>
          <cell r="U157">
            <v>0</v>
          </cell>
          <cell r="V157" t="str">
            <v>Е/Е</v>
          </cell>
          <cell r="W157" t="e">
            <v>#REF!</v>
          </cell>
          <cell r="X157" t="str">
            <v>СТАНЦІї ЕЛЕКТРО</v>
          </cell>
          <cell r="Y157" t="str">
            <v>СТАНЦІІ ТЕПЛОВІ</v>
          </cell>
          <cell r="Z157" t="str">
            <v>МЕРЕЖІ ЕЛЕКТРО</v>
          </cell>
          <cell r="AA157" t="str">
            <v>МЕРЕЖІ ТЕПЛОВІ</v>
          </cell>
        </row>
        <row r="158">
          <cell r="C158">
            <v>950</v>
          </cell>
          <cell r="I158">
            <v>758</v>
          </cell>
          <cell r="J158">
            <v>1197</v>
          </cell>
          <cell r="K158">
            <v>0</v>
          </cell>
          <cell r="L158">
            <v>0</v>
          </cell>
          <cell r="M158">
            <v>874</v>
          </cell>
          <cell r="N158">
            <v>0</v>
          </cell>
          <cell r="O158">
            <v>0</v>
          </cell>
          <cell r="P158">
            <v>450</v>
          </cell>
          <cell r="S158">
            <v>414</v>
          </cell>
          <cell r="T158">
            <v>630</v>
          </cell>
          <cell r="U158">
            <v>4643</v>
          </cell>
          <cell r="X158">
            <v>1.954</v>
          </cell>
          <cell r="Y158">
            <v>1.954</v>
          </cell>
          <cell r="Z158">
            <v>1.954</v>
          </cell>
          <cell r="AA158">
            <v>1.905</v>
          </cell>
        </row>
        <row r="159">
          <cell r="C159">
            <v>57</v>
          </cell>
          <cell r="O159">
            <v>250</v>
          </cell>
        </row>
        <row r="160">
          <cell r="C160">
            <v>0</v>
          </cell>
          <cell r="J160" t="e">
            <v>#REF!</v>
          </cell>
          <cell r="M160" t="e">
            <v>#REF!</v>
          </cell>
          <cell r="N160" t="e">
            <v>#REF!</v>
          </cell>
          <cell r="O160">
            <v>250</v>
          </cell>
          <cell r="U160" t="e">
            <v>#REF!</v>
          </cell>
          <cell r="X160">
            <v>221.49122807017542</v>
          </cell>
        </row>
        <row r="161">
          <cell r="C161">
            <v>0</v>
          </cell>
          <cell r="J161" t="e">
            <v>#REF!</v>
          </cell>
          <cell r="M161" t="e">
            <v>#REF!</v>
          </cell>
          <cell r="N161" t="e">
            <v>#REF!</v>
          </cell>
          <cell r="U161" t="e">
            <v>#REF!</v>
          </cell>
          <cell r="X161">
            <v>252.49999999999997</v>
          </cell>
          <cell r="AA161" t="e">
            <v>#REF!</v>
          </cell>
        </row>
        <row r="162">
          <cell r="I162">
            <v>0</v>
          </cell>
          <cell r="J162">
            <v>82.5</v>
          </cell>
          <cell r="M162">
            <v>82.5</v>
          </cell>
          <cell r="N162">
            <v>82.5</v>
          </cell>
          <cell r="Q162">
            <v>63.33</v>
          </cell>
          <cell r="R162">
            <v>63.33</v>
          </cell>
          <cell r="S162">
            <v>63.33</v>
          </cell>
          <cell r="T162">
            <v>63.33</v>
          </cell>
          <cell r="U162">
            <v>82.5</v>
          </cell>
          <cell r="X162">
            <v>66</v>
          </cell>
          <cell r="Z162" t="str">
            <v>ОЧИК.18.02.</v>
          </cell>
        </row>
        <row r="163">
          <cell r="I163">
            <v>0</v>
          </cell>
          <cell r="J163" t="e">
            <v>#REF!</v>
          </cell>
          <cell r="M163" t="e">
            <v>#REF!</v>
          </cell>
          <cell r="N163" t="e">
            <v>#REF!</v>
          </cell>
          <cell r="P163">
            <v>0</v>
          </cell>
          <cell r="S163">
            <v>0</v>
          </cell>
          <cell r="U163" t="e">
            <v>#REF!</v>
          </cell>
          <cell r="X163">
            <v>128.964</v>
          </cell>
          <cell r="AC163" t="str">
            <v>ОЧИК.18.02.</v>
          </cell>
        </row>
        <row r="164">
          <cell r="C164" t="str">
            <v>АПАРАТ ВСЬОГО</v>
          </cell>
          <cell r="D164" t="str">
            <v>АПАРАТ ЕЛЕКТРО</v>
          </cell>
          <cell r="E164" t="str">
            <v>АПАРАТ ТЕПЛО</v>
          </cell>
          <cell r="I164" t="str">
            <v>ККМ</v>
          </cell>
          <cell r="J164" t="str">
            <v>КТМ</v>
          </cell>
          <cell r="M164" t="str">
            <v>ТЕЦ-5 ВСЬОГО</v>
          </cell>
          <cell r="N164" t="str">
            <v>Е/Е</v>
          </cell>
          <cell r="O164" t="str">
            <v xml:space="preserve"> Т/Е</v>
          </cell>
          <cell r="P164" t="str">
            <v>ТЕЦ-6 ВСЬОГО</v>
          </cell>
          <cell r="Q164" t="str">
            <v>Е/Е</v>
          </cell>
          <cell r="R164" t="str">
            <v xml:space="preserve"> Т/Е</v>
          </cell>
          <cell r="S164" t="str">
            <v xml:space="preserve">ДОП.ВИР. </v>
          </cell>
          <cell r="T164" t="str">
            <v>ДОП.ВИР. СТ.ОРГ.</v>
          </cell>
          <cell r="U164" t="e">
            <v>#REF!</v>
          </cell>
          <cell r="W164" t="str">
            <v>АК КЕ ВСЬОГО</v>
          </cell>
          <cell r="X164" t="str">
            <v>Е/Е</v>
          </cell>
          <cell r="Y164" t="str">
            <v xml:space="preserve"> Т/Е</v>
          </cell>
          <cell r="Z164" t="str">
            <v>СТАНЦІї ЕЛЕКТРО</v>
          </cell>
          <cell r="AA164" t="str">
            <v>СТАНЦІІ ТЕПЛОВІ</v>
          </cell>
          <cell r="AB164" t="str">
            <v>МЕРЕЖІ ЕЛЕКТРО</v>
          </cell>
          <cell r="AC164" t="str">
            <v>МЕРЕЖІ ТЕПЛОВІ</v>
          </cell>
        </row>
        <row r="165">
          <cell r="C165">
            <v>2.78</v>
          </cell>
          <cell r="D165" t="str">
            <v>АПАРАТ ЕЛЕКТРО</v>
          </cell>
          <cell r="E165" t="str">
            <v>АПАРАТ ТЕПЛО</v>
          </cell>
          <cell r="I165" t="str">
            <v>ККМ</v>
          </cell>
          <cell r="J165">
            <v>3.5</v>
          </cell>
          <cell r="K165">
            <v>2.78</v>
          </cell>
          <cell r="L165">
            <v>2.78</v>
          </cell>
          <cell r="M165">
            <v>3.5</v>
          </cell>
          <cell r="N165" t="str">
            <v>Е/Е</v>
          </cell>
          <cell r="O165" t="str">
            <v xml:space="preserve"> Т/Е</v>
          </cell>
          <cell r="P165">
            <v>3.5</v>
          </cell>
          <cell r="Q165" t="str">
            <v>Е/Е</v>
          </cell>
          <cell r="R165" t="str">
            <v xml:space="preserve"> Т/Е</v>
          </cell>
          <cell r="S165" t="str">
            <v xml:space="preserve">ДОП.ВИР. </v>
          </cell>
          <cell r="T165" t="str">
            <v>ДОП.ВИР. СТ.ОРГ.</v>
          </cell>
          <cell r="U165" t="str">
            <v>АК КЕ ВСЬОГО</v>
          </cell>
          <cell r="V165" t="str">
            <v>Е/Е</v>
          </cell>
          <cell r="W165">
            <v>3.4239999999999999</v>
          </cell>
          <cell r="X165">
            <v>693.59999999999991</v>
          </cell>
          <cell r="Z165">
            <v>2.1804999999999999</v>
          </cell>
          <cell r="AA165">
            <v>2.1804999999999999</v>
          </cell>
          <cell r="AB165">
            <v>2.1804999999999999</v>
          </cell>
          <cell r="AC165">
            <v>1.905</v>
          </cell>
        </row>
        <row r="166">
          <cell r="C166">
            <v>2.1149</v>
          </cell>
          <cell r="J166">
            <v>2.1435</v>
          </cell>
          <cell r="M166">
            <v>2.1435</v>
          </cell>
          <cell r="N166">
            <v>2.1435</v>
          </cell>
          <cell r="O166">
            <v>2.1435</v>
          </cell>
          <cell r="P166">
            <v>2.1435</v>
          </cell>
          <cell r="Q166">
            <v>2.1435</v>
          </cell>
          <cell r="R166">
            <v>2.1435</v>
          </cell>
          <cell r="S166">
            <v>2.1435</v>
          </cell>
          <cell r="T166">
            <v>2.1435</v>
          </cell>
          <cell r="U166">
            <v>2.1435</v>
          </cell>
          <cell r="X166">
            <v>197.2</v>
          </cell>
          <cell r="AC166">
            <v>2.1804999999999999</v>
          </cell>
        </row>
        <row r="167">
          <cell r="J167">
            <v>4.2000000000000028</v>
          </cell>
          <cell r="M167">
            <v>31.319999999999993</v>
          </cell>
          <cell r="N167" t="e">
            <v>#REF!</v>
          </cell>
          <cell r="P167">
            <v>21.72</v>
          </cell>
          <cell r="S167">
            <v>157</v>
          </cell>
          <cell r="U167" t="e">
            <v>#REF!</v>
          </cell>
          <cell r="W167">
            <v>57.239999999999995</v>
          </cell>
          <cell r="X167">
            <v>154</v>
          </cell>
          <cell r="Z167">
            <v>221.49122807017542</v>
          </cell>
        </row>
        <row r="168">
          <cell r="J168">
            <v>4.7639999999999958</v>
          </cell>
          <cell r="M168">
            <v>35.595999999999997</v>
          </cell>
          <cell r="P168">
            <v>24.786999999999999</v>
          </cell>
          <cell r="U168">
            <v>44.3</v>
          </cell>
          <cell r="W168">
            <v>65.146999999999991</v>
          </cell>
          <cell r="Z168">
            <v>252.49999999999997</v>
          </cell>
          <cell r="AC168">
            <v>221.49122807017542</v>
          </cell>
        </row>
        <row r="169">
          <cell r="I169">
            <v>0</v>
          </cell>
          <cell r="J169">
            <v>82.5</v>
          </cell>
          <cell r="M169">
            <v>82.5</v>
          </cell>
          <cell r="P169">
            <v>82.5</v>
          </cell>
          <cell r="S169">
            <v>82.5</v>
          </cell>
          <cell r="T169">
            <v>82.5</v>
          </cell>
          <cell r="U169">
            <v>50.49</v>
          </cell>
          <cell r="W169">
            <v>82.5</v>
          </cell>
          <cell r="Z169">
            <v>66</v>
          </cell>
          <cell r="AC169">
            <v>252.49999999999997</v>
          </cell>
        </row>
        <row r="170">
          <cell r="I170">
            <v>0</v>
          </cell>
          <cell r="J170">
            <v>288.75</v>
          </cell>
          <cell r="M170">
            <v>288.75</v>
          </cell>
          <cell r="P170">
            <v>288.75</v>
          </cell>
          <cell r="S170">
            <v>82.5</v>
          </cell>
          <cell r="T170">
            <v>82.5</v>
          </cell>
          <cell r="U170">
            <v>82.5</v>
          </cell>
          <cell r="W170">
            <v>288.75</v>
          </cell>
          <cell r="X170">
            <v>270.36363636363637</v>
          </cell>
          <cell r="Z170">
            <v>143.91299999999998</v>
          </cell>
          <cell r="AC170">
            <v>66</v>
          </cell>
        </row>
        <row r="171">
          <cell r="I171">
            <v>0</v>
          </cell>
          <cell r="J171">
            <v>1213</v>
          </cell>
          <cell r="M171">
            <v>9044</v>
          </cell>
          <cell r="P171">
            <v>6272</v>
          </cell>
          <cell r="S171">
            <v>1156.8545454545454</v>
          </cell>
          <cell r="U171">
            <v>176.84</v>
          </cell>
          <cell r="W171">
            <v>16528</v>
          </cell>
          <cell r="X171">
            <v>620.43636363636358</v>
          </cell>
          <cell r="Z171">
            <v>31875</v>
          </cell>
          <cell r="AC171">
            <v>143.91299999999998</v>
          </cell>
        </row>
        <row r="172">
          <cell r="J172">
            <v>133</v>
          </cell>
          <cell r="M172">
            <v>4626</v>
          </cell>
          <cell r="P172">
            <v>3075</v>
          </cell>
          <cell r="S172">
            <v>1737.3999999999999</v>
          </cell>
          <cell r="U172">
            <v>7834</v>
          </cell>
          <cell r="W172">
            <v>16529</v>
          </cell>
          <cell r="X172">
            <v>75.839416058394164</v>
          </cell>
          <cell r="AC172">
            <v>31875</v>
          </cell>
        </row>
        <row r="173">
          <cell r="J173">
            <v>40.5</v>
          </cell>
          <cell r="M173">
            <v>48.28</v>
          </cell>
          <cell r="P173">
            <v>46.980000000000004</v>
          </cell>
          <cell r="S173">
            <v>0</v>
          </cell>
          <cell r="U173">
            <v>7834</v>
          </cell>
          <cell r="W173">
            <v>135.76</v>
          </cell>
          <cell r="X173">
            <v>103.9</v>
          </cell>
        </row>
        <row r="174">
          <cell r="C174">
            <v>75</v>
          </cell>
          <cell r="I174">
            <v>75</v>
          </cell>
          <cell r="J174">
            <v>46.136000000000003</v>
          </cell>
          <cell r="M174">
            <v>55.003999999999998</v>
          </cell>
          <cell r="P174">
            <v>53.512999999999998</v>
          </cell>
          <cell r="S174">
            <v>0</v>
          </cell>
          <cell r="T174">
            <v>0</v>
          </cell>
          <cell r="U174">
            <v>80.7</v>
          </cell>
          <cell r="W174">
            <v>154.65299999999999</v>
          </cell>
          <cell r="X174">
            <v>99.938587512794271</v>
          </cell>
          <cell r="AA174">
            <v>75</v>
          </cell>
        </row>
        <row r="175">
          <cell r="J175">
            <v>63.33</v>
          </cell>
          <cell r="K175">
            <v>0</v>
          </cell>
          <cell r="L175">
            <v>0</v>
          </cell>
          <cell r="M175">
            <v>63.33</v>
          </cell>
          <cell r="P175">
            <v>63.33</v>
          </cell>
          <cell r="Q175">
            <v>0</v>
          </cell>
          <cell r="R175">
            <v>0</v>
          </cell>
          <cell r="S175">
            <v>4262</v>
          </cell>
          <cell r="T175">
            <v>0</v>
          </cell>
          <cell r="U175">
            <v>91.91</v>
          </cell>
          <cell r="V175">
            <v>0</v>
          </cell>
          <cell r="W175">
            <v>63.33</v>
          </cell>
          <cell r="X175">
            <v>195.28</v>
          </cell>
          <cell r="Y175">
            <v>0</v>
          </cell>
          <cell r="Z175">
            <v>0</v>
          </cell>
          <cell r="AA175">
            <v>0</v>
          </cell>
        </row>
        <row r="176">
          <cell r="J176">
            <v>221.66</v>
          </cell>
          <cell r="M176">
            <v>221.66</v>
          </cell>
          <cell r="P176">
            <v>221.66</v>
          </cell>
          <cell r="Q176">
            <v>0</v>
          </cell>
          <cell r="R176">
            <v>0</v>
          </cell>
          <cell r="S176">
            <v>4262</v>
          </cell>
          <cell r="T176">
            <v>0</v>
          </cell>
          <cell r="U176">
            <v>63.33</v>
          </cell>
          <cell r="V176">
            <v>0</v>
          </cell>
          <cell r="W176">
            <v>216.84</v>
          </cell>
          <cell r="X176">
            <v>14810</v>
          </cell>
          <cell r="Y176">
            <v>0</v>
          </cell>
          <cell r="Z176">
            <v>0</v>
          </cell>
          <cell r="AA176">
            <v>0</v>
          </cell>
        </row>
        <row r="177">
          <cell r="J177">
            <v>8977</v>
          </cell>
          <cell r="M177">
            <v>10702</v>
          </cell>
          <cell r="P177">
            <v>10414</v>
          </cell>
          <cell r="R177">
            <v>0</v>
          </cell>
          <cell r="S177">
            <v>0</v>
          </cell>
          <cell r="T177">
            <v>0</v>
          </cell>
          <cell r="U177">
            <v>135.75</v>
          </cell>
          <cell r="V177" t="e">
            <v>#REF!</v>
          </cell>
          <cell r="W177">
            <v>29438</v>
          </cell>
          <cell r="X177">
            <v>0</v>
          </cell>
          <cell r="Y177">
            <v>0</v>
          </cell>
          <cell r="Z177">
            <v>0</v>
          </cell>
          <cell r="AA177">
            <v>0</v>
          </cell>
        </row>
        <row r="178">
          <cell r="J178">
            <v>1378</v>
          </cell>
          <cell r="M178">
            <v>5286</v>
          </cell>
          <cell r="N178" t="e">
            <v>#REF!</v>
          </cell>
          <cell r="O178" t="e">
            <v>#REF!</v>
          </cell>
          <cell r="P178">
            <v>4291</v>
          </cell>
          <cell r="Q178" t="e">
            <v>#REF!</v>
          </cell>
          <cell r="R178" t="e">
            <v>#REF!</v>
          </cell>
          <cell r="U178">
            <v>10955</v>
          </cell>
          <cell r="V178" t="e">
            <v>#REF!</v>
          </cell>
          <cell r="W178">
            <v>30093</v>
          </cell>
          <cell r="X178">
            <v>356.4</v>
          </cell>
          <cell r="Y178">
            <v>74.900000000000006</v>
          </cell>
          <cell r="Z178">
            <v>281.5</v>
          </cell>
        </row>
        <row r="179">
          <cell r="J179">
            <v>0</v>
          </cell>
          <cell r="M179">
            <v>0</v>
          </cell>
          <cell r="N179" t="e">
            <v>#REF!</v>
          </cell>
          <cell r="O179" t="e">
            <v>#REF!</v>
          </cell>
          <cell r="P179">
            <v>0</v>
          </cell>
          <cell r="Q179" t="e">
            <v>#REF!</v>
          </cell>
          <cell r="R179" t="e">
            <v>#REF!</v>
          </cell>
          <cell r="U179">
            <v>10955</v>
          </cell>
          <cell r="V179" t="e">
            <v>#REF!</v>
          </cell>
          <cell r="W179">
            <v>0</v>
          </cell>
          <cell r="X179">
            <v>43374</v>
          </cell>
          <cell r="Y179">
            <v>9115.3552188552203</v>
          </cell>
          <cell r="Z179">
            <v>75.839416058394164</v>
          </cell>
        </row>
        <row r="180">
          <cell r="J180">
            <v>0</v>
          </cell>
          <cell r="M180">
            <v>0</v>
          </cell>
          <cell r="N180" t="e">
            <v>#REF!</v>
          </cell>
          <cell r="O180" t="e">
            <v>#REF!</v>
          </cell>
          <cell r="P180">
            <v>0</v>
          </cell>
          <cell r="Q180" t="e">
            <v>#REF!</v>
          </cell>
          <cell r="R180" t="e">
            <v>#REF!</v>
          </cell>
          <cell r="S180" t="str">
            <v/>
          </cell>
          <cell r="T180" t="str">
            <v/>
          </cell>
          <cell r="U180">
            <v>8.5</v>
          </cell>
          <cell r="V180" t="e">
            <v>#REF!</v>
          </cell>
          <cell r="W180">
            <v>0</v>
          </cell>
          <cell r="X180">
            <v>121.7</v>
          </cell>
          <cell r="Y180">
            <v>121.7</v>
          </cell>
          <cell r="Z180">
            <v>103.9</v>
          </cell>
          <cell r="AA180" t="str">
            <v/>
          </cell>
          <cell r="AC180">
            <v>75.839416058394164</v>
          </cell>
        </row>
        <row r="181">
          <cell r="C181">
            <v>75</v>
          </cell>
          <cell r="I181">
            <v>75</v>
          </cell>
          <cell r="J181">
            <v>100.5</v>
          </cell>
          <cell r="M181">
            <v>100.5</v>
          </cell>
          <cell r="P181">
            <v>100.5</v>
          </cell>
          <cell r="Q181">
            <v>0</v>
          </cell>
          <cell r="R181">
            <v>0</v>
          </cell>
          <cell r="S181">
            <v>1895.42</v>
          </cell>
          <cell r="T181">
            <v>0</v>
          </cell>
          <cell r="U181">
            <v>11.7</v>
          </cell>
          <cell r="V181" t="e">
            <v>#REF!</v>
          </cell>
          <cell r="W181">
            <v>100.5</v>
          </cell>
          <cell r="X181">
            <v>52</v>
          </cell>
          <cell r="Y181">
            <v>52</v>
          </cell>
          <cell r="Z181">
            <v>89.557440953909662</v>
          </cell>
          <cell r="AA181">
            <v>0</v>
          </cell>
          <cell r="AC181">
            <v>75</v>
          </cell>
        </row>
        <row r="182">
          <cell r="C182">
            <v>75</v>
          </cell>
          <cell r="I182">
            <v>75</v>
          </cell>
          <cell r="J182">
            <v>351.75</v>
          </cell>
          <cell r="K182">
            <v>0</v>
          </cell>
          <cell r="L182">
            <v>0</v>
          </cell>
          <cell r="M182">
            <v>351.75</v>
          </cell>
          <cell r="P182">
            <v>351.75</v>
          </cell>
          <cell r="Q182">
            <v>0</v>
          </cell>
          <cell r="R182">
            <v>0</v>
          </cell>
          <cell r="S182">
            <v>580.5454545454545</v>
          </cell>
          <cell r="T182">
            <v>0</v>
          </cell>
          <cell r="U182">
            <v>100.5</v>
          </cell>
          <cell r="V182" t="e">
            <v>#REF!</v>
          </cell>
          <cell r="W182">
            <v>344.11199999999997</v>
          </cell>
          <cell r="X182">
            <v>43426</v>
          </cell>
          <cell r="Y182">
            <v>9167.3552188552203</v>
          </cell>
          <cell r="Z182">
            <v>195.28</v>
          </cell>
          <cell r="AA182">
            <v>0</v>
          </cell>
          <cell r="AC182">
            <v>89.557440953909662</v>
          </cell>
        </row>
        <row r="183">
          <cell r="J183">
            <v>0</v>
          </cell>
          <cell r="K183">
            <v>0</v>
          </cell>
          <cell r="L183">
            <v>0</v>
          </cell>
          <cell r="M183">
            <v>0</v>
          </cell>
          <cell r="P183">
            <v>0</v>
          </cell>
          <cell r="Q183">
            <v>0</v>
          </cell>
          <cell r="R183">
            <v>0</v>
          </cell>
          <cell r="S183">
            <v>91</v>
          </cell>
          <cell r="T183">
            <v>10</v>
          </cell>
          <cell r="U183">
            <v>215.42175</v>
          </cell>
          <cell r="V183">
            <v>0</v>
          </cell>
          <cell r="W183">
            <v>0</v>
          </cell>
          <cell r="X183">
            <v>206.66666666666666</v>
          </cell>
          <cell r="Z183">
            <v>14810</v>
          </cell>
          <cell r="AA183">
            <v>0</v>
          </cell>
          <cell r="AC183">
            <v>195.28</v>
          </cell>
        </row>
        <row r="184">
          <cell r="J184">
            <v>0</v>
          </cell>
          <cell r="M184">
            <v>926</v>
          </cell>
          <cell r="P184">
            <v>905</v>
          </cell>
          <cell r="U184">
            <v>1831</v>
          </cell>
          <cell r="W184">
            <v>0</v>
          </cell>
          <cell r="AC184">
            <v>14810</v>
          </cell>
        </row>
        <row r="185">
          <cell r="J185">
            <v>50.9</v>
          </cell>
          <cell r="M185">
            <v>90.6</v>
          </cell>
          <cell r="N185">
            <v>48.2</v>
          </cell>
          <cell r="O185">
            <v>42.399999999999991</v>
          </cell>
          <cell r="P185">
            <v>78.3</v>
          </cell>
          <cell r="Q185">
            <v>30.9</v>
          </cell>
          <cell r="R185">
            <v>47.4</v>
          </cell>
          <cell r="U185">
            <v>1831</v>
          </cell>
          <cell r="V185" t="str">
            <v>Е/Е</v>
          </cell>
          <cell r="W185">
            <v>219.79999999999998</v>
          </cell>
          <cell r="X185">
            <v>79.099999999999994</v>
          </cell>
          <cell r="Y185">
            <v>140.69999999999999</v>
          </cell>
          <cell r="Z185">
            <v>356.4</v>
          </cell>
          <cell r="AA185">
            <v>74.900000000000006</v>
          </cell>
          <cell r="AB185">
            <v>281.5</v>
          </cell>
        </row>
        <row r="186">
          <cell r="J186">
            <v>10190</v>
          </cell>
          <cell r="M186">
            <v>19746</v>
          </cell>
          <cell r="N186">
            <v>10505</v>
          </cell>
          <cell r="O186">
            <v>9241</v>
          </cell>
          <cell r="P186">
            <v>16686</v>
          </cell>
          <cell r="Q186">
            <v>6585</v>
          </cell>
          <cell r="R186">
            <v>10101</v>
          </cell>
          <cell r="S186">
            <v>-2490.3333333333335</v>
          </cell>
          <cell r="U186">
            <v>154.1</v>
          </cell>
          <cell r="V186">
            <v>95.3</v>
          </cell>
          <cell r="W186">
            <v>45967</v>
          </cell>
          <cell r="X186">
            <v>17090</v>
          </cell>
          <cell r="Y186">
            <v>28877</v>
          </cell>
          <cell r="Z186">
            <v>46685</v>
          </cell>
          <cell r="AA186">
            <v>9811.1854657688</v>
          </cell>
          <cell r="AB186">
            <v>36873.814534231198</v>
          </cell>
          <cell r="AC186">
            <v>356.4</v>
          </cell>
        </row>
        <row r="187">
          <cell r="J187">
            <v>200.2</v>
          </cell>
          <cell r="M187">
            <v>217.95</v>
          </cell>
          <cell r="N187">
            <v>217.95</v>
          </cell>
          <cell r="O187">
            <v>217.95</v>
          </cell>
          <cell r="P187">
            <v>213.1</v>
          </cell>
          <cell r="Q187">
            <v>213.11</v>
          </cell>
          <cell r="R187">
            <v>213.1</v>
          </cell>
          <cell r="S187" t="str">
            <v/>
          </cell>
          <cell r="T187" t="str">
            <v/>
          </cell>
          <cell r="U187">
            <v>20620</v>
          </cell>
          <cell r="V187">
            <v>12849</v>
          </cell>
          <cell r="W187">
            <v>209.13</v>
          </cell>
          <cell r="X187">
            <v>216.06</v>
          </cell>
          <cell r="Y187">
            <v>205.24</v>
          </cell>
          <cell r="Z187">
            <v>130.99</v>
          </cell>
          <cell r="AA187">
            <v>130.99</v>
          </cell>
          <cell r="AB187">
            <v>130.99</v>
          </cell>
          <cell r="AC187" t="str">
            <v/>
          </cell>
        </row>
        <row r="188">
          <cell r="J188">
            <v>122.35</v>
          </cell>
          <cell r="M188">
            <v>135.26</v>
          </cell>
          <cell r="N188">
            <v>135.26</v>
          </cell>
          <cell r="O188">
            <v>135.25</v>
          </cell>
          <cell r="P188">
            <v>134.22999999999999</v>
          </cell>
          <cell r="Q188">
            <v>134.22</v>
          </cell>
          <cell r="R188">
            <v>134.24</v>
          </cell>
          <cell r="S188" t="str">
            <v/>
          </cell>
          <cell r="T188" t="str">
            <v/>
          </cell>
          <cell r="U188">
            <v>133.81</v>
          </cell>
          <cell r="V188">
            <v>134.83000000000001</v>
          </cell>
          <cell r="W188" t="e">
            <v>#REF!</v>
          </cell>
          <cell r="X188" t="e">
            <v>#REF!</v>
          </cell>
          <cell r="Y188" t="e">
            <v>#REF!</v>
          </cell>
          <cell r="Z188">
            <v>52</v>
          </cell>
          <cell r="AA188">
            <v>52</v>
          </cell>
          <cell r="AC188">
            <v>130.99</v>
          </cell>
        </row>
        <row r="189">
          <cell r="M189">
            <v>19746</v>
          </cell>
          <cell r="N189">
            <v>110.89999999999998</v>
          </cell>
          <cell r="O189">
            <v>-52.500000000000014</v>
          </cell>
          <cell r="P189">
            <v>16686</v>
          </cell>
          <cell r="Q189">
            <v>102.69999999999999</v>
          </cell>
          <cell r="R189">
            <v>-47.700000000000017</v>
          </cell>
          <cell r="U189">
            <v>25</v>
          </cell>
          <cell r="V189">
            <v>25</v>
          </cell>
          <cell r="W189" t="e">
            <v>#REF!</v>
          </cell>
          <cell r="X189" t="e">
            <v>#REF!</v>
          </cell>
          <cell r="Y189" t="e">
            <v>#REF!</v>
          </cell>
          <cell r="Z189">
            <v>46737</v>
          </cell>
          <cell r="AA189">
            <v>9863.1854657688</v>
          </cell>
          <cell r="AB189">
            <v>36873.814534231198</v>
          </cell>
          <cell r="AC189">
            <v>52</v>
          </cell>
        </row>
        <row r="190">
          <cell r="M190">
            <v>10838</v>
          </cell>
          <cell r="N190" t="e">
            <v>#REF!</v>
          </cell>
          <cell r="O190" t="e">
            <v>#REF!</v>
          </cell>
          <cell r="P190">
            <v>8271</v>
          </cell>
          <cell r="Q190" t="e">
            <v>#REF!</v>
          </cell>
          <cell r="R190" t="e">
            <v>#REF!</v>
          </cell>
          <cell r="S190" t="str">
            <v>КТМ</v>
          </cell>
          <cell r="U190">
            <v>20645</v>
          </cell>
          <cell r="V190">
            <v>12874</v>
          </cell>
          <cell r="W190">
            <v>7771</v>
          </cell>
          <cell r="X190" t="str">
            <v>ТЕЦ-5 ВСЬОГО</v>
          </cell>
          <cell r="Y190" t="str">
            <v>Е/Е</v>
          </cell>
          <cell r="Z190" t="str">
            <v xml:space="preserve"> Т/Е</v>
          </cell>
          <cell r="AC190">
            <v>46737</v>
          </cell>
        </row>
        <row r="191">
          <cell r="N191" t="e">
            <v>#REF!</v>
          </cell>
          <cell r="O191" t="e">
            <v>#REF!</v>
          </cell>
          <cell r="Q191" t="e">
            <v>#REF!</v>
          </cell>
          <cell r="R191" t="e">
            <v>#REF!</v>
          </cell>
        </row>
        <row r="192">
          <cell r="N192" t="e">
            <v>#REF!</v>
          </cell>
          <cell r="O192" t="e">
            <v>#REF!</v>
          </cell>
          <cell r="Q192" t="e">
            <v>#REF!</v>
          </cell>
          <cell r="R192" t="e">
            <v>#REF!</v>
          </cell>
          <cell r="V192" t="e">
            <v>#REF!</v>
          </cell>
          <cell r="W192" t="e">
            <v>#REF!</v>
          </cell>
        </row>
        <row r="193">
          <cell r="S193">
            <v>6.4</v>
          </cell>
          <cell r="X193">
            <v>65.3</v>
          </cell>
        </row>
        <row r="194">
          <cell r="S194">
            <v>7.3</v>
          </cell>
          <cell r="X194">
            <v>4948.1398501338099</v>
          </cell>
          <cell r="Z194">
            <v>4948.1398501338263</v>
          </cell>
          <cell r="AB194">
            <v>4948.1398501337389</v>
          </cell>
        </row>
        <row r="195">
          <cell r="P195">
            <v>0</v>
          </cell>
          <cell r="S195">
            <v>0</v>
          </cell>
          <cell r="X195">
            <v>0</v>
          </cell>
        </row>
        <row r="196">
          <cell r="P196">
            <v>0</v>
          </cell>
          <cell r="S196">
            <v>192.5</v>
          </cell>
          <cell r="X196">
            <v>192.5</v>
          </cell>
        </row>
        <row r="197">
          <cell r="S197">
            <v>1232</v>
          </cell>
          <cell r="X197">
            <v>12570</v>
          </cell>
        </row>
        <row r="198">
          <cell r="Y198">
            <v>1507.2</v>
          </cell>
        </row>
        <row r="199">
          <cell r="X199">
            <v>0</v>
          </cell>
        </row>
        <row r="200">
          <cell r="X200">
            <v>0</v>
          </cell>
        </row>
        <row r="201">
          <cell r="X201">
            <v>82.5</v>
          </cell>
        </row>
        <row r="202">
          <cell r="X202">
            <v>0</v>
          </cell>
        </row>
        <row r="203">
          <cell r="S203">
            <v>0</v>
          </cell>
          <cell r="X203">
            <v>0</v>
          </cell>
        </row>
        <row r="205">
          <cell r="X205">
            <v>0</v>
          </cell>
        </row>
        <row r="206">
          <cell r="X206">
            <v>0</v>
          </cell>
        </row>
        <row r="207">
          <cell r="P207">
            <v>75</v>
          </cell>
        </row>
        <row r="208">
          <cell r="S208">
            <v>385</v>
          </cell>
          <cell r="X208">
            <v>385</v>
          </cell>
        </row>
        <row r="209">
          <cell r="S209">
            <v>0</v>
          </cell>
          <cell r="X209">
            <v>0</v>
          </cell>
        </row>
        <row r="211">
          <cell r="M211" t="str">
            <v>ЗАТВЕРДЖУЮ</v>
          </cell>
          <cell r="S211">
            <v>7.3</v>
          </cell>
          <cell r="X211">
            <v>74.7</v>
          </cell>
          <cell r="Y211">
            <v>55.2</v>
          </cell>
          <cell r="Z211">
            <v>19.5</v>
          </cell>
        </row>
        <row r="212">
          <cell r="M212" t="str">
            <v>ГЕНЕРАЛЬНИЙ ДИРЕКТОР -</v>
          </cell>
          <cell r="S212">
            <v>1232</v>
          </cell>
          <cell r="X212">
            <v>12570</v>
          </cell>
          <cell r="Y212">
            <v>9289</v>
          </cell>
          <cell r="Z212">
            <v>3281</v>
          </cell>
          <cell r="AA212">
            <v>3281</v>
          </cell>
        </row>
        <row r="213">
          <cell r="M213" t="str">
            <v>ГОЛОВА ПРАВЛІННЯ КЕ</v>
          </cell>
          <cell r="S213">
            <v>168.77</v>
          </cell>
          <cell r="X213">
            <v>168.27</v>
          </cell>
          <cell r="Y213">
            <v>168.28</v>
          </cell>
          <cell r="Z213">
            <v>168.26</v>
          </cell>
        </row>
        <row r="214">
          <cell r="M214" t="str">
            <v xml:space="preserve">                        І.В.ПЛАЧКОВ</v>
          </cell>
          <cell r="N214" t="str">
            <v xml:space="preserve">      І.В.ПЛАЧКОВ</v>
          </cell>
        </row>
        <row r="215">
          <cell r="M215" t="str">
            <v>ЗАТВЕРДЖУЮ</v>
          </cell>
          <cell r="X215">
            <v>12570</v>
          </cell>
        </row>
        <row r="216">
          <cell r="M216" t="str">
            <v>ГЕНЕРАЛЬНИЙ ДИРЕКТОР -</v>
          </cell>
          <cell r="N216" t="str">
            <v xml:space="preserve">      І.В.ПЛАЧКОВ</v>
          </cell>
        </row>
        <row r="217">
          <cell r="M217" t="str">
            <v>ГОЛОВА ПРАВЛІННЯ КЕ</v>
          </cell>
        </row>
        <row r="218">
          <cell r="M218" t="str">
            <v xml:space="preserve">                        І.В.ПЛАЧКОВ</v>
          </cell>
          <cell r="N218" t="str">
            <v xml:space="preserve">      І.В.ПЛАЧКОВ</v>
          </cell>
        </row>
        <row r="221">
          <cell r="C221" t="str">
            <v>ПОТРЕБА   В КОШТАХ НА  жовтень 1998 року</v>
          </cell>
        </row>
        <row r="222">
          <cell r="C222" t="str">
            <v>ПО ФІЛІАЛАХ АК КИЇВЕНЕРГО</v>
          </cell>
        </row>
        <row r="223">
          <cell r="C223" t="str">
            <v>ПОТРЕБА   В КОШТАХ НА  червень 1998 року</v>
          </cell>
        </row>
        <row r="224">
          <cell r="C224" t="str">
            <v>ПО ФІЛІАЛАХ АК КИЇВЕНЕРГО</v>
          </cell>
        </row>
        <row r="225">
          <cell r="C225" t="str">
            <v>ПОТРЕБА   В КОШТАХ НА  вересень 1998 року</v>
          </cell>
          <cell r="S225" t="str">
            <v>ТИС.ГРН.</v>
          </cell>
        </row>
        <row r="226">
          <cell r="C226" t="str">
            <v>ВИКОН.ДИР.</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v>889</v>
          </cell>
          <cell r="W229" t="e">
            <v>#REF!</v>
          </cell>
          <cell r="X229" t="e">
            <v>#REF!</v>
          </cell>
          <cell r="Y229" t="e">
            <v>#REF!</v>
          </cell>
        </row>
        <row r="230">
          <cell r="C230" t="e">
            <v>#REF!</v>
          </cell>
          <cell r="D230" t="e">
            <v>#REF!</v>
          </cell>
          <cell r="E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v>889</v>
          </cell>
          <cell r="U230" t="str">
            <v>АК КЕ ВСЬОГО</v>
          </cell>
          <cell r="V230" t="str">
            <v>Е/Е</v>
          </cell>
          <cell r="W230" t="e">
            <v>#REF!</v>
          </cell>
          <cell r="X230" t="e">
            <v>#REF!</v>
          </cell>
          <cell r="AC230" t="str">
            <v>СТАНЦІї ЕЛЕКТРО</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cell r="W232" t="e">
            <v>#REF!</v>
          </cell>
          <cell r="X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Q233" t="e">
            <v>#REF!</v>
          </cell>
          <cell r="R233" t="e">
            <v>#REF!</v>
          </cell>
          <cell r="S233">
            <v>708.125</v>
          </cell>
          <cell r="T233">
            <v>0</v>
          </cell>
          <cell r="U233">
            <v>23976.15725132322</v>
          </cell>
          <cell r="V233" t="e">
            <v>#REF!</v>
          </cell>
          <cell r="W233" t="e">
            <v>#REF!</v>
          </cell>
          <cell r="X233" t="e">
            <v>#REF!</v>
          </cell>
        </row>
        <row r="234">
          <cell r="C234" t="e">
            <v>#REF!</v>
          </cell>
          <cell r="D234">
            <v>934.35599999999977</v>
          </cell>
          <cell r="E234">
            <v>424.06800000000004</v>
          </cell>
          <cell r="I234" t="e">
            <v>#REF!</v>
          </cell>
          <cell r="J234" t="e">
            <v>#REF!</v>
          </cell>
          <cell r="K234" t="e">
            <v>#REF!</v>
          </cell>
          <cell r="L234" t="e">
            <v>#REF!</v>
          </cell>
          <cell r="M234" t="e">
            <v>#REF!</v>
          </cell>
          <cell r="N234">
            <v>1585</v>
          </cell>
          <cell r="O234">
            <v>691.00000000000023</v>
          </cell>
          <cell r="P234" t="e">
            <v>#REF!</v>
          </cell>
          <cell r="Q234">
            <v>1327</v>
          </cell>
          <cell r="R234">
            <v>742.99999999999977</v>
          </cell>
          <cell r="S234">
            <v>193.125</v>
          </cell>
          <cell r="T234">
            <v>117</v>
          </cell>
          <cell r="U234">
            <v>15320.660540053519</v>
          </cell>
          <cell r="V234" t="e">
            <v>#REF!</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v>897</v>
          </cell>
          <cell r="T235">
            <v>0</v>
          </cell>
          <cell r="U235" t="e">
            <v>#REF!</v>
          </cell>
          <cell r="V235" t="e">
            <v>#REF!</v>
          </cell>
          <cell r="W235" t="e">
            <v>#REF!</v>
          </cell>
          <cell r="X235" t="e">
            <v>#REF!</v>
          </cell>
        </row>
        <row r="236">
          <cell r="C236" t="e">
            <v>#REF!</v>
          </cell>
          <cell r="D236">
            <v>934.35599999999977</v>
          </cell>
          <cell r="E236">
            <v>424.06800000000004</v>
          </cell>
          <cell r="I236" t="e">
            <v>#REF!</v>
          </cell>
          <cell r="J236" t="e">
            <v>#REF!</v>
          </cell>
          <cell r="K236">
            <v>1359.5</v>
          </cell>
          <cell r="L236">
            <v>2119.4999999999995</v>
          </cell>
          <cell r="M236" t="e">
            <v>#REF!</v>
          </cell>
          <cell r="N236">
            <v>1585</v>
          </cell>
          <cell r="O236">
            <v>691.00000000000023</v>
          </cell>
          <cell r="P236" t="e">
            <v>#REF!</v>
          </cell>
          <cell r="Q236" t="e">
            <v>#REF!</v>
          </cell>
          <cell r="R236" t="e">
            <v>#REF!</v>
          </cell>
          <cell r="S236">
            <v>0</v>
          </cell>
          <cell r="T236">
            <v>0</v>
          </cell>
          <cell r="U236">
            <v>15689.007333333333</v>
          </cell>
          <cell r="V236">
            <v>15376.340666666665</v>
          </cell>
          <cell r="W236" t="e">
            <v>#REF!</v>
          </cell>
          <cell r="X236" t="e">
            <v>#REF!</v>
          </cell>
        </row>
        <row r="237">
          <cell r="C237" t="e">
            <v>#REF!</v>
          </cell>
          <cell r="D237">
            <v>78</v>
          </cell>
          <cell r="E237">
            <v>49</v>
          </cell>
          <cell r="I237" t="e">
            <v>#REF!</v>
          </cell>
          <cell r="J237" t="e">
            <v>#REF!</v>
          </cell>
          <cell r="K237">
            <v>335.96789473684214</v>
          </cell>
          <cell r="L237">
            <v>346.55842105263162</v>
          </cell>
          <cell r="M237" t="e">
            <v>#REF!</v>
          </cell>
          <cell r="N237">
            <v>158</v>
          </cell>
          <cell r="O237">
            <v>69.175438596491233</v>
          </cell>
          <cell r="P237" t="e">
            <v>#REF!</v>
          </cell>
          <cell r="Q237">
            <v>63</v>
          </cell>
          <cell r="R237">
            <v>35.423728813559308</v>
          </cell>
          <cell r="S237">
            <v>897</v>
          </cell>
          <cell r="T237">
            <v>1012</v>
          </cell>
          <cell r="U237">
            <v>4138.4967112696995</v>
          </cell>
          <cell r="V237">
            <v>4138.4967112696995</v>
          </cell>
          <cell r="W237" t="e">
            <v>#REF!</v>
          </cell>
          <cell r="X237" t="e">
            <v>#REF!</v>
          </cell>
          <cell r="Z237">
            <v>6</v>
          </cell>
          <cell r="AA237">
            <v>6</v>
          </cell>
          <cell r="AB237">
            <v>12</v>
          </cell>
        </row>
        <row r="238">
          <cell r="C238">
            <v>0</v>
          </cell>
          <cell r="I238">
            <v>273.35377358490564</v>
          </cell>
          <cell r="J238">
            <v>382.94811320754718</v>
          </cell>
          <cell r="K238">
            <v>121.25</v>
          </cell>
          <cell r="L238">
            <v>162.75</v>
          </cell>
          <cell r="M238">
            <v>158.2995283018868</v>
          </cell>
          <cell r="P238">
            <v>131.12735849056605</v>
          </cell>
          <cell r="S238">
            <v>146.625</v>
          </cell>
          <cell r="U238">
            <v>1220.7727272727273</v>
          </cell>
          <cell r="V238">
            <v>1231.382075471698</v>
          </cell>
          <cell r="W238">
            <v>0</v>
          </cell>
          <cell r="X238">
            <v>0</v>
          </cell>
          <cell r="Y238">
            <v>6</v>
          </cell>
          <cell r="Z238">
            <v>12</v>
          </cell>
        </row>
        <row r="239">
          <cell r="C239">
            <v>2421.3333333333335</v>
          </cell>
          <cell r="I239">
            <v>13</v>
          </cell>
          <cell r="J239">
            <v>9.3333333333333339</v>
          </cell>
          <cell r="K239">
            <v>0</v>
          </cell>
          <cell r="L239">
            <v>0</v>
          </cell>
          <cell r="M239">
            <v>577</v>
          </cell>
          <cell r="N239">
            <v>0</v>
          </cell>
          <cell r="O239">
            <v>0</v>
          </cell>
          <cell r="P239">
            <v>42</v>
          </cell>
          <cell r="Q239">
            <v>0</v>
          </cell>
          <cell r="R239">
            <v>0</v>
          </cell>
          <cell r="S239">
            <v>0</v>
          </cell>
          <cell r="T239">
            <v>0</v>
          </cell>
          <cell r="U239">
            <v>3586.2745410050566</v>
          </cell>
          <cell r="V239">
            <v>3586.2745410050566</v>
          </cell>
          <cell r="W239">
            <v>2421.3333333333335</v>
          </cell>
          <cell r="X239">
            <v>2421.3333333333335</v>
          </cell>
        </row>
        <row r="240">
          <cell r="C240" t="e">
            <v>#REF!</v>
          </cell>
          <cell r="D240" t="e">
            <v>#REF!</v>
          </cell>
          <cell r="E240" t="e">
            <v>#REF!</v>
          </cell>
          <cell r="I240">
            <v>0</v>
          </cell>
          <cell r="J240">
            <v>0</v>
          </cell>
          <cell r="K240">
            <v>0</v>
          </cell>
          <cell r="L240">
            <v>0</v>
          </cell>
          <cell r="M240" t="e">
            <v>#REF!</v>
          </cell>
          <cell r="N240">
            <v>0</v>
          </cell>
          <cell r="O240">
            <v>0</v>
          </cell>
          <cell r="P240" t="e">
            <v>#REF!</v>
          </cell>
          <cell r="Q240">
            <v>0</v>
          </cell>
          <cell r="R240">
            <v>0</v>
          </cell>
          <cell r="S240">
            <v>0</v>
          </cell>
          <cell r="U240">
            <v>589</v>
          </cell>
          <cell r="V240">
            <v>589</v>
          </cell>
          <cell r="W240" t="e">
            <v>#REF!</v>
          </cell>
          <cell r="X240" t="e">
            <v>#REF!</v>
          </cell>
        </row>
        <row r="241">
          <cell r="C241">
            <v>1.25</v>
          </cell>
          <cell r="D241" t="e">
            <v>#REF!</v>
          </cell>
          <cell r="E241" t="e">
            <v>#REF!</v>
          </cell>
          <cell r="I241">
            <v>13</v>
          </cell>
          <cell r="J241">
            <v>9.3333333333333339</v>
          </cell>
          <cell r="K241">
            <v>0</v>
          </cell>
          <cell r="L241">
            <v>0</v>
          </cell>
          <cell r="M241">
            <v>0</v>
          </cell>
          <cell r="N241" t="e">
            <v>#REF!</v>
          </cell>
          <cell r="O241" t="e">
            <v>#REF!</v>
          </cell>
          <cell r="P241">
            <v>30</v>
          </cell>
          <cell r="Q241" t="e">
            <v>#REF!</v>
          </cell>
          <cell r="R241" t="e">
            <v>#REF!</v>
          </cell>
          <cell r="S241">
            <v>0</v>
          </cell>
          <cell r="U241">
            <v>53.583333333333336</v>
          </cell>
          <cell r="V241">
            <v>53.583333333333336</v>
          </cell>
          <cell r="X241">
            <v>0</v>
          </cell>
          <cell r="AC241">
            <v>6</v>
          </cell>
        </row>
        <row r="242">
          <cell r="C242" t="e">
            <v>#REF!</v>
          </cell>
          <cell r="I242" t="e">
            <v>#REF!</v>
          </cell>
          <cell r="J242" t="e">
            <v>#REF!</v>
          </cell>
          <cell r="M242" t="e">
            <v>#REF!</v>
          </cell>
          <cell r="P242" t="e">
            <v>#REF!</v>
          </cell>
          <cell r="S242">
            <v>163</v>
          </cell>
          <cell r="U242">
            <v>-149.73279232827699</v>
          </cell>
          <cell r="V242">
            <v>-149.73279232827699</v>
          </cell>
          <cell r="W242" t="e">
            <v>#REF!</v>
          </cell>
          <cell r="X242" t="e">
            <v>#REF!</v>
          </cell>
        </row>
        <row r="243">
          <cell r="C243">
            <v>72</v>
          </cell>
          <cell r="I243">
            <v>370</v>
          </cell>
          <cell r="J243">
            <v>1217.0999999999999</v>
          </cell>
          <cell r="M243">
            <v>548.70000000000005</v>
          </cell>
          <cell r="P243">
            <v>180</v>
          </cell>
          <cell r="S243">
            <v>0</v>
          </cell>
          <cell r="U243">
            <v>2421.3333333333335</v>
          </cell>
          <cell r="V243">
            <v>2421.3333333333335</v>
          </cell>
          <cell r="W243">
            <v>2595.8000000000002</v>
          </cell>
          <cell r="X243">
            <v>2401.8000000000002</v>
          </cell>
        </row>
        <row r="244">
          <cell r="C244">
            <v>672.09066666666661</v>
          </cell>
          <cell r="D244">
            <v>511.35599999999999</v>
          </cell>
          <cell r="E244">
            <v>160.73466666666667</v>
          </cell>
          <cell r="I244">
            <v>0</v>
          </cell>
          <cell r="J244">
            <v>0</v>
          </cell>
          <cell r="K244">
            <v>0</v>
          </cell>
          <cell r="L244">
            <v>0</v>
          </cell>
          <cell r="M244">
            <v>0</v>
          </cell>
          <cell r="N244">
            <v>0</v>
          </cell>
          <cell r="O244">
            <v>0</v>
          </cell>
          <cell r="P244">
            <v>0</v>
          </cell>
          <cell r="Q244">
            <v>0</v>
          </cell>
          <cell r="R244">
            <v>0</v>
          </cell>
          <cell r="S244">
            <v>0</v>
          </cell>
          <cell r="U244">
            <v>672.09066666666661</v>
          </cell>
          <cell r="V244">
            <v>672.09066666666661</v>
          </cell>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V245">
            <v>0</v>
          </cell>
          <cell r="W245">
            <v>-798.66666666666674</v>
          </cell>
          <cell r="X245">
            <v>-798.66666666666674</v>
          </cell>
        </row>
        <row r="246">
          <cell r="C246">
            <v>950</v>
          </cell>
          <cell r="I246">
            <v>0</v>
          </cell>
          <cell r="J246">
            <v>0</v>
          </cell>
          <cell r="K246">
            <v>0</v>
          </cell>
          <cell r="L246">
            <v>0</v>
          </cell>
          <cell r="M246">
            <v>0</v>
          </cell>
          <cell r="N246">
            <v>0</v>
          </cell>
          <cell r="O246">
            <v>0</v>
          </cell>
          <cell r="P246">
            <v>0</v>
          </cell>
          <cell r="Q246">
            <v>0</v>
          </cell>
          <cell r="R246">
            <v>0</v>
          </cell>
          <cell r="S246">
            <v>0</v>
          </cell>
          <cell r="T246">
            <v>0</v>
          </cell>
          <cell r="U246">
            <v>4903</v>
          </cell>
          <cell r="V246">
            <v>4635</v>
          </cell>
          <cell r="W246">
            <v>0</v>
          </cell>
          <cell r="X246">
            <v>0</v>
          </cell>
        </row>
        <row r="247">
          <cell r="C247">
            <v>80</v>
          </cell>
          <cell r="I247">
            <v>300</v>
          </cell>
          <cell r="J247">
            <v>1360</v>
          </cell>
          <cell r="K247">
            <v>0</v>
          </cell>
          <cell r="L247">
            <v>0</v>
          </cell>
          <cell r="M247">
            <v>7</v>
          </cell>
          <cell r="N247">
            <v>0</v>
          </cell>
          <cell r="O247">
            <v>0</v>
          </cell>
          <cell r="P247">
            <v>1174</v>
          </cell>
          <cell r="Q247">
            <v>0</v>
          </cell>
          <cell r="R247">
            <v>0</v>
          </cell>
          <cell r="S247">
            <v>0</v>
          </cell>
          <cell r="T247">
            <v>0</v>
          </cell>
          <cell r="U247">
            <v>2921</v>
          </cell>
          <cell r="V247">
            <v>2921</v>
          </cell>
          <cell r="X247">
            <v>0</v>
          </cell>
        </row>
        <row r="248">
          <cell r="C248">
            <v>29</v>
          </cell>
          <cell r="I248">
            <v>0</v>
          </cell>
          <cell r="J248">
            <v>252</v>
          </cell>
          <cell r="M248">
            <v>2</v>
          </cell>
          <cell r="P248">
            <v>4</v>
          </cell>
          <cell r="S248">
            <v>0</v>
          </cell>
          <cell r="V248">
            <v>0</v>
          </cell>
          <cell r="W248">
            <v>298.7</v>
          </cell>
          <cell r="X248">
            <v>298.7</v>
          </cell>
        </row>
        <row r="249">
          <cell r="C249">
            <v>200</v>
          </cell>
          <cell r="I249">
            <v>0</v>
          </cell>
          <cell r="J249">
            <v>0</v>
          </cell>
          <cell r="K249">
            <v>0</v>
          </cell>
          <cell r="L249">
            <v>0</v>
          </cell>
          <cell r="M249">
            <v>0</v>
          </cell>
          <cell r="N249">
            <v>0</v>
          </cell>
          <cell r="O249">
            <v>0</v>
          </cell>
          <cell r="P249">
            <v>0</v>
          </cell>
          <cell r="Q249">
            <v>0</v>
          </cell>
          <cell r="R249">
            <v>0</v>
          </cell>
          <cell r="S249">
            <v>0</v>
          </cell>
          <cell r="T249">
            <v>0</v>
          </cell>
          <cell r="U249">
            <v>-578</v>
          </cell>
          <cell r="V249">
            <v>-578</v>
          </cell>
          <cell r="W249">
            <v>200</v>
          </cell>
          <cell r="X249">
            <v>200</v>
          </cell>
        </row>
        <row r="250">
          <cell r="C250" t="e">
            <v>#REF!</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V251">
            <v>0</v>
          </cell>
          <cell r="W251">
            <v>134.1</v>
          </cell>
          <cell r="X251">
            <v>134.1</v>
          </cell>
        </row>
        <row r="252">
          <cell r="C252" t="e">
            <v>#REF!</v>
          </cell>
          <cell r="I252" t="e">
            <v>#REF!</v>
          </cell>
          <cell r="J252" t="e">
            <v>#REF!</v>
          </cell>
          <cell r="M252" t="e">
            <v>#REF!</v>
          </cell>
          <cell r="N252" t="e">
            <v>#REF!</v>
          </cell>
          <cell r="O252" t="e">
            <v>#REF!</v>
          </cell>
          <cell r="P252" t="e">
            <v>#REF!</v>
          </cell>
          <cell r="Q252" t="e">
            <v>#REF!</v>
          </cell>
          <cell r="R252" t="e">
            <v>#REF!</v>
          </cell>
          <cell r="S252">
            <v>0</v>
          </cell>
          <cell r="T252">
            <v>0</v>
          </cell>
          <cell r="U252">
            <v>331</v>
          </cell>
          <cell r="V252">
            <v>331</v>
          </cell>
          <cell r="W252" t="e">
            <v>#REF!</v>
          </cell>
          <cell r="X252" t="e">
            <v>#REF!</v>
          </cell>
        </row>
        <row r="253">
          <cell r="C253">
            <v>200</v>
          </cell>
          <cell r="I253">
            <v>240</v>
          </cell>
          <cell r="J253">
            <v>330</v>
          </cell>
          <cell r="M253">
            <v>0</v>
          </cell>
          <cell r="P253">
            <v>10</v>
          </cell>
          <cell r="S253">
            <v>0</v>
          </cell>
          <cell r="U253">
            <v>200</v>
          </cell>
          <cell r="V253">
            <v>200</v>
          </cell>
          <cell r="W253">
            <v>580</v>
          </cell>
          <cell r="X253">
            <v>580</v>
          </cell>
        </row>
        <row r="254">
          <cell r="I254">
            <v>0</v>
          </cell>
          <cell r="J254">
            <v>152</v>
          </cell>
          <cell r="M254">
            <v>20</v>
          </cell>
          <cell r="P254">
            <v>10</v>
          </cell>
          <cell r="U254">
            <v>202</v>
          </cell>
          <cell r="V254">
            <v>0</v>
          </cell>
          <cell r="W254">
            <v>0</v>
          </cell>
          <cell r="X254">
            <v>0</v>
          </cell>
        </row>
        <row r="255">
          <cell r="C255" t="e">
            <v>#REF!</v>
          </cell>
          <cell r="I255" t="e">
            <v>#REF!</v>
          </cell>
          <cell r="J255" t="e">
            <v>#REF!</v>
          </cell>
          <cell r="M255" t="e">
            <v>#REF!</v>
          </cell>
          <cell r="N255">
            <v>43</v>
          </cell>
          <cell r="O255">
            <v>17</v>
          </cell>
          <cell r="P255" t="e">
            <v>#REF!</v>
          </cell>
          <cell r="Q255">
            <v>32</v>
          </cell>
          <cell r="R255">
            <v>18</v>
          </cell>
          <cell r="S255">
            <v>0</v>
          </cell>
          <cell r="T255">
            <v>0</v>
          </cell>
          <cell r="U255">
            <v>110</v>
          </cell>
          <cell r="V255">
            <v>110</v>
          </cell>
          <cell r="W255" t="e">
            <v>#REF!</v>
          </cell>
          <cell r="X255" t="e">
            <v>#REF!</v>
          </cell>
          <cell r="Y255" t="str">
            <v>Е/Е</v>
          </cell>
          <cell r="Z255" t="str">
            <v xml:space="preserve"> Т/Е</v>
          </cell>
        </row>
        <row r="256">
          <cell r="C256" t="e">
            <v>#REF!</v>
          </cell>
          <cell r="I256" t="e">
            <v>#REF!</v>
          </cell>
          <cell r="J256" t="e">
            <v>#REF!</v>
          </cell>
          <cell r="M256" t="e">
            <v>#REF!</v>
          </cell>
          <cell r="P256" t="e">
            <v>#REF!</v>
          </cell>
          <cell r="S256">
            <v>0</v>
          </cell>
          <cell r="U256">
            <v>366</v>
          </cell>
          <cell r="V256">
            <v>366</v>
          </cell>
          <cell r="W256" t="e">
            <v>#REF!</v>
          </cell>
          <cell r="X256" t="e">
            <v>#REF!</v>
          </cell>
        </row>
        <row r="257">
          <cell r="C257" t="e">
            <v>#REF!</v>
          </cell>
          <cell r="I257" t="e">
            <v>#REF!</v>
          </cell>
          <cell r="J257" t="e">
            <v>#REF!</v>
          </cell>
          <cell r="M257" t="e">
            <v>#REF!</v>
          </cell>
          <cell r="N257" t="e">
            <v>#REF!</v>
          </cell>
          <cell r="O257">
            <v>0</v>
          </cell>
          <cell r="P257" t="e">
            <v>#REF!</v>
          </cell>
          <cell r="Q257" t="e">
            <v>#REF!</v>
          </cell>
          <cell r="R257">
            <v>0</v>
          </cell>
          <cell r="S257">
            <v>0</v>
          </cell>
          <cell r="U257">
            <v>556</v>
          </cell>
          <cell r="V257">
            <v>556</v>
          </cell>
        </row>
        <row r="258">
          <cell r="C258" t="e">
            <v>#REF!</v>
          </cell>
          <cell r="I258" t="e">
            <v>#REF!</v>
          </cell>
          <cell r="J258" t="e">
            <v>#REF!</v>
          </cell>
          <cell r="M258" t="e">
            <v>#REF!</v>
          </cell>
          <cell r="N258" t="e">
            <v>#REF!</v>
          </cell>
          <cell r="O258" t="e">
            <v>#REF!</v>
          </cell>
          <cell r="P258" t="e">
            <v>#REF!</v>
          </cell>
          <cell r="Q258" t="e">
            <v>#REF!</v>
          </cell>
          <cell r="R258" t="e">
            <v>#REF!</v>
          </cell>
          <cell r="S258" t="e">
            <v>#REF!</v>
          </cell>
          <cell r="T258">
            <v>2221.1818606060606</v>
          </cell>
          <cell r="U258">
            <v>0</v>
          </cell>
          <cell r="V258">
            <v>0</v>
          </cell>
          <cell r="W258" t="e">
            <v>#REF!</v>
          </cell>
          <cell r="X258" t="e">
            <v>#REF!</v>
          </cell>
          <cell r="Y258">
            <v>1372</v>
          </cell>
          <cell r="Z258">
            <v>484.85303030302975</v>
          </cell>
          <cell r="AA258">
            <v>0</v>
          </cell>
        </row>
        <row r="259">
          <cell r="C259" t="e">
            <v>#REF!</v>
          </cell>
          <cell r="I259" t="e">
            <v>#REF!</v>
          </cell>
          <cell r="J259" t="e">
            <v>#REF!</v>
          </cell>
          <cell r="M259" t="e">
            <v>#REF!</v>
          </cell>
          <cell r="P259" t="e">
            <v>#REF!</v>
          </cell>
          <cell r="S259">
            <v>3</v>
          </cell>
          <cell r="T259">
            <v>1413.9233333333332</v>
          </cell>
          <cell r="U259">
            <v>2217</v>
          </cell>
          <cell r="V259">
            <v>2217</v>
          </cell>
          <cell r="W259" t="e">
            <v>#REF!</v>
          </cell>
          <cell r="X259" t="e">
            <v>#REF!</v>
          </cell>
          <cell r="Y259">
            <v>691</v>
          </cell>
          <cell r="Z259">
            <v>244.46666666666613</v>
          </cell>
        </row>
        <row r="260">
          <cell r="C260" t="e">
            <v>#REF!</v>
          </cell>
          <cell r="D260" t="e">
            <v>#REF!</v>
          </cell>
          <cell r="E260" t="e">
            <v>#REF!</v>
          </cell>
          <cell r="I260" t="e">
            <v>#REF!</v>
          </cell>
          <cell r="J260" t="e">
            <v>#REF!</v>
          </cell>
          <cell r="K260" t="e">
            <v>#REF!</v>
          </cell>
          <cell r="L260" t="e">
            <v>#REF!</v>
          </cell>
          <cell r="M260" t="e">
            <v>#REF!</v>
          </cell>
          <cell r="N260" t="e">
            <v>#REF!</v>
          </cell>
          <cell r="O260" t="e">
            <v>#REF!</v>
          </cell>
          <cell r="P260" t="e">
            <v>#REF!</v>
          </cell>
          <cell r="Q260" t="e">
            <v>#REF!</v>
          </cell>
          <cell r="R260" t="e">
            <v>#REF!</v>
          </cell>
          <cell r="S260">
            <v>0</v>
          </cell>
          <cell r="T260">
            <v>0</v>
          </cell>
          <cell r="U260">
            <v>0</v>
          </cell>
          <cell r="V260">
            <v>0</v>
          </cell>
          <cell r="W260" t="e">
            <v>#REF!</v>
          </cell>
          <cell r="X260" t="e">
            <v>#REF!</v>
          </cell>
          <cell r="Y260">
            <v>0</v>
          </cell>
          <cell r="Z260">
            <v>0</v>
          </cell>
          <cell r="AA260">
            <v>0</v>
          </cell>
        </row>
        <row r="261">
          <cell r="C261" t="e">
            <v>#REF!</v>
          </cell>
          <cell r="D261" t="e">
            <v>#REF!</v>
          </cell>
          <cell r="E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112</v>
          </cell>
          <cell r="U261" t="e">
            <v>#REF!</v>
          </cell>
          <cell r="V261" t="e">
            <v>#REF!</v>
          </cell>
          <cell r="W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48</v>
          </cell>
          <cell r="U262">
            <v>3661</v>
          </cell>
          <cell r="V262">
            <v>3661</v>
          </cell>
          <cell r="W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U263">
            <v>180</v>
          </cell>
          <cell r="V263">
            <v>180</v>
          </cell>
          <cell r="W263" t="e">
            <v>#REF!</v>
          </cell>
          <cell r="X263" t="e">
            <v>#REF!</v>
          </cell>
          <cell r="Y263">
            <v>0</v>
          </cell>
          <cell r="Z263">
            <v>0</v>
          </cell>
          <cell r="AA263">
            <v>0</v>
          </cell>
        </row>
        <row r="264">
          <cell r="C264">
            <v>0</v>
          </cell>
          <cell r="D264">
            <v>934.35599999999977</v>
          </cell>
          <cell r="E264">
            <v>424.06800000000004</v>
          </cell>
          <cell r="I264" t="e">
            <v>#REF!</v>
          </cell>
          <cell r="J264" t="e">
            <v>#REF!</v>
          </cell>
          <cell r="K264">
            <v>1359.5</v>
          </cell>
          <cell r="L264">
            <v>2119.4999999999995</v>
          </cell>
          <cell r="M264" t="e">
            <v>#REF!</v>
          </cell>
          <cell r="N264" t="e">
            <v>#REF!</v>
          </cell>
          <cell r="O264" t="e">
            <v>#REF!</v>
          </cell>
          <cell r="P264" t="e">
            <v>#REF!</v>
          </cell>
          <cell r="Q264" t="e">
            <v>#REF!</v>
          </cell>
          <cell r="R264" t="e">
            <v>#REF!</v>
          </cell>
          <cell r="S264">
            <v>0</v>
          </cell>
          <cell r="T264">
            <v>0</v>
          </cell>
          <cell r="U264">
            <v>1603.0000000000005</v>
          </cell>
          <cell r="V264">
            <v>1558.3333333333326</v>
          </cell>
          <cell r="W264">
            <v>0</v>
          </cell>
          <cell r="X264" t="e">
            <v>#REF!</v>
          </cell>
        </row>
        <row r="265">
          <cell r="C265">
            <v>5.3333333333333712</v>
          </cell>
          <cell r="I265">
            <v>18</v>
          </cell>
          <cell r="J265">
            <v>100</v>
          </cell>
          <cell r="K265">
            <v>190</v>
          </cell>
          <cell r="L265">
            <v>190</v>
          </cell>
          <cell r="M265">
            <v>89</v>
          </cell>
          <cell r="N265">
            <v>61</v>
          </cell>
          <cell r="O265">
            <v>28</v>
          </cell>
          <cell r="P265">
            <v>168</v>
          </cell>
          <cell r="Q265">
            <v>108</v>
          </cell>
          <cell r="R265">
            <v>60</v>
          </cell>
          <cell r="S265">
            <v>0</v>
          </cell>
          <cell r="T265">
            <v>16</v>
          </cell>
          <cell r="U265">
            <v>405.33333333333348</v>
          </cell>
          <cell r="V265" t="e">
            <v>#REF!</v>
          </cell>
        </row>
        <row r="266">
          <cell r="C266">
            <v>0</v>
          </cell>
          <cell r="I266">
            <v>0</v>
          </cell>
          <cell r="J266">
            <v>294</v>
          </cell>
          <cell r="K266">
            <v>229.32000000000002</v>
          </cell>
          <cell r="L266">
            <v>64.679999999999978</v>
          </cell>
          <cell r="M266">
            <v>103</v>
          </cell>
          <cell r="N266">
            <v>72</v>
          </cell>
          <cell r="O266">
            <v>31</v>
          </cell>
          <cell r="P266">
            <v>78</v>
          </cell>
          <cell r="Q266">
            <v>50</v>
          </cell>
          <cell r="R266">
            <v>28</v>
          </cell>
          <cell r="S266">
            <v>0</v>
          </cell>
          <cell r="T266">
            <v>51</v>
          </cell>
          <cell r="U266">
            <v>495</v>
          </cell>
        </row>
        <row r="267">
          <cell r="C267">
            <v>302.66666666666674</v>
          </cell>
          <cell r="I267">
            <v>40</v>
          </cell>
          <cell r="J267">
            <v>413</v>
          </cell>
          <cell r="K267">
            <v>82.5</v>
          </cell>
          <cell r="L267">
            <v>42.5</v>
          </cell>
          <cell r="M267">
            <v>35</v>
          </cell>
          <cell r="N267">
            <v>26</v>
          </cell>
          <cell r="O267">
            <v>12</v>
          </cell>
          <cell r="P267">
            <v>29</v>
          </cell>
          <cell r="Q267">
            <v>20</v>
          </cell>
          <cell r="R267">
            <v>11</v>
          </cell>
          <cell r="S267">
            <v>0</v>
          </cell>
          <cell r="T267">
            <v>12</v>
          </cell>
          <cell r="U267">
            <v>702.66666666666697</v>
          </cell>
          <cell r="V267">
            <v>637.66666666666674</v>
          </cell>
        </row>
        <row r="268">
          <cell r="C268">
            <v>0</v>
          </cell>
          <cell r="I268">
            <v>0</v>
          </cell>
          <cell r="J268">
            <v>0</v>
          </cell>
          <cell r="M268">
            <v>0</v>
          </cell>
          <cell r="N268">
            <v>0</v>
          </cell>
          <cell r="O268">
            <v>0</v>
          </cell>
          <cell r="P268">
            <v>3090</v>
          </cell>
          <cell r="Q268">
            <v>0</v>
          </cell>
          <cell r="R268">
            <v>0</v>
          </cell>
          <cell r="S268">
            <v>0</v>
          </cell>
          <cell r="U268">
            <v>0</v>
          </cell>
          <cell r="V268">
            <v>11</v>
          </cell>
        </row>
        <row r="269">
          <cell r="P269">
            <v>0</v>
          </cell>
          <cell r="S269">
            <v>0</v>
          </cell>
          <cell r="X269">
            <v>0</v>
          </cell>
        </row>
        <row r="271">
          <cell r="P271">
            <v>0</v>
          </cell>
          <cell r="S271">
            <v>0</v>
          </cell>
          <cell r="X271">
            <v>0</v>
          </cell>
        </row>
        <row r="272">
          <cell r="N272" t="str">
            <v>Собівартість</v>
          </cell>
          <cell r="P272">
            <v>3642.12</v>
          </cell>
          <cell r="Q272">
            <v>0</v>
          </cell>
          <cell r="R272">
            <v>0</v>
          </cell>
          <cell r="S272">
            <v>4914.9412121212117</v>
          </cell>
          <cell r="T272">
            <v>0</v>
          </cell>
          <cell r="U272">
            <v>0</v>
          </cell>
          <cell r="V272">
            <v>0</v>
          </cell>
          <cell r="W272">
            <v>0</v>
          </cell>
          <cell r="X272">
            <v>1941.8530303030293</v>
          </cell>
          <cell r="Y272">
            <v>0</v>
          </cell>
          <cell r="Z272">
            <v>0</v>
          </cell>
          <cell r="AA272">
            <v>0</v>
          </cell>
        </row>
        <row r="273">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row>
        <row r="274">
          <cell r="P274">
            <v>955.62</v>
          </cell>
          <cell r="S274">
            <v>1895.42</v>
          </cell>
          <cell r="T274">
            <v>644.3785272727273</v>
          </cell>
          <cell r="U274">
            <v>670.49601818181827</v>
          </cell>
          <cell r="X274">
            <v>640.75</v>
          </cell>
          <cell r="Y274">
            <v>274</v>
          </cell>
          <cell r="Z274">
            <v>96.386363636363626</v>
          </cell>
        </row>
        <row r="275">
          <cell r="N275" t="str">
            <v>Собівартість</v>
          </cell>
          <cell r="P275">
            <v>0</v>
          </cell>
          <cell r="Q275">
            <v>0</v>
          </cell>
          <cell r="R275">
            <v>0</v>
          </cell>
          <cell r="S275">
            <v>10</v>
          </cell>
          <cell r="T275">
            <v>10</v>
          </cell>
          <cell r="U275">
            <v>0</v>
          </cell>
          <cell r="V275">
            <v>0</v>
          </cell>
          <cell r="W275">
            <v>0</v>
          </cell>
          <cell r="X275">
            <v>336</v>
          </cell>
          <cell r="Y275">
            <v>248</v>
          </cell>
          <cell r="Z275">
            <v>88</v>
          </cell>
          <cell r="AA275">
            <v>0</v>
          </cell>
        </row>
        <row r="276">
          <cell r="P276">
            <v>-25</v>
          </cell>
          <cell r="Q276">
            <v>0</v>
          </cell>
          <cell r="R276">
            <v>0</v>
          </cell>
          <cell r="S276">
            <v>1409</v>
          </cell>
          <cell r="T276">
            <v>0</v>
          </cell>
          <cell r="U276">
            <v>0</v>
          </cell>
          <cell r="V276">
            <v>0</v>
          </cell>
          <cell r="W276">
            <v>0</v>
          </cell>
          <cell r="X276">
            <v>338</v>
          </cell>
          <cell r="Y276">
            <v>0</v>
          </cell>
          <cell r="Z276">
            <v>0</v>
          </cell>
          <cell r="AA276">
            <v>0</v>
          </cell>
        </row>
        <row r="277">
          <cell r="P277">
            <v>-1.375</v>
          </cell>
          <cell r="S277">
            <v>750</v>
          </cell>
          <cell r="X277">
            <v>115</v>
          </cell>
        </row>
        <row r="278">
          <cell r="N278" t="str">
            <v>Собівартість</v>
          </cell>
          <cell r="P278">
            <v>-8</v>
          </cell>
          <cell r="S278">
            <v>84</v>
          </cell>
          <cell r="X278">
            <v>57</v>
          </cell>
        </row>
        <row r="279">
          <cell r="P279">
            <v>-2.1590909090909096</v>
          </cell>
          <cell r="S279">
            <v>430</v>
          </cell>
          <cell r="X279">
            <v>100</v>
          </cell>
        </row>
        <row r="280">
          <cell r="P280">
            <v>145</v>
          </cell>
          <cell r="S280">
            <v>145</v>
          </cell>
          <cell r="X280">
            <v>66</v>
          </cell>
        </row>
        <row r="281">
          <cell r="P281">
            <v>14</v>
          </cell>
          <cell r="Q281">
            <v>0</v>
          </cell>
          <cell r="R281">
            <v>0</v>
          </cell>
          <cell r="S281">
            <v>420</v>
          </cell>
          <cell r="T281">
            <v>0</v>
          </cell>
          <cell r="U281">
            <v>0</v>
          </cell>
          <cell r="V281">
            <v>0</v>
          </cell>
          <cell r="W281">
            <v>0</v>
          </cell>
          <cell r="X281">
            <v>0</v>
          </cell>
          <cell r="Y281">
            <v>0</v>
          </cell>
          <cell r="Z281">
            <v>0</v>
          </cell>
          <cell r="AA281">
            <v>0</v>
          </cell>
        </row>
        <row r="282">
          <cell r="N282" t="str">
            <v>ФМЗ ( з відрахуван)</v>
          </cell>
          <cell r="P282">
            <v>25</v>
          </cell>
          <cell r="S282">
            <v>0</v>
          </cell>
          <cell r="X282">
            <v>0</v>
          </cell>
        </row>
        <row r="283">
          <cell r="P283">
            <v>14</v>
          </cell>
          <cell r="S283">
            <v>420</v>
          </cell>
          <cell r="X283">
            <v>0</v>
          </cell>
        </row>
        <row r="285">
          <cell r="N285" t="str">
            <v>ФМЗ ( з відрахуван)</v>
          </cell>
          <cell r="P285">
            <v>25</v>
          </cell>
          <cell r="S285">
            <v>250</v>
          </cell>
        </row>
        <row r="286">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row>
        <row r="288">
          <cell r="N288" t="str">
            <v>ФМЗ ( з відрахуван)</v>
          </cell>
          <cell r="P288">
            <v>25</v>
          </cell>
          <cell r="Q288">
            <v>0</v>
          </cell>
          <cell r="R288">
            <v>0</v>
          </cell>
          <cell r="S288">
            <v>5192.5212121212126</v>
          </cell>
          <cell r="T288">
            <v>0</v>
          </cell>
          <cell r="U288">
            <v>0</v>
          </cell>
          <cell r="V288">
            <v>0</v>
          </cell>
          <cell r="W288">
            <v>0</v>
          </cell>
          <cell r="X288">
            <v>627.10303030303021</v>
          </cell>
          <cell r="Y288">
            <v>0</v>
          </cell>
          <cell r="Z288">
            <v>0</v>
          </cell>
          <cell r="AA288">
            <v>0</v>
          </cell>
        </row>
        <row r="289">
          <cell r="P289">
            <v>1187</v>
          </cell>
          <cell r="S289">
            <v>3582</v>
          </cell>
          <cell r="X289">
            <v>-15</v>
          </cell>
        </row>
        <row r="290">
          <cell r="P290">
            <v>450.5</v>
          </cell>
          <cell r="Q290">
            <v>0</v>
          </cell>
          <cell r="R290">
            <v>0</v>
          </cell>
          <cell r="S290">
            <v>1011.8545454545454</v>
          </cell>
          <cell r="T290">
            <v>0</v>
          </cell>
          <cell r="U290">
            <v>0</v>
          </cell>
          <cell r="V290">
            <v>0</v>
          </cell>
          <cell r="W290">
            <v>0</v>
          </cell>
          <cell r="X290">
            <v>554.43636363636358</v>
          </cell>
          <cell r="Y290">
            <v>0</v>
          </cell>
          <cell r="Z290">
            <v>0</v>
          </cell>
          <cell r="AA290">
            <v>0</v>
          </cell>
        </row>
        <row r="291">
          <cell r="P291">
            <v>0</v>
          </cell>
          <cell r="S291">
            <v>0</v>
          </cell>
          <cell r="X291">
            <v>0</v>
          </cell>
        </row>
        <row r="292">
          <cell r="P292">
            <v>0</v>
          </cell>
          <cell r="S292">
            <v>0</v>
          </cell>
          <cell r="X292">
            <v>0</v>
          </cell>
        </row>
        <row r="293">
          <cell r="P293">
            <v>129</v>
          </cell>
          <cell r="Q293">
            <v>0</v>
          </cell>
          <cell r="R293">
            <v>0</v>
          </cell>
          <cell r="S293">
            <v>517.66666666666663</v>
          </cell>
          <cell r="T293">
            <v>0</v>
          </cell>
          <cell r="U293">
            <v>0</v>
          </cell>
          <cell r="V293">
            <v>0</v>
          </cell>
          <cell r="W293">
            <v>0</v>
          </cell>
          <cell r="X293">
            <v>217</v>
          </cell>
          <cell r="Y293">
            <v>0</v>
          </cell>
          <cell r="Z293">
            <v>0</v>
          </cell>
          <cell r="AA293">
            <v>0</v>
          </cell>
        </row>
        <row r="294">
          <cell r="P294">
            <v>1</v>
          </cell>
          <cell r="S294">
            <v>97.666666666666629</v>
          </cell>
          <cell r="X294">
            <v>12</v>
          </cell>
        </row>
        <row r="295">
          <cell r="P295">
            <v>42</v>
          </cell>
          <cell r="S295">
            <v>319</v>
          </cell>
          <cell r="X295">
            <v>85</v>
          </cell>
        </row>
        <row r="296">
          <cell r="P296">
            <v>86</v>
          </cell>
          <cell r="S296">
            <v>101</v>
          </cell>
          <cell r="X296">
            <v>120</v>
          </cell>
        </row>
        <row r="297">
          <cell r="P297">
            <v>0</v>
          </cell>
        </row>
        <row r="298">
          <cell r="P298">
            <v>62</v>
          </cell>
          <cell r="S298">
            <v>81</v>
          </cell>
          <cell r="X298">
            <v>-129.33333333333334</v>
          </cell>
        </row>
        <row r="299">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row>
        <row r="302">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row>
        <row r="304">
          <cell r="P304">
            <v>0</v>
          </cell>
          <cell r="Q304">
            <v>0</v>
          </cell>
          <cell r="R304">
            <v>0</v>
          </cell>
          <cell r="S304">
            <v>0</v>
          </cell>
          <cell r="T304">
            <v>0</v>
          </cell>
          <cell r="U304">
            <v>0</v>
          </cell>
          <cell r="V304">
            <v>0</v>
          </cell>
          <cell r="W304">
            <v>0</v>
          </cell>
          <cell r="X304">
            <v>0</v>
          </cell>
          <cell r="Y304">
            <v>0</v>
          </cell>
          <cell r="Z304">
            <v>0</v>
          </cell>
          <cell r="AA304">
            <v>0</v>
          </cell>
        </row>
        <row r="305">
          <cell r="P305">
            <v>0</v>
          </cell>
          <cell r="S305">
            <v>0</v>
          </cell>
          <cell r="X305">
            <v>0</v>
          </cell>
        </row>
        <row r="307">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row>
        <row r="309">
          <cell r="P309">
            <v>0</v>
          </cell>
        </row>
        <row r="310">
          <cell r="S310">
            <v>0</v>
          </cell>
        </row>
        <row r="312">
          <cell r="S312">
            <v>0</v>
          </cell>
        </row>
        <row r="317">
          <cell r="S317">
            <v>0</v>
          </cell>
        </row>
        <row r="318">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row>
        <row r="328">
          <cell r="P328">
            <v>348</v>
          </cell>
          <cell r="S328">
            <v>517</v>
          </cell>
          <cell r="X328">
            <v>175</v>
          </cell>
        </row>
        <row r="351">
          <cell r="P351">
            <v>225</v>
          </cell>
          <cell r="S351">
            <v>296</v>
          </cell>
          <cell r="X351">
            <v>56</v>
          </cell>
        </row>
        <row r="353">
          <cell r="P353">
            <v>0</v>
          </cell>
          <cell r="S353">
            <v>0</v>
          </cell>
          <cell r="X353">
            <v>0</v>
          </cell>
        </row>
        <row r="361">
          <cell r="P361">
            <v>0</v>
          </cell>
          <cell r="S361">
            <v>1018</v>
          </cell>
          <cell r="T361">
            <v>162.88</v>
          </cell>
          <cell r="U361">
            <v>855.12</v>
          </cell>
          <cell r="X361">
            <v>466</v>
          </cell>
          <cell r="Y361">
            <v>407</v>
          </cell>
          <cell r="Z361">
            <v>144</v>
          </cell>
        </row>
        <row r="384">
          <cell r="P384" t="str">
            <v>лютий</v>
          </cell>
          <cell r="X384" t="str">
            <v>лютий</v>
          </cell>
        </row>
        <row r="385">
          <cell r="P385" t="str">
            <v>ККМ</v>
          </cell>
          <cell r="X385" t="str">
            <v>ТЕЦ5</v>
          </cell>
        </row>
        <row r="386">
          <cell r="P386" t="str">
            <v>ПЛАН</v>
          </cell>
          <cell r="X386" t="str">
            <v>ПЛАН</v>
          </cell>
        </row>
        <row r="387">
          <cell r="P387">
            <v>14.333333333333332</v>
          </cell>
          <cell r="S387">
            <v>14.333333333333332</v>
          </cell>
          <cell r="X387">
            <v>182</v>
          </cell>
          <cell r="Y387">
            <v>134</v>
          </cell>
          <cell r="Z387">
            <v>134</v>
          </cell>
        </row>
        <row r="388">
          <cell r="P388">
            <v>0</v>
          </cell>
          <cell r="X388">
            <v>0</v>
          </cell>
          <cell r="Y388">
            <v>0</v>
          </cell>
        </row>
        <row r="389">
          <cell r="P389">
            <v>0.66666666666666663</v>
          </cell>
          <cell r="X389">
            <v>146.66666666666666</v>
          </cell>
          <cell r="Y389">
            <v>108</v>
          </cell>
        </row>
        <row r="390">
          <cell r="P390">
            <v>2</v>
          </cell>
          <cell r="X390">
            <v>0</v>
          </cell>
          <cell r="Y390">
            <v>0</v>
          </cell>
        </row>
        <row r="391">
          <cell r="P391">
            <v>0</v>
          </cell>
          <cell r="X391">
            <v>25.333333333333332</v>
          </cell>
          <cell r="Y391">
            <v>19</v>
          </cell>
        </row>
        <row r="392">
          <cell r="P392">
            <v>0</v>
          </cell>
          <cell r="X392">
            <v>0</v>
          </cell>
          <cell r="Y392">
            <v>0</v>
          </cell>
        </row>
        <row r="393">
          <cell r="P393">
            <v>0</v>
          </cell>
          <cell r="X393">
            <v>0</v>
          </cell>
          <cell r="Y393">
            <v>0</v>
          </cell>
        </row>
        <row r="394">
          <cell r="P394">
            <v>5.333333333333333</v>
          </cell>
          <cell r="X394">
            <v>0</v>
          </cell>
          <cell r="Y394">
            <v>0</v>
          </cell>
        </row>
        <row r="395">
          <cell r="P395">
            <v>0</v>
          </cell>
          <cell r="X395">
            <v>0</v>
          </cell>
          <cell r="Y395">
            <v>0</v>
          </cell>
        </row>
        <row r="396">
          <cell r="P396">
            <v>4.333333333333333</v>
          </cell>
          <cell r="X396">
            <v>0</v>
          </cell>
          <cell r="Y396">
            <v>0</v>
          </cell>
        </row>
        <row r="397">
          <cell r="P397">
            <v>2</v>
          </cell>
          <cell r="X397">
            <v>10</v>
          </cell>
          <cell r="Y397">
            <v>7</v>
          </cell>
        </row>
        <row r="398">
          <cell r="P398">
            <v>0</v>
          </cell>
          <cell r="X398">
            <v>0</v>
          </cell>
          <cell r="Y398">
            <v>0</v>
          </cell>
        </row>
        <row r="399">
          <cell r="P399">
            <v>20.5</v>
          </cell>
          <cell r="X399">
            <v>522.33333333333337</v>
          </cell>
          <cell r="Y399">
            <v>386</v>
          </cell>
        </row>
        <row r="400">
          <cell r="P400">
            <v>0</v>
          </cell>
          <cell r="X400">
            <v>0</v>
          </cell>
          <cell r="Y400">
            <v>0</v>
          </cell>
        </row>
        <row r="401">
          <cell r="P401">
            <v>0</v>
          </cell>
          <cell r="X401">
            <v>480.66666666666669</v>
          </cell>
          <cell r="Y401">
            <v>355</v>
          </cell>
        </row>
        <row r="402">
          <cell r="P402">
            <v>0</v>
          </cell>
          <cell r="X402">
            <v>0</v>
          </cell>
          <cell r="Y402">
            <v>0</v>
          </cell>
        </row>
        <row r="403">
          <cell r="P403">
            <v>15.833333333333334</v>
          </cell>
          <cell r="X403">
            <v>41.666666666666664</v>
          </cell>
          <cell r="Y403">
            <v>31</v>
          </cell>
        </row>
        <row r="404">
          <cell r="P404">
            <v>4.666666666666667</v>
          </cell>
          <cell r="X404">
            <v>0</v>
          </cell>
          <cell r="Y404">
            <v>0</v>
          </cell>
        </row>
        <row r="405">
          <cell r="P405">
            <v>0</v>
          </cell>
          <cell r="X405">
            <v>0</v>
          </cell>
          <cell r="Y405">
            <v>0</v>
          </cell>
        </row>
        <row r="406">
          <cell r="P406">
            <v>39</v>
          </cell>
          <cell r="X406">
            <v>0</v>
          </cell>
          <cell r="Y406">
            <v>0</v>
          </cell>
        </row>
        <row r="407">
          <cell r="P407">
            <v>3.3333333333333335</v>
          </cell>
          <cell r="X407">
            <v>0</v>
          </cell>
          <cell r="Y407">
            <v>0</v>
          </cell>
        </row>
        <row r="408">
          <cell r="P408">
            <v>35.666666666666664</v>
          </cell>
          <cell r="X408">
            <v>0</v>
          </cell>
          <cell r="Y408">
            <v>0</v>
          </cell>
        </row>
        <row r="409">
          <cell r="P409">
            <v>0</v>
          </cell>
          <cell r="X409">
            <v>0</v>
          </cell>
          <cell r="Y409">
            <v>0</v>
          </cell>
        </row>
        <row r="410">
          <cell r="P410">
            <v>50.166666666666671</v>
          </cell>
          <cell r="S410">
            <v>50.166666666666671</v>
          </cell>
          <cell r="X410">
            <v>37.833333333333343</v>
          </cell>
          <cell r="Y410">
            <v>28</v>
          </cell>
        </row>
        <row r="411">
          <cell r="P411">
            <v>0</v>
          </cell>
          <cell r="X411">
            <v>0</v>
          </cell>
          <cell r="Y411">
            <v>0</v>
          </cell>
        </row>
        <row r="412">
          <cell r="P412">
            <v>0</v>
          </cell>
          <cell r="X412">
            <v>0</v>
          </cell>
          <cell r="Y412">
            <v>0</v>
          </cell>
        </row>
        <row r="413">
          <cell r="P413">
            <v>0</v>
          </cell>
          <cell r="X413">
            <v>0</v>
          </cell>
          <cell r="Y413">
            <v>0</v>
          </cell>
        </row>
        <row r="414">
          <cell r="P414">
            <v>12.333333333333334</v>
          </cell>
          <cell r="X414">
            <v>0</v>
          </cell>
          <cell r="Y414">
            <v>0</v>
          </cell>
        </row>
        <row r="415">
          <cell r="P415">
            <v>0</v>
          </cell>
          <cell r="X415">
            <v>0</v>
          </cell>
          <cell r="Y415">
            <v>0</v>
          </cell>
        </row>
        <row r="416">
          <cell r="P416">
            <v>5</v>
          </cell>
          <cell r="X416">
            <v>3</v>
          </cell>
          <cell r="Y416">
            <v>2</v>
          </cell>
        </row>
        <row r="417">
          <cell r="P417">
            <v>0</v>
          </cell>
          <cell r="X417">
            <v>0</v>
          </cell>
          <cell r="Y417">
            <v>0</v>
          </cell>
        </row>
        <row r="418">
          <cell r="P418">
            <v>0</v>
          </cell>
          <cell r="X418">
            <v>0</v>
          </cell>
          <cell r="Y418">
            <v>0</v>
          </cell>
        </row>
        <row r="419">
          <cell r="P419">
            <v>18.5</v>
          </cell>
          <cell r="X419">
            <v>4.5</v>
          </cell>
          <cell r="Y419">
            <v>3</v>
          </cell>
        </row>
        <row r="420">
          <cell r="P420">
            <v>1.3333333333333333</v>
          </cell>
          <cell r="X420">
            <v>0</v>
          </cell>
          <cell r="Y420">
            <v>0</v>
          </cell>
        </row>
        <row r="421">
          <cell r="P421">
            <v>0</v>
          </cell>
          <cell r="X421">
            <v>0</v>
          </cell>
          <cell r="Y421">
            <v>0</v>
          </cell>
        </row>
        <row r="422">
          <cell r="P422">
            <v>0</v>
          </cell>
          <cell r="X422">
            <v>10</v>
          </cell>
          <cell r="Y422">
            <v>7</v>
          </cell>
        </row>
        <row r="423">
          <cell r="P423">
            <v>2</v>
          </cell>
          <cell r="X423">
            <v>1.3333333333333333</v>
          </cell>
          <cell r="Y423">
            <v>1</v>
          </cell>
        </row>
        <row r="424">
          <cell r="P424">
            <v>0.33333333333333331</v>
          </cell>
          <cell r="X424">
            <v>1</v>
          </cell>
          <cell r="Y424">
            <v>1</v>
          </cell>
        </row>
        <row r="425">
          <cell r="P425">
            <v>2.3333333333333335</v>
          </cell>
          <cell r="X425">
            <v>6</v>
          </cell>
          <cell r="Y425">
            <v>4</v>
          </cell>
        </row>
        <row r="426">
          <cell r="P426">
            <v>0</v>
          </cell>
          <cell r="X426">
            <v>0</v>
          </cell>
          <cell r="Y426">
            <v>0</v>
          </cell>
        </row>
        <row r="427">
          <cell r="P427">
            <v>0</v>
          </cell>
          <cell r="X427">
            <v>0</v>
          </cell>
          <cell r="Y427">
            <v>0</v>
          </cell>
        </row>
        <row r="428">
          <cell r="P428">
            <v>1</v>
          </cell>
          <cell r="X428">
            <v>0</v>
          </cell>
          <cell r="Y428">
            <v>0</v>
          </cell>
        </row>
        <row r="429">
          <cell r="P429">
            <v>0</v>
          </cell>
          <cell r="X429">
            <v>0</v>
          </cell>
          <cell r="Y429">
            <v>0</v>
          </cell>
        </row>
        <row r="430">
          <cell r="P430">
            <v>0.66666666666666663</v>
          </cell>
          <cell r="X430">
            <v>0.66666666666666663</v>
          </cell>
          <cell r="Y430">
            <v>0</v>
          </cell>
        </row>
        <row r="431">
          <cell r="P431">
            <v>0.66666666666666663</v>
          </cell>
          <cell r="X431">
            <v>0.66666666666666663</v>
          </cell>
          <cell r="Y431">
            <v>0</v>
          </cell>
        </row>
        <row r="432">
          <cell r="P432">
            <v>4.666666666666667</v>
          </cell>
          <cell r="X432">
            <v>3</v>
          </cell>
          <cell r="Y432">
            <v>2</v>
          </cell>
        </row>
        <row r="433">
          <cell r="P433">
            <v>0</v>
          </cell>
          <cell r="X433">
            <v>0</v>
          </cell>
          <cell r="Y433">
            <v>0</v>
          </cell>
        </row>
        <row r="434">
          <cell r="P434">
            <v>0</v>
          </cell>
          <cell r="X434">
            <v>0</v>
          </cell>
          <cell r="Y434">
            <v>0</v>
          </cell>
        </row>
        <row r="435">
          <cell r="P435">
            <v>0</v>
          </cell>
          <cell r="X435">
            <v>0</v>
          </cell>
          <cell r="Y435">
            <v>0</v>
          </cell>
        </row>
        <row r="436">
          <cell r="P436">
            <v>0</v>
          </cell>
          <cell r="X436">
            <v>0</v>
          </cell>
          <cell r="Y436">
            <v>0</v>
          </cell>
        </row>
        <row r="437">
          <cell r="P437">
            <v>0</v>
          </cell>
          <cell r="X437">
            <v>0</v>
          </cell>
          <cell r="Y437">
            <v>0</v>
          </cell>
        </row>
        <row r="438">
          <cell r="P438">
            <v>1</v>
          </cell>
          <cell r="X438">
            <v>4</v>
          </cell>
          <cell r="Y438">
            <v>3</v>
          </cell>
        </row>
        <row r="439">
          <cell r="P439">
            <v>0</v>
          </cell>
          <cell r="X439">
            <v>0</v>
          </cell>
          <cell r="Y439">
            <v>0</v>
          </cell>
        </row>
        <row r="440">
          <cell r="P440">
            <v>0</v>
          </cell>
          <cell r="X440">
            <v>3.3333333333333335</v>
          </cell>
          <cell r="Y440">
            <v>2</v>
          </cell>
        </row>
        <row r="441">
          <cell r="P441">
            <v>0.33333333333333331</v>
          </cell>
          <cell r="X441">
            <v>0.33333333333333331</v>
          </cell>
          <cell r="Y441">
            <v>0</v>
          </cell>
        </row>
        <row r="442">
          <cell r="P442">
            <v>0</v>
          </cell>
          <cell r="X442">
            <v>0</v>
          </cell>
          <cell r="Y442">
            <v>0</v>
          </cell>
        </row>
        <row r="443">
          <cell r="P443">
            <v>0</v>
          </cell>
          <cell r="X443">
            <v>0</v>
          </cell>
          <cell r="Y443">
            <v>0</v>
          </cell>
        </row>
        <row r="444">
          <cell r="P444">
            <v>0</v>
          </cell>
          <cell r="X444">
            <v>0</v>
          </cell>
          <cell r="Y444">
            <v>0</v>
          </cell>
        </row>
        <row r="445">
          <cell r="P445">
            <v>0</v>
          </cell>
          <cell r="X445">
            <v>0</v>
          </cell>
          <cell r="Y445">
            <v>0</v>
          </cell>
        </row>
        <row r="446">
          <cell r="P446">
            <v>0</v>
          </cell>
          <cell r="X446">
            <v>0</v>
          </cell>
          <cell r="Y446">
            <v>0</v>
          </cell>
        </row>
        <row r="447">
          <cell r="P447">
            <v>0</v>
          </cell>
          <cell r="X447">
            <v>0</v>
          </cell>
          <cell r="Y447">
            <v>0</v>
          </cell>
        </row>
        <row r="448">
          <cell r="P448">
            <v>0</v>
          </cell>
          <cell r="X448">
            <v>0</v>
          </cell>
          <cell r="Y448">
            <v>0</v>
          </cell>
        </row>
        <row r="449">
          <cell r="P449">
            <v>0</v>
          </cell>
          <cell r="X449">
            <v>0</v>
          </cell>
          <cell r="Y449">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орож охор_шаб"/>
      <sheetName val="Пожежна охорона_шаб"/>
      <sheetName val="Охорона_праці"/>
      <sheetName val="1998"/>
      <sheetName val="м_812"/>
    </sheetNames>
    <sheetDataSet>
      <sheetData sheetId="0"/>
      <sheetData sheetId="1"/>
      <sheetData sheetId="2" refreshError="1"/>
      <sheetData sheetId="3" refreshError="1"/>
      <sheetData sheetId="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Д (анал)"/>
      <sheetName val="Сторож охор_шаб"/>
      <sheetName val="РЭС п"/>
    </sheetNames>
    <sheetDataSet>
      <sheetData sheetId="0"/>
      <sheetData sheetId="1" refreshError="1"/>
      <sheetData sheetId="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KO_model_loan$35"/>
      <sheetName val="4"/>
      <sheetName val="Незав.пр-во "/>
      <sheetName val="InputTI"/>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Незав_пр-во_"/>
      <sheetName val="Reconciliation"/>
      <sheetName val="График реализации"/>
      <sheetName val="График_реализации"/>
      <sheetName val="IAS Trial Balance"/>
      <sheetName val="DICTS"/>
      <sheetName val="Тариф на транзит"/>
      <sheetName val="Cost_by_product_CUR1"/>
      <sheetName val="Cost_by_product_PR1"/>
      <sheetName val="COGS_CUR1"/>
      <sheetName val="COGS_PR1"/>
      <sheetName val="COGS_total1"/>
      <sheetName val="Income_St1"/>
      <sheetName val="CashFlow_&amp;_Debt1"/>
      <sheetName val="Balance_Sheet1"/>
      <sheetName val="Результаты_вар1"/>
      <sheetName val="Cash_Flow_11"/>
      <sheetName val="Cash_Flow_21"/>
      <sheetName val="Cash_Flow_31"/>
      <sheetName val="Analysis_of_Risks1"/>
      <sheetName val="Inv_-_варианты1"/>
      <sheetName val="Inv-по_вариантам1"/>
      <sheetName val="Эксп_расх_-по_вариантам1"/>
      <sheetName val="Эксп_расх__автоб_1"/>
      <sheetName val="Эксп_расходы_КрАЗ1"/>
      <sheetName val="Исходные_данные"/>
      <sheetName val="Незав_пр-во_1"/>
      <sheetName val="IAS_Trial_Balance"/>
      <sheetName val="Тариф_на_транзит"/>
      <sheetName val="Тит стор"/>
      <sheetName val="Analysis NPV"/>
      <sheetName val="Цены СНГ"/>
      <sheetName val="_Л1"/>
      <sheetName val="_Л10"/>
      <sheetName val="_Л11"/>
      <sheetName val="_Л2"/>
      <sheetName val="_Л3"/>
      <sheetName val="_Л4"/>
      <sheetName val="_Л5"/>
      <sheetName val="_Л7"/>
      <sheetName val="_Л8"/>
      <sheetName val="_Л9"/>
      <sheetName val="Income 䘀෡"/>
      <sheetName val="Income_䘀෡"/>
      <sheetName val="шахматка"/>
      <sheetName val="_Т2"/>
      <sheetName val="Ф5_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то важно!!!"/>
      <sheetName val="План_сокр"/>
      <sheetName val="ПЛАН(2)_і рай_для отрав"/>
      <sheetName val="ПЛАН(2)_і район"/>
      <sheetName val="Баланс _2"/>
      <sheetName val="ПЛАН_1вар"/>
      <sheetName val="Експл (3)"/>
      <sheetName val="Експл (2)"/>
      <sheetName val="Експл"/>
      <sheetName val="Інші витрати"/>
      <sheetName val="Основні показники "/>
      <sheetName val="Баланс_1вар"/>
      <sheetName val="Потреби в коштах"/>
      <sheetName val="PR"/>
      <sheetName val="Шифр"/>
      <sheetName val="Вводные"/>
    </sheetNames>
    <sheetDataSet>
      <sheetData sheetId="0" refreshError="1"/>
      <sheetData sheetId="1" refreshError="1"/>
      <sheetData sheetId="2" refreshError="1"/>
      <sheetData sheetId="3" refreshError="1"/>
      <sheetData sheetId="4" refreshError="1"/>
      <sheetData sheetId="5" refreshError="1">
        <row r="1">
          <cell r="A1" t="str">
            <v>С</v>
          </cell>
          <cell r="B1" t="str">
            <v>С</v>
          </cell>
          <cell r="C1" t="str">
            <v>*</v>
          </cell>
          <cell r="D1" t="str">
            <v xml:space="preserve"> ПЛАН ВИТРАТ  НА  ПЕРЕДАЧУ  ЕЛЕКТРОЕНЕРГІЇ</v>
          </cell>
        </row>
        <row r="2">
          <cell r="A2" t="str">
            <v>К</v>
          </cell>
          <cell r="B2" t="str">
            <v>К</v>
          </cell>
          <cell r="C2" t="str">
            <v>*</v>
          </cell>
          <cell r="D2" t="str">
            <v>філіала  Кабельні мережі Київенерго</v>
          </cell>
          <cell r="S2" t="str">
            <v xml:space="preserve"> </v>
          </cell>
        </row>
        <row r="3">
          <cell r="A3" t="str">
            <v>Р</v>
          </cell>
          <cell r="B3" t="str">
            <v>Р</v>
          </cell>
          <cell r="C3" t="str">
            <v>*</v>
          </cell>
          <cell r="D3" t="str">
            <v>на 2004 рік</v>
          </cell>
        </row>
        <row r="4">
          <cell r="A4" t="str">
            <v>Ы</v>
          </cell>
          <cell r="B4" t="str">
            <v>Ы</v>
          </cell>
          <cell r="C4" t="str">
            <v>*</v>
          </cell>
        </row>
        <row r="5">
          <cell r="A5" t="str">
            <v>ть</v>
          </cell>
          <cell r="B5" t="str">
            <v>ть</v>
          </cell>
          <cell r="C5" t="str">
            <v>*</v>
          </cell>
          <cell r="S5" t="str">
            <v>тис.грн.</v>
          </cell>
        </row>
        <row r="6">
          <cell r="C6" t="str">
            <v>*</v>
          </cell>
          <cell r="G6" t="str">
            <v>2002 р.</v>
          </cell>
          <cell r="H6" t="str">
            <v>бюджет 2003 р.</v>
          </cell>
          <cell r="K6" t="str">
            <v>9 міс. 2003 р.</v>
          </cell>
          <cell r="M6" t="str">
            <v>2003 р.</v>
          </cell>
          <cell r="O6" t="str">
            <v>Проект плану на 2004 рік</v>
          </cell>
        </row>
        <row r="7">
          <cell r="A7" t="str">
            <v>Код</v>
          </cell>
          <cell r="B7" t="str">
            <v>Пр.</v>
          </cell>
          <cell r="C7" t="str">
            <v>*</v>
          </cell>
          <cell r="D7" t="str">
            <v>№</v>
          </cell>
          <cell r="E7" t="str">
            <v>НАЙМЕНУВАННЯ ВИТРАТ</v>
          </cell>
          <cell r="F7" t="str">
            <v>коду</v>
          </cell>
          <cell r="G7" t="str">
            <v>звіт</v>
          </cell>
          <cell r="H7" t="str">
            <v>перв.</v>
          </cell>
          <cell r="I7" t="str">
            <v>коригу-</v>
          </cell>
          <cell r="J7" t="str">
            <v>скориг.</v>
          </cell>
          <cell r="K7" t="str">
            <v>план</v>
          </cell>
          <cell r="L7" t="str">
            <v>звіт</v>
          </cell>
          <cell r="M7" t="str">
            <v>план</v>
          </cell>
          <cell r="N7" t="str">
            <v>очікув.</v>
          </cell>
          <cell r="O7" t="str">
            <v>Рік</v>
          </cell>
          <cell r="P7" t="str">
            <v>1 кв.</v>
          </cell>
          <cell r="Q7" t="str">
            <v>2 кв.</v>
          </cell>
          <cell r="R7" t="str">
            <v>3 кв.</v>
          </cell>
          <cell r="S7" t="str">
            <v>4 кв.</v>
          </cell>
        </row>
        <row r="8">
          <cell r="C8" t="str">
            <v>*</v>
          </cell>
          <cell r="I8" t="str">
            <v>вання</v>
          </cell>
        </row>
        <row r="9">
          <cell r="A9" t="str">
            <v>0005</v>
          </cell>
          <cell r="B9" t="str">
            <v>О</v>
          </cell>
          <cell r="C9" t="str">
            <v>*</v>
          </cell>
          <cell r="E9" t="str">
            <v>Виробнича собівартість продукції (робіт, послуг)</v>
          </cell>
          <cell r="F9" t="str">
            <v>0005</v>
          </cell>
          <cell r="G9">
            <v>40554.199999999997</v>
          </cell>
          <cell r="H9">
            <v>50768</v>
          </cell>
          <cell r="I9">
            <v>1894</v>
          </cell>
          <cell r="J9">
            <v>52662</v>
          </cell>
          <cell r="K9">
            <v>34941.800000000003</v>
          </cell>
          <cell r="L9">
            <v>34657.5</v>
          </cell>
          <cell r="M9">
            <v>49118.400000000001</v>
          </cell>
          <cell r="N9">
            <v>49061.7</v>
          </cell>
          <cell r="O9">
            <v>70998.899999999994</v>
          </cell>
          <cell r="P9">
            <v>15812.9</v>
          </cell>
          <cell r="Q9">
            <v>18428.599999999999</v>
          </cell>
          <cell r="R9">
            <v>18586.8</v>
          </cell>
          <cell r="S9">
            <v>18170.599999999999</v>
          </cell>
        </row>
        <row r="10">
          <cell r="A10" t="str">
            <v>0010</v>
          </cell>
          <cell r="B10" t="str">
            <v>О</v>
          </cell>
          <cell r="C10" t="str">
            <v>*</v>
          </cell>
          <cell r="D10" t="str">
            <v>1.1.</v>
          </cell>
          <cell r="E10" t="str">
            <v>Прямі витрати - рахунок 23 :</v>
          </cell>
          <cell r="F10" t="str">
            <v>0010</v>
          </cell>
          <cell r="G10">
            <v>23982.3</v>
          </cell>
          <cell r="H10">
            <v>24709</v>
          </cell>
          <cell r="I10">
            <v>0</v>
          </cell>
          <cell r="J10">
            <v>24709</v>
          </cell>
          <cell r="K10">
            <v>18545.2</v>
          </cell>
          <cell r="L10">
            <v>18339.7</v>
          </cell>
          <cell r="M10">
            <v>22819</v>
          </cell>
          <cell r="N10">
            <v>22819</v>
          </cell>
          <cell r="O10">
            <v>36122.400000000001</v>
          </cell>
          <cell r="P10">
            <v>9193.5</v>
          </cell>
          <cell r="Q10">
            <v>9055.9</v>
          </cell>
          <cell r="R10">
            <v>9050.4</v>
          </cell>
          <cell r="S10">
            <v>8822.6</v>
          </cell>
        </row>
        <row r="11">
          <cell r="A11" t="str">
            <v>0020</v>
          </cell>
          <cell r="B11" t="str">
            <v>О</v>
          </cell>
          <cell r="C11" t="str">
            <v>*</v>
          </cell>
          <cell r="D11" t="str">
            <v>1.1.1.</v>
          </cell>
          <cell r="E11" t="str">
            <v>Матеріальні витрати, в т.ч.</v>
          </cell>
          <cell r="F11" t="str">
            <v>0020</v>
          </cell>
          <cell r="G11">
            <v>336.2</v>
          </cell>
          <cell r="H11">
            <v>400</v>
          </cell>
          <cell r="I11">
            <v>0</v>
          </cell>
          <cell r="J11">
            <v>400</v>
          </cell>
          <cell r="K11">
            <v>232</v>
          </cell>
          <cell r="L11">
            <v>226.3</v>
          </cell>
          <cell r="M11">
            <v>350</v>
          </cell>
          <cell r="N11">
            <v>350</v>
          </cell>
          <cell r="O11">
            <v>510</v>
          </cell>
          <cell r="P11">
            <v>138</v>
          </cell>
          <cell r="Q11">
            <v>135</v>
          </cell>
          <cell r="R11">
            <v>125</v>
          </cell>
          <cell r="S11">
            <v>112</v>
          </cell>
        </row>
        <row r="12">
          <cell r="A12" t="str">
            <v>0030</v>
          </cell>
          <cell r="B12" t="str">
            <v>Е</v>
          </cell>
          <cell r="C12" t="str">
            <v>*</v>
          </cell>
          <cell r="D12" t="str">
            <v>1.1.1.1.</v>
          </cell>
          <cell r="E12" t="str">
            <v>Сировина та матеріали</v>
          </cell>
          <cell r="F12" t="str">
            <v>0030</v>
          </cell>
          <cell r="G12">
            <v>336.2</v>
          </cell>
          <cell r="H12">
            <v>400</v>
          </cell>
          <cell r="I12">
            <v>0</v>
          </cell>
          <cell r="J12">
            <v>400</v>
          </cell>
          <cell r="K12">
            <v>232</v>
          </cell>
          <cell r="L12">
            <v>226.3</v>
          </cell>
          <cell r="M12">
            <v>350</v>
          </cell>
          <cell r="N12">
            <v>350</v>
          </cell>
          <cell r="O12">
            <v>510</v>
          </cell>
          <cell r="P12">
            <v>138</v>
          </cell>
          <cell r="Q12">
            <v>135</v>
          </cell>
          <cell r="R12">
            <v>125</v>
          </cell>
          <cell r="S12">
            <v>112</v>
          </cell>
        </row>
        <row r="13">
          <cell r="A13" t="str">
            <v>0040</v>
          </cell>
          <cell r="B13" t="str">
            <v>Е</v>
          </cell>
          <cell r="C13" t="str">
            <v>*</v>
          </cell>
          <cell r="D13" t="str">
            <v>1.1.1.2.</v>
          </cell>
          <cell r="E13" t="str">
            <v>Паливо для технологічних потреб</v>
          </cell>
          <cell r="F13" t="str">
            <v>0040</v>
          </cell>
          <cell r="G13">
            <v>0</v>
          </cell>
          <cell r="H13">
            <v>0</v>
          </cell>
          <cell r="I13">
            <v>0</v>
          </cell>
          <cell r="J13">
            <v>0</v>
          </cell>
          <cell r="K13">
            <v>0</v>
          </cell>
          <cell r="L13">
            <v>0</v>
          </cell>
          <cell r="O13">
            <v>0</v>
          </cell>
        </row>
        <row r="14">
          <cell r="A14" t="str">
            <v>0050</v>
          </cell>
          <cell r="B14" t="str">
            <v>Е</v>
          </cell>
          <cell r="C14" t="str">
            <v>*</v>
          </cell>
          <cell r="D14" t="str">
            <v>1.1.1.3.</v>
          </cell>
          <cell r="E14" t="str">
            <v>Енергія для технологічних потреб</v>
          </cell>
          <cell r="F14" t="str">
            <v>0050</v>
          </cell>
          <cell r="G14">
            <v>0</v>
          </cell>
          <cell r="H14">
            <v>0</v>
          </cell>
          <cell r="I14">
            <v>0</v>
          </cell>
          <cell r="J14">
            <v>0</v>
          </cell>
          <cell r="K14">
            <v>0</v>
          </cell>
          <cell r="L14">
            <v>0</v>
          </cell>
          <cell r="O14">
            <v>0</v>
          </cell>
        </row>
        <row r="15">
          <cell r="A15" t="str">
            <v>0060</v>
          </cell>
          <cell r="B15" t="str">
            <v>Е</v>
          </cell>
          <cell r="C15" t="str">
            <v>*</v>
          </cell>
          <cell r="D15" t="str">
            <v>1.1.1.4.</v>
          </cell>
          <cell r="E15" t="str">
            <v>Вода для технологічних цілей</v>
          </cell>
          <cell r="F15" t="str">
            <v>0060</v>
          </cell>
          <cell r="G15">
            <v>0</v>
          </cell>
          <cell r="H15">
            <v>0</v>
          </cell>
          <cell r="I15">
            <v>0</v>
          </cell>
          <cell r="J15">
            <v>0</v>
          </cell>
          <cell r="K15">
            <v>0</v>
          </cell>
          <cell r="L15">
            <v>0</v>
          </cell>
          <cell r="O15">
            <v>0</v>
          </cell>
        </row>
        <row r="16">
          <cell r="A16" t="str">
            <v>0070</v>
          </cell>
          <cell r="B16" t="str">
            <v>Е</v>
          </cell>
          <cell r="C16" t="str">
            <v>*</v>
          </cell>
          <cell r="D16" t="str">
            <v>1.1.1.5.</v>
          </cell>
          <cell r="E16" t="str">
            <v>Купівельні напівфабрикати та комплектуючі вироби</v>
          </cell>
          <cell r="F16" t="str">
            <v>0070</v>
          </cell>
          <cell r="G16">
            <v>0</v>
          </cell>
          <cell r="H16">
            <v>0</v>
          </cell>
          <cell r="I16">
            <v>0</v>
          </cell>
          <cell r="J16">
            <v>0</v>
          </cell>
          <cell r="K16">
            <v>0</v>
          </cell>
          <cell r="L16">
            <v>0</v>
          </cell>
          <cell r="O16">
            <v>0</v>
          </cell>
        </row>
        <row r="17">
          <cell r="A17" t="str">
            <v>0080</v>
          </cell>
          <cell r="B17" t="str">
            <v>Е</v>
          </cell>
          <cell r="C17" t="str">
            <v>*</v>
          </cell>
          <cell r="D17" t="str">
            <v>1.1.1.6.</v>
          </cell>
          <cell r="E17" t="str">
            <v>Інші матеріали</v>
          </cell>
          <cell r="F17" t="str">
            <v>0080</v>
          </cell>
          <cell r="G17">
            <v>0</v>
          </cell>
          <cell r="H17">
            <v>0</v>
          </cell>
          <cell r="I17">
            <v>0</v>
          </cell>
          <cell r="J17">
            <v>0</v>
          </cell>
          <cell r="K17">
            <v>0</v>
          </cell>
          <cell r="L17">
            <v>0</v>
          </cell>
          <cell r="O17">
            <v>0</v>
          </cell>
        </row>
        <row r="18">
          <cell r="A18" t="str">
            <v>0090</v>
          </cell>
          <cell r="B18" t="str">
            <v>З</v>
          </cell>
          <cell r="C18" t="str">
            <v>*</v>
          </cell>
          <cell r="D18" t="str">
            <v>1.1.2.</v>
          </cell>
          <cell r="E18" t="str">
            <v>Витрати на оплату праці та інші виплати</v>
          </cell>
          <cell r="F18" t="str">
            <v>0090</v>
          </cell>
          <cell r="G18">
            <v>4376.2</v>
          </cell>
          <cell r="H18">
            <v>5136</v>
          </cell>
          <cell r="I18">
            <v>0</v>
          </cell>
          <cell r="J18">
            <v>5136</v>
          </cell>
          <cell r="K18">
            <v>3763.5</v>
          </cell>
          <cell r="L18">
            <v>3632.9</v>
          </cell>
          <cell r="M18">
            <v>4969</v>
          </cell>
          <cell r="N18">
            <v>4969</v>
          </cell>
          <cell r="O18">
            <v>7262</v>
          </cell>
          <cell r="P18">
            <v>1806</v>
          </cell>
          <cell r="Q18">
            <v>1809</v>
          </cell>
          <cell r="R18">
            <v>1715</v>
          </cell>
          <cell r="S18">
            <v>1932</v>
          </cell>
        </row>
        <row r="19">
          <cell r="A19" t="str">
            <v>0100</v>
          </cell>
          <cell r="B19" t="str">
            <v>В</v>
          </cell>
          <cell r="C19" t="str">
            <v>*</v>
          </cell>
          <cell r="D19" t="str">
            <v>1.1.3.</v>
          </cell>
          <cell r="E19" t="str">
            <v>Відрахування на соціальні заходи</v>
          </cell>
          <cell r="F19" t="str">
            <v>0100</v>
          </cell>
          <cell r="G19">
            <v>1619.4</v>
          </cell>
          <cell r="H19">
            <v>1906</v>
          </cell>
          <cell r="I19">
            <v>0</v>
          </cell>
          <cell r="J19">
            <v>1906</v>
          </cell>
          <cell r="K19">
            <v>1429.7</v>
          </cell>
          <cell r="L19">
            <v>1360.9</v>
          </cell>
          <cell r="O19">
            <v>2756</v>
          </cell>
          <cell r="P19">
            <v>724</v>
          </cell>
          <cell r="Q19">
            <v>686</v>
          </cell>
          <cell r="R19">
            <v>863</v>
          </cell>
          <cell r="S19">
            <v>483</v>
          </cell>
        </row>
        <row r="20">
          <cell r="A20" t="str">
            <v>0101</v>
          </cell>
          <cell r="B20" t="str">
            <v>Е</v>
          </cell>
          <cell r="C20" t="str">
            <v>*</v>
          </cell>
          <cell r="E20" t="str">
            <v>Оплата п'яти днів тимчасової непрацездатності</v>
          </cell>
          <cell r="F20" t="str">
            <v>0101</v>
          </cell>
          <cell r="G20">
            <v>112.3</v>
          </cell>
          <cell r="H20">
            <v>100</v>
          </cell>
          <cell r="I20">
            <v>0</v>
          </cell>
          <cell r="J20">
            <v>100</v>
          </cell>
          <cell r="K20">
            <v>99</v>
          </cell>
          <cell r="L20">
            <v>108.4</v>
          </cell>
          <cell r="M20">
            <v>164</v>
          </cell>
          <cell r="N20">
            <v>164</v>
          </cell>
          <cell r="O20">
            <v>204</v>
          </cell>
          <cell r="P20">
            <v>63</v>
          </cell>
          <cell r="Q20">
            <v>45</v>
          </cell>
          <cell r="R20">
            <v>40</v>
          </cell>
          <cell r="S20">
            <v>56</v>
          </cell>
        </row>
        <row r="21">
          <cell r="A21" t="str">
            <v>0110</v>
          </cell>
          <cell r="B21" t="str">
            <v>А</v>
          </cell>
          <cell r="C21" t="str">
            <v>*</v>
          </cell>
          <cell r="D21" t="str">
            <v>1.1.4.</v>
          </cell>
          <cell r="E21" t="str">
            <v xml:space="preserve">Амортизація основних засобів виробничого призначення </v>
          </cell>
          <cell r="F21" t="str">
            <v>0110</v>
          </cell>
          <cell r="G21">
            <v>11510.6</v>
          </cell>
          <cell r="H21">
            <v>11433</v>
          </cell>
          <cell r="I21">
            <v>0</v>
          </cell>
          <cell r="J21">
            <v>11433</v>
          </cell>
          <cell r="K21">
            <v>8258</v>
          </cell>
          <cell r="L21">
            <v>8257.7000000000007</v>
          </cell>
          <cell r="M21">
            <v>10860</v>
          </cell>
          <cell r="N21">
            <v>10860</v>
          </cell>
          <cell r="O21">
            <v>17356.400000000001</v>
          </cell>
          <cell r="P21">
            <v>4452.5</v>
          </cell>
          <cell r="Q21">
            <v>4372.8999999999996</v>
          </cell>
          <cell r="R21">
            <v>4299.3999999999996</v>
          </cell>
          <cell r="S21">
            <v>4231.6000000000004</v>
          </cell>
        </row>
        <row r="22">
          <cell r="A22" t="str">
            <v>0120</v>
          </cell>
          <cell r="B22" t="str">
            <v>О</v>
          </cell>
          <cell r="C22" t="str">
            <v>*</v>
          </cell>
          <cell r="D22" t="str">
            <v>1.1.5</v>
          </cell>
          <cell r="E22" t="str">
            <v>Виробничі послуги</v>
          </cell>
          <cell r="F22" t="str">
            <v>0120</v>
          </cell>
          <cell r="G22">
            <v>6027.6</v>
          </cell>
          <cell r="H22">
            <v>5734</v>
          </cell>
          <cell r="I22">
            <v>0</v>
          </cell>
          <cell r="J22">
            <v>5734</v>
          </cell>
          <cell r="K22">
            <v>4763</v>
          </cell>
          <cell r="L22">
            <v>4753.5</v>
          </cell>
          <cell r="M22">
            <v>6476</v>
          </cell>
          <cell r="N22">
            <v>6476</v>
          </cell>
          <cell r="O22">
            <v>8034</v>
          </cell>
          <cell r="P22">
            <v>2010</v>
          </cell>
          <cell r="Q22">
            <v>2008</v>
          </cell>
          <cell r="R22">
            <v>2008</v>
          </cell>
          <cell r="S22">
            <v>2008</v>
          </cell>
        </row>
        <row r="23">
          <cell r="A23" t="str">
            <v>0130</v>
          </cell>
          <cell r="B23" t="str">
            <v>Е</v>
          </cell>
          <cell r="C23" t="str">
            <v>*</v>
          </cell>
          <cell r="D23" t="str">
            <v>1.1.5.1.</v>
          </cell>
          <cell r="E23" t="str">
            <v>Послуги залізничного транспорту</v>
          </cell>
          <cell r="F23" t="str">
            <v>0130</v>
          </cell>
          <cell r="G23">
            <v>0</v>
          </cell>
          <cell r="H23">
            <v>1</v>
          </cell>
          <cell r="I23">
            <v>0</v>
          </cell>
          <cell r="J23">
            <v>1</v>
          </cell>
          <cell r="K23">
            <v>0</v>
          </cell>
          <cell r="L23">
            <v>0</v>
          </cell>
          <cell r="M23">
            <v>1</v>
          </cell>
          <cell r="N23">
            <v>1</v>
          </cell>
          <cell r="O23">
            <v>1</v>
          </cell>
          <cell r="P23">
            <v>1</v>
          </cell>
          <cell r="Q23">
            <v>0</v>
          </cell>
          <cell r="R23">
            <v>0</v>
          </cell>
          <cell r="S23">
            <v>0</v>
          </cell>
        </row>
        <row r="24">
          <cell r="A24" t="str">
            <v>0140</v>
          </cell>
          <cell r="B24" t="str">
            <v>Е</v>
          </cell>
          <cell r="C24" t="str">
            <v>*</v>
          </cell>
          <cell r="D24" t="str">
            <v>1.1.5.2.</v>
          </cell>
          <cell r="E24" t="str">
            <v>Послуги автотранспотру та інших спец. транспортних засобів</v>
          </cell>
          <cell r="F24" t="str">
            <v>0140</v>
          </cell>
          <cell r="G24">
            <v>6027.6</v>
          </cell>
          <cell r="H24">
            <v>5733</v>
          </cell>
          <cell r="I24">
            <v>0</v>
          </cell>
          <cell r="J24">
            <v>5733</v>
          </cell>
          <cell r="K24">
            <v>4763</v>
          </cell>
          <cell r="L24">
            <v>4753.5</v>
          </cell>
          <cell r="M24">
            <v>6475</v>
          </cell>
          <cell r="N24">
            <v>6475</v>
          </cell>
          <cell r="O24">
            <v>8033</v>
          </cell>
          <cell r="P24">
            <v>2009</v>
          </cell>
          <cell r="Q24">
            <v>2008</v>
          </cell>
          <cell r="R24">
            <v>2008</v>
          </cell>
          <cell r="S24">
            <v>2008</v>
          </cell>
        </row>
        <row r="25">
          <cell r="A25" t="str">
            <v>0150</v>
          </cell>
          <cell r="B25" t="str">
            <v>Е</v>
          </cell>
          <cell r="C25" t="str">
            <v>*</v>
          </cell>
          <cell r="D25" t="str">
            <v>1.1.5.3.</v>
          </cell>
          <cell r="E25" t="str">
            <v>Інші виробничі послуги</v>
          </cell>
          <cell r="F25" t="str">
            <v>0150</v>
          </cell>
          <cell r="G25">
            <v>0</v>
          </cell>
          <cell r="H25">
            <v>0</v>
          </cell>
          <cell r="I25">
            <v>0</v>
          </cell>
          <cell r="J25">
            <v>0</v>
          </cell>
          <cell r="K25">
            <v>0</v>
          </cell>
          <cell r="L25">
            <v>0</v>
          </cell>
          <cell r="O25">
            <v>0</v>
          </cell>
        </row>
        <row r="26">
          <cell r="A26" t="str">
            <v>0160</v>
          </cell>
          <cell r="C26" t="str">
            <v>*</v>
          </cell>
          <cell r="D26" t="str">
            <v>1.1.6.</v>
          </cell>
          <cell r="E26" t="str">
            <v>Інші прямі витрати</v>
          </cell>
          <cell r="F26" t="str">
            <v>0160</v>
          </cell>
          <cell r="G26">
            <v>0</v>
          </cell>
          <cell r="H26">
            <v>0</v>
          </cell>
          <cell r="I26">
            <v>0</v>
          </cell>
          <cell r="J26">
            <v>0</v>
          </cell>
          <cell r="K26">
            <v>0</v>
          </cell>
          <cell r="L26">
            <v>0</v>
          </cell>
          <cell r="O26">
            <v>0</v>
          </cell>
        </row>
        <row r="27">
          <cell r="A27" t="str">
            <v>0170</v>
          </cell>
          <cell r="B27" t="str">
            <v>О</v>
          </cell>
          <cell r="C27" t="str">
            <v>*</v>
          </cell>
          <cell r="D27" t="str">
            <v>1.2.</v>
          </cell>
          <cell r="E27" t="str">
            <v>Загальновиробничі витрати: рахунок        91</v>
          </cell>
          <cell r="F27" t="str">
            <v>0170</v>
          </cell>
          <cell r="G27">
            <v>16571.900000000001</v>
          </cell>
          <cell r="H27">
            <v>26059</v>
          </cell>
          <cell r="I27">
            <v>1894</v>
          </cell>
          <cell r="J27">
            <v>27953</v>
          </cell>
          <cell r="K27">
            <v>16396.599999999999</v>
          </cell>
          <cell r="L27">
            <v>16317.8</v>
          </cell>
          <cell r="M27">
            <v>26299.4</v>
          </cell>
          <cell r="N27">
            <v>26242.7</v>
          </cell>
          <cell r="O27">
            <v>34876.5</v>
          </cell>
          <cell r="P27">
            <v>6619.4</v>
          </cell>
          <cell r="Q27">
            <v>9372.7000000000007</v>
          </cell>
          <cell r="R27">
            <v>9536.4</v>
          </cell>
          <cell r="S27">
            <v>9348</v>
          </cell>
        </row>
        <row r="28">
          <cell r="A28" t="str">
            <v>0180</v>
          </cell>
          <cell r="B28" t="str">
            <v>О</v>
          </cell>
          <cell r="C28" t="str">
            <v>*</v>
          </cell>
          <cell r="D28" t="str">
            <v>1.2.1.</v>
          </cell>
          <cell r="E28" t="str">
            <v>Витрати на управління виробництвом, в т.ч.</v>
          </cell>
          <cell r="F28" t="str">
            <v>0180</v>
          </cell>
          <cell r="G28">
            <v>4178</v>
          </cell>
          <cell r="H28">
            <v>4785</v>
          </cell>
          <cell r="I28">
            <v>0</v>
          </cell>
          <cell r="J28">
            <v>4785</v>
          </cell>
          <cell r="K28">
            <v>3617</v>
          </cell>
          <cell r="L28">
            <v>3588.9</v>
          </cell>
          <cell r="M28">
            <v>3788</v>
          </cell>
          <cell r="N28">
            <v>3788</v>
          </cell>
          <cell r="O28">
            <v>7539</v>
          </cell>
          <cell r="P28">
            <v>1884</v>
          </cell>
          <cell r="Q28">
            <v>1855</v>
          </cell>
          <cell r="R28">
            <v>1769</v>
          </cell>
          <cell r="S28">
            <v>2031</v>
          </cell>
        </row>
        <row r="29">
          <cell r="A29" t="str">
            <v>0190</v>
          </cell>
          <cell r="B29" t="str">
            <v>З</v>
          </cell>
          <cell r="C29" t="str">
            <v>*</v>
          </cell>
          <cell r="D29" t="str">
            <v>1.2.1.1.</v>
          </cell>
          <cell r="E29" t="str">
            <v>Оплата праці апарату управління філіалами, цехами та інші виплати</v>
          </cell>
          <cell r="F29" t="str">
            <v>0190</v>
          </cell>
          <cell r="G29">
            <v>3002.9</v>
          </cell>
          <cell r="H29">
            <v>3388</v>
          </cell>
          <cell r="I29">
            <v>0</v>
          </cell>
          <cell r="J29">
            <v>3388</v>
          </cell>
          <cell r="K29">
            <v>2569.3000000000002</v>
          </cell>
          <cell r="L29">
            <v>2564.9</v>
          </cell>
          <cell r="M29">
            <v>3663</v>
          </cell>
          <cell r="N29">
            <v>3663</v>
          </cell>
          <cell r="O29">
            <v>5368</v>
          </cell>
          <cell r="P29">
            <v>1336</v>
          </cell>
          <cell r="Q29">
            <v>1324</v>
          </cell>
          <cell r="R29">
            <v>1263</v>
          </cell>
          <cell r="S29">
            <v>1445</v>
          </cell>
        </row>
        <row r="30">
          <cell r="A30" t="str">
            <v>0200</v>
          </cell>
          <cell r="B30" t="str">
            <v>В</v>
          </cell>
          <cell r="C30" t="str">
            <v>*</v>
          </cell>
          <cell r="D30" t="str">
            <v>1.2.1.2.</v>
          </cell>
          <cell r="E30" t="str">
            <v>Відрахування на соціальні заходи</v>
          </cell>
          <cell r="F30" t="str">
            <v>0200</v>
          </cell>
          <cell r="G30">
            <v>1067.8</v>
          </cell>
          <cell r="H30">
            <v>1285</v>
          </cell>
          <cell r="I30">
            <v>0</v>
          </cell>
          <cell r="J30">
            <v>1285</v>
          </cell>
          <cell r="K30">
            <v>969.7</v>
          </cell>
          <cell r="L30">
            <v>943.8</v>
          </cell>
          <cell r="O30">
            <v>2038</v>
          </cell>
          <cell r="P30">
            <v>507</v>
          </cell>
          <cell r="Q30">
            <v>503</v>
          </cell>
          <cell r="R30">
            <v>479</v>
          </cell>
          <cell r="S30">
            <v>549</v>
          </cell>
        </row>
        <row r="31">
          <cell r="A31" t="str">
            <v>0201</v>
          </cell>
          <cell r="B31" t="str">
            <v>Е</v>
          </cell>
          <cell r="C31" t="str">
            <v>*</v>
          </cell>
          <cell r="E31" t="str">
            <v>Оплата п'яти днів тимчасової непрацездатності</v>
          </cell>
          <cell r="F31" t="str">
            <v>0201</v>
          </cell>
          <cell r="G31">
            <v>37.799999999999997</v>
          </cell>
          <cell r="H31">
            <v>40</v>
          </cell>
          <cell r="I31">
            <v>0</v>
          </cell>
          <cell r="J31">
            <v>40</v>
          </cell>
          <cell r="K31">
            <v>31</v>
          </cell>
          <cell r="L31">
            <v>33.4</v>
          </cell>
          <cell r="M31">
            <v>53</v>
          </cell>
          <cell r="N31">
            <v>53</v>
          </cell>
          <cell r="O31">
            <v>53</v>
          </cell>
          <cell r="P31">
            <v>21</v>
          </cell>
          <cell r="Q31">
            <v>8</v>
          </cell>
          <cell r="R31">
            <v>7</v>
          </cell>
          <cell r="S31">
            <v>17</v>
          </cell>
        </row>
        <row r="32">
          <cell r="A32" t="str">
            <v>0210</v>
          </cell>
          <cell r="B32" t="str">
            <v>Е</v>
          </cell>
          <cell r="C32" t="str">
            <v>*</v>
          </cell>
          <cell r="D32" t="str">
            <v>1.2.1.3.</v>
          </cell>
          <cell r="E32" t="str">
            <v>Службові відрядження та місцеві службові роз'їзди</v>
          </cell>
          <cell r="F32" t="str">
            <v>0210</v>
          </cell>
          <cell r="G32">
            <v>69.5</v>
          </cell>
          <cell r="H32">
            <v>72</v>
          </cell>
          <cell r="I32">
            <v>0</v>
          </cell>
          <cell r="J32">
            <v>72</v>
          </cell>
          <cell r="K32">
            <v>47</v>
          </cell>
          <cell r="L32">
            <v>46.8</v>
          </cell>
          <cell r="M32">
            <v>72</v>
          </cell>
          <cell r="N32">
            <v>72</v>
          </cell>
          <cell r="O32">
            <v>80</v>
          </cell>
          <cell r="P32">
            <v>20</v>
          </cell>
          <cell r="Q32">
            <v>20</v>
          </cell>
          <cell r="R32">
            <v>20</v>
          </cell>
          <cell r="S32">
            <v>20</v>
          </cell>
        </row>
        <row r="33">
          <cell r="A33" t="str">
            <v>0220</v>
          </cell>
          <cell r="B33" t="str">
            <v>А</v>
          </cell>
          <cell r="C33" t="str">
            <v>*</v>
          </cell>
          <cell r="D33" t="str">
            <v>1.2.2.</v>
          </cell>
          <cell r="E33" t="str">
            <v>Амортизація основних засобів загальновиробничого призначення</v>
          </cell>
          <cell r="F33" t="str">
            <v>0220</v>
          </cell>
          <cell r="G33">
            <v>215.2</v>
          </cell>
          <cell r="H33">
            <v>230</v>
          </cell>
          <cell r="I33">
            <v>0</v>
          </cell>
          <cell r="J33">
            <v>230</v>
          </cell>
          <cell r="K33">
            <v>146</v>
          </cell>
          <cell r="L33">
            <v>145.19999999999999</v>
          </cell>
          <cell r="M33">
            <v>194</v>
          </cell>
          <cell r="N33">
            <v>194</v>
          </cell>
          <cell r="O33">
            <v>294</v>
          </cell>
          <cell r="P33">
            <v>73</v>
          </cell>
          <cell r="Q33">
            <v>74</v>
          </cell>
          <cell r="R33">
            <v>74</v>
          </cell>
          <cell r="S33">
            <v>73</v>
          </cell>
        </row>
        <row r="34">
          <cell r="A34" t="str">
            <v>0230</v>
          </cell>
          <cell r="B34" t="str">
            <v>А</v>
          </cell>
          <cell r="C34" t="str">
            <v>*</v>
          </cell>
          <cell r="D34" t="str">
            <v>1.2.3.</v>
          </cell>
          <cell r="E34" t="str">
            <v>Амортизація інших необоротних матеріальних активів</v>
          </cell>
          <cell r="F34" t="str">
            <v>0230</v>
          </cell>
          <cell r="G34">
            <v>99.9</v>
          </cell>
          <cell r="H34">
            <v>146</v>
          </cell>
          <cell r="I34">
            <v>0</v>
          </cell>
          <cell r="J34">
            <v>146</v>
          </cell>
          <cell r="K34">
            <v>168</v>
          </cell>
          <cell r="L34">
            <v>141.6</v>
          </cell>
          <cell r="M34">
            <v>180</v>
          </cell>
          <cell r="N34">
            <v>180</v>
          </cell>
          <cell r="O34">
            <v>250</v>
          </cell>
          <cell r="P34">
            <v>62</v>
          </cell>
          <cell r="Q34">
            <v>63</v>
          </cell>
          <cell r="R34">
            <v>62</v>
          </cell>
          <cell r="S34">
            <v>63</v>
          </cell>
        </row>
        <row r="35">
          <cell r="A35" t="str">
            <v>0240</v>
          </cell>
          <cell r="B35" t="str">
            <v>А</v>
          </cell>
          <cell r="C35" t="str">
            <v>*</v>
          </cell>
          <cell r="D35" t="str">
            <v>1.2.4.</v>
          </cell>
          <cell r="E35" t="str">
            <v>Амортизація нематеріальних активів загальновиробничого призначення</v>
          </cell>
          <cell r="F35" t="str">
            <v>0240</v>
          </cell>
          <cell r="G35">
            <v>69.900000000000006</v>
          </cell>
          <cell r="H35">
            <v>66</v>
          </cell>
          <cell r="I35">
            <v>0</v>
          </cell>
          <cell r="J35">
            <v>66</v>
          </cell>
          <cell r="K35">
            <v>49</v>
          </cell>
          <cell r="L35">
            <v>48.4</v>
          </cell>
          <cell r="M35">
            <v>64</v>
          </cell>
          <cell r="N35">
            <v>63.8</v>
          </cell>
          <cell r="O35">
            <v>61.6</v>
          </cell>
          <cell r="P35">
            <v>15.5</v>
          </cell>
          <cell r="Q35">
            <v>15.4</v>
          </cell>
          <cell r="R35">
            <v>15.4</v>
          </cell>
          <cell r="S35">
            <v>15.3</v>
          </cell>
        </row>
        <row r="36">
          <cell r="A36" t="str">
            <v>0250</v>
          </cell>
          <cell r="B36" t="str">
            <v>О</v>
          </cell>
          <cell r="C36" t="str">
            <v>*</v>
          </cell>
          <cell r="D36" t="str">
            <v>1.2.5.</v>
          </cell>
          <cell r="E36" t="str">
            <v>Утримання приміщень загальновиробничого призначення, в т.ч.</v>
          </cell>
          <cell r="F36" t="str">
            <v>0250</v>
          </cell>
          <cell r="G36">
            <v>618.9</v>
          </cell>
          <cell r="H36">
            <v>1701.3</v>
          </cell>
          <cell r="I36">
            <v>0</v>
          </cell>
          <cell r="J36">
            <v>1701.3</v>
          </cell>
          <cell r="K36">
            <v>1205.0999999999999</v>
          </cell>
          <cell r="L36">
            <v>1187.7</v>
          </cell>
          <cell r="M36">
            <v>1684.3</v>
          </cell>
          <cell r="N36">
            <v>1657.9</v>
          </cell>
          <cell r="O36">
            <v>2154</v>
          </cell>
          <cell r="P36">
            <v>631.20000000000005</v>
          </cell>
          <cell r="Q36">
            <v>483.3</v>
          </cell>
          <cell r="R36">
            <v>435.4</v>
          </cell>
          <cell r="S36">
            <v>604.1</v>
          </cell>
        </row>
        <row r="37">
          <cell r="A37" t="str">
            <v>0260</v>
          </cell>
          <cell r="B37" t="str">
            <v>Е</v>
          </cell>
          <cell r="C37" t="str">
            <v>*</v>
          </cell>
          <cell r="D37" t="str">
            <v>1.2.5.1.</v>
          </cell>
          <cell r="E37" t="str">
            <v>Опалення</v>
          </cell>
          <cell r="F37" t="str">
            <v>0260</v>
          </cell>
          <cell r="G37">
            <v>388.9</v>
          </cell>
          <cell r="H37">
            <v>435</v>
          </cell>
          <cell r="I37">
            <v>0</v>
          </cell>
          <cell r="J37">
            <v>435</v>
          </cell>
          <cell r="K37">
            <v>280.5</v>
          </cell>
          <cell r="L37">
            <v>274.8</v>
          </cell>
          <cell r="M37">
            <v>435</v>
          </cell>
          <cell r="N37">
            <v>430</v>
          </cell>
          <cell r="O37">
            <v>540</v>
          </cell>
          <cell r="P37">
            <v>230</v>
          </cell>
          <cell r="Q37">
            <v>54</v>
          </cell>
          <cell r="R37">
            <v>36</v>
          </cell>
          <cell r="S37">
            <v>220</v>
          </cell>
        </row>
        <row r="38">
          <cell r="A38" t="str">
            <v>0270</v>
          </cell>
          <cell r="B38" t="str">
            <v>Е</v>
          </cell>
          <cell r="C38" t="str">
            <v>*</v>
          </cell>
          <cell r="D38" t="str">
            <v>1.2.5.2.</v>
          </cell>
          <cell r="E38" t="str">
            <v>Освітлення</v>
          </cell>
          <cell r="F38" t="str">
            <v>0270</v>
          </cell>
          <cell r="G38">
            <v>62.4</v>
          </cell>
          <cell r="H38">
            <v>67</v>
          </cell>
          <cell r="I38">
            <v>0</v>
          </cell>
          <cell r="J38">
            <v>67</v>
          </cell>
          <cell r="K38">
            <v>48.5</v>
          </cell>
          <cell r="L38">
            <v>48.2</v>
          </cell>
          <cell r="M38">
            <v>67</v>
          </cell>
          <cell r="N38">
            <v>67</v>
          </cell>
          <cell r="O38">
            <v>107</v>
          </cell>
          <cell r="P38">
            <v>29</v>
          </cell>
          <cell r="Q38">
            <v>25</v>
          </cell>
          <cell r="R38">
            <v>25</v>
          </cell>
          <cell r="S38">
            <v>28</v>
          </cell>
        </row>
        <row r="39">
          <cell r="A39" t="str">
            <v>0280</v>
          </cell>
          <cell r="B39" t="str">
            <v>Е</v>
          </cell>
          <cell r="C39" t="str">
            <v>*</v>
          </cell>
          <cell r="D39" t="str">
            <v>1.2.5.3.</v>
          </cell>
          <cell r="E39" t="str">
            <v>Водопостачання та водовідведення</v>
          </cell>
          <cell r="F39" t="str">
            <v>0280</v>
          </cell>
          <cell r="G39">
            <v>77.7</v>
          </cell>
          <cell r="H39">
            <v>86</v>
          </cell>
          <cell r="I39">
            <v>0</v>
          </cell>
          <cell r="J39">
            <v>86</v>
          </cell>
          <cell r="K39">
            <v>62</v>
          </cell>
          <cell r="L39">
            <v>62</v>
          </cell>
          <cell r="M39">
            <v>82</v>
          </cell>
          <cell r="N39">
            <v>82</v>
          </cell>
          <cell r="O39">
            <v>116</v>
          </cell>
          <cell r="P39">
            <v>28</v>
          </cell>
          <cell r="Q39">
            <v>30</v>
          </cell>
          <cell r="R39">
            <v>30</v>
          </cell>
          <cell r="S39">
            <v>28</v>
          </cell>
        </row>
        <row r="40">
          <cell r="A40" t="str">
            <v>0290</v>
          </cell>
          <cell r="B40" t="str">
            <v>Е</v>
          </cell>
          <cell r="C40" t="str">
            <v>*</v>
          </cell>
          <cell r="D40" t="str">
            <v>1.2.5.4.</v>
          </cell>
          <cell r="E40" t="str">
            <v>Витрати на пожежну охорону</v>
          </cell>
          <cell r="F40" t="str">
            <v>0290</v>
          </cell>
          <cell r="G40">
            <v>16.2</v>
          </cell>
          <cell r="H40">
            <v>32</v>
          </cell>
          <cell r="I40">
            <v>0</v>
          </cell>
          <cell r="J40">
            <v>32</v>
          </cell>
          <cell r="K40">
            <v>28.8</v>
          </cell>
          <cell r="L40">
            <v>28.6</v>
          </cell>
          <cell r="M40">
            <v>32</v>
          </cell>
          <cell r="N40">
            <v>32</v>
          </cell>
          <cell r="O40">
            <v>32</v>
          </cell>
          <cell r="P40">
            <v>16</v>
          </cell>
          <cell r="Q40">
            <v>0</v>
          </cell>
          <cell r="R40">
            <v>16</v>
          </cell>
          <cell r="S40">
            <v>0</v>
          </cell>
        </row>
        <row r="41">
          <cell r="A41" t="str">
            <v>0300</v>
          </cell>
          <cell r="B41" t="str">
            <v>Е</v>
          </cell>
          <cell r="C41" t="str">
            <v>*</v>
          </cell>
          <cell r="D41" t="str">
            <v>1.2.5.5.</v>
          </cell>
          <cell r="E41" t="str">
            <v>Обслуговування ліфтів</v>
          </cell>
          <cell r="F41" t="str">
            <v>0300</v>
          </cell>
          <cell r="G41">
            <v>0</v>
          </cell>
          <cell r="H41">
            <v>0</v>
          </cell>
          <cell r="I41">
            <v>0</v>
          </cell>
          <cell r="J41">
            <v>0</v>
          </cell>
          <cell r="K41">
            <v>0</v>
          </cell>
          <cell r="L41">
            <v>0</v>
          </cell>
          <cell r="O41">
            <v>0</v>
          </cell>
        </row>
        <row r="42">
          <cell r="A42" t="str">
            <v>0310</v>
          </cell>
          <cell r="B42" t="str">
            <v>Е</v>
          </cell>
          <cell r="C42" t="str">
            <v>*</v>
          </cell>
          <cell r="D42" t="str">
            <v>1.2.5.6.</v>
          </cell>
          <cell r="E42" t="str">
            <v>Оренда основних засобів, необоротних активів активів загальновиробничого призначення</v>
          </cell>
          <cell r="F42" t="str">
            <v>0310</v>
          </cell>
          <cell r="G42">
            <v>0</v>
          </cell>
          <cell r="H42">
            <v>0</v>
          </cell>
          <cell r="I42">
            <v>0</v>
          </cell>
          <cell r="J42">
            <v>0</v>
          </cell>
          <cell r="K42">
            <v>0</v>
          </cell>
          <cell r="L42">
            <v>0</v>
          </cell>
          <cell r="O42">
            <v>0</v>
          </cell>
        </row>
        <row r="43">
          <cell r="A43" t="str">
            <v>0320</v>
          </cell>
          <cell r="B43" t="str">
            <v>Е</v>
          </cell>
          <cell r="C43" t="str">
            <v>*</v>
          </cell>
          <cell r="D43" t="str">
            <v>1.2.5.7.</v>
          </cell>
          <cell r="E43" t="str">
            <v>Страхування основних засобів та інших видів страхування</v>
          </cell>
          <cell r="F43" t="str">
            <v>0320</v>
          </cell>
          <cell r="G43">
            <v>29.6</v>
          </cell>
          <cell r="H43">
            <v>46</v>
          </cell>
          <cell r="I43">
            <v>0</v>
          </cell>
          <cell r="J43">
            <v>46</v>
          </cell>
          <cell r="K43">
            <v>36.5</v>
          </cell>
          <cell r="L43">
            <v>36.200000000000003</v>
          </cell>
          <cell r="M43">
            <v>36.5</v>
          </cell>
          <cell r="N43">
            <v>36.200000000000003</v>
          </cell>
          <cell r="O43">
            <v>46</v>
          </cell>
          <cell r="P43">
            <v>0</v>
          </cell>
          <cell r="Q43">
            <v>46</v>
          </cell>
          <cell r="R43">
            <v>0</v>
          </cell>
          <cell r="S43">
            <v>0</v>
          </cell>
        </row>
        <row r="44">
          <cell r="A44" t="str">
            <v>0330</v>
          </cell>
          <cell r="B44" t="str">
            <v>Е</v>
          </cell>
          <cell r="C44" t="str">
            <v>*</v>
          </cell>
          <cell r="D44" t="str">
            <v>1.2.5.8.</v>
          </cell>
          <cell r="E44" t="str">
            <v>Витратні матеріали</v>
          </cell>
          <cell r="F44" t="str">
            <v>0330</v>
          </cell>
          <cell r="G44">
            <v>32.1</v>
          </cell>
          <cell r="H44">
            <v>34</v>
          </cell>
          <cell r="I44">
            <v>0</v>
          </cell>
          <cell r="J44">
            <v>34</v>
          </cell>
          <cell r="K44">
            <v>23.3</v>
          </cell>
          <cell r="L44">
            <v>23.3</v>
          </cell>
          <cell r="M44">
            <v>33</v>
          </cell>
          <cell r="N44">
            <v>33</v>
          </cell>
          <cell r="O44">
            <v>44</v>
          </cell>
          <cell r="P44">
            <v>11</v>
          </cell>
          <cell r="Q44">
            <v>11</v>
          </cell>
          <cell r="R44">
            <v>11</v>
          </cell>
          <cell r="S44">
            <v>11</v>
          </cell>
        </row>
        <row r="45">
          <cell r="A45" t="str">
            <v>0291</v>
          </cell>
          <cell r="B45" t="str">
            <v>Е</v>
          </cell>
          <cell r="C45" t="str">
            <v>*</v>
          </cell>
          <cell r="D45" t="str">
            <v>1.2.5.9.</v>
          </cell>
          <cell r="E45" t="str">
            <v>Витрати на сторожову охорону</v>
          </cell>
          <cell r="F45" t="str">
            <v>0291</v>
          </cell>
          <cell r="G45">
            <v>7.9</v>
          </cell>
          <cell r="H45">
            <v>994.3</v>
          </cell>
          <cell r="I45">
            <v>0</v>
          </cell>
          <cell r="J45">
            <v>994.3</v>
          </cell>
          <cell r="K45">
            <v>722.5</v>
          </cell>
          <cell r="L45">
            <v>711.9</v>
          </cell>
          <cell r="M45">
            <v>994.3</v>
          </cell>
          <cell r="N45">
            <v>973.2</v>
          </cell>
          <cell r="O45">
            <v>1260</v>
          </cell>
          <cell r="P45">
            <v>315</v>
          </cell>
          <cell r="Q45">
            <v>315</v>
          </cell>
          <cell r="R45">
            <v>315</v>
          </cell>
          <cell r="S45">
            <v>315</v>
          </cell>
        </row>
        <row r="46">
          <cell r="A46" t="str">
            <v>0292</v>
          </cell>
          <cell r="B46" t="str">
            <v>Е</v>
          </cell>
          <cell r="C46" t="str">
            <v>*</v>
          </cell>
          <cell r="D46" t="str">
            <v>1.2.5.10.</v>
          </cell>
          <cell r="E46" t="str">
            <v>Профдезинфекція, санепідемстанція</v>
          </cell>
          <cell r="F46" t="str">
            <v>0292</v>
          </cell>
          <cell r="G46">
            <v>4.0999999999999996</v>
          </cell>
          <cell r="H46">
            <v>7</v>
          </cell>
          <cell r="I46">
            <v>0</v>
          </cell>
          <cell r="J46">
            <v>7</v>
          </cell>
          <cell r="K46">
            <v>3</v>
          </cell>
          <cell r="L46">
            <v>2.7</v>
          </cell>
          <cell r="M46">
            <v>4.5</v>
          </cell>
          <cell r="N46">
            <v>4.5</v>
          </cell>
          <cell r="O46">
            <v>9</v>
          </cell>
          <cell r="P46">
            <v>2.2000000000000002</v>
          </cell>
          <cell r="Q46">
            <v>2.2999999999999998</v>
          </cell>
          <cell r="R46">
            <v>2.4</v>
          </cell>
          <cell r="S46">
            <v>2.1</v>
          </cell>
        </row>
        <row r="47">
          <cell r="A47" t="str">
            <v>0340</v>
          </cell>
          <cell r="B47" t="str">
            <v>О</v>
          </cell>
          <cell r="C47" t="str">
            <v>*</v>
          </cell>
          <cell r="D47" t="str">
            <v>1.2.6.1.</v>
          </cell>
          <cell r="E47" t="str">
            <v>Ремонт основних засобів та інших необоротних активів, в т.ч.</v>
          </cell>
          <cell r="F47" t="str">
            <v>0340</v>
          </cell>
          <cell r="G47">
            <v>7271.9</v>
          </cell>
          <cell r="H47">
            <v>12098</v>
          </cell>
          <cell r="I47">
            <v>3674</v>
          </cell>
          <cell r="J47">
            <v>15772</v>
          </cell>
          <cell r="K47">
            <v>7699</v>
          </cell>
          <cell r="L47">
            <v>7790.8</v>
          </cell>
          <cell r="M47">
            <v>15772</v>
          </cell>
          <cell r="N47">
            <v>15772</v>
          </cell>
          <cell r="O47">
            <v>15991</v>
          </cell>
          <cell r="P47">
            <v>1752</v>
          </cell>
          <cell r="Q47">
            <v>4795</v>
          </cell>
          <cell r="R47">
            <v>5089</v>
          </cell>
          <cell r="S47">
            <v>4355</v>
          </cell>
        </row>
        <row r="48">
          <cell r="A48" t="str">
            <v>0341</v>
          </cell>
          <cell r="B48" t="str">
            <v>Р</v>
          </cell>
          <cell r="C48" t="str">
            <v>*</v>
          </cell>
          <cell r="D48" t="str">
            <v>1.2.6.1.1.</v>
          </cell>
          <cell r="E48" t="str">
            <v>Витрати на ремонт підрядним способом (рах.910/02)</v>
          </cell>
          <cell r="F48" t="str">
            <v>0341</v>
          </cell>
          <cell r="G48">
            <v>3003.5</v>
          </cell>
          <cell r="H48">
            <v>6227</v>
          </cell>
          <cell r="I48">
            <v>2126</v>
          </cell>
          <cell r="J48">
            <v>8353</v>
          </cell>
          <cell r="K48">
            <v>3713</v>
          </cell>
          <cell r="L48">
            <v>3712.5</v>
          </cell>
          <cell r="M48">
            <v>8353</v>
          </cell>
          <cell r="N48">
            <v>8353</v>
          </cell>
          <cell r="O48">
            <v>8751</v>
          </cell>
          <cell r="P48">
            <v>593</v>
          </cell>
          <cell r="Q48">
            <v>2686</v>
          </cell>
          <cell r="R48">
            <v>2932</v>
          </cell>
          <cell r="S48">
            <v>2540</v>
          </cell>
        </row>
        <row r="49">
          <cell r="A49" t="str">
            <v>0370</v>
          </cell>
          <cell r="C49" t="str">
            <v>*</v>
          </cell>
          <cell r="D49" t="str">
            <v>1.2.6.1.2.</v>
          </cell>
          <cell r="E49" t="str">
            <v>Витрати на ремонт господарським способом (рах.910/03), в т.ч.</v>
          </cell>
          <cell r="F49" t="str">
            <v>0370</v>
          </cell>
          <cell r="G49">
            <v>4268.3999999999996</v>
          </cell>
          <cell r="H49">
            <v>5871</v>
          </cell>
          <cell r="I49">
            <v>1548</v>
          </cell>
          <cell r="J49">
            <v>7419</v>
          </cell>
          <cell r="K49">
            <v>3986</v>
          </cell>
          <cell r="L49">
            <v>4078.3</v>
          </cell>
          <cell r="M49">
            <v>7419</v>
          </cell>
          <cell r="N49">
            <v>7419</v>
          </cell>
          <cell r="O49">
            <v>7240</v>
          </cell>
          <cell r="P49">
            <v>1159</v>
          </cell>
          <cell r="Q49">
            <v>2109</v>
          </cell>
          <cell r="R49">
            <v>2157</v>
          </cell>
          <cell r="S49">
            <v>1815</v>
          </cell>
        </row>
        <row r="50">
          <cell r="A50" t="str">
            <v>0380</v>
          </cell>
          <cell r="B50" t="str">
            <v>Р</v>
          </cell>
          <cell r="C50" t="str">
            <v>*</v>
          </cell>
          <cell r="D50" t="str">
            <v>1.2.6.1.2.1</v>
          </cell>
          <cell r="E50" t="str">
            <v>Матеріали на ремонт господарським способом</v>
          </cell>
          <cell r="F50" t="str">
            <v>0380</v>
          </cell>
          <cell r="G50">
            <v>2567.4</v>
          </cell>
          <cell r="H50">
            <v>3635</v>
          </cell>
          <cell r="I50">
            <v>1548</v>
          </cell>
          <cell r="J50">
            <v>5183</v>
          </cell>
          <cell r="K50">
            <v>2482</v>
          </cell>
          <cell r="L50">
            <v>2574.3000000000002</v>
          </cell>
          <cell r="M50">
            <v>5183</v>
          </cell>
          <cell r="N50">
            <v>5183</v>
          </cell>
          <cell r="O50">
            <v>4851</v>
          </cell>
          <cell r="P50">
            <v>570</v>
          </cell>
          <cell r="Q50">
            <v>1513</v>
          </cell>
          <cell r="R50">
            <v>1598</v>
          </cell>
          <cell r="S50">
            <v>1170</v>
          </cell>
        </row>
        <row r="51">
          <cell r="A51" t="str">
            <v>0371</v>
          </cell>
          <cell r="B51" t="str">
            <v>Р</v>
          </cell>
          <cell r="C51" t="str">
            <v>*</v>
          </cell>
          <cell r="D51" t="str">
            <v>1.2.6.1.2.4</v>
          </cell>
          <cell r="E51" t="str">
            <v>Транспортні витрати на ремонт господарським способом</v>
          </cell>
          <cell r="F51" t="str">
            <v>0371</v>
          </cell>
          <cell r="G51">
            <v>0</v>
          </cell>
          <cell r="H51">
            <v>0</v>
          </cell>
          <cell r="I51">
            <v>0</v>
          </cell>
          <cell r="J51">
            <v>0</v>
          </cell>
          <cell r="K51">
            <v>0</v>
          </cell>
          <cell r="L51">
            <v>0</v>
          </cell>
          <cell r="O51">
            <v>0</v>
          </cell>
          <cell r="P51">
            <v>0</v>
          </cell>
          <cell r="Q51">
            <v>0</v>
          </cell>
          <cell r="R51">
            <v>0</v>
          </cell>
          <cell r="S51">
            <v>0</v>
          </cell>
        </row>
        <row r="52">
          <cell r="A52" t="str">
            <v>0390</v>
          </cell>
          <cell r="B52" t="str">
            <v>З</v>
          </cell>
          <cell r="C52" t="str">
            <v>*</v>
          </cell>
          <cell r="D52" t="str">
            <v>1.2.6.1.2.2</v>
          </cell>
          <cell r="E52" t="str">
            <v>Оплата праці працівників та інші виплати</v>
          </cell>
          <cell r="F52" t="str">
            <v>0390</v>
          </cell>
          <cell r="G52">
            <v>1231.5999999999999</v>
          </cell>
          <cell r="H52">
            <v>1619</v>
          </cell>
          <cell r="I52">
            <v>0</v>
          </cell>
          <cell r="J52">
            <v>1619</v>
          </cell>
          <cell r="K52">
            <v>1091</v>
          </cell>
          <cell r="L52">
            <v>1090.2</v>
          </cell>
          <cell r="M52">
            <v>1619</v>
          </cell>
          <cell r="N52">
            <v>1619</v>
          </cell>
          <cell r="O52">
            <v>1732</v>
          </cell>
          <cell r="P52">
            <v>427</v>
          </cell>
          <cell r="Q52">
            <v>432</v>
          </cell>
          <cell r="R52">
            <v>405</v>
          </cell>
          <cell r="S52">
            <v>468</v>
          </cell>
        </row>
        <row r="53">
          <cell r="A53" t="str">
            <v>0400</v>
          </cell>
          <cell r="B53" t="str">
            <v>В</v>
          </cell>
          <cell r="C53" t="str">
            <v>*</v>
          </cell>
          <cell r="D53" t="str">
            <v>1.2.6.1.2.3</v>
          </cell>
          <cell r="E53" t="str">
            <v>Відрахування на соціальні заходи</v>
          </cell>
          <cell r="F53" t="str">
            <v>0400</v>
          </cell>
          <cell r="G53">
            <v>469.4</v>
          </cell>
          <cell r="H53">
            <v>617</v>
          </cell>
          <cell r="I53">
            <v>0</v>
          </cell>
          <cell r="J53">
            <v>617</v>
          </cell>
          <cell r="K53">
            <v>413</v>
          </cell>
          <cell r="L53">
            <v>413.8</v>
          </cell>
          <cell r="M53">
            <v>617</v>
          </cell>
          <cell r="N53">
            <v>617</v>
          </cell>
          <cell r="O53">
            <v>657</v>
          </cell>
          <cell r="P53">
            <v>162</v>
          </cell>
          <cell r="Q53">
            <v>164</v>
          </cell>
          <cell r="R53">
            <v>154</v>
          </cell>
          <cell r="S53">
            <v>177</v>
          </cell>
        </row>
        <row r="54">
          <cell r="A54" t="str">
            <v>0401</v>
          </cell>
          <cell r="B54" t="str">
            <v>Р</v>
          </cell>
          <cell r="C54" t="str">
            <v>*</v>
          </cell>
          <cell r="D54" t="str">
            <v>1.2.6.1.2.3.1</v>
          </cell>
          <cell r="E54" t="str">
            <v>Оплата п'яти днів тимчасової непрацездатності</v>
          </cell>
          <cell r="F54" t="str">
            <v>0401</v>
          </cell>
          <cell r="G54">
            <v>0</v>
          </cell>
          <cell r="H54">
            <v>0</v>
          </cell>
          <cell r="I54">
            <v>0</v>
          </cell>
          <cell r="J54">
            <v>0</v>
          </cell>
          <cell r="K54">
            <v>0</v>
          </cell>
          <cell r="L54">
            <v>0</v>
          </cell>
          <cell r="O54">
            <v>0</v>
          </cell>
        </row>
        <row r="55">
          <cell r="A55" t="str">
            <v>0410</v>
          </cell>
          <cell r="B55" t="str">
            <v>Е</v>
          </cell>
          <cell r="C55" t="str">
            <v>*</v>
          </cell>
          <cell r="D55" t="str">
            <v>1.2.6.2.</v>
          </cell>
          <cell r="E55" t="str">
            <v>Експлуатація основних засобів та  інших необоротних активів загальновиробничого призначення</v>
          </cell>
          <cell r="F55" t="str">
            <v>0410</v>
          </cell>
          <cell r="G55">
            <v>32.799999999999997</v>
          </cell>
          <cell r="H55">
            <v>31</v>
          </cell>
          <cell r="I55">
            <v>0</v>
          </cell>
          <cell r="J55">
            <v>31</v>
          </cell>
          <cell r="K55">
            <v>28.5</v>
          </cell>
          <cell r="L55">
            <v>26.3</v>
          </cell>
          <cell r="M55">
            <v>40</v>
          </cell>
          <cell r="N55">
            <v>40</v>
          </cell>
          <cell r="O55">
            <v>50</v>
          </cell>
          <cell r="P55">
            <v>12</v>
          </cell>
          <cell r="Q55">
            <v>13</v>
          </cell>
          <cell r="R55">
            <v>13</v>
          </cell>
          <cell r="S55">
            <v>12</v>
          </cell>
        </row>
        <row r="56">
          <cell r="A56" t="str">
            <v>0430</v>
          </cell>
          <cell r="B56" t="str">
            <v>О</v>
          </cell>
          <cell r="C56" t="str">
            <v>*</v>
          </cell>
          <cell r="D56" t="str">
            <v>1.2.7.</v>
          </cell>
          <cell r="E56" t="str">
            <v>Витрати на вдосконалення технологій та організації виробництва в т.ч.</v>
          </cell>
          <cell r="F56" t="str">
            <v>0430</v>
          </cell>
          <cell r="G56">
            <v>581.9</v>
          </cell>
          <cell r="H56">
            <v>601</v>
          </cell>
          <cell r="I56">
            <v>0</v>
          </cell>
          <cell r="J56">
            <v>601</v>
          </cell>
          <cell r="K56">
            <v>370.6</v>
          </cell>
          <cell r="L56">
            <v>376.4</v>
          </cell>
          <cell r="M56">
            <v>558</v>
          </cell>
          <cell r="N56">
            <v>558</v>
          </cell>
          <cell r="O56">
            <v>939</v>
          </cell>
          <cell r="P56">
            <v>234.5</v>
          </cell>
          <cell r="Q56">
            <v>233</v>
          </cell>
          <cell r="R56">
            <v>230</v>
          </cell>
          <cell r="S56">
            <v>241.5</v>
          </cell>
        </row>
        <row r="57">
          <cell r="A57" t="str">
            <v>0440</v>
          </cell>
          <cell r="B57" t="str">
            <v>З</v>
          </cell>
          <cell r="C57" t="str">
            <v>*</v>
          </cell>
          <cell r="D57" t="str">
            <v>1.2.7.1.</v>
          </cell>
          <cell r="E57" t="str">
            <v>Оплата праці працівників та інші виплати</v>
          </cell>
          <cell r="F57" t="str">
            <v>0440</v>
          </cell>
          <cell r="G57">
            <v>52.9</v>
          </cell>
          <cell r="H57">
            <v>76</v>
          </cell>
          <cell r="I57">
            <v>0</v>
          </cell>
          <cell r="J57">
            <v>76</v>
          </cell>
          <cell r="K57">
            <v>51</v>
          </cell>
          <cell r="L57">
            <v>45.3</v>
          </cell>
          <cell r="M57">
            <v>62</v>
          </cell>
          <cell r="N57">
            <v>62</v>
          </cell>
          <cell r="O57">
            <v>100</v>
          </cell>
          <cell r="P57">
            <v>25</v>
          </cell>
          <cell r="Q57">
            <v>24</v>
          </cell>
          <cell r="R57">
            <v>22</v>
          </cell>
          <cell r="S57">
            <v>29</v>
          </cell>
        </row>
        <row r="58">
          <cell r="A58" t="str">
            <v>0450</v>
          </cell>
          <cell r="B58" t="str">
            <v>В</v>
          </cell>
          <cell r="C58" t="str">
            <v>*</v>
          </cell>
          <cell r="D58" t="str">
            <v>1.2.7.2.</v>
          </cell>
          <cell r="E58" t="str">
            <v>Відрахування на соціальні заходи</v>
          </cell>
          <cell r="F58" t="str">
            <v>0450</v>
          </cell>
          <cell r="G58">
            <v>19.5</v>
          </cell>
          <cell r="H58">
            <v>29</v>
          </cell>
          <cell r="I58">
            <v>0</v>
          </cell>
          <cell r="J58">
            <v>29</v>
          </cell>
          <cell r="K58">
            <v>19.600000000000001</v>
          </cell>
          <cell r="L58">
            <v>17.2</v>
          </cell>
          <cell r="O58">
            <v>38</v>
          </cell>
          <cell r="P58">
            <v>9</v>
          </cell>
          <cell r="Q58">
            <v>9</v>
          </cell>
          <cell r="R58">
            <v>8</v>
          </cell>
          <cell r="S58">
            <v>12</v>
          </cell>
        </row>
        <row r="59">
          <cell r="A59" t="str">
            <v>0451</v>
          </cell>
          <cell r="B59" t="str">
            <v>Е</v>
          </cell>
          <cell r="C59" t="str">
            <v>*</v>
          </cell>
          <cell r="E59" t="str">
            <v>Оплата п'яти днів тимчасової непрацездатності</v>
          </cell>
          <cell r="F59" t="str">
            <v>0451</v>
          </cell>
          <cell r="G59">
            <v>0.8</v>
          </cell>
          <cell r="H59">
            <v>1</v>
          </cell>
          <cell r="I59">
            <v>0</v>
          </cell>
          <cell r="J59">
            <v>1</v>
          </cell>
          <cell r="K59">
            <v>1</v>
          </cell>
          <cell r="L59">
            <v>0.4</v>
          </cell>
          <cell r="M59">
            <v>1</v>
          </cell>
          <cell r="N59">
            <v>1</v>
          </cell>
          <cell r="O59">
            <v>1</v>
          </cell>
          <cell r="P59">
            <v>0.5</v>
          </cell>
          <cell r="S59">
            <v>0.5</v>
          </cell>
        </row>
        <row r="60">
          <cell r="A60" t="str">
            <v>0431</v>
          </cell>
          <cell r="B60" t="str">
            <v>Е</v>
          </cell>
          <cell r="C60" t="str">
            <v>*</v>
          </cell>
          <cell r="D60" t="str">
            <v>1.2.7.3.</v>
          </cell>
          <cell r="E60" t="str">
            <v>Інші витрати на вдосконалення технологій та організації виробництва</v>
          </cell>
          <cell r="F60" t="str">
            <v>0431</v>
          </cell>
          <cell r="G60">
            <v>508.7</v>
          </cell>
          <cell r="H60">
            <v>495</v>
          </cell>
          <cell r="I60">
            <v>0</v>
          </cell>
          <cell r="J60">
            <v>495</v>
          </cell>
          <cell r="K60">
            <v>299</v>
          </cell>
          <cell r="L60">
            <v>313.5</v>
          </cell>
          <cell r="M60">
            <v>495</v>
          </cell>
          <cell r="N60">
            <v>495</v>
          </cell>
          <cell r="O60">
            <v>800</v>
          </cell>
          <cell r="P60">
            <v>200</v>
          </cell>
          <cell r="Q60">
            <v>200</v>
          </cell>
          <cell r="R60">
            <v>200</v>
          </cell>
          <cell r="S60">
            <v>200</v>
          </cell>
        </row>
        <row r="61">
          <cell r="A61" t="str">
            <v>0470</v>
          </cell>
          <cell r="B61" t="str">
            <v>О</v>
          </cell>
          <cell r="C61" t="str">
            <v>*</v>
          </cell>
          <cell r="D61" t="str">
            <v>1.2.9.</v>
          </cell>
          <cell r="E61" t="str">
            <v>Витрати на обслуговування виробничого процесу, в т.ч.</v>
          </cell>
          <cell r="F61" t="str">
            <v>0470</v>
          </cell>
          <cell r="G61">
            <v>1983.3</v>
          </cell>
          <cell r="H61">
            <v>2374</v>
          </cell>
          <cell r="I61">
            <v>0</v>
          </cell>
          <cell r="J61">
            <v>2374</v>
          </cell>
          <cell r="K61">
            <v>1926.1</v>
          </cell>
          <cell r="L61">
            <v>1864</v>
          </cell>
          <cell r="M61">
            <v>1915</v>
          </cell>
          <cell r="N61">
            <v>1915</v>
          </cell>
          <cell r="O61">
            <v>3320.6</v>
          </cell>
          <cell r="P61">
            <v>823.6</v>
          </cell>
          <cell r="Q61">
            <v>823.3</v>
          </cell>
          <cell r="R61">
            <v>779.1</v>
          </cell>
          <cell r="S61">
            <v>894.6</v>
          </cell>
        </row>
        <row r="62">
          <cell r="A62" t="str">
            <v>0480</v>
          </cell>
          <cell r="B62" t="str">
            <v>З</v>
          </cell>
          <cell r="C62" t="str">
            <v>*</v>
          </cell>
          <cell r="D62" t="str">
            <v>1.2.9.1.</v>
          </cell>
          <cell r="E62" t="str">
            <v>Оплата праці працівників та інші виплати</v>
          </cell>
          <cell r="F62" t="str">
            <v>0480</v>
          </cell>
          <cell r="G62">
            <v>1414.3</v>
          </cell>
          <cell r="H62">
            <v>1702</v>
          </cell>
          <cell r="I62">
            <v>0</v>
          </cell>
          <cell r="J62">
            <v>1702</v>
          </cell>
          <cell r="K62">
            <v>1375.5</v>
          </cell>
          <cell r="L62">
            <v>1335.9</v>
          </cell>
          <cell r="M62">
            <v>1881</v>
          </cell>
          <cell r="N62">
            <v>1881</v>
          </cell>
          <cell r="O62">
            <v>2308</v>
          </cell>
          <cell r="P62">
            <v>571</v>
          </cell>
          <cell r="Q62">
            <v>574</v>
          </cell>
          <cell r="R62">
            <v>541</v>
          </cell>
          <cell r="S62">
            <v>622</v>
          </cell>
        </row>
        <row r="63">
          <cell r="A63" t="str">
            <v>0490</v>
          </cell>
          <cell r="B63" t="str">
            <v>В</v>
          </cell>
          <cell r="C63" t="str">
            <v>*</v>
          </cell>
          <cell r="D63" t="str">
            <v>1.2.9.2.</v>
          </cell>
          <cell r="E63" t="str">
            <v>Відрахування на соціальні заходи</v>
          </cell>
          <cell r="F63" t="str">
            <v>0490</v>
          </cell>
          <cell r="G63">
            <v>535.79999999999995</v>
          </cell>
          <cell r="H63">
            <v>649</v>
          </cell>
          <cell r="I63">
            <v>0</v>
          </cell>
          <cell r="J63">
            <v>649</v>
          </cell>
          <cell r="K63">
            <v>528.1</v>
          </cell>
          <cell r="L63">
            <v>501.7</v>
          </cell>
          <cell r="O63">
            <v>876</v>
          </cell>
          <cell r="P63">
            <v>217</v>
          </cell>
          <cell r="Q63">
            <v>218</v>
          </cell>
          <cell r="R63">
            <v>205</v>
          </cell>
          <cell r="S63">
            <v>236</v>
          </cell>
        </row>
        <row r="64">
          <cell r="A64" t="str">
            <v>0491</v>
          </cell>
          <cell r="B64" t="str">
            <v>Е</v>
          </cell>
          <cell r="C64" t="str">
            <v>*</v>
          </cell>
          <cell r="E64" t="str">
            <v>Оплата п'яти днів тимчасової непрацездатності</v>
          </cell>
          <cell r="F64" t="str">
            <v>0491</v>
          </cell>
          <cell r="G64">
            <v>23.1</v>
          </cell>
          <cell r="H64">
            <v>17</v>
          </cell>
          <cell r="I64">
            <v>0</v>
          </cell>
          <cell r="J64">
            <v>17</v>
          </cell>
          <cell r="K64">
            <v>19</v>
          </cell>
          <cell r="L64">
            <v>22.9</v>
          </cell>
          <cell r="M64">
            <v>30</v>
          </cell>
          <cell r="N64">
            <v>30</v>
          </cell>
          <cell r="O64">
            <v>30</v>
          </cell>
          <cell r="P64">
            <v>10</v>
          </cell>
          <cell r="Q64">
            <v>5</v>
          </cell>
          <cell r="R64">
            <v>5</v>
          </cell>
          <cell r="S64">
            <v>10</v>
          </cell>
        </row>
        <row r="65">
          <cell r="A65" t="str">
            <v>0471</v>
          </cell>
          <cell r="B65" t="str">
            <v>Е</v>
          </cell>
          <cell r="C65" t="str">
            <v>*</v>
          </cell>
          <cell r="D65" t="str">
            <v>1.2.9.3.</v>
          </cell>
          <cell r="E65" t="str">
            <v>Пуско-налагоджувальні роботи</v>
          </cell>
          <cell r="F65" t="str">
            <v>0471</v>
          </cell>
          <cell r="G65">
            <v>0</v>
          </cell>
          <cell r="H65">
            <v>0</v>
          </cell>
          <cell r="I65">
            <v>0</v>
          </cell>
          <cell r="J65">
            <v>0</v>
          </cell>
          <cell r="K65">
            <v>0</v>
          </cell>
          <cell r="L65">
            <v>0</v>
          </cell>
          <cell r="O65">
            <v>0</v>
          </cell>
        </row>
        <row r="66">
          <cell r="A66" t="str">
            <v>0472</v>
          </cell>
          <cell r="B66" t="str">
            <v>Е</v>
          </cell>
          <cell r="C66" t="str">
            <v>*</v>
          </cell>
          <cell r="D66" t="str">
            <v>1.2.9.4.</v>
          </cell>
          <cell r="E66" t="str">
            <v>Проведення випробувань, повірок</v>
          </cell>
          <cell r="F66" t="str">
            <v>0472</v>
          </cell>
          <cell r="G66">
            <v>6.6</v>
          </cell>
          <cell r="H66">
            <v>6</v>
          </cell>
          <cell r="I66">
            <v>0</v>
          </cell>
          <cell r="J66">
            <v>6</v>
          </cell>
          <cell r="K66">
            <v>3.5</v>
          </cell>
          <cell r="L66">
            <v>3.5</v>
          </cell>
          <cell r="M66">
            <v>4</v>
          </cell>
          <cell r="N66">
            <v>4</v>
          </cell>
          <cell r="O66">
            <v>6.6</v>
          </cell>
          <cell r="P66">
            <v>0.6</v>
          </cell>
          <cell r="Q66">
            <v>1.3</v>
          </cell>
          <cell r="R66">
            <v>3.1</v>
          </cell>
          <cell r="S66">
            <v>1.6</v>
          </cell>
        </row>
        <row r="67">
          <cell r="A67" t="str">
            <v>0473</v>
          </cell>
          <cell r="B67" t="str">
            <v>Е</v>
          </cell>
          <cell r="C67" t="str">
            <v>*</v>
          </cell>
          <cell r="D67" t="str">
            <v>1.2.9.4.</v>
          </cell>
          <cell r="E67" t="str">
            <v>Інші витрати на обслуговування виробничого процесу</v>
          </cell>
          <cell r="F67" t="str">
            <v>0473</v>
          </cell>
          <cell r="G67">
            <v>3.5</v>
          </cell>
          <cell r="H67">
            <v>0</v>
          </cell>
          <cell r="I67">
            <v>0</v>
          </cell>
          <cell r="J67">
            <v>0</v>
          </cell>
          <cell r="K67">
            <v>0</v>
          </cell>
          <cell r="L67">
            <v>0</v>
          </cell>
          <cell r="O67">
            <v>100</v>
          </cell>
          <cell r="P67">
            <v>25</v>
          </cell>
          <cell r="Q67">
            <v>25</v>
          </cell>
          <cell r="R67">
            <v>25</v>
          </cell>
          <cell r="S67">
            <v>25</v>
          </cell>
        </row>
        <row r="68">
          <cell r="A68" t="str">
            <v>0510</v>
          </cell>
          <cell r="C68" t="str">
            <v>*</v>
          </cell>
          <cell r="D68" t="str">
            <v>1.2.10.</v>
          </cell>
          <cell r="E68" t="str">
            <v>Технологічний контроль за виробничими процесами</v>
          </cell>
          <cell r="F68" t="str">
            <v>0510</v>
          </cell>
          <cell r="G68">
            <v>0</v>
          </cell>
          <cell r="H68">
            <v>0</v>
          </cell>
          <cell r="I68">
            <v>0</v>
          </cell>
          <cell r="J68">
            <v>0</v>
          </cell>
          <cell r="K68">
            <v>0</v>
          </cell>
          <cell r="L68">
            <v>0</v>
          </cell>
          <cell r="O68">
            <v>0</v>
          </cell>
        </row>
        <row r="69">
          <cell r="A69" t="str">
            <v>0520</v>
          </cell>
          <cell r="B69" t="str">
            <v>О</v>
          </cell>
          <cell r="C69" t="str">
            <v>*</v>
          </cell>
          <cell r="D69" t="str">
            <v>1.2.11.</v>
          </cell>
          <cell r="E69" t="str">
            <v>Витрати на охорону праці, техніку безпеки та екологічні витрати, в т.ч.</v>
          </cell>
          <cell r="F69" t="str">
            <v>0520</v>
          </cell>
          <cell r="G69">
            <v>263.5</v>
          </cell>
          <cell r="H69">
            <v>360</v>
          </cell>
          <cell r="I69">
            <v>0</v>
          </cell>
          <cell r="J69">
            <v>360</v>
          </cell>
          <cell r="K69">
            <v>284.3</v>
          </cell>
          <cell r="L69">
            <v>266.8</v>
          </cell>
          <cell r="M69">
            <v>336</v>
          </cell>
          <cell r="N69">
            <v>341.9</v>
          </cell>
          <cell r="O69">
            <v>588.20000000000005</v>
          </cell>
          <cell r="P69">
            <v>186.3</v>
          </cell>
          <cell r="Q69">
            <v>112.3</v>
          </cell>
          <cell r="R69">
            <v>130.30000000000001</v>
          </cell>
          <cell r="S69">
            <v>159.30000000000001</v>
          </cell>
        </row>
        <row r="70">
          <cell r="A70" t="str">
            <v>0530</v>
          </cell>
          <cell r="B70" t="str">
            <v>З</v>
          </cell>
          <cell r="C70" t="str">
            <v>*</v>
          </cell>
          <cell r="D70" t="str">
            <v>1.2.11.1.</v>
          </cell>
          <cell r="E70" t="str">
            <v>Оплата праці робітників та інші виплати</v>
          </cell>
          <cell r="F70" t="str">
            <v>0530</v>
          </cell>
          <cell r="G70">
            <v>68.400000000000006</v>
          </cell>
          <cell r="H70">
            <v>84</v>
          </cell>
          <cell r="I70">
            <v>0</v>
          </cell>
          <cell r="J70">
            <v>84</v>
          </cell>
          <cell r="K70">
            <v>56</v>
          </cell>
          <cell r="L70">
            <v>47.5</v>
          </cell>
          <cell r="M70">
            <v>60</v>
          </cell>
          <cell r="N70">
            <v>60</v>
          </cell>
          <cell r="O70">
            <v>126</v>
          </cell>
          <cell r="P70">
            <v>68</v>
          </cell>
          <cell r="Q70">
            <v>19</v>
          </cell>
          <cell r="R70">
            <v>18</v>
          </cell>
          <cell r="S70">
            <v>21</v>
          </cell>
        </row>
        <row r="71">
          <cell r="A71" t="str">
            <v>0540</v>
          </cell>
          <cell r="B71" t="str">
            <v>В</v>
          </cell>
          <cell r="C71" t="str">
            <v>*</v>
          </cell>
          <cell r="D71" t="str">
            <v>1.2.11.2.</v>
          </cell>
          <cell r="E71" t="str">
            <v>Відрахування на соціальні заходи</v>
          </cell>
          <cell r="F71" t="str">
            <v>0540</v>
          </cell>
          <cell r="G71">
            <v>24.6</v>
          </cell>
          <cell r="H71">
            <v>33</v>
          </cell>
          <cell r="I71">
            <v>0</v>
          </cell>
          <cell r="J71">
            <v>33</v>
          </cell>
          <cell r="K71">
            <v>22.4</v>
          </cell>
          <cell r="L71">
            <v>17.8</v>
          </cell>
          <cell r="O71">
            <v>48</v>
          </cell>
          <cell r="P71">
            <v>26</v>
          </cell>
          <cell r="Q71">
            <v>7</v>
          </cell>
          <cell r="R71">
            <v>7</v>
          </cell>
          <cell r="S71">
            <v>8</v>
          </cell>
        </row>
        <row r="72">
          <cell r="A72" t="str">
            <v>0541</v>
          </cell>
          <cell r="B72" t="str">
            <v>Е</v>
          </cell>
          <cell r="C72" t="str">
            <v>*</v>
          </cell>
          <cell r="E72" t="str">
            <v>Оплата п'яти днів тимчасової непрацездатності</v>
          </cell>
          <cell r="F72" t="str">
            <v>0541</v>
          </cell>
          <cell r="G72">
            <v>0.6</v>
          </cell>
          <cell r="H72">
            <v>1</v>
          </cell>
          <cell r="I72">
            <v>0</v>
          </cell>
          <cell r="J72">
            <v>1</v>
          </cell>
          <cell r="K72">
            <v>1</v>
          </cell>
          <cell r="L72">
            <v>1</v>
          </cell>
          <cell r="M72">
            <v>2</v>
          </cell>
          <cell r="N72">
            <v>2</v>
          </cell>
          <cell r="O72">
            <v>2</v>
          </cell>
          <cell r="P72">
            <v>1</v>
          </cell>
          <cell r="S72">
            <v>1</v>
          </cell>
        </row>
        <row r="73">
          <cell r="A73" t="str">
            <v>0511</v>
          </cell>
          <cell r="B73" t="str">
            <v>Е</v>
          </cell>
          <cell r="C73" t="str">
            <v>*</v>
          </cell>
          <cell r="D73" t="str">
            <v>1.2.11.3.</v>
          </cell>
          <cell r="E73" t="str">
            <v>Спецодяг</v>
          </cell>
          <cell r="F73" t="str">
            <v>0511</v>
          </cell>
          <cell r="G73">
            <v>109.1</v>
          </cell>
          <cell r="H73">
            <v>155</v>
          </cell>
          <cell r="I73">
            <v>0</v>
          </cell>
          <cell r="J73">
            <v>155</v>
          </cell>
          <cell r="K73">
            <v>85</v>
          </cell>
          <cell r="L73">
            <v>84.4</v>
          </cell>
          <cell r="M73">
            <v>120</v>
          </cell>
          <cell r="N73">
            <v>120</v>
          </cell>
          <cell r="O73">
            <v>198</v>
          </cell>
          <cell r="P73">
            <v>51</v>
          </cell>
          <cell r="Q73">
            <v>44</v>
          </cell>
          <cell r="R73">
            <v>48</v>
          </cell>
          <cell r="S73">
            <v>55</v>
          </cell>
        </row>
        <row r="74">
          <cell r="A74" t="str">
            <v>0512</v>
          </cell>
          <cell r="B74" t="str">
            <v>Е</v>
          </cell>
          <cell r="C74" t="str">
            <v>*</v>
          </cell>
          <cell r="D74" t="str">
            <v>1.2.11.4.</v>
          </cell>
          <cell r="E74" t="str">
            <v>Спецхарчування</v>
          </cell>
          <cell r="F74" t="str">
            <v>0512</v>
          </cell>
          <cell r="G74">
            <v>12.7</v>
          </cell>
          <cell r="H74">
            <v>18</v>
          </cell>
          <cell r="I74">
            <v>0</v>
          </cell>
          <cell r="J74">
            <v>18</v>
          </cell>
          <cell r="K74">
            <v>10.4</v>
          </cell>
          <cell r="L74">
            <v>10</v>
          </cell>
          <cell r="M74">
            <v>15</v>
          </cell>
          <cell r="N74">
            <v>13</v>
          </cell>
          <cell r="O74">
            <v>18.2</v>
          </cell>
          <cell r="P74">
            <v>4.3</v>
          </cell>
          <cell r="Q74">
            <v>4.3</v>
          </cell>
          <cell r="R74">
            <v>5.3</v>
          </cell>
          <cell r="S74">
            <v>4.3</v>
          </cell>
        </row>
        <row r="75">
          <cell r="A75" t="str">
            <v>0513</v>
          </cell>
          <cell r="B75" t="str">
            <v>Е</v>
          </cell>
          <cell r="C75" t="str">
            <v>*</v>
          </cell>
          <cell r="D75" t="str">
            <v>1.2.11.5.</v>
          </cell>
          <cell r="E75" t="str">
            <v>Захисні та інші засоби</v>
          </cell>
          <cell r="F75" t="str">
            <v>0513</v>
          </cell>
          <cell r="G75">
            <v>45.3</v>
          </cell>
          <cell r="H75">
            <v>48</v>
          </cell>
          <cell r="I75">
            <v>0</v>
          </cell>
          <cell r="J75">
            <v>48</v>
          </cell>
          <cell r="K75">
            <v>97</v>
          </cell>
          <cell r="L75">
            <v>96.8</v>
          </cell>
          <cell r="M75">
            <v>118</v>
          </cell>
          <cell r="N75">
            <v>118</v>
          </cell>
          <cell r="O75">
            <v>126</v>
          </cell>
          <cell r="P75">
            <v>31</v>
          </cell>
          <cell r="Q75">
            <v>33</v>
          </cell>
          <cell r="R75">
            <v>32</v>
          </cell>
          <cell r="S75">
            <v>30</v>
          </cell>
        </row>
        <row r="76">
          <cell r="A76" t="str">
            <v>0514</v>
          </cell>
          <cell r="B76" t="str">
            <v>Е</v>
          </cell>
          <cell r="C76" t="str">
            <v>*</v>
          </cell>
          <cell r="D76" t="str">
            <v>1.2.11.6.</v>
          </cell>
          <cell r="E76" t="str">
            <v xml:space="preserve">Інші витрати на охорону праці, техніку безпеки </v>
          </cell>
          <cell r="F76" t="str">
            <v>0514</v>
          </cell>
          <cell r="G76">
            <v>2.4</v>
          </cell>
          <cell r="H76">
            <v>20</v>
          </cell>
          <cell r="I76">
            <v>0</v>
          </cell>
          <cell r="J76">
            <v>20</v>
          </cell>
          <cell r="K76">
            <v>12</v>
          </cell>
          <cell r="L76">
            <v>8.9</v>
          </cell>
          <cell r="M76">
            <v>20</v>
          </cell>
          <cell r="N76">
            <v>27.9</v>
          </cell>
          <cell r="O76">
            <v>70</v>
          </cell>
          <cell r="P76">
            <v>5</v>
          </cell>
          <cell r="Q76">
            <v>5</v>
          </cell>
          <cell r="R76">
            <v>20</v>
          </cell>
          <cell r="S76">
            <v>40</v>
          </cell>
        </row>
        <row r="77">
          <cell r="A77" t="str">
            <v>0515</v>
          </cell>
          <cell r="B77" t="str">
            <v>Е</v>
          </cell>
          <cell r="C77" t="str">
            <v>*</v>
          </cell>
          <cell r="D77" t="str">
            <v>1.2.11.7.</v>
          </cell>
          <cell r="E77" t="str">
            <v>Екологічні витрати</v>
          </cell>
          <cell r="F77" t="str">
            <v>0515</v>
          </cell>
          <cell r="G77">
            <v>0.4</v>
          </cell>
          <cell r="H77">
            <v>1</v>
          </cell>
          <cell r="I77">
            <v>0</v>
          </cell>
          <cell r="J77">
            <v>1</v>
          </cell>
          <cell r="K77">
            <v>0.5</v>
          </cell>
          <cell r="L77">
            <v>0.4</v>
          </cell>
          <cell r="M77">
            <v>1</v>
          </cell>
          <cell r="N77">
            <v>1</v>
          </cell>
          <cell r="O77">
            <v>0</v>
          </cell>
        </row>
        <row r="78">
          <cell r="A78" t="str">
            <v>0550</v>
          </cell>
          <cell r="B78" t="str">
            <v>О</v>
          </cell>
          <cell r="C78" t="str">
            <v>*</v>
          </cell>
          <cell r="D78" t="str">
            <v>1.2.12.</v>
          </cell>
          <cell r="E78" t="str">
            <v>Інші витрати загальновиробничого призначення:</v>
          </cell>
          <cell r="F78" t="str">
            <v>0550</v>
          </cell>
          <cell r="G78">
            <v>1256.5999999999999</v>
          </cell>
          <cell r="H78">
            <v>3666.7</v>
          </cell>
          <cell r="I78">
            <v>-1780</v>
          </cell>
          <cell r="J78">
            <v>1886.7</v>
          </cell>
          <cell r="K78">
            <v>903</v>
          </cell>
          <cell r="L78">
            <v>881.7</v>
          </cell>
          <cell r="M78">
            <v>1768.1</v>
          </cell>
          <cell r="N78">
            <v>1732.1</v>
          </cell>
          <cell r="O78">
            <v>3689.1</v>
          </cell>
          <cell r="P78">
            <v>945.3</v>
          </cell>
          <cell r="Q78">
            <v>905.4</v>
          </cell>
          <cell r="R78">
            <v>939.2</v>
          </cell>
          <cell r="S78">
            <v>899.2</v>
          </cell>
        </row>
        <row r="79">
          <cell r="A79" t="str">
            <v>0560</v>
          </cell>
          <cell r="B79" t="str">
            <v>Е</v>
          </cell>
          <cell r="C79" t="str">
            <v>*</v>
          </cell>
          <cell r="D79" t="str">
            <v>1.2.12.1.</v>
          </cell>
          <cell r="E79" t="str">
            <v>Розрахунково-касове обслуговування та інші послуги банків</v>
          </cell>
          <cell r="F79" t="str">
            <v>0560</v>
          </cell>
          <cell r="G79">
            <v>91.2</v>
          </cell>
          <cell r="H79">
            <v>90</v>
          </cell>
          <cell r="I79">
            <v>0</v>
          </cell>
          <cell r="J79">
            <v>90</v>
          </cell>
          <cell r="K79">
            <v>78</v>
          </cell>
          <cell r="L79">
            <v>76.7</v>
          </cell>
          <cell r="M79">
            <v>102</v>
          </cell>
          <cell r="N79">
            <v>102</v>
          </cell>
          <cell r="O79">
            <v>140</v>
          </cell>
          <cell r="P79">
            <v>35</v>
          </cell>
          <cell r="Q79">
            <v>35</v>
          </cell>
          <cell r="R79">
            <v>35</v>
          </cell>
          <cell r="S79">
            <v>35</v>
          </cell>
        </row>
        <row r="80">
          <cell r="A80" t="str">
            <v>0570</v>
          </cell>
          <cell r="B80" t="str">
            <v>Е</v>
          </cell>
          <cell r="C80" t="str">
            <v>*</v>
          </cell>
          <cell r="D80" t="str">
            <v>1.2.12.2.</v>
          </cell>
          <cell r="E80" t="str">
            <v>Витрати на зв'язок (поштові, телеграфні, телефонні,  факс тощо)</v>
          </cell>
          <cell r="F80" t="str">
            <v>0570</v>
          </cell>
          <cell r="G80">
            <v>361.3</v>
          </cell>
          <cell r="H80">
            <v>399</v>
          </cell>
          <cell r="I80">
            <v>0</v>
          </cell>
          <cell r="J80">
            <v>399</v>
          </cell>
          <cell r="K80">
            <v>272</v>
          </cell>
          <cell r="L80">
            <v>271.5</v>
          </cell>
          <cell r="M80">
            <v>398</v>
          </cell>
          <cell r="N80">
            <v>392</v>
          </cell>
          <cell r="O80">
            <v>401</v>
          </cell>
          <cell r="P80">
            <v>100.8</v>
          </cell>
          <cell r="Q80">
            <v>99.8</v>
          </cell>
          <cell r="R80">
            <v>99.7</v>
          </cell>
          <cell r="S80">
            <v>100.7</v>
          </cell>
        </row>
        <row r="81">
          <cell r="A81" t="str">
            <v>0580</v>
          </cell>
          <cell r="B81" t="str">
            <v>Е</v>
          </cell>
          <cell r="C81" t="str">
            <v>*</v>
          </cell>
          <cell r="D81" t="str">
            <v>1.2.12.3.</v>
          </cell>
          <cell r="E81" t="str">
            <v>Інформаційно-обчислювальні послуги виробничого характеру</v>
          </cell>
          <cell r="F81" t="str">
            <v>0580</v>
          </cell>
          <cell r="G81">
            <v>16.5</v>
          </cell>
          <cell r="H81">
            <v>19</v>
          </cell>
          <cell r="I81">
            <v>0</v>
          </cell>
          <cell r="J81">
            <v>19</v>
          </cell>
          <cell r="K81">
            <v>17</v>
          </cell>
          <cell r="L81">
            <v>16.899999999999999</v>
          </cell>
          <cell r="M81">
            <v>20</v>
          </cell>
          <cell r="N81">
            <v>20</v>
          </cell>
          <cell r="O81">
            <v>20</v>
          </cell>
          <cell r="P81">
            <v>5</v>
          </cell>
          <cell r="Q81">
            <v>5</v>
          </cell>
          <cell r="R81">
            <v>5</v>
          </cell>
          <cell r="S81">
            <v>5</v>
          </cell>
        </row>
        <row r="82">
          <cell r="A82" t="str">
            <v>0590</v>
          </cell>
          <cell r="B82" t="str">
            <v>Е</v>
          </cell>
          <cell r="C82" t="str">
            <v>*</v>
          </cell>
          <cell r="D82" t="str">
            <v>1.2.12.4.</v>
          </cell>
          <cell r="E82" t="str">
            <v xml:space="preserve">Канцелярські типографські, палітурні </v>
          </cell>
          <cell r="F82" t="str">
            <v>0590</v>
          </cell>
          <cell r="G82">
            <v>62.2</v>
          </cell>
          <cell r="H82">
            <v>66</v>
          </cell>
          <cell r="I82">
            <v>0</v>
          </cell>
          <cell r="J82">
            <v>66</v>
          </cell>
          <cell r="K82">
            <v>53.4</v>
          </cell>
          <cell r="L82">
            <v>53.3</v>
          </cell>
          <cell r="M82">
            <v>66</v>
          </cell>
          <cell r="N82">
            <v>66</v>
          </cell>
          <cell r="O82">
            <v>70</v>
          </cell>
          <cell r="P82">
            <v>16</v>
          </cell>
          <cell r="Q82">
            <v>16</v>
          </cell>
          <cell r="R82">
            <v>21</v>
          </cell>
          <cell r="S82">
            <v>17</v>
          </cell>
        </row>
        <row r="83">
          <cell r="A83" t="str">
            <v>0600</v>
          </cell>
          <cell r="B83" t="str">
            <v>Е</v>
          </cell>
          <cell r="C83" t="str">
            <v>*</v>
          </cell>
          <cell r="D83" t="str">
            <v>1.2.12.5.</v>
          </cell>
          <cell r="E83" t="str">
            <v>Відшкодування за внутрішньобудинкове обслуговування електричних мереж</v>
          </cell>
          <cell r="F83" t="str">
            <v>0600</v>
          </cell>
          <cell r="G83">
            <v>0</v>
          </cell>
          <cell r="H83">
            <v>0</v>
          </cell>
          <cell r="I83">
            <v>0</v>
          </cell>
          <cell r="J83">
            <v>0</v>
          </cell>
          <cell r="K83">
            <v>0</v>
          </cell>
          <cell r="L83">
            <v>0</v>
          </cell>
          <cell r="O83">
            <v>0</v>
          </cell>
        </row>
        <row r="84">
          <cell r="A84" t="str">
            <v>0610</v>
          </cell>
          <cell r="B84" t="str">
            <v>Е</v>
          </cell>
          <cell r="C84" t="str">
            <v>*</v>
          </cell>
          <cell r="D84" t="str">
            <v>1.2.12.6.</v>
          </cell>
          <cell r="E84" t="str">
            <v>Відшкодування за внутрішньобудинкове обслуговування теплових мереж</v>
          </cell>
          <cell r="F84" t="str">
            <v>0610</v>
          </cell>
          <cell r="G84">
            <v>0</v>
          </cell>
          <cell r="H84">
            <v>0</v>
          </cell>
          <cell r="I84">
            <v>0</v>
          </cell>
          <cell r="J84">
            <v>0</v>
          </cell>
          <cell r="K84">
            <v>0</v>
          </cell>
          <cell r="L84">
            <v>0</v>
          </cell>
          <cell r="O84">
            <v>0</v>
          </cell>
        </row>
        <row r="85">
          <cell r="A85" t="str">
            <v>0620</v>
          </cell>
          <cell r="B85" t="str">
            <v>Е</v>
          </cell>
          <cell r="C85" t="str">
            <v>*</v>
          </cell>
          <cell r="D85" t="str">
            <v>1.2.12.7.</v>
          </cell>
          <cell r="E85" t="str">
            <v>Утримання колекторів</v>
          </cell>
          <cell r="F85" t="str">
            <v>0620</v>
          </cell>
          <cell r="G85">
            <v>7.5</v>
          </cell>
          <cell r="H85">
            <v>8</v>
          </cell>
          <cell r="I85">
            <v>0</v>
          </cell>
          <cell r="J85">
            <v>8</v>
          </cell>
          <cell r="K85">
            <v>4</v>
          </cell>
          <cell r="L85">
            <v>3.9</v>
          </cell>
          <cell r="M85">
            <v>5.2</v>
          </cell>
          <cell r="N85">
            <v>5.2</v>
          </cell>
          <cell r="O85">
            <v>5.2</v>
          </cell>
          <cell r="P85">
            <v>1.3</v>
          </cell>
          <cell r="Q85">
            <v>1.3</v>
          </cell>
          <cell r="R85">
            <v>1.3</v>
          </cell>
          <cell r="S85">
            <v>1.3</v>
          </cell>
        </row>
        <row r="86">
          <cell r="A86" t="str">
            <v>0630</v>
          </cell>
          <cell r="B86" t="str">
            <v>Е</v>
          </cell>
          <cell r="C86" t="str">
            <v>*</v>
          </cell>
          <cell r="D86" t="str">
            <v>1.2.12.8.</v>
          </cell>
          <cell r="E86" t="str">
            <v>Виробничі відходи</v>
          </cell>
          <cell r="F86" t="str">
            <v>0630</v>
          </cell>
          <cell r="G86">
            <v>0.1</v>
          </cell>
          <cell r="H86">
            <v>1</v>
          </cell>
          <cell r="I86">
            <v>0</v>
          </cell>
          <cell r="J86">
            <v>1</v>
          </cell>
          <cell r="K86">
            <v>0</v>
          </cell>
          <cell r="L86">
            <v>0</v>
          </cell>
          <cell r="O86">
            <v>0</v>
          </cell>
        </row>
        <row r="87">
          <cell r="A87" t="str">
            <v>0640</v>
          </cell>
          <cell r="B87" t="str">
            <v>Е</v>
          </cell>
          <cell r="C87" t="str">
            <v>*</v>
          </cell>
          <cell r="D87" t="str">
            <v>1.2.12.9.</v>
          </cell>
          <cell r="E87" t="str">
            <v xml:space="preserve">Послуги автотранспорту та механізмів </v>
          </cell>
          <cell r="F87" t="str">
            <v>0640</v>
          </cell>
          <cell r="G87">
            <v>490.8</v>
          </cell>
          <cell r="H87">
            <v>450</v>
          </cell>
          <cell r="I87">
            <v>0</v>
          </cell>
          <cell r="J87">
            <v>450</v>
          </cell>
          <cell r="K87">
            <v>233</v>
          </cell>
          <cell r="L87">
            <v>228.8</v>
          </cell>
          <cell r="M87">
            <v>315</v>
          </cell>
          <cell r="N87">
            <v>315</v>
          </cell>
          <cell r="O87">
            <v>327</v>
          </cell>
          <cell r="P87">
            <v>81</v>
          </cell>
          <cell r="Q87">
            <v>82</v>
          </cell>
          <cell r="R87">
            <v>82</v>
          </cell>
          <cell r="S87">
            <v>82</v>
          </cell>
        </row>
        <row r="88">
          <cell r="A88" t="str">
            <v>0650</v>
          </cell>
          <cell r="B88" t="str">
            <v>Е</v>
          </cell>
          <cell r="C88" t="str">
            <v>*</v>
          </cell>
          <cell r="D88" t="str">
            <v>1.2.12.10.</v>
          </cell>
          <cell r="E88" t="str">
            <v>Витрати з підготовки та перепідготовки кадрів, пов'язані з виробничою діяльністю</v>
          </cell>
          <cell r="F88" t="str">
            <v>0650</v>
          </cell>
          <cell r="G88">
            <v>78.8</v>
          </cell>
          <cell r="H88">
            <v>91</v>
          </cell>
          <cell r="I88">
            <v>520</v>
          </cell>
          <cell r="J88">
            <v>611</v>
          </cell>
          <cell r="K88">
            <v>100</v>
          </cell>
          <cell r="L88">
            <v>88.9</v>
          </cell>
          <cell r="M88">
            <v>624</v>
          </cell>
          <cell r="N88">
            <v>624</v>
          </cell>
          <cell r="O88">
            <v>111</v>
          </cell>
          <cell r="P88">
            <v>50.5</v>
          </cell>
          <cell r="Q88">
            <v>8</v>
          </cell>
          <cell r="R88">
            <v>47.5</v>
          </cell>
          <cell r="S88">
            <v>5</v>
          </cell>
        </row>
        <row r="89">
          <cell r="A89" t="str">
            <v>0660</v>
          </cell>
          <cell r="B89" t="str">
            <v>Б</v>
          </cell>
          <cell r="C89" t="str">
            <v>*</v>
          </cell>
          <cell r="D89" t="str">
            <v>1.2.12.11.</v>
          </cell>
          <cell r="E89" t="str">
            <v>Плата за землю</v>
          </cell>
          <cell r="F89" t="str">
            <v>0660</v>
          </cell>
          <cell r="G89">
            <v>13</v>
          </cell>
          <cell r="H89">
            <v>2340</v>
          </cell>
          <cell r="I89">
            <v>-2300</v>
          </cell>
          <cell r="J89">
            <v>40</v>
          </cell>
          <cell r="K89">
            <v>41</v>
          </cell>
          <cell r="L89">
            <v>37.200000000000003</v>
          </cell>
          <cell r="M89">
            <v>46</v>
          </cell>
          <cell r="N89">
            <v>46</v>
          </cell>
          <cell r="O89">
            <v>2343</v>
          </cell>
          <cell r="P89">
            <v>586</v>
          </cell>
          <cell r="Q89">
            <v>586</v>
          </cell>
          <cell r="R89">
            <v>586</v>
          </cell>
          <cell r="S89">
            <v>585</v>
          </cell>
        </row>
        <row r="90">
          <cell r="A90" t="str">
            <v>0670</v>
          </cell>
          <cell r="B90" t="str">
            <v>Е</v>
          </cell>
          <cell r="C90" t="str">
            <v>*</v>
          </cell>
          <cell r="D90" t="str">
            <v>1.2.12.12.</v>
          </cell>
          <cell r="E90" t="str">
            <v>Плата за використання водних ресурсів</v>
          </cell>
          <cell r="F90" t="str">
            <v>0670</v>
          </cell>
          <cell r="G90">
            <v>1.2</v>
          </cell>
          <cell r="H90">
            <v>1</v>
          </cell>
          <cell r="I90">
            <v>0</v>
          </cell>
          <cell r="J90">
            <v>1</v>
          </cell>
          <cell r="K90">
            <v>0.8</v>
          </cell>
          <cell r="L90">
            <v>1</v>
          </cell>
          <cell r="M90">
            <v>1.4</v>
          </cell>
          <cell r="N90">
            <v>1.4</v>
          </cell>
          <cell r="O90">
            <v>1.4</v>
          </cell>
          <cell r="P90">
            <v>0.4</v>
          </cell>
          <cell r="Q90">
            <v>0.4</v>
          </cell>
          <cell r="R90">
            <v>0.3</v>
          </cell>
          <cell r="S90">
            <v>0.3</v>
          </cell>
        </row>
        <row r="91">
          <cell r="A91" t="str">
            <v>0680</v>
          </cell>
          <cell r="B91" t="str">
            <v>Е</v>
          </cell>
          <cell r="C91" t="str">
            <v>*</v>
          </cell>
          <cell r="D91" t="str">
            <v>1.2.12.13.</v>
          </cell>
          <cell r="E91" t="str">
            <v>Плата за забруднення навколишнього природного середовища</v>
          </cell>
          <cell r="F91" t="str">
            <v>0680</v>
          </cell>
          <cell r="G91">
            <v>0</v>
          </cell>
          <cell r="H91">
            <v>0</v>
          </cell>
          <cell r="I91">
            <v>0</v>
          </cell>
          <cell r="J91">
            <v>0</v>
          </cell>
          <cell r="K91">
            <v>0</v>
          </cell>
          <cell r="L91">
            <v>0</v>
          </cell>
          <cell r="O91">
            <v>0</v>
          </cell>
        </row>
        <row r="92">
          <cell r="A92" t="str">
            <v>0690</v>
          </cell>
          <cell r="B92" t="str">
            <v>Е</v>
          </cell>
          <cell r="C92" t="str">
            <v>*</v>
          </cell>
          <cell r="D92" t="str">
            <v>1.2.12.14.</v>
          </cell>
          <cell r="E92" t="str">
            <v>Комунальний податок</v>
          </cell>
          <cell r="F92" t="str">
            <v>0690</v>
          </cell>
          <cell r="G92">
            <v>20.3</v>
          </cell>
          <cell r="H92">
            <v>21</v>
          </cell>
          <cell r="I92">
            <v>0</v>
          </cell>
          <cell r="J92">
            <v>21</v>
          </cell>
          <cell r="K92">
            <v>15.2</v>
          </cell>
          <cell r="L92">
            <v>15.3</v>
          </cell>
          <cell r="M92">
            <v>20.5</v>
          </cell>
          <cell r="N92">
            <v>20.5</v>
          </cell>
          <cell r="O92">
            <v>24</v>
          </cell>
          <cell r="P92">
            <v>6</v>
          </cell>
          <cell r="Q92">
            <v>6</v>
          </cell>
          <cell r="R92">
            <v>6</v>
          </cell>
          <cell r="S92">
            <v>6</v>
          </cell>
        </row>
        <row r="93">
          <cell r="A93" t="str">
            <v>0710</v>
          </cell>
          <cell r="B93" t="str">
            <v>Е</v>
          </cell>
          <cell r="C93" t="str">
            <v>*</v>
          </cell>
          <cell r="D93" t="str">
            <v>1.2.12.16.</v>
          </cell>
          <cell r="E93" t="str">
            <v>Податок з власників транспортних засобів</v>
          </cell>
          <cell r="F93" t="str">
            <v>0710</v>
          </cell>
          <cell r="G93">
            <v>0</v>
          </cell>
          <cell r="H93">
            <v>0</v>
          </cell>
          <cell r="I93">
            <v>0</v>
          </cell>
          <cell r="J93">
            <v>0</v>
          </cell>
          <cell r="K93">
            <v>0</v>
          </cell>
          <cell r="L93">
            <v>0</v>
          </cell>
          <cell r="O93">
            <v>0</v>
          </cell>
        </row>
        <row r="94">
          <cell r="A94" t="str">
            <v>0720</v>
          </cell>
          <cell r="B94" t="str">
            <v>Е</v>
          </cell>
          <cell r="C94" t="str">
            <v>*</v>
          </cell>
          <cell r="D94" t="str">
            <v>1.2.12.17.</v>
          </cell>
          <cell r="E94" t="str">
            <v>Техлітература, підписка</v>
          </cell>
          <cell r="F94" t="str">
            <v>0720</v>
          </cell>
          <cell r="G94">
            <v>16.5</v>
          </cell>
          <cell r="H94">
            <v>21</v>
          </cell>
          <cell r="I94">
            <v>0</v>
          </cell>
          <cell r="J94">
            <v>21</v>
          </cell>
          <cell r="K94">
            <v>14.2</v>
          </cell>
          <cell r="L94">
            <v>14.1</v>
          </cell>
          <cell r="M94">
            <v>21</v>
          </cell>
          <cell r="N94">
            <v>21</v>
          </cell>
          <cell r="O94">
            <v>25</v>
          </cell>
          <cell r="P94">
            <v>2</v>
          </cell>
          <cell r="Q94">
            <v>11.5</v>
          </cell>
          <cell r="R94">
            <v>2</v>
          </cell>
          <cell r="S94">
            <v>9.5</v>
          </cell>
        </row>
        <row r="95">
          <cell r="A95" t="str">
            <v>0730</v>
          </cell>
          <cell r="B95" t="str">
            <v>Е</v>
          </cell>
          <cell r="C95" t="str">
            <v>*</v>
          </cell>
          <cell r="D95" t="str">
            <v>1.2.12.18.</v>
          </cell>
          <cell r="E95" t="str">
            <v>Автопослуги</v>
          </cell>
          <cell r="F95" t="str">
            <v>0730</v>
          </cell>
          <cell r="G95">
            <v>0</v>
          </cell>
          <cell r="H95">
            <v>0</v>
          </cell>
          <cell r="I95">
            <v>0</v>
          </cell>
          <cell r="J95">
            <v>0</v>
          </cell>
          <cell r="K95">
            <v>0</v>
          </cell>
          <cell r="L95">
            <v>0</v>
          </cell>
          <cell r="O95">
            <v>0</v>
          </cell>
        </row>
        <row r="96">
          <cell r="A96" t="str">
            <v>0740</v>
          </cell>
          <cell r="B96" t="str">
            <v>Е</v>
          </cell>
          <cell r="C96" t="str">
            <v>*</v>
          </cell>
          <cell r="D96" t="str">
            <v>1.2.12.19.</v>
          </cell>
          <cell r="E96" t="str">
            <v>Вивіз сміття (промислових відходів)</v>
          </cell>
          <cell r="F96" t="str">
            <v>0740</v>
          </cell>
          <cell r="G96">
            <v>30.8</v>
          </cell>
          <cell r="H96">
            <v>40</v>
          </cell>
          <cell r="I96">
            <v>0</v>
          </cell>
          <cell r="J96">
            <v>40</v>
          </cell>
          <cell r="K96">
            <v>25</v>
          </cell>
          <cell r="L96">
            <v>24.8</v>
          </cell>
          <cell r="M96">
            <v>38</v>
          </cell>
          <cell r="N96">
            <v>38</v>
          </cell>
          <cell r="O96">
            <v>48</v>
          </cell>
          <cell r="P96">
            <v>11</v>
          </cell>
          <cell r="Q96">
            <v>13</v>
          </cell>
          <cell r="R96">
            <v>13</v>
          </cell>
          <cell r="S96">
            <v>11</v>
          </cell>
        </row>
        <row r="97">
          <cell r="A97" t="str">
            <v>0750</v>
          </cell>
          <cell r="B97" t="str">
            <v>Е</v>
          </cell>
          <cell r="C97" t="str">
            <v>*</v>
          </cell>
          <cell r="D97" t="str">
            <v>1.2.12.20.</v>
          </cell>
          <cell r="E97" t="str">
            <v>Цивільна оборона</v>
          </cell>
          <cell r="F97" t="str">
            <v>0750</v>
          </cell>
          <cell r="G97">
            <v>0</v>
          </cell>
          <cell r="H97">
            <v>22</v>
          </cell>
          <cell r="I97">
            <v>0</v>
          </cell>
          <cell r="J97">
            <v>22</v>
          </cell>
          <cell r="K97">
            <v>0</v>
          </cell>
          <cell r="L97">
            <v>0</v>
          </cell>
          <cell r="M97">
            <v>22</v>
          </cell>
          <cell r="O97">
            <v>10</v>
          </cell>
          <cell r="P97">
            <v>10</v>
          </cell>
          <cell r="Q97">
            <v>0</v>
          </cell>
          <cell r="R97">
            <v>0</v>
          </cell>
          <cell r="S97">
            <v>0</v>
          </cell>
        </row>
        <row r="98">
          <cell r="A98" t="str">
            <v>0760</v>
          </cell>
          <cell r="B98" t="str">
            <v>Е</v>
          </cell>
          <cell r="C98" t="str">
            <v>*</v>
          </cell>
          <cell r="D98" t="str">
            <v>1.2.12.21.</v>
          </cell>
          <cell r="E98" t="str">
            <v>Хімчистка та прання білизни</v>
          </cell>
          <cell r="F98" t="str">
            <v>0760</v>
          </cell>
          <cell r="G98">
            <v>8.1</v>
          </cell>
          <cell r="H98">
            <v>14</v>
          </cell>
          <cell r="I98">
            <v>0</v>
          </cell>
          <cell r="J98">
            <v>14</v>
          </cell>
          <cell r="K98">
            <v>5</v>
          </cell>
          <cell r="L98">
            <v>4.8</v>
          </cell>
          <cell r="M98">
            <v>8</v>
          </cell>
          <cell r="N98">
            <v>8</v>
          </cell>
          <cell r="O98">
            <v>12</v>
          </cell>
          <cell r="P98">
            <v>2</v>
          </cell>
          <cell r="Q98">
            <v>4</v>
          </cell>
          <cell r="R98">
            <v>2</v>
          </cell>
          <cell r="S98">
            <v>4</v>
          </cell>
        </row>
        <row r="99">
          <cell r="A99" t="str">
            <v>0770</v>
          </cell>
          <cell r="B99" t="str">
            <v>Е</v>
          </cell>
          <cell r="C99" t="str">
            <v>*</v>
          </cell>
          <cell r="D99" t="str">
            <v>1.2.12.22.</v>
          </cell>
          <cell r="E99" t="str">
            <v>Техобслуговування техніки</v>
          </cell>
          <cell r="F99" t="str">
            <v>0770</v>
          </cell>
          <cell r="G99">
            <v>58.3</v>
          </cell>
          <cell r="H99">
            <v>83.7</v>
          </cell>
          <cell r="I99">
            <v>0</v>
          </cell>
          <cell r="J99">
            <v>83.7</v>
          </cell>
          <cell r="K99">
            <v>44.4</v>
          </cell>
          <cell r="L99">
            <v>44.5</v>
          </cell>
          <cell r="M99">
            <v>81</v>
          </cell>
          <cell r="N99">
            <v>73</v>
          </cell>
          <cell r="O99">
            <v>151.5</v>
          </cell>
          <cell r="P99">
            <v>38.299999999999997</v>
          </cell>
          <cell r="Q99">
            <v>37.4</v>
          </cell>
          <cell r="R99">
            <v>38.4</v>
          </cell>
          <cell r="S99">
            <v>37.4</v>
          </cell>
        </row>
        <row r="100">
          <cell r="A100" t="str">
            <v>0780</v>
          </cell>
          <cell r="B100" t="str">
            <v>Е</v>
          </cell>
          <cell r="C100" t="str">
            <v>*</v>
          </cell>
          <cell r="D100" t="str">
            <v>1.2.12.23.</v>
          </cell>
          <cell r="E100" t="str">
            <v>Витрати на одержання дозволу на розриття для робіт на теплових мережах</v>
          </cell>
          <cell r="F100" t="str">
            <v>0780</v>
          </cell>
          <cell r="G100">
            <v>0</v>
          </cell>
          <cell r="H100">
            <v>0</v>
          </cell>
          <cell r="I100">
            <v>0</v>
          </cell>
          <cell r="J100">
            <v>0</v>
          </cell>
          <cell r="K100">
            <v>0</v>
          </cell>
          <cell r="L100">
            <v>0</v>
          </cell>
          <cell r="O100">
            <v>0</v>
          </cell>
        </row>
        <row r="101">
          <cell r="A101" t="str">
            <v>0790</v>
          </cell>
          <cell r="B101" t="str">
            <v>Е</v>
          </cell>
          <cell r="C101" t="str">
            <v>*</v>
          </cell>
          <cell r="D101" t="str">
            <v>1.2.12.24.</v>
          </cell>
          <cell r="E101" t="str">
            <v>Готельний збір</v>
          </cell>
          <cell r="F101" t="str">
            <v>0790</v>
          </cell>
          <cell r="G101">
            <v>0</v>
          </cell>
          <cell r="H101">
            <v>0</v>
          </cell>
          <cell r="I101">
            <v>0</v>
          </cell>
          <cell r="J101">
            <v>0</v>
          </cell>
          <cell r="K101">
            <v>0</v>
          </cell>
          <cell r="L101">
            <v>0</v>
          </cell>
          <cell r="O101">
            <v>0</v>
          </cell>
        </row>
        <row r="102">
          <cell r="A102" t="str">
            <v>0800</v>
          </cell>
          <cell r="B102" t="str">
            <v>Е</v>
          </cell>
          <cell r="C102" t="str">
            <v>*</v>
          </cell>
          <cell r="D102" t="str">
            <v>1.2.12.25.</v>
          </cell>
          <cell r="E102" t="str">
            <v>Збір на розвиток виноградарства, садівництва і хмелярства</v>
          </cell>
          <cell r="F102" t="str">
            <v>0800</v>
          </cell>
          <cell r="G102">
            <v>0</v>
          </cell>
          <cell r="H102">
            <v>0</v>
          </cell>
          <cell r="I102">
            <v>0</v>
          </cell>
          <cell r="J102">
            <v>0</v>
          </cell>
          <cell r="K102">
            <v>0</v>
          </cell>
          <cell r="L102">
            <v>0</v>
          </cell>
          <cell r="O102">
            <v>0</v>
          </cell>
        </row>
        <row r="103">
          <cell r="A103" t="str">
            <v>0810</v>
          </cell>
          <cell r="B103" t="str">
            <v>Е</v>
          </cell>
          <cell r="C103" t="str">
            <v>*</v>
          </cell>
          <cell r="D103" t="str">
            <v>1.2.12.26.</v>
          </cell>
          <cell r="E103" t="str">
            <v>Перекачка стічних вод</v>
          </cell>
          <cell r="F103" t="str">
            <v>0810</v>
          </cell>
          <cell r="G103">
            <v>0</v>
          </cell>
          <cell r="H103">
            <v>0</v>
          </cell>
          <cell r="I103">
            <v>0</v>
          </cell>
          <cell r="J103">
            <v>0</v>
          </cell>
          <cell r="K103">
            <v>0</v>
          </cell>
          <cell r="L103">
            <v>0</v>
          </cell>
          <cell r="O103">
            <v>0</v>
          </cell>
        </row>
        <row r="104">
          <cell r="A104" t="str">
            <v>0811</v>
          </cell>
          <cell r="B104" t="str">
            <v>Е</v>
          </cell>
          <cell r="C104" t="str">
            <v>*</v>
          </cell>
          <cell r="D104" t="str">
            <v>1.2.12.27.</v>
          </cell>
          <cell r="E104" t="str">
            <v>Витрати із страхування цивільної відповідальності</v>
          </cell>
          <cell r="F104" t="str">
            <v>0811</v>
          </cell>
          <cell r="G104">
            <v>0</v>
          </cell>
          <cell r="H104">
            <v>0</v>
          </cell>
          <cell r="I104">
            <v>0</v>
          </cell>
          <cell r="J104">
            <v>0</v>
          </cell>
          <cell r="K104">
            <v>0</v>
          </cell>
          <cell r="L104">
            <v>0</v>
          </cell>
          <cell r="O104">
            <v>0</v>
          </cell>
        </row>
        <row r="105">
          <cell r="A105" t="str">
            <v>0812</v>
          </cell>
          <cell r="B105" t="str">
            <v>Е</v>
          </cell>
          <cell r="C105" t="str">
            <v>*</v>
          </cell>
          <cell r="D105" t="str">
            <v>1.2.12.28.</v>
          </cell>
          <cell r="E105" t="str">
            <v>Оплата вартості спеціальних дозволів</v>
          </cell>
          <cell r="F105" t="str">
            <v>0812</v>
          </cell>
          <cell r="G105">
            <v>0</v>
          </cell>
          <cell r="H105">
            <v>0</v>
          </cell>
          <cell r="I105">
            <v>0</v>
          </cell>
          <cell r="J105">
            <v>0</v>
          </cell>
          <cell r="K105">
            <v>0</v>
          </cell>
          <cell r="L105">
            <v>0</v>
          </cell>
          <cell r="O105">
            <v>0</v>
          </cell>
        </row>
        <row r="106">
          <cell r="A106" t="str">
            <v>0820</v>
          </cell>
          <cell r="B106" t="str">
            <v>Е</v>
          </cell>
          <cell r="C106" t="str">
            <v>*</v>
          </cell>
          <cell r="D106" t="str">
            <v>1.2.12.27.</v>
          </cell>
          <cell r="E106" t="str">
            <v>Інші</v>
          </cell>
          <cell r="F106" t="str">
            <v>0820</v>
          </cell>
          <cell r="G106">
            <v>0</v>
          </cell>
          <cell r="H106">
            <v>0</v>
          </cell>
          <cell r="I106">
            <v>0</v>
          </cell>
          <cell r="J106">
            <v>0</v>
          </cell>
          <cell r="K106">
            <v>0</v>
          </cell>
          <cell r="L106">
            <v>0</v>
          </cell>
          <cell r="O106">
            <v>0</v>
          </cell>
        </row>
        <row r="107">
          <cell r="A107" t="str">
            <v>0611</v>
          </cell>
          <cell r="B107" t="str">
            <v>Е</v>
          </cell>
          <cell r="C107" t="str">
            <v>*</v>
          </cell>
          <cell r="D107" t="str">
            <v>1.2.12.29.</v>
          </cell>
          <cell r="E107" t="str">
            <v>Послуги житлових організацій з розрахунків за теплову енергію</v>
          </cell>
          <cell r="F107" t="str">
            <v>0611</v>
          </cell>
          <cell r="G107">
            <v>0</v>
          </cell>
          <cell r="H107">
            <v>0</v>
          </cell>
          <cell r="I107">
            <v>0</v>
          </cell>
          <cell r="J107">
            <v>0</v>
          </cell>
          <cell r="K107">
            <v>0</v>
          </cell>
          <cell r="L107">
            <v>0</v>
          </cell>
          <cell r="O107">
            <v>0</v>
          </cell>
        </row>
        <row r="108">
          <cell r="A108" t="str">
            <v>0900</v>
          </cell>
          <cell r="B108" t="str">
            <v>О</v>
          </cell>
          <cell r="C108" t="str">
            <v>*</v>
          </cell>
          <cell r="D108" t="str">
            <v>2.</v>
          </cell>
          <cell r="E108" t="str">
            <v>Адміністративні витрати  - рахунок 92:</v>
          </cell>
          <cell r="F108" t="str">
            <v>0900</v>
          </cell>
          <cell r="G108">
            <v>5.9</v>
          </cell>
          <cell r="H108">
            <v>10</v>
          </cell>
          <cell r="I108">
            <v>0</v>
          </cell>
          <cell r="J108">
            <v>10</v>
          </cell>
          <cell r="K108">
            <v>7</v>
          </cell>
          <cell r="L108">
            <v>5.2</v>
          </cell>
          <cell r="M108">
            <v>10</v>
          </cell>
          <cell r="N108">
            <v>10</v>
          </cell>
          <cell r="O108">
            <v>10</v>
          </cell>
          <cell r="P108">
            <v>4</v>
          </cell>
          <cell r="Q108">
            <v>2</v>
          </cell>
          <cell r="R108">
            <v>2</v>
          </cell>
          <cell r="S108">
            <v>2</v>
          </cell>
        </row>
        <row r="109">
          <cell r="A109" t="str">
            <v>0910</v>
          </cell>
          <cell r="B109" t="str">
            <v>О</v>
          </cell>
          <cell r="C109" t="str">
            <v>*</v>
          </cell>
          <cell r="D109" t="str">
            <v>2.1.</v>
          </cell>
          <cell r="E109" t="str">
            <v>Загальнокорпоративні витрати в т.ч.</v>
          </cell>
          <cell r="F109" t="str">
            <v>0910</v>
          </cell>
          <cell r="G109">
            <v>0</v>
          </cell>
          <cell r="H109">
            <v>1</v>
          </cell>
          <cell r="I109">
            <v>0</v>
          </cell>
          <cell r="J109">
            <v>1</v>
          </cell>
          <cell r="K109">
            <v>1</v>
          </cell>
          <cell r="L109">
            <v>0</v>
          </cell>
          <cell r="M109">
            <v>1</v>
          </cell>
          <cell r="N109">
            <v>1</v>
          </cell>
          <cell r="O109">
            <v>1</v>
          </cell>
          <cell r="P109">
            <v>1</v>
          </cell>
          <cell r="Q109">
            <v>0</v>
          </cell>
          <cell r="R109">
            <v>0</v>
          </cell>
          <cell r="S109">
            <v>0</v>
          </cell>
        </row>
        <row r="110">
          <cell r="A110" t="str">
            <v>0920</v>
          </cell>
          <cell r="C110" t="str">
            <v>*</v>
          </cell>
          <cell r="D110" t="str">
            <v>2.1.1.</v>
          </cell>
          <cell r="E110" t="str">
            <v>Організаційні витрати</v>
          </cell>
          <cell r="F110" t="str">
            <v>0920</v>
          </cell>
          <cell r="H110">
            <v>0</v>
          </cell>
          <cell r="I110">
            <v>0</v>
          </cell>
          <cell r="J110">
            <v>0</v>
          </cell>
          <cell r="K110">
            <v>0</v>
          </cell>
          <cell r="O110">
            <v>0</v>
          </cell>
        </row>
        <row r="111">
          <cell r="A111" t="str">
            <v>0930</v>
          </cell>
          <cell r="C111" t="str">
            <v>*</v>
          </cell>
          <cell r="D111" t="str">
            <v>2.1.2.</v>
          </cell>
          <cell r="E111" t="str">
            <v>Витрати на проведення річних зборів</v>
          </cell>
          <cell r="F111" t="str">
            <v>0930</v>
          </cell>
          <cell r="H111">
            <v>0</v>
          </cell>
          <cell r="I111">
            <v>0</v>
          </cell>
          <cell r="J111">
            <v>0</v>
          </cell>
          <cell r="K111">
            <v>0</v>
          </cell>
          <cell r="O111">
            <v>0</v>
          </cell>
        </row>
        <row r="112">
          <cell r="A112" t="str">
            <v>0940</v>
          </cell>
          <cell r="B112" t="str">
            <v>Е</v>
          </cell>
          <cell r="C112" t="str">
            <v>*</v>
          </cell>
          <cell r="D112" t="str">
            <v>2.1.3.</v>
          </cell>
          <cell r="E112" t="str">
            <v>Представницькі витрати</v>
          </cell>
          <cell r="F112" t="str">
            <v>0940</v>
          </cell>
          <cell r="H112">
            <v>1</v>
          </cell>
          <cell r="I112">
            <v>0</v>
          </cell>
          <cell r="J112">
            <v>1</v>
          </cell>
          <cell r="K112">
            <v>1</v>
          </cell>
          <cell r="M112">
            <v>1</v>
          </cell>
          <cell r="N112">
            <v>1</v>
          </cell>
          <cell r="O112">
            <v>1</v>
          </cell>
          <cell r="P112">
            <v>1</v>
          </cell>
        </row>
        <row r="113">
          <cell r="A113" t="str">
            <v>0950</v>
          </cell>
          <cell r="C113" t="str">
            <v>*</v>
          </cell>
          <cell r="D113" t="str">
            <v>2.1.4.</v>
          </cell>
          <cell r="E113" t="str">
            <v>Відрахування 'Енергореєстру'</v>
          </cell>
          <cell r="F113" t="str">
            <v>0950</v>
          </cell>
          <cell r="H113">
            <v>0</v>
          </cell>
          <cell r="I113">
            <v>0</v>
          </cell>
          <cell r="J113">
            <v>0</v>
          </cell>
          <cell r="K113">
            <v>0</v>
          </cell>
          <cell r="O113">
            <v>0</v>
          </cell>
        </row>
        <row r="114">
          <cell r="A114" t="str">
            <v>0960</v>
          </cell>
          <cell r="C114" t="str">
            <v>*</v>
          </cell>
          <cell r="D114" t="str">
            <v>2.2.</v>
          </cell>
          <cell r="E114" t="str">
            <v>Витрати на утримання апарату управління підприємством, іншого загальногосподарського персоналу</v>
          </cell>
          <cell r="F114" t="str">
            <v>0960</v>
          </cell>
          <cell r="G114">
            <v>0</v>
          </cell>
          <cell r="H114">
            <v>0</v>
          </cell>
          <cell r="I114">
            <v>0</v>
          </cell>
          <cell r="J114">
            <v>0</v>
          </cell>
          <cell r="K114">
            <v>0</v>
          </cell>
          <cell r="L114">
            <v>0</v>
          </cell>
          <cell r="M114">
            <v>0</v>
          </cell>
          <cell r="N114">
            <v>0</v>
          </cell>
          <cell r="O114">
            <v>0</v>
          </cell>
          <cell r="P114">
            <v>0</v>
          </cell>
          <cell r="Q114">
            <v>0</v>
          </cell>
          <cell r="R114">
            <v>0</v>
          </cell>
          <cell r="S114">
            <v>0</v>
          </cell>
        </row>
        <row r="115">
          <cell r="A115" t="str">
            <v>0970</v>
          </cell>
          <cell r="C115" t="str">
            <v>*</v>
          </cell>
          <cell r="D115" t="str">
            <v>2.2.1.</v>
          </cell>
          <cell r="E115" t="str">
            <v>Оплата праці апарату управління підприємством та інші виплати</v>
          </cell>
          <cell r="F115" t="str">
            <v>0970</v>
          </cell>
          <cell r="H115">
            <v>0</v>
          </cell>
          <cell r="I115">
            <v>0</v>
          </cell>
          <cell r="J115">
            <v>0</v>
          </cell>
          <cell r="K115">
            <v>0</v>
          </cell>
          <cell r="O115">
            <v>0</v>
          </cell>
        </row>
        <row r="116">
          <cell r="A116" t="str">
            <v>0980</v>
          </cell>
          <cell r="C116" t="str">
            <v>*</v>
          </cell>
          <cell r="D116" t="str">
            <v>2.2.2.</v>
          </cell>
          <cell r="E116" t="str">
            <v>Відрахування на соціальні заходи</v>
          </cell>
          <cell r="F116" t="str">
            <v>0980</v>
          </cell>
          <cell r="H116">
            <v>0</v>
          </cell>
          <cell r="I116">
            <v>0</v>
          </cell>
          <cell r="J116">
            <v>0</v>
          </cell>
          <cell r="K116">
            <v>0</v>
          </cell>
          <cell r="O116">
            <v>0</v>
          </cell>
        </row>
        <row r="117">
          <cell r="A117" t="str">
            <v>0981</v>
          </cell>
          <cell r="C117" t="str">
            <v>*</v>
          </cell>
          <cell r="E117" t="str">
            <v>Оплата п'яти днів тимчасової непрацездатності</v>
          </cell>
          <cell r="F117" t="str">
            <v>0981</v>
          </cell>
          <cell r="H117">
            <v>0</v>
          </cell>
          <cell r="I117">
            <v>0</v>
          </cell>
          <cell r="J117">
            <v>0</v>
          </cell>
          <cell r="K117">
            <v>0</v>
          </cell>
          <cell r="O117">
            <v>0</v>
          </cell>
        </row>
        <row r="118">
          <cell r="A118" t="str">
            <v>0990</v>
          </cell>
          <cell r="C118" t="str">
            <v>*</v>
          </cell>
          <cell r="D118" t="str">
            <v>2.3.</v>
          </cell>
          <cell r="E118" t="str">
            <v>Витрати на службові відрядження, місцеві службові роз"їзди</v>
          </cell>
          <cell r="F118" t="str">
            <v>0990</v>
          </cell>
          <cell r="H118">
            <v>0</v>
          </cell>
          <cell r="I118">
            <v>0</v>
          </cell>
          <cell r="J118">
            <v>0</v>
          </cell>
          <cell r="K118">
            <v>0</v>
          </cell>
          <cell r="O118">
            <v>0</v>
          </cell>
        </row>
        <row r="119">
          <cell r="A119" t="str">
            <v>1000</v>
          </cell>
          <cell r="C119" t="str">
            <v>*</v>
          </cell>
          <cell r="D119" t="str">
            <v>2.4.</v>
          </cell>
          <cell r="E119" t="str">
            <v>Витрати на утримання основних фондів,інших нематеріальних активів загальногосподарського призначення, в т.ч.</v>
          </cell>
          <cell r="F119" t="str">
            <v>1000</v>
          </cell>
          <cell r="G119">
            <v>0</v>
          </cell>
          <cell r="H119">
            <v>0</v>
          </cell>
          <cell r="I119">
            <v>0</v>
          </cell>
          <cell r="J119">
            <v>0</v>
          </cell>
          <cell r="K119">
            <v>0</v>
          </cell>
          <cell r="L119">
            <v>0</v>
          </cell>
          <cell r="M119">
            <v>0</v>
          </cell>
          <cell r="N119">
            <v>0</v>
          </cell>
          <cell r="O119">
            <v>0</v>
          </cell>
          <cell r="P119">
            <v>0</v>
          </cell>
          <cell r="Q119">
            <v>0</v>
          </cell>
          <cell r="R119">
            <v>0</v>
          </cell>
          <cell r="S119">
            <v>0</v>
          </cell>
        </row>
        <row r="120">
          <cell r="A120" t="str">
            <v>1010</v>
          </cell>
          <cell r="C120" t="str">
            <v>*</v>
          </cell>
          <cell r="D120" t="str">
            <v>2.4.1.</v>
          </cell>
          <cell r="E120" t="str">
            <v>Операційна оренда</v>
          </cell>
          <cell r="F120" t="str">
            <v>1010</v>
          </cell>
          <cell r="H120">
            <v>0</v>
          </cell>
          <cell r="I120">
            <v>0</v>
          </cell>
          <cell r="J120">
            <v>0</v>
          </cell>
          <cell r="K120">
            <v>0</v>
          </cell>
          <cell r="O120">
            <v>0</v>
          </cell>
        </row>
        <row r="121">
          <cell r="A121" t="str">
            <v>1020</v>
          </cell>
          <cell r="C121" t="str">
            <v>*</v>
          </cell>
          <cell r="D121" t="str">
            <v>2.4.2.</v>
          </cell>
          <cell r="E121" t="str">
            <v>Страхування майна</v>
          </cell>
          <cell r="F121" t="str">
            <v>1020</v>
          </cell>
          <cell r="H121">
            <v>0</v>
          </cell>
          <cell r="I121">
            <v>0</v>
          </cell>
          <cell r="J121">
            <v>0</v>
          </cell>
          <cell r="K121">
            <v>0</v>
          </cell>
          <cell r="O121">
            <v>0</v>
          </cell>
        </row>
        <row r="122">
          <cell r="A122" t="str">
            <v>1030</v>
          </cell>
          <cell r="C122" t="str">
            <v>*</v>
          </cell>
          <cell r="D122" t="str">
            <v>2.4.3.</v>
          </cell>
          <cell r="E122" t="str">
            <v>Опалення</v>
          </cell>
          <cell r="F122" t="str">
            <v>1030</v>
          </cell>
          <cell r="H122">
            <v>0</v>
          </cell>
          <cell r="I122">
            <v>0</v>
          </cell>
          <cell r="J122">
            <v>0</v>
          </cell>
          <cell r="K122">
            <v>0</v>
          </cell>
          <cell r="O122">
            <v>0</v>
          </cell>
        </row>
        <row r="123">
          <cell r="A123" t="str">
            <v>1040</v>
          </cell>
          <cell r="C123" t="str">
            <v>*</v>
          </cell>
          <cell r="D123" t="str">
            <v>2.4.4.</v>
          </cell>
          <cell r="E123" t="str">
            <v>Освітлення</v>
          </cell>
          <cell r="F123" t="str">
            <v>1040</v>
          </cell>
          <cell r="H123">
            <v>0</v>
          </cell>
          <cell r="I123">
            <v>0</v>
          </cell>
          <cell r="J123">
            <v>0</v>
          </cell>
          <cell r="K123">
            <v>0</v>
          </cell>
          <cell r="O123">
            <v>0</v>
          </cell>
        </row>
        <row r="124">
          <cell r="A124" t="str">
            <v>1050</v>
          </cell>
          <cell r="C124" t="str">
            <v>*</v>
          </cell>
          <cell r="D124" t="str">
            <v>2.4.5.</v>
          </cell>
          <cell r="E124" t="str">
            <v>Водопостачання та водовідведення</v>
          </cell>
          <cell r="F124" t="str">
            <v>1050</v>
          </cell>
          <cell r="H124">
            <v>0</v>
          </cell>
          <cell r="I124">
            <v>0</v>
          </cell>
          <cell r="J124">
            <v>0</v>
          </cell>
          <cell r="K124">
            <v>0</v>
          </cell>
          <cell r="O124">
            <v>0</v>
          </cell>
        </row>
        <row r="125">
          <cell r="A125" t="str">
            <v>1060</v>
          </cell>
          <cell r="C125" t="str">
            <v>*</v>
          </cell>
          <cell r="D125" t="str">
            <v>2.4.6.</v>
          </cell>
          <cell r="E125" t="str">
            <v>Витрати на сторожову та пожежну охорону</v>
          </cell>
          <cell r="F125" t="str">
            <v>1060</v>
          </cell>
          <cell r="H125">
            <v>0</v>
          </cell>
          <cell r="I125">
            <v>0</v>
          </cell>
          <cell r="J125">
            <v>0</v>
          </cell>
          <cell r="K125">
            <v>0</v>
          </cell>
          <cell r="O125">
            <v>0</v>
          </cell>
        </row>
        <row r="126">
          <cell r="A126" t="str">
            <v>1070</v>
          </cell>
          <cell r="C126" t="str">
            <v>*</v>
          </cell>
          <cell r="D126" t="str">
            <v>2.4.7.</v>
          </cell>
          <cell r="E126" t="str">
            <v>Ремонт основних засобів загальногоспод. використання підрядним способом (рахунок 920/02)</v>
          </cell>
          <cell r="F126" t="str">
            <v>1070</v>
          </cell>
          <cell r="H126">
            <v>0</v>
          </cell>
          <cell r="I126">
            <v>0</v>
          </cell>
          <cell r="J126">
            <v>0</v>
          </cell>
          <cell r="K126">
            <v>0</v>
          </cell>
          <cell r="O126">
            <v>0</v>
          </cell>
        </row>
        <row r="127">
          <cell r="A127" t="str">
            <v>1071</v>
          </cell>
          <cell r="C127" t="str">
            <v>*</v>
          </cell>
          <cell r="D127" t="str">
            <v>2.4.10.</v>
          </cell>
          <cell r="E127" t="str">
            <v>Ремонт основних засобів загальногоспод. використання госп.способом (рахунок 920/03)</v>
          </cell>
          <cell r="F127" t="str">
            <v>1071</v>
          </cell>
          <cell r="H127">
            <v>0</v>
          </cell>
          <cell r="I127">
            <v>0</v>
          </cell>
          <cell r="J127">
            <v>0</v>
          </cell>
          <cell r="K127">
            <v>0</v>
          </cell>
          <cell r="O127">
            <v>0</v>
          </cell>
        </row>
        <row r="128">
          <cell r="A128" t="str">
            <v>1072</v>
          </cell>
          <cell r="C128" t="str">
            <v>*</v>
          </cell>
          <cell r="D128" t="str">
            <v>2.4.11.</v>
          </cell>
          <cell r="E128" t="str">
            <v>Ремонт малоцінних необоротних активів</v>
          </cell>
          <cell r="F128" t="str">
            <v>1072</v>
          </cell>
          <cell r="H128">
            <v>0</v>
          </cell>
          <cell r="I128">
            <v>0</v>
          </cell>
          <cell r="J128">
            <v>0</v>
          </cell>
          <cell r="K128">
            <v>0</v>
          </cell>
          <cell r="O128">
            <v>0</v>
          </cell>
        </row>
        <row r="129">
          <cell r="A129" t="str">
            <v>1080</v>
          </cell>
          <cell r="C129" t="str">
            <v>*</v>
          </cell>
          <cell r="D129" t="str">
            <v>2.4.8.</v>
          </cell>
          <cell r="E129" t="str">
            <v>Витратині матеріали</v>
          </cell>
          <cell r="F129" t="str">
            <v>1080</v>
          </cell>
          <cell r="H129">
            <v>0</v>
          </cell>
          <cell r="I129">
            <v>0</v>
          </cell>
          <cell r="J129">
            <v>0</v>
          </cell>
          <cell r="K129">
            <v>0</v>
          </cell>
          <cell r="O129">
            <v>0</v>
          </cell>
        </row>
        <row r="130">
          <cell r="A130" t="str">
            <v>1090</v>
          </cell>
          <cell r="C130" t="str">
            <v>*</v>
          </cell>
          <cell r="D130" t="str">
            <v>2.4.9.</v>
          </cell>
          <cell r="E130" t="str">
            <v>Інше утримання приміщень</v>
          </cell>
          <cell r="F130" t="str">
            <v>1090</v>
          </cell>
          <cell r="H130">
            <v>0</v>
          </cell>
          <cell r="I130">
            <v>0</v>
          </cell>
          <cell r="J130">
            <v>0</v>
          </cell>
          <cell r="K130">
            <v>0</v>
          </cell>
          <cell r="O130">
            <v>0</v>
          </cell>
        </row>
        <row r="131">
          <cell r="A131" t="str">
            <v>1100</v>
          </cell>
          <cell r="B131" t="str">
            <v>О</v>
          </cell>
          <cell r="C131" t="str">
            <v>*</v>
          </cell>
          <cell r="D131" t="str">
            <v>2.5.</v>
          </cell>
          <cell r="E131" t="str">
            <v>Винагороди за професійні послуги в т.ч.</v>
          </cell>
          <cell r="F131" t="str">
            <v>1100</v>
          </cell>
          <cell r="G131">
            <v>5.9</v>
          </cell>
          <cell r="H131">
            <v>9</v>
          </cell>
          <cell r="I131">
            <v>0</v>
          </cell>
          <cell r="J131">
            <v>9</v>
          </cell>
          <cell r="K131">
            <v>6</v>
          </cell>
          <cell r="L131">
            <v>5.2</v>
          </cell>
          <cell r="M131">
            <v>9</v>
          </cell>
          <cell r="N131">
            <v>9</v>
          </cell>
          <cell r="O131">
            <v>9</v>
          </cell>
          <cell r="P131">
            <v>3</v>
          </cell>
          <cell r="Q131">
            <v>2</v>
          </cell>
          <cell r="R131">
            <v>2</v>
          </cell>
          <cell r="S131">
            <v>2</v>
          </cell>
        </row>
        <row r="132">
          <cell r="A132" t="str">
            <v>1110</v>
          </cell>
          <cell r="B132" t="str">
            <v>Е</v>
          </cell>
          <cell r="C132" t="str">
            <v>*</v>
          </cell>
          <cell r="D132" t="str">
            <v>2.5.1.</v>
          </cell>
          <cell r="E132" t="str">
            <v>Юридичні, аудиторські,експертні послуги тощо</v>
          </cell>
          <cell r="F132" t="str">
            <v>1110</v>
          </cell>
          <cell r="G132">
            <v>5.9</v>
          </cell>
          <cell r="H132">
            <v>9</v>
          </cell>
          <cell r="I132">
            <v>0</v>
          </cell>
          <cell r="J132">
            <v>9</v>
          </cell>
          <cell r="K132">
            <v>6</v>
          </cell>
          <cell r="L132">
            <v>5.2</v>
          </cell>
          <cell r="M132">
            <v>9</v>
          </cell>
          <cell r="N132">
            <v>9</v>
          </cell>
          <cell r="O132">
            <v>9</v>
          </cell>
          <cell r="P132">
            <v>3</v>
          </cell>
          <cell r="Q132">
            <v>2</v>
          </cell>
          <cell r="R132">
            <v>2</v>
          </cell>
          <cell r="S132">
            <v>2</v>
          </cell>
        </row>
        <row r="133">
          <cell r="A133" t="str">
            <v>1111</v>
          </cell>
          <cell r="B133" t="str">
            <v>Е</v>
          </cell>
          <cell r="C133" t="str">
            <v>*</v>
          </cell>
          <cell r="D133" t="str">
            <v>2.5.2.</v>
          </cell>
          <cell r="E133" t="str">
            <v xml:space="preserve">Інше </v>
          </cell>
          <cell r="F133" t="str">
            <v>1111</v>
          </cell>
          <cell r="G133">
            <v>0</v>
          </cell>
          <cell r="H133">
            <v>0</v>
          </cell>
          <cell r="I133">
            <v>0</v>
          </cell>
          <cell r="J133">
            <v>0</v>
          </cell>
          <cell r="K133">
            <v>0</v>
          </cell>
          <cell r="L133">
            <v>0</v>
          </cell>
          <cell r="O133">
            <v>0</v>
          </cell>
        </row>
        <row r="134">
          <cell r="A134" t="str">
            <v>1120</v>
          </cell>
          <cell r="C134" t="str">
            <v>*</v>
          </cell>
          <cell r="D134" t="str">
            <v>2.6.</v>
          </cell>
          <cell r="E134" t="str">
            <v>Витрати на зв'язок (поштові, телеграфні, телефонні, факс тощо)</v>
          </cell>
          <cell r="F134" t="str">
            <v>1120</v>
          </cell>
          <cell r="G134">
            <v>0</v>
          </cell>
          <cell r="H134">
            <v>0</v>
          </cell>
          <cell r="I134">
            <v>0</v>
          </cell>
          <cell r="J134">
            <v>0</v>
          </cell>
          <cell r="K134">
            <v>0</v>
          </cell>
          <cell r="L134">
            <v>0</v>
          </cell>
          <cell r="O134">
            <v>0</v>
          </cell>
        </row>
        <row r="135">
          <cell r="A135" t="str">
            <v>1130</v>
          </cell>
          <cell r="C135" t="str">
            <v>*</v>
          </cell>
          <cell r="D135" t="str">
            <v>2.7.</v>
          </cell>
          <cell r="E135" t="str">
            <v>Амортизація основних засобів загальногосподарського призначення</v>
          </cell>
          <cell r="F135" t="str">
            <v>1130</v>
          </cell>
          <cell r="G135">
            <v>0</v>
          </cell>
          <cell r="H135">
            <v>0</v>
          </cell>
          <cell r="I135">
            <v>0</v>
          </cell>
          <cell r="J135">
            <v>0</v>
          </cell>
          <cell r="K135">
            <v>0</v>
          </cell>
          <cell r="L135">
            <v>0</v>
          </cell>
          <cell r="O135">
            <v>0</v>
          </cell>
        </row>
        <row r="136">
          <cell r="A136" t="str">
            <v>1140</v>
          </cell>
          <cell r="C136" t="str">
            <v>*</v>
          </cell>
          <cell r="D136" t="str">
            <v>2.8.</v>
          </cell>
          <cell r="E136" t="str">
            <v>Амортизація інших необоротних матеріальних активів</v>
          </cell>
          <cell r="F136" t="str">
            <v>1140</v>
          </cell>
          <cell r="G136">
            <v>0</v>
          </cell>
          <cell r="H136">
            <v>0</v>
          </cell>
          <cell r="I136">
            <v>0</v>
          </cell>
          <cell r="J136">
            <v>0</v>
          </cell>
          <cell r="K136">
            <v>0</v>
          </cell>
          <cell r="L136">
            <v>0</v>
          </cell>
          <cell r="O136">
            <v>0</v>
          </cell>
        </row>
        <row r="137">
          <cell r="A137" t="str">
            <v>1150</v>
          </cell>
          <cell r="C137" t="str">
            <v>*</v>
          </cell>
          <cell r="D137" t="str">
            <v>2.9.</v>
          </cell>
          <cell r="E137" t="str">
            <v>Амортизація нематеріальних активів загальногосподарського призначення</v>
          </cell>
          <cell r="F137" t="str">
            <v>1150</v>
          </cell>
          <cell r="G137">
            <v>0</v>
          </cell>
          <cell r="H137">
            <v>0</v>
          </cell>
          <cell r="I137">
            <v>0</v>
          </cell>
          <cell r="J137">
            <v>0</v>
          </cell>
          <cell r="K137">
            <v>0</v>
          </cell>
          <cell r="L137">
            <v>0</v>
          </cell>
          <cell r="O137">
            <v>0</v>
          </cell>
        </row>
        <row r="138">
          <cell r="A138" t="str">
            <v>1160</v>
          </cell>
          <cell r="C138" t="str">
            <v>*</v>
          </cell>
          <cell r="D138" t="str">
            <v>2.10.</v>
          </cell>
          <cell r="E138" t="str">
            <v>Витрати на врегулювання спорів у судових органах</v>
          </cell>
          <cell r="F138" t="str">
            <v>1160</v>
          </cell>
          <cell r="G138">
            <v>0</v>
          </cell>
          <cell r="H138">
            <v>0</v>
          </cell>
          <cell r="I138">
            <v>0</v>
          </cell>
          <cell r="J138">
            <v>0</v>
          </cell>
          <cell r="K138">
            <v>0</v>
          </cell>
          <cell r="L138">
            <v>0</v>
          </cell>
          <cell r="O138">
            <v>0</v>
          </cell>
        </row>
        <row r="139">
          <cell r="A139" t="str">
            <v>1170</v>
          </cell>
          <cell r="C139" t="str">
            <v>*</v>
          </cell>
          <cell r="D139" t="str">
            <v>2.11.</v>
          </cell>
          <cell r="E139" t="str">
            <v>Плата за розрахунково-касове обслуговування та інші послуги банків</v>
          </cell>
          <cell r="F139" t="str">
            <v>1170</v>
          </cell>
          <cell r="G139">
            <v>0</v>
          </cell>
          <cell r="H139">
            <v>0</v>
          </cell>
          <cell r="I139">
            <v>0</v>
          </cell>
          <cell r="J139">
            <v>0</v>
          </cell>
          <cell r="K139">
            <v>0</v>
          </cell>
          <cell r="L139">
            <v>0</v>
          </cell>
          <cell r="O139">
            <v>0</v>
          </cell>
        </row>
        <row r="140">
          <cell r="A140" t="str">
            <v>1180</v>
          </cell>
          <cell r="C140" t="str">
            <v>*</v>
          </cell>
          <cell r="D140" t="str">
            <v>2.12.</v>
          </cell>
          <cell r="E140" t="str">
            <v>Інші витрати загальногосподарського призначення, в т.ч.</v>
          </cell>
          <cell r="F140" t="str">
            <v>1180</v>
          </cell>
          <cell r="G140">
            <v>0</v>
          </cell>
          <cell r="H140">
            <v>0</v>
          </cell>
          <cell r="I140">
            <v>0</v>
          </cell>
          <cell r="J140">
            <v>0</v>
          </cell>
          <cell r="K140">
            <v>0</v>
          </cell>
          <cell r="L140">
            <v>0</v>
          </cell>
          <cell r="M140">
            <v>0</v>
          </cell>
          <cell r="N140">
            <v>0</v>
          </cell>
          <cell r="O140">
            <v>0</v>
          </cell>
          <cell r="P140">
            <v>0</v>
          </cell>
          <cell r="Q140">
            <v>0</v>
          </cell>
          <cell r="R140">
            <v>0</v>
          </cell>
          <cell r="S140">
            <v>0</v>
          </cell>
        </row>
        <row r="141">
          <cell r="A141" t="str">
            <v>1190</v>
          </cell>
          <cell r="C141" t="str">
            <v>*</v>
          </cell>
          <cell r="D141" t="str">
            <v>2.12.1.</v>
          </cell>
          <cell r="E141" t="str">
            <v>Канцелярські та типографські, рекламні видання та об'яви</v>
          </cell>
          <cell r="F141" t="str">
            <v>1190</v>
          </cell>
          <cell r="H141">
            <v>0</v>
          </cell>
          <cell r="I141">
            <v>0</v>
          </cell>
          <cell r="J141">
            <v>0</v>
          </cell>
          <cell r="K141">
            <v>0</v>
          </cell>
          <cell r="O141">
            <v>0</v>
          </cell>
        </row>
        <row r="142">
          <cell r="A142" t="str">
            <v>1200</v>
          </cell>
          <cell r="C142" t="str">
            <v>*</v>
          </cell>
          <cell r="D142" t="str">
            <v>2.12.2.</v>
          </cell>
          <cell r="E142" t="str">
            <v>Підготовка та перепідготовка кадрів</v>
          </cell>
          <cell r="F142" t="str">
            <v>1200</v>
          </cell>
          <cell r="H142">
            <v>0</v>
          </cell>
          <cell r="I142">
            <v>0</v>
          </cell>
          <cell r="J142">
            <v>0</v>
          </cell>
          <cell r="K142">
            <v>0</v>
          </cell>
          <cell r="O142">
            <v>0</v>
          </cell>
        </row>
        <row r="143">
          <cell r="A143" t="str">
            <v>1210</v>
          </cell>
          <cell r="C143" t="str">
            <v>*</v>
          </cell>
          <cell r="D143" t="str">
            <v>2.12.3.</v>
          </cell>
          <cell r="E143" t="str">
            <v>Інформаційно-обчислювальні послуги</v>
          </cell>
          <cell r="F143" t="str">
            <v>1210</v>
          </cell>
          <cell r="H143">
            <v>0</v>
          </cell>
          <cell r="I143">
            <v>0</v>
          </cell>
          <cell r="J143">
            <v>0</v>
          </cell>
          <cell r="K143">
            <v>0</v>
          </cell>
          <cell r="O143">
            <v>0</v>
          </cell>
        </row>
        <row r="144">
          <cell r="A144" t="str">
            <v>1220</v>
          </cell>
          <cell r="C144" t="str">
            <v>*</v>
          </cell>
          <cell r="D144" t="str">
            <v>2.12.5.</v>
          </cell>
          <cell r="E144" t="str">
            <v>Підписка, техлітература</v>
          </cell>
          <cell r="F144" t="str">
            <v>1220</v>
          </cell>
          <cell r="H144">
            <v>0</v>
          </cell>
          <cell r="I144">
            <v>0</v>
          </cell>
          <cell r="J144">
            <v>0</v>
          </cell>
          <cell r="K144">
            <v>0</v>
          </cell>
          <cell r="O144">
            <v>0</v>
          </cell>
        </row>
        <row r="145">
          <cell r="A145" t="str">
            <v>1230</v>
          </cell>
          <cell r="C145" t="str">
            <v>*</v>
          </cell>
          <cell r="D145" t="str">
            <v>2.12.6.</v>
          </cell>
          <cell r="E145" t="str">
            <v>Послуги автотранспорту</v>
          </cell>
          <cell r="F145" t="str">
            <v>1230</v>
          </cell>
          <cell r="H145">
            <v>0</v>
          </cell>
          <cell r="I145">
            <v>0</v>
          </cell>
          <cell r="J145">
            <v>0</v>
          </cell>
          <cell r="K145">
            <v>0</v>
          </cell>
          <cell r="O145">
            <v>0</v>
          </cell>
        </row>
        <row r="146">
          <cell r="A146" t="str">
            <v>1240</v>
          </cell>
          <cell r="C146" t="str">
            <v>*</v>
          </cell>
          <cell r="D146" t="str">
            <v>2.12.7.</v>
          </cell>
          <cell r="E146" t="str">
            <v>Витрати на цивільну оборону</v>
          </cell>
          <cell r="F146" t="str">
            <v>1240</v>
          </cell>
          <cell r="H146">
            <v>0</v>
          </cell>
          <cell r="I146">
            <v>0</v>
          </cell>
          <cell r="J146">
            <v>0</v>
          </cell>
          <cell r="K146">
            <v>0</v>
          </cell>
          <cell r="O146">
            <v>0</v>
          </cell>
        </row>
        <row r="147">
          <cell r="A147" t="str">
            <v>1250</v>
          </cell>
          <cell r="C147" t="str">
            <v>*</v>
          </cell>
          <cell r="D147" t="str">
            <v>2.12.8.</v>
          </cell>
          <cell r="E147" t="str">
            <v xml:space="preserve">Матеріали на експлуатацію </v>
          </cell>
          <cell r="F147" t="str">
            <v>1250</v>
          </cell>
          <cell r="H147">
            <v>0</v>
          </cell>
          <cell r="I147">
            <v>0</v>
          </cell>
          <cell r="J147">
            <v>0</v>
          </cell>
          <cell r="K147">
            <v>0</v>
          </cell>
          <cell r="O147">
            <v>0</v>
          </cell>
        </row>
        <row r="148">
          <cell r="A148" t="str">
            <v>1260</v>
          </cell>
          <cell r="C148" t="str">
            <v>*</v>
          </cell>
          <cell r="D148" t="str">
            <v>2.12.9.</v>
          </cell>
          <cell r="E148" t="str">
            <v>Плата за землю</v>
          </cell>
          <cell r="F148" t="str">
            <v>1260</v>
          </cell>
          <cell r="H148">
            <v>0</v>
          </cell>
          <cell r="I148">
            <v>0</v>
          </cell>
          <cell r="J148">
            <v>0</v>
          </cell>
          <cell r="K148">
            <v>0</v>
          </cell>
          <cell r="O148">
            <v>0</v>
          </cell>
        </row>
        <row r="149">
          <cell r="A149" t="str">
            <v>1270</v>
          </cell>
          <cell r="C149" t="str">
            <v>*</v>
          </cell>
          <cell r="D149" t="str">
            <v>2.12.10.</v>
          </cell>
          <cell r="E149" t="str">
            <v>Комунальний податок</v>
          </cell>
          <cell r="F149" t="str">
            <v>1270</v>
          </cell>
          <cell r="H149">
            <v>0</v>
          </cell>
          <cell r="I149">
            <v>0</v>
          </cell>
          <cell r="J149">
            <v>0</v>
          </cell>
          <cell r="K149">
            <v>0</v>
          </cell>
          <cell r="O149">
            <v>0</v>
          </cell>
        </row>
        <row r="150">
          <cell r="A150" t="str">
            <v>1280</v>
          </cell>
          <cell r="C150" t="str">
            <v>*</v>
          </cell>
          <cell r="D150" t="str">
            <v>2.12.11.</v>
          </cell>
          <cell r="E150" t="str">
            <v>Податок з власників транспортних засобів</v>
          </cell>
          <cell r="F150" t="str">
            <v>1280</v>
          </cell>
          <cell r="H150">
            <v>0</v>
          </cell>
          <cell r="I150">
            <v>0</v>
          </cell>
          <cell r="J150">
            <v>0</v>
          </cell>
          <cell r="K150">
            <v>0</v>
          </cell>
          <cell r="O150">
            <v>0</v>
          </cell>
        </row>
        <row r="151">
          <cell r="A151" t="str">
            <v>1281</v>
          </cell>
          <cell r="C151" t="str">
            <v>*</v>
          </cell>
          <cell r="D151" t="str">
            <v>2.12.12.</v>
          </cell>
          <cell r="E151" t="str">
            <v>Плата за ліцензію</v>
          </cell>
          <cell r="F151" t="str">
            <v>1281</v>
          </cell>
          <cell r="H151">
            <v>0</v>
          </cell>
          <cell r="I151">
            <v>0</v>
          </cell>
          <cell r="J151">
            <v>0</v>
          </cell>
          <cell r="K151">
            <v>0</v>
          </cell>
          <cell r="O151">
            <v>0</v>
          </cell>
        </row>
        <row r="152">
          <cell r="A152" t="str">
            <v>1282</v>
          </cell>
          <cell r="C152" t="str">
            <v>*</v>
          </cell>
          <cell r="D152" t="str">
            <v>2.12.12.1.</v>
          </cell>
          <cell r="E152" t="str">
            <v>Державне мито</v>
          </cell>
          <cell r="F152" t="str">
            <v>1282</v>
          </cell>
          <cell r="H152">
            <v>0</v>
          </cell>
          <cell r="I152">
            <v>0</v>
          </cell>
          <cell r="J152">
            <v>0</v>
          </cell>
          <cell r="K152">
            <v>0</v>
          </cell>
          <cell r="O152">
            <v>0</v>
          </cell>
        </row>
        <row r="153">
          <cell r="A153" t="str">
            <v>1290</v>
          </cell>
          <cell r="C153" t="str">
            <v>*</v>
          </cell>
          <cell r="D153" t="str">
            <v>2.12.13.</v>
          </cell>
          <cell r="E153" t="str">
            <v>Інші</v>
          </cell>
          <cell r="F153" t="str">
            <v>1290</v>
          </cell>
          <cell r="H153">
            <v>0</v>
          </cell>
          <cell r="I153">
            <v>0</v>
          </cell>
          <cell r="J153">
            <v>0</v>
          </cell>
          <cell r="K153">
            <v>0</v>
          </cell>
          <cell r="O153">
            <v>0</v>
          </cell>
        </row>
        <row r="154">
          <cell r="A154" t="str">
            <v>1700</v>
          </cell>
          <cell r="B154" t="str">
            <v>О</v>
          </cell>
          <cell r="C154" t="str">
            <v>*</v>
          </cell>
          <cell r="D154" t="str">
            <v>4.</v>
          </cell>
          <cell r="E154" t="str">
            <v>Інші витрати операційної діяльності - рахунок 94</v>
          </cell>
          <cell r="F154" t="str">
            <v>1700</v>
          </cell>
          <cell r="G154">
            <v>604.20000000000005</v>
          </cell>
          <cell r="H154">
            <v>292.10000000000002</v>
          </cell>
          <cell r="I154">
            <v>34</v>
          </cell>
          <cell r="J154">
            <v>326.10000000000002</v>
          </cell>
          <cell r="K154">
            <v>319</v>
          </cell>
          <cell r="L154">
            <v>316.60000000000002</v>
          </cell>
          <cell r="M154">
            <v>377.5</v>
          </cell>
          <cell r="N154">
            <v>407.6</v>
          </cell>
          <cell r="O154">
            <v>218.8</v>
          </cell>
          <cell r="P154">
            <v>56.4</v>
          </cell>
          <cell r="Q154">
            <v>53.2</v>
          </cell>
          <cell r="R154">
            <v>53.5</v>
          </cell>
          <cell r="S154">
            <v>55.7</v>
          </cell>
        </row>
        <row r="155">
          <cell r="A155" t="str">
            <v>1701</v>
          </cell>
          <cell r="B155" t="str">
            <v>С</v>
          </cell>
          <cell r="C155" t="str">
            <v>*</v>
          </cell>
          <cell r="D155" t="str">
            <v>4.1</v>
          </cell>
          <cell r="E155" t="str">
            <v>Дослідження та розробки відповідно до П(С)БО 8 (рах.941)</v>
          </cell>
          <cell r="F155" t="str">
            <v>1701</v>
          </cell>
          <cell r="G155">
            <v>0</v>
          </cell>
          <cell r="H155">
            <v>0</v>
          </cell>
          <cell r="I155">
            <v>0</v>
          </cell>
          <cell r="J155">
            <v>0</v>
          </cell>
          <cell r="K155">
            <v>0</v>
          </cell>
          <cell r="L155">
            <v>0</v>
          </cell>
          <cell r="O155">
            <v>0</v>
          </cell>
        </row>
        <row r="156">
          <cell r="A156" t="str">
            <v>1702</v>
          </cell>
          <cell r="B156" t="str">
            <v>С</v>
          </cell>
          <cell r="C156" t="str">
            <v>*</v>
          </cell>
          <cell r="D156" t="str">
            <v>4.2</v>
          </cell>
          <cell r="E156" t="str">
            <v>Собівартість реалізованої іноземної валюти (рах.942)</v>
          </cell>
          <cell r="F156" t="str">
            <v>1702</v>
          </cell>
          <cell r="G156">
            <v>0</v>
          </cell>
          <cell r="H156">
            <v>0</v>
          </cell>
          <cell r="I156">
            <v>0</v>
          </cell>
          <cell r="J156">
            <v>0</v>
          </cell>
          <cell r="K156">
            <v>0</v>
          </cell>
          <cell r="L156">
            <v>0</v>
          </cell>
          <cell r="O156">
            <v>0</v>
          </cell>
        </row>
        <row r="157">
          <cell r="A157" t="str">
            <v>1714</v>
          </cell>
          <cell r="B157" t="str">
            <v>О</v>
          </cell>
          <cell r="C157" t="str">
            <v>*</v>
          </cell>
          <cell r="D157" t="str">
            <v>4.3</v>
          </cell>
          <cell r="E157" t="str">
            <v>Собівартість реалізованих виробничих запасів (рах.943)</v>
          </cell>
          <cell r="F157" t="str">
            <v>1714</v>
          </cell>
          <cell r="G157">
            <v>1</v>
          </cell>
          <cell r="H157">
            <v>0</v>
          </cell>
          <cell r="I157">
            <v>0</v>
          </cell>
          <cell r="J157">
            <v>0</v>
          </cell>
          <cell r="K157">
            <v>0</v>
          </cell>
          <cell r="L157">
            <v>0.1</v>
          </cell>
          <cell r="N157">
            <v>0.1</v>
          </cell>
          <cell r="O157">
            <v>0</v>
          </cell>
        </row>
        <row r="158">
          <cell r="A158" t="str">
            <v>1703</v>
          </cell>
          <cell r="B158" t="str">
            <v>С</v>
          </cell>
          <cell r="C158" t="str">
            <v>*</v>
          </cell>
          <cell r="D158" t="str">
            <v>4.3.1</v>
          </cell>
          <cell r="E158" t="str">
            <v>Собівартість реалізованих виробничих запасів (рах.943 00)</v>
          </cell>
          <cell r="F158" t="str">
            <v>1703</v>
          </cell>
          <cell r="G158">
            <v>0</v>
          </cell>
          <cell r="H158">
            <v>0</v>
          </cell>
          <cell r="I158">
            <v>0</v>
          </cell>
          <cell r="J158">
            <v>0</v>
          </cell>
          <cell r="K158">
            <v>0</v>
          </cell>
          <cell r="L158">
            <v>0</v>
          </cell>
          <cell r="O158">
            <v>0</v>
          </cell>
        </row>
        <row r="159">
          <cell r="A159" t="str">
            <v>1713</v>
          </cell>
          <cell r="B159" t="str">
            <v>С</v>
          </cell>
          <cell r="C159" t="str">
            <v>*</v>
          </cell>
          <cell r="D159" t="str">
            <v>4.3.2</v>
          </cell>
          <cell r="E159" t="str">
            <v>Собівартість реалізованого металобрухту (рах.943 01)</v>
          </cell>
          <cell r="F159" t="str">
            <v>1713</v>
          </cell>
          <cell r="G159">
            <v>0</v>
          </cell>
          <cell r="H159">
            <v>0</v>
          </cell>
          <cell r="I159">
            <v>0</v>
          </cell>
          <cell r="J159">
            <v>0</v>
          </cell>
          <cell r="K159">
            <v>0</v>
          </cell>
          <cell r="L159">
            <v>0</v>
          </cell>
          <cell r="O159">
            <v>0</v>
          </cell>
        </row>
        <row r="160">
          <cell r="A160" t="str">
            <v>1715</v>
          </cell>
          <cell r="B160" t="str">
            <v>С</v>
          </cell>
          <cell r="C160" t="str">
            <v>*</v>
          </cell>
          <cell r="E160" t="str">
            <v>Собівартість реалізованих виробничих запасів  в компанії  (рах.943 02)</v>
          </cell>
          <cell r="F160" t="str">
            <v>1715</v>
          </cell>
          <cell r="G160">
            <v>0</v>
          </cell>
          <cell r="H160">
            <v>0</v>
          </cell>
          <cell r="I160">
            <v>0</v>
          </cell>
          <cell r="J160">
            <v>0</v>
          </cell>
          <cell r="K160">
            <v>0</v>
          </cell>
          <cell r="L160">
            <v>0.1</v>
          </cell>
          <cell r="N160">
            <v>0.1</v>
          </cell>
        </row>
        <row r="161">
          <cell r="A161" t="str">
            <v>1716</v>
          </cell>
          <cell r="B161" t="str">
            <v>С</v>
          </cell>
          <cell r="C161" t="str">
            <v>*</v>
          </cell>
          <cell r="D161" t="str">
            <v>4.3.3</v>
          </cell>
          <cell r="E161" t="str">
            <v>Собівартість реалізованих виробничих запасів  на сторону  (рах.943 03)</v>
          </cell>
          <cell r="F161" t="str">
            <v>1716</v>
          </cell>
          <cell r="G161">
            <v>1</v>
          </cell>
          <cell r="H161">
            <v>0</v>
          </cell>
          <cell r="I161">
            <v>0</v>
          </cell>
          <cell r="J161">
            <v>0</v>
          </cell>
          <cell r="K161">
            <v>0</v>
          </cell>
          <cell r="L161">
            <v>0</v>
          </cell>
          <cell r="O161">
            <v>0</v>
          </cell>
        </row>
        <row r="162">
          <cell r="A162" t="str">
            <v>1704</v>
          </cell>
          <cell r="B162" t="str">
            <v>С</v>
          </cell>
          <cell r="C162" t="str">
            <v>*</v>
          </cell>
          <cell r="D162" t="str">
            <v>4.4</v>
          </cell>
          <cell r="E162" t="str">
            <v>Безнадійна дебіт.заборг.та відрахування до резерву сумнівних боргів (рах. 944)</v>
          </cell>
          <cell r="F162" t="str">
            <v>1704</v>
          </cell>
          <cell r="G162">
            <v>121.1</v>
          </cell>
          <cell r="H162">
            <v>0</v>
          </cell>
          <cell r="I162">
            <v>0</v>
          </cell>
          <cell r="J162">
            <v>0</v>
          </cell>
          <cell r="K162">
            <v>0</v>
          </cell>
          <cell r="L162">
            <v>0</v>
          </cell>
          <cell r="O162">
            <v>0</v>
          </cell>
        </row>
        <row r="163">
          <cell r="A163" t="str">
            <v>1705</v>
          </cell>
          <cell r="B163" t="str">
            <v>С</v>
          </cell>
          <cell r="C163" t="str">
            <v>*</v>
          </cell>
          <cell r="D163" t="str">
            <v>4.5</v>
          </cell>
          <cell r="E163" t="str">
            <v>Втрати від операційної курсової різниці (рах. 945)</v>
          </cell>
          <cell r="F163" t="str">
            <v>1705</v>
          </cell>
          <cell r="G163">
            <v>0</v>
          </cell>
          <cell r="H163">
            <v>0</v>
          </cell>
          <cell r="I163">
            <v>0</v>
          </cell>
          <cell r="J163">
            <v>0</v>
          </cell>
          <cell r="K163">
            <v>0</v>
          </cell>
          <cell r="L163">
            <v>5.2</v>
          </cell>
          <cell r="N163">
            <v>5.2</v>
          </cell>
          <cell r="O163">
            <v>0</v>
          </cell>
        </row>
        <row r="164">
          <cell r="A164" t="str">
            <v>1708</v>
          </cell>
          <cell r="B164" t="str">
            <v>С</v>
          </cell>
          <cell r="C164" t="str">
            <v>*</v>
          </cell>
          <cell r="D164" t="str">
            <v>4.6</v>
          </cell>
          <cell r="E164" t="str">
            <v>Втрати від знецінення товарів (рах.946)</v>
          </cell>
          <cell r="F164" t="str">
            <v>1708</v>
          </cell>
          <cell r="G164">
            <v>12.7</v>
          </cell>
          <cell r="H164">
            <v>0</v>
          </cell>
          <cell r="I164">
            <v>0</v>
          </cell>
          <cell r="J164">
            <v>0</v>
          </cell>
          <cell r="K164">
            <v>0</v>
          </cell>
          <cell r="L164">
            <v>0</v>
          </cell>
          <cell r="O164">
            <v>0</v>
          </cell>
        </row>
        <row r="165">
          <cell r="A165" t="str">
            <v>1709</v>
          </cell>
          <cell r="B165" t="str">
            <v>С</v>
          </cell>
          <cell r="C165" t="str">
            <v>*</v>
          </cell>
          <cell r="D165" t="str">
            <v>4.7</v>
          </cell>
          <cell r="E165" t="str">
            <v>Нестачі і втрати від псування цінностей (рах. 947)</v>
          </cell>
          <cell r="F165" t="str">
            <v>1709</v>
          </cell>
          <cell r="G165">
            <v>1.7</v>
          </cell>
          <cell r="H165">
            <v>0</v>
          </cell>
          <cell r="I165">
            <v>0</v>
          </cell>
          <cell r="J165">
            <v>0</v>
          </cell>
          <cell r="K165">
            <v>0</v>
          </cell>
          <cell r="L165">
            <v>0</v>
          </cell>
          <cell r="O165">
            <v>0</v>
          </cell>
        </row>
        <row r="166">
          <cell r="A166" t="str">
            <v>1712</v>
          </cell>
          <cell r="B166" t="str">
            <v>С</v>
          </cell>
          <cell r="C166" t="str">
            <v>*</v>
          </cell>
          <cell r="D166" t="str">
            <v>4.8</v>
          </cell>
          <cell r="E166" t="str">
            <v>Визнані штрафи, пені, неустойки (рах. 948)</v>
          </cell>
          <cell r="F166" t="str">
            <v>1712</v>
          </cell>
          <cell r="G166">
            <v>2.1</v>
          </cell>
          <cell r="H166">
            <v>0</v>
          </cell>
          <cell r="I166">
            <v>0</v>
          </cell>
          <cell r="J166">
            <v>0</v>
          </cell>
          <cell r="K166">
            <v>0</v>
          </cell>
          <cell r="L166">
            <v>1.1000000000000001</v>
          </cell>
          <cell r="N166">
            <v>1.1000000000000001</v>
          </cell>
          <cell r="O166">
            <v>0</v>
          </cell>
        </row>
        <row r="167">
          <cell r="A167" t="str">
            <v>1711</v>
          </cell>
          <cell r="B167" t="str">
            <v>О</v>
          </cell>
          <cell r="C167" t="str">
            <v>*</v>
          </cell>
          <cell r="D167" t="str">
            <v>4.9.</v>
          </cell>
          <cell r="E167" t="str">
            <v>Інші витрати операційної діяльності - рахунок 949</v>
          </cell>
          <cell r="F167" t="str">
            <v>1711</v>
          </cell>
          <cell r="G167">
            <v>465.6</v>
          </cell>
          <cell r="H167">
            <v>292.10000000000002</v>
          </cell>
          <cell r="I167">
            <v>34</v>
          </cell>
          <cell r="J167">
            <v>326.10000000000002</v>
          </cell>
          <cell r="K167">
            <v>319</v>
          </cell>
          <cell r="L167">
            <v>310.2</v>
          </cell>
          <cell r="M167">
            <v>377.5</v>
          </cell>
          <cell r="N167">
            <v>401.2</v>
          </cell>
          <cell r="O167">
            <v>218.8</v>
          </cell>
          <cell r="P167">
            <v>56.4</v>
          </cell>
          <cell r="Q167">
            <v>53.2</v>
          </cell>
          <cell r="R167">
            <v>53.5</v>
          </cell>
          <cell r="S167">
            <v>55.7</v>
          </cell>
        </row>
        <row r="168">
          <cell r="A168" t="str">
            <v>1710</v>
          </cell>
          <cell r="B168" t="str">
            <v>С</v>
          </cell>
          <cell r="C168" t="str">
            <v>*</v>
          </cell>
          <cell r="D168" t="str">
            <v>4.9.1.</v>
          </cell>
          <cell r="E168" t="str">
            <v>Ремонт та технічне обслуговування невиробничих фондів</v>
          </cell>
          <cell r="F168" t="str">
            <v>1710</v>
          </cell>
          <cell r="G168">
            <v>7.6</v>
          </cell>
          <cell r="H168">
            <v>9</v>
          </cell>
          <cell r="I168">
            <v>0</v>
          </cell>
          <cell r="J168">
            <v>9</v>
          </cell>
          <cell r="K168">
            <v>10</v>
          </cell>
          <cell r="L168">
            <v>9.4</v>
          </cell>
          <cell r="M168">
            <v>10</v>
          </cell>
          <cell r="N168">
            <v>10</v>
          </cell>
          <cell r="O168">
            <v>10.3</v>
          </cell>
          <cell r="P168">
            <v>1.3</v>
          </cell>
          <cell r="Q168">
            <v>0.8</v>
          </cell>
          <cell r="R168">
            <v>7.5</v>
          </cell>
          <cell r="S168">
            <v>0.7</v>
          </cell>
        </row>
        <row r="169">
          <cell r="A169" t="str">
            <v>1720</v>
          </cell>
          <cell r="B169" t="str">
            <v>С</v>
          </cell>
          <cell r="C169" t="str">
            <v>*</v>
          </cell>
          <cell r="D169" t="str">
            <v>4.9.2.</v>
          </cell>
          <cell r="E169" t="str">
            <v>Амортизація невиробничих фондів</v>
          </cell>
          <cell r="F169" t="str">
            <v>1720</v>
          </cell>
          <cell r="G169">
            <v>26.3</v>
          </cell>
          <cell r="H169">
            <v>28</v>
          </cell>
          <cell r="I169">
            <v>0</v>
          </cell>
          <cell r="J169">
            <v>28</v>
          </cell>
          <cell r="K169">
            <v>36</v>
          </cell>
          <cell r="L169">
            <v>34.299999999999997</v>
          </cell>
          <cell r="M169">
            <v>41</v>
          </cell>
          <cell r="N169">
            <v>41</v>
          </cell>
          <cell r="O169">
            <v>30.1</v>
          </cell>
          <cell r="P169">
            <v>8.6999999999999993</v>
          </cell>
          <cell r="Q169">
            <v>7.8</v>
          </cell>
          <cell r="R169">
            <v>7.1</v>
          </cell>
          <cell r="S169">
            <v>6.5</v>
          </cell>
        </row>
        <row r="170">
          <cell r="A170" t="str">
            <v>1730</v>
          </cell>
          <cell r="B170" t="str">
            <v>О</v>
          </cell>
          <cell r="C170" t="str">
            <v>*</v>
          </cell>
          <cell r="D170" t="str">
            <v>4.9.3.</v>
          </cell>
          <cell r="E170" t="str">
            <v xml:space="preserve">Витрати на утримання об'єктів соціально-культурного призначення , в т.ч. </v>
          </cell>
          <cell r="F170" t="str">
            <v>1730</v>
          </cell>
          <cell r="G170">
            <v>85.2</v>
          </cell>
          <cell r="H170">
            <v>85</v>
          </cell>
          <cell r="I170">
            <v>0</v>
          </cell>
          <cell r="J170">
            <v>85</v>
          </cell>
          <cell r="K170">
            <v>70.2</v>
          </cell>
          <cell r="L170">
            <v>62.4</v>
          </cell>
          <cell r="M170">
            <v>74.5</v>
          </cell>
          <cell r="N170">
            <v>74.5</v>
          </cell>
          <cell r="O170">
            <v>79.099999999999994</v>
          </cell>
          <cell r="P170">
            <v>20.399999999999999</v>
          </cell>
          <cell r="Q170">
            <v>18.399999999999999</v>
          </cell>
          <cell r="R170">
            <v>18.899999999999999</v>
          </cell>
          <cell r="S170">
            <v>21.4</v>
          </cell>
        </row>
        <row r="171">
          <cell r="A171" t="str">
            <v>1740</v>
          </cell>
          <cell r="B171" t="str">
            <v>С</v>
          </cell>
          <cell r="C171" t="str">
            <v>*</v>
          </cell>
          <cell r="D171" t="str">
            <v>4.9.3.1.</v>
          </cell>
          <cell r="E171" t="str">
            <v>Утримання житлово-комунального господарства</v>
          </cell>
          <cell r="F171" t="str">
            <v>1740</v>
          </cell>
          <cell r="G171">
            <v>0</v>
          </cell>
          <cell r="H171">
            <v>0</v>
          </cell>
          <cell r="I171">
            <v>0</v>
          </cell>
          <cell r="J171">
            <v>0</v>
          </cell>
          <cell r="K171">
            <v>0</v>
          </cell>
          <cell r="L171">
            <v>0</v>
          </cell>
          <cell r="O171">
            <v>0</v>
          </cell>
        </row>
        <row r="172">
          <cell r="A172" t="str">
            <v>1750</v>
          </cell>
          <cell r="B172" t="str">
            <v>С</v>
          </cell>
          <cell r="C172" t="str">
            <v>*</v>
          </cell>
          <cell r="D172" t="str">
            <v>4.9.3.2.</v>
          </cell>
          <cell r="E172" t="str">
            <v>Утримання баз відпочинку (в т.ч. плата за землю)</v>
          </cell>
          <cell r="F172" t="str">
            <v>1750</v>
          </cell>
          <cell r="G172">
            <v>0</v>
          </cell>
          <cell r="H172">
            <v>0</v>
          </cell>
          <cell r="I172">
            <v>0</v>
          </cell>
          <cell r="J172">
            <v>0</v>
          </cell>
          <cell r="K172">
            <v>0</v>
          </cell>
          <cell r="L172">
            <v>0</v>
          </cell>
          <cell r="O172">
            <v>0</v>
          </cell>
        </row>
        <row r="173">
          <cell r="A173" t="str">
            <v>1760</v>
          </cell>
          <cell r="B173" t="str">
            <v>С</v>
          </cell>
          <cell r="C173" t="str">
            <v>*</v>
          </cell>
          <cell r="D173" t="str">
            <v>4.9.3.3.</v>
          </cell>
          <cell r="E173" t="str">
            <v>Витрати на їдальню</v>
          </cell>
          <cell r="F173" t="str">
            <v>1760</v>
          </cell>
          <cell r="G173">
            <v>0</v>
          </cell>
          <cell r="H173">
            <v>0</v>
          </cell>
          <cell r="I173">
            <v>0</v>
          </cell>
          <cell r="J173">
            <v>0</v>
          </cell>
          <cell r="K173">
            <v>0</v>
          </cell>
          <cell r="L173">
            <v>0</v>
          </cell>
          <cell r="O173">
            <v>0</v>
          </cell>
        </row>
        <row r="174">
          <cell r="A174" t="str">
            <v>1770</v>
          </cell>
          <cell r="B174" t="str">
            <v>С</v>
          </cell>
          <cell r="C174" t="str">
            <v>*</v>
          </cell>
          <cell r="D174" t="str">
            <v>4.9.3.4.</v>
          </cell>
          <cell r="E174" t="str">
            <v>Медичне обслуговування працівників (поліклініка)</v>
          </cell>
          <cell r="F174" t="str">
            <v>1770</v>
          </cell>
          <cell r="G174">
            <v>14.6</v>
          </cell>
          <cell r="H174">
            <v>0</v>
          </cell>
          <cell r="I174">
            <v>0</v>
          </cell>
          <cell r="J174">
            <v>0</v>
          </cell>
          <cell r="K174">
            <v>0</v>
          </cell>
          <cell r="L174">
            <v>0</v>
          </cell>
          <cell r="O174">
            <v>0</v>
          </cell>
        </row>
        <row r="175">
          <cell r="A175" t="str">
            <v>1771</v>
          </cell>
          <cell r="B175" t="str">
            <v>С</v>
          </cell>
          <cell r="C175" t="str">
            <v>*</v>
          </cell>
          <cell r="D175" t="str">
            <v>4.9.3.5.</v>
          </cell>
          <cell r="E175" t="str">
            <v xml:space="preserve">Медичне обслуговування працівників </v>
          </cell>
          <cell r="F175" t="str">
            <v>1771</v>
          </cell>
          <cell r="G175">
            <v>0</v>
          </cell>
          <cell r="H175">
            <v>0</v>
          </cell>
          <cell r="I175">
            <v>0</v>
          </cell>
          <cell r="J175">
            <v>0</v>
          </cell>
          <cell r="K175">
            <v>0</v>
          </cell>
          <cell r="L175">
            <v>0</v>
          </cell>
          <cell r="O175">
            <v>0</v>
          </cell>
        </row>
        <row r="176">
          <cell r="A176" t="str">
            <v>1780</v>
          </cell>
          <cell r="B176" t="str">
            <v>О</v>
          </cell>
          <cell r="C176" t="str">
            <v>*</v>
          </cell>
          <cell r="D176" t="str">
            <v>4.9.3.5.</v>
          </cell>
          <cell r="E176" t="str">
            <v>Утримання медпункту,  в т.ч.</v>
          </cell>
          <cell r="F176" t="str">
            <v>1780</v>
          </cell>
          <cell r="H176">
            <v>85</v>
          </cell>
          <cell r="I176">
            <v>0</v>
          </cell>
          <cell r="J176">
            <v>85</v>
          </cell>
          <cell r="M176">
            <v>74.5</v>
          </cell>
          <cell r="N176">
            <v>74.5</v>
          </cell>
          <cell r="O176">
            <v>79.099999999999994</v>
          </cell>
          <cell r="P176">
            <v>20.399999999999999</v>
          </cell>
          <cell r="Q176">
            <v>18.399999999999999</v>
          </cell>
          <cell r="R176">
            <v>18.899999999999999</v>
          </cell>
          <cell r="S176">
            <v>21.4</v>
          </cell>
        </row>
        <row r="177">
          <cell r="A177" t="str">
            <v>1781</v>
          </cell>
          <cell r="B177" t="str">
            <v>З</v>
          </cell>
          <cell r="C177" t="str">
            <v>*</v>
          </cell>
          <cell r="D177" t="str">
            <v>4.9.3.5.1.</v>
          </cell>
          <cell r="E177" t="str">
            <v>Оплата праці та інші виплати</v>
          </cell>
          <cell r="F177" t="str">
            <v>1781</v>
          </cell>
          <cell r="G177">
            <v>40.700000000000003</v>
          </cell>
          <cell r="H177">
            <v>49</v>
          </cell>
          <cell r="I177">
            <v>0</v>
          </cell>
          <cell r="J177">
            <v>49</v>
          </cell>
          <cell r="K177">
            <v>38.200000000000003</v>
          </cell>
          <cell r="L177">
            <v>38.1</v>
          </cell>
          <cell r="M177">
            <v>56</v>
          </cell>
          <cell r="N177">
            <v>56</v>
          </cell>
          <cell r="O177">
            <v>44</v>
          </cell>
          <cell r="P177">
            <v>11</v>
          </cell>
          <cell r="Q177">
            <v>10</v>
          </cell>
          <cell r="R177">
            <v>11</v>
          </cell>
          <cell r="S177">
            <v>12</v>
          </cell>
        </row>
        <row r="178">
          <cell r="A178" t="str">
            <v>1782</v>
          </cell>
          <cell r="B178" t="str">
            <v>В</v>
          </cell>
          <cell r="C178" t="str">
            <v>*</v>
          </cell>
          <cell r="D178" t="str">
            <v>4.9.3.5.2.</v>
          </cell>
          <cell r="E178" t="str">
            <v>Відрахування на соціальні заходи</v>
          </cell>
          <cell r="F178" t="str">
            <v>1782</v>
          </cell>
          <cell r="G178">
            <v>16.2</v>
          </cell>
          <cell r="H178">
            <v>18</v>
          </cell>
          <cell r="I178">
            <v>0</v>
          </cell>
          <cell r="J178">
            <v>18</v>
          </cell>
          <cell r="K178">
            <v>15</v>
          </cell>
          <cell r="L178">
            <v>15</v>
          </cell>
          <cell r="O178">
            <v>17</v>
          </cell>
          <cell r="P178">
            <v>4</v>
          </cell>
          <cell r="Q178">
            <v>4</v>
          </cell>
          <cell r="R178">
            <v>4</v>
          </cell>
          <cell r="S178">
            <v>5</v>
          </cell>
        </row>
        <row r="179">
          <cell r="A179" t="str">
            <v>1784</v>
          </cell>
          <cell r="B179" t="str">
            <v>С</v>
          </cell>
          <cell r="C179" t="str">
            <v>*</v>
          </cell>
          <cell r="E179" t="str">
            <v>Оплата п'яти днів тимчасової непрацездатності</v>
          </cell>
          <cell r="F179" t="str">
            <v>1784</v>
          </cell>
          <cell r="G179">
            <v>0.4</v>
          </cell>
          <cell r="H179">
            <v>0</v>
          </cell>
          <cell r="I179">
            <v>0</v>
          </cell>
          <cell r="J179">
            <v>0</v>
          </cell>
          <cell r="K179">
            <v>0</v>
          </cell>
          <cell r="L179">
            <v>0.5</v>
          </cell>
          <cell r="M179">
            <v>0.5</v>
          </cell>
          <cell r="N179">
            <v>0.5</v>
          </cell>
          <cell r="O179">
            <v>0.5</v>
          </cell>
          <cell r="P179">
            <v>0.2</v>
          </cell>
          <cell r="Q179">
            <v>0.1</v>
          </cell>
          <cell r="R179">
            <v>0.1</v>
          </cell>
          <cell r="S179">
            <v>0.1</v>
          </cell>
        </row>
        <row r="180">
          <cell r="A180" t="str">
            <v>1783</v>
          </cell>
          <cell r="B180" t="str">
            <v>С</v>
          </cell>
          <cell r="C180" t="str">
            <v>*</v>
          </cell>
          <cell r="D180" t="str">
            <v>4.9.3.5.3.</v>
          </cell>
          <cell r="E180" t="str">
            <v>Інші витрати на утримання медпункту</v>
          </cell>
          <cell r="F180" t="str">
            <v>1783</v>
          </cell>
          <cell r="G180">
            <v>13.3</v>
          </cell>
          <cell r="H180">
            <v>18</v>
          </cell>
          <cell r="I180">
            <v>0</v>
          </cell>
          <cell r="J180">
            <v>18</v>
          </cell>
          <cell r="K180">
            <v>17</v>
          </cell>
          <cell r="L180">
            <v>8.8000000000000007</v>
          </cell>
          <cell r="M180">
            <v>18</v>
          </cell>
          <cell r="N180">
            <v>18</v>
          </cell>
          <cell r="O180">
            <v>17.600000000000001</v>
          </cell>
          <cell r="P180">
            <v>5.2</v>
          </cell>
          <cell r="Q180">
            <v>4.3</v>
          </cell>
          <cell r="R180">
            <v>3.8</v>
          </cell>
          <cell r="S180">
            <v>4.3</v>
          </cell>
        </row>
        <row r="181">
          <cell r="A181" t="str">
            <v>1790</v>
          </cell>
          <cell r="B181" t="str">
            <v>С</v>
          </cell>
          <cell r="C181" t="str">
            <v>*</v>
          </cell>
          <cell r="D181" t="str">
            <v>4.9.3.6.</v>
          </cell>
          <cell r="E181" t="str">
            <v>Утримання дит. садка</v>
          </cell>
          <cell r="F181" t="str">
            <v>1790</v>
          </cell>
          <cell r="G181">
            <v>0</v>
          </cell>
          <cell r="H181">
            <v>0</v>
          </cell>
          <cell r="I181">
            <v>0</v>
          </cell>
          <cell r="J181">
            <v>0</v>
          </cell>
          <cell r="K181">
            <v>0</v>
          </cell>
          <cell r="L181">
            <v>0</v>
          </cell>
          <cell r="O181">
            <v>0</v>
          </cell>
        </row>
        <row r="182">
          <cell r="A182" t="str">
            <v>1800</v>
          </cell>
          <cell r="B182" t="str">
            <v>С</v>
          </cell>
          <cell r="C182" t="str">
            <v>*</v>
          </cell>
          <cell r="D182" t="str">
            <v>4.9.3.7.</v>
          </cell>
          <cell r="E182" t="str">
            <v>Клуб 'Енергія'</v>
          </cell>
          <cell r="F182" t="str">
            <v>1800</v>
          </cell>
          <cell r="G182">
            <v>0</v>
          </cell>
          <cell r="H182">
            <v>0</v>
          </cell>
          <cell r="I182">
            <v>0</v>
          </cell>
          <cell r="J182">
            <v>0</v>
          </cell>
          <cell r="K182">
            <v>0</v>
          </cell>
          <cell r="L182">
            <v>0</v>
          </cell>
          <cell r="O182">
            <v>0</v>
          </cell>
        </row>
        <row r="183">
          <cell r="A183" t="str">
            <v>1810</v>
          </cell>
          <cell r="B183" t="str">
            <v>С</v>
          </cell>
          <cell r="C183" t="str">
            <v>*</v>
          </cell>
          <cell r="D183" t="str">
            <v>4.10.</v>
          </cell>
          <cell r="E183" t="str">
            <v>Благодійна допомога, шефська допомога тощо</v>
          </cell>
          <cell r="F183" t="str">
            <v>1810</v>
          </cell>
          <cell r="G183">
            <v>0</v>
          </cell>
          <cell r="H183">
            <v>0</v>
          </cell>
          <cell r="I183">
            <v>0</v>
          </cell>
          <cell r="J183">
            <v>0</v>
          </cell>
          <cell r="K183">
            <v>0</v>
          </cell>
          <cell r="L183">
            <v>0</v>
          </cell>
          <cell r="O183">
            <v>0</v>
          </cell>
        </row>
        <row r="184">
          <cell r="A184" t="str">
            <v>1820</v>
          </cell>
          <cell r="B184" t="str">
            <v>С</v>
          </cell>
          <cell r="C184" t="str">
            <v>*</v>
          </cell>
          <cell r="D184" t="str">
            <v>4.11.</v>
          </cell>
          <cell r="E184" t="str">
            <v>Виплати студентам за успішність</v>
          </cell>
          <cell r="F184" t="str">
            <v>1820</v>
          </cell>
          <cell r="G184">
            <v>0</v>
          </cell>
          <cell r="H184">
            <v>0</v>
          </cell>
          <cell r="I184">
            <v>0</v>
          </cell>
          <cell r="J184">
            <v>0</v>
          </cell>
          <cell r="K184">
            <v>0</v>
          </cell>
          <cell r="L184">
            <v>0</v>
          </cell>
          <cell r="O184">
            <v>0</v>
          </cell>
        </row>
        <row r="185">
          <cell r="A185" t="str">
            <v>1830</v>
          </cell>
          <cell r="B185" t="str">
            <v>С</v>
          </cell>
          <cell r="C185" t="str">
            <v>*</v>
          </cell>
          <cell r="D185" t="str">
            <v>4.12.</v>
          </cell>
          <cell r="E185" t="str">
            <v>Членські внески до резервно-інвестиційного фонду</v>
          </cell>
          <cell r="F185" t="str">
            <v>1830</v>
          </cell>
          <cell r="G185">
            <v>0</v>
          </cell>
          <cell r="H185">
            <v>0</v>
          </cell>
          <cell r="I185">
            <v>0</v>
          </cell>
          <cell r="J185">
            <v>0</v>
          </cell>
          <cell r="K185">
            <v>0</v>
          </cell>
          <cell r="L185">
            <v>0</v>
          </cell>
          <cell r="O185">
            <v>0</v>
          </cell>
        </row>
        <row r="186">
          <cell r="A186" t="str">
            <v>1840</v>
          </cell>
          <cell r="B186" t="str">
            <v>С</v>
          </cell>
          <cell r="C186" t="str">
            <v>*</v>
          </cell>
          <cell r="D186" t="str">
            <v>4.13.</v>
          </cell>
          <cell r="E186" t="str">
            <v>Членські внески до суспільного об'єднання Київміськтеплоенергогаз</v>
          </cell>
          <cell r="F186" t="str">
            <v>1840</v>
          </cell>
          <cell r="G186">
            <v>0</v>
          </cell>
          <cell r="H186">
            <v>0</v>
          </cell>
          <cell r="I186">
            <v>0</v>
          </cell>
          <cell r="J186">
            <v>0</v>
          </cell>
          <cell r="K186">
            <v>0</v>
          </cell>
          <cell r="L186">
            <v>0</v>
          </cell>
          <cell r="O186">
            <v>0</v>
          </cell>
        </row>
        <row r="187">
          <cell r="A187" t="str">
            <v>1850</v>
          </cell>
          <cell r="B187" t="str">
            <v>С</v>
          </cell>
          <cell r="C187" t="str">
            <v>*</v>
          </cell>
          <cell r="D187" t="str">
            <v>4.14.</v>
          </cell>
          <cell r="E187" t="str">
            <v>Ритуальні послуги ( в т.ч. матеріальна допомога)</v>
          </cell>
          <cell r="F187" t="str">
            <v>1850</v>
          </cell>
          <cell r="G187">
            <v>19.100000000000001</v>
          </cell>
          <cell r="H187">
            <v>19</v>
          </cell>
          <cell r="I187">
            <v>0</v>
          </cell>
          <cell r="J187">
            <v>19</v>
          </cell>
          <cell r="K187">
            <v>13.5</v>
          </cell>
          <cell r="L187">
            <v>10.3</v>
          </cell>
          <cell r="M187">
            <v>19</v>
          </cell>
          <cell r="N187">
            <v>19</v>
          </cell>
          <cell r="O187">
            <v>19</v>
          </cell>
          <cell r="P187">
            <v>5</v>
          </cell>
          <cell r="Q187">
            <v>5</v>
          </cell>
          <cell r="R187">
            <v>4</v>
          </cell>
          <cell r="S187">
            <v>5</v>
          </cell>
        </row>
        <row r="188">
          <cell r="A188" t="str">
            <v>1860</v>
          </cell>
          <cell r="B188" t="str">
            <v>С</v>
          </cell>
          <cell r="C188" t="str">
            <v>*</v>
          </cell>
          <cell r="D188" t="str">
            <v>4.15.</v>
          </cell>
          <cell r="E188" t="str">
            <v>Підписка періодичних видань невиробничого призначення</v>
          </cell>
          <cell r="F188" t="str">
            <v>1860</v>
          </cell>
          <cell r="G188">
            <v>1.1000000000000001</v>
          </cell>
          <cell r="H188">
            <v>0</v>
          </cell>
          <cell r="I188">
            <v>0</v>
          </cell>
          <cell r="J188">
            <v>0</v>
          </cell>
          <cell r="K188">
            <v>0</v>
          </cell>
          <cell r="L188">
            <v>1</v>
          </cell>
          <cell r="N188">
            <v>1</v>
          </cell>
          <cell r="O188">
            <v>1</v>
          </cell>
          <cell r="P188">
            <v>0</v>
          </cell>
          <cell r="Q188">
            <v>0.5</v>
          </cell>
          <cell r="R188">
            <v>0</v>
          </cell>
          <cell r="S188">
            <v>0.5</v>
          </cell>
        </row>
        <row r="189">
          <cell r="A189" t="str">
            <v>1870</v>
          </cell>
          <cell r="B189" t="str">
            <v>С</v>
          </cell>
          <cell r="C189" t="str">
            <v>*</v>
          </cell>
          <cell r="D189" t="str">
            <v>4.16.</v>
          </cell>
          <cell r="E189" t="str">
            <v>Доплати непрацюючим пенсіонерам</v>
          </cell>
          <cell r="F189" t="str">
            <v>1870</v>
          </cell>
          <cell r="G189">
            <v>121.9</v>
          </cell>
          <cell r="H189">
            <v>100.6</v>
          </cell>
          <cell r="I189">
            <v>0</v>
          </cell>
          <cell r="J189">
            <v>100.6</v>
          </cell>
          <cell r="K189">
            <v>98</v>
          </cell>
          <cell r="L189">
            <v>95.3</v>
          </cell>
          <cell r="M189">
            <v>137</v>
          </cell>
          <cell r="N189">
            <v>137</v>
          </cell>
          <cell r="O189">
            <v>0</v>
          </cell>
        </row>
        <row r="190">
          <cell r="A190" t="str">
            <v>1880</v>
          </cell>
          <cell r="B190" t="str">
            <v>С</v>
          </cell>
          <cell r="C190" t="str">
            <v>*</v>
          </cell>
          <cell r="D190" t="str">
            <v>4.17.</v>
          </cell>
          <cell r="E190" t="str">
            <v>Відрахування на соціальні заходи</v>
          </cell>
          <cell r="G190">
            <v>0</v>
          </cell>
          <cell r="H190">
            <v>0</v>
          </cell>
          <cell r="I190">
            <v>0</v>
          </cell>
          <cell r="J190">
            <v>0</v>
          </cell>
          <cell r="K190">
            <v>0</v>
          </cell>
          <cell r="L190">
            <v>0</v>
          </cell>
        </row>
        <row r="191">
          <cell r="A191" t="str">
            <v>1890</v>
          </cell>
          <cell r="B191" t="str">
            <v>О</v>
          </cell>
          <cell r="C191" t="str">
            <v>*</v>
          </cell>
          <cell r="D191" t="str">
            <v>4.18.</v>
          </cell>
          <cell r="E191" t="str">
            <v>Відрахування Раді профкомів, профкомам, в т.ч.</v>
          </cell>
          <cell r="F191" t="str">
            <v>1890</v>
          </cell>
          <cell r="H191">
            <v>35.5</v>
          </cell>
          <cell r="I191">
            <v>24</v>
          </cell>
          <cell r="J191">
            <v>59.5</v>
          </cell>
          <cell r="M191">
            <v>69</v>
          </cell>
          <cell r="N191">
            <v>69.099999999999994</v>
          </cell>
          <cell r="O191">
            <v>42.8</v>
          </cell>
          <cell r="P191">
            <v>10.9</v>
          </cell>
          <cell r="Q191">
            <v>10.5</v>
          </cell>
          <cell r="R191">
            <v>9.9</v>
          </cell>
          <cell r="S191">
            <v>11.5</v>
          </cell>
        </row>
        <row r="192">
          <cell r="A192" t="str">
            <v>1891</v>
          </cell>
          <cell r="B192" t="str">
            <v>З</v>
          </cell>
          <cell r="C192" t="str">
            <v>*</v>
          </cell>
          <cell r="D192" t="str">
            <v>4.18.1.</v>
          </cell>
          <cell r="E192" t="str">
            <v>Оплата праці та інші виплати</v>
          </cell>
          <cell r="F192" t="str">
            <v>1891</v>
          </cell>
          <cell r="G192">
            <v>14.2</v>
          </cell>
          <cell r="H192">
            <v>12</v>
          </cell>
          <cell r="I192">
            <v>0</v>
          </cell>
          <cell r="J192">
            <v>12</v>
          </cell>
          <cell r="K192">
            <v>7.4</v>
          </cell>
          <cell r="L192">
            <v>7.2</v>
          </cell>
          <cell r="M192">
            <v>10</v>
          </cell>
          <cell r="N192">
            <v>10</v>
          </cell>
          <cell r="O192">
            <v>0</v>
          </cell>
        </row>
        <row r="193">
          <cell r="A193" t="str">
            <v>1892</v>
          </cell>
          <cell r="B193" t="str">
            <v>В</v>
          </cell>
          <cell r="C193" t="str">
            <v>*</v>
          </cell>
          <cell r="D193" t="str">
            <v>4.18.2.</v>
          </cell>
          <cell r="E193" t="str">
            <v>Відрахування на соціальні заходи</v>
          </cell>
          <cell r="F193" t="str">
            <v>1892</v>
          </cell>
          <cell r="G193">
            <v>5.3</v>
          </cell>
          <cell r="H193">
            <v>4</v>
          </cell>
          <cell r="I193">
            <v>0</v>
          </cell>
          <cell r="J193">
            <v>4</v>
          </cell>
          <cell r="K193">
            <v>3</v>
          </cell>
          <cell r="L193">
            <v>3</v>
          </cell>
          <cell r="O193">
            <v>0</v>
          </cell>
        </row>
        <row r="194">
          <cell r="A194" t="str">
            <v>1894</v>
          </cell>
          <cell r="B194" t="str">
            <v>С</v>
          </cell>
          <cell r="C194" t="str">
            <v>*</v>
          </cell>
          <cell r="D194" t="str">
            <v>4.18.4.</v>
          </cell>
          <cell r="E194" t="str">
            <v>Оплата п'яти днів тимчасової непрацездатності</v>
          </cell>
          <cell r="F194" t="str">
            <v>1894</v>
          </cell>
          <cell r="G194">
            <v>0</v>
          </cell>
          <cell r="H194">
            <v>0</v>
          </cell>
          <cell r="I194">
            <v>0</v>
          </cell>
          <cell r="J194">
            <v>0</v>
          </cell>
          <cell r="K194">
            <v>0</v>
          </cell>
          <cell r="L194">
            <v>0.1</v>
          </cell>
          <cell r="N194">
            <v>0.1</v>
          </cell>
          <cell r="O194">
            <v>0</v>
          </cell>
        </row>
        <row r="195">
          <cell r="A195" t="str">
            <v>1893</v>
          </cell>
          <cell r="B195" t="str">
            <v>С</v>
          </cell>
          <cell r="C195" t="str">
            <v>*</v>
          </cell>
          <cell r="D195" t="str">
            <v>4.18.3.</v>
          </cell>
          <cell r="E195" t="str">
            <v>Інші відрахування Раді профкомів</v>
          </cell>
          <cell r="F195" t="str">
            <v>1893</v>
          </cell>
          <cell r="G195">
            <v>132</v>
          </cell>
          <cell r="H195">
            <v>19.5</v>
          </cell>
          <cell r="I195">
            <v>24</v>
          </cell>
          <cell r="J195">
            <v>43.5</v>
          </cell>
          <cell r="K195">
            <v>48</v>
          </cell>
          <cell r="L195">
            <v>48</v>
          </cell>
          <cell r="M195">
            <v>59</v>
          </cell>
          <cell r="N195">
            <v>59</v>
          </cell>
          <cell r="O195">
            <v>42.8</v>
          </cell>
          <cell r="P195">
            <v>10.9</v>
          </cell>
          <cell r="Q195">
            <v>10.5</v>
          </cell>
          <cell r="R195">
            <v>9.9</v>
          </cell>
          <cell r="S195">
            <v>11.5</v>
          </cell>
        </row>
        <row r="196">
          <cell r="A196" t="str">
            <v>1900</v>
          </cell>
          <cell r="B196" t="str">
            <v>С</v>
          </cell>
          <cell r="C196" t="str">
            <v>*</v>
          </cell>
          <cell r="D196" t="str">
            <v>4.19.</v>
          </cell>
          <cell r="E196" t="str">
            <v>Відрахування до Недержавного пенсійного фонду Київенерго</v>
          </cell>
          <cell r="F196" t="str">
            <v>1900</v>
          </cell>
          <cell r="G196">
            <v>0</v>
          </cell>
          <cell r="H196">
            <v>0</v>
          </cell>
          <cell r="I196">
            <v>0</v>
          </cell>
          <cell r="J196">
            <v>0</v>
          </cell>
          <cell r="K196">
            <v>0</v>
          </cell>
          <cell r="L196">
            <v>0</v>
          </cell>
          <cell r="O196">
            <v>0</v>
          </cell>
        </row>
        <row r="197">
          <cell r="A197" t="str">
            <v>1910</v>
          </cell>
          <cell r="B197" t="str">
            <v>С</v>
          </cell>
          <cell r="C197" t="str">
            <v>*</v>
          </cell>
          <cell r="D197" t="str">
            <v>4.20.</v>
          </cell>
          <cell r="E197" t="str">
            <v>Рекламні та поліграфічні послуги, об"яви</v>
          </cell>
          <cell r="F197" t="str">
            <v>1910</v>
          </cell>
          <cell r="G197">
            <v>0</v>
          </cell>
          <cell r="H197">
            <v>0</v>
          </cell>
          <cell r="I197">
            <v>0</v>
          </cell>
          <cell r="J197">
            <v>0</v>
          </cell>
          <cell r="K197">
            <v>0</v>
          </cell>
          <cell r="L197">
            <v>0</v>
          </cell>
          <cell r="O197">
            <v>0</v>
          </cell>
        </row>
        <row r="198">
          <cell r="A198" t="str">
            <v>1920</v>
          </cell>
          <cell r="B198" t="str">
            <v>С</v>
          </cell>
          <cell r="C198" t="str">
            <v>*</v>
          </cell>
          <cell r="D198" t="str">
            <v>4.21.</v>
          </cell>
          <cell r="E198" t="str">
            <v>Витрати пов'язані з презентаціями, святами тощо</v>
          </cell>
          <cell r="F198" t="str">
            <v>1920</v>
          </cell>
          <cell r="G198">
            <v>16.2</v>
          </cell>
          <cell r="H198">
            <v>0</v>
          </cell>
          <cell r="I198">
            <v>10</v>
          </cell>
          <cell r="J198">
            <v>10</v>
          </cell>
          <cell r="K198">
            <v>7</v>
          </cell>
          <cell r="L198">
            <v>4.2</v>
          </cell>
          <cell r="M198">
            <v>10</v>
          </cell>
          <cell r="N198">
            <v>10</v>
          </cell>
          <cell r="O198">
            <v>0</v>
          </cell>
        </row>
        <row r="199">
          <cell r="A199" t="str">
            <v>1940</v>
          </cell>
          <cell r="B199" t="str">
            <v>С</v>
          </cell>
          <cell r="C199" t="str">
            <v>*</v>
          </cell>
          <cell r="D199" t="str">
            <v>4.23.</v>
          </cell>
          <cell r="E199" t="str">
            <v>Соціально-культурні заходи</v>
          </cell>
          <cell r="F199" t="str">
            <v>1940</v>
          </cell>
          <cell r="G199">
            <v>0.3</v>
          </cell>
          <cell r="H199">
            <v>1</v>
          </cell>
          <cell r="I199">
            <v>0</v>
          </cell>
          <cell r="J199">
            <v>1</v>
          </cell>
          <cell r="K199">
            <v>0.5</v>
          </cell>
          <cell r="L199">
            <v>0.5</v>
          </cell>
          <cell r="M199">
            <v>1</v>
          </cell>
          <cell r="N199">
            <v>1</v>
          </cell>
          <cell r="O199">
            <v>0</v>
          </cell>
        </row>
        <row r="200">
          <cell r="A200" t="str">
            <v>1950</v>
          </cell>
          <cell r="B200" t="str">
            <v>С</v>
          </cell>
          <cell r="C200" t="str">
            <v>*</v>
          </cell>
          <cell r="D200" t="str">
            <v>4.24.</v>
          </cell>
          <cell r="E200" t="str">
            <v>Утримання приміщень невиробничого призначення</v>
          </cell>
          <cell r="F200" t="str">
            <v>1950</v>
          </cell>
          <cell r="G200">
            <v>6.3</v>
          </cell>
          <cell r="H200">
            <v>0</v>
          </cell>
          <cell r="I200">
            <v>0</v>
          </cell>
          <cell r="J200">
            <v>0</v>
          </cell>
          <cell r="K200">
            <v>0</v>
          </cell>
          <cell r="L200">
            <v>14.3</v>
          </cell>
          <cell r="N200">
            <v>16</v>
          </cell>
          <cell r="O200">
            <v>0</v>
          </cell>
        </row>
        <row r="201">
          <cell r="A201" t="str">
            <v>1960</v>
          </cell>
          <cell r="B201" t="str">
            <v>С</v>
          </cell>
          <cell r="C201" t="str">
            <v>*</v>
          </cell>
          <cell r="D201" t="str">
            <v>4.25.</v>
          </cell>
          <cell r="E201" t="str">
            <v>Витрати, які пов'язані з оплатою путівок</v>
          </cell>
          <cell r="F201" t="str">
            <v>1960</v>
          </cell>
          <cell r="G201">
            <v>0</v>
          </cell>
          <cell r="H201">
            <v>0</v>
          </cell>
          <cell r="I201">
            <v>0</v>
          </cell>
          <cell r="J201">
            <v>0</v>
          </cell>
          <cell r="K201">
            <v>0</v>
          </cell>
          <cell r="L201">
            <v>0</v>
          </cell>
          <cell r="O201">
            <v>0</v>
          </cell>
        </row>
        <row r="202">
          <cell r="A202" t="str">
            <v>1970</v>
          </cell>
          <cell r="B202" t="str">
            <v>С</v>
          </cell>
          <cell r="C202" t="str">
            <v>*</v>
          </cell>
          <cell r="D202" t="str">
            <v>4.26.</v>
          </cell>
          <cell r="E202" t="str">
            <v xml:space="preserve">Матеріальна допомога дітям-сирітам та малозабезпеченим сім'ям, та інші соціальні виплати </v>
          </cell>
          <cell r="F202" t="str">
            <v>1970</v>
          </cell>
          <cell r="G202">
            <v>0</v>
          </cell>
          <cell r="H202">
            <v>0</v>
          </cell>
          <cell r="I202">
            <v>0</v>
          </cell>
          <cell r="J202">
            <v>0</v>
          </cell>
          <cell r="K202">
            <v>0</v>
          </cell>
          <cell r="L202">
            <v>0</v>
          </cell>
          <cell r="O202">
            <v>0</v>
          </cell>
        </row>
        <row r="203">
          <cell r="A203" t="str">
            <v>1971</v>
          </cell>
          <cell r="C203" t="str">
            <v>*</v>
          </cell>
          <cell r="D203" t="str">
            <v>4.26.1</v>
          </cell>
          <cell r="E203" t="str">
            <v>Відрахування на соціальні заходи</v>
          </cell>
          <cell r="F203" t="str">
            <v>1971</v>
          </cell>
          <cell r="G203">
            <v>0</v>
          </cell>
          <cell r="H203">
            <v>0</v>
          </cell>
          <cell r="I203">
            <v>0</v>
          </cell>
          <cell r="J203">
            <v>0</v>
          </cell>
          <cell r="K203">
            <v>0</v>
          </cell>
          <cell r="L203">
            <v>0</v>
          </cell>
          <cell r="O203">
            <v>0</v>
          </cell>
        </row>
        <row r="204">
          <cell r="A204" t="str">
            <v>1980</v>
          </cell>
          <cell r="B204" t="str">
            <v>С</v>
          </cell>
          <cell r="C204" t="str">
            <v>*</v>
          </cell>
          <cell r="D204" t="str">
            <v>4.27.</v>
          </cell>
          <cell r="E204" t="str">
            <v>Хімчистка</v>
          </cell>
          <cell r="F204" t="str">
            <v>1980</v>
          </cell>
          <cell r="G204">
            <v>1.9</v>
          </cell>
          <cell r="H204">
            <v>2</v>
          </cell>
          <cell r="I204">
            <v>0</v>
          </cell>
          <cell r="J204">
            <v>2</v>
          </cell>
          <cell r="K204">
            <v>2</v>
          </cell>
          <cell r="L204">
            <v>2</v>
          </cell>
          <cell r="M204">
            <v>2</v>
          </cell>
          <cell r="N204">
            <v>2</v>
          </cell>
          <cell r="O204">
            <v>2</v>
          </cell>
          <cell r="P204">
            <v>1</v>
          </cell>
          <cell r="Q204">
            <v>1</v>
          </cell>
          <cell r="R204">
            <v>0</v>
          </cell>
          <cell r="S204">
            <v>0</v>
          </cell>
        </row>
        <row r="205">
          <cell r="A205" t="str">
            <v>1990</v>
          </cell>
          <cell r="B205" t="str">
            <v>О</v>
          </cell>
          <cell r="C205" t="str">
            <v>*</v>
          </cell>
          <cell r="D205" t="str">
            <v>4.28.</v>
          </cell>
          <cell r="E205" t="str">
            <v>Благоустрій території в т.ч.</v>
          </cell>
          <cell r="F205" t="str">
            <v>1990</v>
          </cell>
          <cell r="O205">
            <v>34.5</v>
          </cell>
          <cell r="P205">
            <v>9.1</v>
          </cell>
          <cell r="Q205">
            <v>9.1999999999999993</v>
          </cell>
          <cell r="R205">
            <v>6.1</v>
          </cell>
          <cell r="S205">
            <v>10.1</v>
          </cell>
        </row>
        <row r="206">
          <cell r="A206" t="str">
            <v>1991</v>
          </cell>
          <cell r="B206" t="str">
            <v>З</v>
          </cell>
          <cell r="C206" t="str">
            <v>*</v>
          </cell>
          <cell r="D206" t="str">
            <v>4.28.1.</v>
          </cell>
          <cell r="E206" t="str">
            <v>Оплата праці та інші виплати</v>
          </cell>
          <cell r="F206" t="str">
            <v>1991</v>
          </cell>
          <cell r="G206">
            <v>9.1999999999999993</v>
          </cell>
          <cell r="H206">
            <v>6</v>
          </cell>
          <cell r="I206">
            <v>0</v>
          </cell>
          <cell r="J206">
            <v>6</v>
          </cell>
          <cell r="K206">
            <v>8.4</v>
          </cell>
          <cell r="L206">
            <v>8.1999999999999993</v>
          </cell>
          <cell r="M206">
            <v>11</v>
          </cell>
          <cell r="N206">
            <v>11</v>
          </cell>
          <cell r="O206">
            <v>18</v>
          </cell>
          <cell r="P206">
            <v>5</v>
          </cell>
          <cell r="Q206">
            <v>5</v>
          </cell>
          <cell r="R206">
            <v>3</v>
          </cell>
          <cell r="S206">
            <v>5</v>
          </cell>
        </row>
        <row r="207">
          <cell r="A207" t="str">
            <v>1992</v>
          </cell>
          <cell r="B207" t="str">
            <v>В</v>
          </cell>
          <cell r="C207" t="str">
            <v>*</v>
          </cell>
          <cell r="D207" t="str">
            <v>4.28.2.</v>
          </cell>
          <cell r="E207" t="str">
            <v>Відрахування на соціальні заходи</v>
          </cell>
          <cell r="F207" t="str">
            <v>1992</v>
          </cell>
          <cell r="G207">
            <v>3.5</v>
          </cell>
          <cell r="H207">
            <v>3</v>
          </cell>
          <cell r="I207">
            <v>0</v>
          </cell>
          <cell r="J207">
            <v>3</v>
          </cell>
          <cell r="K207">
            <v>3</v>
          </cell>
          <cell r="L207">
            <v>3.1</v>
          </cell>
          <cell r="O207">
            <v>7</v>
          </cell>
          <cell r="P207">
            <v>2</v>
          </cell>
          <cell r="Q207">
            <v>2</v>
          </cell>
          <cell r="R207">
            <v>1</v>
          </cell>
          <cell r="S207">
            <v>2</v>
          </cell>
        </row>
        <row r="208">
          <cell r="A208" t="str">
            <v>1994</v>
          </cell>
          <cell r="B208" t="str">
            <v>С</v>
          </cell>
          <cell r="C208" t="str">
            <v>*</v>
          </cell>
          <cell r="E208" t="str">
            <v>Оплата п'яти днів тимчасової непрацездатності</v>
          </cell>
          <cell r="F208" t="str">
            <v>1994</v>
          </cell>
          <cell r="G208">
            <v>0</v>
          </cell>
          <cell r="H208">
            <v>0</v>
          </cell>
          <cell r="I208">
            <v>0</v>
          </cell>
          <cell r="J208">
            <v>0</v>
          </cell>
          <cell r="K208">
            <v>0</v>
          </cell>
          <cell r="L208">
            <v>0.1</v>
          </cell>
          <cell r="N208">
            <v>0.1</v>
          </cell>
          <cell r="O208">
            <v>0.5</v>
          </cell>
          <cell r="P208">
            <v>0.1</v>
          </cell>
          <cell r="Q208">
            <v>0.2</v>
          </cell>
          <cell r="R208">
            <v>0.1</v>
          </cell>
          <cell r="S208">
            <v>0.1</v>
          </cell>
        </row>
        <row r="209">
          <cell r="A209" t="str">
            <v>1993</v>
          </cell>
          <cell r="B209" t="str">
            <v>С</v>
          </cell>
          <cell r="C209" t="str">
            <v>*</v>
          </cell>
          <cell r="D209" t="str">
            <v>4.28.3.</v>
          </cell>
          <cell r="E209" t="str">
            <v>Інші витрати з благоустрію території</v>
          </cell>
          <cell r="F209" t="str">
            <v>1993</v>
          </cell>
          <cell r="G209">
            <v>2</v>
          </cell>
          <cell r="H209">
            <v>3</v>
          </cell>
          <cell r="I209">
            <v>0</v>
          </cell>
          <cell r="J209">
            <v>3</v>
          </cell>
          <cell r="K209">
            <v>2</v>
          </cell>
          <cell r="L209">
            <v>1.8</v>
          </cell>
          <cell r="M209">
            <v>3</v>
          </cell>
          <cell r="N209">
            <v>3</v>
          </cell>
          <cell r="O209">
            <v>9</v>
          </cell>
          <cell r="P209">
            <v>2</v>
          </cell>
          <cell r="Q209">
            <v>2</v>
          </cell>
          <cell r="R209">
            <v>2</v>
          </cell>
          <cell r="S209">
            <v>3</v>
          </cell>
        </row>
        <row r="210">
          <cell r="A210" t="str">
            <v>2000</v>
          </cell>
          <cell r="B210" t="str">
            <v>С</v>
          </cell>
          <cell r="C210" t="str">
            <v>*</v>
          </cell>
          <cell r="D210" t="str">
            <v>4.29.</v>
          </cell>
          <cell r="E210" t="str">
            <v>Відшкодування витрат, пов'язаних з втратою годувальника або працездатності (непрацюючим)</v>
          </cell>
          <cell r="F210" t="str">
            <v>2000</v>
          </cell>
          <cell r="G210">
            <v>0</v>
          </cell>
          <cell r="H210">
            <v>0</v>
          </cell>
          <cell r="I210">
            <v>0</v>
          </cell>
          <cell r="J210">
            <v>0</v>
          </cell>
          <cell r="K210">
            <v>0</v>
          </cell>
          <cell r="L210">
            <v>0</v>
          </cell>
          <cell r="O210">
            <v>0</v>
          </cell>
        </row>
        <row r="211">
          <cell r="A211" t="str">
            <v>2010</v>
          </cell>
          <cell r="B211" t="str">
            <v>С</v>
          </cell>
          <cell r="C211" t="str">
            <v>*</v>
          </cell>
          <cell r="D211" t="str">
            <v>4.30.</v>
          </cell>
          <cell r="E211" t="str">
            <v>Підготовка кадрів</v>
          </cell>
          <cell r="F211" t="str">
            <v>2010</v>
          </cell>
          <cell r="G211">
            <v>0.1</v>
          </cell>
          <cell r="H211">
            <v>0</v>
          </cell>
          <cell r="I211">
            <v>0</v>
          </cell>
          <cell r="J211">
            <v>0</v>
          </cell>
          <cell r="K211">
            <v>0</v>
          </cell>
          <cell r="L211">
            <v>0</v>
          </cell>
          <cell r="O211">
            <v>0</v>
          </cell>
        </row>
        <row r="212">
          <cell r="A212" t="str">
            <v>2020</v>
          </cell>
          <cell r="B212" t="str">
            <v>С</v>
          </cell>
          <cell r="C212" t="str">
            <v>*</v>
          </cell>
          <cell r="D212" t="str">
            <v>4.31.</v>
          </cell>
          <cell r="E212" t="str">
            <v>Автотранспортні витрати</v>
          </cell>
          <cell r="F212" t="str">
            <v>2020</v>
          </cell>
          <cell r="G212">
            <v>0.4</v>
          </cell>
          <cell r="H212">
            <v>0</v>
          </cell>
          <cell r="I212">
            <v>0</v>
          </cell>
          <cell r="J212">
            <v>0</v>
          </cell>
          <cell r="K212">
            <v>0</v>
          </cell>
          <cell r="L212">
            <v>0</v>
          </cell>
          <cell r="O212">
            <v>0</v>
          </cell>
        </row>
        <row r="213">
          <cell r="A213" t="str">
            <v>2030</v>
          </cell>
          <cell r="B213" t="str">
            <v>С</v>
          </cell>
          <cell r="C213" t="str">
            <v>*</v>
          </cell>
          <cell r="D213" t="str">
            <v>4.32.</v>
          </cell>
          <cell r="E213" t="str">
            <v>Відшкодування збитків внаслідок виробничого травматизму</v>
          </cell>
          <cell r="F213" t="str">
            <v>2030</v>
          </cell>
          <cell r="G213">
            <v>0</v>
          </cell>
          <cell r="H213">
            <v>0</v>
          </cell>
          <cell r="I213">
            <v>0</v>
          </cell>
          <cell r="J213">
            <v>0</v>
          </cell>
          <cell r="K213">
            <v>0</v>
          </cell>
          <cell r="L213">
            <v>0</v>
          </cell>
          <cell r="O213">
            <v>0</v>
          </cell>
        </row>
        <row r="214">
          <cell r="A214" t="str">
            <v>2040</v>
          </cell>
          <cell r="B214" t="str">
            <v>С</v>
          </cell>
          <cell r="C214" t="str">
            <v>*</v>
          </cell>
          <cell r="D214" t="str">
            <v>4.33.</v>
          </cell>
          <cell r="E214" t="str">
            <v>Відшкодування Пенсійному фонду при достроковому виході на пенсію</v>
          </cell>
          <cell r="F214" t="str">
            <v>2040</v>
          </cell>
          <cell r="G214">
            <v>0</v>
          </cell>
          <cell r="H214">
            <v>0</v>
          </cell>
          <cell r="I214">
            <v>0</v>
          </cell>
          <cell r="J214">
            <v>0</v>
          </cell>
          <cell r="K214">
            <v>0</v>
          </cell>
          <cell r="L214">
            <v>0</v>
          </cell>
          <cell r="O214">
            <v>0</v>
          </cell>
        </row>
        <row r="215">
          <cell r="A215" t="str">
            <v>2050</v>
          </cell>
          <cell r="B215" t="str">
            <v>С</v>
          </cell>
          <cell r="C215" t="str">
            <v>*</v>
          </cell>
          <cell r="D215" t="str">
            <v>4.34.</v>
          </cell>
          <cell r="E215" t="str">
            <v xml:space="preserve">Службові відрядження, не пов'язані з виробничою діяльністю </v>
          </cell>
          <cell r="F215" t="str">
            <v>2050</v>
          </cell>
          <cell r="G215">
            <v>2.2000000000000002</v>
          </cell>
          <cell r="H215">
            <v>0</v>
          </cell>
          <cell r="I215">
            <v>0</v>
          </cell>
          <cell r="J215">
            <v>0</v>
          </cell>
          <cell r="K215">
            <v>0</v>
          </cell>
          <cell r="L215">
            <v>0.9</v>
          </cell>
          <cell r="N215">
            <v>1</v>
          </cell>
          <cell r="O215">
            <v>0</v>
          </cell>
        </row>
        <row r="216">
          <cell r="A216" t="str">
            <v>2060</v>
          </cell>
          <cell r="B216" t="str">
            <v>С</v>
          </cell>
          <cell r="C216" t="str">
            <v>*</v>
          </cell>
          <cell r="D216" t="str">
            <v>4.35.</v>
          </cell>
          <cell r="E216" t="str">
            <v>Відрахування в Пенсійний фонд (купівля іноземної валюти)</v>
          </cell>
          <cell r="F216" t="str">
            <v>2060</v>
          </cell>
          <cell r="G216">
            <v>0</v>
          </cell>
          <cell r="H216">
            <v>0</v>
          </cell>
          <cell r="I216">
            <v>0</v>
          </cell>
          <cell r="J216">
            <v>0</v>
          </cell>
          <cell r="K216">
            <v>0</v>
          </cell>
          <cell r="L216">
            <v>0</v>
          </cell>
          <cell r="O216">
            <v>0</v>
          </cell>
        </row>
        <row r="217">
          <cell r="A217" t="str">
            <v>2061</v>
          </cell>
          <cell r="B217" t="str">
            <v>С</v>
          </cell>
          <cell r="C217" t="str">
            <v>*</v>
          </cell>
          <cell r="D217" t="str">
            <v>4.36.</v>
          </cell>
          <cell r="E217" t="str">
            <v>Витрати на зв'язок</v>
          </cell>
          <cell r="F217" t="str">
            <v>2061</v>
          </cell>
          <cell r="G217">
            <v>6.6</v>
          </cell>
          <cell r="H217">
            <v>0</v>
          </cell>
          <cell r="I217">
            <v>0</v>
          </cell>
          <cell r="J217">
            <v>0</v>
          </cell>
          <cell r="K217">
            <v>0</v>
          </cell>
          <cell r="L217">
            <v>3</v>
          </cell>
          <cell r="N217">
            <v>4</v>
          </cell>
          <cell r="O217">
            <v>0</v>
          </cell>
        </row>
        <row r="218">
          <cell r="A218" t="str">
            <v>2070</v>
          </cell>
          <cell r="B218" t="str">
            <v>С</v>
          </cell>
          <cell r="C218" t="str">
            <v>*</v>
          </cell>
          <cell r="D218" t="str">
            <v>4.38.</v>
          </cell>
          <cell r="E218" t="str">
            <v>Інші</v>
          </cell>
          <cell r="F218" t="str">
            <v>2070</v>
          </cell>
          <cell r="G218">
            <v>4.2</v>
          </cell>
          <cell r="H218">
            <v>0</v>
          </cell>
          <cell r="I218">
            <v>0</v>
          </cell>
          <cell r="J218">
            <v>0</v>
          </cell>
          <cell r="K218">
            <v>10</v>
          </cell>
          <cell r="L218">
            <v>1.1000000000000001</v>
          </cell>
          <cell r="N218">
            <v>1.5</v>
          </cell>
          <cell r="O218">
            <v>0</v>
          </cell>
        </row>
        <row r="219">
          <cell r="A219" t="str">
            <v>2072</v>
          </cell>
          <cell r="B219" t="str">
            <v>С</v>
          </cell>
          <cell r="C219" t="str">
            <v>*</v>
          </cell>
          <cell r="D219" t="str">
            <v>4.40.</v>
          </cell>
          <cell r="E219" t="str">
            <v>Комісійна винагорода Недержавному пенсійному фонду Київенерго</v>
          </cell>
          <cell r="F219" t="str">
            <v>2072</v>
          </cell>
          <cell r="G219">
            <v>0</v>
          </cell>
          <cell r="H219">
            <v>0</v>
          </cell>
          <cell r="I219">
            <v>0</v>
          </cell>
          <cell r="J219">
            <v>0</v>
          </cell>
          <cell r="K219">
            <v>0</v>
          </cell>
          <cell r="L219">
            <v>0</v>
          </cell>
          <cell r="O219">
            <v>0</v>
          </cell>
        </row>
        <row r="220">
          <cell r="A220" t="str">
            <v>2073</v>
          </cell>
          <cell r="B220" t="str">
            <v>С</v>
          </cell>
          <cell r="C220" t="str">
            <v>*</v>
          </cell>
          <cell r="D220" t="str">
            <v>4.41.</v>
          </cell>
          <cell r="E220" t="str">
            <v>Відшкодування за внутрішньобудинкове обслуговування теплових мереж</v>
          </cell>
          <cell r="F220" t="str">
            <v>2073</v>
          </cell>
          <cell r="G220">
            <v>0</v>
          </cell>
          <cell r="H220">
            <v>0</v>
          </cell>
          <cell r="I220">
            <v>0</v>
          </cell>
          <cell r="J220">
            <v>0</v>
          </cell>
          <cell r="K220">
            <v>0</v>
          </cell>
          <cell r="L220">
            <v>0</v>
          </cell>
          <cell r="O220">
            <v>0</v>
          </cell>
        </row>
        <row r="221">
          <cell r="A221" t="str">
            <v>3000</v>
          </cell>
          <cell r="B221" t="str">
            <v>О</v>
          </cell>
          <cell r="C221" t="str">
            <v>*</v>
          </cell>
          <cell r="E221" t="str">
            <v>Всього</v>
          </cell>
          <cell r="F221" t="str">
            <v>3000</v>
          </cell>
          <cell r="G221">
            <v>41164.300000000003</v>
          </cell>
          <cell r="H221">
            <v>51070.1</v>
          </cell>
          <cell r="I221">
            <v>1928</v>
          </cell>
          <cell r="J221">
            <v>52998.1</v>
          </cell>
          <cell r="K221">
            <v>35267.800000000003</v>
          </cell>
          <cell r="L221">
            <v>34979.300000000003</v>
          </cell>
          <cell r="M221">
            <v>49505.9</v>
          </cell>
          <cell r="N221">
            <v>49479.3</v>
          </cell>
          <cell r="O221">
            <v>71227.7</v>
          </cell>
          <cell r="P221">
            <v>15873.3</v>
          </cell>
          <cell r="Q221">
            <v>18483.8</v>
          </cell>
          <cell r="R221">
            <v>18642.3</v>
          </cell>
          <cell r="S221">
            <v>18228.3</v>
          </cell>
        </row>
        <row r="222">
          <cell r="C222" t="str">
            <v>*</v>
          </cell>
          <cell r="E222" t="str">
            <v>Витрати, що не входять до валових витрат</v>
          </cell>
          <cell r="G222">
            <v>604.20000000000005</v>
          </cell>
          <cell r="H222">
            <v>292.10000000000002</v>
          </cell>
          <cell r="I222">
            <v>34</v>
          </cell>
          <cell r="J222">
            <v>326.10000000000002</v>
          </cell>
          <cell r="K222">
            <v>319</v>
          </cell>
          <cell r="L222">
            <v>316.60000000000002</v>
          </cell>
          <cell r="M222">
            <v>377.5</v>
          </cell>
          <cell r="N222">
            <v>407.6</v>
          </cell>
          <cell r="O222">
            <v>218.8</v>
          </cell>
          <cell r="P222">
            <v>56.4</v>
          </cell>
          <cell r="Q222">
            <v>53.2</v>
          </cell>
          <cell r="R222">
            <v>53.5</v>
          </cell>
          <cell r="S222">
            <v>55.7</v>
          </cell>
        </row>
        <row r="223">
          <cell r="A223" t="str">
            <v>036</v>
          </cell>
          <cell r="B223" t="str">
            <v>О</v>
          </cell>
          <cell r="C223" t="str">
            <v>*</v>
          </cell>
          <cell r="E223" t="str">
            <v xml:space="preserve">Всього доходи філіалу </v>
          </cell>
          <cell r="F223" t="str">
            <v>036</v>
          </cell>
          <cell r="G223">
            <v>32379.4</v>
          </cell>
          <cell r="H223">
            <v>49117.1</v>
          </cell>
          <cell r="I223">
            <v>5951</v>
          </cell>
          <cell r="J223">
            <v>55068.1</v>
          </cell>
          <cell r="K223">
            <v>29230.799999999999</v>
          </cell>
          <cell r="L223">
            <v>28215.1</v>
          </cell>
          <cell r="M223">
            <v>43118.9</v>
          </cell>
          <cell r="N223">
            <v>43092.5</v>
          </cell>
          <cell r="O223">
            <v>55077.599999999999</v>
          </cell>
          <cell r="P223">
            <v>11722.6</v>
          </cell>
          <cell r="Q223">
            <v>14410.7</v>
          </cell>
          <cell r="R223">
            <v>14644.4</v>
          </cell>
          <cell r="S223">
            <v>14299.9</v>
          </cell>
        </row>
        <row r="224">
          <cell r="A224" t="str">
            <v>024</v>
          </cell>
          <cell r="C224" t="str">
            <v>*</v>
          </cell>
          <cell r="E224" t="str">
            <v>Витрати на ремонт</v>
          </cell>
          <cell r="F224" t="str">
            <v>024</v>
          </cell>
          <cell r="G224">
            <v>7271.9</v>
          </cell>
          <cell r="H224">
            <v>12098</v>
          </cell>
          <cell r="I224">
            <v>3674</v>
          </cell>
          <cell r="J224">
            <v>15772</v>
          </cell>
          <cell r="K224">
            <v>7699</v>
          </cell>
          <cell r="L224">
            <v>7790.8</v>
          </cell>
          <cell r="M224">
            <v>15772</v>
          </cell>
          <cell r="N224">
            <v>15772</v>
          </cell>
          <cell r="O224">
            <v>15991</v>
          </cell>
          <cell r="P224">
            <v>1752</v>
          </cell>
          <cell r="Q224">
            <v>4795</v>
          </cell>
          <cell r="R224">
            <v>5089</v>
          </cell>
          <cell r="S224">
            <v>4355</v>
          </cell>
        </row>
        <row r="225">
          <cell r="A225" t="str">
            <v>037</v>
          </cell>
          <cell r="C225" t="str">
            <v>*</v>
          </cell>
          <cell r="E225" t="str">
            <v>в т.ч.  зарплата госп.способом з відрахуванням</v>
          </cell>
          <cell r="F225" t="str">
            <v>037</v>
          </cell>
          <cell r="G225">
            <v>1701</v>
          </cell>
          <cell r="H225">
            <v>2236</v>
          </cell>
          <cell r="I225">
            <v>0</v>
          </cell>
          <cell r="J225">
            <v>2236</v>
          </cell>
          <cell r="K225">
            <v>1504</v>
          </cell>
          <cell r="L225">
            <v>1504</v>
          </cell>
          <cell r="M225">
            <v>2236</v>
          </cell>
          <cell r="N225">
            <v>2236</v>
          </cell>
          <cell r="O225">
            <v>2389</v>
          </cell>
          <cell r="P225">
            <v>589</v>
          </cell>
          <cell r="Q225">
            <v>596</v>
          </cell>
          <cell r="R225">
            <v>559</v>
          </cell>
          <cell r="S225">
            <v>645</v>
          </cell>
        </row>
        <row r="226">
          <cell r="A226" t="str">
            <v>010</v>
          </cell>
          <cell r="C226" t="str">
            <v>*</v>
          </cell>
          <cell r="E226" t="str">
            <v>Капітальні інвестиції</v>
          </cell>
          <cell r="F226" t="str">
            <v>010</v>
          </cell>
          <cell r="G226">
            <v>3137</v>
          </cell>
          <cell r="H226">
            <v>9950</v>
          </cell>
          <cell r="I226">
            <v>4023</v>
          </cell>
          <cell r="J226">
            <v>13973</v>
          </cell>
          <cell r="K226">
            <v>2620</v>
          </cell>
          <cell r="L226">
            <v>1863</v>
          </cell>
          <cell r="M226">
            <v>4952</v>
          </cell>
          <cell r="N226">
            <v>4952</v>
          </cell>
          <cell r="O226">
            <v>1842</v>
          </cell>
          <cell r="P226">
            <v>461</v>
          </cell>
          <cell r="Q226">
            <v>460</v>
          </cell>
          <cell r="R226">
            <v>460</v>
          </cell>
          <cell r="S226">
            <v>461</v>
          </cell>
        </row>
        <row r="227">
          <cell r="A227" t="str">
            <v>011</v>
          </cell>
          <cell r="C227" t="str">
            <v>*</v>
          </cell>
          <cell r="E227" t="str">
            <v xml:space="preserve">     у т.ч. УБ</v>
          </cell>
          <cell r="F227" t="str">
            <v>011</v>
          </cell>
          <cell r="G227">
            <v>1282</v>
          </cell>
          <cell r="H227">
            <v>0</v>
          </cell>
          <cell r="I227">
            <v>0</v>
          </cell>
          <cell r="J227">
            <v>0</v>
          </cell>
          <cell r="K227">
            <v>286</v>
          </cell>
          <cell r="L227">
            <v>0</v>
          </cell>
          <cell r="O227">
            <v>0</v>
          </cell>
        </row>
        <row r="228">
          <cell r="A228" t="str">
            <v>012</v>
          </cell>
          <cell r="C228" t="str">
            <v>*</v>
          </cell>
          <cell r="E228" t="str">
            <v>у т.ч. супроводження кредиту Світового банку</v>
          </cell>
          <cell r="F228" t="str">
            <v>012</v>
          </cell>
          <cell r="G228">
            <v>252</v>
          </cell>
          <cell r="H228">
            <v>0</v>
          </cell>
          <cell r="I228">
            <v>0</v>
          </cell>
          <cell r="J228">
            <v>0</v>
          </cell>
          <cell r="K228">
            <v>226</v>
          </cell>
          <cell r="L228">
            <v>0</v>
          </cell>
          <cell r="O228">
            <v>0</v>
          </cell>
        </row>
        <row r="229">
          <cell r="A229" t="str">
            <v>013</v>
          </cell>
          <cell r="C229" t="str">
            <v>*</v>
          </cell>
          <cell r="E229" t="str">
            <v xml:space="preserve">     у т.ч. УБ</v>
          </cell>
          <cell r="F229" t="str">
            <v>013</v>
          </cell>
          <cell r="G229">
            <v>257</v>
          </cell>
          <cell r="H229">
            <v>0</v>
          </cell>
          <cell r="I229">
            <v>0</v>
          </cell>
          <cell r="J229">
            <v>0</v>
          </cell>
          <cell r="K229">
            <v>51</v>
          </cell>
          <cell r="L229">
            <v>0</v>
          </cell>
          <cell r="O229">
            <v>0</v>
          </cell>
        </row>
        <row r="230">
          <cell r="A230" t="str">
            <v>047</v>
          </cell>
          <cell r="C230" t="str">
            <v>*</v>
          </cell>
          <cell r="E230" t="str">
            <v>Техпереозброєння</v>
          </cell>
          <cell r="F230" t="str">
            <v>047</v>
          </cell>
          <cell r="H230">
            <v>100</v>
          </cell>
          <cell r="I230">
            <v>4625</v>
          </cell>
          <cell r="J230">
            <v>4725</v>
          </cell>
          <cell r="K230">
            <v>2394</v>
          </cell>
          <cell r="L230">
            <v>1669</v>
          </cell>
          <cell r="O230">
            <v>1692</v>
          </cell>
          <cell r="P230">
            <v>423</v>
          </cell>
          <cell r="Q230">
            <v>423</v>
          </cell>
          <cell r="R230">
            <v>423</v>
          </cell>
          <cell r="S230">
            <v>423</v>
          </cell>
        </row>
        <row r="231">
          <cell r="A231" t="str">
            <v>041</v>
          </cell>
          <cell r="C231" t="str">
            <v>*</v>
          </cell>
          <cell r="E231" t="str">
            <v>Кредит Світового банку</v>
          </cell>
          <cell r="F231" t="str">
            <v>041</v>
          </cell>
          <cell r="G231">
            <v>360.9</v>
          </cell>
          <cell r="H231">
            <v>0</v>
          </cell>
          <cell r="I231">
            <v>0</v>
          </cell>
          <cell r="J231">
            <v>0</v>
          </cell>
          <cell r="K231">
            <v>0</v>
          </cell>
          <cell r="L231">
            <v>0</v>
          </cell>
          <cell r="O231">
            <v>0</v>
          </cell>
        </row>
        <row r="232">
          <cell r="A232" t="str">
            <v>042</v>
          </cell>
          <cell r="C232" t="str">
            <v>*</v>
          </cell>
          <cell r="E232" t="str">
            <v xml:space="preserve">     у т.ч. УБ</v>
          </cell>
          <cell r="F232" t="str">
            <v>042</v>
          </cell>
          <cell r="H232">
            <v>0</v>
          </cell>
          <cell r="I232">
            <v>0</v>
          </cell>
          <cell r="J232">
            <v>0</v>
          </cell>
          <cell r="K232">
            <v>0</v>
          </cell>
          <cell r="L232">
            <v>0</v>
          </cell>
          <cell r="O232">
            <v>0</v>
          </cell>
        </row>
        <row r="233">
          <cell r="A233" t="str">
            <v>048</v>
          </cell>
          <cell r="C233" t="str">
            <v>*</v>
          </cell>
          <cell r="E233" t="str">
            <v>Капітальне будівництво (Виконавча дирекція)</v>
          </cell>
          <cell r="F233" t="str">
            <v>048</v>
          </cell>
          <cell r="H233">
            <v>0</v>
          </cell>
          <cell r="I233">
            <v>0</v>
          </cell>
          <cell r="J233">
            <v>0</v>
          </cell>
          <cell r="K233">
            <v>0</v>
          </cell>
          <cell r="L233">
            <v>0</v>
          </cell>
          <cell r="O233">
            <v>0</v>
          </cell>
        </row>
        <row r="234">
          <cell r="A234" t="str">
            <v>032</v>
          </cell>
          <cell r="C234" t="str">
            <v>*</v>
          </cell>
          <cell r="E234" t="str">
            <v>Фонд оплати праці (без відрахувань)</v>
          </cell>
          <cell r="F234" t="str">
            <v>032</v>
          </cell>
          <cell r="G234">
            <v>10210.4</v>
          </cell>
          <cell r="H234">
            <v>12072</v>
          </cell>
          <cell r="I234">
            <v>0</v>
          </cell>
          <cell r="J234">
            <v>12072</v>
          </cell>
          <cell r="K234">
            <v>8960.2999999999993</v>
          </cell>
          <cell r="L234">
            <v>8770.2000000000007</v>
          </cell>
          <cell r="M234">
            <v>12331</v>
          </cell>
          <cell r="N234">
            <v>12331</v>
          </cell>
          <cell r="O234">
            <v>16958</v>
          </cell>
          <cell r="P234">
            <v>4249</v>
          </cell>
          <cell r="Q234">
            <v>4197</v>
          </cell>
          <cell r="R234">
            <v>3978</v>
          </cell>
          <cell r="S234">
            <v>4534</v>
          </cell>
        </row>
        <row r="235">
          <cell r="A235" t="str">
            <v>033</v>
          </cell>
          <cell r="C235" t="str">
            <v>*</v>
          </cell>
          <cell r="E235" t="str">
            <v>Фонд оплати праці з відрахуваннями</v>
          </cell>
          <cell r="F235" t="str">
            <v>033</v>
          </cell>
          <cell r="G235">
            <v>13971.9</v>
          </cell>
          <cell r="H235">
            <v>16616</v>
          </cell>
          <cell r="I235">
            <v>0</v>
          </cell>
          <cell r="J235">
            <v>16616</v>
          </cell>
          <cell r="K235">
            <v>12363.8</v>
          </cell>
          <cell r="L235">
            <v>12046.5</v>
          </cell>
          <cell r="M235">
            <v>12948</v>
          </cell>
          <cell r="N235">
            <v>12948</v>
          </cell>
          <cell r="O235">
            <v>23395</v>
          </cell>
          <cell r="P235">
            <v>5900</v>
          </cell>
          <cell r="Q235">
            <v>5790</v>
          </cell>
          <cell r="R235">
            <v>5699</v>
          </cell>
          <cell r="S235">
            <v>6006</v>
          </cell>
        </row>
        <row r="236">
          <cell r="A236" t="str">
            <v>027</v>
          </cell>
          <cell r="C236" t="str">
            <v>*</v>
          </cell>
          <cell r="E236" t="str">
            <v xml:space="preserve">в т.ч.   відрахування на соціальні заходи </v>
          </cell>
          <cell r="F236" t="str">
            <v>027</v>
          </cell>
          <cell r="G236">
            <v>3761.5</v>
          </cell>
          <cell r="H236">
            <v>4544</v>
          </cell>
          <cell r="I236">
            <v>0</v>
          </cell>
          <cell r="J236">
            <v>4544</v>
          </cell>
          <cell r="K236">
            <v>3403.5</v>
          </cell>
          <cell r="L236">
            <v>3276.3</v>
          </cell>
          <cell r="M236">
            <v>617</v>
          </cell>
          <cell r="N236">
            <v>617</v>
          </cell>
          <cell r="O236">
            <v>6437</v>
          </cell>
          <cell r="P236">
            <v>1651</v>
          </cell>
          <cell r="Q236">
            <v>1593</v>
          </cell>
          <cell r="R236">
            <v>1721</v>
          </cell>
          <cell r="S236">
            <v>1472</v>
          </cell>
        </row>
        <row r="237">
          <cell r="A237" t="str">
            <v>029</v>
          </cell>
          <cell r="E237" t="str">
            <v xml:space="preserve">            Доплати непрацюючим пенсіонерам</v>
          </cell>
          <cell r="F237" t="str">
            <v>029</v>
          </cell>
          <cell r="G237">
            <v>121.9</v>
          </cell>
          <cell r="H237">
            <v>100.6</v>
          </cell>
          <cell r="I237">
            <v>0</v>
          </cell>
          <cell r="J237">
            <v>100.6</v>
          </cell>
          <cell r="K237">
            <v>98</v>
          </cell>
          <cell r="L237">
            <v>95.3</v>
          </cell>
          <cell r="M237">
            <v>137</v>
          </cell>
          <cell r="N237">
            <v>137</v>
          </cell>
          <cell r="O237">
            <v>0</v>
          </cell>
          <cell r="P237">
            <v>0</v>
          </cell>
          <cell r="Q237">
            <v>0</v>
          </cell>
          <cell r="R237">
            <v>0</v>
          </cell>
          <cell r="S237">
            <v>0</v>
          </cell>
        </row>
        <row r="238">
          <cell r="A238" t="str">
            <v>028</v>
          </cell>
          <cell r="E238" t="str">
            <v xml:space="preserve">            оплата п'яти днів тимчасової непрацездатності</v>
          </cell>
          <cell r="F238" t="str">
            <v>028</v>
          </cell>
          <cell r="G238">
            <v>175</v>
          </cell>
          <cell r="H238">
            <v>159</v>
          </cell>
          <cell r="I238">
            <v>0</v>
          </cell>
          <cell r="J238">
            <v>159</v>
          </cell>
          <cell r="K238">
            <v>151</v>
          </cell>
          <cell r="L238">
            <v>166.8</v>
          </cell>
          <cell r="M238">
            <v>250.5</v>
          </cell>
          <cell r="N238">
            <v>250.7</v>
          </cell>
          <cell r="O238">
            <v>291</v>
          </cell>
          <cell r="P238">
            <v>95.8</v>
          </cell>
          <cell r="Q238">
            <v>58.3</v>
          </cell>
          <cell r="R238">
            <v>52.2</v>
          </cell>
          <cell r="S238">
            <v>84.7</v>
          </cell>
        </row>
        <row r="239">
          <cell r="A239" t="str">
            <v>019</v>
          </cell>
          <cell r="C239" t="str">
            <v>*</v>
          </cell>
          <cell r="E239" t="str">
            <v>Матеріальні витрати (без амортизації)</v>
          </cell>
          <cell r="F239" t="str">
            <v>019</v>
          </cell>
          <cell r="G239">
            <v>9699.6</v>
          </cell>
          <cell r="H239">
            <v>12689.1</v>
          </cell>
          <cell r="I239">
            <v>-1746</v>
          </cell>
          <cell r="J239">
            <v>10943.1</v>
          </cell>
          <cell r="K239">
            <v>8052</v>
          </cell>
          <cell r="L239">
            <v>8018.8</v>
          </cell>
          <cell r="M239">
            <v>11682.9</v>
          </cell>
          <cell r="N239">
            <v>11656.5</v>
          </cell>
          <cell r="O239">
            <v>16238.6</v>
          </cell>
          <cell r="P239">
            <v>4198.6000000000004</v>
          </cell>
          <cell r="Q239">
            <v>3961.7</v>
          </cell>
          <cell r="R239">
            <v>3955.4</v>
          </cell>
          <cell r="S239">
            <v>4122.8999999999996</v>
          </cell>
        </row>
        <row r="240">
          <cell r="A240" t="str">
            <v>022</v>
          </cell>
          <cell r="C240" t="str">
            <v>*</v>
          </cell>
          <cell r="E240" t="str">
            <v xml:space="preserve">  теплова та електрична енергія</v>
          </cell>
          <cell r="F240" t="str">
            <v>022</v>
          </cell>
          <cell r="G240">
            <v>451.3</v>
          </cell>
          <cell r="H240">
            <v>502</v>
          </cell>
          <cell r="I240">
            <v>0</v>
          </cell>
          <cell r="J240">
            <v>502</v>
          </cell>
          <cell r="K240">
            <v>329</v>
          </cell>
          <cell r="L240">
            <v>323</v>
          </cell>
          <cell r="M240">
            <v>502</v>
          </cell>
          <cell r="N240">
            <v>497</v>
          </cell>
          <cell r="O240">
            <v>647</v>
          </cell>
          <cell r="P240">
            <v>259</v>
          </cell>
          <cell r="Q240">
            <v>79</v>
          </cell>
          <cell r="R240">
            <v>61</v>
          </cell>
          <cell r="S240">
            <v>248</v>
          </cell>
        </row>
        <row r="241">
          <cell r="A241" t="str">
            <v>023</v>
          </cell>
          <cell r="C241" t="str">
            <v>*</v>
          </cell>
          <cell r="E241" t="str">
            <v xml:space="preserve">           бюджетні платежі</v>
          </cell>
          <cell r="F241" t="str">
            <v>023</v>
          </cell>
          <cell r="G241">
            <v>13</v>
          </cell>
          <cell r="H241">
            <v>2340</v>
          </cell>
          <cell r="I241">
            <v>-2300</v>
          </cell>
          <cell r="J241">
            <v>40</v>
          </cell>
          <cell r="K241">
            <v>41</v>
          </cell>
          <cell r="L241">
            <v>37.200000000000003</v>
          </cell>
          <cell r="M241">
            <v>46</v>
          </cell>
          <cell r="N241">
            <v>46</v>
          </cell>
          <cell r="O241">
            <v>2343</v>
          </cell>
          <cell r="P241">
            <v>586</v>
          </cell>
          <cell r="Q241">
            <v>586</v>
          </cell>
          <cell r="R241">
            <v>586</v>
          </cell>
          <cell r="S241">
            <v>585</v>
          </cell>
        </row>
        <row r="242">
          <cell r="A242" t="str">
            <v>025</v>
          </cell>
          <cell r="C242" t="str">
            <v>*</v>
          </cell>
          <cell r="E242" t="str">
            <v xml:space="preserve">           водопостачання та водовідведення</v>
          </cell>
          <cell r="F242" t="str">
            <v>025</v>
          </cell>
          <cell r="G242">
            <v>77.7</v>
          </cell>
          <cell r="H242">
            <v>86</v>
          </cell>
          <cell r="I242">
            <v>0</v>
          </cell>
          <cell r="J242">
            <v>86</v>
          </cell>
          <cell r="K242">
            <v>62</v>
          </cell>
          <cell r="L242">
            <v>62</v>
          </cell>
          <cell r="M242">
            <v>82</v>
          </cell>
          <cell r="N242">
            <v>82</v>
          </cell>
          <cell r="O242">
            <v>116</v>
          </cell>
          <cell r="P242">
            <v>28</v>
          </cell>
          <cell r="Q242">
            <v>30</v>
          </cell>
          <cell r="R242">
            <v>30</v>
          </cell>
          <cell r="S242">
            <v>28</v>
          </cell>
        </row>
        <row r="243">
          <cell r="A243" t="str">
            <v>020</v>
          </cell>
          <cell r="C243" t="str">
            <v>*</v>
          </cell>
          <cell r="E243" t="str">
            <v>Внутрішній обіг:</v>
          </cell>
          <cell r="F243" t="str">
            <v>020</v>
          </cell>
          <cell r="G243">
            <v>8461</v>
          </cell>
          <cell r="H243">
            <v>8725</v>
          </cell>
          <cell r="I243">
            <v>0</v>
          </cell>
          <cell r="J243">
            <v>8725</v>
          </cell>
          <cell r="K243">
            <v>6687</v>
          </cell>
          <cell r="L243">
            <v>6389.4</v>
          </cell>
          <cell r="M243">
            <v>7285</v>
          </cell>
          <cell r="N243">
            <v>7285</v>
          </cell>
          <cell r="O243">
            <v>10302</v>
          </cell>
          <cell r="P243">
            <v>2578</v>
          </cell>
          <cell r="Q243">
            <v>2574</v>
          </cell>
          <cell r="R243">
            <v>2574</v>
          </cell>
          <cell r="S243">
            <v>2576</v>
          </cell>
        </row>
        <row r="244">
          <cell r="A244" t="str">
            <v>014</v>
          </cell>
          <cell r="C244" t="str">
            <v>*</v>
          </cell>
          <cell r="E244" t="str">
            <v xml:space="preserve">   ЕСР</v>
          </cell>
          <cell r="F244" t="str">
            <v>014</v>
          </cell>
          <cell r="G244">
            <v>1371.8</v>
          </cell>
          <cell r="H244">
            <v>800</v>
          </cell>
          <cell r="I244">
            <v>0</v>
          </cell>
          <cell r="J244">
            <v>800</v>
          </cell>
          <cell r="K244">
            <v>605</v>
          </cell>
          <cell r="L244">
            <v>328.3</v>
          </cell>
          <cell r="O244">
            <v>0</v>
          </cell>
          <cell r="P244">
            <v>0</v>
          </cell>
          <cell r="Q244">
            <v>0</v>
          </cell>
          <cell r="R244">
            <v>0</v>
          </cell>
          <cell r="S244">
            <v>0</v>
          </cell>
        </row>
        <row r="245">
          <cell r="A245" t="str">
            <v>016</v>
          </cell>
          <cell r="C245" t="str">
            <v>*</v>
          </cell>
          <cell r="E245" t="str">
            <v xml:space="preserve">   ЕАТ</v>
          </cell>
          <cell r="F245" t="str">
            <v>016</v>
          </cell>
          <cell r="G245">
            <v>6522.1</v>
          </cell>
          <cell r="H245">
            <v>6183</v>
          </cell>
          <cell r="I245">
            <v>0</v>
          </cell>
          <cell r="J245">
            <v>6183</v>
          </cell>
          <cell r="K245">
            <v>4996</v>
          </cell>
          <cell r="L245">
            <v>4982.3</v>
          </cell>
          <cell r="M245">
            <v>6790</v>
          </cell>
          <cell r="N245">
            <v>6790</v>
          </cell>
          <cell r="O245">
            <v>8360</v>
          </cell>
          <cell r="P245">
            <v>2090</v>
          </cell>
          <cell r="Q245">
            <v>2090</v>
          </cell>
          <cell r="R245">
            <v>2090</v>
          </cell>
          <cell r="S245">
            <v>2090</v>
          </cell>
        </row>
        <row r="246">
          <cell r="A246" t="str">
            <v>043</v>
          </cell>
          <cell r="C246" t="str">
            <v>*</v>
          </cell>
          <cell r="E246" t="str">
            <v xml:space="preserve">   ВОХОР</v>
          </cell>
          <cell r="H246">
            <v>983</v>
          </cell>
          <cell r="I246">
            <v>0</v>
          </cell>
          <cell r="J246">
            <v>983</v>
          </cell>
          <cell r="K246">
            <v>714</v>
          </cell>
          <cell r="L246">
            <v>705.7</v>
          </cell>
          <cell r="O246">
            <v>1122</v>
          </cell>
          <cell r="P246">
            <v>284</v>
          </cell>
          <cell r="Q246">
            <v>278</v>
          </cell>
          <cell r="R246">
            <v>278</v>
          </cell>
          <cell r="S246">
            <v>282</v>
          </cell>
        </row>
        <row r="247">
          <cell r="A247" t="str">
            <v>015</v>
          </cell>
          <cell r="C247" t="str">
            <v>*</v>
          </cell>
          <cell r="E247" t="str">
            <v xml:space="preserve">   ЕН</v>
          </cell>
          <cell r="F247" t="str">
            <v>015</v>
          </cell>
          <cell r="G247">
            <v>508.7</v>
          </cell>
          <cell r="H247">
            <v>700</v>
          </cell>
          <cell r="I247">
            <v>0</v>
          </cell>
          <cell r="J247">
            <v>700</v>
          </cell>
          <cell r="K247">
            <v>372</v>
          </cell>
          <cell r="L247">
            <v>373.1</v>
          </cell>
          <cell r="M247">
            <v>495</v>
          </cell>
          <cell r="N247">
            <v>495</v>
          </cell>
          <cell r="O247">
            <v>820</v>
          </cell>
          <cell r="P247">
            <v>204</v>
          </cell>
          <cell r="Q247">
            <v>206</v>
          </cell>
          <cell r="R247">
            <v>206</v>
          </cell>
          <cell r="S247">
            <v>204</v>
          </cell>
        </row>
        <row r="248">
          <cell r="A248" t="str">
            <v>018</v>
          </cell>
          <cell r="C248" t="str">
            <v>*</v>
          </cell>
          <cell r="E248" t="str">
            <v xml:space="preserve">      у т.ч.- ремонти</v>
          </cell>
          <cell r="F248" t="str">
            <v>018</v>
          </cell>
          <cell r="H248">
            <v>205</v>
          </cell>
          <cell r="I248">
            <v>0</v>
          </cell>
          <cell r="J248">
            <v>205</v>
          </cell>
          <cell r="K248">
            <v>49</v>
          </cell>
          <cell r="L248">
            <v>37.4</v>
          </cell>
          <cell r="O248">
            <v>20</v>
          </cell>
          <cell r="P248">
            <v>4</v>
          </cell>
          <cell r="Q248">
            <v>6</v>
          </cell>
          <cell r="R248">
            <v>6</v>
          </cell>
          <cell r="S248">
            <v>4</v>
          </cell>
        </row>
        <row r="249">
          <cell r="A249" t="str">
            <v>017</v>
          </cell>
          <cell r="C249" t="str">
            <v>*</v>
          </cell>
          <cell r="E249" t="str">
            <v xml:space="preserve">   Послуги мобільного  зв'язку</v>
          </cell>
          <cell r="F249" t="str">
            <v>017</v>
          </cell>
          <cell r="G249">
            <v>58.4</v>
          </cell>
          <cell r="H249">
            <v>59</v>
          </cell>
          <cell r="I249">
            <v>0</v>
          </cell>
          <cell r="J249">
            <v>59</v>
          </cell>
          <cell r="K249">
            <v>24</v>
          </cell>
          <cell r="L249">
            <v>22.2</v>
          </cell>
          <cell r="O249">
            <v>0</v>
          </cell>
        </row>
        <row r="250">
          <cell r="C250" t="str">
            <v>*</v>
          </cell>
          <cell r="E250" t="str">
            <v>ДОВІДКОВО:</v>
          </cell>
          <cell r="F250">
            <v>0</v>
          </cell>
          <cell r="I250">
            <v>0</v>
          </cell>
          <cell r="O250">
            <v>0</v>
          </cell>
        </row>
        <row r="251">
          <cell r="A251" t="str">
            <v>021</v>
          </cell>
          <cell r="C251" t="str">
            <v>*</v>
          </cell>
          <cell r="E251" t="str">
            <v>амортизація</v>
          </cell>
          <cell r="F251" t="str">
            <v>021</v>
          </cell>
          <cell r="G251">
            <v>11921.9</v>
          </cell>
          <cell r="H251">
            <v>11903</v>
          </cell>
          <cell r="I251">
            <v>0</v>
          </cell>
          <cell r="J251">
            <v>11903</v>
          </cell>
          <cell r="K251">
            <v>8657</v>
          </cell>
          <cell r="L251">
            <v>8627.2000000000007</v>
          </cell>
          <cell r="M251">
            <v>11339</v>
          </cell>
          <cell r="N251">
            <v>11338.8</v>
          </cell>
          <cell r="O251">
            <v>17992.099999999999</v>
          </cell>
          <cell r="P251">
            <v>4611.7</v>
          </cell>
          <cell r="Q251">
            <v>4533.1000000000004</v>
          </cell>
          <cell r="R251">
            <v>4457.8999999999996</v>
          </cell>
          <cell r="S251">
            <v>4389.3999999999996</v>
          </cell>
        </row>
        <row r="252">
          <cell r="A252" t="str">
            <v>040</v>
          </cell>
          <cell r="C252" t="str">
            <v>*</v>
          </cell>
          <cell r="E252" t="str">
            <v>Необхідність в фінансуванні (без зарплати з відрахуваннями)</v>
          </cell>
          <cell r="F252" t="str">
            <v>040</v>
          </cell>
          <cell r="G252">
            <v>6158.6</v>
          </cell>
          <cell r="H252">
            <v>13237.5</v>
          </cell>
          <cell r="I252">
            <v>6553</v>
          </cell>
          <cell r="J252">
            <v>19790.5</v>
          </cell>
          <cell r="K252">
            <v>9465</v>
          </cell>
          <cell r="L252">
            <v>9104.9</v>
          </cell>
          <cell r="M252">
            <v>17212.900000000001</v>
          </cell>
          <cell r="N252">
            <v>17191.5</v>
          </cell>
          <cell r="O252">
            <v>20467.599999999999</v>
          </cell>
          <cell r="P252">
            <v>2919.6</v>
          </cell>
          <cell r="Q252">
            <v>5900.7</v>
          </cell>
          <cell r="R252">
            <v>6243.4</v>
          </cell>
          <cell r="S252">
            <v>5403.9</v>
          </cell>
        </row>
        <row r="254">
          <cell r="E254" t="str">
            <v>Контроль  должно быть ПУСТО !!!</v>
          </cell>
          <cell r="G254">
            <v>0</v>
          </cell>
          <cell r="H254">
            <v>0</v>
          </cell>
          <cell r="I254">
            <v>3674</v>
          </cell>
          <cell r="J254">
            <v>0</v>
          </cell>
          <cell r="K254">
            <v>0</v>
          </cell>
          <cell r="L254">
            <v>0</v>
          </cell>
          <cell r="M254">
            <v>0</v>
          </cell>
          <cell r="N254">
            <v>0</v>
          </cell>
          <cell r="O254">
            <v>0</v>
          </cell>
          <cell r="P254">
            <v>0</v>
          </cell>
          <cell r="Q254">
            <v>0</v>
          </cell>
          <cell r="R254">
            <v>0</v>
          </cell>
          <cell r="S254">
            <v>0</v>
          </cell>
        </row>
        <row r="255">
          <cell r="E255" t="str">
            <v>РЕМОНТИ  по составляющим</v>
          </cell>
          <cell r="F255">
            <v>0</v>
          </cell>
          <cell r="G255">
            <v>7271.9</v>
          </cell>
          <cell r="H255">
            <v>12098</v>
          </cell>
          <cell r="I255">
            <v>0</v>
          </cell>
          <cell r="J255">
            <v>15772</v>
          </cell>
          <cell r="K255">
            <v>7699</v>
          </cell>
          <cell r="L255">
            <v>7790.8</v>
          </cell>
          <cell r="M255">
            <v>15772</v>
          </cell>
          <cell r="N255">
            <v>15772</v>
          </cell>
          <cell r="O255">
            <v>15991</v>
          </cell>
          <cell r="P255">
            <v>1752</v>
          </cell>
          <cell r="Q255">
            <v>4795</v>
          </cell>
          <cell r="R255">
            <v>5089</v>
          </cell>
          <cell r="S255">
            <v>4355</v>
          </cell>
        </row>
        <row r="256">
          <cell r="E256" t="str">
            <v>Зарплата з відрахуваннями</v>
          </cell>
          <cell r="G256">
            <v>1701</v>
          </cell>
          <cell r="H256">
            <v>2236</v>
          </cell>
          <cell r="I256">
            <v>0</v>
          </cell>
          <cell r="J256">
            <v>2236</v>
          </cell>
          <cell r="K256">
            <v>1504</v>
          </cell>
          <cell r="L256">
            <v>1504</v>
          </cell>
          <cell r="M256">
            <v>2236</v>
          </cell>
          <cell r="N256">
            <v>2236</v>
          </cell>
          <cell r="O256">
            <v>2389</v>
          </cell>
          <cell r="P256">
            <v>589</v>
          </cell>
          <cell r="Q256">
            <v>596</v>
          </cell>
          <cell r="R256">
            <v>559</v>
          </cell>
          <cell r="S256">
            <v>645</v>
          </cell>
        </row>
        <row r="257">
          <cell r="E257" t="str">
            <v>Електротехнічне обладнання</v>
          </cell>
          <cell r="G257">
            <v>5534.9</v>
          </cell>
          <cell r="H257">
            <v>12098</v>
          </cell>
          <cell r="I257">
            <v>0</v>
          </cell>
          <cell r="J257">
            <v>12133</v>
          </cell>
          <cell r="K257">
            <v>6022</v>
          </cell>
          <cell r="L257">
            <v>6113.8</v>
          </cell>
          <cell r="M257">
            <v>12133</v>
          </cell>
          <cell r="N257">
            <v>12133</v>
          </cell>
          <cell r="O257">
            <v>13174</v>
          </cell>
          <cell r="P257">
            <v>1556</v>
          </cell>
          <cell r="Q257">
            <v>3975</v>
          </cell>
          <cell r="R257">
            <v>4109</v>
          </cell>
          <cell r="S257">
            <v>3534</v>
          </cell>
        </row>
        <row r="258">
          <cell r="A258" t="str">
            <v>ел_зп</v>
          </cell>
          <cell r="E258" t="str">
            <v xml:space="preserve">   Зарплата з відрахуваннями</v>
          </cell>
          <cell r="G258">
            <v>1576</v>
          </cell>
          <cell r="H258">
            <v>2236</v>
          </cell>
          <cell r="I258">
            <v>0</v>
          </cell>
          <cell r="J258">
            <v>2029</v>
          </cell>
          <cell r="K258">
            <v>1348</v>
          </cell>
          <cell r="L258">
            <v>1348</v>
          </cell>
          <cell r="M258">
            <v>2029</v>
          </cell>
          <cell r="N258">
            <v>2029</v>
          </cell>
          <cell r="O258">
            <v>2189</v>
          </cell>
          <cell r="P258">
            <v>545</v>
          </cell>
          <cell r="Q258">
            <v>543</v>
          </cell>
          <cell r="R258">
            <v>500</v>
          </cell>
          <cell r="S258">
            <v>601</v>
          </cell>
        </row>
        <row r="259">
          <cell r="A259" t="str">
            <v>ел_з</v>
          </cell>
          <cell r="E259" t="str">
            <v xml:space="preserve">         зарплата</v>
          </cell>
          <cell r="G259">
            <v>1576</v>
          </cell>
          <cell r="H259">
            <v>1619</v>
          </cell>
          <cell r="J259">
            <v>1469</v>
          </cell>
          <cell r="K259">
            <v>978</v>
          </cell>
          <cell r="L259">
            <v>978</v>
          </cell>
          <cell r="M259">
            <v>1469</v>
          </cell>
          <cell r="N259">
            <v>1469</v>
          </cell>
          <cell r="O259">
            <v>1587</v>
          </cell>
          <cell r="P259">
            <v>395</v>
          </cell>
          <cell r="Q259">
            <v>394</v>
          </cell>
          <cell r="R259">
            <v>362</v>
          </cell>
          <cell r="S259">
            <v>436</v>
          </cell>
        </row>
        <row r="260">
          <cell r="A260" t="str">
            <v>ел_в</v>
          </cell>
          <cell r="E260" t="str">
            <v xml:space="preserve">         відрахування</v>
          </cell>
          <cell r="H260">
            <v>617</v>
          </cell>
          <cell r="J260">
            <v>560</v>
          </cell>
          <cell r="K260">
            <v>370</v>
          </cell>
          <cell r="L260">
            <v>370</v>
          </cell>
          <cell r="M260">
            <v>560</v>
          </cell>
          <cell r="N260">
            <v>560</v>
          </cell>
          <cell r="O260">
            <v>602</v>
          </cell>
          <cell r="P260">
            <v>150</v>
          </cell>
          <cell r="Q260">
            <v>149</v>
          </cell>
          <cell r="R260">
            <v>138</v>
          </cell>
          <cell r="S260">
            <v>165</v>
          </cell>
        </row>
        <row r="261">
          <cell r="A261" t="str">
            <v>ел_м</v>
          </cell>
          <cell r="E261" t="str">
            <v xml:space="preserve">   Матеріали</v>
          </cell>
          <cell r="G261">
            <v>2432.4</v>
          </cell>
          <cell r="H261">
            <v>3635</v>
          </cell>
          <cell r="J261">
            <v>5021</v>
          </cell>
          <cell r="K261">
            <v>2416</v>
          </cell>
          <cell r="L261">
            <v>2507.8000000000002</v>
          </cell>
          <cell r="M261">
            <v>5021</v>
          </cell>
          <cell r="N261">
            <v>5021</v>
          </cell>
          <cell r="O261">
            <v>4685</v>
          </cell>
          <cell r="P261">
            <v>538</v>
          </cell>
          <cell r="Q261">
            <v>1467</v>
          </cell>
          <cell r="R261">
            <v>1550</v>
          </cell>
          <cell r="S261">
            <v>1130</v>
          </cell>
        </row>
        <row r="262">
          <cell r="A262" t="str">
            <v>ел_п</v>
          </cell>
          <cell r="E262" t="str">
            <v xml:space="preserve">   Підряд</v>
          </cell>
          <cell r="G262">
            <v>1526.5</v>
          </cell>
          <cell r="H262">
            <v>6227</v>
          </cell>
          <cell r="J262">
            <v>5083</v>
          </cell>
          <cell r="K262">
            <v>2258</v>
          </cell>
          <cell r="L262">
            <v>2258</v>
          </cell>
          <cell r="M262">
            <v>5083</v>
          </cell>
          <cell r="N262">
            <v>5083</v>
          </cell>
          <cell r="O262">
            <v>6300</v>
          </cell>
          <cell r="P262">
            <v>473</v>
          </cell>
          <cell r="Q262">
            <v>1965</v>
          </cell>
          <cell r="R262">
            <v>2059</v>
          </cell>
          <cell r="S262">
            <v>1803</v>
          </cell>
        </row>
        <row r="263">
          <cell r="A263" t="str">
            <v>ел_тр</v>
          </cell>
          <cell r="E263" t="str">
            <v xml:space="preserve">   Транспорт</v>
          </cell>
          <cell r="O263">
            <v>0</v>
          </cell>
          <cell r="P263">
            <v>0</v>
          </cell>
          <cell r="Q263">
            <v>0</v>
          </cell>
          <cell r="R263">
            <v>0</v>
          </cell>
          <cell r="S263">
            <v>0</v>
          </cell>
        </row>
        <row r="264">
          <cell r="E264" t="str">
            <v xml:space="preserve">Будівлі та споруди </v>
          </cell>
          <cell r="G264">
            <v>1737</v>
          </cell>
          <cell r="H264">
            <v>0</v>
          </cell>
          <cell r="I264">
            <v>0</v>
          </cell>
          <cell r="J264">
            <v>3639</v>
          </cell>
          <cell r="K264">
            <v>1677</v>
          </cell>
          <cell r="L264">
            <v>1677</v>
          </cell>
          <cell r="M264">
            <v>3639</v>
          </cell>
          <cell r="N264">
            <v>3639</v>
          </cell>
          <cell r="O264">
            <v>2817</v>
          </cell>
          <cell r="P264">
            <v>196</v>
          </cell>
          <cell r="Q264">
            <v>820</v>
          </cell>
          <cell r="R264">
            <v>980</v>
          </cell>
          <cell r="S264">
            <v>821</v>
          </cell>
        </row>
        <row r="265">
          <cell r="A265" t="str">
            <v>буд_зп</v>
          </cell>
          <cell r="E265" t="str">
            <v xml:space="preserve">   Зарплата з відрахуваннями</v>
          </cell>
          <cell r="G265">
            <v>125</v>
          </cell>
          <cell r="H265">
            <v>0</v>
          </cell>
          <cell r="I265">
            <v>0</v>
          </cell>
          <cell r="J265">
            <v>207</v>
          </cell>
          <cell r="K265">
            <v>156</v>
          </cell>
          <cell r="L265">
            <v>156</v>
          </cell>
          <cell r="M265">
            <v>207</v>
          </cell>
          <cell r="N265">
            <v>207</v>
          </cell>
          <cell r="O265">
            <v>200</v>
          </cell>
          <cell r="P265">
            <v>44</v>
          </cell>
          <cell r="Q265">
            <v>53</v>
          </cell>
          <cell r="R265">
            <v>59</v>
          </cell>
          <cell r="S265">
            <v>44</v>
          </cell>
        </row>
        <row r="266">
          <cell r="A266" t="str">
            <v>буд_з</v>
          </cell>
          <cell r="E266" t="str">
            <v xml:space="preserve">         зарплата</v>
          </cell>
          <cell r="G266">
            <v>125</v>
          </cell>
          <cell r="J266">
            <v>150</v>
          </cell>
          <cell r="K266">
            <v>113</v>
          </cell>
          <cell r="L266">
            <v>113</v>
          </cell>
          <cell r="M266">
            <v>150</v>
          </cell>
          <cell r="N266">
            <v>150</v>
          </cell>
          <cell r="O266">
            <v>145</v>
          </cell>
          <cell r="P266">
            <v>32</v>
          </cell>
          <cell r="Q266">
            <v>38</v>
          </cell>
          <cell r="R266">
            <v>43</v>
          </cell>
          <cell r="S266">
            <v>32</v>
          </cell>
        </row>
        <row r="267">
          <cell r="A267" t="str">
            <v>буд_в</v>
          </cell>
          <cell r="E267" t="str">
            <v xml:space="preserve">         відрахування</v>
          </cell>
          <cell r="J267">
            <v>57</v>
          </cell>
          <cell r="K267">
            <v>43</v>
          </cell>
          <cell r="L267">
            <v>43</v>
          </cell>
          <cell r="M267">
            <v>57</v>
          </cell>
          <cell r="N267">
            <v>57</v>
          </cell>
          <cell r="O267">
            <v>55</v>
          </cell>
          <cell r="P267">
            <v>12</v>
          </cell>
          <cell r="Q267">
            <v>15</v>
          </cell>
          <cell r="R267">
            <v>16</v>
          </cell>
          <cell r="S267">
            <v>12</v>
          </cell>
        </row>
        <row r="268">
          <cell r="A268" t="str">
            <v>буд_м</v>
          </cell>
          <cell r="E268" t="str">
            <v xml:space="preserve">   Матеріали</v>
          </cell>
          <cell r="G268">
            <v>135</v>
          </cell>
          <cell r="J268">
            <v>162</v>
          </cell>
          <cell r="K268">
            <v>66</v>
          </cell>
          <cell r="L268">
            <v>66</v>
          </cell>
          <cell r="M268">
            <v>162</v>
          </cell>
          <cell r="N268">
            <v>162</v>
          </cell>
          <cell r="O268">
            <v>166</v>
          </cell>
          <cell r="P268">
            <v>32</v>
          </cell>
          <cell r="Q268">
            <v>46</v>
          </cell>
          <cell r="R268">
            <v>48</v>
          </cell>
          <cell r="S268">
            <v>40</v>
          </cell>
        </row>
        <row r="269">
          <cell r="A269" t="str">
            <v>буд_п</v>
          </cell>
          <cell r="E269" t="str">
            <v xml:space="preserve">   Підряд</v>
          </cell>
          <cell r="G269">
            <v>1477</v>
          </cell>
          <cell r="J269">
            <v>3270</v>
          </cell>
          <cell r="K269">
            <v>1455</v>
          </cell>
          <cell r="L269">
            <v>1455</v>
          </cell>
          <cell r="M269">
            <v>3270</v>
          </cell>
          <cell r="N269">
            <v>3270</v>
          </cell>
          <cell r="O269">
            <v>2451</v>
          </cell>
          <cell r="P269">
            <v>120</v>
          </cell>
          <cell r="Q269">
            <v>721</v>
          </cell>
          <cell r="R269">
            <v>873</v>
          </cell>
          <cell r="S269">
            <v>737</v>
          </cell>
        </row>
        <row r="271">
          <cell r="C271" t="str">
            <v>*</v>
          </cell>
        </row>
        <row r="272">
          <cell r="C272" t="str">
            <v>*</v>
          </cell>
        </row>
        <row r="273">
          <cell r="C273" t="str">
            <v>*</v>
          </cell>
        </row>
        <row r="274">
          <cell r="C274" t="str">
            <v>*</v>
          </cell>
          <cell r="E274" t="str">
            <v>Заступник генерального директора-</v>
          </cell>
          <cell r="P274" t="str">
            <v>Б.В.Циганенко</v>
          </cell>
        </row>
        <row r="275">
          <cell r="C275" t="str">
            <v>*</v>
          </cell>
          <cell r="E275" t="str">
            <v>директор Кабельних мереж</v>
          </cell>
        </row>
        <row r="276">
          <cell r="C276" t="str">
            <v>*</v>
          </cell>
        </row>
        <row r="277">
          <cell r="C277" t="str">
            <v>*</v>
          </cell>
        </row>
        <row r="278">
          <cell r="C278" t="str">
            <v>*</v>
          </cell>
          <cell r="E278" t="str">
            <v>Начальник ПЕВ</v>
          </cell>
          <cell r="P278" t="str">
            <v>Н.М.Барашивець</v>
          </cell>
        </row>
      </sheetData>
      <sheetData sheetId="6" refreshError="1"/>
      <sheetData sheetId="7" refreshError="1"/>
      <sheetData sheetId="8" refreshError="1">
        <row r="59">
          <cell r="E59">
            <v>9197.7999999999993</v>
          </cell>
          <cell r="I59">
            <v>7803</v>
          </cell>
          <cell r="J59">
            <v>7773.9</v>
          </cell>
          <cell r="K59">
            <v>11377.4</v>
          </cell>
        </row>
      </sheetData>
      <sheetData sheetId="9" refreshError="1">
        <row r="65">
          <cell r="D65">
            <v>515.1</v>
          </cell>
          <cell r="H65">
            <v>244</v>
          </cell>
          <cell r="I65">
            <v>242</v>
          </cell>
          <cell r="J65">
            <v>300.5</v>
          </cell>
          <cell r="K65">
            <v>330.6</v>
          </cell>
          <cell r="M65">
            <v>34.4</v>
          </cell>
          <cell r="N65">
            <v>32.200000000000003</v>
          </cell>
          <cell r="O65">
            <v>34.5</v>
          </cell>
          <cell r="P65">
            <v>31.7</v>
          </cell>
        </row>
      </sheetData>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Т1"/>
      <sheetName val="_Т2"/>
      <sheetName val="_Т4"/>
      <sheetName val="_Т5"/>
      <sheetName val="_Т6"/>
      <sheetName val="_Т7"/>
      <sheetName val="_Т8"/>
      <sheetName val="_Т9"/>
      <sheetName val="_Т10"/>
      <sheetName val="Лист1"/>
      <sheetName val="_Т3"/>
      <sheetName val="импорт"/>
      <sheetName val="Лист2"/>
      <sheetName val="Лист3"/>
      <sheetName val="Динамика"/>
      <sheetName val="_Л1"/>
      <sheetName val="_Л10"/>
      <sheetName val="_Л11"/>
      <sheetName val="_Л2"/>
      <sheetName val="_Л3"/>
      <sheetName val="_Л4"/>
      <sheetName val="_Л5"/>
      <sheetName val="_Л7"/>
      <sheetName val="_Л8"/>
      <sheetName val="_Л9"/>
      <sheetName val="BILL"/>
      <sheetName val="предприятия"/>
      <sheetName val="БЗ"/>
      <sheetName val="Макроэкономика"/>
      <sheetName val="Свод (2)"/>
      <sheetName val="Switches"/>
      <sheetName val="Собів. ГПЗ "/>
      <sheetName val="адм.витр. "/>
      <sheetName val=" BS Stat 31-12-01"/>
      <sheetName val="Цены СНГ"/>
      <sheetName val="ФинПоказатели"/>
      <sheetName val="tabdiller"/>
      <sheetName val="infl_rates"/>
      <sheetName val="assump"/>
      <sheetName val="Свод_(2)"/>
      <sheetName val="Собів__ГПЗ_"/>
      <sheetName val="адм_витр__"/>
      <sheetName val="_BS_Stat_31-12-01"/>
      <sheetName val="Цены_СНГ"/>
      <sheetName val="InputTI"/>
      <sheetName val="Справочники"/>
      <sheetName val="1"/>
      <sheetName val="Свод_(2)1"/>
      <sheetName val="Собів__ГПЗ_1"/>
      <sheetName val="адм_витр__1"/>
      <sheetName val="_BS_Stat_31-12-011"/>
      <sheetName val="Цены_СНГ1"/>
      <sheetName val="Свод_(2)2"/>
      <sheetName val="Собів__ГПЗ_2"/>
      <sheetName val="адм_витр__2"/>
      <sheetName val="_BS_Stat_31-12-012"/>
      <sheetName val="Цены_СНГ2"/>
      <sheetName val="Свод_(2)3"/>
      <sheetName val="Собів__ГПЗ_3"/>
      <sheetName val="адм_витр__3"/>
      <sheetName val="_BS_Stat_31-12-013"/>
      <sheetName val="Цены_СНГ3"/>
      <sheetName val="Свод_(2)4"/>
      <sheetName val="Собів__ГПЗ_4"/>
      <sheetName val="адм_витр__4"/>
      <sheetName val="_BS_Stat_31-12-014"/>
      <sheetName val="Цены_СНГ4"/>
      <sheetName val="Свод_(2)5"/>
      <sheetName val="Собів__ГПЗ_5"/>
      <sheetName val="адм_витр__5"/>
      <sheetName val="_BS_Stat_31-12-015"/>
      <sheetName val="Цены_СНГ5"/>
      <sheetName val="Январь"/>
    </sheetNames>
    <sheetDataSet>
      <sheetData sheetId="0" refreshError="1">
        <row r="1">
          <cell r="A1" t="str">
            <v>импорт по странам ТОНН</v>
          </cell>
          <cell r="B1" t="str">
            <v>7303</v>
          </cell>
          <cell r="C1" t="str">
            <v>7304</v>
          </cell>
          <cell r="D1" t="str">
            <v>7305</v>
          </cell>
          <cell r="E1" t="str">
            <v>7306</v>
          </cell>
        </row>
        <row r="2">
          <cell r="A2" t="str">
            <v>УКРАИНА</v>
          </cell>
          <cell r="B2">
            <v>344</v>
          </cell>
          <cell r="C2">
            <v>231222</v>
          </cell>
          <cell r="D2">
            <v>167000</v>
          </cell>
          <cell r="E2">
            <v>144002</v>
          </cell>
        </row>
        <row r="3">
          <cell r="A3" t="str">
            <v>ЯПОНИЯ</v>
          </cell>
          <cell r="B3">
            <v>10874</v>
          </cell>
          <cell r="C3">
            <v>10874</v>
          </cell>
          <cell r="D3">
            <v>14726</v>
          </cell>
          <cell r="E3">
            <v>884</v>
          </cell>
        </row>
        <row r="4">
          <cell r="A4" t="str">
            <v>АВСТРИЯ</v>
          </cell>
          <cell r="B4">
            <v>4</v>
          </cell>
          <cell r="C4">
            <v>18364</v>
          </cell>
          <cell r="D4">
            <v>0</v>
          </cell>
          <cell r="E4">
            <v>132</v>
          </cell>
        </row>
        <row r="5">
          <cell r="A5" t="str">
            <v>ГЕРМАНИЯ</v>
          </cell>
          <cell r="B5">
            <v>196</v>
          </cell>
          <cell r="C5">
            <v>4909</v>
          </cell>
          <cell r="D5">
            <v>11560</v>
          </cell>
          <cell r="E5">
            <v>1606</v>
          </cell>
        </row>
        <row r="6">
          <cell r="A6" t="str">
            <v>МЕКСИКА</v>
          </cell>
          <cell r="B6">
            <v>332992</v>
          </cell>
          <cell r="C6">
            <v>14661</v>
          </cell>
          <cell r="D6">
            <v>164759</v>
          </cell>
          <cell r="E6">
            <v>718042</v>
          </cell>
        </row>
        <row r="7">
          <cell r="A7" t="str">
            <v>АРГЕНТИНА</v>
          </cell>
          <cell r="B7">
            <v>245518</v>
          </cell>
          <cell r="C7">
            <v>11894</v>
          </cell>
          <cell r="D7">
            <v>148032</v>
          </cell>
          <cell r="E7">
            <v>576309</v>
          </cell>
        </row>
        <row r="8">
          <cell r="A8" t="str">
            <v>ФРАНЦИЯ</v>
          </cell>
          <cell r="B8">
            <v>5503</v>
          </cell>
          <cell r="C8">
            <v>4300</v>
          </cell>
          <cell r="D8">
            <v>16</v>
          </cell>
          <cell r="E8">
            <v>189</v>
          </cell>
        </row>
        <row r="9">
          <cell r="A9" t="str">
            <v>ДАНИЯ</v>
          </cell>
          <cell r="B9">
            <v>11081</v>
          </cell>
          <cell r="C9">
            <v>148</v>
          </cell>
          <cell r="D9">
            <v>884</v>
          </cell>
          <cell r="E9">
            <v>4292</v>
          </cell>
        </row>
        <row r="10">
          <cell r="A10" t="str">
            <v>ПОЛЬША</v>
          </cell>
          <cell r="B10">
            <v>19159</v>
          </cell>
          <cell r="C10">
            <v>3069</v>
          </cell>
          <cell r="D10">
            <v>59</v>
          </cell>
          <cell r="E10">
            <v>1294</v>
          </cell>
        </row>
        <row r="11">
          <cell r="A11" t="str">
            <v>РУМЫНИЯ</v>
          </cell>
          <cell r="B11">
            <v>7</v>
          </cell>
          <cell r="C11">
            <v>4034</v>
          </cell>
          <cell r="D11">
            <v>129</v>
          </cell>
          <cell r="E11">
            <v>129</v>
          </cell>
        </row>
        <row r="12">
          <cell r="A12" t="str">
            <v>ЧЕХИЯ</v>
          </cell>
          <cell r="B12">
            <v>17</v>
          </cell>
          <cell r="C12">
            <v>3390</v>
          </cell>
          <cell r="D12">
            <v>36</v>
          </cell>
          <cell r="E12">
            <v>36</v>
          </cell>
        </row>
        <row r="13">
          <cell r="A13" t="str">
            <v>ФИНЛЯНДИЯ</v>
          </cell>
          <cell r="B13">
            <v>6</v>
          </cell>
          <cell r="C13">
            <v>636</v>
          </cell>
          <cell r="D13">
            <v>26</v>
          </cell>
          <cell r="E13">
            <v>2034</v>
          </cell>
        </row>
        <row r="14">
          <cell r="A14" t="str">
            <v>ГРУЗИЯ</v>
          </cell>
          <cell r="B14">
            <v>167</v>
          </cell>
          <cell r="C14">
            <v>999</v>
          </cell>
          <cell r="D14">
            <v>189</v>
          </cell>
          <cell r="E14">
            <v>4505</v>
          </cell>
        </row>
        <row r="15">
          <cell r="A15" t="str">
            <v>США</v>
          </cell>
          <cell r="B15">
            <v>11</v>
          </cell>
          <cell r="C15">
            <v>801</v>
          </cell>
          <cell r="D15">
            <v>190</v>
          </cell>
          <cell r="E15">
            <v>127</v>
          </cell>
        </row>
        <row r="16">
          <cell r="A16" t="str">
            <v>ИСПАНИЯ</v>
          </cell>
          <cell r="B16">
            <v>30</v>
          </cell>
          <cell r="C16">
            <v>758</v>
          </cell>
          <cell r="D16">
            <v>1296</v>
          </cell>
          <cell r="E16">
            <v>310</v>
          </cell>
        </row>
        <row r="17">
          <cell r="A17" t="str">
            <v>ГРЕЦИЯ</v>
          </cell>
          <cell r="B17">
            <v>3392</v>
          </cell>
          <cell r="C17">
            <v>10</v>
          </cell>
          <cell r="D17">
            <v>949</v>
          </cell>
          <cell r="E17">
            <v>0</v>
          </cell>
        </row>
        <row r="18">
          <cell r="A18" t="str">
            <v>НОРВЕГИЯ</v>
          </cell>
          <cell r="B18">
            <v>0</v>
          </cell>
          <cell r="C18">
            <v>71</v>
          </cell>
          <cell r="D18">
            <v>0</v>
          </cell>
          <cell r="E18">
            <v>860</v>
          </cell>
        </row>
        <row r="19">
          <cell r="A19" t="str">
            <v>ИТАЛИЯ</v>
          </cell>
          <cell r="B19">
            <v>5</v>
          </cell>
          <cell r="C19">
            <v>289</v>
          </cell>
          <cell r="D19">
            <v>94</v>
          </cell>
          <cell r="E19">
            <v>485</v>
          </cell>
        </row>
        <row r="20">
          <cell r="A20" t="str">
            <v>ВЕЛИКОБРИТАНИЯ</v>
          </cell>
          <cell r="B20">
            <v>0</v>
          </cell>
          <cell r="C20">
            <v>744</v>
          </cell>
          <cell r="D20">
            <v>31</v>
          </cell>
          <cell r="E20">
            <v>53</v>
          </cell>
        </row>
        <row r="21">
          <cell r="A21" t="str">
            <v>ТУРЦИЯ</v>
          </cell>
          <cell r="B21">
            <v>9</v>
          </cell>
          <cell r="C21">
            <v>155</v>
          </cell>
          <cell r="D21">
            <v>16</v>
          </cell>
          <cell r="E21">
            <v>538</v>
          </cell>
        </row>
        <row r="22">
          <cell r="A22" t="str">
            <v>СИНГАПУР</v>
          </cell>
          <cell r="B22">
            <v>10</v>
          </cell>
          <cell r="C22">
            <v>712</v>
          </cell>
          <cell r="D22">
            <v>0</v>
          </cell>
          <cell r="E22">
            <v>3</v>
          </cell>
        </row>
        <row r="23">
          <cell r="A23" t="str">
            <v>НИДЕРЛАНДЫ</v>
          </cell>
          <cell r="B23">
            <v>0</v>
          </cell>
          <cell r="C23">
            <v>621</v>
          </cell>
          <cell r="D23">
            <v>819</v>
          </cell>
          <cell r="E23">
            <v>36</v>
          </cell>
        </row>
        <row r="24">
          <cell r="A24" t="str">
            <v>ЛАТВИЯ</v>
          </cell>
          <cell r="B24">
            <v>75</v>
          </cell>
          <cell r="C24">
            <v>338</v>
          </cell>
          <cell r="D24">
            <v>860</v>
          </cell>
          <cell r="E24">
            <v>255</v>
          </cell>
        </row>
        <row r="25">
          <cell r="A25" t="str">
            <v>КАЗАХСТАН</v>
          </cell>
          <cell r="B25">
            <v>309</v>
          </cell>
          <cell r="C25">
            <v>286</v>
          </cell>
          <cell r="D25">
            <v>63</v>
          </cell>
          <cell r="E25">
            <v>228</v>
          </cell>
        </row>
        <row r="26">
          <cell r="A26" t="str">
            <v>ВЕЛИКОБРИТАНИЯ</v>
          </cell>
          <cell r="B26">
            <v>73</v>
          </cell>
          <cell r="C26">
            <v>257</v>
          </cell>
          <cell r="D26">
            <v>53</v>
          </cell>
          <cell r="E26">
            <v>139</v>
          </cell>
        </row>
        <row r="27">
          <cell r="A27" t="str">
            <v>МОЛДАВИЯ</v>
          </cell>
          <cell r="B27">
            <v>159</v>
          </cell>
          <cell r="C27">
            <v>100</v>
          </cell>
          <cell r="D27">
            <v>633</v>
          </cell>
          <cell r="E27">
            <v>356</v>
          </cell>
        </row>
        <row r="28">
          <cell r="A28" t="str">
            <v>РЕСПУБЛИКА КОРЕЯ</v>
          </cell>
          <cell r="B28">
            <v>0</v>
          </cell>
          <cell r="C28">
            <v>122</v>
          </cell>
          <cell r="D28">
            <v>160</v>
          </cell>
          <cell r="E28">
            <v>128</v>
          </cell>
        </row>
        <row r="29">
          <cell r="A29" t="str">
            <v>ЛИТВА</v>
          </cell>
          <cell r="B29">
            <v>20</v>
          </cell>
          <cell r="C29">
            <v>141</v>
          </cell>
          <cell r="D29">
            <v>0</v>
          </cell>
          <cell r="E29">
            <v>215</v>
          </cell>
        </row>
        <row r="30">
          <cell r="A30" t="str">
            <v>БЕЛЬГИЯ</v>
          </cell>
          <cell r="B30">
            <v>339</v>
          </cell>
          <cell r="C30">
            <v>328</v>
          </cell>
          <cell r="D30">
            <v>257</v>
          </cell>
          <cell r="E30">
            <v>30</v>
          </cell>
        </row>
        <row r="31">
          <cell r="A31" t="str">
            <v>КАНАДА</v>
          </cell>
          <cell r="B31">
            <v>286</v>
          </cell>
          <cell r="C31">
            <v>51</v>
          </cell>
          <cell r="D31">
            <v>183</v>
          </cell>
          <cell r="E31">
            <v>67</v>
          </cell>
        </row>
        <row r="32">
          <cell r="A32" t="str">
            <v>БЕЛОРУССИЯ</v>
          </cell>
          <cell r="B32">
            <v>100</v>
          </cell>
          <cell r="C32">
            <v>131</v>
          </cell>
          <cell r="D32">
            <v>356</v>
          </cell>
          <cell r="E32">
            <v>162</v>
          </cell>
        </row>
        <row r="33">
          <cell r="A33" t="str">
            <v>ШВЕЦИЯ</v>
          </cell>
          <cell r="B33">
            <v>297</v>
          </cell>
          <cell r="C33">
            <v>43</v>
          </cell>
          <cell r="D33">
            <v>4</v>
          </cell>
          <cell r="E33">
            <v>240</v>
          </cell>
        </row>
        <row r="34">
          <cell r="A34" t="str">
            <v>ВЕНГРИЯ</v>
          </cell>
          <cell r="B34">
            <v>2</v>
          </cell>
          <cell r="C34">
            <v>249</v>
          </cell>
          <cell r="D34">
            <v>128</v>
          </cell>
          <cell r="E34">
            <v>14</v>
          </cell>
        </row>
        <row r="35">
          <cell r="A35" t="str">
            <v>АЗЕРБАЙДЖАН</v>
          </cell>
          <cell r="B35">
            <v>163</v>
          </cell>
          <cell r="C35">
            <v>260</v>
          </cell>
          <cell r="D35">
            <v>218</v>
          </cell>
          <cell r="E35">
            <v>381</v>
          </cell>
        </row>
        <row r="36">
          <cell r="A36" t="str">
            <v>ШВЕЙЦАРИЯ</v>
          </cell>
          <cell r="B36">
            <v>340</v>
          </cell>
          <cell r="C36">
            <v>8</v>
          </cell>
          <cell r="D36">
            <v>30</v>
          </cell>
          <cell r="E36">
            <v>119</v>
          </cell>
        </row>
        <row r="37">
          <cell r="A37" t="str">
            <v>СЛОВЕНИЯ</v>
          </cell>
          <cell r="B37">
            <v>43</v>
          </cell>
          <cell r="C37">
            <v>10</v>
          </cell>
          <cell r="D37">
            <v>0</v>
          </cell>
          <cell r="E37">
            <v>143</v>
          </cell>
        </row>
        <row r="38">
          <cell r="A38" t="str">
            <v>СЛОВАКИЯ</v>
          </cell>
          <cell r="B38">
            <v>1</v>
          </cell>
          <cell r="C38">
            <v>88</v>
          </cell>
          <cell r="D38">
            <v>87</v>
          </cell>
          <cell r="E38">
            <v>49</v>
          </cell>
        </row>
        <row r="39">
          <cell r="A39" t="str">
            <v>ЭСТОНИЯ</v>
          </cell>
          <cell r="B39">
            <v>259</v>
          </cell>
          <cell r="C39">
            <v>4</v>
          </cell>
          <cell r="D39">
            <v>21</v>
          </cell>
          <cell r="E39">
            <v>58</v>
          </cell>
        </row>
        <row r="40">
          <cell r="A40" t="str">
            <v>УЗБЕКИСТАН</v>
          </cell>
          <cell r="B40">
            <v>260</v>
          </cell>
          <cell r="C40">
            <v>35</v>
          </cell>
          <cell r="D40">
            <v>25</v>
          </cell>
          <cell r="E40">
            <v>25</v>
          </cell>
        </row>
        <row r="41">
          <cell r="A41" t="str">
            <v>ОБЪЕДИНЕННЫЕ АРАБ</v>
          </cell>
          <cell r="B41">
            <v>8</v>
          </cell>
          <cell r="C41">
            <v>40</v>
          </cell>
          <cell r="D41">
            <v>195</v>
          </cell>
          <cell r="E41">
            <v>2</v>
          </cell>
        </row>
        <row r="42">
          <cell r="A42" t="str">
            <v>АРМЕНИЯ</v>
          </cell>
          <cell r="B42">
            <v>10</v>
          </cell>
          <cell r="C42">
            <v>40</v>
          </cell>
          <cell r="D42">
            <v>143</v>
          </cell>
          <cell r="E42">
            <v>153</v>
          </cell>
        </row>
        <row r="43">
          <cell r="A43" t="str">
            <v>КИТАЙ</v>
          </cell>
          <cell r="B43">
            <v>0</v>
          </cell>
          <cell r="C43">
            <v>35</v>
          </cell>
          <cell r="D43">
            <v>55</v>
          </cell>
          <cell r="E43">
            <v>3</v>
          </cell>
        </row>
        <row r="44">
          <cell r="A44" t="str">
            <v>БОЛГАРИЯ</v>
          </cell>
          <cell r="B44">
            <v>4</v>
          </cell>
          <cell r="C44">
            <v>6</v>
          </cell>
          <cell r="D44">
            <v>58</v>
          </cell>
          <cell r="E44">
            <v>21</v>
          </cell>
        </row>
        <row r="45">
          <cell r="A45" t="str">
            <v>ИРЛАНДИЯ</v>
          </cell>
          <cell r="B45">
            <v>35</v>
          </cell>
          <cell r="C45">
            <v>3</v>
          </cell>
          <cell r="D45">
            <v>25</v>
          </cell>
          <cell r="E45">
            <v>11</v>
          </cell>
        </row>
        <row r="46">
          <cell r="A46" t="str">
            <v>КИРГИЗИЯ</v>
          </cell>
          <cell r="B46">
            <v>40</v>
          </cell>
          <cell r="C46">
            <v>11</v>
          </cell>
          <cell r="D46">
            <v>2</v>
          </cell>
          <cell r="E46">
            <v>42</v>
          </cell>
        </row>
        <row r="47">
          <cell r="A47" t="str">
            <v>ХОРВАТИЯ</v>
          </cell>
          <cell r="B47">
            <v>40</v>
          </cell>
          <cell r="C47">
            <v>7</v>
          </cell>
          <cell r="D47">
            <v>3</v>
          </cell>
          <cell r="E47">
            <v>3</v>
          </cell>
        </row>
        <row r="48">
          <cell r="A48" t="str">
            <v>ТАЙВАНЬ</v>
          </cell>
          <cell r="B48">
            <v>35</v>
          </cell>
          <cell r="C48">
            <v>1</v>
          </cell>
          <cell r="D48">
            <v>4</v>
          </cell>
          <cell r="E48">
            <v>7</v>
          </cell>
        </row>
        <row r="49">
          <cell r="A49" t="str">
            <v>ЮГОСЛАВИЯ</v>
          </cell>
          <cell r="B49">
            <v>6</v>
          </cell>
          <cell r="C49">
            <v>0</v>
          </cell>
          <cell r="D49">
            <v>21</v>
          </cell>
          <cell r="E49">
            <v>6</v>
          </cell>
        </row>
        <row r="50">
          <cell r="A50" t="str">
            <v>КИПР</v>
          </cell>
          <cell r="B50">
            <v>3</v>
          </cell>
          <cell r="C50">
            <v>5</v>
          </cell>
          <cell r="D50">
            <v>11</v>
          </cell>
          <cell r="E50">
            <v>14</v>
          </cell>
        </row>
        <row r="51">
          <cell r="A51" t="str">
            <v>ЕГИПЕТ</v>
          </cell>
          <cell r="B51">
            <v>11</v>
          </cell>
          <cell r="C51">
            <v>1</v>
          </cell>
          <cell r="D51">
            <v>1</v>
          </cell>
          <cell r="E51">
            <v>1</v>
          </cell>
        </row>
        <row r="52">
          <cell r="A52" t="str">
            <v>МАКЕДОНИЯ</v>
          </cell>
          <cell r="B52">
            <v>7</v>
          </cell>
          <cell r="C52">
            <v>1</v>
          </cell>
          <cell r="D52">
            <v>3</v>
          </cell>
          <cell r="E52">
            <v>0</v>
          </cell>
        </row>
        <row r="53">
          <cell r="A53" t="str">
            <v>МОНГОЛИЯ</v>
          </cell>
          <cell r="B53">
            <v>1</v>
          </cell>
          <cell r="C53">
            <v>0</v>
          </cell>
          <cell r="D53">
            <v>7</v>
          </cell>
          <cell r="E53">
            <v>1</v>
          </cell>
        </row>
        <row r="54">
          <cell r="A54" t="str">
            <v>АЛЖИР</v>
          </cell>
          <cell r="B54">
            <v>0</v>
          </cell>
          <cell r="C54">
            <v>6</v>
          </cell>
          <cell r="D54">
            <v>6</v>
          </cell>
          <cell r="E54">
            <v>0</v>
          </cell>
        </row>
        <row r="55">
          <cell r="A55" t="str">
            <v>ИЗРАИЛЬ</v>
          </cell>
          <cell r="B55">
            <v>5</v>
          </cell>
          <cell r="C55">
            <v>0</v>
          </cell>
          <cell r="D55">
            <v>0</v>
          </cell>
          <cell r="E55">
            <v>0</v>
          </cell>
        </row>
        <row r="56">
          <cell r="A56" t="str">
            <v>ЛЮКСЕМБУРГ</v>
          </cell>
          <cell r="B56">
            <v>0</v>
          </cell>
          <cell r="C56">
            <v>0</v>
          </cell>
          <cell r="D56">
            <v>1</v>
          </cell>
          <cell r="E56">
            <v>1</v>
          </cell>
        </row>
      </sheetData>
      <sheetData sheetId="1" refreshError="1">
        <row r="1">
          <cell r="A1" t="str">
            <v>Выражение2</v>
          </cell>
          <cell r="B1" t="str">
            <v>импорт по месяцам 1998</v>
          </cell>
          <cell r="C1" t="str">
            <v>1</v>
          </cell>
          <cell r="D1" t="str">
            <v>2</v>
          </cell>
          <cell r="E1" t="str">
            <v>3</v>
          </cell>
          <cell r="F1" t="str">
            <v>4</v>
          </cell>
          <cell r="G1" t="str">
            <v>5</v>
          </cell>
          <cell r="H1" t="str">
            <v>6</v>
          </cell>
          <cell r="I1" t="str">
            <v>7</v>
          </cell>
          <cell r="J1" t="str">
            <v>8</v>
          </cell>
          <cell r="K1" t="str">
            <v>9</v>
          </cell>
          <cell r="L1" t="str">
            <v>10</v>
          </cell>
        </row>
        <row r="2">
          <cell r="A2" t="str">
            <v>7303</v>
          </cell>
          <cell r="B2" t="str">
            <v>УКРАИНА</v>
          </cell>
          <cell r="C2">
            <v>14</v>
          </cell>
          <cell r="D2">
            <v>270</v>
          </cell>
          <cell r="E2">
            <v>60</v>
          </cell>
        </row>
        <row r="3">
          <cell r="A3" t="str">
            <v>7303</v>
          </cell>
          <cell r="B3" t="str">
            <v>ГЕРМАНИЯ</v>
          </cell>
          <cell r="C3">
            <v>9</v>
          </cell>
          <cell r="D3">
            <v>36</v>
          </cell>
          <cell r="E3">
            <v>151</v>
          </cell>
        </row>
        <row r="4">
          <cell r="A4" t="str">
            <v>7303</v>
          </cell>
          <cell r="B4" t="str">
            <v>ГРУЗИЯ</v>
          </cell>
          <cell r="C4">
            <v>167</v>
          </cell>
          <cell r="D4">
            <v>0</v>
          </cell>
          <cell r="E4">
            <v>132</v>
          </cell>
        </row>
        <row r="5">
          <cell r="A5" t="str">
            <v>7303</v>
          </cell>
          <cell r="B5" t="str">
            <v>ВЕНГРИЯ</v>
          </cell>
          <cell r="C5">
            <v>73</v>
          </cell>
          <cell r="D5">
            <v>73</v>
          </cell>
          <cell r="E5">
            <v>1606</v>
          </cell>
        </row>
        <row r="6">
          <cell r="A6" t="str">
            <v>7303</v>
          </cell>
          <cell r="B6" t="str">
            <v>ИСПАНИЯ</v>
          </cell>
          <cell r="C6">
            <v>9</v>
          </cell>
          <cell r="D6">
            <v>30</v>
          </cell>
          <cell r="E6">
            <v>151</v>
          </cell>
        </row>
        <row r="7">
          <cell r="A7" t="str">
            <v>7303</v>
          </cell>
          <cell r="B7" t="str">
            <v>ЛИТВА</v>
          </cell>
          <cell r="C7">
            <v>13</v>
          </cell>
          <cell r="D7">
            <v>3</v>
          </cell>
          <cell r="E7">
            <v>4</v>
          </cell>
        </row>
        <row r="8">
          <cell r="A8" t="str">
            <v>7303</v>
          </cell>
          <cell r="B8" t="str">
            <v>ЧЕХИЯ</v>
          </cell>
          <cell r="C8">
            <v>17</v>
          </cell>
          <cell r="D8">
            <v>17</v>
          </cell>
          <cell r="E8">
            <v>189</v>
          </cell>
        </row>
        <row r="9">
          <cell r="A9" t="str">
            <v>7303</v>
          </cell>
          <cell r="B9" t="str">
            <v>США</v>
          </cell>
          <cell r="C9">
            <v>5</v>
          </cell>
          <cell r="D9">
            <v>3</v>
          </cell>
          <cell r="E9">
            <v>3</v>
          </cell>
        </row>
        <row r="10">
          <cell r="A10" t="str">
            <v>7303</v>
          </cell>
          <cell r="B10" t="str">
            <v>ТУРЦИЯ</v>
          </cell>
          <cell r="C10">
            <v>1</v>
          </cell>
          <cell r="D10">
            <v>0</v>
          </cell>
          <cell r="E10">
            <v>8</v>
          </cell>
        </row>
        <row r="11">
          <cell r="A11" t="str">
            <v>7303</v>
          </cell>
          <cell r="B11" t="str">
            <v>РУМЫНИЯ</v>
          </cell>
          <cell r="C11">
            <v>13</v>
          </cell>
          <cell r="D11">
            <v>3</v>
          </cell>
          <cell r="E11">
            <v>7</v>
          </cell>
        </row>
        <row r="12">
          <cell r="A12" t="str">
            <v>7303</v>
          </cell>
          <cell r="B12" t="str">
            <v>ФИНЛЯНДИЯ</v>
          </cell>
          <cell r="C12">
            <v>1</v>
          </cell>
          <cell r="D12">
            <v>5</v>
          </cell>
          <cell r="E12">
            <v>0</v>
          </cell>
        </row>
        <row r="13">
          <cell r="A13" t="str">
            <v>7303</v>
          </cell>
          <cell r="B13" t="str">
            <v>ИТАЛИЯ</v>
          </cell>
          <cell r="C13">
            <v>2</v>
          </cell>
          <cell r="D13">
            <v>0</v>
          </cell>
          <cell r="E13">
            <v>3</v>
          </cell>
        </row>
        <row r="14">
          <cell r="A14" t="str">
            <v>7303</v>
          </cell>
          <cell r="B14" t="str">
            <v>АВСТРИЯ</v>
          </cell>
          <cell r="C14">
            <v>4</v>
          </cell>
          <cell r="D14">
            <v>0</v>
          </cell>
          <cell r="E14">
            <v>4</v>
          </cell>
        </row>
        <row r="15">
          <cell r="A15" t="str">
            <v>7303</v>
          </cell>
          <cell r="B15" t="str">
            <v>ВЕНГРИЯ</v>
          </cell>
          <cell r="C15">
            <v>2</v>
          </cell>
          <cell r="D15">
            <v>2</v>
          </cell>
          <cell r="E15">
            <v>7</v>
          </cell>
        </row>
        <row r="16">
          <cell r="A16" t="str">
            <v>7303</v>
          </cell>
          <cell r="B16" t="str">
            <v>СЛОВАКИЯ</v>
          </cell>
          <cell r="C16">
            <v>1</v>
          </cell>
          <cell r="D16">
            <v>1</v>
          </cell>
          <cell r="E16">
            <v>310</v>
          </cell>
        </row>
        <row r="17">
          <cell r="A17" t="str">
            <v>7303</v>
          </cell>
          <cell r="B17" t="str">
            <v>ВЕЛИКОБРИТАНИЯ</v>
          </cell>
          <cell r="C17">
            <v>5</v>
          </cell>
          <cell r="D17">
            <v>0</v>
          </cell>
          <cell r="E17">
            <v>3</v>
          </cell>
        </row>
        <row r="18">
          <cell r="A18" t="str">
            <v>7303</v>
          </cell>
          <cell r="B18" t="str">
            <v>КИТАЙ</v>
          </cell>
          <cell r="C18">
            <v>1</v>
          </cell>
          <cell r="D18">
            <v>0</v>
          </cell>
          <cell r="E18">
            <v>0</v>
          </cell>
        </row>
        <row r="19">
          <cell r="A19" t="str">
            <v>7303</v>
          </cell>
          <cell r="B19" t="str">
            <v>НИДЕРЛАНДЫ</v>
          </cell>
          <cell r="C19">
            <v>14</v>
          </cell>
          <cell r="D19">
            <v>0</v>
          </cell>
          <cell r="E19">
            <v>0</v>
          </cell>
        </row>
        <row r="20">
          <cell r="A20" t="str">
            <v>7303</v>
          </cell>
          <cell r="B20" t="str">
            <v>НОРВЕГИЯ</v>
          </cell>
          <cell r="C20">
            <v>1</v>
          </cell>
          <cell r="D20">
            <v>5</v>
          </cell>
          <cell r="E20">
            <v>0</v>
          </cell>
        </row>
        <row r="21">
          <cell r="A21" t="str">
            <v>7303</v>
          </cell>
          <cell r="B21" t="str">
            <v>РЕСПУБЛИКА КОРЕЯ</v>
          </cell>
          <cell r="C21">
            <v>0</v>
          </cell>
          <cell r="D21">
            <v>0</v>
          </cell>
          <cell r="E21">
            <v>538</v>
          </cell>
        </row>
        <row r="22">
          <cell r="A22" t="str">
            <v>7304</v>
          </cell>
          <cell r="B22" t="str">
            <v>УКРАИНА</v>
          </cell>
          <cell r="C22">
            <v>25417</v>
          </cell>
          <cell r="D22">
            <v>31631</v>
          </cell>
          <cell r="E22">
            <v>25207</v>
          </cell>
          <cell r="F22">
            <v>33066</v>
          </cell>
          <cell r="G22">
            <v>15032</v>
          </cell>
          <cell r="H22">
            <v>25525</v>
          </cell>
          <cell r="I22">
            <v>21997</v>
          </cell>
          <cell r="J22">
            <v>24919</v>
          </cell>
          <cell r="K22">
            <v>17750</v>
          </cell>
          <cell r="L22">
            <v>10678</v>
          </cell>
        </row>
        <row r="23">
          <cell r="A23" t="str">
            <v>7304</v>
          </cell>
          <cell r="B23" t="str">
            <v>АВСТРИЯ</v>
          </cell>
          <cell r="C23">
            <v>1434</v>
          </cell>
          <cell r="D23">
            <v>2752</v>
          </cell>
          <cell r="E23">
            <v>1771</v>
          </cell>
          <cell r="F23">
            <v>2331</v>
          </cell>
          <cell r="G23">
            <v>1174</v>
          </cell>
          <cell r="H23">
            <v>187</v>
          </cell>
          <cell r="I23">
            <v>1100</v>
          </cell>
          <cell r="J23">
            <v>4157</v>
          </cell>
          <cell r="K23">
            <v>2952</v>
          </cell>
          <cell r="L23">
            <v>506</v>
          </cell>
        </row>
        <row r="24">
          <cell r="A24" t="str">
            <v>7304</v>
          </cell>
          <cell r="B24" t="str">
            <v>МЕКСИКА</v>
          </cell>
          <cell r="C24">
            <v>3734</v>
          </cell>
          <cell r="D24">
            <v>3734</v>
          </cell>
          <cell r="E24">
            <v>7142</v>
          </cell>
          <cell r="F24">
            <v>1281</v>
          </cell>
          <cell r="G24">
            <v>2504</v>
          </cell>
        </row>
        <row r="25">
          <cell r="A25" t="str">
            <v>7304</v>
          </cell>
          <cell r="B25" t="str">
            <v>АРГЕНТИНА</v>
          </cell>
          <cell r="C25">
            <v>726</v>
          </cell>
          <cell r="D25">
            <v>3492</v>
          </cell>
          <cell r="E25">
            <v>100</v>
          </cell>
          <cell r="F25">
            <v>7274</v>
          </cell>
          <cell r="G25">
            <v>7274</v>
          </cell>
          <cell r="H25">
            <v>302</v>
          </cell>
          <cell r="I25">
            <v>0</v>
          </cell>
          <cell r="J25">
            <v>302</v>
          </cell>
        </row>
        <row r="26">
          <cell r="A26" t="str">
            <v>7304</v>
          </cell>
          <cell r="B26" t="str">
            <v>ЯПОНИЯ</v>
          </cell>
          <cell r="C26">
            <v>302</v>
          </cell>
          <cell r="D26">
            <v>891</v>
          </cell>
          <cell r="E26">
            <v>4034</v>
          </cell>
          <cell r="F26">
            <v>4034</v>
          </cell>
          <cell r="G26">
            <v>948</v>
          </cell>
          <cell r="H26">
            <v>1617</v>
          </cell>
          <cell r="I26">
            <v>317</v>
          </cell>
          <cell r="J26">
            <v>0</v>
          </cell>
          <cell r="K26">
            <v>2763</v>
          </cell>
          <cell r="L26">
            <v>2</v>
          </cell>
        </row>
        <row r="27">
          <cell r="A27" t="str">
            <v>7304</v>
          </cell>
          <cell r="B27" t="str">
            <v>ГЕРМАНИЯ</v>
          </cell>
          <cell r="C27">
            <v>1333</v>
          </cell>
          <cell r="D27">
            <v>1591</v>
          </cell>
          <cell r="E27">
            <v>44</v>
          </cell>
          <cell r="F27">
            <v>510</v>
          </cell>
          <cell r="G27">
            <v>117</v>
          </cell>
          <cell r="H27">
            <v>555</v>
          </cell>
          <cell r="I27">
            <v>493</v>
          </cell>
          <cell r="J27">
            <v>82</v>
          </cell>
          <cell r="K27">
            <v>37</v>
          </cell>
          <cell r="L27">
            <v>147</v>
          </cell>
        </row>
        <row r="28">
          <cell r="A28" t="str">
            <v>7304</v>
          </cell>
          <cell r="B28" t="str">
            <v>ФРАНЦИЯ</v>
          </cell>
          <cell r="C28">
            <v>540</v>
          </cell>
          <cell r="D28">
            <v>433</v>
          </cell>
          <cell r="E28">
            <v>32</v>
          </cell>
          <cell r="F28">
            <v>185</v>
          </cell>
          <cell r="G28">
            <v>103</v>
          </cell>
          <cell r="H28">
            <v>666</v>
          </cell>
          <cell r="I28">
            <v>615</v>
          </cell>
          <cell r="J28">
            <v>14</v>
          </cell>
          <cell r="K28">
            <v>1712</v>
          </cell>
          <cell r="L28">
            <v>0</v>
          </cell>
        </row>
        <row r="29">
          <cell r="A29" t="str">
            <v>7304</v>
          </cell>
          <cell r="B29" t="str">
            <v>РУМЫНИЯ</v>
          </cell>
          <cell r="C29">
            <v>458</v>
          </cell>
          <cell r="D29">
            <v>847</v>
          </cell>
          <cell r="E29">
            <v>302</v>
          </cell>
          <cell r="F29">
            <v>51</v>
          </cell>
          <cell r="G29">
            <v>41</v>
          </cell>
          <cell r="H29">
            <v>14</v>
          </cell>
          <cell r="I29">
            <v>101</v>
          </cell>
          <cell r="J29">
            <v>672</v>
          </cell>
          <cell r="K29">
            <v>672</v>
          </cell>
          <cell r="L29">
            <v>1548</v>
          </cell>
        </row>
        <row r="30">
          <cell r="A30" t="str">
            <v>7304</v>
          </cell>
          <cell r="B30" t="str">
            <v>ЧЕХИЯ</v>
          </cell>
          <cell r="C30">
            <v>340</v>
          </cell>
          <cell r="D30">
            <v>30</v>
          </cell>
          <cell r="E30">
            <v>499</v>
          </cell>
          <cell r="F30">
            <v>1460</v>
          </cell>
          <cell r="G30">
            <v>618</v>
          </cell>
          <cell r="H30">
            <v>206</v>
          </cell>
          <cell r="I30">
            <v>30</v>
          </cell>
          <cell r="J30">
            <v>39</v>
          </cell>
          <cell r="K30">
            <v>167</v>
          </cell>
          <cell r="L30">
            <v>1</v>
          </cell>
        </row>
        <row r="31">
          <cell r="A31" t="str">
            <v>7304</v>
          </cell>
          <cell r="B31" t="str">
            <v>ПОЛЬША</v>
          </cell>
          <cell r="C31">
            <v>677</v>
          </cell>
          <cell r="D31">
            <v>1170</v>
          </cell>
          <cell r="E31">
            <v>15</v>
          </cell>
          <cell r="F31">
            <v>241</v>
          </cell>
          <cell r="G31">
            <v>188</v>
          </cell>
          <cell r="H31">
            <v>82</v>
          </cell>
          <cell r="I31">
            <v>486</v>
          </cell>
          <cell r="J31">
            <v>0</v>
          </cell>
          <cell r="K31">
            <v>207</v>
          </cell>
          <cell r="L31">
            <v>3</v>
          </cell>
        </row>
        <row r="32">
          <cell r="A32" t="str">
            <v>7304</v>
          </cell>
          <cell r="B32" t="str">
            <v>ГРУЗИЯ</v>
          </cell>
          <cell r="C32">
            <v>168</v>
          </cell>
          <cell r="D32">
            <v>1591</v>
          </cell>
          <cell r="E32">
            <v>596</v>
          </cell>
          <cell r="F32">
            <v>510</v>
          </cell>
          <cell r="G32">
            <v>117</v>
          </cell>
          <cell r="H32">
            <v>555</v>
          </cell>
          <cell r="I32">
            <v>493</v>
          </cell>
          <cell r="J32">
            <v>118</v>
          </cell>
          <cell r="K32">
            <v>37</v>
          </cell>
          <cell r="L32">
            <v>147</v>
          </cell>
        </row>
        <row r="33">
          <cell r="A33" t="str">
            <v>7304</v>
          </cell>
          <cell r="B33" t="str">
            <v>США</v>
          </cell>
          <cell r="C33">
            <v>0</v>
          </cell>
          <cell r="D33">
            <v>15</v>
          </cell>
          <cell r="E33">
            <v>35</v>
          </cell>
          <cell r="F33">
            <v>11</v>
          </cell>
          <cell r="G33">
            <v>187</v>
          </cell>
          <cell r="H33">
            <v>151</v>
          </cell>
          <cell r="I33">
            <v>196</v>
          </cell>
          <cell r="J33">
            <v>19</v>
          </cell>
          <cell r="K33">
            <v>87</v>
          </cell>
          <cell r="L33">
            <v>100</v>
          </cell>
        </row>
        <row r="34">
          <cell r="A34" t="str">
            <v>7304</v>
          </cell>
          <cell r="B34" t="str">
            <v>ИСПАНИЯ</v>
          </cell>
          <cell r="C34">
            <v>649</v>
          </cell>
          <cell r="D34">
            <v>39</v>
          </cell>
          <cell r="E34">
            <v>39</v>
          </cell>
          <cell r="F34">
            <v>13</v>
          </cell>
          <cell r="G34">
            <v>6</v>
          </cell>
          <cell r="H34">
            <v>6</v>
          </cell>
          <cell r="I34">
            <v>6</v>
          </cell>
          <cell r="J34">
            <v>6</v>
          </cell>
          <cell r="K34">
            <v>0</v>
          </cell>
          <cell r="L34">
            <v>0</v>
          </cell>
        </row>
        <row r="35">
          <cell r="A35" t="str">
            <v>7304</v>
          </cell>
          <cell r="B35" t="str">
            <v>ВЕЛИКОБРИТАНИЯ</v>
          </cell>
          <cell r="C35">
            <v>107</v>
          </cell>
          <cell r="D35">
            <v>207</v>
          </cell>
          <cell r="E35">
            <v>0</v>
          </cell>
          <cell r="F35">
            <v>4</v>
          </cell>
          <cell r="G35">
            <v>102</v>
          </cell>
          <cell r="H35">
            <v>215</v>
          </cell>
          <cell r="I35">
            <v>45</v>
          </cell>
          <cell r="J35">
            <v>29</v>
          </cell>
          <cell r="K35">
            <v>2</v>
          </cell>
          <cell r="L35">
            <v>33</v>
          </cell>
        </row>
        <row r="36">
          <cell r="A36" t="str">
            <v>7304</v>
          </cell>
          <cell r="B36" t="str">
            <v>СИНГАПУР</v>
          </cell>
          <cell r="C36">
            <v>0</v>
          </cell>
          <cell r="D36">
            <v>133</v>
          </cell>
          <cell r="E36">
            <v>133</v>
          </cell>
          <cell r="F36">
            <v>192</v>
          </cell>
          <cell r="G36">
            <v>0</v>
          </cell>
          <cell r="H36">
            <v>229</v>
          </cell>
          <cell r="I36">
            <v>133</v>
          </cell>
          <cell r="J36">
            <v>133</v>
          </cell>
          <cell r="K36">
            <v>192</v>
          </cell>
          <cell r="L36">
            <v>25</v>
          </cell>
        </row>
        <row r="37">
          <cell r="A37" t="str">
            <v>7304</v>
          </cell>
          <cell r="B37" t="str">
            <v>ФИНЛЯНДИЯ</v>
          </cell>
          <cell r="C37">
            <v>65</v>
          </cell>
          <cell r="D37">
            <v>186</v>
          </cell>
          <cell r="E37">
            <v>81</v>
          </cell>
          <cell r="F37">
            <v>65</v>
          </cell>
          <cell r="G37">
            <v>27</v>
          </cell>
          <cell r="H37">
            <v>54</v>
          </cell>
          <cell r="I37">
            <v>32</v>
          </cell>
          <cell r="J37">
            <v>60</v>
          </cell>
          <cell r="K37">
            <v>41</v>
          </cell>
          <cell r="L37">
            <v>25</v>
          </cell>
        </row>
        <row r="38">
          <cell r="A38" t="str">
            <v>7304</v>
          </cell>
          <cell r="B38" t="str">
            <v>НИДЕРЛАНДЫ</v>
          </cell>
          <cell r="C38">
            <v>0</v>
          </cell>
          <cell r="D38">
            <v>0</v>
          </cell>
          <cell r="E38">
            <v>285</v>
          </cell>
          <cell r="F38">
            <v>32</v>
          </cell>
          <cell r="G38">
            <v>0</v>
          </cell>
          <cell r="H38">
            <v>12</v>
          </cell>
          <cell r="I38">
            <v>98</v>
          </cell>
          <cell r="J38">
            <v>68</v>
          </cell>
          <cell r="K38">
            <v>124</v>
          </cell>
          <cell r="L38">
            <v>2</v>
          </cell>
        </row>
        <row r="39">
          <cell r="A39" t="str">
            <v>7304</v>
          </cell>
          <cell r="B39" t="str">
            <v>ЛАТВИЯ</v>
          </cell>
          <cell r="C39">
            <v>57</v>
          </cell>
          <cell r="D39">
            <v>70</v>
          </cell>
          <cell r="E39">
            <v>68</v>
          </cell>
          <cell r="F39">
            <v>36</v>
          </cell>
          <cell r="G39">
            <v>6</v>
          </cell>
          <cell r="H39">
            <v>29</v>
          </cell>
          <cell r="I39">
            <v>20</v>
          </cell>
          <cell r="J39">
            <v>55</v>
          </cell>
          <cell r="K39">
            <v>3</v>
          </cell>
          <cell r="L39">
            <v>0</v>
          </cell>
        </row>
        <row r="40">
          <cell r="A40" t="str">
            <v>7304</v>
          </cell>
          <cell r="B40" t="str">
            <v>БЕЛЬГИЯ</v>
          </cell>
          <cell r="C40">
            <v>0</v>
          </cell>
          <cell r="D40">
            <v>13</v>
          </cell>
          <cell r="E40">
            <v>4</v>
          </cell>
          <cell r="F40">
            <v>26</v>
          </cell>
          <cell r="G40">
            <v>0</v>
          </cell>
          <cell r="H40">
            <v>277</v>
          </cell>
          <cell r="I40">
            <v>0</v>
          </cell>
          <cell r="J40">
            <v>0</v>
          </cell>
          <cell r="K40">
            <v>8</v>
          </cell>
          <cell r="L40">
            <v>0</v>
          </cell>
        </row>
        <row r="41">
          <cell r="A41" t="str">
            <v>7304</v>
          </cell>
          <cell r="B41" t="str">
            <v>ИТАЛИЯ</v>
          </cell>
          <cell r="C41">
            <v>13</v>
          </cell>
          <cell r="D41">
            <v>32</v>
          </cell>
          <cell r="E41">
            <v>45</v>
          </cell>
          <cell r="F41">
            <v>12</v>
          </cell>
          <cell r="G41">
            <v>15</v>
          </cell>
          <cell r="H41">
            <v>146</v>
          </cell>
          <cell r="I41">
            <v>13</v>
          </cell>
          <cell r="J41">
            <v>13</v>
          </cell>
          <cell r="K41">
            <v>0</v>
          </cell>
          <cell r="L41">
            <v>0</v>
          </cell>
        </row>
        <row r="42">
          <cell r="A42" t="str">
            <v>7304</v>
          </cell>
          <cell r="B42" t="str">
            <v>КАЗАХСТАН</v>
          </cell>
          <cell r="C42">
            <v>5</v>
          </cell>
          <cell r="D42">
            <v>8</v>
          </cell>
          <cell r="E42">
            <v>82</v>
          </cell>
          <cell r="F42">
            <v>26</v>
          </cell>
          <cell r="G42">
            <v>7</v>
          </cell>
          <cell r="H42">
            <v>20</v>
          </cell>
          <cell r="I42">
            <v>48</v>
          </cell>
          <cell r="J42">
            <v>40</v>
          </cell>
          <cell r="K42">
            <v>50</v>
          </cell>
          <cell r="L42">
            <v>0</v>
          </cell>
        </row>
        <row r="43">
          <cell r="A43" t="str">
            <v>7304</v>
          </cell>
          <cell r="B43" t="str">
            <v>АЗЕРБАЙДЖАН</v>
          </cell>
          <cell r="C43">
            <v>110</v>
          </cell>
          <cell r="D43">
            <v>150</v>
          </cell>
          <cell r="E43">
            <v>110</v>
          </cell>
          <cell r="F43">
            <v>150</v>
          </cell>
          <cell r="G43">
            <v>5</v>
          </cell>
          <cell r="H43">
            <v>0</v>
          </cell>
          <cell r="I43">
            <v>0</v>
          </cell>
        </row>
        <row r="44">
          <cell r="A44" t="str">
            <v>7304</v>
          </cell>
          <cell r="B44" t="str">
            <v>КИРГИЗИЯ</v>
          </cell>
          <cell r="C44">
            <v>24</v>
          </cell>
          <cell r="D44">
            <v>105</v>
          </cell>
          <cell r="E44">
            <v>50</v>
          </cell>
          <cell r="F44">
            <v>3</v>
          </cell>
          <cell r="G44">
            <v>50</v>
          </cell>
          <cell r="H44">
            <v>69</v>
          </cell>
          <cell r="I44">
            <v>69</v>
          </cell>
          <cell r="J44">
            <v>6</v>
          </cell>
          <cell r="K44">
            <v>11</v>
          </cell>
        </row>
        <row r="45">
          <cell r="A45" t="str">
            <v>7304</v>
          </cell>
          <cell r="B45" t="str">
            <v>ВЕНГРИЯ</v>
          </cell>
          <cell r="C45">
            <v>3</v>
          </cell>
          <cell r="D45">
            <v>9</v>
          </cell>
          <cell r="E45">
            <v>3</v>
          </cell>
          <cell r="F45">
            <v>9</v>
          </cell>
          <cell r="G45">
            <v>49</v>
          </cell>
          <cell r="H45">
            <v>0</v>
          </cell>
          <cell r="I45">
            <v>0</v>
          </cell>
          <cell r="J45">
            <v>183</v>
          </cell>
          <cell r="K45">
            <v>5</v>
          </cell>
          <cell r="L45">
            <v>0</v>
          </cell>
        </row>
        <row r="46">
          <cell r="A46" t="str">
            <v>7304</v>
          </cell>
          <cell r="B46" t="str">
            <v>ТУРЦИЯ</v>
          </cell>
          <cell r="C46">
            <v>43</v>
          </cell>
          <cell r="D46">
            <v>10</v>
          </cell>
          <cell r="E46">
            <v>0</v>
          </cell>
          <cell r="F46">
            <v>6</v>
          </cell>
          <cell r="G46">
            <v>42</v>
          </cell>
          <cell r="H46">
            <v>36</v>
          </cell>
          <cell r="I46">
            <v>10</v>
          </cell>
          <cell r="J46">
            <v>1</v>
          </cell>
          <cell r="K46">
            <v>0</v>
          </cell>
          <cell r="L46">
            <v>7</v>
          </cell>
        </row>
        <row r="47">
          <cell r="A47" t="str">
            <v>7304</v>
          </cell>
          <cell r="B47" t="str">
            <v>ДАНИЯ</v>
          </cell>
          <cell r="C47">
            <v>0</v>
          </cell>
          <cell r="D47">
            <v>24</v>
          </cell>
          <cell r="E47">
            <v>9</v>
          </cell>
          <cell r="F47">
            <v>0</v>
          </cell>
          <cell r="G47">
            <v>8</v>
          </cell>
          <cell r="H47">
            <v>16</v>
          </cell>
          <cell r="I47">
            <v>87</v>
          </cell>
          <cell r="J47">
            <v>2</v>
          </cell>
          <cell r="K47">
            <v>6</v>
          </cell>
          <cell r="L47">
            <v>4</v>
          </cell>
        </row>
        <row r="48">
          <cell r="A48" t="str">
            <v>7304</v>
          </cell>
          <cell r="B48" t="str">
            <v>ЛИТВА</v>
          </cell>
          <cell r="C48">
            <v>2</v>
          </cell>
          <cell r="D48">
            <v>7</v>
          </cell>
          <cell r="E48">
            <v>15</v>
          </cell>
          <cell r="F48">
            <v>2</v>
          </cell>
          <cell r="G48">
            <v>8</v>
          </cell>
          <cell r="H48">
            <v>40</v>
          </cell>
          <cell r="I48">
            <v>63</v>
          </cell>
          <cell r="J48">
            <v>1</v>
          </cell>
          <cell r="K48">
            <v>2</v>
          </cell>
          <cell r="L48">
            <v>1</v>
          </cell>
        </row>
        <row r="49">
          <cell r="A49" t="str">
            <v>7304</v>
          </cell>
          <cell r="B49" t="str">
            <v>БЕЛОРУССИЯ</v>
          </cell>
          <cell r="C49">
            <v>70</v>
          </cell>
          <cell r="D49">
            <v>61</v>
          </cell>
          <cell r="E49">
            <v>1</v>
          </cell>
          <cell r="F49">
            <v>70</v>
          </cell>
          <cell r="G49">
            <v>61</v>
          </cell>
        </row>
        <row r="50">
          <cell r="A50" t="str">
            <v>7304</v>
          </cell>
          <cell r="B50" t="str">
            <v>РЕСПУБЛИКА КОРЕЯ</v>
          </cell>
          <cell r="C50">
            <v>6</v>
          </cell>
          <cell r="D50">
            <v>55</v>
          </cell>
          <cell r="E50">
            <v>0</v>
          </cell>
          <cell r="F50">
            <v>13</v>
          </cell>
          <cell r="G50">
            <v>6</v>
          </cell>
          <cell r="H50">
            <v>0</v>
          </cell>
          <cell r="I50">
            <v>0</v>
          </cell>
          <cell r="J50">
            <v>3</v>
          </cell>
          <cell r="K50">
            <v>11</v>
          </cell>
          <cell r="L50">
            <v>28</v>
          </cell>
        </row>
        <row r="51">
          <cell r="A51" t="str">
            <v>7304</v>
          </cell>
          <cell r="B51" t="str">
            <v>МОЛДАВИЯ</v>
          </cell>
          <cell r="C51">
            <v>61</v>
          </cell>
          <cell r="D51">
            <v>61</v>
          </cell>
          <cell r="E51">
            <v>39</v>
          </cell>
          <cell r="F51">
            <v>0</v>
          </cell>
          <cell r="G51">
            <v>39</v>
          </cell>
          <cell r="H51">
            <v>39</v>
          </cell>
        </row>
        <row r="52">
          <cell r="A52" t="str">
            <v>7304</v>
          </cell>
          <cell r="B52" t="str">
            <v>СЛОВАКИЯ</v>
          </cell>
          <cell r="C52">
            <v>3</v>
          </cell>
          <cell r="D52">
            <v>1</v>
          </cell>
          <cell r="E52">
            <v>7</v>
          </cell>
          <cell r="F52">
            <v>8</v>
          </cell>
          <cell r="G52">
            <v>0</v>
          </cell>
          <cell r="H52">
            <v>0</v>
          </cell>
          <cell r="I52">
            <v>10</v>
          </cell>
          <cell r="J52">
            <v>40</v>
          </cell>
          <cell r="K52">
            <v>8</v>
          </cell>
          <cell r="L52">
            <v>11</v>
          </cell>
        </row>
        <row r="53">
          <cell r="A53" t="str">
            <v>7304</v>
          </cell>
          <cell r="B53" t="str">
            <v>НОРВЕГИЯ</v>
          </cell>
          <cell r="C53">
            <v>1</v>
          </cell>
          <cell r="D53">
            <v>0</v>
          </cell>
          <cell r="E53">
            <v>2</v>
          </cell>
          <cell r="F53">
            <v>2</v>
          </cell>
          <cell r="G53">
            <v>11</v>
          </cell>
          <cell r="H53">
            <v>4</v>
          </cell>
          <cell r="I53">
            <v>24</v>
          </cell>
          <cell r="J53">
            <v>68</v>
          </cell>
          <cell r="K53">
            <v>4</v>
          </cell>
          <cell r="L53">
            <v>23</v>
          </cell>
        </row>
        <row r="54">
          <cell r="A54" t="str">
            <v>7304</v>
          </cell>
          <cell r="B54" t="str">
            <v>КАНАДА</v>
          </cell>
          <cell r="C54">
            <v>0</v>
          </cell>
          <cell r="D54">
            <v>0</v>
          </cell>
          <cell r="E54">
            <v>0</v>
          </cell>
          <cell r="F54">
            <v>1</v>
          </cell>
          <cell r="G54">
            <v>0</v>
          </cell>
          <cell r="H54">
            <v>46</v>
          </cell>
          <cell r="I54">
            <v>0</v>
          </cell>
          <cell r="J54">
            <v>4</v>
          </cell>
          <cell r="K54">
            <v>0</v>
          </cell>
          <cell r="L54">
            <v>0</v>
          </cell>
        </row>
        <row r="55">
          <cell r="A55" t="str">
            <v>7304</v>
          </cell>
          <cell r="B55" t="str">
            <v>ШВЕЦИЯ</v>
          </cell>
          <cell r="C55">
            <v>0</v>
          </cell>
          <cell r="D55">
            <v>0</v>
          </cell>
          <cell r="E55">
            <v>22</v>
          </cell>
          <cell r="F55">
            <v>4</v>
          </cell>
          <cell r="G55">
            <v>7</v>
          </cell>
          <cell r="H55">
            <v>6</v>
          </cell>
          <cell r="I55">
            <v>0</v>
          </cell>
          <cell r="J55">
            <v>4</v>
          </cell>
          <cell r="K55">
            <v>0</v>
          </cell>
          <cell r="L55">
            <v>0</v>
          </cell>
        </row>
        <row r="56">
          <cell r="A56" t="str">
            <v>7304</v>
          </cell>
          <cell r="B56" t="str">
            <v>АРМЕНИЯ</v>
          </cell>
          <cell r="C56">
            <v>20</v>
          </cell>
          <cell r="D56">
            <v>1170</v>
          </cell>
          <cell r="E56">
            <v>15</v>
          </cell>
          <cell r="F56">
            <v>241</v>
          </cell>
          <cell r="G56">
            <v>188</v>
          </cell>
          <cell r="H56">
            <v>82</v>
          </cell>
          <cell r="I56">
            <v>20</v>
          </cell>
          <cell r="J56">
            <v>0</v>
          </cell>
          <cell r="K56">
            <v>207</v>
          </cell>
          <cell r="L56">
            <v>3</v>
          </cell>
        </row>
        <row r="57">
          <cell r="A57" t="str">
            <v>7304</v>
          </cell>
          <cell r="B57" t="str">
            <v>ОБЪЕДИНЕННЫЕ АРАБ</v>
          </cell>
          <cell r="C57">
            <v>6</v>
          </cell>
          <cell r="D57">
            <v>0</v>
          </cell>
          <cell r="E57">
            <v>0</v>
          </cell>
          <cell r="F57">
            <v>36</v>
          </cell>
          <cell r="G57">
            <v>6</v>
          </cell>
          <cell r="H57">
            <v>0</v>
          </cell>
          <cell r="I57">
            <v>0</v>
          </cell>
          <cell r="J57">
            <v>0</v>
          </cell>
          <cell r="K57">
            <v>4</v>
          </cell>
          <cell r="L57">
            <v>0</v>
          </cell>
        </row>
        <row r="58">
          <cell r="A58" t="str">
            <v>7304</v>
          </cell>
          <cell r="B58" t="str">
            <v>КИТАЙ</v>
          </cell>
          <cell r="C58">
            <v>458</v>
          </cell>
          <cell r="D58">
            <v>847</v>
          </cell>
          <cell r="E58">
            <v>0</v>
          </cell>
          <cell r="F58">
            <v>9</v>
          </cell>
          <cell r="G58">
            <v>0</v>
          </cell>
          <cell r="H58">
            <v>24</v>
          </cell>
          <cell r="I58">
            <v>101</v>
          </cell>
          <cell r="J58">
            <v>0</v>
          </cell>
          <cell r="K58">
            <v>2</v>
          </cell>
          <cell r="L58">
            <v>0</v>
          </cell>
        </row>
        <row r="59">
          <cell r="A59" t="str">
            <v>7304</v>
          </cell>
          <cell r="B59" t="str">
            <v>УЗБЕКИСТАН</v>
          </cell>
          <cell r="C59">
            <v>35</v>
          </cell>
          <cell r="D59">
            <v>35</v>
          </cell>
          <cell r="E59">
            <v>35</v>
          </cell>
          <cell r="F59">
            <v>133</v>
          </cell>
          <cell r="G59">
            <v>192</v>
          </cell>
          <cell r="H59">
            <v>229</v>
          </cell>
          <cell r="I59">
            <v>133</v>
          </cell>
          <cell r="J59">
            <v>133</v>
          </cell>
          <cell r="K59">
            <v>192</v>
          </cell>
          <cell r="L59">
            <v>25</v>
          </cell>
        </row>
        <row r="60">
          <cell r="A60" t="str">
            <v>7304</v>
          </cell>
          <cell r="B60" t="str">
            <v>КИРГИЗИЯ</v>
          </cell>
          <cell r="C60">
            <v>3</v>
          </cell>
          <cell r="D60">
            <v>1</v>
          </cell>
          <cell r="E60">
            <v>7</v>
          </cell>
          <cell r="F60">
            <v>8</v>
          </cell>
          <cell r="G60">
            <v>0</v>
          </cell>
          <cell r="H60">
            <v>0</v>
          </cell>
          <cell r="I60">
            <v>10</v>
          </cell>
          <cell r="J60">
            <v>40</v>
          </cell>
          <cell r="K60">
            <v>11</v>
          </cell>
          <cell r="L60">
            <v>11</v>
          </cell>
        </row>
        <row r="61">
          <cell r="A61" t="str">
            <v>7304</v>
          </cell>
          <cell r="B61" t="str">
            <v>ГРЕЦИЯ</v>
          </cell>
          <cell r="C61">
            <v>0</v>
          </cell>
          <cell r="D61">
            <v>2</v>
          </cell>
          <cell r="E61">
            <v>0</v>
          </cell>
          <cell r="F61">
            <v>0</v>
          </cell>
          <cell r="G61">
            <v>4</v>
          </cell>
          <cell r="H61">
            <v>0</v>
          </cell>
          <cell r="I61">
            <v>0</v>
          </cell>
          <cell r="J61">
            <v>4</v>
          </cell>
          <cell r="K61">
            <v>1</v>
          </cell>
          <cell r="L61">
            <v>1</v>
          </cell>
        </row>
        <row r="62">
          <cell r="A62" t="str">
            <v>7304</v>
          </cell>
          <cell r="B62" t="str">
            <v>СЛОВЕНИЯ</v>
          </cell>
          <cell r="C62">
            <v>0</v>
          </cell>
          <cell r="D62">
            <v>15</v>
          </cell>
          <cell r="E62">
            <v>0</v>
          </cell>
          <cell r="F62">
            <v>0</v>
          </cell>
          <cell r="G62">
            <v>1</v>
          </cell>
          <cell r="H62">
            <v>0</v>
          </cell>
          <cell r="I62">
            <v>1</v>
          </cell>
          <cell r="J62">
            <v>7</v>
          </cell>
          <cell r="K62">
            <v>87</v>
          </cell>
          <cell r="L62">
            <v>1</v>
          </cell>
        </row>
        <row r="63">
          <cell r="A63" t="str">
            <v>7304</v>
          </cell>
          <cell r="B63" t="str">
            <v>ШВЕЙЦАРИЯ</v>
          </cell>
          <cell r="C63">
            <v>8</v>
          </cell>
          <cell r="D63">
            <v>0</v>
          </cell>
          <cell r="E63">
            <v>0</v>
          </cell>
          <cell r="F63">
            <v>0</v>
          </cell>
          <cell r="G63">
            <v>0</v>
          </cell>
          <cell r="H63">
            <v>0</v>
          </cell>
          <cell r="I63">
            <v>0</v>
          </cell>
          <cell r="J63">
            <v>0</v>
          </cell>
          <cell r="K63">
            <v>0</v>
          </cell>
          <cell r="L63">
            <v>0</v>
          </cell>
        </row>
        <row r="64">
          <cell r="A64" t="str">
            <v>7304</v>
          </cell>
          <cell r="B64" t="str">
            <v>ХОРВАТИЯ</v>
          </cell>
          <cell r="C64">
            <v>2</v>
          </cell>
          <cell r="D64">
            <v>2</v>
          </cell>
          <cell r="E64">
            <v>0</v>
          </cell>
          <cell r="F64">
            <v>5</v>
          </cell>
          <cell r="G64">
            <v>0</v>
          </cell>
          <cell r="H64">
            <v>1</v>
          </cell>
          <cell r="I64">
            <v>0</v>
          </cell>
          <cell r="J64">
            <v>0</v>
          </cell>
          <cell r="K64">
            <v>0</v>
          </cell>
          <cell r="L64">
            <v>0</v>
          </cell>
        </row>
        <row r="65">
          <cell r="A65" t="str">
            <v>7304</v>
          </cell>
          <cell r="B65" t="str">
            <v>БОЛГАРИЯ</v>
          </cell>
          <cell r="C65">
            <v>43</v>
          </cell>
          <cell r="D65">
            <v>10</v>
          </cell>
          <cell r="E65">
            <v>0</v>
          </cell>
          <cell r="F65">
            <v>6</v>
          </cell>
          <cell r="G65">
            <v>42</v>
          </cell>
          <cell r="H65">
            <v>36</v>
          </cell>
          <cell r="I65">
            <v>0</v>
          </cell>
          <cell r="J65">
            <v>1</v>
          </cell>
          <cell r="K65">
            <v>0</v>
          </cell>
          <cell r="L65">
            <v>7</v>
          </cell>
        </row>
        <row r="66">
          <cell r="A66" t="str">
            <v>7304</v>
          </cell>
          <cell r="B66" t="str">
            <v>КИПР</v>
          </cell>
          <cell r="C66">
            <v>5</v>
          </cell>
          <cell r="D66">
            <v>0</v>
          </cell>
          <cell r="E66">
            <v>35</v>
          </cell>
          <cell r="F66">
            <v>0</v>
          </cell>
          <cell r="G66">
            <v>5</v>
          </cell>
          <cell r="H66">
            <v>0</v>
          </cell>
          <cell r="I66">
            <v>0</v>
          </cell>
        </row>
        <row r="67">
          <cell r="A67" t="str">
            <v>7304</v>
          </cell>
          <cell r="B67" t="str">
            <v>ЭСТОНИЯ</v>
          </cell>
          <cell r="C67">
            <v>0</v>
          </cell>
          <cell r="D67">
            <v>0</v>
          </cell>
          <cell r="E67">
            <v>2</v>
          </cell>
          <cell r="F67">
            <v>0</v>
          </cell>
          <cell r="G67">
            <v>15032</v>
          </cell>
          <cell r="H67">
            <v>1</v>
          </cell>
          <cell r="I67">
            <v>21997</v>
          </cell>
          <cell r="J67">
            <v>0</v>
          </cell>
          <cell r="K67">
            <v>1</v>
          </cell>
          <cell r="L67">
            <v>0</v>
          </cell>
        </row>
        <row r="68">
          <cell r="A68" t="str">
            <v>7304</v>
          </cell>
          <cell r="B68" t="str">
            <v>ИРЛАНДИЯ</v>
          </cell>
          <cell r="C68">
            <v>65</v>
          </cell>
          <cell r="D68">
            <v>186</v>
          </cell>
          <cell r="E68">
            <v>3</v>
          </cell>
          <cell r="F68">
            <v>65</v>
          </cell>
          <cell r="G68">
            <v>27</v>
          </cell>
          <cell r="H68">
            <v>54</v>
          </cell>
          <cell r="I68">
            <v>32</v>
          </cell>
          <cell r="J68">
            <v>60</v>
          </cell>
          <cell r="K68">
            <v>41</v>
          </cell>
          <cell r="L68">
            <v>25</v>
          </cell>
        </row>
        <row r="69">
          <cell r="A69" t="str">
            <v>7304</v>
          </cell>
          <cell r="B69" t="str">
            <v>МАКЕДОНИЯ</v>
          </cell>
          <cell r="C69">
            <v>540</v>
          </cell>
          <cell r="D69">
            <v>433</v>
          </cell>
          <cell r="E69">
            <v>1</v>
          </cell>
          <cell r="F69">
            <v>185</v>
          </cell>
          <cell r="G69">
            <v>103</v>
          </cell>
          <cell r="H69">
            <v>666</v>
          </cell>
          <cell r="I69">
            <v>615</v>
          </cell>
          <cell r="J69">
            <v>14</v>
          </cell>
          <cell r="K69">
            <v>1712</v>
          </cell>
          <cell r="L69">
            <v>0</v>
          </cell>
        </row>
        <row r="70">
          <cell r="A70" t="str">
            <v>7304</v>
          </cell>
          <cell r="B70" t="str">
            <v>ТАЙВАНЬ</v>
          </cell>
          <cell r="C70">
            <v>1</v>
          </cell>
          <cell r="D70">
            <v>2</v>
          </cell>
          <cell r="E70">
            <v>0</v>
          </cell>
          <cell r="F70">
            <v>5</v>
          </cell>
          <cell r="G70">
            <v>0</v>
          </cell>
          <cell r="H70">
            <v>1</v>
          </cell>
          <cell r="I70">
            <v>0</v>
          </cell>
          <cell r="J70">
            <v>0</v>
          </cell>
          <cell r="K70">
            <v>0</v>
          </cell>
          <cell r="L70">
            <v>0</v>
          </cell>
        </row>
        <row r="71">
          <cell r="A71" t="str">
            <v>7304</v>
          </cell>
          <cell r="B71" t="str">
            <v>ИЗРАИЛЬ</v>
          </cell>
          <cell r="C71">
            <v>0</v>
          </cell>
          <cell r="D71">
            <v>30</v>
          </cell>
          <cell r="E71">
            <v>499</v>
          </cell>
          <cell r="F71">
            <v>1460</v>
          </cell>
          <cell r="G71">
            <v>0</v>
          </cell>
          <cell r="H71">
            <v>0</v>
          </cell>
          <cell r="I71">
            <v>30</v>
          </cell>
          <cell r="J71">
            <v>0</v>
          </cell>
          <cell r="K71">
            <v>167</v>
          </cell>
          <cell r="L71">
            <v>1</v>
          </cell>
        </row>
        <row r="72">
          <cell r="A72" t="str">
            <v>7304</v>
          </cell>
          <cell r="B72" t="str">
            <v>ЛЮКСЕМБУРГ</v>
          </cell>
          <cell r="C72">
            <v>8</v>
          </cell>
          <cell r="D72">
            <v>0</v>
          </cell>
          <cell r="E72">
            <v>0</v>
          </cell>
          <cell r="F72">
            <v>0</v>
          </cell>
          <cell r="G72">
            <v>0</v>
          </cell>
          <cell r="H72">
            <v>0</v>
          </cell>
          <cell r="I72">
            <v>0</v>
          </cell>
          <cell r="J72">
            <v>0</v>
          </cell>
          <cell r="K72">
            <v>0</v>
          </cell>
          <cell r="L72">
            <v>0</v>
          </cell>
        </row>
        <row r="73">
          <cell r="A73" t="str">
            <v>7304</v>
          </cell>
          <cell r="B73" t="str">
            <v>МОНГОЛИЯ</v>
          </cell>
          <cell r="C73">
            <v>0</v>
          </cell>
          <cell r="D73">
            <v>0</v>
          </cell>
          <cell r="E73">
            <v>22</v>
          </cell>
          <cell r="F73">
            <v>4</v>
          </cell>
          <cell r="G73">
            <v>7</v>
          </cell>
          <cell r="H73">
            <v>6</v>
          </cell>
          <cell r="I73">
            <v>0</v>
          </cell>
          <cell r="J73">
            <v>4</v>
          </cell>
          <cell r="K73">
            <v>0</v>
          </cell>
          <cell r="L73">
            <v>0</v>
          </cell>
        </row>
        <row r="74">
          <cell r="A74" t="str">
            <v>7304</v>
          </cell>
          <cell r="B74" t="str">
            <v>СЯНГАН (ГОНКОНГ)</v>
          </cell>
          <cell r="C74">
            <v>0</v>
          </cell>
          <cell r="D74">
            <v>0</v>
          </cell>
          <cell r="E74">
            <v>0</v>
          </cell>
          <cell r="F74">
            <v>0</v>
          </cell>
          <cell r="G74">
            <v>1</v>
          </cell>
          <cell r="H74">
            <v>1</v>
          </cell>
          <cell r="I74">
            <v>1</v>
          </cell>
          <cell r="J74">
            <v>0</v>
          </cell>
          <cell r="K74">
            <v>1</v>
          </cell>
          <cell r="L74">
            <v>0</v>
          </cell>
        </row>
        <row r="75">
          <cell r="A75" t="str">
            <v>7304</v>
          </cell>
          <cell r="B75" t="str">
            <v>ЮГОСЛАВИЯ</v>
          </cell>
          <cell r="C75">
            <v>0</v>
          </cell>
        </row>
        <row r="76">
          <cell r="A76" t="str">
            <v>7305</v>
          </cell>
          <cell r="B76" t="str">
            <v>УКРАИНА</v>
          </cell>
          <cell r="C76">
            <v>63808</v>
          </cell>
          <cell r="D76">
            <v>40130</v>
          </cell>
          <cell r="E76">
            <v>15189</v>
          </cell>
          <cell r="F76">
            <v>19959</v>
          </cell>
          <cell r="G76">
            <v>7276</v>
          </cell>
          <cell r="H76">
            <v>3141</v>
          </cell>
          <cell r="I76">
            <v>4922</v>
          </cell>
          <cell r="J76">
            <v>2634</v>
          </cell>
          <cell r="K76">
            <v>4656</v>
          </cell>
          <cell r="L76">
            <v>5285</v>
          </cell>
        </row>
        <row r="77">
          <cell r="A77" t="str">
            <v>7305</v>
          </cell>
          <cell r="B77" t="str">
            <v>ЯПОНИЯ</v>
          </cell>
          <cell r="C77">
            <v>6297</v>
          </cell>
          <cell r="D77">
            <v>7997</v>
          </cell>
          <cell r="E77">
            <v>432</v>
          </cell>
          <cell r="F77">
            <v>432</v>
          </cell>
        </row>
        <row r="78">
          <cell r="A78" t="str">
            <v>7305</v>
          </cell>
          <cell r="B78" t="str">
            <v>ГЕРМАНИЯ</v>
          </cell>
          <cell r="C78">
            <v>0</v>
          </cell>
          <cell r="D78">
            <v>0</v>
          </cell>
          <cell r="E78">
            <v>439</v>
          </cell>
          <cell r="F78">
            <v>1815</v>
          </cell>
          <cell r="G78">
            <v>1821</v>
          </cell>
          <cell r="H78">
            <v>3793</v>
          </cell>
          <cell r="I78">
            <v>0</v>
          </cell>
          <cell r="J78">
            <v>3170</v>
          </cell>
          <cell r="K78">
            <v>0</v>
          </cell>
          <cell r="L78">
            <v>522</v>
          </cell>
        </row>
        <row r="79">
          <cell r="A79" t="str">
            <v>7305</v>
          </cell>
          <cell r="B79" t="str">
            <v>ГРЕЦИЯ</v>
          </cell>
          <cell r="C79">
            <v>949</v>
          </cell>
          <cell r="D79">
            <v>0</v>
          </cell>
          <cell r="E79">
            <v>439</v>
          </cell>
          <cell r="F79">
            <v>1815</v>
          </cell>
          <cell r="G79">
            <v>1821</v>
          </cell>
          <cell r="H79">
            <v>3793</v>
          </cell>
          <cell r="I79">
            <v>0</v>
          </cell>
          <cell r="J79">
            <v>3170</v>
          </cell>
          <cell r="K79">
            <v>0</v>
          </cell>
          <cell r="L79">
            <v>522</v>
          </cell>
        </row>
        <row r="80">
          <cell r="A80" t="str">
            <v>7305</v>
          </cell>
          <cell r="B80" t="str">
            <v>США</v>
          </cell>
          <cell r="C80">
            <v>949</v>
          </cell>
          <cell r="D80">
            <v>1</v>
          </cell>
          <cell r="E80">
            <v>56</v>
          </cell>
          <cell r="F80">
            <v>133</v>
          </cell>
          <cell r="G80">
            <v>1</v>
          </cell>
          <cell r="H80">
            <v>1</v>
          </cell>
          <cell r="I80">
            <v>0</v>
          </cell>
          <cell r="J80">
            <v>0</v>
          </cell>
          <cell r="K80">
            <v>56</v>
          </cell>
        </row>
        <row r="81">
          <cell r="A81" t="str">
            <v>7305</v>
          </cell>
          <cell r="B81" t="str">
            <v>КАНАДА</v>
          </cell>
          <cell r="C81">
            <v>165</v>
          </cell>
          <cell r="D81">
            <v>18</v>
          </cell>
          <cell r="E81">
            <v>94</v>
          </cell>
          <cell r="F81">
            <v>165</v>
          </cell>
          <cell r="G81">
            <v>18</v>
          </cell>
          <cell r="H81">
            <v>0</v>
          </cell>
          <cell r="I81">
            <v>0</v>
          </cell>
          <cell r="J81">
            <v>0</v>
          </cell>
          <cell r="K81">
            <v>0</v>
          </cell>
        </row>
        <row r="82">
          <cell r="A82" t="str">
            <v>7305</v>
          </cell>
          <cell r="B82" t="str">
            <v>РЕСПУБЛИКА КОРЕЯ</v>
          </cell>
          <cell r="C82">
            <v>160</v>
          </cell>
          <cell r="D82">
            <v>160</v>
          </cell>
          <cell r="E82">
            <v>0</v>
          </cell>
          <cell r="F82">
            <v>0</v>
          </cell>
          <cell r="G82">
            <v>0</v>
          </cell>
          <cell r="H82">
            <v>43</v>
          </cell>
          <cell r="I82">
            <v>10</v>
          </cell>
          <cell r="J82">
            <v>10</v>
          </cell>
          <cell r="K82">
            <v>160</v>
          </cell>
        </row>
        <row r="83">
          <cell r="A83" t="str">
            <v>7305</v>
          </cell>
          <cell r="B83" t="str">
            <v>ИТАЛИЯ</v>
          </cell>
          <cell r="C83">
            <v>94</v>
          </cell>
          <cell r="D83">
            <v>0</v>
          </cell>
          <cell r="E83">
            <v>94</v>
          </cell>
          <cell r="F83">
            <v>165</v>
          </cell>
          <cell r="G83">
            <v>18</v>
          </cell>
          <cell r="H83">
            <v>0</v>
          </cell>
          <cell r="I83">
            <v>0</v>
          </cell>
          <cell r="J83">
            <v>0</v>
          </cell>
          <cell r="K83">
            <v>0</v>
          </cell>
        </row>
        <row r="84">
          <cell r="A84" t="str">
            <v>7305</v>
          </cell>
          <cell r="B84" t="str">
            <v>КАЗАХСТАН</v>
          </cell>
          <cell r="C84">
            <v>43</v>
          </cell>
          <cell r="D84">
            <v>0</v>
          </cell>
          <cell r="E84">
            <v>10</v>
          </cell>
          <cell r="F84">
            <v>43</v>
          </cell>
          <cell r="G84">
            <v>0</v>
          </cell>
          <cell r="H84">
            <v>43</v>
          </cell>
          <cell r="I84">
            <v>10</v>
          </cell>
          <cell r="J84">
            <v>10</v>
          </cell>
          <cell r="K84">
            <v>0</v>
          </cell>
          <cell r="L84">
            <v>0</v>
          </cell>
        </row>
        <row r="85">
          <cell r="A85" t="str">
            <v>7305</v>
          </cell>
          <cell r="B85" t="str">
            <v>ПОЛЬША</v>
          </cell>
          <cell r="C85">
            <v>27</v>
          </cell>
          <cell r="D85">
            <v>32</v>
          </cell>
          <cell r="E85">
            <v>0</v>
          </cell>
          <cell r="F85">
            <v>0</v>
          </cell>
          <cell r="G85">
            <v>32</v>
          </cell>
        </row>
        <row r="86">
          <cell r="A86" t="str">
            <v>7305</v>
          </cell>
          <cell r="B86" t="str">
            <v>ВЕЛИКОБРИТАНИЯ</v>
          </cell>
          <cell r="C86">
            <v>27</v>
          </cell>
          <cell r="D86">
            <v>0</v>
          </cell>
          <cell r="E86">
            <v>0</v>
          </cell>
          <cell r="F86">
            <v>0</v>
          </cell>
          <cell r="G86">
            <v>0</v>
          </cell>
          <cell r="H86">
            <v>16</v>
          </cell>
          <cell r="I86">
            <v>0</v>
          </cell>
          <cell r="J86">
            <v>0</v>
          </cell>
          <cell r="K86">
            <v>14</v>
          </cell>
          <cell r="L86">
            <v>1</v>
          </cell>
        </row>
        <row r="87">
          <cell r="A87" t="str">
            <v>7305</v>
          </cell>
          <cell r="B87" t="str">
            <v>ШВЕЙЦАРИЯ</v>
          </cell>
          <cell r="C87">
            <v>27</v>
          </cell>
          <cell r="D87">
            <v>3</v>
          </cell>
          <cell r="E87">
            <v>27</v>
          </cell>
          <cell r="F87">
            <v>27</v>
          </cell>
          <cell r="G87">
            <v>0</v>
          </cell>
          <cell r="H87">
            <v>0</v>
          </cell>
          <cell r="I87">
            <v>3</v>
          </cell>
          <cell r="J87">
            <v>0</v>
          </cell>
          <cell r="K87">
            <v>160</v>
          </cell>
        </row>
        <row r="88">
          <cell r="A88" t="str">
            <v>7305</v>
          </cell>
          <cell r="B88" t="str">
            <v>ФИНЛЯНДИЯ</v>
          </cell>
          <cell r="C88">
            <v>0</v>
          </cell>
          <cell r="D88">
            <v>3</v>
          </cell>
          <cell r="E88">
            <v>1</v>
          </cell>
          <cell r="F88">
            <v>0</v>
          </cell>
          <cell r="G88">
            <v>13</v>
          </cell>
          <cell r="H88">
            <v>0</v>
          </cell>
          <cell r="I88">
            <v>0</v>
          </cell>
          <cell r="J88">
            <v>2</v>
          </cell>
          <cell r="K88">
            <v>2</v>
          </cell>
          <cell r="L88">
            <v>5</v>
          </cell>
        </row>
        <row r="89">
          <cell r="A89" t="str">
            <v>7305</v>
          </cell>
          <cell r="B89" t="str">
            <v>ЭСТОНИЯ</v>
          </cell>
          <cell r="C89">
            <v>10</v>
          </cell>
          <cell r="D89">
            <v>10</v>
          </cell>
          <cell r="E89">
            <v>11</v>
          </cell>
          <cell r="F89">
            <v>133</v>
          </cell>
          <cell r="G89">
            <v>56</v>
          </cell>
          <cell r="H89">
            <v>1</v>
          </cell>
          <cell r="I89">
            <v>56</v>
          </cell>
          <cell r="J89">
            <v>0</v>
          </cell>
          <cell r="K89">
            <v>56</v>
          </cell>
        </row>
        <row r="90">
          <cell r="A90" t="str">
            <v>7305</v>
          </cell>
          <cell r="B90" t="str">
            <v>ТУРЦИЯ</v>
          </cell>
          <cell r="C90">
            <v>12</v>
          </cell>
          <cell r="D90">
            <v>4</v>
          </cell>
          <cell r="E90">
            <v>0</v>
          </cell>
          <cell r="F90">
            <v>12</v>
          </cell>
          <cell r="G90">
            <v>12</v>
          </cell>
          <cell r="H90">
            <v>4</v>
          </cell>
          <cell r="I90">
            <v>0</v>
          </cell>
          <cell r="J90">
            <v>0</v>
          </cell>
          <cell r="K90">
            <v>0</v>
          </cell>
          <cell r="L90">
            <v>0</v>
          </cell>
        </row>
        <row r="91">
          <cell r="A91" t="str">
            <v>7305</v>
          </cell>
          <cell r="B91" t="str">
            <v>ФРАНЦИЯ</v>
          </cell>
          <cell r="C91">
            <v>63808</v>
          </cell>
          <cell r="D91">
            <v>40130</v>
          </cell>
          <cell r="E91">
            <v>15189</v>
          </cell>
          <cell r="F91">
            <v>19959</v>
          </cell>
          <cell r="G91">
            <v>7276</v>
          </cell>
          <cell r="H91">
            <v>16</v>
          </cell>
          <cell r="I91">
            <v>4922</v>
          </cell>
          <cell r="J91">
            <v>2634</v>
          </cell>
          <cell r="K91">
            <v>4656</v>
          </cell>
          <cell r="L91">
            <v>5285</v>
          </cell>
        </row>
        <row r="92">
          <cell r="A92" t="str">
            <v>7305</v>
          </cell>
          <cell r="B92" t="str">
            <v>ШВЕЦИЯ</v>
          </cell>
          <cell r="C92">
            <v>0</v>
          </cell>
          <cell r="D92">
            <v>3</v>
          </cell>
          <cell r="E92">
            <v>4</v>
          </cell>
          <cell r="F92">
            <v>0</v>
          </cell>
          <cell r="G92">
            <v>13</v>
          </cell>
          <cell r="H92">
            <v>0</v>
          </cell>
          <cell r="I92">
            <v>0</v>
          </cell>
          <cell r="J92">
            <v>2</v>
          </cell>
          <cell r="K92">
            <v>2</v>
          </cell>
          <cell r="L92">
            <v>5</v>
          </cell>
        </row>
        <row r="93">
          <cell r="A93" t="str">
            <v>7305</v>
          </cell>
          <cell r="B93" t="str">
            <v>АВСТРИЯ</v>
          </cell>
          <cell r="C93">
            <v>0</v>
          </cell>
          <cell r="D93">
            <v>0</v>
          </cell>
          <cell r="E93">
            <v>16</v>
          </cell>
          <cell r="F93">
            <v>0</v>
          </cell>
          <cell r="G93">
            <v>0</v>
          </cell>
          <cell r="H93">
            <v>16</v>
          </cell>
        </row>
        <row r="94">
          <cell r="A94" t="str">
            <v>7305</v>
          </cell>
          <cell r="B94" t="str">
            <v>ЛИТВА</v>
          </cell>
          <cell r="C94">
            <v>0</v>
          </cell>
          <cell r="D94">
            <v>0</v>
          </cell>
          <cell r="E94">
            <v>0</v>
          </cell>
          <cell r="F94">
            <v>27</v>
          </cell>
          <cell r="G94">
            <v>0</v>
          </cell>
          <cell r="H94">
            <v>0</v>
          </cell>
          <cell r="I94">
            <v>3</v>
          </cell>
          <cell r="J94">
            <v>0</v>
          </cell>
          <cell r="K94">
            <v>0</v>
          </cell>
          <cell r="L94">
            <v>0</v>
          </cell>
        </row>
        <row r="95">
          <cell r="A95" t="str">
            <v>7305</v>
          </cell>
          <cell r="B95" t="str">
            <v>НОРВЕГИЯ</v>
          </cell>
          <cell r="C95">
            <v>0</v>
          </cell>
          <cell r="D95">
            <v>0</v>
          </cell>
          <cell r="E95">
            <v>0</v>
          </cell>
        </row>
        <row r="96">
          <cell r="A96" t="str">
            <v>7305</v>
          </cell>
          <cell r="B96" t="str">
            <v>СЛОВЕНИЯ</v>
          </cell>
          <cell r="C96">
            <v>0</v>
          </cell>
          <cell r="D96">
            <v>10</v>
          </cell>
          <cell r="E96">
            <v>11</v>
          </cell>
          <cell r="F96">
            <v>0</v>
          </cell>
          <cell r="G96">
            <v>0</v>
          </cell>
          <cell r="H96">
            <v>0</v>
          </cell>
        </row>
        <row r="97">
          <cell r="A97" t="str">
            <v>7306</v>
          </cell>
          <cell r="B97" t="str">
            <v>УКРАИНА</v>
          </cell>
          <cell r="C97">
            <v>14082</v>
          </cell>
          <cell r="D97">
            <v>12809</v>
          </cell>
          <cell r="E97">
            <v>14264</v>
          </cell>
          <cell r="F97">
            <v>15609</v>
          </cell>
          <cell r="G97">
            <v>17199</v>
          </cell>
          <cell r="H97">
            <v>22229</v>
          </cell>
          <cell r="I97">
            <v>16677</v>
          </cell>
          <cell r="J97">
            <v>18803</v>
          </cell>
          <cell r="K97">
            <v>8880</v>
          </cell>
          <cell r="L97">
            <v>3450</v>
          </cell>
        </row>
        <row r="98">
          <cell r="A98" t="str">
            <v>7306</v>
          </cell>
          <cell r="B98" t="str">
            <v>ДАНИЯ</v>
          </cell>
          <cell r="C98">
            <v>88</v>
          </cell>
          <cell r="D98">
            <v>300</v>
          </cell>
          <cell r="E98">
            <v>278</v>
          </cell>
          <cell r="F98">
            <v>544</v>
          </cell>
          <cell r="G98">
            <v>532</v>
          </cell>
          <cell r="H98">
            <v>1179</v>
          </cell>
          <cell r="I98">
            <v>1126</v>
          </cell>
          <cell r="J98">
            <v>151</v>
          </cell>
          <cell r="K98">
            <v>83</v>
          </cell>
          <cell r="L98">
            <v>11</v>
          </cell>
        </row>
        <row r="99">
          <cell r="A99" t="str">
            <v>7306</v>
          </cell>
          <cell r="B99" t="str">
            <v>ФИНЛЯНДИЯ</v>
          </cell>
          <cell r="C99">
            <v>154</v>
          </cell>
          <cell r="D99">
            <v>297</v>
          </cell>
          <cell r="E99">
            <v>143</v>
          </cell>
          <cell r="F99">
            <v>197</v>
          </cell>
          <cell r="G99">
            <v>223</v>
          </cell>
          <cell r="H99">
            <v>148</v>
          </cell>
          <cell r="I99">
            <v>316</v>
          </cell>
          <cell r="J99">
            <v>333</v>
          </cell>
          <cell r="K99">
            <v>108</v>
          </cell>
          <cell r="L99">
            <v>115</v>
          </cell>
        </row>
        <row r="100">
          <cell r="A100" t="str">
            <v>7306</v>
          </cell>
          <cell r="B100" t="str">
            <v>ГЕРМАНИЯ</v>
          </cell>
          <cell r="C100">
            <v>158</v>
          </cell>
          <cell r="D100">
            <v>141</v>
          </cell>
          <cell r="E100">
            <v>207</v>
          </cell>
          <cell r="F100">
            <v>271</v>
          </cell>
          <cell r="G100">
            <v>205</v>
          </cell>
          <cell r="H100">
            <v>71</v>
          </cell>
          <cell r="I100">
            <v>154</v>
          </cell>
          <cell r="J100">
            <v>332</v>
          </cell>
          <cell r="K100">
            <v>40</v>
          </cell>
          <cell r="L100">
            <v>27</v>
          </cell>
        </row>
        <row r="101">
          <cell r="A101" t="str">
            <v>7306</v>
          </cell>
          <cell r="B101" t="str">
            <v>ПОЛЬША</v>
          </cell>
          <cell r="C101">
            <v>18</v>
          </cell>
          <cell r="D101">
            <v>58</v>
          </cell>
          <cell r="E101">
            <v>12</v>
          </cell>
          <cell r="F101">
            <v>10</v>
          </cell>
          <cell r="G101">
            <v>65</v>
          </cell>
          <cell r="H101">
            <v>113</v>
          </cell>
          <cell r="I101">
            <v>465</v>
          </cell>
          <cell r="J101">
            <v>404</v>
          </cell>
          <cell r="K101">
            <v>80</v>
          </cell>
          <cell r="L101">
            <v>69</v>
          </cell>
        </row>
        <row r="102">
          <cell r="A102" t="str">
            <v>7306</v>
          </cell>
          <cell r="B102" t="str">
            <v>ЯПОНИЯ</v>
          </cell>
          <cell r="C102">
            <v>456</v>
          </cell>
          <cell r="D102">
            <v>1</v>
          </cell>
          <cell r="E102">
            <v>0</v>
          </cell>
          <cell r="F102">
            <v>421</v>
          </cell>
          <cell r="G102">
            <v>0</v>
          </cell>
          <cell r="H102">
            <v>0</v>
          </cell>
          <cell r="I102">
            <v>0</v>
          </cell>
          <cell r="J102">
            <v>0</v>
          </cell>
          <cell r="K102">
            <v>0</v>
          </cell>
          <cell r="L102">
            <v>7</v>
          </cell>
        </row>
        <row r="103">
          <cell r="A103" t="str">
            <v>7306</v>
          </cell>
          <cell r="B103" t="str">
            <v>НОРВЕГИЯ</v>
          </cell>
          <cell r="C103">
            <v>0</v>
          </cell>
          <cell r="D103">
            <v>0</v>
          </cell>
          <cell r="E103">
            <v>21</v>
          </cell>
          <cell r="F103">
            <v>778</v>
          </cell>
          <cell r="G103">
            <v>0</v>
          </cell>
          <cell r="H103">
            <v>2</v>
          </cell>
          <cell r="I103">
            <v>2</v>
          </cell>
          <cell r="J103">
            <v>80</v>
          </cell>
          <cell r="K103">
            <v>778</v>
          </cell>
          <cell r="L103">
            <v>80</v>
          </cell>
        </row>
        <row r="104">
          <cell r="A104" t="str">
            <v>7306</v>
          </cell>
          <cell r="B104" t="str">
            <v>ТУРЦИЯ</v>
          </cell>
          <cell r="C104">
            <v>71</v>
          </cell>
          <cell r="D104">
            <v>32</v>
          </cell>
          <cell r="E104">
            <v>7</v>
          </cell>
          <cell r="F104">
            <v>118</v>
          </cell>
          <cell r="G104">
            <v>113</v>
          </cell>
          <cell r="H104">
            <v>28</v>
          </cell>
          <cell r="I104">
            <v>23</v>
          </cell>
          <cell r="J104">
            <v>114</v>
          </cell>
          <cell r="K104">
            <v>11</v>
          </cell>
          <cell r="L104">
            <v>21</v>
          </cell>
        </row>
        <row r="105">
          <cell r="A105" t="str">
            <v>7306</v>
          </cell>
          <cell r="B105" t="str">
            <v>ИТАЛИЯ</v>
          </cell>
          <cell r="C105">
            <v>14</v>
          </cell>
          <cell r="D105">
            <v>183</v>
          </cell>
          <cell r="E105">
            <v>106</v>
          </cell>
          <cell r="F105">
            <v>32</v>
          </cell>
          <cell r="G105">
            <v>1</v>
          </cell>
          <cell r="H105">
            <v>13</v>
          </cell>
          <cell r="I105">
            <v>22</v>
          </cell>
          <cell r="J105">
            <v>104</v>
          </cell>
          <cell r="K105">
            <v>8</v>
          </cell>
          <cell r="L105">
            <v>2</v>
          </cell>
        </row>
        <row r="106">
          <cell r="A106" t="str">
            <v>7306</v>
          </cell>
          <cell r="B106" t="str">
            <v>МОЛДАВИЯ</v>
          </cell>
          <cell r="C106">
            <v>60</v>
          </cell>
          <cell r="D106">
            <v>59</v>
          </cell>
          <cell r="E106">
            <v>207</v>
          </cell>
          <cell r="F106">
            <v>271</v>
          </cell>
          <cell r="G106">
            <v>120</v>
          </cell>
          <cell r="H106">
            <v>58</v>
          </cell>
          <cell r="I106">
            <v>59</v>
          </cell>
          <cell r="J106">
            <v>332</v>
          </cell>
          <cell r="K106">
            <v>40</v>
          </cell>
          <cell r="L106">
            <v>27</v>
          </cell>
        </row>
        <row r="107">
          <cell r="A107" t="str">
            <v>7306</v>
          </cell>
          <cell r="B107" t="str">
            <v>ИСПАНИЯ</v>
          </cell>
          <cell r="C107">
            <v>15</v>
          </cell>
          <cell r="D107">
            <v>24</v>
          </cell>
          <cell r="E107">
            <v>18</v>
          </cell>
          <cell r="F107">
            <v>32</v>
          </cell>
          <cell r="G107">
            <v>60</v>
          </cell>
          <cell r="H107">
            <v>22</v>
          </cell>
          <cell r="I107">
            <v>53</v>
          </cell>
          <cell r="J107">
            <v>49</v>
          </cell>
          <cell r="K107">
            <v>19</v>
          </cell>
          <cell r="L107">
            <v>18</v>
          </cell>
        </row>
        <row r="108">
          <cell r="A108" t="str">
            <v>7306</v>
          </cell>
          <cell r="B108" t="str">
            <v>ЛАТВИЯ</v>
          </cell>
          <cell r="C108">
            <v>0</v>
          </cell>
          <cell r="D108">
            <v>27</v>
          </cell>
          <cell r="E108">
            <v>8</v>
          </cell>
          <cell r="F108">
            <v>56</v>
          </cell>
          <cell r="G108">
            <v>40</v>
          </cell>
          <cell r="H108">
            <v>45</v>
          </cell>
          <cell r="I108">
            <v>26</v>
          </cell>
          <cell r="J108">
            <v>37</v>
          </cell>
          <cell r="K108">
            <v>16</v>
          </cell>
          <cell r="L108">
            <v>0</v>
          </cell>
        </row>
        <row r="109">
          <cell r="A109" t="str">
            <v>7306</v>
          </cell>
          <cell r="B109" t="str">
            <v>ШВЕЦИЯ</v>
          </cell>
          <cell r="C109">
            <v>61</v>
          </cell>
          <cell r="D109">
            <v>21</v>
          </cell>
          <cell r="E109">
            <v>73</v>
          </cell>
          <cell r="F109">
            <v>14</v>
          </cell>
          <cell r="G109">
            <v>28</v>
          </cell>
          <cell r="H109">
            <v>12</v>
          </cell>
          <cell r="I109">
            <v>9</v>
          </cell>
          <cell r="J109">
            <v>1</v>
          </cell>
          <cell r="K109">
            <v>12</v>
          </cell>
          <cell r="L109">
            <v>9</v>
          </cell>
        </row>
        <row r="110">
          <cell r="A110" t="str">
            <v>7306</v>
          </cell>
          <cell r="B110" t="str">
            <v>КАЗАХСТАН</v>
          </cell>
          <cell r="C110">
            <v>8</v>
          </cell>
          <cell r="D110">
            <v>12</v>
          </cell>
          <cell r="E110">
            <v>12</v>
          </cell>
          <cell r="F110">
            <v>15</v>
          </cell>
          <cell r="G110">
            <v>73</v>
          </cell>
          <cell r="H110">
            <v>30</v>
          </cell>
          <cell r="I110">
            <v>9</v>
          </cell>
          <cell r="J110">
            <v>22</v>
          </cell>
          <cell r="K110">
            <v>59</v>
          </cell>
        </row>
        <row r="111">
          <cell r="A111" t="str">
            <v>7306</v>
          </cell>
          <cell r="B111" t="str">
            <v>ЛИТВА</v>
          </cell>
          <cell r="C111">
            <v>0</v>
          </cell>
          <cell r="D111">
            <v>0</v>
          </cell>
          <cell r="E111">
            <v>27</v>
          </cell>
          <cell r="F111">
            <v>24</v>
          </cell>
          <cell r="G111">
            <v>37</v>
          </cell>
          <cell r="H111">
            <v>36</v>
          </cell>
          <cell r="I111">
            <v>61</v>
          </cell>
          <cell r="J111">
            <v>5</v>
          </cell>
          <cell r="K111">
            <v>25</v>
          </cell>
          <cell r="L111">
            <v>0</v>
          </cell>
        </row>
        <row r="112">
          <cell r="A112" t="str">
            <v>7306</v>
          </cell>
          <cell r="B112" t="str">
            <v>ФРАНЦИЯ</v>
          </cell>
          <cell r="C112">
            <v>41</v>
          </cell>
          <cell r="D112">
            <v>34</v>
          </cell>
          <cell r="E112">
            <v>28</v>
          </cell>
          <cell r="F112">
            <v>13</v>
          </cell>
          <cell r="G112">
            <v>0</v>
          </cell>
          <cell r="H112">
            <v>25</v>
          </cell>
          <cell r="I112">
            <v>2</v>
          </cell>
          <cell r="J112">
            <v>44</v>
          </cell>
          <cell r="K112">
            <v>2</v>
          </cell>
          <cell r="L112">
            <v>0</v>
          </cell>
        </row>
        <row r="113">
          <cell r="A113" t="str">
            <v>7306</v>
          </cell>
          <cell r="B113" t="str">
            <v>БЕЛОРУССИЯ</v>
          </cell>
          <cell r="C113">
            <v>14</v>
          </cell>
          <cell r="D113">
            <v>183</v>
          </cell>
          <cell r="E113">
            <v>106</v>
          </cell>
          <cell r="F113">
            <v>32</v>
          </cell>
          <cell r="G113">
            <v>4</v>
          </cell>
          <cell r="H113">
            <v>92</v>
          </cell>
          <cell r="I113">
            <v>22</v>
          </cell>
          <cell r="J113">
            <v>104</v>
          </cell>
          <cell r="K113">
            <v>66</v>
          </cell>
          <cell r="L113">
            <v>2</v>
          </cell>
        </row>
        <row r="114">
          <cell r="A114" t="str">
            <v>7306</v>
          </cell>
          <cell r="B114" t="str">
            <v>СЛОВЕНИЯ</v>
          </cell>
          <cell r="C114">
            <v>2</v>
          </cell>
          <cell r="D114">
            <v>25</v>
          </cell>
          <cell r="E114">
            <v>23</v>
          </cell>
          <cell r="F114">
            <v>21</v>
          </cell>
          <cell r="G114">
            <v>10</v>
          </cell>
          <cell r="H114">
            <v>2</v>
          </cell>
          <cell r="I114">
            <v>49</v>
          </cell>
          <cell r="J114">
            <v>11</v>
          </cell>
          <cell r="K114">
            <v>0</v>
          </cell>
          <cell r="L114">
            <v>0</v>
          </cell>
        </row>
        <row r="115">
          <cell r="A115" t="str">
            <v>7306</v>
          </cell>
          <cell r="B115" t="str">
            <v>КАНАДА</v>
          </cell>
          <cell r="C115">
            <v>60</v>
          </cell>
          <cell r="D115">
            <v>0</v>
          </cell>
          <cell r="E115">
            <v>60</v>
          </cell>
          <cell r="F115">
            <v>38</v>
          </cell>
          <cell r="G115">
            <v>19</v>
          </cell>
          <cell r="H115">
            <v>60</v>
          </cell>
          <cell r="I115">
            <v>13</v>
          </cell>
          <cell r="J115">
            <v>0</v>
          </cell>
          <cell r="K115">
            <v>6</v>
          </cell>
          <cell r="L115">
            <v>6</v>
          </cell>
        </row>
        <row r="116">
          <cell r="A116" t="str">
            <v>7306</v>
          </cell>
          <cell r="B116" t="str">
            <v>АВСТРИЯ</v>
          </cell>
          <cell r="C116">
            <v>0</v>
          </cell>
          <cell r="D116">
            <v>15</v>
          </cell>
          <cell r="E116">
            <v>48</v>
          </cell>
          <cell r="F116">
            <v>37</v>
          </cell>
          <cell r="G116">
            <v>9</v>
          </cell>
          <cell r="H116">
            <v>5</v>
          </cell>
          <cell r="I116">
            <v>4</v>
          </cell>
          <cell r="J116">
            <v>2</v>
          </cell>
          <cell r="K116">
            <v>8</v>
          </cell>
          <cell r="L116">
            <v>4</v>
          </cell>
        </row>
        <row r="117">
          <cell r="A117" t="str">
            <v>7306</v>
          </cell>
          <cell r="B117" t="str">
            <v>РУМЫНИЯ</v>
          </cell>
          <cell r="C117">
            <v>1</v>
          </cell>
          <cell r="D117">
            <v>0</v>
          </cell>
          <cell r="E117">
            <v>26</v>
          </cell>
          <cell r="F117">
            <v>29</v>
          </cell>
          <cell r="G117">
            <v>26</v>
          </cell>
          <cell r="H117">
            <v>28</v>
          </cell>
          <cell r="I117">
            <v>46</v>
          </cell>
          <cell r="J117">
            <v>1</v>
          </cell>
          <cell r="K117">
            <v>1</v>
          </cell>
        </row>
        <row r="118">
          <cell r="A118" t="str">
            <v>7306</v>
          </cell>
          <cell r="B118" t="str">
            <v>РЕСПУБЛИКА КОРЕЯ</v>
          </cell>
          <cell r="C118">
            <v>2</v>
          </cell>
          <cell r="D118">
            <v>27</v>
          </cell>
          <cell r="E118">
            <v>1</v>
          </cell>
          <cell r="F118">
            <v>13</v>
          </cell>
          <cell r="G118">
            <v>33</v>
          </cell>
          <cell r="H118">
            <v>11</v>
          </cell>
          <cell r="I118">
            <v>0</v>
          </cell>
          <cell r="J118">
            <v>43</v>
          </cell>
          <cell r="K118">
            <v>23</v>
          </cell>
          <cell r="L118">
            <v>2</v>
          </cell>
        </row>
        <row r="119">
          <cell r="A119" t="str">
            <v>7306</v>
          </cell>
          <cell r="B119" t="str">
            <v>США</v>
          </cell>
          <cell r="C119">
            <v>0</v>
          </cell>
          <cell r="D119">
            <v>4</v>
          </cell>
          <cell r="E119">
            <v>0</v>
          </cell>
          <cell r="F119">
            <v>0</v>
          </cell>
          <cell r="G119">
            <v>42</v>
          </cell>
          <cell r="H119">
            <v>27</v>
          </cell>
          <cell r="I119">
            <v>12</v>
          </cell>
          <cell r="J119">
            <v>25</v>
          </cell>
          <cell r="K119">
            <v>4</v>
          </cell>
          <cell r="L119">
            <v>13</v>
          </cell>
        </row>
        <row r="120">
          <cell r="A120" t="str">
            <v>7306</v>
          </cell>
          <cell r="B120" t="str">
            <v>ШВЕЙЦАРИЯ</v>
          </cell>
          <cell r="C120">
            <v>15</v>
          </cell>
          <cell r="D120">
            <v>0</v>
          </cell>
          <cell r="E120">
            <v>1</v>
          </cell>
          <cell r="F120">
            <v>1</v>
          </cell>
          <cell r="G120">
            <v>2</v>
          </cell>
          <cell r="H120">
            <v>0</v>
          </cell>
          <cell r="I120">
            <v>79</v>
          </cell>
          <cell r="J120">
            <v>14</v>
          </cell>
          <cell r="K120">
            <v>0</v>
          </cell>
          <cell r="L120">
            <v>7</v>
          </cell>
        </row>
        <row r="121">
          <cell r="A121" t="str">
            <v>7306</v>
          </cell>
          <cell r="B121" t="str">
            <v>КАНАДА</v>
          </cell>
          <cell r="C121">
            <v>60</v>
          </cell>
          <cell r="D121">
            <v>0</v>
          </cell>
          <cell r="E121">
            <v>19</v>
          </cell>
          <cell r="F121">
            <v>38</v>
          </cell>
          <cell r="G121">
            <v>19</v>
          </cell>
          <cell r="H121">
            <v>0</v>
          </cell>
          <cell r="I121">
            <v>59</v>
          </cell>
          <cell r="J121">
            <v>0</v>
          </cell>
          <cell r="K121">
            <v>6</v>
          </cell>
          <cell r="L121">
            <v>4</v>
          </cell>
        </row>
        <row r="122">
          <cell r="A122" t="str">
            <v>7306</v>
          </cell>
          <cell r="B122" t="str">
            <v>ЭСТОНИЯ</v>
          </cell>
          <cell r="C122">
            <v>0</v>
          </cell>
          <cell r="D122">
            <v>0</v>
          </cell>
          <cell r="E122">
            <v>3</v>
          </cell>
          <cell r="F122">
            <v>0</v>
          </cell>
          <cell r="G122">
            <v>0</v>
          </cell>
          <cell r="H122">
            <v>1</v>
          </cell>
          <cell r="I122">
            <v>51</v>
          </cell>
          <cell r="J122">
            <v>51</v>
          </cell>
          <cell r="K122">
            <v>3</v>
          </cell>
          <cell r="L122">
            <v>3</v>
          </cell>
        </row>
        <row r="123">
          <cell r="A123" t="str">
            <v>7306</v>
          </cell>
          <cell r="B123" t="str">
            <v>ВЕЛИКОБРИТАНИЯ</v>
          </cell>
          <cell r="C123">
            <v>0</v>
          </cell>
          <cell r="D123">
            <v>1</v>
          </cell>
          <cell r="E123">
            <v>22</v>
          </cell>
          <cell r="F123">
            <v>0</v>
          </cell>
          <cell r="G123">
            <v>9</v>
          </cell>
          <cell r="H123">
            <v>7</v>
          </cell>
          <cell r="I123">
            <v>7</v>
          </cell>
          <cell r="J123">
            <v>4</v>
          </cell>
          <cell r="K123">
            <v>3</v>
          </cell>
          <cell r="L123">
            <v>0</v>
          </cell>
        </row>
        <row r="124">
          <cell r="A124" t="str">
            <v>7306</v>
          </cell>
          <cell r="B124" t="str">
            <v>СЛОВАКИЯ</v>
          </cell>
          <cell r="C124">
            <v>4</v>
          </cell>
          <cell r="D124">
            <v>5</v>
          </cell>
          <cell r="E124">
            <v>5</v>
          </cell>
          <cell r="F124">
            <v>5</v>
          </cell>
          <cell r="G124">
            <v>1</v>
          </cell>
          <cell r="H124">
            <v>0</v>
          </cell>
          <cell r="I124">
            <v>15</v>
          </cell>
          <cell r="J124">
            <v>13</v>
          </cell>
          <cell r="K124">
            <v>5</v>
          </cell>
          <cell r="L124">
            <v>1</v>
          </cell>
        </row>
        <row r="125">
          <cell r="A125" t="str">
            <v>7306</v>
          </cell>
          <cell r="B125" t="str">
            <v>НИДЕРЛАНДЫ</v>
          </cell>
          <cell r="C125">
            <v>2</v>
          </cell>
          <cell r="D125">
            <v>0</v>
          </cell>
          <cell r="E125">
            <v>1</v>
          </cell>
          <cell r="F125">
            <v>17</v>
          </cell>
          <cell r="G125">
            <v>3</v>
          </cell>
          <cell r="H125">
            <v>1</v>
          </cell>
          <cell r="I125">
            <v>0</v>
          </cell>
          <cell r="J125">
            <v>6</v>
          </cell>
          <cell r="K125">
            <v>4</v>
          </cell>
          <cell r="L125">
            <v>2</v>
          </cell>
        </row>
        <row r="126">
          <cell r="A126" t="str">
            <v>7306</v>
          </cell>
          <cell r="B126" t="str">
            <v>ЧЕХИЯ</v>
          </cell>
          <cell r="C126">
            <v>8</v>
          </cell>
          <cell r="D126">
            <v>5</v>
          </cell>
          <cell r="E126">
            <v>12</v>
          </cell>
          <cell r="F126">
            <v>1</v>
          </cell>
          <cell r="G126">
            <v>0</v>
          </cell>
          <cell r="H126">
            <v>4</v>
          </cell>
          <cell r="I126">
            <v>8</v>
          </cell>
          <cell r="J126">
            <v>9</v>
          </cell>
          <cell r="K126">
            <v>0</v>
          </cell>
          <cell r="L126">
            <v>1</v>
          </cell>
        </row>
        <row r="127">
          <cell r="A127" t="str">
            <v>7306</v>
          </cell>
          <cell r="B127" t="str">
            <v>БЕЛЬГИЯ</v>
          </cell>
          <cell r="C127">
            <v>2</v>
          </cell>
          <cell r="D127">
            <v>1</v>
          </cell>
          <cell r="E127">
            <v>3</v>
          </cell>
          <cell r="F127">
            <v>13</v>
          </cell>
          <cell r="G127">
            <v>8</v>
          </cell>
          <cell r="H127">
            <v>0</v>
          </cell>
          <cell r="I127">
            <v>0</v>
          </cell>
          <cell r="J127">
            <v>13</v>
          </cell>
          <cell r="K127">
            <v>5</v>
          </cell>
          <cell r="L127">
            <v>0</v>
          </cell>
        </row>
        <row r="128">
          <cell r="A128" t="str">
            <v>7306</v>
          </cell>
          <cell r="B128" t="str">
            <v>УЗБЕКИСТАН</v>
          </cell>
          <cell r="C128">
            <v>25</v>
          </cell>
          <cell r="D128">
            <v>0</v>
          </cell>
          <cell r="E128">
            <v>25</v>
          </cell>
          <cell r="F128">
            <v>29</v>
          </cell>
          <cell r="G128">
            <v>26</v>
          </cell>
          <cell r="H128">
            <v>28</v>
          </cell>
          <cell r="I128">
            <v>46</v>
          </cell>
          <cell r="J128">
            <v>0</v>
          </cell>
          <cell r="K128">
            <v>0</v>
          </cell>
          <cell r="L128">
            <v>0</v>
          </cell>
        </row>
        <row r="129">
          <cell r="A129" t="str">
            <v>7306</v>
          </cell>
          <cell r="B129" t="str">
            <v>БОЛГАРИЯ</v>
          </cell>
          <cell r="C129">
            <v>21</v>
          </cell>
          <cell r="D129">
            <v>21</v>
          </cell>
          <cell r="E129">
            <v>21</v>
          </cell>
          <cell r="F129">
            <v>0</v>
          </cell>
          <cell r="G129">
            <v>3</v>
          </cell>
          <cell r="H129">
            <v>0</v>
          </cell>
          <cell r="I129">
            <v>0</v>
          </cell>
          <cell r="J129">
            <v>0</v>
          </cell>
          <cell r="K129">
            <v>3</v>
          </cell>
        </row>
        <row r="130">
          <cell r="A130" t="str">
            <v>7306</v>
          </cell>
          <cell r="B130" t="str">
            <v>ВЕНГРИЯ</v>
          </cell>
          <cell r="C130">
            <v>4</v>
          </cell>
          <cell r="D130">
            <v>5</v>
          </cell>
          <cell r="E130">
            <v>6</v>
          </cell>
          <cell r="F130">
            <v>4</v>
          </cell>
          <cell r="G130">
            <v>0</v>
          </cell>
          <cell r="H130">
            <v>0</v>
          </cell>
          <cell r="I130">
            <v>6</v>
          </cell>
          <cell r="J130">
            <v>4</v>
          </cell>
          <cell r="K130">
            <v>0</v>
          </cell>
          <cell r="L130">
            <v>1</v>
          </cell>
        </row>
        <row r="131">
          <cell r="A131" t="str">
            <v>7306</v>
          </cell>
          <cell r="B131" t="str">
            <v>ИРЛАНДИЯ</v>
          </cell>
          <cell r="C131">
            <v>2</v>
          </cell>
          <cell r="D131">
            <v>25</v>
          </cell>
          <cell r="E131">
            <v>23</v>
          </cell>
          <cell r="F131">
            <v>21</v>
          </cell>
          <cell r="G131">
            <v>3</v>
          </cell>
          <cell r="H131">
            <v>2</v>
          </cell>
          <cell r="I131">
            <v>6</v>
          </cell>
          <cell r="J131">
            <v>0</v>
          </cell>
          <cell r="K131">
            <v>2</v>
          </cell>
          <cell r="L131">
            <v>0</v>
          </cell>
        </row>
        <row r="132">
          <cell r="A132" t="str">
            <v>7306</v>
          </cell>
          <cell r="B132" t="str">
            <v>ТАЙВАНЬ</v>
          </cell>
          <cell r="C132">
            <v>0</v>
          </cell>
          <cell r="D132">
            <v>7</v>
          </cell>
          <cell r="E132">
            <v>0</v>
          </cell>
          <cell r="F132">
            <v>0</v>
          </cell>
          <cell r="G132">
            <v>42</v>
          </cell>
          <cell r="H132">
            <v>27</v>
          </cell>
          <cell r="I132">
            <v>12</v>
          </cell>
          <cell r="J132">
            <v>25</v>
          </cell>
          <cell r="K132">
            <v>4</v>
          </cell>
          <cell r="L132">
            <v>13</v>
          </cell>
        </row>
        <row r="133">
          <cell r="A133" t="str">
            <v>7306</v>
          </cell>
          <cell r="B133" t="str">
            <v>ЮГОСЛАВИЯ</v>
          </cell>
          <cell r="C133">
            <v>0</v>
          </cell>
          <cell r="D133">
            <v>4</v>
          </cell>
          <cell r="E133">
            <v>0</v>
          </cell>
          <cell r="F133">
            <v>1</v>
          </cell>
          <cell r="G133">
            <v>0</v>
          </cell>
          <cell r="H133">
            <v>1</v>
          </cell>
          <cell r="I133">
            <v>1</v>
          </cell>
          <cell r="J133">
            <v>1</v>
          </cell>
          <cell r="K133">
            <v>1</v>
          </cell>
        </row>
        <row r="134">
          <cell r="A134" t="str">
            <v>7306</v>
          </cell>
          <cell r="B134" t="str">
            <v>КИТАЙ</v>
          </cell>
          <cell r="C134">
            <v>1</v>
          </cell>
          <cell r="D134">
            <v>0</v>
          </cell>
          <cell r="E134">
            <v>0</v>
          </cell>
          <cell r="F134">
            <v>0</v>
          </cell>
          <cell r="G134">
            <v>1</v>
          </cell>
          <cell r="H134">
            <v>0</v>
          </cell>
          <cell r="I134">
            <v>0</v>
          </cell>
          <cell r="J134">
            <v>1</v>
          </cell>
          <cell r="K134">
            <v>1</v>
          </cell>
        </row>
        <row r="135">
          <cell r="A135" t="str">
            <v>7306</v>
          </cell>
          <cell r="B135" t="str">
            <v>СИНГАПУР</v>
          </cell>
          <cell r="C135">
            <v>71</v>
          </cell>
          <cell r="D135">
            <v>32</v>
          </cell>
          <cell r="E135">
            <v>7</v>
          </cell>
          <cell r="F135">
            <v>118</v>
          </cell>
          <cell r="G135">
            <v>113</v>
          </cell>
          <cell r="H135">
            <v>0</v>
          </cell>
          <cell r="I135">
            <v>23</v>
          </cell>
          <cell r="J135">
            <v>114</v>
          </cell>
          <cell r="K135">
            <v>3</v>
          </cell>
          <cell r="L135">
            <v>21</v>
          </cell>
        </row>
        <row r="136">
          <cell r="A136" t="str">
            <v>7306</v>
          </cell>
          <cell r="B136" t="str">
            <v>ХОРВАТИЯ</v>
          </cell>
          <cell r="C136">
            <v>0</v>
          </cell>
          <cell r="D136">
            <v>0</v>
          </cell>
          <cell r="E136">
            <v>0</v>
          </cell>
          <cell r="F136">
            <v>0</v>
          </cell>
          <cell r="G136">
            <v>0</v>
          </cell>
          <cell r="H136">
            <v>0</v>
          </cell>
          <cell r="I136">
            <v>0</v>
          </cell>
          <cell r="J136">
            <v>3</v>
          </cell>
          <cell r="K136">
            <v>0</v>
          </cell>
          <cell r="L136">
            <v>0</v>
          </cell>
        </row>
        <row r="137">
          <cell r="A137" t="str">
            <v>7306</v>
          </cell>
          <cell r="B137" t="str">
            <v>ОБЪЕДИНЕННЫЕ АРАБ</v>
          </cell>
          <cell r="C137">
            <v>0</v>
          </cell>
          <cell r="D137">
            <v>1</v>
          </cell>
          <cell r="E137">
            <v>0</v>
          </cell>
          <cell r="F137">
            <v>0</v>
          </cell>
          <cell r="G137">
            <v>0</v>
          </cell>
          <cell r="H137">
            <v>22229</v>
          </cell>
          <cell r="I137">
            <v>0</v>
          </cell>
          <cell r="J137">
            <v>18803</v>
          </cell>
          <cell r="K137">
            <v>1</v>
          </cell>
          <cell r="L137">
            <v>3450</v>
          </cell>
        </row>
        <row r="138">
          <cell r="A138" t="str">
            <v>7306</v>
          </cell>
          <cell r="B138" t="str">
            <v>ЕГИПЕТ</v>
          </cell>
          <cell r="C138">
            <v>154</v>
          </cell>
          <cell r="D138">
            <v>297</v>
          </cell>
          <cell r="E138">
            <v>143</v>
          </cell>
          <cell r="F138">
            <v>197</v>
          </cell>
          <cell r="G138">
            <v>1</v>
          </cell>
          <cell r="H138">
            <v>148</v>
          </cell>
          <cell r="I138">
            <v>316</v>
          </cell>
          <cell r="J138">
            <v>333</v>
          </cell>
          <cell r="K138">
            <v>108</v>
          </cell>
          <cell r="L138">
            <v>115</v>
          </cell>
        </row>
        <row r="139">
          <cell r="A139" t="str">
            <v>7306</v>
          </cell>
          <cell r="B139" t="str">
            <v>МОНГОЛИЯ</v>
          </cell>
          <cell r="C139">
            <v>41</v>
          </cell>
          <cell r="D139">
            <v>1</v>
          </cell>
          <cell r="E139">
            <v>28</v>
          </cell>
          <cell r="F139">
            <v>13</v>
          </cell>
          <cell r="G139">
            <v>0</v>
          </cell>
          <cell r="H139">
            <v>25</v>
          </cell>
          <cell r="I139">
            <v>2</v>
          </cell>
          <cell r="J139">
            <v>44</v>
          </cell>
          <cell r="K139">
            <v>2</v>
          </cell>
          <cell r="L139">
            <v>0</v>
          </cell>
        </row>
        <row r="140">
          <cell r="A140" t="str">
            <v>7306</v>
          </cell>
          <cell r="B140" t="str">
            <v>АЛЖИР</v>
          </cell>
          <cell r="C140">
            <v>0</v>
          </cell>
          <cell r="D140">
            <v>0</v>
          </cell>
          <cell r="E140">
            <v>0</v>
          </cell>
          <cell r="F140">
            <v>0</v>
          </cell>
          <cell r="G140">
            <v>0</v>
          </cell>
          <cell r="H140">
            <v>0</v>
          </cell>
          <cell r="I140">
            <v>0</v>
          </cell>
          <cell r="J140">
            <v>3</v>
          </cell>
        </row>
        <row r="141">
          <cell r="A141" t="str">
            <v>7306</v>
          </cell>
          <cell r="B141" t="str">
            <v>ГРЕЦИЯ</v>
          </cell>
          <cell r="C141">
            <v>8</v>
          </cell>
          <cell r="D141">
            <v>0</v>
          </cell>
          <cell r="E141">
            <v>0</v>
          </cell>
          <cell r="F141">
            <v>1</v>
          </cell>
          <cell r="G141">
            <v>0</v>
          </cell>
          <cell r="H141">
            <v>4</v>
          </cell>
          <cell r="I141">
            <v>8</v>
          </cell>
          <cell r="J141">
            <v>0</v>
          </cell>
          <cell r="K141">
            <v>0</v>
          </cell>
          <cell r="L141">
            <v>0</v>
          </cell>
        </row>
        <row r="142">
          <cell r="A142" t="str">
            <v>7306</v>
          </cell>
          <cell r="B142" t="str">
            <v>ИЗРАИЛЬ</v>
          </cell>
          <cell r="C142">
            <v>15</v>
          </cell>
          <cell r="D142">
            <v>0</v>
          </cell>
          <cell r="E142">
            <v>1</v>
          </cell>
          <cell r="F142">
            <v>1</v>
          </cell>
          <cell r="G142">
            <v>2</v>
          </cell>
          <cell r="H142">
            <v>0</v>
          </cell>
          <cell r="I142">
            <v>79</v>
          </cell>
          <cell r="J142">
            <v>0</v>
          </cell>
          <cell r="K142">
            <v>0</v>
          </cell>
          <cell r="L142">
            <v>7</v>
          </cell>
        </row>
        <row r="143">
          <cell r="A143" t="str">
            <v>7306</v>
          </cell>
          <cell r="B143" t="str">
            <v>МАКЕДОНИЯ</v>
          </cell>
          <cell r="C143">
            <v>61</v>
          </cell>
          <cell r="D143">
            <v>21</v>
          </cell>
          <cell r="E143">
            <v>73</v>
          </cell>
          <cell r="F143">
            <v>14</v>
          </cell>
          <cell r="G143">
            <v>28</v>
          </cell>
          <cell r="H143">
            <v>12</v>
          </cell>
          <cell r="I143">
            <v>9</v>
          </cell>
          <cell r="J143">
            <v>0</v>
          </cell>
          <cell r="K143">
            <v>12</v>
          </cell>
          <cell r="L143">
            <v>9</v>
          </cell>
        </row>
        <row r="144">
          <cell r="A144" t="str">
            <v>7306</v>
          </cell>
          <cell r="B144" t="str">
            <v>ТУРКМЕНИЯ</v>
          </cell>
          <cell r="C144">
            <v>0</v>
          </cell>
          <cell r="D144">
            <v>0</v>
          </cell>
          <cell r="E144">
            <v>3</v>
          </cell>
          <cell r="F144">
            <v>0</v>
          </cell>
          <cell r="G144">
            <v>0</v>
          </cell>
          <cell r="H144">
            <v>1</v>
          </cell>
          <cell r="I144">
            <v>51</v>
          </cell>
          <cell r="J144">
            <v>51</v>
          </cell>
          <cell r="K144">
            <v>3</v>
          </cell>
          <cell r="L144">
            <v>3</v>
          </cell>
        </row>
      </sheetData>
      <sheetData sheetId="2" refreshError="1">
        <row r="1">
          <cell r="A1" t="str">
            <v>Выражение3</v>
          </cell>
          <cell r="B1" t="str">
            <v>ЭКСПОРТ ПО СТРАНАМ ПОМЕСЯЧНО</v>
          </cell>
          <cell r="C1" t="str">
            <v>1</v>
          </cell>
          <cell r="D1" t="str">
            <v>2</v>
          </cell>
          <cell r="E1" t="str">
            <v>3</v>
          </cell>
          <cell r="F1" t="str">
            <v>4</v>
          </cell>
          <cell r="G1" t="str">
            <v>5</v>
          </cell>
          <cell r="H1" t="str">
            <v>6</v>
          </cell>
          <cell r="I1" t="str">
            <v>7</v>
          </cell>
          <cell r="J1" t="str">
            <v>8</v>
          </cell>
          <cell r="K1" t="str">
            <v>9</v>
          </cell>
        </row>
        <row r="2">
          <cell r="A2" t="str">
            <v>7304</v>
          </cell>
          <cell r="B2" t="str">
            <v>ГЕРМАНИЯ</v>
          </cell>
          <cell r="C2">
            <v>1668</v>
          </cell>
          <cell r="D2">
            <v>1901</v>
          </cell>
          <cell r="E2">
            <v>2897</v>
          </cell>
          <cell r="F2">
            <v>1936</v>
          </cell>
          <cell r="G2">
            <v>1115</v>
          </cell>
          <cell r="H2">
            <v>1037</v>
          </cell>
          <cell r="I2">
            <v>1074</v>
          </cell>
          <cell r="J2">
            <v>1005</v>
          </cell>
          <cell r="K2">
            <v>2452</v>
          </cell>
        </row>
        <row r="3">
          <cell r="A3" t="str">
            <v>7304</v>
          </cell>
          <cell r="B3" t="str">
            <v>ИНДИЯ</v>
          </cell>
          <cell r="C3">
            <v>3517</v>
          </cell>
          <cell r="D3">
            <v>1158</v>
          </cell>
          <cell r="E3">
            <v>1062</v>
          </cell>
          <cell r="F3">
            <v>2806</v>
          </cell>
          <cell r="G3">
            <v>2540</v>
          </cell>
          <cell r="H3">
            <v>420</v>
          </cell>
          <cell r="I3">
            <v>1</v>
          </cell>
          <cell r="J3">
            <v>0</v>
          </cell>
          <cell r="K3">
            <v>0</v>
          </cell>
        </row>
        <row r="4">
          <cell r="A4" t="str">
            <v>7304</v>
          </cell>
          <cell r="B4" t="str">
            <v>КАЗАХСТАН</v>
          </cell>
          <cell r="C4">
            <v>502</v>
          </cell>
          <cell r="D4">
            <v>397</v>
          </cell>
          <cell r="E4">
            <v>1292</v>
          </cell>
          <cell r="F4">
            <v>1458</v>
          </cell>
          <cell r="G4">
            <v>1286</v>
          </cell>
          <cell r="H4">
            <v>1598</v>
          </cell>
          <cell r="I4">
            <v>2020</v>
          </cell>
          <cell r="J4">
            <v>2507</v>
          </cell>
          <cell r="K4">
            <v>2418</v>
          </cell>
        </row>
        <row r="5">
          <cell r="A5" t="str">
            <v>7304</v>
          </cell>
          <cell r="B5" t="str">
            <v>ИРАН</v>
          </cell>
          <cell r="C5">
            <v>36</v>
          </cell>
          <cell r="D5">
            <v>1</v>
          </cell>
          <cell r="E5">
            <v>575</v>
          </cell>
          <cell r="F5">
            <v>66</v>
          </cell>
          <cell r="G5">
            <v>0</v>
          </cell>
          <cell r="H5">
            <v>328</v>
          </cell>
          <cell r="I5">
            <v>743</v>
          </cell>
          <cell r="J5">
            <v>2918</v>
          </cell>
          <cell r="K5">
            <v>3135</v>
          </cell>
        </row>
        <row r="6">
          <cell r="A6" t="str">
            <v>7304</v>
          </cell>
          <cell r="B6" t="str">
            <v>УЗБЕКИСТАН</v>
          </cell>
          <cell r="C6">
            <v>116</v>
          </cell>
          <cell r="D6">
            <v>474</v>
          </cell>
          <cell r="E6">
            <v>47</v>
          </cell>
          <cell r="F6">
            <v>173</v>
          </cell>
          <cell r="G6">
            <v>590</v>
          </cell>
          <cell r="H6">
            <v>1851</v>
          </cell>
          <cell r="I6">
            <v>2419</v>
          </cell>
          <cell r="J6">
            <v>915</v>
          </cell>
          <cell r="K6">
            <v>616</v>
          </cell>
        </row>
        <row r="7">
          <cell r="A7" t="str">
            <v>7304</v>
          </cell>
          <cell r="B7" t="str">
            <v>ЕГИПЕТ</v>
          </cell>
          <cell r="C7" t="str">
            <v/>
          </cell>
          <cell r="D7">
            <v>1572</v>
          </cell>
          <cell r="E7">
            <v>1339</v>
          </cell>
          <cell r="F7">
            <v>796</v>
          </cell>
          <cell r="G7">
            <v>373</v>
          </cell>
          <cell r="H7">
            <v>56</v>
          </cell>
          <cell r="I7">
            <v>443</v>
          </cell>
          <cell r="J7">
            <v>743</v>
          </cell>
          <cell r="K7">
            <v>1383</v>
          </cell>
        </row>
        <row r="8">
          <cell r="A8" t="str">
            <v>7304</v>
          </cell>
          <cell r="B8" t="str">
            <v/>
          </cell>
          <cell r="C8">
            <v>162</v>
          </cell>
          <cell r="D8">
            <v>281</v>
          </cell>
          <cell r="E8">
            <v>511</v>
          </cell>
          <cell r="F8">
            <v>543</v>
          </cell>
          <cell r="G8">
            <v>622</v>
          </cell>
          <cell r="H8">
            <v>435</v>
          </cell>
          <cell r="I8">
            <v>384</v>
          </cell>
          <cell r="J8">
            <v>787</v>
          </cell>
          <cell r="K8">
            <v>451</v>
          </cell>
        </row>
        <row r="9">
          <cell r="A9" t="str">
            <v>7304</v>
          </cell>
          <cell r="B9" t="str">
            <v>УКРАИНА</v>
          </cell>
          <cell r="C9">
            <v>215</v>
          </cell>
          <cell r="D9">
            <v>144</v>
          </cell>
          <cell r="E9">
            <v>285</v>
          </cell>
          <cell r="F9">
            <v>386</v>
          </cell>
          <cell r="G9">
            <v>183</v>
          </cell>
          <cell r="H9">
            <v>780</v>
          </cell>
          <cell r="I9">
            <v>1071</v>
          </cell>
          <cell r="J9">
            <v>295</v>
          </cell>
          <cell r="K9">
            <v>502</v>
          </cell>
        </row>
        <row r="10">
          <cell r="A10" t="str">
            <v>7304</v>
          </cell>
          <cell r="B10" t="str">
            <v>ТУРЦИЯ</v>
          </cell>
          <cell r="C10">
            <v>13</v>
          </cell>
          <cell r="D10">
            <v>884</v>
          </cell>
          <cell r="E10">
            <v>26</v>
          </cell>
          <cell r="F10">
            <v>683</v>
          </cell>
          <cell r="G10">
            <v>805</v>
          </cell>
          <cell r="H10">
            <v>551</v>
          </cell>
          <cell r="I10">
            <v>675</v>
          </cell>
          <cell r="J10">
            <v>70</v>
          </cell>
          <cell r="K10">
            <v>583</v>
          </cell>
        </row>
        <row r="11">
          <cell r="A11" t="str">
            <v>7304</v>
          </cell>
          <cell r="B11" t="str">
            <v>ИТАЛИЯ</v>
          </cell>
          <cell r="C11" t="str">
            <v/>
          </cell>
          <cell r="D11">
            <v>512</v>
          </cell>
          <cell r="E11" t="str">
            <v/>
          </cell>
          <cell r="F11" t="str">
            <v/>
          </cell>
          <cell r="G11">
            <v>190</v>
          </cell>
          <cell r="H11">
            <v>888</v>
          </cell>
          <cell r="I11">
            <v>1012</v>
          </cell>
          <cell r="J11" t="str">
            <v/>
          </cell>
          <cell r="K11">
            <v>1292</v>
          </cell>
        </row>
        <row r="12">
          <cell r="A12" t="str">
            <v>7304</v>
          </cell>
          <cell r="B12" t="str">
            <v>ИЗРАИЛЬ</v>
          </cell>
          <cell r="C12" t="str">
            <v/>
          </cell>
          <cell r="D12" t="str">
            <v/>
          </cell>
          <cell r="E12">
            <v>409</v>
          </cell>
          <cell r="F12" t="str">
            <v/>
          </cell>
          <cell r="G12">
            <v>43</v>
          </cell>
          <cell r="H12">
            <v>704</v>
          </cell>
          <cell r="I12">
            <v>1138</v>
          </cell>
          <cell r="J12">
            <v>184</v>
          </cell>
          <cell r="K12">
            <v>466</v>
          </cell>
        </row>
        <row r="13">
          <cell r="A13" t="str">
            <v>7304</v>
          </cell>
          <cell r="B13" t="str">
            <v>КИТАЙ</v>
          </cell>
          <cell r="C13">
            <v>3</v>
          </cell>
          <cell r="D13">
            <v>9</v>
          </cell>
          <cell r="E13">
            <v>980</v>
          </cell>
          <cell r="F13">
            <v>50</v>
          </cell>
          <cell r="G13">
            <v>17</v>
          </cell>
          <cell r="H13" t="str">
            <v/>
          </cell>
          <cell r="I13" t="str">
            <v/>
          </cell>
          <cell r="J13">
            <v>138</v>
          </cell>
          <cell r="K13" t="str">
            <v/>
          </cell>
        </row>
        <row r="14">
          <cell r="A14" t="str">
            <v>7304</v>
          </cell>
          <cell r="B14" t="str">
            <v>ЛАТВИЯ</v>
          </cell>
          <cell r="C14">
            <v>262</v>
          </cell>
          <cell r="D14">
            <v>14</v>
          </cell>
          <cell r="E14">
            <v>68</v>
          </cell>
          <cell r="F14">
            <v>153</v>
          </cell>
          <cell r="G14">
            <v>0</v>
          </cell>
          <cell r="H14">
            <v>25</v>
          </cell>
          <cell r="I14">
            <v>35</v>
          </cell>
          <cell r="J14">
            <v>381</v>
          </cell>
          <cell r="K14">
            <v>376</v>
          </cell>
        </row>
        <row r="15">
          <cell r="A15" t="str">
            <v>7304</v>
          </cell>
          <cell r="B15" t="str">
            <v>АЗЕРБАЙДЖАН</v>
          </cell>
          <cell r="C15" t="str">
            <v/>
          </cell>
          <cell r="D15" t="str">
            <v/>
          </cell>
          <cell r="E15">
            <v>3</v>
          </cell>
          <cell r="F15">
            <v>188</v>
          </cell>
          <cell r="G15">
            <v>150</v>
          </cell>
          <cell r="H15">
            <v>170</v>
          </cell>
          <cell r="I15">
            <v>67</v>
          </cell>
          <cell r="J15">
            <v>63</v>
          </cell>
          <cell r="K15">
            <v>560</v>
          </cell>
        </row>
        <row r="16">
          <cell r="A16" t="str">
            <v>7304</v>
          </cell>
          <cell r="B16" t="str">
            <v>ЛИВИЯ</v>
          </cell>
          <cell r="C16" t="str">
            <v/>
          </cell>
          <cell r="D16" t="str">
            <v/>
          </cell>
          <cell r="E16" t="str">
            <v/>
          </cell>
          <cell r="F16" t="str">
            <v/>
          </cell>
          <cell r="G16" t="str">
            <v/>
          </cell>
          <cell r="H16" t="str">
            <v/>
          </cell>
          <cell r="I16" t="str">
            <v/>
          </cell>
          <cell r="J16">
            <v>1511</v>
          </cell>
          <cell r="K16" t="str">
            <v/>
          </cell>
        </row>
        <row r="17">
          <cell r="A17" t="str">
            <v>7304</v>
          </cell>
          <cell r="B17" t="str">
            <v>МОНГОЛИЯ</v>
          </cell>
          <cell r="C17">
            <v>68</v>
          </cell>
          <cell r="D17">
            <v>187</v>
          </cell>
          <cell r="E17">
            <v>159</v>
          </cell>
          <cell r="F17">
            <v>250</v>
          </cell>
          <cell r="G17">
            <v>94</v>
          </cell>
          <cell r="H17">
            <v>342</v>
          </cell>
          <cell r="I17">
            <v>125</v>
          </cell>
          <cell r="J17">
            <v>129</v>
          </cell>
          <cell r="K17">
            <v>38</v>
          </cell>
        </row>
        <row r="18">
          <cell r="A18" t="str">
            <v>7304</v>
          </cell>
          <cell r="B18" t="str">
            <v>ТУРКМЕНИЯ</v>
          </cell>
          <cell r="C18" t="str">
            <v/>
          </cell>
          <cell r="D18">
            <v>119</v>
          </cell>
          <cell r="E18">
            <v>38</v>
          </cell>
          <cell r="F18" t="str">
            <v/>
          </cell>
          <cell r="G18">
            <v>8</v>
          </cell>
          <cell r="H18">
            <v>0</v>
          </cell>
          <cell r="I18">
            <v>199</v>
          </cell>
          <cell r="J18">
            <v>610</v>
          </cell>
          <cell r="K18" t="str">
            <v/>
          </cell>
        </row>
        <row r="19">
          <cell r="A19" t="str">
            <v>7304</v>
          </cell>
          <cell r="B19" t="str">
            <v>СЛОВАКИЯ</v>
          </cell>
          <cell r="C19" t="str">
            <v/>
          </cell>
          <cell r="D19" t="str">
            <v/>
          </cell>
          <cell r="E19" t="str">
            <v/>
          </cell>
          <cell r="F19" t="str">
            <v/>
          </cell>
          <cell r="G19" t="str">
            <v/>
          </cell>
          <cell r="H19">
            <v>0</v>
          </cell>
          <cell r="I19">
            <v>50</v>
          </cell>
          <cell r="J19">
            <v>149</v>
          </cell>
          <cell r="K19">
            <v>120</v>
          </cell>
        </row>
        <row r="20">
          <cell r="A20" t="str">
            <v>7304</v>
          </cell>
          <cell r="B20" t="str">
            <v>РЕСПУБЛИКА КОРЕЯ</v>
          </cell>
          <cell r="C20" t="str">
            <v/>
          </cell>
          <cell r="D20">
            <v>10</v>
          </cell>
          <cell r="E20" t="str">
            <v/>
          </cell>
          <cell r="F20" t="str">
            <v/>
          </cell>
          <cell r="G20" t="str">
            <v/>
          </cell>
          <cell r="H20" t="str">
            <v/>
          </cell>
          <cell r="I20" t="str">
            <v/>
          </cell>
          <cell r="J20">
            <v>730</v>
          </cell>
          <cell r="K20" t="str">
            <v/>
          </cell>
        </row>
        <row r="21">
          <cell r="A21" t="str">
            <v>7304</v>
          </cell>
          <cell r="B21" t="str">
            <v>ВЬЕТНАМ</v>
          </cell>
          <cell r="C21">
            <v>0</v>
          </cell>
          <cell r="D21" t="str">
            <v/>
          </cell>
          <cell r="E21">
            <v>2</v>
          </cell>
          <cell r="F21">
            <v>52</v>
          </cell>
          <cell r="G21">
            <v>0</v>
          </cell>
          <cell r="H21">
            <v>7</v>
          </cell>
          <cell r="I21">
            <v>276</v>
          </cell>
          <cell r="J21">
            <v>67</v>
          </cell>
          <cell r="K21" t="str">
            <v/>
          </cell>
        </row>
        <row r="22">
          <cell r="A22" t="str">
            <v>7304</v>
          </cell>
          <cell r="B22" t="str">
            <v>ЭСТОНИЯ</v>
          </cell>
          <cell r="C22">
            <v>63</v>
          </cell>
          <cell r="D22" t="str">
            <v/>
          </cell>
          <cell r="E22">
            <v>21</v>
          </cell>
          <cell r="F22">
            <v>103</v>
          </cell>
          <cell r="G22">
            <v>67</v>
          </cell>
          <cell r="H22">
            <v>72</v>
          </cell>
          <cell r="I22">
            <v>55</v>
          </cell>
          <cell r="J22">
            <v>35</v>
          </cell>
          <cell r="K22">
            <v>109</v>
          </cell>
        </row>
        <row r="23">
          <cell r="A23" t="str">
            <v>7304</v>
          </cell>
          <cell r="B23" t="str">
            <v>КУБА</v>
          </cell>
          <cell r="C23" t="str">
            <v/>
          </cell>
          <cell r="D23">
            <v>401</v>
          </cell>
          <cell r="E23">
            <v>50</v>
          </cell>
          <cell r="F23" t="str">
            <v/>
          </cell>
          <cell r="G23">
            <v>0</v>
          </cell>
          <cell r="H23" t="str">
            <v/>
          </cell>
          <cell r="I23" t="str">
            <v/>
          </cell>
          <cell r="J23" t="str">
            <v/>
          </cell>
          <cell r="K23" t="str">
            <v/>
          </cell>
        </row>
        <row r="24">
          <cell r="A24" t="str">
            <v>7304</v>
          </cell>
          <cell r="B24" t="str">
            <v>ВЕНГРИЯ</v>
          </cell>
          <cell r="C24">
            <v>3</v>
          </cell>
          <cell r="D24">
            <v>0</v>
          </cell>
          <cell r="E24">
            <v>41</v>
          </cell>
          <cell r="F24" t="str">
            <v/>
          </cell>
          <cell r="G24">
            <v>37</v>
          </cell>
          <cell r="H24">
            <v>134</v>
          </cell>
          <cell r="I24">
            <v>197</v>
          </cell>
          <cell r="J24">
            <v>37</v>
          </cell>
          <cell r="K24" t="str">
            <v/>
          </cell>
        </row>
        <row r="25">
          <cell r="A25" t="str">
            <v>7304</v>
          </cell>
          <cell r="B25" t="str">
            <v>США</v>
          </cell>
          <cell r="C25">
            <v>0</v>
          </cell>
          <cell r="D25">
            <v>189</v>
          </cell>
          <cell r="E25">
            <v>102</v>
          </cell>
          <cell r="F25">
            <v>0</v>
          </cell>
          <cell r="G25">
            <v>19</v>
          </cell>
          <cell r="H25" t="str">
            <v/>
          </cell>
          <cell r="I25">
            <v>0</v>
          </cell>
          <cell r="J25" t="str">
            <v/>
          </cell>
          <cell r="K25">
            <v>0</v>
          </cell>
        </row>
        <row r="26">
          <cell r="A26" t="str">
            <v>7304</v>
          </cell>
          <cell r="B26" t="str">
            <v>ЛИТВА</v>
          </cell>
          <cell r="C26">
            <v>74</v>
          </cell>
          <cell r="D26">
            <v>0</v>
          </cell>
          <cell r="E26">
            <v>0</v>
          </cell>
          <cell r="F26">
            <v>66</v>
          </cell>
          <cell r="G26">
            <v>2</v>
          </cell>
          <cell r="H26">
            <v>56</v>
          </cell>
          <cell r="I26" t="str">
            <v/>
          </cell>
          <cell r="J26">
            <v>0</v>
          </cell>
          <cell r="K26">
            <v>8</v>
          </cell>
        </row>
        <row r="27">
          <cell r="A27" t="str">
            <v>7304</v>
          </cell>
          <cell r="B27" t="str">
            <v>БОЛГАРИЯ</v>
          </cell>
          <cell r="C27" t="str">
            <v/>
          </cell>
          <cell r="D27" t="str">
            <v/>
          </cell>
          <cell r="E27">
            <v>20</v>
          </cell>
          <cell r="F27" t="str">
            <v/>
          </cell>
          <cell r="G27">
            <v>0</v>
          </cell>
          <cell r="H27">
            <v>58</v>
          </cell>
          <cell r="I27">
            <v>20</v>
          </cell>
          <cell r="J27">
            <v>32</v>
          </cell>
          <cell r="K27" t="str">
            <v/>
          </cell>
        </row>
        <row r="28">
          <cell r="A28" t="str">
            <v>7304</v>
          </cell>
          <cell r="B28" t="str">
            <v>КИРГИЗИЯ</v>
          </cell>
          <cell r="C28">
            <v>40</v>
          </cell>
          <cell r="D28" t="str">
            <v/>
          </cell>
          <cell r="E28">
            <v>20</v>
          </cell>
          <cell r="F28" t="str">
            <v/>
          </cell>
          <cell r="G28">
            <v>15</v>
          </cell>
          <cell r="H28" t="str">
            <v/>
          </cell>
          <cell r="I28">
            <v>15</v>
          </cell>
          <cell r="J28">
            <v>29</v>
          </cell>
          <cell r="K28">
            <v>9</v>
          </cell>
        </row>
        <row r="29">
          <cell r="A29" t="str">
            <v>7304</v>
          </cell>
          <cell r="B29" t="str">
            <v>ТАЙВАНЬ</v>
          </cell>
          <cell r="C29">
            <v>146</v>
          </cell>
          <cell r="D29" t="str">
            <v/>
          </cell>
          <cell r="E29" t="str">
            <v/>
          </cell>
          <cell r="F29" t="str">
            <v/>
          </cell>
          <cell r="G29" t="str">
            <v/>
          </cell>
          <cell r="H29" t="str">
            <v/>
          </cell>
          <cell r="I29" t="str">
            <v/>
          </cell>
          <cell r="J29" t="str">
            <v/>
          </cell>
          <cell r="K29" t="str">
            <v/>
          </cell>
        </row>
        <row r="30">
          <cell r="A30" t="str">
            <v>7304</v>
          </cell>
          <cell r="B30" t="str">
            <v>ТАДЖИКИСТАН</v>
          </cell>
          <cell r="C30">
            <v>47</v>
          </cell>
          <cell r="D30" t="str">
            <v/>
          </cell>
          <cell r="E30">
            <v>0</v>
          </cell>
          <cell r="F30">
            <v>25</v>
          </cell>
          <cell r="G30" t="str">
            <v/>
          </cell>
          <cell r="H30" t="str">
            <v/>
          </cell>
          <cell r="I30" t="str">
            <v/>
          </cell>
          <cell r="J30" t="str">
            <v/>
          </cell>
          <cell r="K30" t="str">
            <v/>
          </cell>
        </row>
        <row r="31">
          <cell r="A31" t="str">
            <v>7304</v>
          </cell>
          <cell r="B31" t="str">
            <v>ЛИВАН</v>
          </cell>
          <cell r="C31" t="str">
            <v/>
          </cell>
          <cell r="D31" t="str">
            <v/>
          </cell>
          <cell r="E31" t="str">
            <v/>
          </cell>
          <cell r="F31" t="str">
            <v/>
          </cell>
          <cell r="G31" t="str">
            <v/>
          </cell>
          <cell r="H31" t="str">
            <v/>
          </cell>
          <cell r="I31">
            <v>134</v>
          </cell>
          <cell r="J31" t="str">
            <v/>
          </cell>
          <cell r="K31" t="str">
            <v/>
          </cell>
        </row>
        <row r="32">
          <cell r="A32" t="str">
            <v>7304</v>
          </cell>
          <cell r="B32" t="str">
            <v>ИНДОНЕЗИЯ</v>
          </cell>
          <cell r="C32" t="str">
            <v/>
          </cell>
          <cell r="D32" t="str">
            <v/>
          </cell>
          <cell r="E32" t="str">
            <v/>
          </cell>
          <cell r="F32">
            <v>114</v>
          </cell>
          <cell r="G32" t="str">
            <v/>
          </cell>
          <cell r="H32" t="str">
            <v/>
          </cell>
          <cell r="I32" t="str">
            <v/>
          </cell>
          <cell r="J32" t="str">
            <v/>
          </cell>
          <cell r="K32" t="str">
            <v/>
          </cell>
        </row>
        <row r="33">
          <cell r="A33" t="str">
            <v>7304</v>
          </cell>
          <cell r="B33" t="str">
            <v>ПАКИСТАН</v>
          </cell>
          <cell r="C33" t="str">
            <v/>
          </cell>
          <cell r="D33" t="str">
            <v/>
          </cell>
          <cell r="E33" t="str">
            <v/>
          </cell>
          <cell r="F33" t="str">
            <v/>
          </cell>
          <cell r="G33" t="str">
            <v/>
          </cell>
          <cell r="H33">
            <v>107</v>
          </cell>
          <cell r="I33" t="str">
            <v/>
          </cell>
          <cell r="J33" t="str">
            <v/>
          </cell>
          <cell r="K33" t="str">
            <v/>
          </cell>
        </row>
        <row r="34">
          <cell r="A34" t="str">
            <v>7304</v>
          </cell>
          <cell r="B34" t="str">
            <v>МОЛДАВИЯ</v>
          </cell>
          <cell r="C34" t="str">
            <v/>
          </cell>
          <cell r="D34" t="str">
            <v/>
          </cell>
          <cell r="E34">
            <v>63</v>
          </cell>
          <cell r="F34" t="str">
            <v/>
          </cell>
          <cell r="G34" t="str">
            <v/>
          </cell>
          <cell r="H34" t="str">
            <v/>
          </cell>
          <cell r="I34">
            <v>2</v>
          </cell>
          <cell r="J34" t="str">
            <v/>
          </cell>
          <cell r="K34">
            <v>0</v>
          </cell>
        </row>
        <row r="35">
          <cell r="A35" t="str">
            <v>7304</v>
          </cell>
          <cell r="B35" t="str">
            <v>ПОЛЬША</v>
          </cell>
          <cell r="C35" t="str">
            <v/>
          </cell>
          <cell r="D35" t="str">
            <v/>
          </cell>
          <cell r="E35" t="str">
            <v/>
          </cell>
          <cell r="F35" t="str">
            <v/>
          </cell>
          <cell r="G35">
            <v>36</v>
          </cell>
          <cell r="H35" t="str">
            <v/>
          </cell>
          <cell r="I35" t="str">
            <v/>
          </cell>
          <cell r="J35">
            <v>1</v>
          </cell>
          <cell r="K35">
            <v>0</v>
          </cell>
        </row>
        <row r="36">
          <cell r="A36" t="str">
            <v>7304</v>
          </cell>
          <cell r="B36" t="str">
            <v>РУМЫНИЯ</v>
          </cell>
          <cell r="C36" t="str">
            <v/>
          </cell>
          <cell r="D36" t="str">
            <v/>
          </cell>
          <cell r="E36" t="str">
            <v/>
          </cell>
          <cell r="F36">
            <v>0</v>
          </cell>
          <cell r="G36" t="str">
            <v/>
          </cell>
          <cell r="H36">
            <v>0</v>
          </cell>
          <cell r="I36">
            <v>3</v>
          </cell>
          <cell r="J36" t="str">
            <v/>
          </cell>
          <cell r="K36">
            <v>23</v>
          </cell>
        </row>
        <row r="37">
          <cell r="A37" t="str">
            <v>7304</v>
          </cell>
          <cell r="B37" t="str">
            <v>ИРАК</v>
          </cell>
          <cell r="C37" t="str">
            <v/>
          </cell>
          <cell r="D37" t="str">
            <v/>
          </cell>
          <cell r="E37">
            <v>1</v>
          </cell>
          <cell r="F37">
            <v>13</v>
          </cell>
          <cell r="G37" t="str">
            <v/>
          </cell>
          <cell r="H37" t="str">
            <v/>
          </cell>
          <cell r="I37">
            <v>10</v>
          </cell>
          <cell r="J37" t="str">
            <v/>
          </cell>
          <cell r="K37" t="str">
            <v/>
          </cell>
        </row>
        <row r="38">
          <cell r="A38" t="str">
            <v>7304</v>
          </cell>
          <cell r="B38" t="str">
            <v>СИНГАПУР</v>
          </cell>
          <cell r="C38" t="str">
            <v/>
          </cell>
          <cell r="D38" t="str">
            <v/>
          </cell>
          <cell r="E38" t="str">
            <v/>
          </cell>
          <cell r="F38" t="str">
            <v/>
          </cell>
          <cell r="G38" t="str">
            <v/>
          </cell>
          <cell r="H38" t="str">
            <v/>
          </cell>
          <cell r="I38">
            <v>3</v>
          </cell>
          <cell r="J38" t="str">
            <v/>
          </cell>
          <cell r="K38" t="str">
            <v/>
          </cell>
        </row>
        <row r="39">
          <cell r="A39" t="str">
            <v>7304</v>
          </cell>
          <cell r="B39" t="str">
            <v>БАХРЕЙН</v>
          </cell>
          <cell r="C39" t="str">
            <v/>
          </cell>
          <cell r="D39" t="str">
            <v/>
          </cell>
          <cell r="E39" t="str">
            <v/>
          </cell>
          <cell r="F39" t="str">
            <v/>
          </cell>
          <cell r="G39" t="str">
            <v/>
          </cell>
          <cell r="H39">
            <v>18</v>
          </cell>
          <cell r="I39" t="str">
            <v/>
          </cell>
          <cell r="J39" t="str">
            <v/>
          </cell>
          <cell r="K39" t="str">
            <v/>
          </cell>
        </row>
        <row r="40">
          <cell r="A40" t="str">
            <v>7304</v>
          </cell>
          <cell r="B40" t="str">
            <v>МАЛИ</v>
          </cell>
          <cell r="C40" t="str">
            <v/>
          </cell>
          <cell r="D40" t="str">
            <v/>
          </cell>
          <cell r="E40" t="str">
            <v/>
          </cell>
          <cell r="F40">
            <v>17</v>
          </cell>
          <cell r="G40" t="str">
            <v/>
          </cell>
          <cell r="H40" t="str">
            <v/>
          </cell>
          <cell r="I40" t="str">
            <v/>
          </cell>
          <cell r="J40" t="str">
            <v/>
          </cell>
          <cell r="K40" t="str">
            <v/>
          </cell>
        </row>
        <row r="41">
          <cell r="A41" t="str">
            <v>7304</v>
          </cell>
          <cell r="B41" t="str">
            <v>АНГОЛА</v>
          </cell>
          <cell r="C41" t="str">
            <v/>
          </cell>
          <cell r="D41" t="str">
            <v/>
          </cell>
          <cell r="E41" t="str">
            <v/>
          </cell>
          <cell r="F41">
            <v>9</v>
          </cell>
          <cell r="G41" t="str">
            <v/>
          </cell>
          <cell r="H41" t="str">
            <v/>
          </cell>
          <cell r="I41">
            <v>1</v>
          </cell>
          <cell r="J41" t="str">
            <v/>
          </cell>
          <cell r="K41" t="str">
            <v/>
          </cell>
        </row>
        <row r="42">
          <cell r="A42" t="str">
            <v>7304</v>
          </cell>
          <cell r="B42" t="str">
            <v>АРМЕНИЯ</v>
          </cell>
          <cell r="C42" t="str">
            <v/>
          </cell>
          <cell r="D42" t="str">
            <v/>
          </cell>
          <cell r="E42" t="str">
            <v/>
          </cell>
          <cell r="F42" t="str">
            <v/>
          </cell>
          <cell r="G42" t="str">
            <v/>
          </cell>
          <cell r="H42">
            <v>0</v>
          </cell>
          <cell r="I42" t="str">
            <v/>
          </cell>
          <cell r="J42">
            <v>8</v>
          </cell>
          <cell r="K42" t="str">
            <v/>
          </cell>
        </row>
        <row r="43">
          <cell r="A43" t="str">
            <v>7304</v>
          </cell>
          <cell r="B43" t="str">
            <v>НИДЕРЛАНДЫ</v>
          </cell>
          <cell r="C43" t="str">
            <v/>
          </cell>
          <cell r="D43" t="str">
            <v/>
          </cell>
          <cell r="E43" t="str">
            <v/>
          </cell>
          <cell r="F43" t="str">
            <v/>
          </cell>
          <cell r="G43" t="str">
            <v/>
          </cell>
          <cell r="H43" t="str">
            <v/>
          </cell>
          <cell r="I43" t="str">
            <v/>
          </cell>
          <cell r="J43" t="str">
            <v/>
          </cell>
          <cell r="K43">
            <v>3</v>
          </cell>
        </row>
        <row r="44">
          <cell r="A44" t="str">
            <v>7304</v>
          </cell>
          <cell r="B44" t="str">
            <v>ВЕЛИКОБРИТАНИЯ</v>
          </cell>
          <cell r="C44" t="str">
            <v/>
          </cell>
          <cell r="D44" t="str">
            <v/>
          </cell>
          <cell r="E44" t="str">
            <v/>
          </cell>
          <cell r="F44" t="str">
            <v/>
          </cell>
          <cell r="G44">
            <v>5</v>
          </cell>
          <cell r="H44" t="str">
            <v/>
          </cell>
          <cell r="I44" t="str">
            <v/>
          </cell>
          <cell r="J44">
            <v>0</v>
          </cell>
          <cell r="K44">
            <v>0</v>
          </cell>
        </row>
        <row r="45">
          <cell r="A45" t="str">
            <v>7304</v>
          </cell>
          <cell r="B45" t="str">
            <v>СИРИЯ</v>
          </cell>
          <cell r="C45" t="str">
            <v/>
          </cell>
          <cell r="D45" t="str">
            <v/>
          </cell>
          <cell r="E45" t="str">
            <v/>
          </cell>
          <cell r="F45" t="str">
            <v/>
          </cell>
          <cell r="G45">
            <v>5</v>
          </cell>
          <cell r="H45" t="str">
            <v/>
          </cell>
          <cell r="I45" t="str">
            <v/>
          </cell>
          <cell r="J45" t="str">
            <v/>
          </cell>
          <cell r="K45">
            <v>0</v>
          </cell>
        </row>
        <row r="46">
          <cell r="A46" t="str">
            <v>7304</v>
          </cell>
          <cell r="B46" t="str">
            <v>БАНГЛАДЕШ</v>
          </cell>
          <cell r="C46">
            <v>4</v>
          </cell>
          <cell r="D46" t="str">
            <v/>
          </cell>
          <cell r="E46" t="str">
            <v/>
          </cell>
          <cell r="F46" t="str">
            <v/>
          </cell>
          <cell r="G46" t="str">
            <v/>
          </cell>
          <cell r="H46" t="str">
            <v/>
          </cell>
          <cell r="I46" t="str">
            <v/>
          </cell>
          <cell r="J46" t="str">
            <v/>
          </cell>
          <cell r="K46" t="str">
            <v/>
          </cell>
        </row>
        <row r="47">
          <cell r="A47" t="str">
            <v>7304</v>
          </cell>
          <cell r="B47" t="str">
            <v>КОРЕЯ (КНДР)</v>
          </cell>
          <cell r="C47" t="str">
            <v/>
          </cell>
          <cell r="D47" t="str">
            <v/>
          </cell>
          <cell r="E47" t="str">
            <v/>
          </cell>
          <cell r="F47" t="str">
            <v/>
          </cell>
          <cell r="G47" t="str">
            <v/>
          </cell>
          <cell r="H47">
            <v>4</v>
          </cell>
          <cell r="I47" t="str">
            <v/>
          </cell>
          <cell r="J47" t="str">
            <v/>
          </cell>
          <cell r="K47" t="str">
            <v/>
          </cell>
        </row>
        <row r="48">
          <cell r="A48" t="str">
            <v>7304</v>
          </cell>
          <cell r="B48" t="str">
            <v>ЧЕХИЯ</v>
          </cell>
          <cell r="C48" t="str">
            <v/>
          </cell>
          <cell r="D48" t="str">
            <v/>
          </cell>
          <cell r="E48" t="str">
            <v/>
          </cell>
          <cell r="F48" t="str">
            <v/>
          </cell>
          <cell r="G48" t="str">
            <v/>
          </cell>
          <cell r="H48">
            <v>0</v>
          </cell>
          <cell r="I48" t="str">
            <v/>
          </cell>
          <cell r="J48" t="str">
            <v/>
          </cell>
          <cell r="K48">
            <v>0</v>
          </cell>
        </row>
        <row r="49">
          <cell r="A49" t="str">
            <v>7304</v>
          </cell>
          <cell r="B49" t="str">
            <v>ЗАМБИЯ</v>
          </cell>
          <cell r="C49" t="str">
            <v/>
          </cell>
          <cell r="D49" t="str">
            <v/>
          </cell>
          <cell r="E49">
            <v>2</v>
          </cell>
          <cell r="F49" t="str">
            <v/>
          </cell>
          <cell r="G49" t="str">
            <v/>
          </cell>
          <cell r="H49" t="str">
            <v/>
          </cell>
          <cell r="I49" t="str">
            <v/>
          </cell>
          <cell r="J49" t="str">
            <v/>
          </cell>
          <cell r="K49" t="str">
            <v/>
          </cell>
        </row>
        <row r="50">
          <cell r="A50" t="str">
            <v>7304</v>
          </cell>
          <cell r="B50" t="str">
            <v>КАНАДА</v>
          </cell>
          <cell r="C50" t="str">
            <v/>
          </cell>
          <cell r="D50" t="str">
            <v/>
          </cell>
          <cell r="E50" t="str">
            <v/>
          </cell>
          <cell r="F50" t="str">
            <v/>
          </cell>
          <cell r="G50" t="str">
            <v/>
          </cell>
          <cell r="H50" t="str">
            <v/>
          </cell>
          <cell r="I50" t="str">
            <v/>
          </cell>
          <cell r="J50" t="str">
            <v/>
          </cell>
          <cell r="K50">
            <v>2</v>
          </cell>
        </row>
        <row r="51">
          <cell r="A51" t="str">
            <v>7304</v>
          </cell>
          <cell r="B51" t="str">
            <v>АВСТРИЯ</v>
          </cell>
          <cell r="C51" t="str">
            <v/>
          </cell>
          <cell r="D51" t="str">
            <v/>
          </cell>
          <cell r="E51">
            <v>1</v>
          </cell>
          <cell r="F51" t="str">
            <v/>
          </cell>
          <cell r="G51" t="str">
            <v/>
          </cell>
          <cell r="H51" t="str">
            <v/>
          </cell>
          <cell r="I51">
            <v>0</v>
          </cell>
          <cell r="J51" t="str">
            <v/>
          </cell>
          <cell r="K51" t="str">
            <v/>
          </cell>
        </row>
        <row r="52">
          <cell r="A52" t="str">
            <v>7304</v>
          </cell>
          <cell r="B52" t="str">
            <v>РОССИЯ</v>
          </cell>
          <cell r="C52" t="str">
            <v/>
          </cell>
          <cell r="D52" t="str">
            <v/>
          </cell>
          <cell r="E52" t="str">
            <v/>
          </cell>
          <cell r="F52" t="str">
            <v/>
          </cell>
          <cell r="G52" t="str">
            <v/>
          </cell>
          <cell r="H52" t="str">
            <v/>
          </cell>
          <cell r="I52">
            <v>1</v>
          </cell>
          <cell r="J52" t="str">
            <v/>
          </cell>
          <cell r="K52" t="str">
            <v/>
          </cell>
        </row>
        <row r="53">
          <cell r="A53" t="str">
            <v>7304</v>
          </cell>
          <cell r="B53" t="str">
            <v>ГРЕЦИЯ</v>
          </cell>
          <cell r="C53" t="str">
            <v/>
          </cell>
          <cell r="D53">
            <v>0</v>
          </cell>
          <cell r="E53">
            <v>0</v>
          </cell>
          <cell r="F53">
            <v>0</v>
          </cell>
          <cell r="G53" t="str">
            <v/>
          </cell>
          <cell r="H53" t="str">
            <v/>
          </cell>
          <cell r="I53" t="str">
            <v/>
          </cell>
          <cell r="J53" t="str">
            <v/>
          </cell>
          <cell r="K53" t="str">
            <v/>
          </cell>
        </row>
        <row r="54">
          <cell r="A54" t="str">
            <v>7304</v>
          </cell>
          <cell r="B54" t="str">
            <v>ГРУЗИЯ</v>
          </cell>
          <cell r="C54" t="str">
            <v/>
          </cell>
          <cell r="D54" t="str">
            <v/>
          </cell>
          <cell r="E54" t="str">
            <v/>
          </cell>
          <cell r="F54" t="str">
            <v/>
          </cell>
          <cell r="G54" t="str">
            <v/>
          </cell>
          <cell r="H54" t="str">
            <v/>
          </cell>
          <cell r="I54" t="str">
            <v/>
          </cell>
          <cell r="J54" t="str">
            <v/>
          </cell>
          <cell r="K54">
            <v>0</v>
          </cell>
        </row>
        <row r="55">
          <cell r="A55" t="str">
            <v>7304</v>
          </cell>
          <cell r="B55" t="str">
            <v>ДАНИЯ</v>
          </cell>
          <cell r="C55" t="str">
            <v/>
          </cell>
          <cell r="D55" t="str">
            <v/>
          </cell>
          <cell r="E55">
            <v>0</v>
          </cell>
          <cell r="F55" t="str">
            <v/>
          </cell>
          <cell r="G55" t="str">
            <v/>
          </cell>
          <cell r="H55" t="str">
            <v/>
          </cell>
          <cell r="I55" t="str">
            <v/>
          </cell>
          <cell r="J55" t="str">
            <v/>
          </cell>
          <cell r="K55" t="str">
            <v/>
          </cell>
        </row>
        <row r="56">
          <cell r="A56" t="str">
            <v>7304</v>
          </cell>
          <cell r="B56" t="str">
            <v>ИОРДАНИЯ</v>
          </cell>
          <cell r="C56" t="str">
            <v/>
          </cell>
          <cell r="D56" t="str">
            <v/>
          </cell>
          <cell r="E56" t="str">
            <v/>
          </cell>
          <cell r="F56" t="str">
            <v/>
          </cell>
          <cell r="G56" t="str">
            <v/>
          </cell>
          <cell r="H56">
            <v>0</v>
          </cell>
          <cell r="I56" t="str">
            <v/>
          </cell>
          <cell r="J56" t="str">
            <v/>
          </cell>
          <cell r="K56" t="str">
            <v/>
          </cell>
        </row>
        <row r="57">
          <cell r="A57" t="str">
            <v>7304</v>
          </cell>
          <cell r="B57" t="str">
            <v>ИСПАНИЯ</v>
          </cell>
          <cell r="C57" t="str">
            <v/>
          </cell>
          <cell r="D57" t="str">
            <v/>
          </cell>
          <cell r="E57" t="str">
            <v/>
          </cell>
          <cell r="F57" t="str">
            <v/>
          </cell>
          <cell r="G57" t="str">
            <v/>
          </cell>
          <cell r="H57" t="str">
            <v/>
          </cell>
          <cell r="I57" t="str">
            <v/>
          </cell>
          <cell r="J57" t="str">
            <v/>
          </cell>
          <cell r="K57" t="str">
            <v/>
          </cell>
        </row>
        <row r="58">
          <cell r="A58" t="str">
            <v>7304</v>
          </cell>
          <cell r="B58" t="str">
            <v>ЙЕМЕН</v>
          </cell>
          <cell r="C58" t="str">
            <v/>
          </cell>
          <cell r="D58" t="str">
            <v/>
          </cell>
          <cell r="E58" t="str">
            <v/>
          </cell>
          <cell r="F58">
            <v>0</v>
          </cell>
          <cell r="G58" t="str">
            <v/>
          </cell>
          <cell r="H58" t="str">
            <v/>
          </cell>
          <cell r="I58" t="str">
            <v/>
          </cell>
          <cell r="J58" t="str">
            <v/>
          </cell>
          <cell r="K58" t="str">
            <v/>
          </cell>
        </row>
        <row r="59">
          <cell r="A59" t="str">
            <v>7304</v>
          </cell>
          <cell r="B59" t="str">
            <v>кипр</v>
          </cell>
          <cell r="C59" t="str">
            <v/>
          </cell>
          <cell r="D59" t="str">
            <v/>
          </cell>
          <cell r="E59">
            <v>0</v>
          </cell>
          <cell r="F59" t="str">
            <v/>
          </cell>
          <cell r="G59">
            <v>0</v>
          </cell>
          <cell r="H59" t="str">
            <v/>
          </cell>
          <cell r="I59">
            <v>0</v>
          </cell>
          <cell r="J59">
            <v>0</v>
          </cell>
          <cell r="K59" t="str">
            <v/>
          </cell>
        </row>
        <row r="60">
          <cell r="A60" t="str">
            <v>7304</v>
          </cell>
          <cell r="B60" t="str">
            <v>КОЛУМБИЯ</v>
          </cell>
          <cell r="C60" t="str">
            <v/>
          </cell>
          <cell r="D60" t="str">
            <v/>
          </cell>
          <cell r="E60" t="str">
            <v/>
          </cell>
          <cell r="F60">
            <v>0</v>
          </cell>
          <cell r="G60" t="str">
            <v/>
          </cell>
          <cell r="H60" t="str">
            <v/>
          </cell>
          <cell r="I60" t="str">
            <v/>
          </cell>
          <cell r="J60" t="str">
            <v/>
          </cell>
          <cell r="K60" t="str">
            <v/>
          </cell>
        </row>
        <row r="61">
          <cell r="A61" t="str">
            <v>7304</v>
          </cell>
          <cell r="B61" t="str">
            <v>ЛЕСОТО</v>
          </cell>
          <cell r="C61" t="str">
            <v/>
          </cell>
          <cell r="D61" t="str">
            <v/>
          </cell>
          <cell r="E61" t="str">
            <v/>
          </cell>
          <cell r="F61" t="str">
            <v/>
          </cell>
          <cell r="G61" t="str">
            <v/>
          </cell>
          <cell r="H61" t="str">
            <v/>
          </cell>
          <cell r="I61" t="str">
            <v/>
          </cell>
          <cell r="J61">
            <v>0</v>
          </cell>
          <cell r="K61" t="str">
            <v/>
          </cell>
        </row>
        <row r="62">
          <cell r="A62" t="str">
            <v>7304</v>
          </cell>
          <cell r="B62" t="str">
            <v>МАЛЬТА</v>
          </cell>
          <cell r="C62" t="str">
            <v/>
          </cell>
          <cell r="D62" t="str">
            <v/>
          </cell>
          <cell r="E62">
            <v>0</v>
          </cell>
          <cell r="F62" t="str">
            <v/>
          </cell>
          <cell r="G62" t="str">
            <v/>
          </cell>
          <cell r="H62" t="str">
            <v/>
          </cell>
          <cell r="I62" t="str">
            <v/>
          </cell>
          <cell r="J62" t="str">
            <v/>
          </cell>
          <cell r="K62" t="str">
            <v/>
          </cell>
        </row>
        <row r="63">
          <cell r="A63" t="str">
            <v>7304</v>
          </cell>
          <cell r="B63" t="str">
            <v>НОВАЯ ЗЕЛАНДИЯ</v>
          </cell>
          <cell r="C63" t="str">
            <v/>
          </cell>
          <cell r="D63" t="str">
            <v/>
          </cell>
          <cell r="E63" t="str">
            <v/>
          </cell>
          <cell r="F63" t="str">
            <v/>
          </cell>
          <cell r="G63">
            <v>0</v>
          </cell>
          <cell r="H63" t="str">
            <v/>
          </cell>
          <cell r="I63" t="str">
            <v/>
          </cell>
          <cell r="J63" t="str">
            <v/>
          </cell>
          <cell r="K63" t="str">
            <v/>
          </cell>
        </row>
        <row r="64">
          <cell r="A64" t="str">
            <v>7304</v>
          </cell>
          <cell r="B64" t="str">
            <v>ПАНАМА</v>
          </cell>
          <cell r="C64" t="str">
            <v/>
          </cell>
          <cell r="D64" t="str">
            <v/>
          </cell>
          <cell r="E64">
            <v>0</v>
          </cell>
          <cell r="F64">
            <v>0</v>
          </cell>
          <cell r="G64" t="str">
            <v/>
          </cell>
          <cell r="H64" t="str">
            <v/>
          </cell>
          <cell r="I64" t="str">
            <v/>
          </cell>
          <cell r="J64">
            <v>0</v>
          </cell>
          <cell r="K64">
            <v>0</v>
          </cell>
        </row>
        <row r="65">
          <cell r="A65" t="str">
            <v>7304</v>
          </cell>
          <cell r="B65" t="str">
            <v>ФИНЛЯНДИЯ</v>
          </cell>
          <cell r="C65" t="str">
            <v/>
          </cell>
          <cell r="D65" t="str">
            <v/>
          </cell>
          <cell r="E65" t="str">
            <v/>
          </cell>
          <cell r="F65" t="str">
            <v/>
          </cell>
          <cell r="G65">
            <v>0</v>
          </cell>
          <cell r="H65" t="str">
            <v/>
          </cell>
          <cell r="I65" t="str">
            <v/>
          </cell>
          <cell r="J65" t="str">
            <v/>
          </cell>
          <cell r="K65" t="str">
            <v/>
          </cell>
        </row>
        <row r="66">
          <cell r="A66" t="str">
            <v>7304</v>
          </cell>
          <cell r="B66" t="str">
            <v>ФРАНЦИЯ</v>
          </cell>
          <cell r="C66" t="str">
            <v/>
          </cell>
          <cell r="D66" t="str">
            <v/>
          </cell>
          <cell r="E66" t="str">
            <v/>
          </cell>
          <cell r="F66" t="str">
            <v/>
          </cell>
          <cell r="G66">
            <v>0</v>
          </cell>
          <cell r="H66" t="str">
            <v/>
          </cell>
          <cell r="I66" t="str">
            <v/>
          </cell>
          <cell r="J66" t="str">
            <v/>
          </cell>
          <cell r="K66" t="str">
            <v/>
          </cell>
        </row>
        <row r="67">
          <cell r="A67" t="str">
            <v>7304</v>
          </cell>
          <cell r="B67" t="str">
            <v>ХОРВАТИЯ</v>
          </cell>
          <cell r="C67" t="str">
            <v/>
          </cell>
          <cell r="D67" t="str">
            <v/>
          </cell>
          <cell r="E67" t="str">
            <v/>
          </cell>
          <cell r="F67" t="str">
            <v/>
          </cell>
          <cell r="G67" t="str">
            <v/>
          </cell>
          <cell r="H67">
            <v>0</v>
          </cell>
          <cell r="I67" t="str">
            <v/>
          </cell>
          <cell r="J67" t="str">
            <v/>
          </cell>
          <cell r="K67" t="str">
            <v/>
          </cell>
        </row>
        <row r="68">
          <cell r="A68" t="str">
            <v>7304</v>
          </cell>
          <cell r="B68" t="str">
            <v>ШРИ-ЛАНКА</v>
          </cell>
          <cell r="C68" t="str">
            <v/>
          </cell>
          <cell r="D68">
            <v>0</v>
          </cell>
          <cell r="E68">
            <v>0</v>
          </cell>
          <cell r="F68">
            <v>0</v>
          </cell>
          <cell r="G68" t="str">
            <v/>
          </cell>
          <cell r="H68" t="str">
            <v/>
          </cell>
          <cell r="I68" t="str">
            <v/>
          </cell>
          <cell r="J68" t="str">
            <v/>
          </cell>
          <cell r="K68" t="str">
            <v/>
          </cell>
        </row>
        <row r="69">
          <cell r="A69" t="str">
            <v>7304</v>
          </cell>
          <cell r="B69" t="str">
            <v>ЭФИОПИЯ</v>
          </cell>
          <cell r="C69" t="str">
            <v/>
          </cell>
          <cell r="D69">
            <v>0</v>
          </cell>
          <cell r="E69" t="str">
            <v/>
          </cell>
          <cell r="F69" t="str">
            <v/>
          </cell>
          <cell r="G69" t="str">
            <v/>
          </cell>
          <cell r="H69" t="str">
            <v/>
          </cell>
          <cell r="I69" t="str">
            <v/>
          </cell>
          <cell r="J69" t="str">
            <v/>
          </cell>
          <cell r="K69" t="str">
            <v/>
          </cell>
        </row>
        <row r="70">
          <cell r="A70" t="str">
            <v>7304</v>
          </cell>
          <cell r="B70" t="str">
            <v>ЮГОСЛАВИЯ</v>
          </cell>
          <cell r="C70">
            <v>0</v>
          </cell>
          <cell r="D70" t="str">
            <v/>
          </cell>
          <cell r="E70" t="str">
            <v/>
          </cell>
          <cell r="F70" t="str">
            <v/>
          </cell>
          <cell r="G70" t="str">
            <v/>
          </cell>
          <cell r="H70" t="str">
            <v/>
          </cell>
          <cell r="I70" t="str">
            <v/>
          </cell>
          <cell r="J70" t="str">
            <v/>
          </cell>
          <cell r="K70" t="str">
            <v/>
          </cell>
        </row>
        <row r="71">
          <cell r="A71" t="str">
            <v>7305</v>
          </cell>
          <cell r="B71" t="str">
            <v>КАЗАХСТАН</v>
          </cell>
          <cell r="C71">
            <v>908</v>
          </cell>
          <cell r="D71">
            <v>97</v>
          </cell>
          <cell r="E71">
            <v>1032</v>
          </cell>
          <cell r="F71">
            <v>1215</v>
          </cell>
          <cell r="G71">
            <v>23</v>
          </cell>
          <cell r="H71">
            <v>541</v>
          </cell>
          <cell r="I71">
            <v>1775</v>
          </cell>
          <cell r="J71">
            <v>97</v>
          </cell>
          <cell r="K71">
            <v>3483</v>
          </cell>
        </row>
        <row r="72">
          <cell r="A72" t="str">
            <v>7305</v>
          </cell>
          <cell r="B72" t="str">
            <v>УЗБЕКИСТАН</v>
          </cell>
          <cell r="C72" t="str">
            <v/>
          </cell>
          <cell r="D72">
            <v>47</v>
          </cell>
          <cell r="E72">
            <v>77</v>
          </cell>
          <cell r="F72">
            <v>573</v>
          </cell>
          <cell r="G72">
            <v>580</v>
          </cell>
          <cell r="H72">
            <v>127</v>
          </cell>
          <cell r="I72">
            <v>656</v>
          </cell>
          <cell r="J72">
            <v>1576</v>
          </cell>
          <cell r="K72">
            <v>674</v>
          </cell>
        </row>
        <row r="73">
          <cell r="A73" t="str">
            <v>7305</v>
          </cell>
          <cell r="B73" t="str">
            <v>УКРАИНА</v>
          </cell>
          <cell r="C73" t="str">
            <v/>
          </cell>
          <cell r="D73">
            <v>0</v>
          </cell>
          <cell r="E73">
            <v>37</v>
          </cell>
          <cell r="F73" t="str">
            <v/>
          </cell>
          <cell r="G73" t="str">
            <v/>
          </cell>
          <cell r="H73">
            <v>141</v>
          </cell>
          <cell r="I73">
            <v>65</v>
          </cell>
          <cell r="J73">
            <v>1977</v>
          </cell>
          <cell r="K73">
            <v>200</v>
          </cell>
        </row>
        <row r="74">
          <cell r="A74" t="str">
            <v>7305</v>
          </cell>
          <cell r="B74" t="str">
            <v/>
          </cell>
          <cell r="C74" t="str">
            <v/>
          </cell>
          <cell r="D74" t="str">
            <v/>
          </cell>
          <cell r="E74">
            <v>135</v>
          </cell>
          <cell r="F74">
            <v>72</v>
          </cell>
          <cell r="G74" t="str">
            <v/>
          </cell>
          <cell r="H74">
            <v>57</v>
          </cell>
          <cell r="I74">
            <v>120</v>
          </cell>
          <cell r="J74">
            <v>1</v>
          </cell>
          <cell r="K74">
            <v>892</v>
          </cell>
        </row>
        <row r="75">
          <cell r="A75" t="str">
            <v>7305</v>
          </cell>
          <cell r="B75" t="str">
            <v>КУБА</v>
          </cell>
          <cell r="C75" t="str">
            <v/>
          </cell>
          <cell r="D75" t="str">
            <v/>
          </cell>
          <cell r="E75" t="str">
            <v/>
          </cell>
          <cell r="F75">
            <v>497</v>
          </cell>
          <cell r="G75" t="str">
            <v/>
          </cell>
          <cell r="H75" t="str">
            <v/>
          </cell>
          <cell r="I75" t="str">
            <v/>
          </cell>
          <cell r="J75" t="str">
            <v/>
          </cell>
          <cell r="K75" t="str">
            <v/>
          </cell>
        </row>
        <row r="76">
          <cell r="A76" t="str">
            <v>7305</v>
          </cell>
          <cell r="B76" t="str">
            <v>ЛАТВИЯ</v>
          </cell>
          <cell r="C76" t="str">
            <v/>
          </cell>
          <cell r="D76" t="str">
            <v/>
          </cell>
          <cell r="E76" t="str">
            <v/>
          </cell>
          <cell r="F76">
            <v>42</v>
          </cell>
          <cell r="G76">
            <v>43</v>
          </cell>
          <cell r="H76">
            <v>99</v>
          </cell>
          <cell r="I76">
            <v>16</v>
          </cell>
          <cell r="J76" t="str">
            <v/>
          </cell>
          <cell r="K76" t="str">
            <v/>
          </cell>
        </row>
        <row r="77">
          <cell r="A77" t="str">
            <v>7305</v>
          </cell>
          <cell r="B77" t="str">
            <v>АЗЕРБАЙДЖАН</v>
          </cell>
          <cell r="C77" t="str">
            <v/>
          </cell>
          <cell r="D77" t="str">
            <v/>
          </cell>
          <cell r="E77" t="str">
            <v/>
          </cell>
          <cell r="F77" t="str">
            <v/>
          </cell>
          <cell r="G77" t="str">
            <v/>
          </cell>
          <cell r="H77" t="str">
            <v/>
          </cell>
          <cell r="I77" t="str">
            <v/>
          </cell>
          <cell r="J77" t="str">
            <v/>
          </cell>
          <cell r="K77">
            <v>433</v>
          </cell>
        </row>
        <row r="78">
          <cell r="A78" t="str">
            <v>7305</v>
          </cell>
          <cell r="B78" t="str">
            <v>ЛИТВА</v>
          </cell>
          <cell r="C78" t="str">
            <v/>
          </cell>
          <cell r="D78">
            <v>23</v>
          </cell>
          <cell r="E78">
            <v>139</v>
          </cell>
          <cell r="F78">
            <v>4</v>
          </cell>
          <cell r="G78">
            <v>57</v>
          </cell>
          <cell r="H78" t="str">
            <v/>
          </cell>
          <cell r="I78">
            <v>36</v>
          </cell>
          <cell r="J78" t="str">
            <v/>
          </cell>
          <cell r="K78" t="str">
            <v/>
          </cell>
        </row>
      </sheetData>
      <sheetData sheetId="3" refreshError="1">
        <row r="1">
          <cell r="A1" t="str">
            <v>экспорт с начала года</v>
          </cell>
          <cell r="B1" t="str">
            <v>7304</v>
          </cell>
          <cell r="C1" t="str">
            <v>7305</v>
          </cell>
          <cell r="D1" t="str">
            <v>7306</v>
          </cell>
        </row>
        <row r="2">
          <cell r="A2" t="str">
            <v>КАЗАХСТАН</v>
          </cell>
          <cell r="B2">
            <v>15173</v>
          </cell>
          <cell r="C2">
            <v>11382</v>
          </cell>
          <cell r="D2">
            <v>10387</v>
          </cell>
        </row>
        <row r="3">
          <cell r="A3" t="str">
            <v>ГЕРМАНИЯ</v>
          </cell>
          <cell r="B3">
            <v>16562</v>
          </cell>
          <cell r="C3">
            <v>0</v>
          </cell>
          <cell r="D3">
            <v>17038</v>
          </cell>
        </row>
        <row r="4">
          <cell r="A4" t="str">
            <v>УЗБЕКИСТАН</v>
          </cell>
          <cell r="B4">
            <v>7931</v>
          </cell>
          <cell r="C4">
            <v>4463</v>
          </cell>
          <cell r="D4">
            <v>7980</v>
          </cell>
        </row>
        <row r="5">
          <cell r="A5" t="str">
            <v>ИТАЛИЯ</v>
          </cell>
          <cell r="B5">
            <v>4157</v>
          </cell>
          <cell r="C5">
            <v>15739</v>
          </cell>
          <cell r="D5">
            <v>15739</v>
          </cell>
        </row>
        <row r="6">
          <cell r="A6" t="str">
            <v>ИНДИЯ</v>
          </cell>
          <cell r="B6">
            <v>15414</v>
          </cell>
          <cell r="C6">
            <v>0</v>
          </cell>
          <cell r="D6">
            <v>0</v>
          </cell>
        </row>
        <row r="7">
          <cell r="A7" t="str">
            <v>ИРАН</v>
          </cell>
          <cell r="B7">
            <v>10025</v>
          </cell>
          <cell r="C7">
            <v>88</v>
          </cell>
          <cell r="D7">
            <v>734</v>
          </cell>
        </row>
        <row r="8">
          <cell r="A8" t="str">
            <v>ИРАН</v>
          </cell>
          <cell r="B8">
            <v>5005</v>
          </cell>
          <cell r="C8">
            <v>1374</v>
          </cell>
          <cell r="D8">
            <v>4124</v>
          </cell>
        </row>
        <row r="9">
          <cell r="A9" t="str">
            <v>УКРАИНА</v>
          </cell>
          <cell r="B9">
            <v>4304</v>
          </cell>
          <cell r="C9">
            <v>2504</v>
          </cell>
          <cell r="D9">
            <v>2414</v>
          </cell>
        </row>
        <row r="10">
          <cell r="A10" t="str">
            <v>ЛАТВИЯ</v>
          </cell>
          <cell r="B10">
            <v>1780</v>
          </cell>
          <cell r="C10">
            <v>488</v>
          </cell>
          <cell r="D10">
            <v>5161</v>
          </cell>
        </row>
        <row r="11">
          <cell r="A11" t="str">
            <v>ЕГИПЕТ</v>
          </cell>
          <cell r="B11">
            <v>6705</v>
          </cell>
          <cell r="C11">
            <v>5</v>
          </cell>
          <cell r="D11">
            <v>168</v>
          </cell>
        </row>
        <row r="12">
          <cell r="A12" t="str">
            <v>ЭСТОНИЯ</v>
          </cell>
          <cell r="B12">
            <v>585</v>
          </cell>
          <cell r="C12">
            <v>51</v>
          </cell>
          <cell r="D12">
            <v>4950</v>
          </cell>
        </row>
        <row r="13">
          <cell r="A13" t="str">
            <v>ТУРЦИЯ</v>
          </cell>
          <cell r="B13">
            <v>4290</v>
          </cell>
          <cell r="C13">
            <v>9</v>
          </cell>
          <cell r="D13">
            <v>3</v>
          </cell>
        </row>
        <row r="14">
          <cell r="A14" t="str">
            <v>АЗЕРБАЙДЖАН</v>
          </cell>
          <cell r="B14">
            <v>1561</v>
          </cell>
          <cell r="C14">
            <v>433</v>
          </cell>
          <cell r="D14">
            <v>1631</v>
          </cell>
        </row>
        <row r="15">
          <cell r="A15" t="str">
            <v>ИЗРАИЛЬ</v>
          </cell>
          <cell r="B15">
            <v>3040</v>
          </cell>
          <cell r="C15">
            <v>35</v>
          </cell>
          <cell r="D15">
            <v>35</v>
          </cell>
        </row>
        <row r="16">
          <cell r="A16" t="str">
            <v>КИТАЙ</v>
          </cell>
          <cell r="B16">
            <v>2169</v>
          </cell>
          <cell r="C16">
            <v>37</v>
          </cell>
          <cell r="D16">
            <v>302</v>
          </cell>
        </row>
        <row r="17">
          <cell r="A17" t="str">
            <v>США</v>
          </cell>
          <cell r="B17">
            <v>310</v>
          </cell>
          <cell r="C17">
            <v>2091</v>
          </cell>
          <cell r="D17">
            <v>2091</v>
          </cell>
        </row>
        <row r="18">
          <cell r="A18" t="str">
            <v>ЛИВАН</v>
          </cell>
          <cell r="B18">
            <v>134</v>
          </cell>
          <cell r="C18">
            <v>1578</v>
          </cell>
          <cell r="D18">
            <v>1578</v>
          </cell>
        </row>
        <row r="19">
          <cell r="A19" t="str">
            <v>МОНГОЛИЯ</v>
          </cell>
          <cell r="B19">
            <v>1421</v>
          </cell>
          <cell r="C19">
            <v>116</v>
          </cell>
          <cell r="D19">
            <v>116</v>
          </cell>
        </row>
        <row r="20">
          <cell r="A20" t="str">
            <v>ЛИВИЯ</v>
          </cell>
          <cell r="B20">
            <v>1511</v>
          </cell>
          <cell r="C20">
            <v>114</v>
          </cell>
          <cell r="D20">
            <v>522</v>
          </cell>
        </row>
        <row r="21">
          <cell r="A21" t="str">
            <v>КИРГИЗИЯ</v>
          </cell>
          <cell r="B21">
            <v>153</v>
          </cell>
          <cell r="C21">
            <v>260</v>
          </cell>
          <cell r="D21">
            <v>1348</v>
          </cell>
        </row>
        <row r="22">
          <cell r="A22" t="str">
            <v>ТУРКМЕНИЯ</v>
          </cell>
          <cell r="B22">
            <v>1108</v>
          </cell>
          <cell r="C22">
            <v>12</v>
          </cell>
          <cell r="D22">
            <v>376</v>
          </cell>
        </row>
        <row r="23">
          <cell r="A23" t="str">
            <v>НИДЕРЛАНДЫ</v>
          </cell>
          <cell r="B23">
            <v>6</v>
          </cell>
          <cell r="C23">
            <v>1427</v>
          </cell>
          <cell r="D23">
            <v>1427</v>
          </cell>
        </row>
        <row r="24">
          <cell r="A24" t="str">
            <v>ЛИТВА</v>
          </cell>
          <cell r="B24">
            <v>206</v>
          </cell>
          <cell r="C24">
            <v>259</v>
          </cell>
          <cell r="D24">
            <v>781</v>
          </cell>
        </row>
        <row r="25">
          <cell r="A25" t="str">
            <v>ЭФИОПИЯ</v>
          </cell>
          <cell r="B25">
            <v>0</v>
          </cell>
          <cell r="C25">
            <v>1245</v>
          </cell>
          <cell r="D25">
            <v>1245</v>
          </cell>
        </row>
        <row r="26">
          <cell r="A26" t="str">
            <v>КУБА</v>
          </cell>
          <cell r="B26">
            <v>451</v>
          </cell>
          <cell r="C26">
            <v>497</v>
          </cell>
          <cell r="D26">
            <v>0</v>
          </cell>
        </row>
        <row r="27">
          <cell r="A27" t="str">
            <v>ВЬЕТНАМ</v>
          </cell>
          <cell r="B27">
            <v>588</v>
          </cell>
          <cell r="C27">
            <v>37</v>
          </cell>
          <cell r="D27">
            <v>261</v>
          </cell>
        </row>
        <row r="28">
          <cell r="A28" t="str">
            <v>ТАДЖИКИСТАН</v>
          </cell>
          <cell r="B28">
            <v>137</v>
          </cell>
          <cell r="C28">
            <v>1</v>
          </cell>
          <cell r="D28">
            <v>683</v>
          </cell>
        </row>
        <row r="29">
          <cell r="A29" t="str">
            <v>СЛОВАКИЯ</v>
          </cell>
          <cell r="B29">
            <v>766</v>
          </cell>
          <cell r="C29">
            <v>0</v>
          </cell>
          <cell r="D29">
            <v>0</v>
          </cell>
        </row>
        <row r="30">
          <cell r="A30" t="str">
            <v>РЕСПУБЛИКА КОРЕЯ</v>
          </cell>
          <cell r="B30">
            <v>740</v>
          </cell>
          <cell r="C30">
            <v>37</v>
          </cell>
          <cell r="D30">
            <v>0</v>
          </cell>
        </row>
        <row r="31">
          <cell r="A31" t="str">
            <v>ТАНЗАНИЯ</v>
          </cell>
          <cell r="B31">
            <v>137</v>
          </cell>
          <cell r="C31">
            <v>1</v>
          </cell>
          <cell r="D31">
            <v>724</v>
          </cell>
        </row>
        <row r="32">
          <cell r="A32" t="str">
            <v>БОЛГАРИЯ</v>
          </cell>
          <cell r="B32">
            <v>192</v>
          </cell>
          <cell r="C32">
            <v>418</v>
          </cell>
          <cell r="D32">
            <v>418</v>
          </cell>
        </row>
        <row r="33">
          <cell r="A33" t="str">
            <v>ВЕНГРИЯ</v>
          </cell>
          <cell r="B33">
            <v>449</v>
          </cell>
          <cell r="C33">
            <v>15</v>
          </cell>
          <cell r="D33">
            <v>0</v>
          </cell>
        </row>
        <row r="34">
          <cell r="A34" t="str">
            <v>МОЛДАВИЯ</v>
          </cell>
          <cell r="B34">
            <v>100</v>
          </cell>
          <cell r="C34">
            <v>15</v>
          </cell>
          <cell r="D34">
            <v>318</v>
          </cell>
        </row>
        <row r="35">
          <cell r="A35" t="str">
            <v>ПОЛЬША</v>
          </cell>
          <cell r="B35">
            <v>37</v>
          </cell>
          <cell r="C35">
            <v>225</v>
          </cell>
          <cell r="D35">
            <v>225</v>
          </cell>
        </row>
        <row r="36">
          <cell r="A36" t="str">
            <v>ТАЙВАНЬ</v>
          </cell>
          <cell r="B36">
            <v>146</v>
          </cell>
          <cell r="C36">
            <v>244</v>
          </cell>
          <cell r="D36">
            <v>244</v>
          </cell>
        </row>
        <row r="37">
          <cell r="A37" t="str">
            <v>ИНДОНЕЗИЯ</v>
          </cell>
          <cell r="B37">
            <v>120</v>
          </cell>
          <cell r="C37">
            <v>0</v>
          </cell>
          <cell r="D37">
            <v>0</v>
          </cell>
        </row>
        <row r="38">
          <cell r="A38" t="str">
            <v>ПАКИСТАН</v>
          </cell>
          <cell r="B38">
            <v>107</v>
          </cell>
          <cell r="C38">
            <v>134</v>
          </cell>
          <cell r="D38">
            <v>50</v>
          </cell>
        </row>
        <row r="39">
          <cell r="A39" t="str">
            <v>ЧЕХИЯ</v>
          </cell>
          <cell r="B39">
            <v>4</v>
          </cell>
          <cell r="C39">
            <v>97</v>
          </cell>
          <cell r="D39">
            <v>97</v>
          </cell>
        </row>
        <row r="40">
          <cell r="A40" t="str">
            <v>ИРАК</v>
          </cell>
          <cell r="B40">
            <v>24</v>
          </cell>
          <cell r="C40">
            <v>10</v>
          </cell>
          <cell r="D40">
            <v>10</v>
          </cell>
        </row>
        <row r="41">
          <cell r="A41" t="str">
            <v>АРМЕНИЯ</v>
          </cell>
          <cell r="B41">
            <v>8</v>
          </cell>
          <cell r="C41">
            <v>24</v>
          </cell>
          <cell r="D41">
            <v>24</v>
          </cell>
        </row>
        <row r="42">
          <cell r="A42" t="str">
            <v>РУМЫНИЯ</v>
          </cell>
          <cell r="B42">
            <v>26</v>
          </cell>
          <cell r="C42">
            <v>26</v>
          </cell>
          <cell r="D42">
            <v>26</v>
          </cell>
        </row>
        <row r="43">
          <cell r="A43" t="str">
            <v>ГРУЗИЯ</v>
          </cell>
          <cell r="B43">
            <v>0</v>
          </cell>
          <cell r="C43">
            <v>26</v>
          </cell>
          <cell r="D43">
            <v>26</v>
          </cell>
        </row>
        <row r="44">
          <cell r="A44" t="str">
            <v>СИНГАПУР</v>
          </cell>
          <cell r="B44">
            <v>21</v>
          </cell>
          <cell r="C44">
            <v>24</v>
          </cell>
          <cell r="D44">
            <v>24</v>
          </cell>
        </row>
        <row r="45">
          <cell r="A45" t="str">
            <v>БАХРЕЙН</v>
          </cell>
          <cell r="B45">
            <v>18</v>
          </cell>
          <cell r="C45">
            <v>68</v>
          </cell>
          <cell r="D45">
            <v>1</v>
          </cell>
        </row>
        <row r="46">
          <cell r="A46" t="str">
            <v>МАЛИ</v>
          </cell>
          <cell r="B46">
            <v>17</v>
          </cell>
          <cell r="C46">
            <v>0</v>
          </cell>
          <cell r="D46">
            <v>0</v>
          </cell>
        </row>
        <row r="47">
          <cell r="A47" t="str">
            <v>КИПР</v>
          </cell>
          <cell r="B47">
            <v>0</v>
          </cell>
          <cell r="C47">
            <v>13</v>
          </cell>
          <cell r="D47">
            <v>13</v>
          </cell>
        </row>
        <row r="48">
          <cell r="A48" t="str">
            <v>АНГОЛА</v>
          </cell>
          <cell r="B48">
            <v>10</v>
          </cell>
          <cell r="C48">
            <v>13</v>
          </cell>
          <cell r="D48">
            <v>13</v>
          </cell>
        </row>
        <row r="49">
          <cell r="A49" t="str">
            <v>СИРИЯ</v>
          </cell>
          <cell r="B49">
            <v>5</v>
          </cell>
          <cell r="C49">
            <v>0</v>
          </cell>
          <cell r="D49">
            <v>1</v>
          </cell>
        </row>
        <row r="50">
          <cell r="A50" t="str">
            <v>ВЕЛИКОБРИТАНИЯ</v>
          </cell>
          <cell r="B50">
            <v>5</v>
          </cell>
          <cell r="C50">
            <v>37</v>
          </cell>
          <cell r="D50">
            <v>3</v>
          </cell>
        </row>
        <row r="51">
          <cell r="A51" t="str">
            <v>БАНГЛАДЕШ</v>
          </cell>
          <cell r="B51">
            <v>4</v>
          </cell>
          <cell r="C51">
            <v>0</v>
          </cell>
          <cell r="D51">
            <v>0</v>
          </cell>
        </row>
        <row r="52">
          <cell r="A52" t="str">
            <v>КОРЕЯ (КНДР)</v>
          </cell>
          <cell r="B52">
            <v>4</v>
          </cell>
          <cell r="C52">
            <v>0</v>
          </cell>
          <cell r="D52">
            <v>0</v>
          </cell>
        </row>
        <row r="53">
          <cell r="A53" t="str">
            <v>ЗАМБИЯ</v>
          </cell>
          <cell r="B53">
            <v>2</v>
          </cell>
          <cell r="C53">
            <v>65</v>
          </cell>
          <cell r="D53">
            <v>65</v>
          </cell>
        </row>
        <row r="54">
          <cell r="A54" t="str">
            <v>КАНАДА</v>
          </cell>
          <cell r="B54">
            <v>2</v>
          </cell>
          <cell r="C54">
            <v>9</v>
          </cell>
          <cell r="D54">
            <v>9</v>
          </cell>
        </row>
        <row r="55">
          <cell r="A55" t="str">
            <v>АВСТРИЯ</v>
          </cell>
          <cell r="B55">
            <v>1</v>
          </cell>
          <cell r="C55">
            <v>2</v>
          </cell>
          <cell r="D55">
            <v>41</v>
          </cell>
        </row>
        <row r="56">
          <cell r="A56" t="str">
            <v>РОССИЯ</v>
          </cell>
          <cell r="B56">
            <v>1</v>
          </cell>
          <cell r="C56">
            <v>0</v>
          </cell>
          <cell r="D56">
            <v>0</v>
          </cell>
        </row>
        <row r="57">
          <cell r="A57" t="str">
            <v>ГРЕЦИЯ</v>
          </cell>
          <cell r="B57">
            <v>0</v>
          </cell>
          <cell r="C57">
            <v>0</v>
          </cell>
          <cell r="D57">
            <v>0</v>
          </cell>
        </row>
        <row r="58">
          <cell r="A58" t="str">
            <v>ДАНИЯ</v>
          </cell>
          <cell r="B58">
            <v>0</v>
          </cell>
          <cell r="C58">
            <v>0</v>
          </cell>
          <cell r="D58">
            <v>0</v>
          </cell>
        </row>
        <row r="59">
          <cell r="A59" t="str">
            <v>ИСПАНИЯ</v>
          </cell>
          <cell r="B59">
            <v>0</v>
          </cell>
          <cell r="C59">
            <v>0</v>
          </cell>
          <cell r="D59">
            <v>0</v>
          </cell>
        </row>
        <row r="60">
          <cell r="A60" t="str">
            <v>ПАНАМА</v>
          </cell>
          <cell r="B60">
            <v>0</v>
          </cell>
          <cell r="C60">
            <v>0</v>
          </cell>
          <cell r="D60">
            <v>0</v>
          </cell>
        </row>
        <row r="61">
          <cell r="A61" t="str">
            <v>ФИНЛЯНДИЯ</v>
          </cell>
          <cell r="B61">
            <v>0</v>
          </cell>
          <cell r="C61">
            <v>0</v>
          </cell>
          <cell r="D61">
            <v>0</v>
          </cell>
        </row>
        <row r="62">
          <cell r="A62" t="str">
            <v>ФРАНЦИЯ</v>
          </cell>
          <cell r="B62">
            <v>0</v>
          </cell>
          <cell r="C62">
            <v>0</v>
          </cell>
          <cell r="D62">
            <v>0</v>
          </cell>
        </row>
        <row r="63">
          <cell r="A63" t="str">
            <v>ШРИ-ЛАНКА</v>
          </cell>
          <cell r="B63">
            <v>0</v>
          </cell>
          <cell r="C63">
            <v>0</v>
          </cell>
          <cell r="D63">
            <v>0</v>
          </cell>
        </row>
        <row r="64">
          <cell r="A64" t="str">
            <v>ИОРДАНИЯ</v>
          </cell>
          <cell r="B64">
            <v>0</v>
          </cell>
          <cell r="C64">
            <v>0</v>
          </cell>
          <cell r="D64">
            <v>0</v>
          </cell>
        </row>
        <row r="65">
          <cell r="A65" t="str">
            <v>ЙЕМЕН</v>
          </cell>
          <cell r="B65">
            <v>0</v>
          </cell>
          <cell r="C65">
            <v>180</v>
          </cell>
          <cell r="D65">
            <v>80</v>
          </cell>
        </row>
        <row r="66">
          <cell r="A66" t="str">
            <v>КОЛУМБИЯ</v>
          </cell>
          <cell r="B66">
            <v>0</v>
          </cell>
          <cell r="C66">
            <v>0</v>
          </cell>
          <cell r="D66">
            <v>0</v>
          </cell>
        </row>
        <row r="67">
          <cell r="A67" t="str">
            <v>ЛЕСОТО</v>
          </cell>
          <cell r="B67">
            <v>0</v>
          </cell>
          <cell r="C67">
            <v>60</v>
          </cell>
          <cell r="D67">
            <v>60</v>
          </cell>
        </row>
        <row r="68">
          <cell r="A68" t="str">
            <v>МАЛЬТА</v>
          </cell>
          <cell r="B68">
            <v>0</v>
          </cell>
          <cell r="C68">
            <v>1</v>
          </cell>
          <cell r="D68">
            <v>39</v>
          </cell>
        </row>
        <row r="69">
          <cell r="A69" t="str">
            <v>НОВАЯ ЗЕЛАНДИЯ</v>
          </cell>
          <cell r="B69">
            <v>0</v>
          </cell>
          <cell r="C69">
            <v>180</v>
          </cell>
          <cell r="D69">
            <v>0</v>
          </cell>
        </row>
        <row r="70">
          <cell r="A70" t="str">
            <v>ХОРВАТИЯ</v>
          </cell>
          <cell r="B70">
            <v>0</v>
          </cell>
          <cell r="C70">
            <v>71</v>
          </cell>
          <cell r="D70">
            <v>96</v>
          </cell>
        </row>
        <row r="71">
          <cell r="A71" t="str">
            <v>ЮГОСЛАВИЯ</v>
          </cell>
          <cell r="B71">
            <v>0</v>
          </cell>
          <cell r="C71">
            <v>0</v>
          </cell>
          <cell r="D71">
            <v>0</v>
          </cell>
        </row>
        <row r="72">
          <cell r="A72" t="str">
            <v>АРГЕНТИНА</v>
          </cell>
          <cell r="B72">
            <v>0</v>
          </cell>
          <cell r="C72">
            <v>0</v>
          </cell>
          <cell r="D72">
            <v>0</v>
          </cell>
        </row>
        <row r="73">
          <cell r="A73" t="str">
            <v>БЕЛЬГИЯ</v>
          </cell>
          <cell r="B73">
            <v>0</v>
          </cell>
          <cell r="C73">
            <v>0</v>
          </cell>
          <cell r="D73">
            <v>0</v>
          </cell>
        </row>
        <row r="74">
          <cell r="A74" t="str">
            <v>ИСЛАНДИЯ</v>
          </cell>
          <cell r="B74">
            <v>0</v>
          </cell>
          <cell r="C74">
            <v>0</v>
          </cell>
          <cell r="D74">
            <v>0</v>
          </cell>
        </row>
        <row r="75">
          <cell r="A75" t="str">
            <v>ТАИЛАНД</v>
          </cell>
          <cell r="B75">
            <v>0</v>
          </cell>
          <cell r="C75">
            <v>0</v>
          </cell>
          <cell r="D75">
            <v>0</v>
          </cell>
        </row>
      </sheetData>
      <sheetData sheetId="4" refreshError="1">
        <row r="1">
          <cell r="A1" t="str">
            <v>экспорт за N месяцев 1997 г</v>
          </cell>
          <cell r="B1" t="str">
            <v>7304</v>
          </cell>
          <cell r="C1" t="str">
            <v>7305</v>
          </cell>
          <cell r="D1" t="str">
            <v>7306</v>
          </cell>
        </row>
        <row r="2">
          <cell r="A2" t="str">
            <v>Казахстан</v>
          </cell>
          <cell r="B2">
            <v>47694</v>
          </cell>
          <cell r="C2">
            <v>7634</v>
          </cell>
          <cell r="D2">
            <v>14682</v>
          </cell>
        </row>
        <row r="3">
          <cell r="A3" t="str">
            <v>Германия</v>
          </cell>
          <cell r="B3">
            <v>13640</v>
          </cell>
          <cell r="C3">
            <v>110</v>
          </cell>
          <cell r="D3">
            <v>17899</v>
          </cell>
        </row>
        <row r="4">
          <cell r="A4" t="str">
            <v>Италия</v>
          </cell>
          <cell r="B4">
            <v>12059</v>
          </cell>
          <cell r="C4">
            <v>110</v>
          </cell>
          <cell r="D4">
            <v>11459</v>
          </cell>
        </row>
        <row r="5">
          <cell r="A5" t="str">
            <v>Иран</v>
          </cell>
          <cell r="B5">
            <v>11212</v>
          </cell>
          <cell r="C5">
            <v>21</v>
          </cell>
          <cell r="D5">
            <v>164</v>
          </cell>
        </row>
        <row r="6">
          <cell r="A6" t="str">
            <v>Узбекистан</v>
          </cell>
          <cell r="B6">
            <v>10990</v>
          </cell>
          <cell r="C6">
            <v>18864</v>
          </cell>
          <cell r="D6">
            <v>18747</v>
          </cell>
        </row>
        <row r="7">
          <cell r="A7" t="str">
            <v>Китай</v>
          </cell>
          <cell r="B7">
            <v>6806</v>
          </cell>
          <cell r="C7">
            <v>37</v>
          </cell>
          <cell r="D7">
            <v>133</v>
          </cell>
        </row>
        <row r="8">
          <cell r="A8" t="str">
            <v>Украина</v>
          </cell>
          <cell r="B8">
            <v>6314</v>
          </cell>
          <cell r="C8">
            <v>298</v>
          </cell>
          <cell r="D8">
            <v>2298</v>
          </cell>
        </row>
        <row r="9">
          <cell r="A9" t="str">
            <v>Индия</v>
          </cell>
          <cell r="B9">
            <v>4204</v>
          </cell>
          <cell r="C9">
            <v>0</v>
          </cell>
          <cell r="D9">
            <v>0</v>
          </cell>
        </row>
        <row r="10">
          <cell r="A10" t="str">
            <v>Бельгия</v>
          </cell>
          <cell r="B10">
            <v>4151</v>
          </cell>
          <cell r="C10">
            <v>806</v>
          </cell>
          <cell r="D10">
            <v>3597</v>
          </cell>
        </row>
        <row r="11">
          <cell r="A11" t="str">
            <v>Турция</v>
          </cell>
          <cell r="B11">
            <v>3058</v>
          </cell>
          <cell r="C11">
            <v>62</v>
          </cell>
          <cell r="D11">
            <v>10</v>
          </cell>
        </row>
        <row r="12">
          <cell r="A12" t="str">
            <v>Израиль</v>
          </cell>
          <cell r="B12">
            <v>2468</v>
          </cell>
          <cell r="C12">
            <v>51</v>
          </cell>
          <cell r="D12">
            <v>4950</v>
          </cell>
        </row>
        <row r="13">
          <cell r="A13" t="str">
            <v>Монголия</v>
          </cell>
          <cell r="B13">
            <v>1553</v>
          </cell>
          <cell r="C13">
            <v>200</v>
          </cell>
          <cell r="D13">
            <v>815</v>
          </cell>
        </row>
        <row r="14">
          <cell r="A14" t="str">
            <v>Сша</v>
          </cell>
          <cell r="B14">
            <v>1255</v>
          </cell>
          <cell r="C14">
            <v>0</v>
          </cell>
          <cell r="D14">
            <v>0</v>
          </cell>
        </row>
        <row r="15">
          <cell r="A15" t="str">
            <v>Азербайджан</v>
          </cell>
          <cell r="B15">
            <v>1201</v>
          </cell>
          <cell r="C15">
            <v>0</v>
          </cell>
          <cell r="D15">
            <v>794</v>
          </cell>
        </row>
        <row r="16">
          <cell r="A16" t="str">
            <v>Туркменистан</v>
          </cell>
          <cell r="B16">
            <v>1122</v>
          </cell>
          <cell r="C16">
            <v>6</v>
          </cell>
          <cell r="D16">
            <v>198</v>
          </cell>
        </row>
        <row r="17">
          <cell r="A17" t="str">
            <v>Кыргызстан</v>
          </cell>
          <cell r="B17">
            <v>988</v>
          </cell>
          <cell r="C17">
            <v>0</v>
          </cell>
          <cell r="D17">
            <v>1151</v>
          </cell>
        </row>
        <row r="18">
          <cell r="A18" t="str">
            <v>Эстония</v>
          </cell>
          <cell r="B18">
            <v>960</v>
          </cell>
          <cell r="C18">
            <v>62</v>
          </cell>
          <cell r="D18">
            <v>3271</v>
          </cell>
        </row>
        <row r="19">
          <cell r="A19" t="str">
            <v>Египет</v>
          </cell>
          <cell r="B19">
            <v>846</v>
          </cell>
          <cell r="C19">
            <v>864</v>
          </cell>
          <cell r="D19">
            <v>864</v>
          </cell>
        </row>
        <row r="20">
          <cell r="A20" t="str">
            <v>Латвия</v>
          </cell>
          <cell r="B20">
            <v>576</v>
          </cell>
          <cell r="C20">
            <v>806</v>
          </cell>
          <cell r="D20">
            <v>3191</v>
          </cell>
        </row>
        <row r="21">
          <cell r="A21" t="str">
            <v>Вьетнам</v>
          </cell>
          <cell r="B21">
            <v>357</v>
          </cell>
          <cell r="C21">
            <v>18</v>
          </cell>
          <cell r="D21">
            <v>275</v>
          </cell>
        </row>
        <row r="22">
          <cell r="A22" t="str">
            <v>Литва</v>
          </cell>
          <cell r="B22">
            <v>347</v>
          </cell>
          <cell r="C22">
            <v>970</v>
          </cell>
          <cell r="D22">
            <v>571</v>
          </cell>
        </row>
        <row r="23">
          <cell r="A23" t="str">
            <v>Молдова</v>
          </cell>
          <cell r="B23">
            <v>215</v>
          </cell>
          <cell r="C23">
            <v>6</v>
          </cell>
          <cell r="D23">
            <v>445</v>
          </cell>
        </row>
        <row r="24">
          <cell r="A24" t="str">
            <v>Сингапур</v>
          </cell>
          <cell r="B24">
            <v>164</v>
          </cell>
          <cell r="C24">
            <v>0</v>
          </cell>
          <cell r="D24">
            <v>0</v>
          </cell>
        </row>
        <row r="25">
          <cell r="A25" t="str">
            <v>Финляндия</v>
          </cell>
          <cell r="B25">
            <v>152</v>
          </cell>
          <cell r="C25">
            <v>1064</v>
          </cell>
          <cell r="D25">
            <v>1064</v>
          </cell>
        </row>
        <row r="26">
          <cell r="A26" t="str">
            <v>Таджикистан</v>
          </cell>
          <cell r="B26">
            <v>138</v>
          </cell>
          <cell r="C26">
            <v>194</v>
          </cell>
          <cell r="D26">
            <v>194</v>
          </cell>
        </row>
        <row r="27">
          <cell r="A27" t="str">
            <v>Армения</v>
          </cell>
          <cell r="B27">
            <v>134</v>
          </cell>
          <cell r="C27">
            <v>18</v>
          </cell>
          <cell r="D27">
            <v>134</v>
          </cell>
        </row>
        <row r="28">
          <cell r="A28" t="str">
            <v>Болгария</v>
          </cell>
          <cell r="B28">
            <v>110</v>
          </cell>
          <cell r="C28">
            <v>2391</v>
          </cell>
          <cell r="D28">
            <v>2391</v>
          </cell>
        </row>
        <row r="29">
          <cell r="A29" t="str">
            <v>Бангладеш</v>
          </cell>
          <cell r="B29">
            <v>59</v>
          </cell>
          <cell r="C29">
            <v>1</v>
          </cell>
          <cell r="D29">
            <v>1</v>
          </cell>
        </row>
        <row r="30">
          <cell r="A30" t="str">
            <v>Малайзия</v>
          </cell>
          <cell r="B30">
            <v>20</v>
          </cell>
          <cell r="C30">
            <v>194</v>
          </cell>
          <cell r="D30">
            <v>194</v>
          </cell>
        </row>
        <row r="31">
          <cell r="A31" t="str">
            <v>Корея респ.</v>
          </cell>
          <cell r="B31">
            <v>15</v>
          </cell>
          <cell r="C31">
            <v>3</v>
          </cell>
          <cell r="D31">
            <v>3</v>
          </cell>
        </row>
        <row r="32">
          <cell r="A32" t="str">
            <v>Гвинея</v>
          </cell>
          <cell r="B32">
            <v>9</v>
          </cell>
          <cell r="C32">
            <v>29</v>
          </cell>
          <cell r="D32">
            <v>418</v>
          </cell>
        </row>
        <row r="33">
          <cell r="A33" t="str">
            <v>Швейцария</v>
          </cell>
          <cell r="B33">
            <v>6</v>
          </cell>
          <cell r="C33">
            <v>40</v>
          </cell>
          <cell r="D33">
            <v>40</v>
          </cell>
        </row>
        <row r="34">
          <cell r="A34" t="str">
            <v>Южно-афр.республ.</v>
          </cell>
          <cell r="B34">
            <v>4</v>
          </cell>
          <cell r="C34">
            <v>15</v>
          </cell>
          <cell r="D34">
            <v>318</v>
          </cell>
        </row>
        <row r="35">
          <cell r="A35" t="str">
            <v>Куба</v>
          </cell>
          <cell r="B35">
            <v>3</v>
          </cell>
          <cell r="C35">
            <v>6</v>
          </cell>
          <cell r="D35">
            <v>6</v>
          </cell>
        </row>
        <row r="36">
          <cell r="A36" t="str">
            <v>Словакия</v>
          </cell>
          <cell r="B36">
            <v>3</v>
          </cell>
          <cell r="C36">
            <v>0</v>
          </cell>
          <cell r="D36">
            <v>0</v>
          </cell>
        </row>
        <row r="37">
          <cell r="A37" t="str">
            <v>Мавритания</v>
          </cell>
          <cell r="B37">
            <v>2</v>
          </cell>
          <cell r="C37">
            <v>60</v>
          </cell>
          <cell r="D37">
            <v>60</v>
          </cell>
        </row>
        <row r="38">
          <cell r="A38" t="str">
            <v>Польша</v>
          </cell>
          <cell r="B38">
            <v>2</v>
          </cell>
          <cell r="C38">
            <v>13</v>
          </cell>
          <cell r="D38">
            <v>13</v>
          </cell>
        </row>
        <row r="39">
          <cell r="A39" t="str">
            <v>Грузия</v>
          </cell>
          <cell r="B39">
            <v>1</v>
          </cell>
          <cell r="C39">
            <v>113</v>
          </cell>
          <cell r="D39">
            <v>113</v>
          </cell>
        </row>
        <row r="40">
          <cell r="A40" t="str">
            <v>Алжир</v>
          </cell>
          <cell r="B40">
            <v>0</v>
          </cell>
          <cell r="C40">
            <v>10</v>
          </cell>
          <cell r="D40">
            <v>10</v>
          </cell>
        </row>
        <row r="41">
          <cell r="A41" t="str">
            <v>Аргентина</v>
          </cell>
          <cell r="B41">
            <v>0</v>
          </cell>
          <cell r="C41">
            <v>3</v>
          </cell>
          <cell r="D41">
            <v>3</v>
          </cell>
        </row>
        <row r="42">
          <cell r="A42" t="str">
            <v>Босния и герцог.</v>
          </cell>
          <cell r="B42">
            <v>0</v>
          </cell>
          <cell r="C42">
            <v>13</v>
          </cell>
          <cell r="D42">
            <v>13</v>
          </cell>
        </row>
        <row r="43">
          <cell r="A43" t="str">
            <v>Великобритания</v>
          </cell>
          <cell r="B43">
            <v>0</v>
          </cell>
          <cell r="C43">
            <v>13</v>
          </cell>
          <cell r="D43">
            <v>0</v>
          </cell>
        </row>
        <row r="44">
          <cell r="A44" t="str">
            <v>Венгрия</v>
          </cell>
          <cell r="B44">
            <v>0</v>
          </cell>
          <cell r="C44">
            <v>38</v>
          </cell>
          <cell r="D44">
            <v>38</v>
          </cell>
        </row>
        <row r="45">
          <cell r="A45" t="str">
            <v>Виргин.о-ва(брит)</v>
          </cell>
          <cell r="B45">
            <v>0</v>
          </cell>
          <cell r="C45">
            <v>68</v>
          </cell>
          <cell r="D45">
            <v>1</v>
          </cell>
        </row>
        <row r="46">
          <cell r="A46" t="str">
            <v>Греция</v>
          </cell>
          <cell r="B46">
            <v>0</v>
          </cell>
          <cell r="C46">
            <v>0</v>
          </cell>
          <cell r="D46">
            <v>0</v>
          </cell>
        </row>
        <row r="47">
          <cell r="A47" t="str">
            <v>Зимбабве</v>
          </cell>
          <cell r="B47">
            <v>0</v>
          </cell>
          <cell r="C47">
            <v>13</v>
          </cell>
          <cell r="D47">
            <v>13</v>
          </cell>
        </row>
        <row r="48">
          <cell r="A48" t="str">
            <v>Канада</v>
          </cell>
          <cell r="B48">
            <v>0</v>
          </cell>
          <cell r="C48">
            <v>1064</v>
          </cell>
          <cell r="D48">
            <v>1064</v>
          </cell>
        </row>
        <row r="49">
          <cell r="A49" t="str">
            <v>Кипр</v>
          </cell>
          <cell r="B49">
            <v>0</v>
          </cell>
          <cell r="C49">
            <v>0</v>
          </cell>
          <cell r="D49">
            <v>0</v>
          </cell>
        </row>
        <row r="50">
          <cell r="A50" t="str">
            <v>Панама</v>
          </cell>
          <cell r="B50">
            <v>0</v>
          </cell>
          <cell r="C50">
            <v>37</v>
          </cell>
          <cell r="D50">
            <v>3</v>
          </cell>
        </row>
        <row r="51">
          <cell r="A51" t="str">
            <v>Португалия</v>
          </cell>
          <cell r="B51">
            <v>0</v>
          </cell>
          <cell r="C51">
            <v>0</v>
          </cell>
          <cell r="D51">
            <v>0</v>
          </cell>
        </row>
        <row r="52">
          <cell r="A52" t="str">
            <v>Румыния</v>
          </cell>
          <cell r="B52">
            <v>0</v>
          </cell>
          <cell r="C52">
            <v>0</v>
          </cell>
          <cell r="D52">
            <v>0</v>
          </cell>
        </row>
        <row r="53">
          <cell r="A53" t="str">
            <v>Сирия</v>
          </cell>
          <cell r="B53">
            <v>0</v>
          </cell>
          <cell r="C53">
            <v>621</v>
          </cell>
          <cell r="D53">
            <v>621</v>
          </cell>
        </row>
        <row r="54">
          <cell r="A54" t="str">
            <v>Чехия</v>
          </cell>
          <cell r="B54">
            <v>0</v>
          </cell>
          <cell r="C54">
            <v>60</v>
          </cell>
          <cell r="D54">
            <v>60</v>
          </cell>
        </row>
        <row r="55">
          <cell r="A55" t="str">
            <v>Швеция</v>
          </cell>
          <cell r="B55">
            <v>0</v>
          </cell>
          <cell r="C55">
            <v>2</v>
          </cell>
          <cell r="D55">
            <v>41</v>
          </cell>
        </row>
        <row r="56">
          <cell r="A56" t="str">
            <v>Шри-ланка</v>
          </cell>
          <cell r="B56">
            <v>0</v>
          </cell>
          <cell r="C56">
            <v>0</v>
          </cell>
          <cell r="D56">
            <v>0</v>
          </cell>
        </row>
        <row r="57">
          <cell r="A57" t="str">
            <v>Япония</v>
          </cell>
          <cell r="B57">
            <v>0</v>
          </cell>
          <cell r="C57">
            <v>0</v>
          </cell>
          <cell r="D57">
            <v>0</v>
          </cell>
        </row>
        <row r="58">
          <cell r="A58" t="str">
            <v>Австрия</v>
          </cell>
          <cell r="B58">
            <v>0</v>
          </cell>
          <cell r="C58">
            <v>0</v>
          </cell>
          <cell r="D58">
            <v>0</v>
          </cell>
        </row>
        <row r="59">
          <cell r="A59" t="str">
            <v>Дания</v>
          </cell>
          <cell r="B59">
            <v>0</v>
          </cell>
          <cell r="C59">
            <v>3</v>
          </cell>
          <cell r="D59">
            <v>3</v>
          </cell>
        </row>
        <row r="60">
          <cell r="A60" t="str">
            <v>Ливан</v>
          </cell>
          <cell r="B60">
            <v>0</v>
          </cell>
          <cell r="C60">
            <v>2079</v>
          </cell>
          <cell r="D60">
            <v>2079</v>
          </cell>
        </row>
        <row r="61">
          <cell r="A61" t="str">
            <v>Нидерланды</v>
          </cell>
          <cell r="B61">
            <v>0</v>
          </cell>
          <cell r="C61">
            <v>0</v>
          </cell>
          <cell r="D61">
            <v>0</v>
          </cell>
        </row>
        <row r="62">
          <cell r="A62" t="str">
            <v>Саудовская аравия</v>
          </cell>
          <cell r="B62">
            <v>0</v>
          </cell>
          <cell r="C62">
            <v>1498</v>
          </cell>
          <cell r="D62">
            <v>1498</v>
          </cell>
        </row>
        <row r="63">
          <cell r="A63" t="str">
            <v>Сербия и черногор</v>
          </cell>
          <cell r="B63">
            <v>0</v>
          </cell>
          <cell r="C63">
            <v>0</v>
          </cell>
          <cell r="D63">
            <v>0</v>
          </cell>
        </row>
        <row r="64">
          <cell r="A64" t="str">
            <v>Франция</v>
          </cell>
          <cell r="B64">
            <v>12</v>
          </cell>
          <cell r="C64">
            <v>12</v>
          </cell>
          <cell r="D64">
            <v>12</v>
          </cell>
        </row>
        <row r="65">
          <cell r="A65" t="str">
            <v>Эфиопия</v>
          </cell>
          <cell r="B65">
            <v>0</v>
          </cell>
          <cell r="C65">
            <v>543</v>
          </cell>
          <cell r="D65">
            <v>543</v>
          </cell>
        </row>
      </sheetData>
      <sheetData sheetId="5" refreshError="1">
        <row r="1">
          <cell r="A1" t="str">
            <v>крупнейшие экспортеры 98</v>
          </cell>
          <cell r="B1" t="str">
            <v>First_G022</v>
          </cell>
          <cell r="C1" t="str">
            <v>7304</v>
          </cell>
          <cell r="D1" t="str">
            <v>7305</v>
          </cell>
          <cell r="E1" t="str">
            <v>7306</v>
          </cell>
        </row>
        <row r="2">
          <cell r="A2" t="str">
            <v>00186619</v>
          </cell>
          <cell r="B2" t="str">
            <v>ГОРОДЖА ЛЕОНИД БОРИСОВИЧ ПАСП.IV-ТО 548254 ВЫД.ОВД Г.РУБЦОВСКА 16.01.78</v>
          </cell>
          <cell r="C2">
            <v>18</v>
          </cell>
          <cell r="D2">
            <v>334</v>
          </cell>
          <cell r="E2">
            <v>334</v>
          </cell>
        </row>
        <row r="3">
          <cell r="A3" t="str">
            <v>00000000</v>
          </cell>
          <cell r="B3" t="str">
            <v>"ФИHИМПИАHТИ (ИHТЕРHАЦИОHАЛ) ЛИМИТЕД"</v>
          </cell>
          <cell r="C3">
            <v>1012</v>
          </cell>
          <cell r="D3">
            <v>38</v>
          </cell>
          <cell r="E3">
            <v>38</v>
          </cell>
        </row>
        <row r="4">
          <cell r="A4" t="str">
            <v>00000001</v>
          </cell>
          <cell r="B4" t="str">
            <v xml:space="preserve"> "НИКОЛАЕВ АНАТОЛИЙ ВАЛЕРЬЕВИЧ"п-т N 00504117</v>
          </cell>
          <cell r="C4">
            <v>1173</v>
          </cell>
          <cell r="D4">
            <v>362</v>
          </cell>
          <cell r="E4">
            <v>2471</v>
          </cell>
        </row>
        <row r="5">
          <cell r="A5" t="str">
            <v>00105710</v>
          </cell>
          <cell r="B5" t="str">
            <v>ОАО"НОВОСИБИРСКЭНЕРГО"</v>
          </cell>
          <cell r="C5">
            <v>12360</v>
          </cell>
          <cell r="D5">
            <v>10</v>
          </cell>
          <cell r="E5">
            <v>10</v>
          </cell>
        </row>
        <row r="6">
          <cell r="A6" t="str">
            <v>00108973</v>
          </cell>
          <cell r="B6" t="str">
            <v>АО ЧЕХОВСКИЙ ОПЫТ.З-Д"ГИДPОСТАЛЬ"</v>
          </cell>
          <cell r="C6">
            <v>4</v>
          </cell>
          <cell r="D6">
            <v>33</v>
          </cell>
          <cell r="E6">
            <v>33</v>
          </cell>
        </row>
        <row r="7">
          <cell r="A7" t="str">
            <v>00110833</v>
          </cell>
          <cell r="B7" t="str">
            <v>ОАО "УРАЛЭНЕРГОРЕМОНТ"                                                      1322</v>
          </cell>
          <cell r="C7">
            <v>84</v>
          </cell>
          <cell r="D7">
            <v>4525</v>
          </cell>
          <cell r="E7">
            <v>4525</v>
          </cell>
        </row>
        <row r="8">
          <cell r="A8" t="str">
            <v>00117794</v>
          </cell>
          <cell r="B8" t="str">
            <v>АО "ТРЕСТ ГИДРОМОНТАЖ"</v>
          </cell>
          <cell r="C8">
            <v>4</v>
          </cell>
          <cell r="D8">
            <v>3</v>
          </cell>
          <cell r="E8">
            <v>3800</v>
          </cell>
        </row>
        <row r="9">
          <cell r="A9" t="str">
            <v>00119273</v>
          </cell>
          <cell r="B9" t="str">
            <v>РЕФТИНСКОЕ МОНТАЖНОЕ УПРАВЛЕНИЕ</v>
          </cell>
          <cell r="C9">
            <v>40</v>
          </cell>
          <cell r="D9">
            <v>115</v>
          </cell>
          <cell r="E9">
            <v>14</v>
          </cell>
        </row>
        <row r="10">
          <cell r="A10" t="str">
            <v>00120282</v>
          </cell>
          <cell r="B10" t="str">
            <v>ЗАО " ВОЛГОЭНЕРГОМОНТАЖ "</v>
          </cell>
          <cell r="C10">
            <v>0</v>
          </cell>
          <cell r="D10">
            <v>364</v>
          </cell>
          <cell r="E10">
            <v>3023</v>
          </cell>
        </row>
        <row r="11">
          <cell r="A11" t="str">
            <v>00121293</v>
          </cell>
          <cell r="B11" t="str">
            <v>БЕЛОЯРСКОЕ МОНТАЖНОЕ УПРАВЛЕНИЕ ЗАО  ТРЕСТ "УРАЛЭНЕРГОМОНТАЖ"</v>
          </cell>
          <cell r="C11">
            <v>56</v>
          </cell>
          <cell r="D11">
            <v>11</v>
          </cell>
          <cell r="E11">
            <v>11</v>
          </cell>
        </row>
        <row r="12">
          <cell r="A12" t="str">
            <v>00121711</v>
          </cell>
          <cell r="B12" t="str">
            <v>ЗАО ПО ЭЛЕКТРОМОНТАЖУ ЭЛЕКТРОСТАНЦИЙ И ПОДСТА</v>
          </cell>
          <cell r="C12">
            <v>0</v>
          </cell>
          <cell r="D12">
            <v>1988</v>
          </cell>
          <cell r="E12">
            <v>1988</v>
          </cell>
        </row>
        <row r="13">
          <cell r="A13" t="str">
            <v>00136298</v>
          </cell>
          <cell r="B13" t="str">
            <v>ОАО "РОСНЕФТЬ-САХАЛИНМОРНЕФТЕГАЗ"</v>
          </cell>
          <cell r="C13">
            <v>3</v>
          </cell>
          <cell r="D13">
            <v>1223</v>
          </cell>
          <cell r="E13">
            <v>1223</v>
          </cell>
        </row>
        <row r="14">
          <cell r="A14" t="str">
            <v>00139608</v>
          </cell>
          <cell r="B14" t="str">
            <v>АООТ"УРАЛО-СИБИРСКИЕ МАГИСТРАЛЬНЫЕ НЕФТЕПРОВОДЫ ИМЕНИ Д.А.ЧЕРНЯЕВА"</v>
          </cell>
          <cell r="C14">
            <v>25</v>
          </cell>
          <cell r="D14">
            <v>0</v>
          </cell>
        </row>
        <row r="15">
          <cell r="A15" t="str">
            <v>00139614</v>
          </cell>
          <cell r="B15" t="str">
            <v>"ЧЕЛЯБИНСКОЕ РАЙОННОЕ НЕФТЕПРОВОДНОЕ УПРАВЛЕНИЕ"УР-СИБ.МАГИСТ.НЕФТЕПРОВОД"</v>
          </cell>
          <cell r="C15">
            <v>36</v>
          </cell>
          <cell r="D15">
            <v>497</v>
          </cell>
        </row>
        <row r="16">
          <cell r="A16" t="str">
            <v>00148056</v>
          </cell>
          <cell r="B16" t="str">
            <v>ОАО НПО "БУРОВАЯ ТЕХНИКА"</v>
          </cell>
          <cell r="C16">
            <v>0</v>
          </cell>
          <cell r="D16">
            <v>0</v>
          </cell>
          <cell r="E16">
            <v>0</v>
          </cell>
        </row>
        <row r="17">
          <cell r="A17" t="str">
            <v>00148990</v>
          </cell>
          <cell r="B17" t="str">
            <v>АО"HИЖHЕКАМСКШИHА"</v>
          </cell>
          <cell r="C17">
            <v>1153</v>
          </cell>
          <cell r="D17">
            <v>0</v>
          </cell>
          <cell r="E17">
            <v>0</v>
          </cell>
        </row>
        <row r="18">
          <cell r="A18" t="str">
            <v>00149216</v>
          </cell>
          <cell r="B18" t="str">
            <v>АО "РЕЗИНОТЕХНИК" *0901000493</v>
          </cell>
          <cell r="C18">
            <v>0</v>
          </cell>
          <cell r="D18">
            <v>54</v>
          </cell>
          <cell r="E18">
            <v>54</v>
          </cell>
        </row>
        <row r="19">
          <cell r="A19" t="str">
            <v>00149245</v>
          </cell>
          <cell r="B19" t="str">
            <v>"КУРСКРЕЗИНОТЕХНИКА"-АО ЗАКРЫТОГО ТИПА</v>
          </cell>
          <cell r="C19">
            <v>75</v>
          </cell>
          <cell r="D19">
            <v>942</v>
          </cell>
          <cell r="E19">
            <v>96</v>
          </cell>
        </row>
        <row r="20">
          <cell r="A20" t="str">
            <v>00150946</v>
          </cell>
          <cell r="B20" t="str">
            <v>ОАО*БАШНЕФТЕХИМСНАБ*</v>
          </cell>
          <cell r="C20">
            <v>46</v>
          </cell>
          <cell r="D20">
            <v>1006</v>
          </cell>
          <cell r="E20">
            <v>1006</v>
          </cell>
        </row>
        <row r="21">
          <cell r="A21" t="str">
            <v>00153229</v>
          </cell>
          <cell r="B21" t="str">
            <v>АО "ГАЗСТРОЙДЕТАЛЬ"</v>
          </cell>
          <cell r="C21">
            <v>2</v>
          </cell>
          <cell r="D21">
            <v>457</v>
          </cell>
          <cell r="E21">
            <v>457</v>
          </cell>
        </row>
        <row r="22">
          <cell r="A22" t="str">
            <v>00157983</v>
          </cell>
          <cell r="B22" t="str">
            <v>ДП "СПЕЦКОМПЛЕКТГАЗ"</v>
          </cell>
          <cell r="C22">
            <v>965</v>
          </cell>
          <cell r="D22">
            <v>0</v>
          </cell>
          <cell r="E22">
            <v>0</v>
          </cell>
        </row>
        <row r="23">
          <cell r="A23" t="str">
            <v>00159261</v>
          </cell>
          <cell r="B23" t="str">
            <v>ШАХТОУПРАВЛЕНИЕ "ЕГОРШИНСКОЕ" *6602000351</v>
          </cell>
          <cell r="C23">
            <v>40</v>
          </cell>
          <cell r="D23">
            <v>88</v>
          </cell>
          <cell r="E23">
            <v>69</v>
          </cell>
        </row>
        <row r="24">
          <cell r="A24" t="str">
            <v>00171859</v>
          </cell>
          <cell r="B24" t="str">
            <v>ЗАО "ДЕАЛ"</v>
          </cell>
          <cell r="C24">
            <v>0</v>
          </cell>
          <cell r="D24">
            <v>609</v>
          </cell>
          <cell r="E24">
            <v>609</v>
          </cell>
        </row>
        <row r="25">
          <cell r="A25" t="str">
            <v>00172511</v>
          </cell>
          <cell r="B25" t="str">
            <v>АО ПТП "РЕЗОНАНС"                                                           0113</v>
          </cell>
          <cell r="C25">
            <v>277</v>
          </cell>
          <cell r="D25">
            <v>1064</v>
          </cell>
        </row>
        <row r="26">
          <cell r="A26" t="str">
            <v>00186217</v>
          </cell>
          <cell r="B26" t="str">
            <v>АО "СЕВЕРСТАЛЬ"</v>
          </cell>
          <cell r="C26">
            <v>0</v>
          </cell>
          <cell r="D26">
            <v>862</v>
          </cell>
          <cell r="E26">
            <v>32918</v>
          </cell>
        </row>
        <row r="27">
          <cell r="A27" t="str">
            <v>00186424</v>
          </cell>
          <cell r="B27" t="str">
            <v>АО "МАГНИТОГОPСКИЙ МЕТ.КОМБИНАТ"</v>
          </cell>
          <cell r="C27">
            <v>1988</v>
          </cell>
          <cell r="D27">
            <v>1988</v>
          </cell>
          <cell r="E27">
            <v>1988</v>
          </cell>
        </row>
        <row r="28">
          <cell r="A28" t="str">
            <v>00186430</v>
          </cell>
          <cell r="B28" t="str">
            <v>ОАО"ЗЛАТОУСТ.МЕТАЛЛУРГИЧЕСКИЙ ЗАВОД"</v>
          </cell>
          <cell r="C28">
            <v>5</v>
          </cell>
          <cell r="D28">
            <v>737</v>
          </cell>
          <cell r="E28">
            <v>75</v>
          </cell>
        </row>
        <row r="29">
          <cell r="A29" t="str">
            <v>00186565</v>
          </cell>
          <cell r="B29" t="str">
            <v>АООТ "ВЭСТ-МД"</v>
          </cell>
          <cell r="C29">
            <v>816</v>
          </cell>
          <cell r="D29">
            <v>190</v>
          </cell>
          <cell r="E29">
            <v>190</v>
          </cell>
        </row>
        <row r="30">
          <cell r="A30" t="str">
            <v>00186571</v>
          </cell>
          <cell r="B30" t="str">
            <v>АООТ "ВОЛЖСКИЙ ТРУБНЫЙ ЗАВОД"</v>
          </cell>
          <cell r="C30">
            <v>693</v>
          </cell>
          <cell r="D30">
            <v>497</v>
          </cell>
        </row>
        <row r="31">
          <cell r="A31" t="str">
            <v>00186588</v>
          </cell>
          <cell r="B31" t="str">
            <v>АО "ТРУБОСТАЛЬ"</v>
          </cell>
          <cell r="C31">
            <v>720</v>
          </cell>
          <cell r="D31">
            <v>448</v>
          </cell>
          <cell r="E31">
            <v>448</v>
          </cell>
        </row>
        <row r="32">
          <cell r="A32" t="str">
            <v>00186602</v>
          </cell>
          <cell r="B32" t="str">
            <v>ОАО"ТАГАНРОГСКИЙ МЕТАЛЛУРГИЧЕСКИЙ ЗАВОД"</v>
          </cell>
          <cell r="C32">
            <v>9071</v>
          </cell>
          <cell r="D32">
            <v>11541</v>
          </cell>
          <cell r="E32">
            <v>11541</v>
          </cell>
        </row>
        <row r="33">
          <cell r="A33" t="str">
            <v>00186619</v>
          </cell>
          <cell r="B33" t="str">
            <v>ОАО "УРАЛТРУБОСТАЛЬ" НОВОТРУБНЫЙ З-Д</v>
          </cell>
          <cell r="C33">
            <v>31982</v>
          </cell>
          <cell r="D33">
            <v>2673</v>
          </cell>
          <cell r="E33">
            <v>2673</v>
          </cell>
        </row>
        <row r="34">
          <cell r="A34" t="str">
            <v>00186625</v>
          </cell>
          <cell r="B34" t="str">
            <v>ОАО СЕВЕРСКИЙ ТРУБНЫЙ ЗАВОД</v>
          </cell>
          <cell r="C34">
            <v>3113</v>
          </cell>
          <cell r="D34">
            <v>4096</v>
          </cell>
          <cell r="E34">
            <v>4096</v>
          </cell>
        </row>
        <row r="35">
          <cell r="A35" t="str">
            <v>00186631</v>
          </cell>
          <cell r="B35" t="str">
            <v>ОАО "СИНАРСКИЙ ТРУБНЫЙ ЗАВОД"</v>
          </cell>
          <cell r="C35">
            <v>3018</v>
          </cell>
          <cell r="D35">
            <v>21</v>
          </cell>
          <cell r="E35">
            <v>11</v>
          </cell>
        </row>
        <row r="36">
          <cell r="A36" t="str">
            <v>00186654</v>
          </cell>
          <cell r="B36" t="str">
            <v>АО ОТ "ЧЕЛЯБИНСКИЙ ТРУБОПРОКАТНЫЙ ЗАВОД"</v>
          </cell>
          <cell r="C36">
            <v>8265</v>
          </cell>
          <cell r="D36">
            <v>13485</v>
          </cell>
          <cell r="E36">
            <v>2710</v>
          </cell>
        </row>
        <row r="37">
          <cell r="A37" t="str">
            <v>00186849</v>
          </cell>
          <cell r="B37" t="str">
            <v>"МИХАЙЛОВСКИЙ ГОК"- ОАО</v>
          </cell>
          <cell r="C37">
            <v>0</v>
          </cell>
          <cell r="D37">
            <v>1</v>
          </cell>
          <cell r="E37">
            <v>1</v>
          </cell>
        </row>
        <row r="38">
          <cell r="A38" t="str">
            <v>00188110</v>
          </cell>
          <cell r="B38" t="str">
            <v>ОАО "АЛТАЙ-КОКС"</v>
          </cell>
          <cell r="C38">
            <v>94</v>
          </cell>
          <cell r="D38">
            <v>516</v>
          </cell>
          <cell r="E38">
            <v>516</v>
          </cell>
        </row>
        <row r="39">
          <cell r="A39" t="str">
            <v>00193861</v>
          </cell>
          <cell r="B39" t="str">
            <v>ОАО "ВИШНЕВОГОРСКИЙ ГОК"</v>
          </cell>
          <cell r="C39">
            <v>87</v>
          </cell>
          <cell r="D39">
            <v>575</v>
          </cell>
          <cell r="E39">
            <v>575</v>
          </cell>
        </row>
        <row r="40">
          <cell r="A40" t="str">
            <v>00210571</v>
          </cell>
          <cell r="B40" t="str">
            <v>ОАО "УРАЛМАШ"                                                               0446</v>
          </cell>
          <cell r="C40">
            <v>0</v>
          </cell>
          <cell r="D40">
            <v>562</v>
          </cell>
          <cell r="E40">
            <v>562</v>
          </cell>
        </row>
        <row r="41">
          <cell r="A41" t="str">
            <v>00210766</v>
          </cell>
          <cell r="B41" t="str">
            <v>АО БМЗ</v>
          </cell>
          <cell r="C41">
            <v>0</v>
          </cell>
          <cell r="D41">
            <v>3</v>
          </cell>
        </row>
        <row r="42">
          <cell r="A42" t="str">
            <v>00210921</v>
          </cell>
          <cell r="B42" t="str">
            <v>ОАО  ЗАВОД"ДАЛЬДИЗЕЛЬ"</v>
          </cell>
          <cell r="C42">
            <v>517</v>
          </cell>
          <cell r="D42">
            <v>517</v>
          </cell>
          <cell r="E42">
            <v>0</v>
          </cell>
        </row>
        <row r="43">
          <cell r="A43" t="str">
            <v>00212179</v>
          </cell>
          <cell r="B43" t="str">
            <v>ГП ГОС.НАУЧНЫЙ ЦЕНТР РФ - НПО ПО ТЕХНОЛОГИИ МАШИНОСТРОЕНИЯ (ЦНИИТМАШ)</v>
          </cell>
          <cell r="C43">
            <v>0</v>
          </cell>
          <cell r="D43">
            <v>0</v>
          </cell>
          <cell r="E43">
            <v>0</v>
          </cell>
        </row>
        <row r="44">
          <cell r="A44" t="str">
            <v>00231515</v>
          </cell>
          <cell r="B44" t="str">
            <v>ОАО "КАМАЗ", ЦПЗЧ</v>
          </cell>
          <cell r="C44">
            <v>0</v>
          </cell>
          <cell r="D44">
            <v>38</v>
          </cell>
        </row>
        <row r="45">
          <cell r="A45" t="str">
            <v>00239402</v>
          </cell>
          <cell r="B45" t="str">
            <v>ОАО"ГАЛИЧСКИЙ АВТОКРАНОВЫЙ ЗАВОД"</v>
          </cell>
          <cell r="C45">
            <v>476</v>
          </cell>
          <cell r="D45">
            <v>476</v>
          </cell>
          <cell r="E45">
            <v>0</v>
          </cell>
        </row>
        <row r="46">
          <cell r="A46" t="str">
            <v>00244676</v>
          </cell>
          <cell r="B46" t="str">
            <v>ОАО "АГРИСОВГАЗ"</v>
          </cell>
          <cell r="C46">
            <v>995</v>
          </cell>
          <cell r="D46">
            <v>995</v>
          </cell>
          <cell r="E46">
            <v>995</v>
          </cell>
        </row>
        <row r="47">
          <cell r="A47" t="str">
            <v>00259659</v>
          </cell>
          <cell r="B47" t="str">
            <v>ЗАО"ИНТЕРУРАЛ"</v>
          </cell>
          <cell r="C47">
            <v>0</v>
          </cell>
          <cell r="D47">
            <v>333</v>
          </cell>
          <cell r="E47">
            <v>333</v>
          </cell>
        </row>
        <row r="48">
          <cell r="A48" t="str">
            <v>00278988</v>
          </cell>
          <cell r="B48" t="str">
            <v>ОАО "СВЕТОЧ"</v>
          </cell>
          <cell r="C48">
            <v>0</v>
          </cell>
          <cell r="D48">
            <v>1064</v>
          </cell>
        </row>
        <row r="49">
          <cell r="A49" t="str">
            <v>00281683</v>
          </cell>
          <cell r="B49" t="str">
            <v>ОАО "АСБЕСТОЦЕМЕНТ"</v>
          </cell>
          <cell r="C49">
            <v>8</v>
          </cell>
          <cell r="D49">
            <v>45</v>
          </cell>
          <cell r="E49">
            <v>113</v>
          </cell>
        </row>
        <row r="50">
          <cell r="A50" t="str">
            <v>00282642</v>
          </cell>
          <cell r="B50" t="str">
            <v>АО"СУХОЛОЖСКЦЕМЕНТ"</v>
          </cell>
          <cell r="C50">
            <v>379</v>
          </cell>
          <cell r="D50">
            <v>93</v>
          </cell>
          <cell r="E50">
            <v>0</v>
          </cell>
        </row>
        <row r="51">
          <cell r="A51" t="str">
            <v>00287183</v>
          </cell>
          <cell r="B51" t="str">
            <v>ОАО  "ИРБИТСКИЙ СТЕКОЛЬНЫЙ ЗАВОД"</v>
          </cell>
          <cell r="C51">
            <v>11</v>
          </cell>
          <cell r="D51">
            <v>368</v>
          </cell>
          <cell r="E51">
            <v>368</v>
          </cell>
        </row>
        <row r="52">
          <cell r="A52" t="str">
            <v>00288411</v>
          </cell>
          <cell r="B52" t="str">
            <v>ОАО ЗАВОД "УНИВЕРСАЛ"</v>
          </cell>
          <cell r="C52">
            <v>364</v>
          </cell>
          <cell r="D52">
            <v>5</v>
          </cell>
          <cell r="E52">
            <v>5</v>
          </cell>
        </row>
        <row r="53">
          <cell r="A53" t="str">
            <v>00461706</v>
          </cell>
          <cell r="B53" t="str">
            <v>БАМР НАХОДКИНСКАЯ БАЗА АКТИВНОГО МОРСКОГО РЫБОЛОВСТВА</v>
          </cell>
          <cell r="C53">
            <v>1</v>
          </cell>
          <cell r="D53">
            <v>63</v>
          </cell>
          <cell r="E53">
            <v>63</v>
          </cell>
        </row>
        <row r="54">
          <cell r="A54" t="str">
            <v>00470775</v>
          </cell>
          <cell r="B54" t="str">
            <v>ОАО "БАЛТРЫБСНАБСБЫТ"</v>
          </cell>
          <cell r="C54">
            <v>0</v>
          </cell>
          <cell r="D54">
            <v>334</v>
          </cell>
          <cell r="E54">
            <v>334</v>
          </cell>
        </row>
        <row r="55">
          <cell r="A55" t="str">
            <v>01003288</v>
          </cell>
          <cell r="B55" t="str">
            <v>ЗАО "ТРУБНЫЙ ЗАВОД"</v>
          </cell>
          <cell r="C55">
            <v>164</v>
          </cell>
          <cell r="D55">
            <v>164</v>
          </cell>
          <cell r="E55">
            <v>164</v>
          </cell>
        </row>
        <row r="56">
          <cell r="A56" t="str">
            <v>01025290</v>
          </cell>
          <cell r="B56" t="str">
            <v>МУП"ШАДРИНСКВОДСТРОЙ",</v>
          </cell>
          <cell r="C56">
            <v>4</v>
          </cell>
          <cell r="D56">
            <v>39</v>
          </cell>
          <cell r="E56">
            <v>39</v>
          </cell>
        </row>
        <row r="57">
          <cell r="A57" t="str">
            <v>01025462</v>
          </cell>
          <cell r="B57" t="str">
            <v>ЗАО "ВОДСТРОЙКОМПЛЕКТ"</v>
          </cell>
          <cell r="C57">
            <v>66</v>
          </cell>
          <cell r="D57">
            <v>16</v>
          </cell>
          <cell r="E57">
            <v>100</v>
          </cell>
        </row>
        <row r="58">
          <cell r="A58" t="str">
            <v>01055747</v>
          </cell>
          <cell r="B58" t="str">
            <v>ВОРОНЕЖСКИЙ ТЕПЛОВОЗОРЕМОНТНЫЙ З-Д Г.ВОРОНЕЖ,УЛ.СВЕРДЛОВА,5 ПО ПОРУЧЕНИЮ</v>
          </cell>
          <cell r="C58">
            <v>289</v>
          </cell>
          <cell r="D58">
            <v>330</v>
          </cell>
          <cell r="E58">
            <v>330</v>
          </cell>
        </row>
        <row r="59">
          <cell r="A59" t="str">
            <v>01058711</v>
          </cell>
          <cell r="B59" t="str">
            <v>ОПЫТНЫЙ ЗАВОД ПУТЕВЫХ МАШИН ЮУЖД *7451024448</v>
          </cell>
          <cell r="C59">
            <v>37</v>
          </cell>
          <cell r="D59">
            <v>3</v>
          </cell>
        </row>
        <row r="60">
          <cell r="A60" t="str">
            <v>01088304</v>
          </cell>
          <cell r="B60" t="str">
            <v>ГУП"ЧЕЛЯБ.ДИСТ.ГРАЖД.СООРУЖЕНИЙ ЮУЖД МПС РФ"</v>
          </cell>
          <cell r="C60">
            <v>41</v>
          </cell>
          <cell r="D60">
            <v>59</v>
          </cell>
          <cell r="E60">
            <v>63</v>
          </cell>
        </row>
        <row r="61">
          <cell r="A61" t="str">
            <v>01103587</v>
          </cell>
          <cell r="B61" t="str">
            <v>ГП "ЦЕНТРЖЕЛДОРМЕТРОСНАБ"</v>
          </cell>
          <cell r="C61">
            <v>247</v>
          </cell>
          <cell r="D61">
            <v>6</v>
          </cell>
          <cell r="E61">
            <v>169</v>
          </cell>
        </row>
        <row r="62">
          <cell r="A62" t="str">
            <v>01105379</v>
          </cell>
          <cell r="B62" t="str">
            <v>"ГЛАВНЫЙ МАТЕРИАЛЬНЫЙ СКЛАД ЮУЖД"</v>
          </cell>
          <cell r="C62">
            <v>54</v>
          </cell>
          <cell r="D62">
            <v>149</v>
          </cell>
          <cell r="E62">
            <v>149</v>
          </cell>
        </row>
        <row r="63">
          <cell r="A63" t="str">
            <v>01105534</v>
          </cell>
          <cell r="B63" t="str">
            <v>ГОС.ПРЕДПРИЯТИЕ ПО МТС АЛТАЙСКОГО ОТДЕЛЕНИЯ ЗСЖД Г.БАРНАУЛ</v>
          </cell>
          <cell r="C63">
            <v>130</v>
          </cell>
          <cell r="D63">
            <v>4</v>
          </cell>
          <cell r="E63">
            <v>4</v>
          </cell>
        </row>
        <row r="64">
          <cell r="A64" t="str">
            <v>01126128</v>
          </cell>
          <cell r="B64" t="str">
            <v>"ПРИМОРСКОЕ МОРСКОЕ ПАРОХОДСТВО" ОАО</v>
          </cell>
          <cell r="C64">
            <v>0</v>
          </cell>
          <cell r="D64">
            <v>12</v>
          </cell>
        </row>
        <row r="65">
          <cell r="A65" t="str">
            <v>01232385</v>
          </cell>
          <cell r="B65" t="str">
            <v>ЗАО ЦПТК "Челябметаллургстрой"</v>
          </cell>
          <cell r="C65">
            <v>28</v>
          </cell>
          <cell r="D65">
            <v>58</v>
          </cell>
          <cell r="E65">
            <v>58</v>
          </cell>
        </row>
        <row r="66">
          <cell r="A66" t="str">
            <v>01284695</v>
          </cell>
          <cell r="B66" t="str">
            <v>АООТ АЛЬМЕТЬЕВСКИЙ ТРУБНЫЙ ЗАВОД</v>
          </cell>
          <cell r="C66">
            <v>289</v>
          </cell>
          <cell r="D66">
            <v>291</v>
          </cell>
          <cell r="E66">
            <v>291</v>
          </cell>
        </row>
        <row r="67">
          <cell r="A67" t="str">
            <v>01286783</v>
          </cell>
          <cell r="B67" t="str">
            <v>СМУ-1 "КРАСНОДАРНЕФТЕГАЗСТРОЙ" АООТ</v>
          </cell>
          <cell r="C67">
            <v>13</v>
          </cell>
          <cell r="D67">
            <v>9</v>
          </cell>
          <cell r="E67">
            <v>3</v>
          </cell>
        </row>
        <row r="68">
          <cell r="A68" t="str">
            <v>01287481</v>
          </cell>
          <cell r="B68" t="str">
            <v>ОАО"ПОДВОДТРУБОПРОВОДСТРОЙ"</v>
          </cell>
          <cell r="C68">
            <v>76</v>
          </cell>
          <cell r="D68">
            <v>281</v>
          </cell>
          <cell r="E68">
            <v>281</v>
          </cell>
        </row>
        <row r="69">
          <cell r="A69" t="str">
            <v>01346054</v>
          </cell>
          <cell r="B69" t="str">
            <v>"СЕВКАВЭЛЕВАТОРСПЕЦСТРОЙ" ТОО</v>
          </cell>
          <cell r="C69">
            <v>277</v>
          </cell>
          <cell r="D69">
            <v>8</v>
          </cell>
          <cell r="E69">
            <v>8</v>
          </cell>
        </row>
        <row r="70">
          <cell r="A70" t="str">
            <v>01374109</v>
          </cell>
          <cell r="B70" t="str">
            <v>ЛЮБЕРЕЦКИЙ З-Д МОСТОСТРОИТЕЛЬНОГО ОБОРУДОВ.</v>
          </cell>
          <cell r="C70">
            <v>570</v>
          </cell>
          <cell r="D70">
            <v>570</v>
          </cell>
          <cell r="E70">
            <v>570</v>
          </cell>
        </row>
        <row r="71">
          <cell r="A71" t="str">
            <v>01390931</v>
          </cell>
          <cell r="B71" t="str">
            <v>ОАО "СВЕРДЛОВСКМЕТРОСТРОЙ"</v>
          </cell>
          <cell r="C71">
            <v>34</v>
          </cell>
        </row>
        <row r="72">
          <cell r="A72" t="str">
            <v>01391623</v>
          </cell>
          <cell r="B72" t="str">
            <v>АО"УРАЛМОСТОСТРОЙ"</v>
          </cell>
          <cell r="C72">
            <v>245</v>
          </cell>
          <cell r="D72">
            <v>29</v>
          </cell>
          <cell r="E72">
            <v>29</v>
          </cell>
        </row>
        <row r="73">
          <cell r="A73" t="str">
            <v>01394395</v>
          </cell>
          <cell r="B73" t="str">
            <v>ОАО ЗАВОД СПЕЦИАЛЬНЫХ МОНТАЖНЫХ ИЗДЕЛИЙ                                 П.19-1</v>
          </cell>
          <cell r="C73">
            <v>60</v>
          </cell>
        </row>
        <row r="74">
          <cell r="A74" t="str">
            <v>01394863</v>
          </cell>
          <cell r="B74" t="str">
            <v>ЗАО МЗМЗ"ВОСТОКМЕТАЛЛУРГМОНТАЖ"</v>
          </cell>
          <cell r="C74">
            <v>240</v>
          </cell>
          <cell r="D74">
            <v>60</v>
          </cell>
          <cell r="E74">
            <v>60</v>
          </cell>
        </row>
        <row r="75">
          <cell r="A75" t="str">
            <v>01395615</v>
          </cell>
          <cell r="B75" t="str">
            <v>ЗАО "УПРАВЛЕНИЕ САНТЕХКОМПЛЕКТ ВОЛГОСАНТЕХМОНТАЖ"</v>
          </cell>
          <cell r="C75">
            <v>7</v>
          </cell>
        </row>
        <row r="76">
          <cell r="A76" t="str">
            <v>01399613</v>
          </cell>
          <cell r="B76" t="str">
            <v>ОАО"ЭНЕРГОМЕТАЛЛУРГМОНТАЖ"</v>
          </cell>
          <cell r="C76">
            <v>1</v>
          </cell>
          <cell r="D76">
            <v>196</v>
          </cell>
          <cell r="E76">
            <v>196</v>
          </cell>
        </row>
        <row r="77">
          <cell r="A77" t="str">
            <v>01423814</v>
          </cell>
          <cell r="B77" t="str">
            <v>АООТ"ВHИПИвзрывгеофизика" 140100,МОС.ОБЛ.,</v>
          </cell>
          <cell r="C77">
            <v>0</v>
          </cell>
          <cell r="D77">
            <v>226</v>
          </cell>
          <cell r="E77">
            <v>226</v>
          </cell>
        </row>
        <row r="78">
          <cell r="A78" t="str">
            <v>01423984</v>
          </cell>
          <cell r="B78" t="str">
            <v>ГП "СОСНОВГЕОЛОГИЯ"</v>
          </cell>
          <cell r="C78">
            <v>22</v>
          </cell>
          <cell r="D78">
            <v>225</v>
          </cell>
          <cell r="E78">
            <v>225</v>
          </cell>
        </row>
        <row r="79">
          <cell r="A79" t="str">
            <v>01871412</v>
          </cell>
          <cell r="B79" t="str">
            <v>АООТ"САМАРАМЕТАЛЛ"</v>
          </cell>
          <cell r="C79">
            <v>223</v>
          </cell>
          <cell r="D79">
            <v>5</v>
          </cell>
          <cell r="E79">
            <v>5</v>
          </cell>
        </row>
        <row r="80">
          <cell r="A80" t="str">
            <v>01872570</v>
          </cell>
          <cell r="B80" t="str">
            <v>ОАО КФ"HОВОСИБМЕТАЛЛ"</v>
          </cell>
          <cell r="C80">
            <v>28</v>
          </cell>
          <cell r="D80">
            <v>28</v>
          </cell>
          <cell r="E80">
            <v>125</v>
          </cell>
        </row>
        <row r="81">
          <cell r="A81" t="str">
            <v>01872802</v>
          </cell>
          <cell r="B81" t="str">
            <v>ООО "ИРКУТСКМЕТАЛЛООПТТОРГ"</v>
          </cell>
          <cell r="C81">
            <v>56</v>
          </cell>
          <cell r="D81">
            <v>6</v>
          </cell>
          <cell r="E81">
            <v>6</v>
          </cell>
        </row>
        <row r="82">
          <cell r="A82" t="str">
            <v>02949352</v>
          </cell>
          <cell r="B82" t="str">
            <v>АО"БОРСКИЙ ТРУБНЫЙ ЗАВОД"</v>
          </cell>
          <cell r="C82">
            <v>218</v>
          </cell>
          <cell r="D82">
            <v>535</v>
          </cell>
          <cell r="E82">
            <v>535</v>
          </cell>
        </row>
        <row r="83">
          <cell r="A83" t="str">
            <v>02961287</v>
          </cell>
          <cell r="B83" t="str">
            <v>АООТ ИВОЛГА</v>
          </cell>
          <cell r="C83">
            <v>23</v>
          </cell>
          <cell r="D83">
            <v>215</v>
          </cell>
          <cell r="E83">
            <v>215</v>
          </cell>
        </row>
        <row r="84">
          <cell r="A84" t="str">
            <v>03143119</v>
          </cell>
          <cell r="B84" t="str">
            <v>"ПРИБОЙ" АООТ</v>
          </cell>
          <cell r="C84">
            <v>2</v>
          </cell>
          <cell r="D84">
            <v>210</v>
          </cell>
          <cell r="E84">
            <v>210</v>
          </cell>
        </row>
        <row r="85">
          <cell r="A85" t="str">
            <v>03146885</v>
          </cell>
          <cell r="B85" t="str">
            <v>АОЗТ "ЭПРОН-8"</v>
          </cell>
          <cell r="C85">
            <v>210</v>
          </cell>
          <cell r="D85">
            <v>210</v>
          </cell>
          <cell r="E85">
            <v>26</v>
          </cell>
        </row>
        <row r="86">
          <cell r="A86" t="str">
            <v>03431870</v>
          </cell>
          <cell r="B86" t="str">
            <v>ТОО "ДОРОЖНИК"</v>
          </cell>
          <cell r="C86">
            <v>2</v>
          </cell>
          <cell r="D86">
            <v>164</v>
          </cell>
          <cell r="E86">
            <v>164</v>
          </cell>
        </row>
        <row r="87">
          <cell r="A87" t="str">
            <v>03533872</v>
          </cell>
          <cell r="B87" t="str">
            <v>ИНСТИТУТ ЯДЕРНОЙ ФИЗИКИ</v>
          </cell>
          <cell r="C87">
            <v>0</v>
          </cell>
          <cell r="D87">
            <v>168</v>
          </cell>
          <cell r="E87">
            <v>168</v>
          </cell>
        </row>
        <row r="88">
          <cell r="A88" t="str">
            <v>03966128</v>
          </cell>
          <cell r="B88" t="str">
            <v>РЕВДИНСКОЕ УПП ВОС</v>
          </cell>
          <cell r="C88">
            <v>54</v>
          </cell>
          <cell r="D88">
            <v>33</v>
          </cell>
          <cell r="E88">
            <v>33</v>
          </cell>
        </row>
        <row r="89">
          <cell r="A89" t="str">
            <v>04047621</v>
          </cell>
          <cell r="B89" t="str">
            <v>АДМИНИСТРАЦИЯ МЕСТНОГО САМОУПРАВЛЕНИЯ   ЛАХДЕНПОХСКОГО РАЙОНА</v>
          </cell>
          <cell r="C89">
            <v>0</v>
          </cell>
        </row>
        <row r="90">
          <cell r="A90" t="str">
            <v>04574672</v>
          </cell>
          <cell r="B90" t="str">
            <v>ГП "БТОФ"</v>
          </cell>
          <cell r="C90">
            <v>0</v>
          </cell>
          <cell r="D90">
            <v>0</v>
          </cell>
          <cell r="E90">
            <v>0</v>
          </cell>
        </row>
        <row r="91">
          <cell r="A91" t="str">
            <v>04609011</v>
          </cell>
          <cell r="B91" t="str">
            <v>РПКФ "НОВОРОССИЙСК АО ЗАРУБЕЖСТРОЙМОНТАЖ"</v>
          </cell>
          <cell r="C91">
            <v>4</v>
          </cell>
          <cell r="D91">
            <v>0</v>
          </cell>
          <cell r="E91">
            <v>0</v>
          </cell>
        </row>
        <row r="92">
          <cell r="A92" t="str">
            <v>04627492</v>
          </cell>
          <cell r="B92" t="str">
            <v>"СПЕЦГИДРОЭНЕРГОМОНТАЖ" ОАО</v>
          </cell>
          <cell r="C92">
            <v>6</v>
          </cell>
          <cell r="D92">
            <v>6</v>
          </cell>
          <cell r="E92">
            <v>58</v>
          </cell>
        </row>
        <row r="93">
          <cell r="A93" t="str">
            <v>04696843</v>
          </cell>
          <cell r="B93" t="str">
            <v>ТОО "ЗАВОД ИНФОРМАЦИОННЫХ ТЕХНОЛОГИЙ    "ЛИТ"</v>
          </cell>
          <cell r="C93">
            <v>1</v>
          </cell>
          <cell r="D93">
            <v>1</v>
          </cell>
          <cell r="E93">
            <v>1</v>
          </cell>
        </row>
        <row r="94">
          <cell r="A94" t="str">
            <v>04708167</v>
          </cell>
          <cell r="B94" t="str">
            <v>УГ-ПМТС /НОДХ-3/</v>
          </cell>
          <cell r="C94">
            <v>368</v>
          </cell>
          <cell r="D94">
            <v>130</v>
          </cell>
          <cell r="E94">
            <v>130</v>
          </cell>
        </row>
        <row r="95">
          <cell r="A95" t="str">
            <v>04718869</v>
          </cell>
          <cell r="B95" t="str">
            <v>ОАО "ПЕРМСКАЯ ГРЭС"</v>
          </cell>
          <cell r="C95">
            <v>0</v>
          </cell>
        </row>
        <row r="96">
          <cell r="A96" t="str">
            <v>04730037</v>
          </cell>
          <cell r="B96" t="str">
            <v>ОАО  "ПРИКАСПИЙНЕФТЕСЕРВИС"</v>
          </cell>
          <cell r="C96">
            <v>18</v>
          </cell>
        </row>
        <row r="97">
          <cell r="A97" t="str">
            <v>04803302</v>
          </cell>
          <cell r="B97" t="str">
            <v>АОЗТ УПТК "ЮЖУРАЛЭНЕРГОСТРОЙ"</v>
          </cell>
          <cell r="C97">
            <v>309</v>
          </cell>
          <cell r="D97">
            <v>39</v>
          </cell>
          <cell r="E97">
            <v>39</v>
          </cell>
        </row>
        <row r="98">
          <cell r="A98" t="str">
            <v>04805746</v>
          </cell>
          <cell r="B98" t="str">
            <v>АООТ "НОЯБРЬСКИЕ ЭЛЕКТРИЧЕСКИЕ СЕТИ" ЭНЕРГОПРЕДПРИЯТИЯ АООТ "ТЮМЕНЬЭНЕРГО"</v>
          </cell>
          <cell r="C98">
            <v>180</v>
          </cell>
          <cell r="D98">
            <v>3</v>
          </cell>
          <cell r="E98">
            <v>3</v>
          </cell>
        </row>
        <row r="99">
          <cell r="A99" t="str">
            <v>04824369</v>
          </cell>
          <cell r="B99" t="str">
            <v>ГП "Д/В МОРСКАЯ ИНЖ.-ГЕОЛОГИЧ. ЭКСПЕДИЦИЯ"</v>
          </cell>
          <cell r="C99">
            <v>4</v>
          </cell>
          <cell r="D99">
            <v>69</v>
          </cell>
          <cell r="E99">
            <v>69</v>
          </cell>
        </row>
        <row r="100">
          <cell r="A100" t="str">
            <v>04860395</v>
          </cell>
          <cell r="B100" t="str">
            <v>ВТФ "ВНИИМЕТМАШЭКСПОРТ"</v>
          </cell>
          <cell r="C100">
            <v>172</v>
          </cell>
          <cell r="D100">
            <v>0</v>
          </cell>
          <cell r="E100">
            <v>0</v>
          </cell>
        </row>
        <row r="101">
          <cell r="A101" t="str">
            <v>04884214</v>
          </cell>
          <cell r="B101" t="str">
            <v>ЗАО"АДС С ИНДИЕЙ"СОВИНКОМ-ЦЕНТР"</v>
          </cell>
          <cell r="C101">
            <v>0</v>
          </cell>
        </row>
        <row r="102">
          <cell r="A102" t="str">
            <v>05013527</v>
          </cell>
          <cell r="B102" t="str">
            <v>ЗАО "ВЛАДИМИРАГРОВОДСТРОЙ"</v>
          </cell>
          <cell r="C102">
            <v>219</v>
          </cell>
          <cell r="D102">
            <v>29</v>
          </cell>
          <cell r="E102">
            <v>29</v>
          </cell>
        </row>
        <row r="103">
          <cell r="A103" t="str">
            <v>05015331</v>
          </cell>
          <cell r="B103" t="str">
            <v>ОАО "ПОДОЛЬСКИЙ МАШЗАВОД"</v>
          </cell>
          <cell r="C103">
            <v>19</v>
          </cell>
          <cell r="D103">
            <v>164</v>
          </cell>
          <cell r="E103">
            <v>164</v>
          </cell>
        </row>
        <row r="104">
          <cell r="A104" t="str">
            <v>05030632</v>
          </cell>
          <cell r="B104" t="str">
            <v>ДП РАО "ГАЗПРОМ" "ГАЗКОМПЛЕКТИМПЭКС"</v>
          </cell>
          <cell r="C104">
            <v>625</v>
          </cell>
          <cell r="D104">
            <v>161</v>
          </cell>
          <cell r="E104">
            <v>161</v>
          </cell>
        </row>
        <row r="105">
          <cell r="A105" t="str">
            <v>05030856</v>
          </cell>
          <cell r="B105" t="str">
            <v>ЗАО "ЭНЕРГОМАШЭКСПОРТ"</v>
          </cell>
          <cell r="C105">
            <v>157</v>
          </cell>
          <cell r="D105">
            <v>0</v>
          </cell>
          <cell r="E105">
            <v>0</v>
          </cell>
        </row>
        <row r="106">
          <cell r="A106" t="str">
            <v>05052846</v>
          </cell>
          <cell r="B106" t="str">
            <v>АО "КРАЙБЫТКОМПЛЕКТ"</v>
          </cell>
          <cell r="C106">
            <v>157</v>
          </cell>
          <cell r="D106">
            <v>0</v>
          </cell>
          <cell r="E106">
            <v>0</v>
          </cell>
        </row>
        <row r="107">
          <cell r="A107" t="str">
            <v>05229552</v>
          </cell>
          <cell r="B107" t="str">
            <v>ЗАО "ЛЕНЖИЛПРОМКОМПЛЕКТ"</v>
          </cell>
          <cell r="C107">
            <v>152</v>
          </cell>
          <cell r="D107">
            <v>5</v>
          </cell>
          <cell r="E107">
            <v>5</v>
          </cell>
        </row>
        <row r="108">
          <cell r="A108" t="str">
            <v>05434815</v>
          </cell>
          <cell r="B108" t="str">
            <v>ТОО МСП "ЭКСПОВЕСТРАHС"/ЗАО "ТРУБОИМПЕКС"</v>
          </cell>
          <cell r="C108">
            <v>0</v>
          </cell>
          <cell r="D108">
            <v>148</v>
          </cell>
          <cell r="E108">
            <v>148</v>
          </cell>
        </row>
        <row r="109">
          <cell r="A109" t="str">
            <v>05744656</v>
          </cell>
          <cell r="B109" t="str">
            <v>АООТ "РУМО"</v>
          </cell>
          <cell r="C109">
            <v>0</v>
          </cell>
          <cell r="D109">
            <v>145</v>
          </cell>
        </row>
        <row r="110">
          <cell r="A110" t="str">
            <v>05756754</v>
          </cell>
          <cell r="B110" t="str">
            <v>ОАО"ЗВЕЗДА"</v>
          </cell>
          <cell r="C110">
            <v>6</v>
          </cell>
          <cell r="D110">
            <v>144</v>
          </cell>
        </row>
        <row r="111">
          <cell r="A111" t="str">
            <v>05757665</v>
          </cell>
          <cell r="B111" t="str">
            <v>АО "НОВОЛИПЕЦКИЙ МЕТКОМБИНАТ"</v>
          </cell>
          <cell r="C111">
            <v>31</v>
          </cell>
          <cell r="D111">
            <v>31</v>
          </cell>
          <cell r="E111">
            <v>0</v>
          </cell>
        </row>
        <row r="112">
          <cell r="A112" t="str">
            <v>05757676</v>
          </cell>
          <cell r="B112" t="str">
            <v>ОАО "ЗАПСИБМЕТКОМБИНАТ"</v>
          </cell>
          <cell r="C112">
            <v>171</v>
          </cell>
          <cell r="D112">
            <v>64</v>
          </cell>
          <cell r="E112">
            <v>64</v>
          </cell>
        </row>
        <row r="113">
          <cell r="A113" t="str">
            <v>05757713</v>
          </cell>
          <cell r="B113" t="str">
            <v>ОАО "ВИЗ"(ВЕРХ-ИСЕТСКИЙ МЕТАЛЛУРГИЧЕСКИЙ ЗАВОД)                             0766</v>
          </cell>
          <cell r="C113">
            <v>10</v>
          </cell>
          <cell r="D113">
            <v>140</v>
          </cell>
          <cell r="E113">
            <v>140</v>
          </cell>
        </row>
        <row r="114">
          <cell r="A114" t="str">
            <v>05757771</v>
          </cell>
          <cell r="B114" t="str">
            <v>ОАО "НОВОСИБИРСКИЙ МЕТАЛЛУРГИЧЕСКИЙ ЗАВОД"</v>
          </cell>
          <cell r="C114">
            <v>75</v>
          </cell>
          <cell r="D114">
            <v>93</v>
          </cell>
          <cell r="E114">
            <v>93</v>
          </cell>
        </row>
        <row r="115">
          <cell r="A115" t="str">
            <v>05757848</v>
          </cell>
          <cell r="B115" t="str">
            <v>АО "ВЫКСУНСКИЙ МЕТАЛЛУРГИЧЕСКИЙ ЗАВОД"</v>
          </cell>
          <cell r="C115">
            <v>44</v>
          </cell>
          <cell r="D115">
            <v>3349</v>
          </cell>
          <cell r="E115">
            <v>3739</v>
          </cell>
        </row>
        <row r="116">
          <cell r="A116" t="str">
            <v>05757854</v>
          </cell>
          <cell r="B116" t="str">
            <v>ОАО МОСКОВСКИЙ ТРУБНЫЙ З-Д "ФИЛИТ"</v>
          </cell>
          <cell r="C116">
            <v>135</v>
          </cell>
          <cell r="D116">
            <v>633</v>
          </cell>
          <cell r="E116">
            <v>633</v>
          </cell>
        </row>
        <row r="117">
          <cell r="A117" t="str">
            <v>05759404</v>
          </cell>
          <cell r="B117" t="str">
            <v>ФИРМА "БРЯНСКГАЗЭНЕРГОСЕРВИС"</v>
          </cell>
          <cell r="C117">
            <v>0</v>
          </cell>
          <cell r="D117">
            <v>134</v>
          </cell>
          <cell r="E117">
            <v>1</v>
          </cell>
        </row>
        <row r="118">
          <cell r="A118" t="str">
            <v>05761695</v>
          </cell>
          <cell r="B118" t="str">
            <v>ОАО "ЩЕКИНОАЗОТ"</v>
          </cell>
          <cell r="C118">
            <v>1</v>
          </cell>
          <cell r="D118">
            <v>0</v>
          </cell>
          <cell r="E118">
            <v>0</v>
          </cell>
        </row>
        <row r="119">
          <cell r="A119" t="str">
            <v>05763441</v>
          </cell>
          <cell r="B119" t="str">
            <v>ОАО "ХИМПРОМ"</v>
          </cell>
          <cell r="C119">
            <v>130</v>
          </cell>
          <cell r="D119">
            <v>0</v>
          </cell>
          <cell r="E119">
            <v>0</v>
          </cell>
        </row>
        <row r="120">
          <cell r="A120" t="str">
            <v>05763843</v>
          </cell>
          <cell r="B120" t="str">
            <v>OАО "КОЛОМЕНСКИЙ ЗАВОД"</v>
          </cell>
          <cell r="C120">
            <v>0</v>
          </cell>
          <cell r="D120">
            <v>0</v>
          </cell>
          <cell r="E120">
            <v>0</v>
          </cell>
        </row>
        <row r="121">
          <cell r="A121" t="str">
            <v>05763851</v>
          </cell>
          <cell r="B121" t="str">
            <v>ОАО "ПЕНЗЕНСКИЙ ДИЗЕЛЬНЫЙ З-Д"</v>
          </cell>
          <cell r="C121">
            <v>0</v>
          </cell>
          <cell r="D121">
            <v>37</v>
          </cell>
          <cell r="E121">
            <v>92</v>
          </cell>
        </row>
        <row r="122">
          <cell r="A122" t="str">
            <v>05764417</v>
          </cell>
          <cell r="B122" t="str">
            <v>АООТ "ИЖОРСКИЕ ЗАВОДЫ " (ПО ПОРУЧЕНИЮ ООО "РЕМСТРОЙМАШ")</v>
          </cell>
          <cell r="C122">
            <v>294</v>
          </cell>
          <cell r="D122">
            <v>127</v>
          </cell>
          <cell r="E122">
            <v>127</v>
          </cell>
        </row>
        <row r="123">
          <cell r="A123" t="str">
            <v>05764432</v>
          </cell>
          <cell r="B123" t="str">
            <v>ОАО "КРАСНЫЙ КОТЕЛЬЩИК"</v>
          </cell>
          <cell r="C123">
            <v>1</v>
          </cell>
          <cell r="D123">
            <v>125</v>
          </cell>
          <cell r="E123">
            <v>125</v>
          </cell>
        </row>
        <row r="124">
          <cell r="A124" t="str">
            <v>05766869</v>
          </cell>
          <cell r="B124" t="str">
            <v>ОАО "ОМСКШИНА"</v>
          </cell>
          <cell r="C124">
            <v>10</v>
          </cell>
        </row>
        <row r="125">
          <cell r="A125" t="str">
            <v>05768266</v>
          </cell>
          <cell r="B125" t="str">
            <v>"ЗАРО" ОАО</v>
          </cell>
          <cell r="C125">
            <v>0</v>
          </cell>
          <cell r="D125">
            <v>113</v>
          </cell>
          <cell r="E125">
            <v>113</v>
          </cell>
        </row>
        <row r="126">
          <cell r="A126" t="str">
            <v>05770858</v>
          </cell>
          <cell r="B126" t="str">
            <v>ОАО "РАЗРЕЗ БОРОДИНСКИЙ"                                                  /Б/</v>
          </cell>
          <cell r="C126">
            <v>9</v>
          </cell>
          <cell r="D126">
            <v>16</v>
          </cell>
          <cell r="E126">
            <v>16</v>
          </cell>
        </row>
        <row r="127">
          <cell r="A127" t="str">
            <v>05780913</v>
          </cell>
          <cell r="B127" t="str">
            <v>АСТРАХАНЬГАЗПРОМ АО</v>
          </cell>
          <cell r="C127">
            <v>60</v>
          </cell>
          <cell r="D127">
            <v>0</v>
          </cell>
          <cell r="E127">
            <v>0</v>
          </cell>
        </row>
        <row r="128">
          <cell r="A128" t="str">
            <v>05784673</v>
          </cell>
          <cell r="B128" t="str">
            <v>ОАО"ВОЛГОЭНЕРГОСТРОЙПРОМ"</v>
          </cell>
          <cell r="C128">
            <v>33</v>
          </cell>
          <cell r="D128">
            <v>196</v>
          </cell>
          <cell r="E128">
            <v>196</v>
          </cell>
        </row>
        <row r="129">
          <cell r="A129" t="str">
            <v>05785649</v>
          </cell>
          <cell r="B129" t="str">
            <v>АООТ "АЛТАЙДИЗЕЛЬ"</v>
          </cell>
          <cell r="C129">
            <v>0</v>
          </cell>
          <cell r="D129">
            <v>0</v>
          </cell>
          <cell r="E129">
            <v>0</v>
          </cell>
        </row>
        <row r="130">
          <cell r="A130" t="str">
            <v>05785833</v>
          </cell>
          <cell r="B130" t="str">
            <v>АО"МОССЕЛЬМАШ"</v>
          </cell>
          <cell r="C130">
            <v>50</v>
          </cell>
          <cell r="D130">
            <v>50</v>
          </cell>
          <cell r="E130">
            <v>50</v>
          </cell>
        </row>
        <row r="131">
          <cell r="A131" t="str">
            <v>05785862</v>
          </cell>
          <cell r="B131" t="str">
            <v>СИБЗАВОД ИМ.БОРЦОВ РЕВОЛЮЦИИ</v>
          </cell>
          <cell r="C131">
            <v>5</v>
          </cell>
          <cell r="D131">
            <v>4</v>
          </cell>
          <cell r="E131">
            <v>4</v>
          </cell>
        </row>
        <row r="132">
          <cell r="A132" t="str">
            <v>05789958</v>
          </cell>
          <cell r="B132" t="str">
            <v>ИШИМСКИЕ ЭЛЕКТРИЧЕСКИЕ СЕТИ - ЭНЕРГОПРЕДРПИЯТИЕ АООТ "ТЮМЕНЬЭНЕРГО"</v>
          </cell>
          <cell r="C132">
            <v>120</v>
          </cell>
          <cell r="D132">
            <v>20</v>
          </cell>
        </row>
        <row r="133">
          <cell r="A133" t="str">
            <v>05790484</v>
          </cell>
          <cell r="B133" t="str">
            <v>АО ПО ИСКОЖ</v>
          </cell>
          <cell r="C133">
            <v>65</v>
          </cell>
          <cell r="D133">
            <v>65</v>
          </cell>
          <cell r="E133">
            <v>65</v>
          </cell>
        </row>
        <row r="134">
          <cell r="A134" t="str">
            <v>05797204</v>
          </cell>
          <cell r="B134" t="str">
            <v>ОАО ВОЛГОДИЗЕЛЬМАШ</v>
          </cell>
          <cell r="C134">
            <v>0</v>
          </cell>
          <cell r="D134">
            <v>119</v>
          </cell>
          <cell r="E134">
            <v>119</v>
          </cell>
        </row>
        <row r="135">
          <cell r="A135" t="str">
            <v>05799321</v>
          </cell>
          <cell r="B135" t="str">
            <v>АО "БЕЛЭНЕРГОМАШ"</v>
          </cell>
          <cell r="C135">
            <v>29</v>
          </cell>
          <cell r="D135">
            <v>119</v>
          </cell>
          <cell r="E135">
            <v>119</v>
          </cell>
        </row>
        <row r="136">
          <cell r="A136" t="str">
            <v>05804803</v>
          </cell>
          <cell r="B136" t="str">
            <v>3АО "МЕТРОВАГОНМАШ"</v>
          </cell>
          <cell r="C136">
            <v>119</v>
          </cell>
          <cell r="D136">
            <v>10</v>
          </cell>
          <cell r="E136">
            <v>10</v>
          </cell>
        </row>
        <row r="137">
          <cell r="A137" t="str">
            <v>05829625</v>
          </cell>
          <cell r="B137" t="str">
            <v>АОЗТ "СИСАФИКО"</v>
          </cell>
          <cell r="C137">
            <v>70</v>
          </cell>
          <cell r="D137">
            <v>0</v>
          </cell>
          <cell r="E137">
            <v>0</v>
          </cell>
        </row>
        <row r="138">
          <cell r="A138" t="str">
            <v>06023150</v>
          </cell>
          <cell r="B138" t="str">
            <v>КООПЕРАТИВ "ЦНТУ "ПРОМЕТЕЙ"</v>
          </cell>
          <cell r="C138">
            <v>9</v>
          </cell>
        </row>
        <row r="139">
          <cell r="A139" t="str">
            <v>06912914</v>
          </cell>
          <cell r="B139" t="str">
            <v>ООО "СПИНОР ЛТД"</v>
          </cell>
          <cell r="C139">
            <v>118</v>
          </cell>
          <cell r="D139">
            <v>0</v>
          </cell>
          <cell r="E139">
            <v>0</v>
          </cell>
        </row>
        <row r="140">
          <cell r="A140" t="str">
            <v>07501107</v>
          </cell>
          <cell r="B140" t="str">
            <v>ОАО"ОРСКИЙ МАШИНОСТРОИТЕЛЬНЫЙ ЗАВОД"</v>
          </cell>
          <cell r="C140">
            <v>108</v>
          </cell>
          <cell r="D140">
            <v>116</v>
          </cell>
          <cell r="E140">
            <v>116</v>
          </cell>
        </row>
        <row r="141">
          <cell r="A141" t="str">
            <v>07504063</v>
          </cell>
          <cell r="B141" t="str">
            <v>ГП "ЛИАНОЗОВСКИЙ ЭЛЕКТРОМЕХАНИЧЕСКИЙ ЗАВОД"</v>
          </cell>
          <cell r="C141">
            <v>0</v>
          </cell>
          <cell r="D141">
            <v>104</v>
          </cell>
          <cell r="E141">
            <v>104</v>
          </cell>
        </row>
        <row r="142">
          <cell r="A142" t="str">
            <v>07509416</v>
          </cell>
          <cell r="B142" t="str">
            <v>АВИАЦИОННОЕ ПРОИЗВОДСТВЕННОЕ ОБЪЕДИНЕНИЕ,</v>
          </cell>
          <cell r="C142">
            <v>0</v>
          </cell>
          <cell r="D142">
            <v>55</v>
          </cell>
        </row>
        <row r="143">
          <cell r="A143" t="str">
            <v>07513234</v>
          </cell>
          <cell r="B143" t="str">
            <v>"ГОСУДАРСТВЕННЫЙ ОБУХОВСКИЙ ЗАВОД"</v>
          </cell>
          <cell r="C143">
            <v>18</v>
          </cell>
          <cell r="D143">
            <v>109</v>
          </cell>
          <cell r="E143">
            <v>109</v>
          </cell>
        </row>
        <row r="144">
          <cell r="A144" t="str">
            <v>07513317</v>
          </cell>
          <cell r="B144" t="str">
            <v>ЗАО "САРАТОВСКИЙ АВИАЦИОННЫЙ ЗАВОД"</v>
          </cell>
          <cell r="C144">
            <v>0</v>
          </cell>
          <cell r="D144">
            <v>0</v>
          </cell>
          <cell r="E144">
            <v>0</v>
          </cell>
        </row>
        <row r="145">
          <cell r="A145" t="str">
            <v>07514512</v>
          </cell>
          <cell r="B145" t="str">
            <v>ОАО "РЫБИНСКИЕ МОТОРЫ"</v>
          </cell>
          <cell r="C145">
            <v>0</v>
          </cell>
        </row>
        <row r="146">
          <cell r="A146" t="str">
            <v>07516103</v>
          </cell>
          <cell r="B146" t="str">
            <v>ГПО "СИБПРИБОРМАШ"</v>
          </cell>
          <cell r="C146">
            <v>9</v>
          </cell>
          <cell r="D146">
            <v>109</v>
          </cell>
          <cell r="E146">
            <v>109</v>
          </cell>
        </row>
        <row r="147">
          <cell r="A147" t="str">
            <v>07516250</v>
          </cell>
          <cell r="B147" t="str">
            <v>ЦНИИ КМ "ПРОМЕТЕЙ"</v>
          </cell>
          <cell r="C147">
            <v>2</v>
          </cell>
        </row>
        <row r="148">
          <cell r="A148" t="str">
            <v>07519550</v>
          </cell>
          <cell r="B148" t="str">
            <v>ВОЛГОГРАДСКИЙ СУДОСТРОИТЕЛЬНЫЙ ЗАВОД</v>
          </cell>
          <cell r="C148">
            <v>300</v>
          </cell>
          <cell r="D148">
            <v>63</v>
          </cell>
          <cell r="E148">
            <v>63</v>
          </cell>
        </row>
        <row r="149">
          <cell r="A149" t="str">
            <v>07520895</v>
          </cell>
          <cell r="B149" t="str">
            <v>ГОСУДАРСТВЕНЕНОЕ ПО "ИРТЫШ"(ОМПО)</v>
          </cell>
          <cell r="C149">
            <v>0</v>
          </cell>
        </row>
        <row r="150">
          <cell r="A150" t="str">
            <v>07521952</v>
          </cell>
          <cell r="B150" t="str">
            <v>ГП "АДМИРАЛТЕЙСКИЕ ВЕРФИ"</v>
          </cell>
          <cell r="C150">
            <v>0</v>
          </cell>
          <cell r="D150">
            <v>0</v>
          </cell>
          <cell r="E150">
            <v>0</v>
          </cell>
        </row>
        <row r="151">
          <cell r="A151" t="str">
            <v>07524700</v>
          </cell>
          <cell r="B151" t="str">
            <v>АОЗТ ВАО ТЕХМАШЭКСПОРТ</v>
          </cell>
          <cell r="C151">
            <v>5</v>
          </cell>
          <cell r="D151">
            <v>75</v>
          </cell>
          <cell r="E151">
            <v>75</v>
          </cell>
        </row>
        <row r="152">
          <cell r="A152" t="str">
            <v>07527454</v>
          </cell>
          <cell r="B152" t="str">
            <v>АО "КАЛУЖСКИЙ ТУРБИННЫЙ ЗАВОД"</v>
          </cell>
          <cell r="C152">
            <v>4</v>
          </cell>
          <cell r="D152">
            <v>106</v>
          </cell>
          <cell r="E152">
            <v>106</v>
          </cell>
        </row>
        <row r="153">
          <cell r="A153" t="str">
            <v>07529945</v>
          </cell>
          <cell r="B153" t="str">
            <v>ЦЕНТРАЛЬНЫЙ НИИ МАТЕРИАЛОВ (ЦНИИМ)</v>
          </cell>
          <cell r="C153">
            <v>0</v>
          </cell>
          <cell r="D153">
            <v>106</v>
          </cell>
          <cell r="E153">
            <v>106</v>
          </cell>
        </row>
        <row r="154">
          <cell r="A154" t="str">
            <v>07530238</v>
          </cell>
          <cell r="B154" t="str">
            <v>АООТ РКК"ЭНЕРГИЯ"</v>
          </cell>
          <cell r="C154">
            <v>20</v>
          </cell>
          <cell r="D154">
            <v>58</v>
          </cell>
          <cell r="E154">
            <v>58</v>
          </cell>
        </row>
        <row r="155">
          <cell r="A155" t="str">
            <v>07531953</v>
          </cell>
          <cell r="B155" t="str">
            <v>ОАО "КВЕРНЕР-ВЫБОРГ ВЕРФЬ"</v>
          </cell>
          <cell r="C155">
            <v>73</v>
          </cell>
        </row>
        <row r="156">
          <cell r="A156" t="str">
            <v>07539156</v>
          </cell>
          <cell r="B156" t="str">
            <v>ТАТАРСКОЕ ПО "СВИЯГА"</v>
          </cell>
          <cell r="C156">
            <v>0</v>
          </cell>
          <cell r="D156">
            <v>36</v>
          </cell>
          <cell r="E156">
            <v>36</v>
          </cell>
        </row>
        <row r="157">
          <cell r="A157" t="str">
            <v>07539601</v>
          </cell>
          <cell r="B157" t="str">
            <v>ГП "ВНИИАЭС"</v>
          </cell>
          <cell r="C157">
            <v>102</v>
          </cell>
          <cell r="D157">
            <v>102</v>
          </cell>
          <cell r="E157">
            <v>0</v>
          </cell>
        </row>
        <row r="158">
          <cell r="A158" t="str">
            <v>07543637</v>
          </cell>
          <cell r="B158" t="str">
            <v>ГОСУДАРСТВЕННАЯ ХОЗРАСЧЕТНАЯ ОРГАНИЗАЦИЯ</v>
          </cell>
          <cell r="C158">
            <v>1</v>
          </cell>
          <cell r="D158">
            <v>1</v>
          </cell>
          <cell r="E158">
            <v>1</v>
          </cell>
        </row>
        <row r="159">
          <cell r="A159" t="str">
            <v>07544217</v>
          </cell>
          <cell r="B159" t="str">
            <v>КАЗ. ОПЫТНОЕ КОНСТРУКТОРСКОЕ БЮРО "СОЮЗ"</v>
          </cell>
          <cell r="C159">
            <v>10</v>
          </cell>
          <cell r="D159">
            <v>100</v>
          </cell>
          <cell r="E159">
            <v>100</v>
          </cell>
        </row>
        <row r="160">
          <cell r="A160" t="str">
            <v>07544401</v>
          </cell>
          <cell r="B160" t="str">
            <v>АОЗТ "ИНТЕРНАЦИОНАЛЬНЫЕ ЭНЕРГЕТИЧЕСКИЕ  ТЕХНОЛОГИИ" (ИНЕРТЕК)</v>
          </cell>
          <cell r="C160">
            <v>0</v>
          </cell>
          <cell r="D160">
            <v>54</v>
          </cell>
          <cell r="E160">
            <v>54</v>
          </cell>
        </row>
        <row r="161">
          <cell r="A161" t="str">
            <v>07546819</v>
          </cell>
          <cell r="B161" t="str">
            <v>ОАО "АВИАДВИГАТЕЛЬ"</v>
          </cell>
          <cell r="C161">
            <v>39</v>
          </cell>
          <cell r="D161">
            <v>0</v>
          </cell>
          <cell r="E161">
            <v>59</v>
          </cell>
        </row>
        <row r="162">
          <cell r="A162" t="str">
            <v>07547339</v>
          </cell>
          <cell r="B162" t="str">
            <v>ИССЛЕДОВАТЕЛЬСКИЙ ЦЕНТР ИМ.КЕЛДЫША</v>
          </cell>
          <cell r="C162">
            <v>17</v>
          </cell>
          <cell r="D162">
            <v>20</v>
          </cell>
          <cell r="E162">
            <v>0</v>
          </cell>
        </row>
        <row r="163">
          <cell r="A163" t="str">
            <v>07552487</v>
          </cell>
          <cell r="B163" t="str">
            <v>ФГУП"ВАГОНОСТРОИТЕЛЬНЫЙ ЗАВОД ИМ.С.М.КИРОВА"</v>
          </cell>
          <cell r="C163">
            <v>0</v>
          </cell>
          <cell r="D163">
            <v>66</v>
          </cell>
          <cell r="E163">
            <v>66</v>
          </cell>
        </row>
        <row r="164">
          <cell r="A164" t="str">
            <v>07554931</v>
          </cell>
          <cell r="B164" t="str">
            <v>ПО"ЗЛАТОУСТОВСКИЙ МАШИНОСТРОИТЕЛЬНЫЙ ЗАВОД"</v>
          </cell>
          <cell r="C164">
            <v>1</v>
          </cell>
          <cell r="D164">
            <v>96</v>
          </cell>
          <cell r="E164">
            <v>96</v>
          </cell>
        </row>
        <row r="165">
          <cell r="A165" t="str">
            <v>07565969</v>
          </cell>
          <cell r="B165" t="str">
            <v>ОАО "ВНЕШНЕЭКОНОМИЧЕСКОЕ ОБЪЕДИНЕНИЕ "АВИАЭКСПОРТ"</v>
          </cell>
          <cell r="C165">
            <v>0</v>
          </cell>
          <cell r="D165">
            <v>0</v>
          </cell>
          <cell r="E165">
            <v>0</v>
          </cell>
        </row>
        <row r="166">
          <cell r="A166" t="str">
            <v>07571160</v>
          </cell>
          <cell r="B166" t="str">
            <v>ОАО"АВИАЗАПЧАСТЬ"</v>
          </cell>
          <cell r="C166">
            <v>0</v>
          </cell>
          <cell r="D166">
            <v>0</v>
          </cell>
          <cell r="E166">
            <v>0</v>
          </cell>
        </row>
        <row r="167">
          <cell r="A167" t="str">
            <v>07592268</v>
          </cell>
          <cell r="B167" t="str">
            <v>ГПКМП "ТУРБИНА"</v>
          </cell>
          <cell r="C167">
            <v>95</v>
          </cell>
          <cell r="D167">
            <v>0</v>
          </cell>
          <cell r="E167">
            <v>0</v>
          </cell>
        </row>
        <row r="168">
          <cell r="A168" t="str">
            <v>07618418</v>
          </cell>
          <cell r="B168" t="str">
            <v>ДОЧЕРН УНИТАРН ПРЕД-ТИЕ ГОСПРЕД-ТИЯ</v>
          </cell>
          <cell r="C168">
            <v>425</v>
          </cell>
          <cell r="D168">
            <v>93</v>
          </cell>
          <cell r="E168">
            <v>386</v>
          </cell>
        </row>
        <row r="169">
          <cell r="A169" t="str">
            <v>07622118</v>
          </cell>
          <cell r="B169" t="str">
            <v>АО МАШИНОСТРОИТЕЛЬНЫЙ ЗАВОД</v>
          </cell>
          <cell r="C169">
            <v>0</v>
          </cell>
          <cell r="D169">
            <v>93</v>
          </cell>
          <cell r="E169">
            <v>93</v>
          </cell>
        </row>
        <row r="170">
          <cell r="A170" t="str">
            <v>07622740</v>
          </cell>
          <cell r="B170" t="str">
            <v>ПРОИЗВОДСВЕННОЕ ОБЬЕДИНИНИЕ "МАЯК"</v>
          </cell>
          <cell r="C170">
            <v>0</v>
          </cell>
          <cell r="D170">
            <v>93</v>
          </cell>
          <cell r="E170">
            <v>93</v>
          </cell>
        </row>
        <row r="171">
          <cell r="A171" t="str">
            <v>07629379</v>
          </cell>
          <cell r="B171" t="str">
            <v>НАУЧНО-ИССЛЕДОВАТЕЛЬСКИЙ И КОНСТРУКТОРСКИЙ ИНСТИТУТ МОНТАЖНОЙ ТЕХНОЛОГИИ</v>
          </cell>
          <cell r="C171">
            <v>0</v>
          </cell>
          <cell r="D171">
            <v>0</v>
          </cell>
          <cell r="E171">
            <v>0</v>
          </cell>
        </row>
        <row r="172">
          <cell r="A172" t="str">
            <v>08344348</v>
          </cell>
          <cell r="B172" t="str">
            <v>4 ГОСУДАРСТВ. ЦЕНТРАЛЬНЫЙ ПОЛИГОН МО РФ В/Ч 15644(В/Ч 01475)</v>
          </cell>
          <cell r="C172">
            <v>5</v>
          </cell>
          <cell r="D172">
            <v>68</v>
          </cell>
          <cell r="E172">
            <v>68</v>
          </cell>
        </row>
        <row r="173">
          <cell r="A173" t="str">
            <v>08556955</v>
          </cell>
          <cell r="B173" t="str">
            <v>ИТКП-11</v>
          </cell>
          <cell r="C173">
            <v>3</v>
          </cell>
          <cell r="D173">
            <v>3</v>
          </cell>
          <cell r="E173">
            <v>3</v>
          </cell>
        </row>
        <row r="174">
          <cell r="A174" t="str">
            <v>08611252</v>
          </cell>
          <cell r="B174" t="str">
            <v>КОМБИНАТ "ПРИВОЛЖСКИЙ"</v>
          </cell>
          <cell r="C174">
            <v>120</v>
          </cell>
        </row>
        <row r="175">
          <cell r="A175" t="str">
            <v>08611499</v>
          </cell>
          <cell r="B175" t="str">
            <v>КОМБИНАТ "АЛТАЙ" ЗСТУ КОМИТЕТА РФ ПО ГОСУДАРСТВЕННЫМ РЕЗЕРВАМ</v>
          </cell>
          <cell r="C175">
            <v>660</v>
          </cell>
        </row>
        <row r="176">
          <cell r="A176" t="str">
            <v>08612582</v>
          </cell>
          <cell r="B176" t="str">
            <v>КОМБИНАТ "ГОРНЫЙ"</v>
          </cell>
          <cell r="C176">
            <v>120</v>
          </cell>
          <cell r="D176">
            <v>69</v>
          </cell>
          <cell r="E176">
            <v>69</v>
          </cell>
        </row>
        <row r="177">
          <cell r="A177" t="str">
            <v>08620015</v>
          </cell>
          <cell r="B177" t="str">
            <v>АООТ МПК"УРАЛПРОММОНТАЖ"</v>
          </cell>
          <cell r="C177">
            <v>221</v>
          </cell>
          <cell r="D177">
            <v>16</v>
          </cell>
          <cell r="E177">
            <v>100</v>
          </cell>
        </row>
        <row r="178">
          <cell r="A178" t="str">
            <v>08622474</v>
          </cell>
          <cell r="B178" t="str">
            <v>"ЛЕНИНГРАДСКАЯ АТОМНАЯ СТАНЦИЯ"</v>
          </cell>
          <cell r="C178">
            <v>0</v>
          </cell>
          <cell r="D178">
            <v>0</v>
          </cell>
          <cell r="E178">
            <v>0</v>
          </cell>
        </row>
        <row r="179">
          <cell r="A179" t="str">
            <v>08623829</v>
          </cell>
          <cell r="B179" t="str">
            <v>ЗАО ПКП "АТОМПРОМКОМПЛЕКС"                                                  0131</v>
          </cell>
          <cell r="C179">
            <v>135</v>
          </cell>
          <cell r="D179">
            <v>86</v>
          </cell>
          <cell r="E179">
            <v>86</v>
          </cell>
        </row>
        <row r="180">
          <cell r="A180" t="str">
            <v>08626288</v>
          </cell>
          <cell r="B180" t="str">
            <v>ГНЦ ИНСТИТУТ ФИЗИКИ ВЫСОКИХ ЭНЕРГИЙ</v>
          </cell>
          <cell r="C180">
            <v>85</v>
          </cell>
          <cell r="D180">
            <v>0</v>
          </cell>
          <cell r="E180">
            <v>0</v>
          </cell>
        </row>
        <row r="181">
          <cell r="A181" t="str">
            <v>08831692</v>
          </cell>
          <cell r="B181" t="str">
            <v>ИТКП-11</v>
          </cell>
          <cell r="C181">
            <v>59</v>
          </cell>
          <cell r="D181">
            <v>3</v>
          </cell>
          <cell r="E181">
            <v>3</v>
          </cell>
        </row>
        <row r="182">
          <cell r="A182" t="str">
            <v>08860021</v>
          </cell>
          <cell r="B182" t="str">
            <v>ООО "СЕДЕРВАЛЛЬ И РИТМ"</v>
          </cell>
          <cell r="C182">
            <v>8</v>
          </cell>
        </row>
        <row r="183">
          <cell r="A183" t="str">
            <v>08891145</v>
          </cell>
          <cell r="B183" t="str">
            <v>УПТК УС-4 ПО ПОРУЧЕНИЮ ЗАО"КОРПОРАЦИЯ "РОСАР"</v>
          </cell>
          <cell r="C183">
            <v>84</v>
          </cell>
          <cell r="D183">
            <v>64</v>
          </cell>
          <cell r="E183">
            <v>64</v>
          </cell>
        </row>
        <row r="184">
          <cell r="A184" t="str">
            <v>10076381</v>
          </cell>
          <cell r="B184" t="str">
            <v>ООО "КОМБИНАТ МЕТАЛЛОИЗДЕЛИЙ И КОНСТРУКЦИЙ"</v>
          </cell>
          <cell r="C184">
            <v>83</v>
          </cell>
          <cell r="D184">
            <v>83</v>
          </cell>
          <cell r="E184">
            <v>31</v>
          </cell>
        </row>
        <row r="185">
          <cell r="A185" t="str">
            <v>10288924</v>
          </cell>
          <cell r="B185" t="str">
            <v>ФИЛИАЛ ТОО "ТЕХНОЛОГ"</v>
          </cell>
          <cell r="C185">
            <v>82</v>
          </cell>
          <cell r="D185">
            <v>14</v>
          </cell>
          <cell r="E185">
            <v>14</v>
          </cell>
        </row>
        <row r="186">
          <cell r="A186" t="str">
            <v>10495362</v>
          </cell>
          <cell r="B186" t="str">
            <v>ПКФ "АССОЛЬ"</v>
          </cell>
          <cell r="C186">
            <v>18</v>
          </cell>
          <cell r="D186">
            <v>18</v>
          </cell>
          <cell r="E186">
            <v>18</v>
          </cell>
        </row>
        <row r="187">
          <cell r="A187" t="str">
            <v>10501619</v>
          </cell>
          <cell r="B187" t="str">
            <v>АО "ПРОФИЛЬ-АКРАС"</v>
          </cell>
          <cell r="C187">
            <v>76</v>
          </cell>
          <cell r="D187">
            <v>102</v>
          </cell>
          <cell r="E187">
            <v>102</v>
          </cell>
        </row>
        <row r="188">
          <cell r="A188" t="str">
            <v>10533111</v>
          </cell>
          <cell r="B188" t="str">
            <v>ООО "ИНКОМСПЕКТР"</v>
          </cell>
          <cell r="C188">
            <v>21</v>
          </cell>
          <cell r="D188">
            <v>95</v>
          </cell>
          <cell r="E188">
            <v>95</v>
          </cell>
        </row>
        <row r="189">
          <cell r="A189" t="str">
            <v>10678708</v>
          </cell>
          <cell r="B189" t="str">
            <v>ЗАО "ОКСКИЙ ПИЩЕВОЙ КОМБИНАТ"</v>
          </cell>
          <cell r="C189">
            <v>17</v>
          </cell>
          <cell r="D189">
            <v>75</v>
          </cell>
          <cell r="E189">
            <v>75</v>
          </cell>
        </row>
        <row r="190">
          <cell r="A190" t="str">
            <v>10780447</v>
          </cell>
          <cell r="B190" t="str">
            <v>"РАДУГА" - АКЦИОНЕРНОЕ ОБЩЕСТВО ОТКРЫТОГО ТИПА</v>
          </cell>
          <cell r="C190">
            <v>0</v>
          </cell>
        </row>
        <row r="191">
          <cell r="A191" t="str">
            <v>10786728</v>
          </cell>
          <cell r="B191" t="str">
            <v>ТОО"ЦЕНТРЭНЕРГОКОМПЛЕКТ"</v>
          </cell>
          <cell r="C191">
            <v>0</v>
          </cell>
          <cell r="D191">
            <v>41</v>
          </cell>
          <cell r="E191">
            <v>41</v>
          </cell>
        </row>
        <row r="192">
          <cell r="A192" t="str">
            <v>11117877</v>
          </cell>
          <cell r="B192" t="str">
            <v>"СГЭМ-КОМПЛЕКТ" ДЗАО</v>
          </cell>
          <cell r="C192">
            <v>0</v>
          </cell>
        </row>
        <row r="193">
          <cell r="A193" t="str">
            <v>11136665</v>
          </cell>
          <cell r="B193" t="str">
            <v>ЗАО "СУДОМЕХ САПЛАЙ"</v>
          </cell>
          <cell r="C193">
            <v>0</v>
          </cell>
          <cell r="D193">
            <v>0</v>
          </cell>
          <cell r="E193">
            <v>0</v>
          </cell>
        </row>
        <row r="194">
          <cell r="A194" t="str">
            <v>11137251</v>
          </cell>
          <cell r="B194" t="str">
            <v>АОЗТ "ИНТЕК"</v>
          </cell>
          <cell r="C194">
            <v>73</v>
          </cell>
          <cell r="D194">
            <v>0</v>
          </cell>
          <cell r="E194">
            <v>0</v>
          </cell>
        </row>
        <row r="195">
          <cell r="A195" t="str">
            <v>11160505</v>
          </cell>
          <cell r="B195" t="str">
            <v>НПФ"ГТ ИНСПЕКТ"</v>
          </cell>
          <cell r="C195">
            <v>0</v>
          </cell>
          <cell r="D195">
            <v>0</v>
          </cell>
          <cell r="E195">
            <v>0</v>
          </cell>
        </row>
        <row r="196">
          <cell r="A196" t="str">
            <v>11325449</v>
          </cell>
          <cell r="B196" t="str">
            <v>ООО "АГЕНСТВО ТРЕСТ-В"</v>
          </cell>
          <cell r="C196">
            <v>21</v>
          </cell>
        </row>
        <row r="197">
          <cell r="A197" t="str">
            <v>11476243</v>
          </cell>
          <cell r="B197" t="str">
            <v>ГП КОНСТРУКТОРСКОЕ БЮРО ТРАНСПОРТНО</v>
          </cell>
          <cell r="C197">
            <v>6</v>
          </cell>
          <cell r="D197">
            <v>6</v>
          </cell>
          <cell r="E197">
            <v>0</v>
          </cell>
        </row>
        <row r="198">
          <cell r="A198" t="str">
            <v>11599187</v>
          </cell>
          <cell r="B198" t="str">
            <v>ТОО ФИРМА "ТРИБЭНЕРГ ЛТД"</v>
          </cell>
          <cell r="C198">
            <v>70</v>
          </cell>
          <cell r="D198">
            <v>0</v>
          </cell>
          <cell r="E198">
            <v>0</v>
          </cell>
        </row>
        <row r="199">
          <cell r="A199" t="str">
            <v>11613875</v>
          </cell>
          <cell r="B199" t="str">
            <v>АОЗТ "А/О РОССНЕДРА"</v>
          </cell>
          <cell r="C199">
            <v>3</v>
          </cell>
          <cell r="D199">
            <v>70</v>
          </cell>
          <cell r="E199">
            <v>70</v>
          </cell>
        </row>
        <row r="200">
          <cell r="A200" t="str">
            <v>11642983</v>
          </cell>
          <cell r="B200" t="str">
            <v>ЗАО"ТРУБОМАРКЕТ"</v>
          </cell>
          <cell r="C200">
            <v>74</v>
          </cell>
          <cell r="D200">
            <v>61</v>
          </cell>
          <cell r="E200">
            <v>61</v>
          </cell>
        </row>
        <row r="201">
          <cell r="A201" t="str">
            <v>11700054</v>
          </cell>
          <cell r="B201" t="str">
            <v>СП ТОО " ЮНИК ЭЙР СЕРВИС "</v>
          </cell>
          <cell r="C201">
            <v>0</v>
          </cell>
        </row>
        <row r="202">
          <cell r="A202" t="str">
            <v>11860289</v>
          </cell>
          <cell r="B202" t="str">
            <v>ЗАО НОВОСИБИРСКЭЛЕКТРОСТРОЙМОНТАЖ</v>
          </cell>
          <cell r="C202">
            <v>11</v>
          </cell>
          <cell r="D202">
            <v>11</v>
          </cell>
          <cell r="E202">
            <v>11</v>
          </cell>
        </row>
        <row r="203">
          <cell r="A203" t="str">
            <v>11988032</v>
          </cell>
          <cell r="B203" t="str">
            <v>ТОО "АГРОТЭКС"</v>
          </cell>
          <cell r="C203">
            <v>66</v>
          </cell>
          <cell r="D203">
            <v>7</v>
          </cell>
          <cell r="E203">
            <v>7</v>
          </cell>
        </row>
        <row r="204">
          <cell r="A204" t="str">
            <v>12065915</v>
          </cell>
          <cell r="B204" t="str">
            <v>ПСКОВСКОЕ ГОС. АВИАПРЕДПРИЯТИЕ</v>
          </cell>
          <cell r="C204">
            <v>0</v>
          </cell>
          <cell r="D204">
            <v>0</v>
          </cell>
          <cell r="E204">
            <v>0</v>
          </cell>
        </row>
        <row r="205">
          <cell r="A205" t="str">
            <v>12141734</v>
          </cell>
          <cell r="B205" t="str">
            <v>МГП "КОНТАКТ"</v>
          </cell>
          <cell r="C205">
            <v>55</v>
          </cell>
          <cell r="D205">
            <v>575</v>
          </cell>
          <cell r="E205">
            <v>575</v>
          </cell>
        </row>
        <row r="206">
          <cell r="A206" t="str">
            <v>12214746</v>
          </cell>
          <cell r="B206" t="str">
            <v>ВНЕШНЕЭКОНОМИЧЕСК.ПР-Е САРАТОВ-ТЕРМИНАЛ (по поруч.КАМЕНЩИКОВА Н.С.)</v>
          </cell>
          <cell r="C206">
            <v>66</v>
          </cell>
          <cell r="D206">
            <v>60</v>
          </cell>
          <cell r="E206">
            <v>60</v>
          </cell>
        </row>
        <row r="207">
          <cell r="A207" t="str">
            <v>12240815</v>
          </cell>
          <cell r="B207" t="str">
            <v>ООО ТД "ВОЛГОДИЗЕЛЬ"</v>
          </cell>
          <cell r="C207">
            <v>0</v>
          </cell>
          <cell r="D207">
            <v>65</v>
          </cell>
          <cell r="E207">
            <v>65</v>
          </cell>
        </row>
        <row r="208">
          <cell r="A208" t="str">
            <v>12272318</v>
          </cell>
          <cell r="B208" t="str">
            <v>"ШЕЛЬФ" АНК АОЗТ</v>
          </cell>
          <cell r="C208">
            <v>107</v>
          </cell>
        </row>
        <row r="209">
          <cell r="A209" t="str">
            <v>12281990</v>
          </cell>
          <cell r="B209" t="str">
            <v>ОАО "УРАЛТРУБПРОМ"</v>
          </cell>
          <cell r="C209">
            <v>62</v>
          </cell>
          <cell r="D209">
            <v>1065</v>
          </cell>
          <cell r="E209">
            <v>1065</v>
          </cell>
        </row>
        <row r="210">
          <cell r="A210" t="str">
            <v>12493077</v>
          </cell>
          <cell r="B210" t="str">
            <v>ЗАО "ЭЛИТ-2"</v>
          </cell>
          <cell r="C210">
            <v>6</v>
          </cell>
          <cell r="D210">
            <v>65</v>
          </cell>
          <cell r="E210">
            <v>65</v>
          </cell>
        </row>
        <row r="211">
          <cell r="A211" t="str">
            <v>12585460</v>
          </cell>
          <cell r="B211" t="str">
            <v>ООО "ИНЖЕНЕРНЫЙ ЦЕНТР АС ТЕПЛОСТРОЙ"</v>
          </cell>
          <cell r="C211">
            <v>95</v>
          </cell>
          <cell r="D211">
            <v>64</v>
          </cell>
          <cell r="E211">
            <v>64</v>
          </cell>
        </row>
        <row r="212">
          <cell r="A212" t="str">
            <v>12586086</v>
          </cell>
          <cell r="B212" t="str">
            <v>ЗАО "ТОВАРЫ НАРОДНОГО ПОТРЕБЛЕНИЯ"</v>
          </cell>
          <cell r="C212">
            <v>376</v>
          </cell>
          <cell r="D212">
            <v>376</v>
          </cell>
          <cell r="E212">
            <v>376</v>
          </cell>
        </row>
        <row r="213">
          <cell r="A213" t="str">
            <v>12598942</v>
          </cell>
          <cell r="B213" t="str">
            <v>ООО"АНКЕР"</v>
          </cell>
          <cell r="C213">
            <v>1</v>
          </cell>
        </row>
        <row r="214">
          <cell r="A214" t="str">
            <v>12607345</v>
          </cell>
          <cell r="B214" t="str">
            <v>ТОО НТП "РЕСУРС"</v>
          </cell>
          <cell r="C214">
            <v>63</v>
          </cell>
          <cell r="D214">
            <v>64</v>
          </cell>
          <cell r="E214">
            <v>64</v>
          </cell>
        </row>
        <row r="215">
          <cell r="A215" t="str">
            <v>12617199</v>
          </cell>
          <cell r="B215" t="str">
            <v>ДАО ЗАВОД "МЕТАЛЛИСТ"</v>
          </cell>
          <cell r="C215">
            <v>107</v>
          </cell>
          <cell r="D215">
            <v>63</v>
          </cell>
          <cell r="E215">
            <v>63</v>
          </cell>
        </row>
        <row r="216">
          <cell r="A216" t="str">
            <v>12618751</v>
          </cell>
          <cell r="B216" t="str">
            <v>ТОО АРТЕЛЬ СТАРАТЕЛЕЙ "ДАУРИЯ "         674362,ЧИТИНСКАЯ ОБЛ,КАЛГАНСКИЙ РАЙОН</v>
          </cell>
          <cell r="C216">
            <v>0</v>
          </cell>
          <cell r="D216">
            <v>3</v>
          </cell>
          <cell r="E216">
            <v>3</v>
          </cell>
        </row>
        <row r="217">
          <cell r="A217" t="str">
            <v>12775427</v>
          </cell>
          <cell r="B217" t="str">
            <v>РОССИЙСКОЕ ПРЕДСТАВИТЕЛЬСТВО "МОНГОЛРОСЦВЕТМЕТ"</v>
          </cell>
          <cell r="C217">
            <v>777</v>
          </cell>
          <cell r="D217">
            <v>62</v>
          </cell>
        </row>
        <row r="218">
          <cell r="A218" t="str">
            <v>13165731</v>
          </cell>
          <cell r="B218" t="str">
            <v>ЗАО "ОИЛФИЛД СЕППОРТ СЕРВИСЕЗ"</v>
          </cell>
          <cell r="C218">
            <v>2</v>
          </cell>
          <cell r="D218">
            <v>0</v>
          </cell>
          <cell r="E218">
            <v>0</v>
          </cell>
        </row>
        <row r="219">
          <cell r="A219" t="str">
            <v>13182184</v>
          </cell>
          <cell r="B219" t="str">
            <v>ЗАО ТФД"БРОК-ИНВЕСТ-СЕРВИС И К"</v>
          </cell>
          <cell r="C219">
            <v>238</v>
          </cell>
          <cell r="D219">
            <v>577</v>
          </cell>
          <cell r="E219">
            <v>577</v>
          </cell>
        </row>
        <row r="220">
          <cell r="A220" t="str">
            <v>16421361</v>
          </cell>
          <cell r="B220" t="str">
            <v>ТОО ПКП "ТЕХКОМ"</v>
          </cell>
          <cell r="C220">
            <v>0</v>
          </cell>
          <cell r="D220">
            <v>0</v>
          </cell>
          <cell r="E220">
            <v>0</v>
          </cell>
        </row>
        <row r="221">
          <cell r="A221" t="str">
            <v>16683308</v>
          </cell>
          <cell r="B221" t="str">
            <v>ТОО "ДЕЛО"</v>
          </cell>
          <cell r="C221">
            <v>0</v>
          </cell>
          <cell r="D221">
            <v>61</v>
          </cell>
          <cell r="E221">
            <v>61</v>
          </cell>
        </row>
        <row r="222">
          <cell r="A222" t="str">
            <v>16894235</v>
          </cell>
          <cell r="B222" t="str">
            <v>ЗАО "УЗПК" (УРАЛЬСКАЯ ЗОЛОТО-ПЛАТИНОВАЯ КОМПАНИЯ)                           0342</v>
          </cell>
          <cell r="C222">
            <v>2</v>
          </cell>
          <cell r="D222">
            <v>47</v>
          </cell>
          <cell r="E222">
            <v>47</v>
          </cell>
        </row>
        <row r="223">
          <cell r="A223" t="str">
            <v>17030005</v>
          </cell>
          <cell r="B223" t="str">
            <v>Ф-Л "ХАЛИБУРТОН ИНТЕРНЭШНЛ, ИНК"</v>
          </cell>
          <cell r="C223">
            <v>61</v>
          </cell>
          <cell r="D223">
            <v>2</v>
          </cell>
          <cell r="E223">
            <v>2</v>
          </cell>
        </row>
        <row r="224">
          <cell r="A224" t="str">
            <v>17103052</v>
          </cell>
          <cell r="B224" t="str">
            <v>АССОЦИАЦИЯ "РОССИЙСКИЙ ДОМ МЕЖДУНАРОДНОГО НАУЧНО-ТЕХНИЧЕСКОГО СОТРУДНИЧЕСТВА"</v>
          </cell>
          <cell r="C224">
            <v>0</v>
          </cell>
          <cell r="D224">
            <v>0</v>
          </cell>
          <cell r="E224">
            <v>0</v>
          </cell>
        </row>
        <row r="225">
          <cell r="A225" t="str">
            <v>17161204</v>
          </cell>
          <cell r="B225" t="str">
            <v>ООО"СОВМЕСТНОЕ ПРЕДПРИЯТИЕ МИ-ИНТЕР"</v>
          </cell>
          <cell r="C225">
            <v>0</v>
          </cell>
          <cell r="D225">
            <v>60</v>
          </cell>
          <cell r="E225">
            <v>60</v>
          </cell>
        </row>
        <row r="226">
          <cell r="A226" t="str">
            <v>17179032</v>
          </cell>
          <cell r="B226" t="str">
            <v>ЗАО "МОСУКРАИНСНАБ"</v>
          </cell>
          <cell r="C226">
            <v>59</v>
          </cell>
          <cell r="D226">
            <v>60</v>
          </cell>
          <cell r="E226">
            <v>60</v>
          </cell>
        </row>
        <row r="227">
          <cell r="A227" t="str">
            <v>17260610</v>
          </cell>
          <cell r="B227" t="str">
            <v>ЗАО"НАФТАРОС"</v>
          </cell>
          <cell r="C227">
            <v>60</v>
          </cell>
          <cell r="D227">
            <v>0</v>
          </cell>
          <cell r="E227">
            <v>0</v>
          </cell>
        </row>
        <row r="228">
          <cell r="A228" t="str">
            <v>17543377</v>
          </cell>
          <cell r="B228" t="str">
            <v>"ДЕЛЬТА МТИ" АОЗТ</v>
          </cell>
          <cell r="C228">
            <v>0</v>
          </cell>
          <cell r="D228">
            <v>0</v>
          </cell>
          <cell r="E228">
            <v>0</v>
          </cell>
        </row>
        <row r="229">
          <cell r="A229" t="str">
            <v>17606652</v>
          </cell>
          <cell r="B229" t="str">
            <v>ТОО "ЛЕНИКС"</v>
          </cell>
          <cell r="C229">
            <v>0</v>
          </cell>
        </row>
        <row r="230">
          <cell r="A230" t="str">
            <v>17664075</v>
          </cell>
          <cell r="B230" t="str">
            <v>ГОСУДАРСТВЕННЫЙ КОСМИЧЕСКИЙ НП ЦЕНТР ИМ. М. В. ХРУНИЧЕВА</v>
          </cell>
          <cell r="C230">
            <v>0</v>
          </cell>
          <cell r="D230">
            <v>60</v>
          </cell>
        </row>
        <row r="231">
          <cell r="A231" t="str">
            <v>17785896</v>
          </cell>
          <cell r="B231" t="str">
            <v>ЗАО ПАРКЕР ДРИЛЛИНГ КОМПАНИ ОФ САЙБИРИА</v>
          </cell>
          <cell r="C231">
            <v>186</v>
          </cell>
          <cell r="D231">
            <v>60</v>
          </cell>
          <cell r="E231">
            <v>60</v>
          </cell>
        </row>
        <row r="232">
          <cell r="A232" t="str">
            <v>17998043</v>
          </cell>
          <cell r="B232" t="str">
            <v>ЗАО "ГАМА ИНДАСТРИ"</v>
          </cell>
          <cell r="C232">
            <v>8</v>
          </cell>
        </row>
        <row r="233">
          <cell r="A233" t="str">
            <v>17998155</v>
          </cell>
          <cell r="B233" t="str">
            <v>ООО "ПЕПСИКО ХОЛДИНГС"</v>
          </cell>
          <cell r="C233">
            <v>1</v>
          </cell>
        </row>
        <row r="234">
          <cell r="A234" t="str">
            <v>18005950</v>
          </cell>
          <cell r="B234" t="str">
            <v>ТОО ВТФ "ЗИОМАР"</v>
          </cell>
          <cell r="C234">
            <v>21</v>
          </cell>
          <cell r="D234">
            <v>59</v>
          </cell>
          <cell r="E234">
            <v>59</v>
          </cell>
        </row>
        <row r="235">
          <cell r="A235" t="str">
            <v>18024722</v>
          </cell>
          <cell r="B235" t="str">
            <v>ОАО "ЦЕНТР ТЕХНИЧЕСКОЙ ДИАГНОСТИКИ"</v>
          </cell>
          <cell r="C235">
            <v>58</v>
          </cell>
          <cell r="D235">
            <v>0</v>
          </cell>
        </row>
        <row r="236">
          <cell r="A236" t="str">
            <v>18106288</v>
          </cell>
          <cell r="B236" t="str">
            <v>ОАО "ПЕРЕДОВЫЕ ТЕХНОЛОГИИ СУХОГО"</v>
          </cell>
          <cell r="C236">
            <v>0</v>
          </cell>
          <cell r="D236">
            <v>0</v>
          </cell>
          <cell r="E236">
            <v>0</v>
          </cell>
        </row>
        <row r="237">
          <cell r="A237" t="str">
            <v>18121069</v>
          </cell>
          <cell r="B237" t="str">
            <v>ООО СП "ДМВ ЭКСПО"</v>
          </cell>
          <cell r="C237">
            <v>0</v>
          </cell>
          <cell r="D237">
            <v>57</v>
          </cell>
          <cell r="E237">
            <v>57</v>
          </cell>
        </row>
        <row r="238">
          <cell r="A238" t="str">
            <v>18245015</v>
          </cell>
          <cell r="B238" t="str">
            <v>ЗАО МЕТАЛЛ-ИНВЕСТМАРКЕТ ЛТД                                П МЕТАЛЛИНВЕСТ-МАРКЕТ</v>
          </cell>
          <cell r="C238">
            <v>292</v>
          </cell>
          <cell r="D238">
            <v>292</v>
          </cell>
          <cell r="E238">
            <v>292</v>
          </cell>
        </row>
        <row r="239">
          <cell r="A239" t="str">
            <v>18306892</v>
          </cell>
          <cell r="B239" t="str">
            <v>ООО"ПРИНЦИП-МБ"</v>
          </cell>
          <cell r="C239">
            <v>60</v>
          </cell>
          <cell r="D239">
            <v>60</v>
          </cell>
          <cell r="E239">
            <v>60</v>
          </cell>
        </row>
        <row r="240">
          <cell r="A240" t="str">
            <v>18355270</v>
          </cell>
          <cell r="B240" t="str">
            <v>ООО"ПРОМСТРОЙСЕРВИС-СТ"</v>
          </cell>
          <cell r="C240">
            <v>21</v>
          </cell>
          <cell r="D240">
            <v>21</v>
          </cell>
          <cell r="E240">
            <v>57</v>
          </cell>
        </row>
        <row r="241">
          <cell r="A241" t="str">
            <v>18382315</v>
          </cell>
          <cell r="B241" t="str">
            <v>ООО "ХОВЭР"</v>
          </cell>
          <cell r="C241">
            <v>0</v>
          </cell>
          <cell r="D241">
            <v>56</v>
          </cell>
          <cell r="E241">
            <v>56</v>
          </cell>
        </row>
        <row r="242">
          <cell r="A242" t="str">
            <v>18451772</v>
          </cell>
          <cell r="B242" t="str">
            <v>ООО "ПЕТРОЛЬ-ФИНАНС"</v>
          </cell>
          <cell r="C242">
            <v>14</v>
          </cell>
          <cell r="D242">
            <v>14</v>
          </cell>
          <cell r="E242">
            <v>14</v>
          </cell>
        </row>
        <row r="243">
          <cell r="A243" t="str">
            <v>18504922</v>
          </cell>
          <cell r="B243" t="str">
            <v>ЗАО "ФПК ТРАНСПОРТ"</v>
          </cell>
          <cell r="C243">
            <v>55</v>
          </cell>
          <cell r="D243">
            <v>55</v>
          </cell>
          <cell r="E243">
            <v>55</v>
          </cell>
        </row>
        <row r="244">
          <cell r="A244" t="str">
            <v>20538782</v>
          </cell>
          <cell r="B244" t="str">
            <v>ЗАО "ИНТЕРЭНЕРГОСЕРВИС"</v>
          </cell>
          <cell r="C244">
            <v>24</v>
          </cell>
          <cell r="D244">
            <v>2</v>
          </cell>
          <cell r="E244">
            <v>2</v>
          </cell>
        </row>
        <row r="245">
          <cell r="A245" t="str">
            <v>20637745</v>
          </cell>
          <cell r="B245" t="str">
            <v>ТОО "ТРИАДА"</v>
          </cell>
          <cell r="C245">
            <v>17</v>
          </cell>
          <cell r="D245">
            <v>55</v>
          </cell>
          <cell r="E245">
            <v>55</v>
          </cell>
        </row>
        <row r="246">
          <cell r="A246" t="str">
            <v>20654353</v>
          </cell>
          <cell r="B246" t="str">
            <v>ТОО МНОГОПРОФИЛЬНАЯ ФИРМА "А И М"</v>
          </cell>
          <cell r="C246">
            <v>15</v>
          </cell>
          <cell r="D246">
            <v>15</v>
          </cell>
          <cell r="E246">
            <v>15</v>
          </cell>
        </row>
        <row r="247">
          <cell r="A247" t="str">
            <v>20668757</v>
          </cell>
          <cell r="B247" t="str">
            <v>ООО УЧАЛЫТРАНСТЕХСЕРВИС</v>
          </cell>
          <cell r="C247">
            <v>6</v>
          </cell>
          <cell r="D247">
            <v>6</v>
          </cell>
          <cell r="E247">
            <v>6</v>
          </cell>
        </row>
        <row r="248">
          <cell r="A248" t="str">
            <v>21510567</v>
          </cell>
          <cell r="B248" t="str">
            <v>ООО "МЕТСБЫТСЕРВИС"</v>
          </cell>
          <cell r="C248">
            <v>55</v>
          </cell>
          <cell r="D248">
            <v>18</v>
          </cell>
          <cell r="E248">
            <v>18</v>
          </cell>
        </row>
        <row r="249">
          <cell r="A249" t="str">
            <v>21558597</v>
          </cell>
          <cell r="B249" t="str">
            <v>ООО "ЧЕЛТЭК"</v>
          </cell>
          <cell r="C249">
            <v>296</v>
          </cell>
          <cell r="D249">
            <v>4</v>
          </cell>
          <cell r="E249">
            <v>25</v>
          </cell>
        </row>
        <row r="250">
          <cell r="A250" t="str">
            <v>21589698</v>
          </cell>
          <cell r="B250" t="str">
            <v>ТОО "КРИС"</v>
          </cell>
          <cell r="C250">
            <v>9</v>
          </cell>
        </row>
        <row r="251">
          <cell r="A251" t="str">
            <v>21616254</v>
          </cell>
          <cell r="B251" t="str">
            <v>ООО МАГН.ТД"ВОСТОКЭНЕРГОЧЕРМЕТ"</v>
          </cell>
          <cell r="C251">
            <v>48</v>
          </cell>
          <cell r="D251">
            <v>64</v>
          </cell>
          <cell r="E251">
            <v>64</v>
          </cell>
        </row>
        <row r="252">
          <cell r="A252" t="str">
            <v>21617495</v>
          </cell>
          <cell r="B252" t="str">
            <v>ТОО "СЛАВЯНКА"</v>
          </cell>
          <cell r="C252">
            <v>20</v>
          </cell>
          <cell r="D252">
            <v>20</v>
          </cell>
          <cell r="E252">
            <v>20</v>
          </cell>
        </row>
        <row r="253">
          <cell r="A253" t="str">
            <v>21642889</v>
          </cell>
          <cell r="B253" t="str">
            <v>ТОО "САС"</v>
          </cell>
          <cell r="C253">
            <v>2</v>
          </cell>
          <cell r="D253">
            <v>52</v>
          </cell>
          <cell r="E253">
            <v>52</v>
          </cell>
        </row>
        <row r="254">
          <cell r="A254" t="str">
            <v>21758505</v>
          </cell>
          <cell r="B254" t="str">
            <v>АССОЦИАЦИЯ КРЕСТЬЯНСКИХ ХОЗЯЙСТВ "ДЕДЮХИНСКОЕ"</v>
          </cell>
          <cell r="C254">
            <v>62</v>
          </cell>
          <cell r="D254">
            <v>62</v>
          </cell>
          <cell r="E254">
            <v>52</v>
          </cell>
        </row>
        <row r="255">
          <cell r="A255" t="str">
            <v>21781214</v>
          </cell>
          <cell r="B255" t="str">
            <v>ИЧП "ВАНКАР"</v>
          </cell>
          <cell r="C255">
            <v>0</v>
          </cell>
          <cell r="D255">
            <v>0</v>
          </cell>
          <cell r="E255">
            <v>0</v>
          </cell>
        </row>
        <row r="256">
          <cell r="A256" t="str">
            <v>22209025</v>
          </cell>
          <cell r="B256" t="str">
            <v>ООО "ЭКО-Т"</v>
          </cell>
          <cell r="C256">
            <v>3</v>
          </cell>
          <cell r="D256">
            <v>52</v>
          </cell>
          <cell r="E256">
            <v>52</v>
          </cell>
        </row>
        <row r="257">
          <cell r="A257" t="str">
            <v>22226199</v>
          </cell>
          <cell r="B257" t="str">
            <v>ООО"ТЕХНОКОМ"</v>
          </cell>
          <cell r="C257">
            <v>236</v>
          </cell>
          <cell r="D257">
            <v>47</v>
          </cell>
          <cell r="E257">
            <v>47</v>
          </cell>
        </row>
        <row r="258">
          <cell r="A258" t="str">
            <v>22227052</v>
          </cell>
          <cell r="B258" t="str">
            <v>АОЗТ "ВЛАДИ-БЕЛ"</v>
          </cell>
          <cell r="C258">
            <v>240</v>
          </cell>
          <cell r="D258">
            <v>0</v>
          </cell>
          <cell r="E258">
            <v>0</v>
          </cell>
        </row>
        <row r="259">
          <cell r="A259" t="str">
            <v>22315810</v>
          </cell>
          <cell r="B259" t="str">
            <v>ТОО ПКФ "СЕРВИСБАЛКАНПОДЪЕМ"</v>
          </cell>
          <cell r="C259">
            <v>55</v>
          </cell>
          <cell r="D259">
            <v>37</v>
          </cell>
          <cell r="E259">
            <v>37</v>
          </cell>
        </row>
        <row r="260">
          <cell r="A260" t="str">
            <v>22424574</v>
          </cell>
          <cell r="B260" t="str">
            <v>ЗАО "АКРАС"</v>
          </cell>
          <cell r="C260">
            <v>125</v>
          </cell>
          <cell r="D260">
            <v>51</v>
          </cell>
          <cell r="E260">
            <v>51</v>
          </cell>
        </row>
        <row r="261">
          <cell r="A261" t="str">
            <v>22425303</v>
          </cell>
          <cell r="B261" t="str">
            <v>ООО "ИНТЕГРАТОР"</v>
          </cell>
          <cell r="C261">
            <v>4</v>
          </cell>
          <cell r="D261">
            <v>4</v>
          </cell>
          <cell r="E261">
            <v>4</v>
          </cell>
        </row>
        <row r="262">
          <cell r="A262" t="str">
            <v>22532909</v>
          </cell>
          <cell r="B262" t="str">
            <v>ТОО "ПРИКАСПИЙСЕРВИС"</v>
          </cell>
          <cell r="C262">
            <v>1</v>
          </cell>
        </row>
        <row r="263">
          <cell r="A263" t="str">
            <v>23051224</v>
          </cell>
          <cell r="B263" t="str">
            <v>ПК"МЕТАЛЛОСТРОЙ"</v>
          </cell>
          <cell r="C263">
            <v>45</v>
          </cell>
          <cell r="D263">
            <v>48</v>
          </cell>
          <cell r="E263">
            <v>48</v>
          </cell>
        </row>
        <row r="264">
          <cell r="A264" t="str">
            <v>23083253</v>
          </cell>
          <cell r="B264" t="str">
            <v>ЗАО"ФИРМА"СОЛИД"</v>
          </cell>
          <cell r="C264">
            <v>48</v>
          </cell>
          <cell r="D264">
            <v>532</v>
          </cell>
          <cell r="E264">
            <v>532</v>
          </cell>
        </row>
        <row r="265">
          <cell r="A265" t="str">
            <v>23102269</v>
          </cell>
          <cell r="B265" t="str">
            <v>"ПЕТЕРБУРГСКИЙ ЭНЕРГЕТИК" ТОО</v>
          </cell>
          <cell r="C265">
            <v>0</v>
          </cell>
          <cell r="D265">
            <v>48</v>
          </cell>
          <cell r="E265">
            <v>48</v>
          </cell>
        </row>
        <row r="266">
          <cell r="A266" t="str">
            <v>23158531</v>
          </cell>
          <cell r="B266" t="str">
            <v>"ВНЕШТЕРМИНАЛ Ю-XVII", ООО</v>
          </cell>
          <cell r="C266">
            <v>1</v>
          </cell>
          <cell r="D266">
            <v>48</v>
          </cell>
          <cell r="E266">
            <v>48</v>
          </cell>
        </row>
        <row r="267">
          <cell r="A267" t="str">
            <v>23356768</v>
          </cell>
          <cell r="B267" t="str">
            <v>"СИРИУС" ЗАО</v>
          </cell>
          <cell r="C267">
            <v>37</v>
          </cell>
          <cell r="D267">
            <v>47</v>
          </cell>
          <cell r="E267">
            <v>47</v>
          </cell>
        </row>
        <row r="268">
          <cell r="A268" t="str">
            <v>23438325</v>
          </cell>
          <cell r="B268" t="str">
            <v>ЗАО ФИРМА "ДИЗЕЛЬСЕРВИС"</v>
          </cell>
          <cell r="C268">
            <v>47</v>
          </cell>
          <cell r="D268">
            <v>0</v>
          </cell>
          <cell r="E268">
            <v>0</v>
          </cell>
        </row>
        <row r="269">
          <cell r="A269" t="str">
            <v>23463961</v>
          </cell>
          <cell r="B269" t="str">
            <v>ТОО"ПОЛИТЕСТ"</v>
          </cell>
          <cell r="C269">
            <v>0</v>
          </cell>
          <cell r="D269">
            <v>0</v>
          </cell>
          <cell r="E269">
            <v>0</v>
          </cell>
        </row>
        <row r="270">
          <cell r="A270" t="str">
            <v>23556480</v>
          </cell>
          <cell r="B270" t="str">
            <v>ОАО "СИБИРСКИЕ РЕСУРСЫ"</v>
          </cell>
          <cell r="C270">
            <v>46</v>
          </cell>
          <cell r="D270">
            <v>52</v>
          </cell>
          <cell r="E270">
            <v>52</v>
          </cell>
        </row>
        <row r="271">
          <cell r="A271" t="str">
            <v>23599241</v>
          </cell>
          <cell r="B271" t="str">
            <v>ТОО ПТК "НУНИКА"</v>
          </cell>
          <cell r="C271">
            <v>37</v>
          </cell>
        </row>
        <row r="272">
          <cell r="A272" t="str">
            <v>23750933</v>
          </cell>
          <cell r="B272" t="str">
            <v>ООО "ИНТЕКОР-ИНЖИНИРИНГ"</v>
          </cell>
          <cell r="C272">
            <v>25</v>
          </cell>
          <cell r="D272">
            <v>45</v>
          </cell>
          <cell r="E272">
            <v>45</v>
          </cell>
        </row>
        <row r="273">
          <cell r="A273" t="str">
            <v>23889022</v>
          </cell>
          <cell r="B273" t="str">
            <v>АКЦИОНЕРНОЕ ОБЩЕСТВО ЗАКРЫТОГО ТИПА "ЛАДА-СЕРВИС"</v>
          </cell>
          <cell r="C273">
            <v>10</v>
          </cell>
          <cell r="D273">
            <v>104</v>
          </cell>
          <cell r="E273">
            <v>104</v>
          </cell>
        </row>
        <row r="274">
          <cell r="A274" t="str">
            <v>23908890</v>
          </cell>
          <cell r="B274" t="str">
            <v>ЗАО "СТИМУЛ"</v>
          </cell>
          <cell r="C274">
            <v>8</v>
          </cell>
        </row>
        <row r="275">
          <cell r="A275" t="str">
            <v>23978240</v>
          </cell>
          <cell r="B275" t="str">
            <v>ТСОО "ССВ"</v>
          </cell>
          <cell r="C275">
            <v>70</v>
          </cell>
          <cell r="D275">
            <v>48</v>
          </cell>
          <cell r="E275">
            <v>48</v>
          </cell>
        </row>
        <row r="276">
          <cell r="A276" t="str">
            <v>24000817</v>
          </cell>
          <cell r="B276" t="str">
            <v>ТОО "ПРОМСЕРВИС"</v>
          </cell>
          <cell r="C276">
            <v>130</v>
          </cell>
          <cell r="D276">
            <v>44</v>
          </cell>
          <cell r="E276">
            <v>44</v>
          </cell>
        </row>
        <row r="277">
          <cell r="A277" t="str">
            <v>24176258</v>
          </cell>
          <cell r="B277" t="str">
            <v>ООО "МАГИСТРАЛЬ"</v>
          </cell>
          <cell r="C277">
            <v>44</v>
          </cell>
          <cell r="D277">
            <v>164</v>
          </cell>
          <cell r="E277">
            <v>164</v>
          </cell>
        </row>
        <row r="278">
          <cell r="A278" t="str">
            <v>24217514</v>
          </cell>
          <cell r="B278" t="str">
            <v>"ДОН-УНИВЕРСАЛ" НПФ ДИР.ОРЕХОВ ИВАН МИХАЙЛОВИЧ</v>
          </cell>
          <cell r="C278">
            <v>20</v>
          </cell>
          <cell r="D278">
            <v>0</v>
          </cell>
          <cell r="E278">
            <v>0</v>
          </cell>
        </row>
        <row r="279">
          <cell r="A279" t="str">
            <v>24219513</v>
          </cell>
          <cell r="B279" t="str">
            <v>ООО "ОБЕРОН"</v>
          </cell>
          <cell r="C279">
            <v>13</v>
          </cell>
        </row>
        <row r="280">
          <cell r="A280" t="str">
            <v>24331279</v>
          </cell>
          <cell r="B280" t="str">
            <v>ТОО "ГОРИЗОНТ"</v>
          </cell>
          <cell r="C280">
            <v>41</v>
          </cell>
          <cell r="D280">
            <v>40</v>
          </cell>
          <cell r="E280">
            <v>40</v>
          </cell>
        </row>
        <row r="281">
          <cell r="A281" t="str">
            <v>24355630</v>
          </cell>
          <cell r="B281" t="str">
            <v>ЗАО "ВОЛГО-ИНВЕСТ СЕРВИС"</v>
          </cell>
          <cell r="C281">
            <v>61</v>
          </cell>
          <cell r="D281">
            <v>61</v>
          </cell>
          <cell r="E281">
            <v>61</v>
          </cell>
        </row>
        <row r="282">
          <cell r="A282" t="str">
            <v>24413037</v>
          </cell>
          <cell r="B282" t="str">
            <v>КРЕСТЬЯНСКОЕ ХОЗЯЙСТВО ИМЕНИ Т.ШЕВЧЕНКО</v>
          </cell>
          <cell r="C282">
            <v>41</v>
          </cell>
          <cell r="D282">
            <v>31</v>
          </cell>
          <cell r="E282">
            <v>31</v>
          </cell>
        </row>
        <row r="283">
          <cell r="A283" t="str">
            <v>24634152</v>
          </cell>
          <cell r="B283" t="str">
            <v>ТОО "ТРИНА"</v>
          </cell>
          <cell r="C283">
            <v>63</v>
          </cell>
        </row>
        <row r="284">
          <cell r="A284" t="str">
            <v>24733807</v>
          </cell>
          <cell r="B284" t="str">
            <v>ОБЩЕСТВО С ОГРАНИЧЕННОЙ ОТВЕТСТВЕННОСТЬЮ"ОНОН"</v>
          </cell>
          <cell r="C284">
            <v>30</v>
          </cell>
        </row>
        <row r="285">
          <cell r="A285" t="str">
            <v>25037033</v>
          </cell>
          <cell r="B285" t="str">
            <v>ИЧП "БАРАЛЕТ И К "</v>
          </cell>
          <cell r="C285">
            <v>33</v>
          </cell>
          <cell r="D285">
            <v>33</v>
          </cell>
          <cell r="E285">
            <v>33</v>
          </cell>
        </row>
        <row r="286">
          <cell r="A286" t="str">
            <v>25062083</v>
          </cell>
          <cell r="B286" t="str">
            <v>ТОО ПП "СТРОМАГ"</v>
          </cell>
          <cell r="C286">
            <v>17</v>
          </cell>
        </row>
        <row r="287">
          <cell r="A287" t="str">
            <v>25074293</v>
          </cell>
          <cell r="B287" t="str">
            <v>ИЧП "ВИКТОРИЯ"</v>
          </cell>
          <cell r="C287">
            <v>50</v>
          </cell>
          <cell r="D287">
            <v>4</v>
          </cell>
          <cell r="E287">
            <v>40</v>
          </cell>
        </row>
        <row r="288">
          <cell r="A288" t="str">
            <v>25294327</v>
          </cell>
          <cell r="B288" t="str">
            <v>ТОО "АЛЬФА-ТРАНЗИТ"</v>
          </cell>
          <cell r="C288">
            <v>42</v>
          </cell>
        </row>
        <row r="289">
          <cell r="A289" t="str">
            <v>25618876</v>
          </cell>
          <cell r="B289" t="str">
            <v>ТОО"НИЖЕГОРОДСКИЙ АВАНГАРД"</v>
          </cell>
          <cell r="C289">
            <v>36</v>
          </cell>
          <cell r="D289">
            <v>37</v>
          </cell>
          <cell r="E289">
            <v>37</v>
          </cell>
        </row>
        <row r="290">
          <cell r="A290" t="str">
            <v>25643169</v>
          </cell>
          <cell r="B290" t="str">
            <v>ООО"ПРОМТЕХКОМПЛЕКТ"</v>
          </cell>
          <cell r="C290">
            <v>0</v>
          </cell>
        </row>
        <row r="291">
          <cell r="A291" t="str">
            <v>25839985</v>
          </cell>
          <cell r="B291" t="str">
            <v>ООО ПКП "АЛЬТЕРНАТИВА"</v>
          </cell>
          <cell r="C291">
            <v>63</v>
          </cell>
          <cell r="D291">
            <v>63</v>
          </cell>
          <cell r="E291">
            <v>63</v>
          </cell>
        </row>
        <row r="292">
          <cell r="A292" t="str">
            <v>26049570</v>
          </cell>
          <cell r="B292" t="str">
            <v>СТАРАТЕЛЬСКАЯ АРТЕЛЬ "ЦИПИКАН" КОЛЛЕКТИВНАЯ</v>
          </cell>
          <cell r="C292">
            <v>1</v>
          </cell>
        </row>
        <row r="293">
          <cell r="A293" t="str">
            <v>26289148</v>
          </cell>
          <cell r="B293" t="str">
            <v>ТОО ФИРМА "РОСА"</v>
          </cell>
          <cell r="C293">
            <v>298</v>
          </cell>
          <cell r="D293">
            <v>20</v>
          </cell>
          <cell r="E293">
            <v>18</v>
          </cell>
        </row>
        <row r="294">
          <cell r="A294" t="str">
            <v>26441285</v>
          </cell>
          <cell r="B294" t="str">
            <v>ТОО ФИРМА КАМЕННЫЙ ПОЯС</v>
          </cell>
          <cell r="C294">
            <v>37</v>
          </cell>
          <cell r="D294">
            <v>15</v>
          </cell>
          <cell r="E294">
            <v>15</v>
          </cell>
        </row>
        <row r="295">
          <cell r="A295" t="str">
            <v>26591895</v>
          </cell>
          <cell r="B295" t="str">
            <v>ТОО РЕМОНТНО-СТРОИТЕЛЬНОЕ ПРЕДПРИЯТИЕ "АЛЕКСИЙ"</v>
          </cell>
          <cell r="C295">
            <v>1</v>
          </cell>
        </row>
        <row r="296">
          <cell r="A296" t="str">
            <v>26874707</v>
          </cell>
          <cell r="B296" t="str">
            <v>СП "МЕТОП"ООО</v>
          </cell>
          <cell r="C296">
            <v>47</v>
          </cell>
          <cell r="D296">
            <v>37</v>
          </cell>
          <cell r="E296">
            <v>37</v>
          </cell>
        </row>
        <row r="297">
          <cell r="A297" t="str">
            <v>27061538</v>
          </cell>
          <cell r="B297" t="str">
            <v>БАЗА УМТСИК ГП "УРАЛТРАНСГАЗ"</v>
          </cell>
          <cell r="C297">
            <v>24</v>
          </cell>
          <cell r="D297">
            <v>119</v>
          </cell>
          <cell r="E297">
            <v>119</v>
          </cell>
        </row>
        <row r="298">
          <cell r="A298" t="str">
            <v>27176537</v>
          </cell>
          <cell r="B298" t="str">
            <v>ИЧП "ТЕХЦЕНТР"</v>
          </cell>
          <cell r="C298">
            <v>36</v>
          </cell>
          <cell r="D298">
            <v>52</v>
          </cell>
          <cell r="E298">
            <v>52</v>
          </cell>
        </row>
        <row r="299">
          <cell r="A299" t="str">
            <v>27190744</v>
          </cell>
          <cell r="B299" t="str">
            <v>"БИЛД" ТОО ДИР.КУБЛИКОВ ВИКТОР ЛЕОНИДОВИЧ</v>
          </cell>
          <cell r="C299">
            <v>15</v>
          </cell>
        </row>
        <row r="300">
          <cell r="A300" t="str">
            <v>27435884</v>
          </cell>
          <cell r="B300" t="str">
            <v>ООО "НЕПТУН"</v>
          </cell>
          <cell r="C300">
            <v>0</v>
          </cell>
          <cell r="D300">
            <v>36</v>
          </cell>
        </row>
        <row r="301">
          <cell r="A301" t="str">
            <v>27440715</v>
          </cell>
          <cell r="B301" t="str">
            <v>ЗАО "НАВИДАН"</v>
          </cell>
          <cell r="C301">
            <v>0</v>
          </cell>
          <cell r="D301">
            <v>0</v>
          </cell>
          <cell r="E301">
            <v>0</v>
          </cell>
        </row>
        <row r="302">
          <cell r="A302" t="str">
            <v>27717387</v>
          </cell>
          <cell r="B302" t="str">
            <v>ТОО "МАРСС"</v>
          </cell>
          <cell r="C302">
            <v>34</v>
          </cell>
          <cell r="D302">
            <v>15</v>
          </cell>
          <cell r="E302">
            <v>15</v>
          </cell>
        </row>
        <row r="303">
          <cell r="A303" t="str">
            <v>27771263</v>
          </cell>
          <cell r="B303" t="str">
            <v>ФИЛИАЛ АОЗТ ТОРГОВЫЙ ДОМ "НЕГАС"</v>
          </cell>
          <cell r="C303">
            <v>0</v>
          </cell>
          <cell r="D303">
            <v>11</v>
          </cell>
          <cell r="E303">
            <v>11</v>
          </cell>
        </row>
        <row r="304">
          <cell r="A304" t="str">
            <v>27839104</v>
          </cell>
          <cell r="B304" t="str">
            <v>АГЕНСТВО ПО РАЗВ-Ю МЕЖД.СОТРУД.ПРИ КМ РТ</v>
          </cell>
          <cell r="C304">
            <v>0</v>
          </cell>
          <cell r="D304">
            <v>0</v>
          </cell>
          <cell r="E304">
            <v>0</v>
          </cell>
        </row>
        <row r="305">
          <cell r="A305" t="str">
            <v>27893977</v>
          </cell>
          <cell r="B305" t="str">
            <v>АОЗТ "ТЕХНОЛОГИЯ "</v>
          </cell>
          <cell r="C305">
            <v>107</v>
          </cell>
          <cell r="D305">
            <v>69</v>
          </cell>
          <cell r="E305">
            <v>69</v>
          </cell>
        </row>
        <row r="306">
          <cell r="A306" t="str">
            <v>29046419</v>
          </cell>
          <cell r="B306" t="str">
            <v>ТОО "ЦЕНТРНЕФТЕПРОДУКТДИАГНОСТИКА"</v>
          </cell>
          <cell r="C306">
            <v>3</v>
          </cell>
          <cell r="D306">
            <v>33</v>
          </cell>
          <cell r="E306">
            <v>33</v>
          </cell>
        </row>
        <row r="307">
          <cell r="A307" t="str">
            <v>29236249</v>
          </cell>
          <cell r="B307" t="str">
            <v>ЗАО "ДРЕССЕР ИНДАСТРИЗ-РУС"</v>
          </cell>
          <cell r="C307">
            <v>32</v>
          </cell>
          <cell r="D307">
            <v>0</v>
          </cell>
          <cell r="E307">
            <v>0</v>
          </cell>
        </row>
        <row r="308">
          <cell r="A308" t="str">
            <v>29360038</v>
          </cell>
          <cell r="B308" t="str">
            <v>ТОО "ФИРМА ВАРС"</v>
          </cell>
          <cell r="C308">
            <v>0</v>
          </cell>
          <cell r="D308">
            <v>32</v>
          </cell>
          <cell r="E308">
            <v>32</v>
          </cell>
        </row>
        <row r="309">
          <cell r="A309" t="str">
            <v>29447957</v>
          </cell>
          <cell r="B309" t="str">
            <v>ЗЭРКТ ИМ.М.В.ХРУНИЧЕВА</v>
          </cell>
          <cell r="C309">
            <v>0</v>
          </cell>
          <cell r="D309">
            <v>0</v>
          </cell>
          <cell r="E309">
            <v>0</v>
          </cell>
        </row>
        <row r="310">
          <cell r="A310" t="str">
            <v>29517575</v>
          </cell>
          <cell r="B310" t="str">
            <v>ДИРЕКЦИЯ ПО СТР-ВУ ПКП"ГАЗКОМПРОМСЕЛЬСТРОЙ</v>
          </cell>
          <cell r="C310">
            <v>26</v>
          </cell>
          <cell r="D310">
            <v>31</v>
          </cell>
          <cell r="E310">
            <v>31</v>
          </cell>
        </row>
        <row r="311">
          <cell r="A311" t="str">
            <v>29776158</v>
          </cell>
          <cell r="B311" t="str">
            <v>ГЛОРИЯ-ДЕЙ - ИЧП</v>
          </cell>
          <cell r="C311">
            <v>3</v>
          </cell>
          <cell r="D311">
            <v>31</v>
          </cell>
          <cell r="E311">
            <v>31</v>
          </cell>
        </row>
        <row r="312">
          <cell r="A312" t="str">
            <v>29800997</v>
          </cell>
          <cell r="B312" t="str">
            <v>ТОО ФИРМА МЕТАЛЛ-СЕРВИС</v>
          </cell>
          <cell r="C312">
            <v>65</v>
          </cell>
          <cell r="D312">
            <v>30</v>
          </cell>
          <cell r="E312">
            <v>30</v>
          </cell>
        </row>
        <row r="313">
          <cell r="A313" t="str">
            <v>29815071</v>
          </cell>
          <cell r="B313" t="str">
            <v>ЗАО"ТРЕВОЖНОЕ ЗАРЕВО"</v>
          </cell>
          <cell r="C313">
            <v>2</v>
          </cell>
        </row>
        <row r="314">
          <cell r="A314" t="str">
            <v>31051474</v>
          </cell>
          <cell r="B314" t="str">
            <v>ЗАО "РЕЕС"</v>
          </cell>
          <cell r="C314">
            <v>60</v>
          </cell>
          <cell r="D314">
            <v>30</v>
          </cell>
        </row>
        <row r="315">
          <cell r="A315" t="str">
            <v>31052864</v>
          </cell>
          <cell r="B315" t="str">
            <v>ЗАО "ЭКОШЕЛЬФ"</v>
          </cell>
          <cell r="C315">
            <v>29</v>
          </cell>
          <cell r="D315">
            <v>0</v>
          </cell>
        </row>
        <row r="316">
          <cell r="A316" t="str">
            <v>31182420</v>
          </cell>
          <cell r="B316" t="str">
            <v>ЗАО"СТРОЙЭКС"</v>
          </cell>
          <cell r="C316">
            <v>40</v>
          </cell>
          <cell r="D316">
            <v>29</v>
          </cell>
          <cell r="E316">
            <v>29</v>
          </cell>
        </row>
        <row r="317">
          <cell r="A317" t="str">
            <v>31183483</v>
          </cell>
          <cell r="B317" t="str">
            <v>ТОО СП "УРАЛ-ЦЕСНА"</v>
          </cell>
          <cell r="C317">
            <v>4</v>
          </cell>
          <cell r="D317">
            <v>57</v>
          </cell>
          <cell r="E317">
            <v>57</v>
          </cell>
        </row>
        <row r="318">
          <cell r="A318" t="str">
            <v>31187742</v>
          </cell>
          <cell r="B318" t="str">
            <v>ТОО СП " КОДИЗ" *7453016668</v>
          </cell>
          <cell r="C318">
            <v>67</v>
          </cell>
          <cell r="D318">
            <v>28</v>
          </cell>
          <cell r="E318">
            <v>28</v>
          </cell>
        </row>
        <row r="319">
          <cell r="A319" t="str">
            <v>31188109</v>
          </cell>
          <cell r="B319" t="str">
            <v>ПКФ "ПРЕМЬЕР" АОЗТ</v>
          </cell>
          <cell r="C319">
            <v>32</v>
          </cell>
          <cell r="D319">
            <v>27</v>
          </cell>
          <cell r="E319">
            <v>27</v>
          </cell>
        </row>
        <row r="320">
          <cell r="A320" t="str">
            <v>31197568</v>
          </cell>
          <cell r="B320" t="str">
            <v>ТОО "ЕВА"</v>
          </cell>
          <cell r="C320">
            <v>52</v>
          </cell>
          <cell r="D320">
            <v>52</v>
          </cell>
          <cell r="E320">
            <v>52</v>
          </cell>
        </row>
        <row r="321">
          <cell r="A321" t="str">
            <v>31201614</v>
          </cell>
          <cell r="B321" t="str">
            <v>ТОО "ОРИОН-О"</v>
          </cell>
          <cell r="C321">
            <v>24</v>
          </cell>
          <cell r="D321">
            <v>107</v>
          </cell>
          <cell r="E321">
            <v>107</v>
          </cell>
        </row>
        <row r="322">
          <cell r="A322" t="str">
            <v>31211914</v>
          </cell>
          <cell r="B322" t="str">
            <v>ВПО ОАО "УРАЛТРАНСНЕФТЕПРДУКТ"</v>
          </cell>
          <cell r="C322">
            <v>44</v>
          </cell>
          <cell r="D322">
            <v>74</v>
          </cell>
          <cell r="E322">
            <v>20</v>
          </cell>
        </row>
        <row r="323">
          <cell r="A323" t="str">
            <v>31402270</v>
          </cell>
          <cell r="B323" t="str">
            <v>ЗАО "УзЭлектро"</v>
          </cell>
          <cell r="C323">
            <v>49</v>
          </cell>
          <cell r="D323">
            <v>28</v>
          </cell>
          <cell r="E323">
            <v>28</v>
          </cell>
        </row>
        <row r="324">
          <cell r="A324" t="str">
            <v>31429912</v>
          </cell>
          <cell r="B324" t="str">
            <v>ПРОИЗВОДСТВЕННО-КОММЕРЧЕСКОЕ ЗАО "АЛЛАДИН-МОСКОВИЯ"</v>
          </cell>
          <cell r="C324">
            <v>33</v>
          </cell>
        </row>
        <row r="325">
          <cell r="A325" t="str">
            <v>31643743</v>
          </cell>
          <cell r="B325" t="str">
            <v>ЗАО"ЭНЕРГОСТРОЙСЕРВИС"</v>
          </cell>
          <cell r="C325">
            <v>4</v>
          </cell>
        </row>
        <row r="326">
          <cell r="A326" t="str">
            <v>31674353</v>
          </cell>
          <cell r="B326" t="str">
            <v>ООО "ЛЕГЕНДА" *6165058349</v>
          </cell>
          <cell r="C326">
            <v>13</v>
          </cell>
          <cell r="D326">
            <v>9</v>
          </cell>
          <cell r="E326">
            <v>60</v>
          </cell>
        </row>
        <row r="327">
          <cell r="A327" t="str">
            <v>31858969</v>
          </cell>
          <cell r="B327" t="str">
            <v>АОЗТ "ФЕНИКС" ПО КОН-ТУ ООО "ТД "ЛУКОЙЛ"</v>
          </cell>
          <cell r="C327">
            <v>91</v>
          </cell>
        </row>
        <row r="328">
          <cell r="A328" t="str">
            <v>31887190</v>
          </cell>
          <cell r="B328" t="str">
            <v>ЗАО "МЕТАЛЛКОНТРАКТ"</v>
          </cell>
          <cell r="C328">
            <v>130</v>
          </cell>
          <cell r="D328">
            <v>86</v>
          </cell>
          <cell r="E328">
            <v>86</v>
          </cell>
        </row>
        <row r="329">
          <cell r="A329" t="str">
            <v>31943126</v>
          </cell>
          <cell r="B329" t="str">
            <v>ЗАО "ОННИНЕН САНКТ-ПЕТЕРБУРГ"</v>
          </cell>
          <cell r="C329">
            <v>23</v>
          </cell>
          <cell r="D329">
            <v>23</v>
          </cell>
          <cell r="E329">
            <v>0</v>
          </cell>
        </row>
        <row r="330">
          <cell r="A330" t="str">
            <v>31954526</v>
          </cell>
          <cell r="B330" t="str">
            <v>"СП "АББ НЕВСКИЙ" ТОО</v>
          </cell>
          <cell r="C330">
            <v>22</v>
          </cell>
          <cell r="D330">
            <v>0</v>
          </cell>
          <cell r="E330">
            <v>0</v>
          </cell>
        </row>
        <row r="331">
          <cell r="A331" t="str">
            <v>31973423</v>
          </cell>
          <cell r="B331" t="str">
            <v>ООО"ТРАНСФИЛЬТР-СЕРВИС"</v>
          </cell>
          <cell r="C331">
            <v>12</v>
          </cell>
          <cell r="D331">
            <v>81</v>
          </cell>
          <cell r="E331">
            <v>81</v>
          </cell>
        </row>
        <row r="332">
          <cell r="A332" t="str">
            <v>32114739</v>
          </cell>
          <cell r="B332" t="str">
            <v>ПОО "РАДУГА-1" ФОНДА СОЦИАЛЬНОЙ РЕАБИЛИТАЦИИ СПОРТСМЕНОВ-ИНВАЛИДОВ          1872</v>
          </cell>
          <cell r="C332">
            <v>197</v>
          </cell>
          <cell r="D332">
            <v>59</v>
          </cell>
          <cell r="E332">
            <v>63</v>
          </cell>
        </row>
        <row r="333">
          <cell r="A333" t="str">
            <v>32139357</v>
          </cell>
          <cell r="B333" t="str">
            <v>ЗАО НПП "ДЕБИТ"</v>
          </cell>
          <cell r="C333">
            <v>18</v>
          </cell>
        </row>
        <row r="334">
          <cell r="A334" t="str">
            <v>32256646</v>
          </cell>
          <cell r="B334" t="str">
            <v>ЗАО "СВ-ТЕК"</v>
          </cell>
          <cell r="C334">
            <v>5</v>
          </cell>
          <cell r="D334">
            <v>21</v>
          </cell>
          <cell r="E334">
            <v>281</v>
          </cell>
        </row>
        <row r="335">
          <cell r="A335" t="str">
            <v>32259018</v>
          </cell>
          <cell r="B335" t="str">
            <v>ТОО ПКФ "КОМФИ"</v>
          </cell>
          <cell r="C335">
            <v>32</v>
          </cell>
          <cell r="D335">
            <v>75</v>
          </cell>
          <cell r="E335">
            <v>75</v>
          </cell>
        </row>
        <row r="336">
          <cell r="A336" t="str">
            <v>32532514</v>
          </cell>
          <cell r="B336" t="str">
            <v>ТОО "БИНГ"</v>
          </cell>
          <cell r="C336">
            <v>3</v>
          </cell>
        </row>
        <row r="337">
          <cell r="A337" t="str">
            <v>32543140</v>
          </cell>
          <cell r="B337" t="str">
            <v>ЗАО "УРАЛКОМПЛЕКТ"</v>
          </cell>
          <cell r="C337">
            <v>33</v>
          </cell>
          <cell r="D337">
            <v>737</v>
          </cell>
          <cell r="E337">
            <v>75</v>
          </cell>
        </row>
        <row r="338">
          <cell r="A338" t="str">
            <v>32747752</v>
          </cell>
          <cell r="B338" t="str">
            <v>ТОО СТП "ЛОКОМОТИВ"</v>
          </cell>
          <cell r="C338">
            <v>120</v>
          </cell>
          <cell r="D338">
            <v>20</v>
          </cell>
        </row>
        <row r="339">
          <cell r="A339" t="str">
            <v>32785451</v>
          </cell>
          <cell r="B339" t="str">
            <v>ООО "ЮНОНА"</v>
          </cell>
          <cell r="C339">
            <v>0</v>
          </cell>
        </row>
        <row r="340">
          <cell r="A340" t="str">
            <v>32835982</v>
          </cell>
          <cell r="B340" t="str">
            <v>ООО "ВЭНК"</v>
          </cell>
          <cell r="C340">
            <v>21</v>
          </cell>
          <cell r="D340">
            <v>20</v>
          </cell>
          <cell r="E340">
            <v>20</v>
          </cell>
        </row>
        <row r="341">
          <cell r="A341" t="str">
            <v>32840026</v>
          </cell>
          <cell r="B341" t="str">
            <v>"ЛАДОГА-ЛЕСОТЕХНИКА" ЗАО</v>
          </cell>
          <cell r="C341">
            <v>20</v>
          </cell>
          <cell r="D341">
            <v>0</v>
          </cell>
          <cell r="E341">
            <v>0</v>
          </cell>
        </row>
        <row r="342">
          <cell r="A342" t="str">
            <v>32947913</v>
          </cell>
          <cell r="B342" t="str">
            <v>ООО"ЛЕАН"</v>
          </cell>
          <cell r="C342">
            <v>0</v>
          </cell>
          <cell r="D342">
            <v>20</v>
          </cell>
          <cell r="E342">
            <v>20</v>
          </cell>
        </row>
        <row r="343">
          <cell r="A343" t="str">
            <v>33165294</v>
          </cell>
          <cell r="B343" t="str">
            <v>"КОММЕРЧЕСКИЙ ЦЕНТР,ТРАНСПОРТ И ЛЕС" ОАО</v>
          </cell>
          <cell r="C343">
            <v>0</v>
          </cell>
          <cell r="D343">
            <v>20</v>
          </cell>
          <cell r="E343">
            <v>20</v>
          </cell>
        </row>
        <row r="344">
          <cell r="A344" t="str">
            <v>33310359</v>
          </cell>
          <cell r="B344" t="str">
            <v>АОЗТ"ДОН-ТРЕЙД"</v>
          </cell>
          <cell r="C344">
            <v>140</v>
          </cell>
          <cell r="D344">
            <v>140</v>
          </cell>
          <cell r="E344">
            <v>140</v>
          </cell>
        </row>
        <row r="345">
          <cell r="A345" t="str">
            <v>33401458</v>
          </cell>
          <cell r="B345" t="str">
            <v>"АРМАН-2" ИНДИВИДУАЛЬНОЕ ЧАСТНОЕ ПРЕДПРИ</v>
          </cell>
          <cell r="C345">
            <v>16</v>
          </cell>
          <cell r="D345">
            <v>20</v>
          </cell>
          <cell r="E345">
            <v>20</v>
          </cell>
        </row>
        <row r="346">
          <cell r="A346" t="str">
            <v>33887998</v>
          </cell>
          <cell r="B346" t="str">
            <v>ЗАО "СТАЛЕПРОМЫШЛЕННАЯ КОМПАНИЯ"</v>
          </cell>
          <cell r="C346">
            <v>20</v>
          </cell>
          <cell r="D346">
            <v>23</v>
          </cell>
        </row>
        <row r="347">
          <cell r="A347" t="str">
            <v>34318208</v>
          </cell>
          <cell r="B347" t="str">
            <v>СП ТОО "БАЛТИЙСКОЕ МОРСКОЕ АГЕНТСТВО"</v>
          </cell>
          <cell r="C347">
            <v>0</v>
          </cell>
          <cell r="D347">
            <v>0</v>
          </cell>
          <cell r="E347">
            <v>0</v>
          </cell>
        </row>
        <row r="348">
          <cell r="A348" t="str">
            <v>34320741</v>
          </cell>
          <cell r="B348" t="str">
            <v>ЗАО "СТАН-СИГМА"</v>
          </cell>
          <cell r="C348">
            <v>39</v>
          </cell>
        </row>
        <row r="349">
          <cell r="A349" t="str">
            <v>34329898</v>
          </cell>
          <cell r="B349" t="str">
            <v>ЗАО"МАТРИКС",</v>
          </cell>
          <cell r="C349">
            <v>0</v>
          </cell>
          <cell r="D349">
            <v>19</v>
          </cell>
          <cell r="E349">
            <v>19</v>
          </cell>
        </row>
        <row r="350">
          <cell r="A350" t="str">
            <v>34384414</v>
          </cell>
          <cell r="B350" t="str">
            <v>АОЗТ"С-ПЕТЕРБУРГСКАЯЭНЕРГИТИЧЕСКАЯ  ЛАБОРАТОРИЯ"</v>
          </cell>
          <cell r="C350">
            <v>0</v>
          </cell>
          <cell r="D350">
            <v>19</v>
          </cell>
          <cell r="E350">
            <v>19</v>
          </cell>
        </row>
        <row r="351">
          <cell r="A351" t="str">
            <v>34404602</v>
          </cell>
          <cell r="B351" t="str">
            <v>АСТИНТЕРКОМ АО</v>
          </cell>
          <cell r="C351">
            <v>552</v>
          </cell>
          <cell r="D351">
            <v>88</v>
          </cell>
          <cell r="E351">
            <v>66</v>
          </cell>
        </row>
        <row r="352">
          <cell r="A352" t="str">
            <v>34496521</v>
          </cell>
          <cell r="B352" t="str">
            <v>АОЗТ "ТАМДЕК"</v>
          </cell>
          <cell r="C352">
            <v>19</v>
          </cell>
          <cell r="D352">
            <v>57</v>
          </cell>
          <cell r="E352">
            <v>57</v>
          </cell>
        </row>
        <row r="353">
          <cell r="A353" t="str">
            <v>34530933</v>
          </cell>
          <cell r="B353" t="str">
            <v>ТОО "КРОНА"</v>
          </cell>
          <cell r="C353">
            <v>75</v>
          </cell>
          <cell r="D353">
            <v>942</v>
          </cell>
        </row>
        <row r="354">
          <cell r="A354" t="str">
            <v>34531157</v>
          </cell>
          <cell r="B354" t="str">
            <v>"ГП УС-30 ТО-45" *7453042040</v>
          </cell>
          <cell r="C354">
            <v>13</v>
          </cell>
          <cell r="D354">
            <v>1</v>
          </cell>
        </row>
        <row r="355">
          <cell r="A355" t="str">
            <v>34559635</v>
          </cell>
          <cell r="B355" t="str">
            <v>ООО"ПРОМЫШЛЕННОЕ СТРОИТЕЛЬСТВО"</v>
          </cell>
          <cell r="C355">
            <v>31</v>
          </cell>
          <cell r="D355">
            <v>21</v>
          </cell>
          <cell r="E355">
            <v>21</v>
          </cell>
        </row>
        <row r="356">
          <cell r="A356" t="str">
            <v>34845571</v>
          </cell>
          <cell r="B356" t="str">
            <v>ТОО "ЛАКОС"</v>
          </cell>
          <cell r="C356">
            <v>13</v>
          </cell>
          <cell r="D356">
            <v>13</v>
          </cell>
          <cell r="E356">
            <v>13</v>
          </cell>
        </row>
        <row r="357">
          <cell r="A357" t="str">
            <v>34890761</v>
          </cell>
          <cell r="B357" t="str">
            <v>УПТК АООТ"СПЕЦМОНТАЖМЕХАНИЗАЦИЯ"</v>
          </cell>
          <cell r="C357">
            <v>18</v>
          </cell>
          <cell r="D357">
            <v>334</v>
          </cell>
          <cell r="E357">
            <v>334</v>
          </cell>
        </row>
        <row r="358">
          <cell r="A358" t="str">
            <v>35169149</v>
          </cell>
          <cell r="B358" t="str">
            <v>ЗАО "СУЗМК-ЭНЕРГО"</v>
          </cell>
          <cell r="C358">
            <v>20</v>
          </cell>
          <cell r="D358">
            <v>18</v>
          </cell>
          <cell r="E358">
            <v>18</v>
          </cell>
        </row>
        <row r="359">
          <cell r="A359" t="str">
            <v>35175434</v>
          </cell>
          <cell r="B359" t="str">
            <v>ПРЕДСТАВИТЕЛЬСТВО АК "ДОЙЧЕ ЛЮФТГАНЗА АГ"</v>
          </cell>
          <cell r="C359">
            <v>0</v>
          </cell>
        </row>
        <row r="360">
          <cell r="A360" t="str">
            <v>35308444</v>
          </cell>
          <cell r="B360" t="str">
            <v>ЗАО "ДЖИНКО"</v>
          </cell>
          <cell r="C360">
            <v>55</v>
          </cell>
        </row>
        <row r="361">
          <cell r="A361" t="str">
            <v>35312227</v>
          </cell>
          <cell r="B361" t="str">
            <v>ЗАО"ЕВРОТЕРМИНАЛ ОБНИНСК" ПО ПОРУЧ.ЗАО"ПАКЭНСО" Г.МОСКВА</v>
          </cell>
          <cell r="C361">
            <v>17</v>
          </cell>
          <cell r="D361">
            <v>0</v>
          </cell>
          <cell r="E361">
            <v>0</v>
          </cell>
        </row>
        <row r="362">
          <cell r="A362" t="str">
            <v>35354680</v>
          </cell>
          <cell r="B362" t="str">
            <v>ДГП "РОСТЭК-СМОЛЕНСК"</v>
          </cell>
          <cell r="C362">
            <v>0</v>
          </cell>
        </row>
        <row r="363">
          <cell r="A363" t="str">
            <v>35383902</v>
          </cell>
          <cell r="B363" t="str">
            <v>АОЗТ "ВЕЙМАР"</v>
          </cell>
          <cell r="C363">
            <v>0</v>
          </cell>
        </row>
        <row r="364">
          <cell r="A364" t="str">
            <v>35497296</v>
          </cell>
          <cell r="B364" t="str">
            <v>ЗАО ППП "ТЕХНОСПЕЦСТАЛЬ"</v>
          </cell>
          <cell r="C364">
            <v>32</v>
          </cell>
          <cell r="D364">
            <v>32</v>
          </cell>
          <cell r="E364">
            <v>32</v>
          </cell>
        </row>
        <row r="365">
          <cell r="A365" t="str">
            <v>35509846</v>
          </cell>
          <cell r="B365" t="str">
            <v>ОАО "ВЕСТМЕТ"</v>
          </cell>
          <cell r="C365">
            <v>109</v>
          </cell>
          <cell r="D365">
            <v>109</v>
          </cell>
          <cell r="E365">
            <v>109</v>
          </cell>
        </row>
        <row r="366">
          <cell r="A366" t="str">
            <v>35588254</v>
          </cell>
          <cell r="B366" t="str">
            <v>"ASTON ENTERPRISE LTD" ФАОЗТ ДИР.АВЕШНИКОВ ГЕННАДИЙ ТИХОНОВИЧ</v>
          </cell>
          <cell r="C366">
            <v>0</v>
          </cell>
          <cell r="D366">
            <v>15</v>
          </cell>
        </row>
        <row r="367">
          <cell r="A367" t="str">
            <v>35798262</v>
          </cell>
          <cell r="B367" t="str">
            <v>ООО "САНТА-2"</v>
          </cell>
          <cell r="C367">
            <v>172</v>
          </cell>
          <cell r="D367">
            <v>15</v>
          </cell>
          <cell r="E367">
            <v>15</v>
          </cell>
        </row>
        <row r="368">
          <cell r="A368" t="str">
            <v>35828706</v>
          </cell>
          <cell r="B368" t="str">
            <v>ЗАО "КОМПАНИЯ БАЙТЕК-СИЛУР"</v>
          </cell>
          <cell r="C368">
            <v>6</v>
          </cell>
          <cell r="D368">
            <v>15</v>
          </cell>
          <cell r="E368">
            <v>15</v>
          </cell>
        </row>
        <row r="369">
          <cell r="A369" t="str">
            <v>36247868</v>
          </cell>
          <cell r="B369" t="str">
            <v>ООО "ТО И Р"</v>
          </cell>
          <cell r="C369">
            <v>15</v>
          </cell>
          <cell r="D369">
            <v>0</v>
          </cell>
          <cell r="E369">
            <v>0</v>
          </cell>
        </row>
        <row r="370">
          <cell r="A370" t="str">
            <v>36334998</v>
          </cell>
          <cell r="B370" t="str">
            <v>ООО "ЭПОС-2"</v>
          </cell>
          <cell r="C370">
            <v>10</v>
          </cell>
          <cell r="D370">
            <v>10</v>
          </cell>
          <cell r="E370">
            <v>10</v>
          </cell>
        </row>
        <row r="371">
          <cell r="A371" t="str">
            <v>36395014</v>
          </cell>
          <cell r="B371" t="str">
            <v>ОБЩЕСТВО С ОГРАНИЧЕННОЙ ОТВЕТСТВЕННОСТЬЮ "ТОРГОВЫЙ ДОМ УРАЛЬСКИЙ РЕГИОН"</v>
          </cell>
          <cell r="C371">
            <v>15</v>
          </cell>
          <cell r="D371">
            <v>37</v>
          </cell>
          <cell r="E371">
            <v>37</v>
          </cell>
        </row>
        <row r="372">
          <cell r="A372" t="str">
            <v>36561783</v>
          </cell>
          <cell r="B372" t="str">
            <v>АОЗТ  "КАРГО ЭКСПРЕСС"</v>
          </cell>
          <cell r="C372">
            <v>0</v>
          </cell>
          <cell r="D372">
            <v>15</v>
          </cell>
          <cell r="E372">
            <v>15</v>
          </cell>
        </row>
        <row r="373">
          <cell r="A373" t="str">
            <v>36580023</v>
          </cell>
          <cell r="B373" t="str">
            <v>ФИЛИАЛ СОВМЕСТНОГО РОССИЙСКО-ГЕРМАНСКОГО ПРЕДПРИЯТИЯ МЮШЕЛЛ</v>
          </cell>
          <cell r="C373">
            <v>0</v>
          </cell>
        </row>
        <row r="374">
          <cell r="A374" t="str">
            <v>36721815</v>
          </cell>
          <cell r="B374" t="str">
            <v>ЭСТЕТ - ООО</v>
          </cell>
          <cell r="C374">
            <v>7</v>
          </cell>
          <cell r="D374">
            <v>15</v>
          </cell>
          <cell r="E374">
            <v>15</v>
          </cell>
        </row>
        <row r="375">
          <cell r="A375" t="str">
            <v>36784566</v>
          </cell>
          <cell r="B375" t="str">
            <v>"ДАЛЬСТАРИНВЕСТ" АОЗТ</v>
          </cell>
          <cell r="C375">
            <v>0</v>
          </cell>
          <cell r="D375">
            <v>15</v>
          </cell>
        </row>
        <row r="376">
          <cell r="A376" t="str">
            <v>36899430</v>
          </cell>
          <cell r="B376" t="str">
            <v>ТОО "ИМАН"</v>
          </cell>
          <cell r="C376">
            <v>13</v>
          </cell>
          <cell r="D376">
            <v>13</v>
          </cell>
          <cell r="E376">
            <v>13</v>
          </cell>
        </row>
        <row r="377">
          <cell r="A377" t="str">
            <v>36903574</v>
          </cell>
          <cell r="B377" t="str">
            <v>ЗАО "БОН-ЛТД"</v>
          </cell>
          <cell r="C377">
            <v>134</v>
          </cell>
          <cell r="D377">
            <v>134</v>
          </cell>
          <cell r="E377">
            <v>1</v>
          </cell>
        </row>
        <row r="378">
          <cell r="A378" t="str">
            <v>36906940</v>
          </cell>
          <cell r="B378" t="str">
            <v>ЗАО"АПТЕКА 500"</v>
          </cell>
          <cell r="C378">
            <v>52</v>
          </cell>
          <cell r="D378">
            <v>52</v>
          </cell>
          <cell r="E378">
            <v>52</v>
          </cell>
        </row>
        <row r="379">
          <cell r="A379" t="str">
            <v>36907170</v>
          </cell>
          <cell r="B379" t="str">
            <v>ООО "УРАЛСПЕЦСТАЛЬ"</v>
          </cell>
          <cell r="C379">
            <v>79</v>
          </cell>
          <cell r="D379">
            <v>64</v>
          </cell>
          <cell r="E379">
            <v>64</v>
          </cell>
        </row>
        <row r="380">
          <cell r="A380" t="str">
            <v>36911711</v>
          </cell>
          <cell r="B380" t="str">
            <v>ООО ПКФ "УРАЛЭЛЕКТРОКОМПЛЕКТ" *7449016256</v>
          </cell>
          <cell r="C380">
            <v>1</v>
          </cell>
          <cell r="D380">
            <v>13</v>
          </cell>
          <cell r="E380">
            <v>13</v>
          </cell>
        </row>
        <row r="381">
          <cell r="A381" t="str">
            <v>36924292</v>
          </cell>
          <cell r="B381" t="str">
            <v>ООО"ПЯТЫЙ ПЕРЕДЕЛ-ДОЛИНА"</v>
          </cell>
          <cell r="C381">
            <v>65</v>
          </cell>
          <cell r="D381">
            <v>65</v>
          </cell>
          <cell r="E381">
            <v>65</v>
          </cell>
        </row>
        <row r="382">
          <cell r="A382" t="str">
            <v>36924702</v>
          </cell>
          <cell r="B382" t="str">
            <v>ЗАО "СПЕЦСТАЛЬКОНСТРУКЦИЯ"</v>
          </cell>
          <cell r="C382">
            <v>13</v>
          </cell>
          <cell r="D382">
            <v>28</v>
          </cell>
          <cell r="E382">
            <v>28</v>
          </cell>
        </row>
        <row r="383">
          <cell r="A383" t="str">
            <v>36940763</v>
          </cell>
          <cell r="B383" t="str">
            <v>ЗАО "ХАКАСМЕТАЛОПТТОРГ"</v>
          </cell>
          <cell r="C383">
            <v>11</v>
          </cell>
          <cell r="D383">
            <v>13</v>
          </cell>
          <cell r="E383">
            <v>13</v>
          </cell>
        </row>
        <row r="384">
          <cell r="A384" t="str">
            <v>36986117</v>
          </cell>
          <cell r="B384" t="str">
            <v>ЗАО ПО "БИЙСКЭНЕРГОМАШ"</v>
          </cell>
          <cell r="C384">
            <v>47</v>
          </cell>
        </row>
        <row r="385">
          <cell r="A385" t="str">
            <v>39214817</v>
          </cell>
          <cell r="B385" t="str">
            <v>ООО "ВЕСТАЛ"</v>
          </cell>
          <cell r="C385">
            <v>9</v>
          </cell>
          <cell r="D385">
            <v>13</v>
          </cell>
          <cell r="E385">
            <v>13</v>
          </cell>
        </row>
        <row r="386">
          <cell r="A386" t="str">
            <v>39310633</v>
          </cell>
          <cell r="B386" t="str">
            <v>ЮЖНО-РУССКАЯ ОПТОВАЯ КОМПАНИЯ - ООО</v>
          </cell>
          <cell r="C386">
            <v>16</v>
          </cell>
          <cell r="D386">
            <v>13</v>
          </cell>
          <cell r="E386">
            <v>13</v>
          </cell>
        </row>
        <row r="387">
          <cell r="A387" t="str">
            <v>39417503</v>
          </cell>
          <cell r="B387" t="str">
            <v>ПОО "ВИТИМ"</v>
          </cell>
          <cell r="C387">
            <v>12</v>
          </cell>
          <cell r="D387">
            <v>57</v>
          </cell>
          <cell r="E387">
            <v>57</v>
          </cell>
        </row>
        <row r="388">
          <cell r="A388" t="str">
            <v>39423320</v>
          </cell>
          <cell r="B388" t="str">
            <v>ООО"ВИКОМ"Г.САНКТ-ПЕТЕРБУРГ ,ВАСИЛЕОСТРОВСКИЙ Р-Н</v>
          </cell>
          <cell r="C388">
            <v>145</v>
          </cell>
          <cell r="D388">
            <v>145</v>
          </cell>
          <cell r="E388">
            <v>12</v>
          </cell>
        </row>
        <row r="389">
          <cell r="A389" t="str">
            <v>39432106</v>
          </cell>
          <cell r="B389" t="str">
            <v>ТОО"ВИТЕП"</v>
          </cell>
          <cell r="C389">
            <v>72</v>
          </cell>
        </row>
        <row r="390">
          <cell r="A390" t="str">
            <v>39443908</v>
          </cell>
          <cell r="B390" t="str">
            <v>ЗАО "ИЖОРА-АТОМСЕРВИС"</v>
          </cell>
          <cell r="C390">
            <v>0</v>
          </cell>
          <cell r="D390">
            <v>0</v>
          </cell>
          <cell r="E390">
            <v>0</v>
          </cell>
        </row>
        <row r="391">
          <cell r="A391" t="str">
            <v>39482334</v>
          </cell>
          <cell r="B391" t="str">
            <v>ООО  "КРИСС ЛТД"</v>
          </cell>
          <cell r="C391">
            <v>0</v>
          </cell>
        </row>
        <row r="392">
          <cell r="A392" t="str">
            <v>39513738</v>
          </cell>
          <cell r="B392" t="str">
            <v>ООО "БОЯРШИЙ ДВОР И К"</v>
          </cell>
          <cell r="C392">
            <v>4</v>
          </cell>
          <cell r="D392">
            <v>11</v>
          </cell>
          <cell r="E392">
            <v>11</v>
          </cell>
        </row>
        <row r="393">
          <cell r="A393" t="str">
            <v>39853730</v>
          </cell>
          <cell r="B393" t="str">
            <v>ООО "ОСТ-АЛКО"</v>
          </cell>
          <cell r="C393">
            <v>0</v>
          </cell>
          <cell r="D393">
            <v>11</v>
          </cell>
          <cell r="E393">
            <v>11</v>
          </cell>
        </row>
        <row r="394">
          <cell r="A394" t="str">
            <v>39905102</v>
          </cell>
          <cell r="B394" t="str">
            <v>ООО "ЕКАТЕРИНБУРГСКОЕ ТРАНСПОРТНОЕ АГЕНСТВО"</v>
          </cell>
          <cell r="C394">
            <v>11</v>
          </cell>
          <cell r="D394">
            <v>165</v>
          </cell>
          <cell r="E394">
            <v>165</v>
          </cell>
        </row>
        <row r="395">
          <cell r="A395" t="str">
            <v>39906082</v>
          </cell>
          <cell r="B395" t="str">
            <v>ЗАО "УРАЛСТАЛЬТРУБПРОМ"</v>
          </cell>
          <cell r="C395">
            <v>329</v>
          </cell>
          <cell r="D395">
            <v>205</v>
          </cell>
          <cell r="E395">
            <v>205</v>
          </cell>
        </row>
        <row r="396">
          <cell r="A396" t="str">
            <v>39932642</v>
          </cell>
          <cell r="B396" t="str">
            <v>ООО "УРАЛТРУБОТЭК"</v>
          </cell>
          <cell r="C396">
            <v>11</v>
          </cell>
          <cell r="D396">
            <v>19</v>
          </cell>
          <cell r="E396">
            <v>19</v>
          </cell>
        </row>
        <row r="397">
          <cell r="A397" t="str">
            <v>40028474</v>
          </cell>
          <cell r="B397" t="str">
            <v>ЗАО "СТРОЙПРОМТЕХ"</v>
          </cell>
          <cell r="C397">
            <v>422</v>
          </cell>
          <cell r="D397">
            <v>11</v>
          </cell>
          <cell r="E397">
            <v>11</v>
          </cell>
        </row>
        <row r="398">
          <cell r="A398" t="str">
            <v>40347848</v>
          </cell>
          <cell r="B398" t="str">
            <v>ООО"ТРАНСПОРТЕЙШН СЕРВИСИЗ"</v>
          </cell>
          <cell r="C398">
            <v>0</v>
          </cell>
          <cell r="D398">
            <v>10</v>
          </cell>
          <cell r="E398">
            <v>10</v>
          </cell>
        </row>
        <row r="399">
          <cell r="A399" t="str">
            <v>40376755</v>
          </cell>
          <cell r="B399" t="str">
            <v>ООО "ОКТАКАР"</v>
          </cell>
          <cell r="C399">
            <v>5</v>
          </cell>
        </row>
        <row r="400">
          <cell r="A400" t="str">
            <v>40378062</v>
          </cell>
          <cell r="B400" t="str">
            <v>ООО НТФ "СТОК-СЕРВИС 1"</v>
          </cell>
          <cell r="C400">
            <v>118</v>
          </cell>
        </row>
        <row r="401">
          <cell r="A401" t="str">
            <v>40427814</v>
          </cell>
          <cell r="B401" t="str">
            <v>ЗАО "ТРЕСТ КОКСОХИММОНТАЖ"</v>
          </cell>
          <cell r="C401">
            <v>0</v>
          </cell>
          <cell r="D401">
            <v>10</v>
          </cell>
          <cell r="E401">
            <v>10</v>
          </cell>
        </row>
        <row r="402">
          <cell r="A402" t="str">
            <v>40432927</v>
          </cell>
          <cell r="B402" t="str">
            <v>ООО "ТРАНСИМЕКС"</v>
          </cell>
          <cell r="C402">
            <v>10</v>
          </cell>
          <cell r="D402">
            <v>0</v>
          </cell>
          <cell r="E402">
            <v>0</v>
          </cell>
        </row>
        <row r="403">
          <cell r="A403" t="str">
            <v>40502384</v>
          </cell>
          <cell r="B403" t="str">
            <v>ООО"СЕЛЬМАШЭКСПОРТ"</v>
          </cell>
          <cell r="C403">
            <v>0</v>
          </cell>
        </row>
        <row r="404">
          <cell r="A404" t="str">
            <v>40548624</v>
          </cell>
          <cell r="B404" t="str">
            <v>ООО "ЮГТРАНЗИТСЕРВИС"</v>
          </cell>
          <cell r="C404">
            <v>73</v>
          </cell>
          <cell r="D404">
            <v>10</v>
          </cell>
          <cell r="E404">
            <v>10</v>
          </cell>
        </row>
        <row r="405">
          <cell r="A405" t="str">
            <v>40548802</v>
          </cell>
          <cell r="B405" t="str">
            <v>ЗАО "ИНТЕРРЕСУРС"</v>
          </cell>
          <cell r="C405">
            <v>10</v>
          </cell>
          <cell r="D405">
            <v>333</v>
          </cell>
          <cell r="E405">
            <v>333</v>
          </cell>
        </row>
        <row r="406">
          <cell r="A406" t="str">
            <v>40555452</v>
          </cell>
          <cell r="B406" t="str">
            <v>"СОЮЗ-ЭНЕРГИЯ" ООО МПК</v>
          </cell>
          <cell r="C406">
            <v>0</v>
          </cell>
        </row>
        <row r="407">
          <cell r="A407" t="str">
            <v>40564876</v>
          </cell>
          <cell r="B407" t="str">
            <v>ООО "ЭКСПРЕСС"</v>
          </cell>
          <cell r="C407">
            <v>86</v>
          </cell>
          <cell r="D407">
            <v>86</v>
          </cell>
          <cell r="E407">
            <v>86</v>
          </cell>
        </row>
        <row r="408">
          <cell r="A408" t="str">
            <v>40604185</v>
          </cell>
          <cell r="B408" t="str">
            <v>ТОО "АРЕАН"</v>
          </cell>
          <cell r="C408">
            <v>10</v>
          </cell>
          <cell r="D408">
            <v>61</v>
          </cell>
          <cell r="E408">
            <v>61</v>
          </cell>
        </row>
        <row r="409">
          <cell r="A409" t="str">
            <v>40923861</v>
          </cell>
          <cell r="B409" t="str">
            <v>ОБЩЕСТВО С ОГРАНИЧЕННОЙ ОТВЕТСТВЕННОСТЬЮ</v>
          </cell>
          <cell r="C409">
            <v>90</v>
          </cell>
          <cell r="D409">
            <v>10</v>
          </cell>
          <cell r="E409">
            <v>10</v>
          </cell>
        </row>
        <row r="410">
          <cell r="A410" t="str">
            <v>40936237</v>
          </cell>
          <cell r="B410" t="str">
            <v>ЗАКРЫТОЕ АКЦИОНЕРНОЕ ОБЩЕСТВО ФИЛИАЛ "БИ-ЭЙЧ-ПИ ИНТЕРНЭШНЛ РИСОРСЕС"</v>
          </cell>
          <cell r="C410">
            <v>0</v>
          </cell>
          <cell r="D410">
            <v>10</v>
          </cell>
          <cell r="E410">
            <v>10</v>
          </cell>
        </row>
        <row r="411">
          <cell r="A411" t="str">
            <v>41010000</v>
          </cell>
          <cell r="B411" t="str">
            <v>СЭФ "БЛАГОВЕСТ" 659700 Г.ГОРНО-АЛТАЙСК ПР.КОММУНИСТИЧЕСКИЙ,6</v>
          </cell>
          <cell r="C411">
            <v>40</v>
          </cell>
          <cell r="D411">
            <v>40</v>
          </cell>
          <cell r="E411">
            <v>40</v>
          </cell>
        </row>
        <row r="412">
          <cell r="A412" t="str">
            <v>41011369</v>
          </cell>
          <cell r="B412" t="str">
            <v>ЗАО "АЛЬБИОН"</v>
          </cell>
          <cell r="C412">
            <v>64</v>
          </cell>
        </row>
        <row r="413">
          <cell r="A413" t="str">
            <v>41017231</v>
          </cell>
          <cell r="B413" t="str">
            <v>ЗАО "ФОНД СОЦИАЛЬНОЙ ПОДДЕРЖКИ НАСЕЛЕНИЯ</v>
          </cell>
          <cell r="C413">
            <v>12</v>
          </cell>
        </row>
        <row r="414">
          <cell r="A414" t="str">
            <v>41017596</v>
          </cell>
          <cell r="B414" t="str">
            <v>ООО"АЗИЯ-ВАЛЬЯНТ"</v>
          </cell>
          <cell r="C414">
            <v>15</v>
          </cell>
        </row>
        <row r="415">
          <cell r="A415" t="str">
            <v>41091196</v>
          </cell>
          <cell r="B415" t="str">
            <v>ЗАО "ДАУМОС"</v>
          </cell>
          <cell r="C415">
            <v>5</v>
          </cell>
          <cell r="D415">
            <v>0</v>
          </cell>
          <cell r="E415">
            <v>0</v>
          </cell>
        </row>
        <row r="416">
          <cell r="A416" t="str">
            <v>41274927</v>
          </cell>
          <cell r="B416" t="str">
            <v>ООО ПКФ "БРЯНСКТЕХСЕРВИС"</v>
          </cell>
          <cell r="C416">
            <v>9</v>
          </cell>
          <cell r="D416">
            <v>29</v>
          </cell>
          <cell r="E416">
            <v>29</v>
          </cell>
        </row>
        <row r="417">
          <cell r="A417" t="str">
            <v>41280307</v>
          </cell>
          <cell r="B417" t="str">
            <v>ООО "БМЗ-ДИЗЕЛЬ"</v>
          </cell>
          <cell r="C417">
            <v>0</v>
          </cell>
        </row>
        <row r="418">
          <cell r="A418" t="str">
            <v>41410033</v>
          </cell>
          <cell r="B418" t="str">
            <v>ЗАО "АРКТИК НЕНЕЦ ЛИМИТЕД"</v>
          </cell>
          <cell r="C418">
            <v>0</v>
          </cell>
          <cell r="D418">
            <v>0</v>
          </cell>
          <cell r="E418">
            <v>0</v>
          </cell>
        </row>
        <row r="419">
          <cell r="A419" t="str">
            <v>41475896</v>
          </cell>
          <cell r="B419" t="str">
            <v>ОБЩЕСТВО С ОГРАНИЧЕННОЙ ОТВЕТСТВЕННОСТЬЮ"КАМКРИС"</v>
          </cell>
          <cell r="C419">
            <v>10</v>
          </cell>
        </row>
        <row r="420">
          <cell r="A420" t="str">
            <v>41637695</v>
          </cell>
          <cell r="B420" t="str">
            <v>ООО "РОТЕКС-К"</v>
          </cell>
          <cell r="C420">
            <v>0</v>
          </cell>
          <cell r="D420">
            <v>9</v>
          </cell>
          <cell r="E420">
            <v>9</v>
          </cell>
        </row>
        <row r="421">
          <cell r="A421" t="str">
            <v>41718979</v>
          </cell>
          <cell r="B421" t="str">
            <v>ООО "ТМЗ СЕРВИС"                                                            0744</v>
          </cell>
          <cell r="C421">
            <v>0</v>
          </cell>
          <cell r="D421">
            <v>6</v>
          </cell>
          <cell r="E421">
            <v>6</v>
          </cell>
        </row>
        <row r="422">
          <cell r="A422" t="str">
            <v>41743724</v>
          </cell>
          <cell r="B422" t="str">
            <v>ООО "ТЭО"                                                                   1023</v>
          </cell>
          <cell r="C422">
            <v>893</v>
          </cell>
          <cell r="D422">
            <v>8</v>
          </cell>
          <cell r="E422">
            <v>8</v>
          </cell>
        </row>
        <row r="423">
          <cell r="A423" t="str">
            <v>41750285</v>
          </cell>
          <cell r="B423" t="str">
            <v>ЗАО   "УРАЛСЕРВИСЭНЕРГО"</v>
          </cell>
          <cell r="C423">
            <v>4</v>
          </cell>
        </row>
        <row r="424">
          <cell r="A424" t="str">
            <v>41808274</v>
          </cell>
          <cell r="B424" t="str">
            <v>ОБЩЕСТВО С ОГРАНИЧЕННОЙ ОТВЕТСТВЕННОСТЬЮ "ФЛАГМАН"</v>
          </cell>
          <cell r="C424">
            <v>11</v>
          </cell>
        </row>
        <row r="425">
          <cell r="A425" t="str">
            <v>41810478</v>
          </cell>
          <cell r="B425" t="str">
            <v>ООО "ЮЖУРАЛПРОДТОРГ"</v>
          </cell>
          <cell r="C425">
            <v>10</v>
          </cell>
        </row>
        <row r="426">
          <cell r="A426" t="str">
            <v>41841510</v>
          </cell>
          <cell r="B426" t="str">
            <v>ОАО "БУЗУЛУКСКИЙ ЗАВОД ТЯЖЕЛОГО МАШИНОСТРОЕНИЯ"</v>
          </cell>
          <cell r="C426">
            <v>8</v>
          </cell>
        </row>
        <row r="427">
          <cell r="A427" t="str">
            <v>41878469</v>
          </cell>
          <cell r="B427" t="str">
            <v>СТРОИТЕЛЬНО-МОНТАЖНЫЙ ПОЕЗД 730</v>
          </cell>
          <cell r="C427">
            <v>364</v>
          </cell>
        </row>
        <row r="428">
          <cell r="A428" t="str">
            <v>41902341</v>
          </cell>
          <cell r="B428" t="str">
            <v>ООО "БЕЛТРУБОТЕХСЕРВИС"</v>
          </cell>
          <cell r="C428">
            <v>8</v>
          </cell>
          <cell r="D428">
            <v>1006</v>
          </cell>
          <cell r="E428">
            <v>1006</v>
          </cell>
        </row>
        <row r="429">
          <cell r="A429" t="str">
            <v>41906936</v>
          </cell>
          <cell r="B429" t="str">
            <v>ООО "ДАМАР"</v>
          </cell>
          <cell r="C429">
            <v>58</v>
          </cell>
          <cell r="D429">
            <v>8</v>
          </cell>
          <cell r="E429">
            <v>8</v>
          </cell>
        </row>
        <row r="430">
          <cell r="A430" t="str">
            <v>41918023</v>
          </cell>
          <cell r="B430" t="str">
            <v>ЗАО "ПОЛИГРАФИСТ"</v>
          </cell>
          <cell r="C430">
            <v>70</v>
          </cell>
          <cell r="D430">
            <v>3</v>
          </cell>
        </row>
        <row r="431">
          <cell r="A431" t="str">
            <v>41918796</v>
          </cell>
          <cell r="B431" t="str">
            <v>ЗАО "ЭНЕРГОТЕХКОМ"</v>
          </cell>
          <cell r="C431">
            <v>119</v>
          </cell>
          <cell r="D431">
            <v>119</v>
          </cell>
          <cell r="E431">
            <v>119</v>
          </cell>
        </row>
        <row r="432">
          <cell r="A432" t="str">
            <v>42025669</v>
          </cell>
          <cell r="B432" t="str">
            <v>ООО "БИНИТЕК"</v>
          </cell>
          <cell r="C432">
            <v>7</v>
          </cell>
          <cell r="D432">
            <v>0</v>
          </cell>
          <cell r="E432">
            <v>0</v>
          </cell>
        </row>
        <row r="433">
          <cell r="A433" t="str">
            <v>42036762</v>
          </cell>
          <cell r="B433" t="str">
            <v>ЗАО"СОЗВЕЗДИЯ"</v>
          </cell>
          <cell r="C433">
            <v>7</v>
          </cell>
          <cell r="D433">
            <v>10</v>
          </cell>
          <cell r="E433">
            <v>10</v>
          </cell>
        </row>
        <row r="434">
          <cell r="A434" t="str">
            <v>42361953</v>
          </cell>
          <cell r="B434" t="str">
            <v>ООО"СТРОЙДОРМАШКОМПЛЕКТ"</v>
          </cell>
          <cell r="C434">
            <v>2</v>
          </cell>
          <cell r="D434">
            <v>6</v>
          </cell>
          <cell r="E434">
            <v>6</v>
          </cell>
        </row>
        <row r="435">
          <cell r="A435" t="str">
            <v>42362355</v>
          </cell>
          <cell r="B435" t="str">
            <v>ООО "ДРАВЕР ПХ"</v>
          </cell>
          <cell r="C435">
            <v>0</v>
          </cell>
        </row>
        <row r="436">
          <cell r="A436" t="str">
            <v>42422459</v>
          </cell>
          <cell r="B436" t="str">
            <v>ООО "ИНТЕРПРОМТЕХСЕРВИС-М"</v>
          </cell>
          <cell r="C436">
            <v>6</v>
          </cell>
          <cell r="D436">
            <v>0</v>
          </cell>
          <cell r="E436">
            <v>0</v>
          </cell>
        </row>
        <row r="437">
          <cell r="A437" t="str">
            <v>42434037</v>
          </cell>
          <cell r="B437" t="str">
            <v>ЗАО "ФИРМА АГИС"</v>
          </cell>
          <cell r="C437">
            <v>165</v>
          </cell>
          <cell r="D437">
            <v>15</v>
          </cell>
          <cell r="E437">
            <v>15</v>
          </cell>
        </row>
        <row r="438">
          <cell r="A438" t="str">
            <v>42484489</v>
          </cell>
          <cell r="B438" t="str">
            <v>ООО"УРАЛ-СОЮЗ"</v>
          </cell>
          <cell r="C438">
            <v>6</v>
          </cell>
          <cell r="D438">
            <v>120</v>
          </cell>
          <cell r="E438">
            <v>120</v>
          </cell>
        </row>
        <row r="439">
          <cell r="A439" t="str">
            <v>42487571</v>
          </cell>
          <cell r="B439" t="str">
            <v>ООО ПКП "АДИС"</v>
          </cell>
          <cell r="C439">
            <v>12</v>
          </cell>
          <cell r="D439">
            <v>12</v>
          </cell>
          <cell r="E439">
            <v>12</v>
          </cell>
        </row>
        <row r="440">
          <cell r="A440" t="str">
            <v>42502164</v>
          </cell>
          <cell r="B440" t="str">
            <v>ООО ПТФ "ЭНЕРГЕТИК"</v>
          </cell>
          <cell r="C440">
            <v>6</v>
          </cell>
          <cell r="D440">
            <v>48</v>
          </cell>
          <cell r="E440">
            <v>48</v>
          </cell>
        </row>
        <row r="441">
          <cell r="A441" t="str">
            <v>42599123</v>
          </cell>
          <cell r="B441" t="str">
            <v>ООО "КОМПАНИЯ ВОСТОЧНЫЙ ТРАНЗИТ"</v>
          </cell>
          <cell r="C441">
            <v>6</v>
          </cell>
          <cell r="D441">
            <v>200</v>
          </cell>
          <cell r="E441">
            <v>200</v>
          </cell>
        </row>
        <row r="442">
          <cell r="A442" t="str">
            <v>42600910</v>
          </cell>
          <cell r="B442" t="str">
            <v>ОБЩЕСТВО С ОГРАНИЧЕННОЙ  ОТВЕТСТВЕННОСТЬЮ "ГРАНИТ".</v>
          </cell>
          <cell r="C442">
            <v>9</v>
          </cell>
        </row>
        <row r="443">
          <cell r="A443" t="str">
            <v>42861874</v>
          </cell>
          <cell r="B443" t="str">
            <v>ООО "ОБЪЕДИНЕНИЕ МАШСЕРВИС"</v>
          </cell>
          <cell r="C443">
            <v>116</v>
          </cell>
          <cell r="D443">
            <v>116</v>
          </cell>
          <cell r="E443">
            <v>116</v>
          </cell>
        </row>
        <row r="444">
          <cell r="A444" t="str">
            <v>42908050</v>
          </cell>
          <cell r="B444" t="str">
            <v>ЗАО "ТФК ТОМПО"</v>
          </cell>
          <cell r="C444">
            <v>180</v>
          </cell>
          <cell r="D444">
            <v>5</v>
          </cell>
          <cell r="E444">
            <v>5</v>
          </cell>
        </row>
        <row r="445">
          <cell r="A445" t="str">
            <v>42921122</v>
          </cell>
          <cell r="B445" t="str">
            <v>ЗАО "ТРОЙКА-СОЮЗ"</v>
          </cell>
          <cell r="C445">
            <v>36</v>
          </cell>
          <cell r="D445">
            <v>36</v>
          </cell>
          <cell r="E445">
            <v>36</v>
          </cell>
        </row>
        <row r="446">
          <cell r="A446" t="str">
            <v>43130486</v>
          </cell>
          <cell r="B446" t="str">
            <v>ЗАО "НИЖНЕВАРТОВСКМЕДЬ"</v>
          </cell>
          <cell r="C446">
            <v>118</v>
          </cell>
        </row>
        <row r="447">
          <cell r="A447" t="str">
            <v>43229210</v>
          </cell>
          <cell r="B447" t="str">
            <v>ЗАО "ЭЛЕКТРОМ-2"</v>
          </cell>
          <cell r="C447">
            <v>5</v>
          </cell>
          <cell r="D447">
            <v>0</v>
          </cell>
          <cell r="E447">
            <v>0</v>
          </cell>
        </row>
        <row r="448">
          <cell r="A448" t="str">
            <v>43265358</v>
          </cell>
          <cell r="B448" t="str">
            <v>ЗАО"СПЕЦМОНТАЖРЕМОНТ"</v>
          </cell>
          <cell r="C448">
            <v>5</v>
          </cell>
          <cell r="D448">
            <v>0</v>
          </cell>
          <cell r="E448">
            <v>0</v>
          </cell>
        </row>
        <row r="449">
          <cell r="A449" t="str">
            <v>43858041</v>
          </cell>
          <cell r="B449" t="str">
            <v>ООО"КОВЕС"</v>
          </cell>
          <cell r="C449">
            <v>5</v>
          </cell>
          <cell r="D449">
            <v>20</v>
          </cell>
          <cell r="E449">
            <v>20</v>
          </cell>
        </row>
        <row r="450">
          <cell r="A450" t="str">
            <v>43909884</v>
          </cell>
          <cell r="B450" t="str">
            <v>ООО"ЭНКОМ"</v>
          </cell>
          <cell r="C450">
            <v>5</v>
          </cell>
          <cell r="D450">
            <v>0</v>
          </cell>
          <cell r="E450">
            <v>0</v>
          </cell>
        </row>
        <row r="451">
          <cell r="A451" t="str">
            <v>43925855</v>
          </cell>
          <cell r="B451" t="str">
            <v>ООО "ТЕКСТОН"</v>
          </cell>
          <cell r="C451">
            <v>1</v>
          </cell>
          <cell r="D451">
            <v>0</v>
          </cell>
          <cell r="E451">
            <v>5</v>
          </cell>
        </row>
        <row r="452">
          <cell r="A452" t="str">
            <v>43977219</v>
          </cell>
          <cell r="B452" t="str">
            <v>ООО "ТОРГСНАБСИБ"</v>
          </cell>
          <cell r="C452">
            <v>5</v>
          </cell>
          <cell r="D452">
            <v>189</v>
          </cell>
        </row>
        <row r="453">
          <cell r="A453" t="str">
            <v>43979000</v>
          </cell>
          <cell r="B453" t="str">
            <v>ООО СТРОИТЕЛЬНАЯ ТОРГОВО-ФИНАНСОВАЯ КОМПАНИЯ "УНИВЕРСАЛ-ИНИВЕРСАЛ-ИНВЕСТ-ОМСК"</v>
          </cell>
          <cell r="C453">
            <v>5</v>
          </cell>
          <cell r="D453">
            <v>96</v>
          </cell>
          <cell r="E453">
            <v>96</v>
          </cell>
        </row>
        <row r="454">
          <cell r="A454" t="str">
            <v>43983243</v>
          </cell>
          <cell r="B454" t="str">
            <v>ООО "ИНТЕХУСЛУГИ"</v>
          </cell>
          <cell r="C454">
            <v>4</v>
          </cell>
          <cell r="D454">
            <v>0</v>
          </cell>
        </row>
        <row r="455">
          <cell r="A455" t="str">
            <v>44028369</v>
          </cell>
          <cell r="B455" t="str">
            <v>ЗАО "ИНПРОМ"</v>
          </cell>
          <cell r="C455">
            <v>44</v>
          </cell>
        </row>
        <row r="456">
          <cell r="A456" t="str">
            <v>44039658</v>
          </cell>
          <cell r="B456" t="str">
            <v>ООО ТОРГОВЫЙ ДОМ"СИБГЕОПРОМ"</v>
          </cell>
          <cell r="C456">
            <v>40</v>
          </cell>
          <cell r="D456">
            <v>164</v>
          </cell>
          <cell r="E456">
            <v>164</v>
          </cell>
        </row>
        <row r="457">
          <cell r="A457" t="str">
            <v>44064113</v>
          </cell>
          <cell r="B457" t="str">
            <v>ООО ЦТРИ"СТАЛЬКОН"</v>
          </cell>
          <cell r="C457">
            <v>4</v>
          </cell>
          <cell r="D457">
            <v>100</v>
          </cell>
          <cell r="E457">
            <v>100</v>
          </cell>
        </row>
        <row r="458">
          <cell r="A458" t="str">
            <v>44148933</v>
          </cell>
          <cell r="B458" t="str">
            <v>ЗАО"НЕФТЬ-ИНВЕСТ"</v>
          </cell>
          <cell r="C458">
            <v>45</v>
          </cell>
          <cell r="D458">
            <v>54</v>
          </cell>
          <cell r="E458">
            <v>54</v>
          </cell>
        </row>
        <row r="459">
          <cell r="A459" t="str">
            <v>44197831</v>
          </cell>
          <cell r="B459" t="str">
            <v>ООО "МОРСКАЯ ЗВЕЗДА"</v>
          </cell>
          <cell r="C459">
            <v>1</v>
          </cell>
        </row>
        <row r="460">
          <cell r="A460" t="str">
            <v>44198865</v>
          </cell>
          <cell r="B460" t="str">
            <v>ООО УНИСТРОЙ</v>
          </cell>
          <cell r="C460">
            <v>22</v>
          </cell>
          <cell r="D460">
            <v>22</v>
          </cell>
          <cell r="E460">
            <v>22</v>
          </cell>
        </row>
        <row r="461">
          <cell r="A461" t="str">
            <v>44204502</v>
          </cell>
          <cell r="B461" t="str">
            <v>ОБЩЕСТВО С ОГРАНИЧЕННОЙ ОТВЕТСТВЕННОСТЬЮ "БАЛТИК-МЕТАЛС ГРУПП"</v>
          </cell>
          <cell r="C461">
            <v>4</v>
          </cell>
          <cell r="D461">
            <v>17</v>
          </cell>
          <cell r="E461">
            <v>17</v>
          </cell>
        </row>
        <row r="462">
          <cell r="A462" t="str">
            <v>44297923</v>
          </cell>
          <cell r="B462" t="str">
            <v>ЗАО"МИЛОРД"</v>
          </cell>
          <cell r="C462">
            <v>4</v>
          </cell>
          <cell r="D462">
            <v>0</v>
          </cell>
          <cell r="E462">
            <v>0</v>
          </cell>
        </row>
        <row r="463">
          <cell r="A463" t="str">
            <v>44356956</v>
          </cell>
          <cell r="B463" t="str">
            <v>ООО "ПЕТРОТЭКС"</v>
          </cell>
          <cell r="C463">
            <v>4</v>
          </cell>
          <cell r="D463">
            <v>0</v>
          </cell>
          <cell r="E463">
            <v>0</v>
          </cell>
        </row>
        <row r="464">
          <cell r="A464" t="str">
            <v>44383858</v>
          </cell>
          <cell r="B464" t="str">
            <v>ЗАО ПСП "МЕДИА ИНДЕКС"</v>
          </cell>
          <cell r="C464">
            <v>4</v>
          </cell>
          <cell r="D464">
            <v>19</v>
          </cell>
          <cell r="E464">
            <v>19</v>
          </cell>
        </row>
        <row r="465">
          <cell r="A465" t="str">
            <v>44387939</v>
          </cell>
          <cell r="B465" t="str">
            <v>ООО "АКВАМАРИН"</v>
          </cell>
          <cell r="C465">
            <v>10</v>
          </cell>
          <cell r="D465">
            <v>4</v>
          </cell>
          <cell r="E465">
            <v>4</v>
          </cell>
        </row>
        <row r="466">
          <cell r="A466" t="str">
            <v>44420921</v>
          </cell>
          <cell r="B466" t="str">
            <v>МЕДИ - ООО ("MEDI" CO.LTD)</v>
          </cell>
          <cell r="C466">
            <v>3</v>
          </cell>
          <cell r="D466">
            <v>10</v>
          </cell>
          <cell r="E466">
            <v>10</v>
          </cell>
        </row>
        <row r="467">
          <cell r="A467" t="str">
            <v>44656150</v>
          </cell>
          <cell r="B467" t="str">
            <v>ЗАО ПО "СТАЛЬЗАВОД"                                                         2405</v>
          </cell>
          <cell r="C467">
            <v>185</v>
          </cell>
          <cell r="D467">
            <v>3</v>
          </cell>
          <cell r="E467">
            <v>3</v>
          </cell>
        </row>
        <row r="468">
          <cell r="A468" t="str">
            <v>44657480</v>
          </cell>
          <cell r="B468" t="str">
            <v>ЗАО "ОБЬЕДИНЕНИЕ МЕТАЛЛОЗАВОД"</v>
          </cell>
          <cell r="C468">
            <v>3</v>
          </cell>
          <cell r="D468">
            <v>41</v>
          </cell>
          <cell r="E468">
            <v>41</v>
          </cell>
        </row>
        <row r="469">
          <cell r="A469" t="str">
            <v>44668584</v>
          </cell>
          <cell r="B469" t="str">
            <v>ЗАО "ЭНЕРГОКОМ"                                                             2258</v>
          </cell>
          <cell r="C469">
            <v>84</v>
          </cell>
          <cell r="D469">
            <v>3</v>
          </cell>
          <cell r="E469">
            <v>3</v>
          </cell>
        </row>
        <row r="470">
          <cell r="A470" t="str">
            <v>44677005</v>
          </cell>
          <cell r="B470" t="str">
            <v>ОБЩЕСТВО С ОГРАНИЧЕННОЙ ОТВЕТСТВЕННОСТЬЮ "АМУРСКИЕ ПРОСТОРЫ"</v>
          </cell>
          <cell r="C470">
            <v>3</v>
          </cell>
          <cell r="D470">
            <v>10</v>
          </cell>
          <cell r="E470">
            <v>10</v>
          </cell>
        </row>
        <row r="471">
          <cell r="A471" t="str">
            <v>44693352</v>
          </cell>
          <cell r="B471" t="str">
            <v>ООО "АСКАД"</v>
          </cell>
          <cell r="C471">
            <v>0</v>
          </cell>
        </row>
        <row r="472">
          <cell r="A472" t="str">
            <v>44768274</v>
          </cell>
          <cell r="B472" t="str">
            <v>ООО"ОБЕРОН"</v>
          </cell>
          <cell r="C472">
            <v>3</v>
          </cell>
          <cell r="D472">
            <v>0</v>
          </cell>
          <cell r="E472">
            <v>0</v>
          </cell>
        </row>
        <row r="473">
          <cell r="A473" t="str">
            <v>44867898</v>
          </cell>
          <cell r="B473" t="str">
            <v>ООО"КАВКАЗПРОМСНАБ"</v>
          </cell>
          <cell r="C473">
            <v>40</v>
          </cell>
        </row>
        <row r="474">
          <cell r="A474" t="str">
            <v>45123929</v>
          </cell>
          <cell r="B474" t="str">
            <v>ЗАО "ФИРМА ИКАР-ИНВЕСТ"</v>
          </cell>
          <cell r="C474">
            <v>3</v>
          </cell>
          <cell r="D474">
            <v>0</v>
          </cell>
          <cell r="E474">
            <v>0</v>
          </cell>
        </row>
        <row r="475">
          <cell r="A475" t="str">
            <v>45137908</v>
          </cell>
          <cell r="B475" t="str">
            <v>ООО "ТОРГОВЫЙ ДОМ "ТОРГМЕТ"</v>
          </cell>
          <cell r="C475">
            <v>60</v>
          </cell>
          <cell r="D475">
            <v>130</v>
          </cell>
          <cell r="E475">
            <v>130</v>
          </cell>
        </row>
        <row r="476">
          <cell r="A476" t="str">
            <v>45243970</v>
          </cell>
          <cell r="B476" t="str">
            <v>ЗАО "ОГНИ"</v>
          </cell>
          <cell r="C476">
            <v>0</v>
          </cell>
          <cell r="D476">
            <v>3</v>
          </cell>
          <cell r="E476">
            <v>3</v>
          </cell>
        </row>
        <row r="477">
          <cell r="A477" t="str">
            <v>45294654</v>
          </cell>
          <cell r="B477" t="str">
            <v>ООО УФАПОЛИХИМ</v>
          </cell>
          <cell r="C477">
            <v>3</v>
          </cell>
          <cell r="D477">
            <v>148</v>
          </cell>
          <cell r="E477">
            <v>148</v>
          </cell>
        </row>
        <row r="478">
          <cell r="A478" t="str">
            <v>45349059</v>
          </cell>
          <cell r="B478" t="str">
            <v>ЗАО "ПРОМСТРОЙПРИБОР"</v>
          </cell>
          <cell r="C478">
            <v>3</v>
          </cell>
          <cell r="D478">
            <v>119</v>
          </cell>
          <cell r="E478">
            <v>119</v>
          </cell>
        </row>
        <row r="479">
          <cell r="A479" t="str">
            <v>45372325</v>
          </cell>
          <cell r="B479" t="str">
            <v>ЗАО ПКФ " ПОЛИМЕРИНВЕСТ"</v>
          </cell>
          <cell r="C479">
            <v>2</v>
          </cell>
          <cell r="D479">
            <v>6</v>
          </cell>
          <cell r="E479">
            <v>6</v>
          </cell>
        </row>
        <row r="480">
          <cell r="A480" t="str">
            <v>45431803</v>
          </cell>
          <cell r="B480" t="str">
            <v>ООО "SSD БИЗНЕС ГРУПП"</v>
          </cell>
          <cell r="C480">
            <v>730</v>
          </cell>
        </row>
        <row r="481">
          <cell r="A481" t="str">
            <v>45436924</v>
          </cell>
          <cell r="B481" t="str">
            <v>ООО "КОНСУЛ-ФИРМА"</v>
          </cell>
          <cell r="C481">
            <v>24</v>
          </cell>
        </row>
        <row r="482">
          <cell r="A482" t="str">
            <v>45448590</v>
          </cell>
          <cell r="B482" t="str">
            <v>ООО"БИЗНЕС-СИТИ"</v>
          </cell>
          <cell r="C482">
            <v>2</v>
          </cell>
          <cell r="D482">
            <v>87</v>
          </cell>
          <cell r="E482">
            <v>87</v>
          </cell>
        </row>
        <row r="483">
          <cell r="A483" t="str">
            <v>45475812</v>
          </cell>
          <cell r="B483" t="str">
            <v>ОАО "ЭМК-АТОММАШ"</v>
          </cell>
          <cell r="C483">
            <v>8</v>
          </cell>
        </row>
        <row r="484">
          <cell r="A484" t="str">
            <v>45482580</v>
          </cell>
          <cell r="B484" t="str">
            <v>ЗАО "ПРОММЕТ"</v>
          </cell>
          <cell r="C484">
            <v>323</v>
          </cell>
          <cell r="D484">
            <v>320</v>
          </cell>
          <cell r="E484">
            <v>320</v>
          </cell>
        </row>
        <row r="485">
          <cell r="A485" t="str">
            <v>45511241</v>
          </cell>
          <cell r="B485" t="str">
            <v>ЗАО "ВЛАДОКС НТ"</v>
          </cell>
          <cell r="C485">
            <v>0</v>
          </cell>
        </row>
        <row r="486">
          <cell r="A486" t="str">
            <v>45530847</v>
          </cell>
          <cell r="B486" t="str">
            <v>АООТ "ИНСТИТУТ ГИПРОСТРОЙМОСТ" СПБ ОТДЕЛЕНИЕ</v>
          </cell>
          <cell r="C486">
            <v>2</v>
          </cell>
          <cell r="D486">
            <v>144</v>
          </cell>
          <cell r="E486">
            <v>0</v>
          </cell>
        </row>
        <row r="487">
          <cell r="A487" t="str">
            <v>45563373</v>
          </cell>
          <cell r="B487" t="str">
            <v>ООО"ШАРК"</v>
          </cell>
          <cell r="C487">
            <v>0</v>
          </cell>
        </row>
        <row r="488">
          <cell r="A488" t="str">
            <v>45584820</v>
          </cell>
          <cell r="B488" t="str">
            <v>ЗАО "ТИМЕНС"</v>
          </cell>
          <cell r="C488">
            <v>4</v>
          </cell>
          <cell r="D488">
            <v>2</v>
          </cell>
          <cell r="E488">
            <v>2</v>
          </cell>
        </row>
        <row r="489">
          <cell r="A489" t="str">
            <v>45596190</v>
          </cell>
          <cell r="B489" t="str">
            <v>ООО "УРАЛМЕТСБЫТ"                                                           2262</v>
          </cell>
          <cell r="C489">
            <v>2</v>
          </cell>
          <cell r="D489">
            <v>170</v>
          </cell>
          <cell r="E489">
            <v>170</v>
          </cell>
        </row>
        <row r="490">
          <cell r="A490" t="str">
            <v>45598532</v>
          </cell>
          <cell r="B490" t="str">
            <v>ООО "УНИВЕРСАЛ-ЦЕНТР"</v>
          </cell>
          <cell r="C490">
            <v>5</v>
          </cell>
          <cell r="D490">
            <v>0</v>
          </cell>
          <cell r="E490">
            <v>0</v>
          </cell>
        </row>
        <row r="491">
          <cell r="A491" t="str">
            <v>45599201</v>
          </cell>
          <cell r="B491" t="str">
            <v>ООО "МЕТАЛЛТРАНССЕРВИС"</v>
          </cell>
          <cell r="C491">
            <v>2</v>
          </cell>
          <cell r="D491">
            <v>47</v>
          </cell>
          <cell r="E491">
            <v>47</v>
          </cell>
        </row>
        <row r="492">
          <cell r="A492" t="str">
            <v>45599773</v>
          </cell>
          <cell r="B492" t="str">
            <v>ООО " УРТЭО"</v>
          </cell>
          <cell r="C492">
            <v>2</v>
          </cell>
          <cell r="D492">
            <v>57</v>
          </cell>
          <cell r="E492">
            <v>57</v>
          </cell>
        </row>
        <row r="493">
          <cell r="A493" t="str">
            <v>45604149</v>
          </cell>
          <cell r="B493" t="str">
            <v>ООО ТЕХКОМПЛЕКТСЕРВИС</v>
          </cell>
          <cell r="C493">
            <v>65</v>
          </cell>
          <cell r="D493">
            <v>1</v>
          </cell>
          <cell r="E493">
            <v>1</v>
          </cell>
        </row>
        <row r="494">
          <cell r="A494" t="str">
            <v>45625697</v>
          </cell>
          <cell r="B494" t="str">
            <v>ООО ПКФ"УРАЛ-МАРКЕТ"</v>
          </cell>
          <cell r="C494">
            <v>1</v>
          </cell>
          <cell r="D494">
            <v>10</v>
          </cell>
          <cell r="E494">
            <v>10</v>
          </cell>
        </row>
        <row r="495">
          <cell r="A495" t="str">
            <v>45639231</v>
          </cell>
          <cell r="B495" t="str">
            <v>ЗАО "УРАЛЬСКИЙ КООРДИНАЦИОННЫЙ ТРАНСПОРТНЫЙ ЦЕНТР"</v>
          </cell>
          <cell r="C495">
            <v>36</v>
          </cell>
          <cell r="D495">
            <v>111</v>
          </cell>
          <cell r="E495">
            <v>111</v>
          </cell>
        </row>
        <row r="496">
          <cell r="A496" t="str">
            <v>45642440</v>
          </cell>
          <cell r="B496" t="str">
            <v>ООО "МАЛАХИТ-II"</v>
          </cell>
          <cell r="C496">
            <v>1</v>
          </cell>
          <cell r="D496">
            <v>36</v>
          </cell>
        </row>
        <row r="497">
          <cell r="A497" t="str">
            <v>45652757</v>
          </cell>
          <cell r="B497" t="str">
            <v>ЗАО "СТАЛЬОПТОРГ"</v>
          </cell>
          <cell r="C497">
            <v>270</v>
          </cell>
          <cell r="D497">
            <v>270</v>
          </cell>
          <cell r="E497">
            <v>270</v>
          </cell>
        </row>
        <row r="498">
          <cell r="A498" t="str">
            <v>45653662</v>
          </cell>
          <cell r="B498" t="str">
            <v>ЗАО "МАГЧЕРМЕТ"</v>
          </cell>
          <cell r="C498">
            <v>1</v>
          </cell>
          <cell r="D498">
            <v>150</v>
          </cell>
          <cell r="E498">
            <v>150</v>
          </cell>
        </row>
        <row r="499">
          <cell r="A499" t="str">
            <v>45717043</v>
          </cell>
          <cell r="B499" t="str">
            <v>ОАО "АТО"ОГО"</v>
          </cell>
          <cell r="C499">
            <v>109</v>
          </cell>
        </row>
        <row r="500">
          <cell r="A500" t="str">
            <v>45784217</v>
          </cell>
          <cell r="B500" t="str">
            <v>КФ ЗАО "КЯЛЯЙ ИР ТИЛТАЙ"</v>
          </cell>
          <cell r="C500">
            <v>0</v>
          </cell>
          <cell r="D500">
            <v>1</v>
          </cell>
          <cell r="E500">
            <v>1</v>
          </cell>
        </row>
        <row r="501">
          <cell r="A501" t="str">
            <v>45809957</v>
          </cell>
          <cell r="B501" t="str">
            <v>ООО "ПОСАД"</v>
          </cell>
          <cell r="C501">
            <v>1153</v>
          </cell>
        </row>
        <row r="502">
          <cell r="A502" t="str">
            <v>45813806</v>
          </cell>
          <cell r="B502" t="str">
            <v>ЗАО "ПРОМТЕХКОМПЛЕКТ"</v>
          </cell>
          <cell r="C502">
            <v>1</v>
          </cell>
          <cell r="D502">
            <v>31</v>
          </cell>
          <cell r="E502">
            <v>31</v>
          </cell>
        </row>
        <row r="503">
          <cell r="A503" t="str">
            <v>45815509</v>
          </cell>
          <cell r="B503" t="str">
            <v>ЗАО "ЭНЕРГОСНАБСЕРВИС"</v>
          </cell>
          <cell r="C503">
            <v>62</v>
          </cell>
        </row>
        <row r="504">
          <cell r="A504" t="str">
            <v>45844379</v>
          </cell>
          <cell r="B504" t="str">
            <v>ООО "БМЗ - З-Д ТЕПЛОВОЗНЫХ ДИЗЕЛЕЙ"</v>
          </cell>
          <cell r="C504">
            <v>3</v>
          </cell>
        </row>
        <row r="505">
          <cell r="A505" t="str">
            <v>45845093</v>
          </cell>
          <cell r="B505" t="str">
            <v>ЗАО "ВТЗ-МОСКВА"</v>
          </cell>
          <cell r="C505">
            <v>20804</v>
          </cell>
          <cell r="D505">
            <v>33</v>
          </cell>
          <cell r="E505">
            <v>33</v>
          </cell>
        </row>
        <row r="506">
          <cell r="A506" t="str">
            <v>45848905</v>
          </cell>
          <cell r="B506" t="str">
            <v>ЗАО "ПАРТИ"</v>
          </cell>
          <cell r="C506">
            <v>61</v>
          </cell>
        </row>
        <row r="507">
          <cell r="A507" t="str">
            <v>45907565</v>
          </cell>
          <cell r="B507" t="str">
            <v>ООО "КОМПАНИЯ ЭЛИКОН" ("ELICON Co.Ltd")</v>
          </cell>
          <cell r="C507">
            <v>8</v>
          </cell>
        </row>
        <row r="508">
          <cell r="A508" t="str">
            <v>45950207</v>
          </cell>
          <cell r="B508" t="str">
            <v>ЗАО "ЛАНДИА-М"</v>
          </cell>
          <cell r="C508">
            <v>1</v>
          </cell>
          <cell r="D508">
            <v>61</v>
          </cell>
          <cell r="E508">
            <v>61</v>
          </cell>
        </row>
        <row r="509">
          <cell r="A509" t="str">
            <v>45990081</v>
          </cell>
          <cell r="B509" t="str">
            <v>ЗАО "ЗАВОД "КРАСНЫЙ МОЛОТ"</v>
          </cell>
          <cell r="C509">
            <v>0</v>
          </cell>
        </row>
        <row r="510">
          <cell r="A510" t="str">
            <v>45998160</v>
          </cell>
          <cell r="B510" t="str">
            <v>ТИХОРЕЦКОЕ РАЙОННОЕ УПРАВЛЕНИЕ МАГИСТРАЛЬНЫХ НЕФТЕПРОВОДОВ - Ф-Л ОАО "ЧЕРНОМОРСК</v>
          </cell>
          <cell r="C510">
            <v>11</v>
          </cell>
        </row>
        <row r="511">
          <cell r="A511" t="str">
            <v>46020663</v>
          </cell>
          <cell r="B511" t="str">
            <v>ООО "ПТП ЭНЕРГОХИМРЕМОНТ"</v>
          </cell>
          <cell r="C511">
            <v>181</v>
          </cell>
          <cell r="D511">
            <v>181</v>
          </cell>
          <cell r="E511">
            <v>1</v>
          </cell>
        </row>
        <row r="512">
          <cell r="A512" t="str">
            <v>46038545</v>
          </cell>
          <cell r="B512" t="str">
            <v>ООО "ДАФ"</v>
          </cell>
          <cell r="C512">
            <v>65</v>
          </cell>
          <cell r="D512">
            <v>65</v>
          </cell>
          <cell r="E512">
            <v>65</v>
          </cell>
        </row>
        <row r="513">
          <cell r="A513" t="str">
            <v>46044936</v>
          </cell>
          <cell r="B513" t="str">
            <v>ЗАО "ЭНЕРГО-ОЙЛ"</v>
          </cell>
          <cell r="C513">
            <v>91</v>
          </cell>
          <cell r="D513">
            <v>29</v>
          </cell>
          <cell r="E513">
            <v>29</v>
          </cell>
        </row>
        <row r="514">
          <cell r="A514" t="str">
            <v>46057873</v>
          </cell>
          <cell r="B514" t="str">
            <v>ЗАО"ЦАРИЦЫНПРОМСВЯЗЬ"</v>
          </cell>
          <cell r="C514">
            <v>0</v>
          </cell>
          <cell r="D514">
            <v>33</v>
          </cell>
          <cell r="E514">
            <v>33</v>
          </cell>
        </row>
        <row r="515">
          <cell r="A515" t="str">
            <v>46142113</v>
          </cell>
          <cell r="B515" t="str">
            <v>ООО "КОРПОРАЦИЯ ТРУБОМЕТАЛЛОИМПЭКС"</v>
          </cell>
          <cell r="C515">
            <v>0</v>
          </cell>
          <cell r="D515">
            <v>517</v>
          </cell>
        </row>
        <row r="516">
          <cell r="A516" t="str">
            <v>46246663</v>
          </cell>
          <cell r="B516" t="str">
            <v>ЗАО "ЭКОНОМИКО-ФИНАНСОВАЯ ЭНЕРГЕТИЧЕСКО-СТРОИТЕЛЬНАЯ КОРПОРАЦИЯ"</v>
          </cell>
          <cell r="C516">
            <v>11</v>
          </cell>
          <cell r="D516">
            <v>11</v>
          </cell>
          <cell r="E516">
            <v>11</v>
          </cell>
        </row>
        <row r="517">
          <cell r="A517" t="str">
            <v>46370191</v>
          </cell>
          <cell r="B517" t="str">
            <v>ЗАО ТРУБОТРЕЙД</v>
          </cell>
          <cell r="C517">
            <v>41</v>
          </cell>
          <cell r="D517">
            <v>0</v>
          </cell>
          <cell r="E517">
            <v>0</v>
          </cell>
        </row>
        <row r="518">
          <cell r="A518" t="str">
            <v>46462697</v>
          </cell>
          <cell r="B518" t="str">
            <v>ООО "АНГЕТЕКС"</v>
          </cell>
          <cell r="C518">
            <v>0</v>
          </cell>
          <cell r="D518">
            <v>0</v>
          </cell>
          <cell r="E518">
            <v>0</v>
          </cell>
        </row>
        <row r="519">
          <cell r="A519" t="str">
            <v>46496822</v>
          </cell>
          <cell r="B519" t="str">
            <v>ООО "ФИРМА ТРАНС  ЭКСПО"</v>
          </cell>
          <cell r="C519">
            <v>0</v>
          </cell>
          <cell r="D519">
            <v>0</v>
          </cell>
          <cell r="E519">
            <v>0</v>
          </cell>
        </row>
        <row r="520">
          <cell r="A520" t="str">
            <v>46529272</v>
          </cell>
          <cell r="B520" t="str">
            <v>ЗАО "РИВЕРТЕХ/RIVERTECH"</v>
          </cell>
          <cell r="C520">
            <v>0</v>
          </cell>
        </row>
        <row r="521">
          <cell r="A521" t="str">
            <v>46586560</v>
          </cell>
          <cell r="B521" t="str">
            <v>ООО"СЭГАС-КУЗРОБОТ"</v>
          </cell>
          <cell r="C521">
            <v>119</v>
          </cell>
        </row>
        <row r="522">
          <cell r="A522" t="str">
            <v>46649585</v>
          </cell>
          <cell r="B522" t="str">
            <v>ООО "ДЕЛОВОЙ ДОМ "УРАЛ"                                                     3446</v>
          </cell>
          <cell r="C522">
            <v>0</v>
          </cell>
          <cell r="D522">
            <v>1</v>
          </cell>
          <cell r="E522">
            <v>1</v>
          </cell>
        </row>
        <row r="523">
          <cell r="A523" t="str">
            <v>46659323</v>
          </cell>
          <cell r="B523" t="str">
            <v>ООО "АГРОТЕХНИКА"</v>
          </cell>
          <cell r="C523">
            <v>29</v>
          </cell>
          <cell r="D523">
            <v>29</v>
          </cell>
          <cell r="E523">
            <v>29</v>
          </cell>
        </row>
        <row r="524">
          <cell r="A524" t="str">
            <v>46664107</v>
          </cell>
          <cell r="B524" t="str">
            <v>ООО"ИМПЕР-ПРОДУКТ"</v>
          </cell>
          <cell r="C524">
            <v>107</v>
          </cell>
          <cell r="D524">
            <v>0</v>
          </cell>
          <cell r="E524">
            <v>0</v>
          </cell>
        </row>
        <row r="525">
          <cell r="A525" t="str">
            <v>46740417</v>
          </cell>
          <cell r="B525" t="str">
            <v>ЗАО "СЕВЕРНОЕ"</v>
          </cell>
          <cell r="C525">
            <v>157</v>
          </cell>
        </row>
        <row r="526">
          <cell r="A526" t="str">
            <v>46816348</v>
          </cell>
          <cell r="B526" t="str">
            <v>ЗАО "КЛЭРИС"</v>
          </cell>
          <cell r="C526">
            <v>0</v>
          </cell>
          <cell r="D526">
            <v>0</v>
          </cell>
          <cell r="E526">
            <v>0</v>
          </cell>
        </row>
        <row r="527">
          <cell r="A527" t="str">
            <v>46847351</v>
          </cell>
          <cell r="B527" t="str">
            <v>ЗАО "ПАКЭНСО"</v>
          </cell>
          <cell r="C527">
            <v>0</v>
          </cell>
          <cell r="D527">
            <v>0</v>
          </cell>
          <cell r="E527">
            <v>0</v>
          </cell>
        </row>
        <row r="528">
          <cell r="A528" t="str">
            <v>46861078</v>
          </cell>
          <cell r="B528" t="str">
            <v>ООО "ЭКСПОРЕСУРС"</v>
          </cell>
          <cell r="C528">
            <v>0</v>
          </cell>
          <cell r="D528">
            <v>0</v>
          </cell>
          <cell r="E528">
            <v>0</v>
          </cell>
        </row>
        <row r="529">
          <cell r="A529" t="str">
            <v>46895203</v>
          </cell>
          <cell r="B529" t="str">
            <v>ООО "М.Т.ТЕХНО ПЛЮС"</v>
          </cell>
          <cell r="C529">
            <v>21</v>
          </cell>
        </row>
        <row r="530">
          <cell r="A530" t="str">
            <v>46913177</v>
          </cell>
          <cell r="B530" t="str">
            <v>ЗАО Т.Д."ЭНЕРГОПЕРЕТОК" ПО ПОРУЧЕНИЮ"ВО ТЕХНОПРОМЭКСПОРТ"</v>
          </cell>
          <cell r="C530">
            <v>48</v>
          </cell>
          <cell r="D530">
            <v>5</v>
          </cell>
          <cell r="E530">
            <v>5</v>
          </cell>
        </row>
        <row r="531">
          <cell r="A531" t="str">
            <v>46917264</v>
          </cell>
          <cell r="B531" t="str">
            <v>ООО "КОМПАНИЯ "МАРА"</v>
          </cell>
          <cell r="C531">
            <v>0</v>
          </cell>
          <cell r="D531">
            <v>0</v>
          </cell>
          <cell r="E531">
            <v>0</v>
          </cell>
        </row>
        <row r="532">
          <cell r="A532" t="str">
            <v>46928500</v>
          </cell>
          <cell r="B532" t="str">
            <v>ЗАО "АЛСАНТЕ"</v>
          </cell>
          <cell r="C532">
            <v>0</v>
          </cell>
          <cell r="D532">
            <v>26</v>
          </cell>
          <cell r="E532">
            <v>26</v>
          </cell>
        </row>
        <row r="533">
          <cell r="A533" t="str">
            <v>46930253</v>
          </cell>
          <cell r="B533" t="str">
            <v>ООО "ЛОТТА СПБ"</v>
          </cell>
          <cell r="C533">
            <v>10</v>
          </cell>
        </row>
        <row r="534">
          <cell r="A534" t="str">
            <v>46936572</v>
          </cell>
          <cell r="B534" t="str">
            <v>ООО "АВАНТ"</v>
          </cell>
          <cell r="C534">
            <v>84</v>
          </cell>
        </row>
        <row r="535">
          <cell r="A535" t="str">
            <v>46956206</v>
          </cell>
          <cell r="B535" t="str">
            <v>ОБЩЕСТВЕННАЯ ОРГАНИЗАЦИЯ ОБЩЕСТВО ВЗАИМОПОМОЩИ ИНВАЛИДОВ</v>
          </cell>
          <cell r="C535">
            <v>24</v>
          </cell>
          <cell r="D535">
            <v>13</v>
          </cell>
          <cell r="E535">
            <v>13</v>
          </cell>
        </row>
        <row r="536">
          <cell r="A536" t="str">
            <v>46968787</v>
          </cell>
          <cell r="B536" t="str">
            <v>ЗАО НПФ "БИТЛАЙН"</v>
          </cell>
          <cell r="C536">
            <v>50</v>
          </cell>
        </row>
        <row r="537">
          <cell r="A537" t="str">
            <v>47100074</v>
          </cell>
          <cell r="B537" t="str">
            <v>ФИЛИАЛ ОАО ТФК КАМАЗ</v>
          </cell>
          <cell r="C537">
            <v>0</v>
          </cell>
          <cell r="D537">
            <v>0</v>
          </cell>
          <cell r="E537">
            <v>0</v>
          </cell>
        </row>
        <row r="538">
          <cell r="A538" t="str">
            <v>47103150</v>
          </cell>
          <cell r="B538" t="str">
            <v>ООО "БАРС-СЕРВИС"</v>
          </cell>
          <cell r="C538">
            <v>221</v>
          </cell>
        </row>
        <row r="539">
          <cell r="A539" t="str">
            <v>47164393</v>
          </cell>
          <cell r="B539" t="str">
            <v>ООО"МАКТАР"</v>
          </cell>
          <cell r="C539">
            <v>0</v>
          </cell>
          <cell r="D539">
            <v>0</v>
          </cell>
          <cell r="E539">
            <v>0</v>
          </cell>
        </row>
        <row r="540">
          <cell r="A540" t="str">
            <v>47211164</v>
          </cell>
          <cell r="B540" t="str">
            <v>ООО"МЕТАЛЛОКОНСТРУКЦИЯ"</v>
          </cell>
          <cell r="C540">
            <v>1</v>
          </cell>
          <cell r="D540">
            <v>0</v>
          </cell>
          <cell r="E540">
            <v>0</v>
          </cell>
        </row>
        <row r="541">
          <cell r="A541" t="str">
            <v>47294836</v>
          </cell>
          <cell r="B541" t="str">
            <v>ООО "РЕММОНТАЖКОМПЛЕКТ"</v>
          </cell>
          <cell r="C541">
            <v>0</v>
          </cell>
          <cell r="D541">
            <v>130</v>
          </cell>
          <cell r="E541">
            <v>130</v>
          </cell>
        </row>
        <row r="542">
          <cell r="A542" t="str">
            <v>47295184</v>
          </cell>
          <cell r="B542" t="str">
            <v>ЗАО"НПКО МЕТАЛЛОТОРГ"</v>
          </cell>
          <cell r="C542">
            <v>3</v>
          </cell>
        </row>
        <row r="543">
          <cell r="A543" t="str">
            <v>47297390</v>
          </cell>
          <cell r="B543" t="str">
            <v>ООО "АНЛЕГЕР"</v>
          </cell>
          <cell r="C543">
            <v>4</v>
          </cell>
          <cell r="D543">
            <v>4</v>
          </cell>
          <cell r="E543">
            <v>4</v>
          </cell>
        </row>
        <row r="544">
          <cell r="A544" t="str">
            <v>47308219</v>
          </cell>
          <cell r="B544" t="str">
            <v>ООО "АЛЬХЕНА-А"</v>
          </cell>
          <cell r="C544">
            <v>0</v>
          </cell>
          <cell r="D544">
            <v>60</v>
          </cell>
          <cell r="E544">
            <v>60</v>
          </cell>
        </row>
        <row r="545">
          <cell r="A545" t="str">
            <v>47345152</v>
          </cell>
          <cell r="B545" t="str">
            <v>ЗАО ТД "МОВЕН"</v>
          </cell>
          <cell r="C545">
            <v>28</v>
          </cell>
          <cell r="D545">
            <v>28</v>
          </cell>
          <cell r="E545">
            <v>194</v>
          </cell>
        </row>
        <row r="546">
          <cell r="A546" t="str">
            <v>47466059</v>
          </cell>
          <cell r="B546" t="str">
            <v>ГФУГП "ЮЖНОЕ НАУЧНО-ПРОИЗВОДСТВЕННОЕ ОБЪЕДИНЕНИЕ ПО МОРСКИМ ГЕОЛОГОРАЗВЕДОЧНЫМ Р</v>
          </cell>
          <cell r="C546">
            <v>0</v>
          </cell>
          <cell r="D546">
            <v>0</v>
          </cell>
          <cell r="E546">
            <v>0</v>
          </cell>
        </row>
        <row r="547">
          <cell r="A547" t="str">
            <v>47469402</v>
          </cell>
          <cell r="B547" t="str">
            <v>ООО "АВИАКОМПАНИЯ "ПИЛОТ ИНТЕРНЭШНЛ"</v>
          </cell>
          <cell r="C547">
            <v>0</v>
          </cell>
        </row>
        <row r="548">
          <cell r="A548" t="str">
            <v>47472841</v>
          </cell>
          <cell r="B548" t="str">
            <v>ООО КОРПОРАЦИЯ АК "ЭЛЕКТРОСЕВКАВМОНТАЖ"</v>
          </cell>
          <cell r="C548">
            <v>0</v>
          </cell>
          <cell r="D548">
            <v>0</v>
          </cell>
          <cell r="E548">
            <v>0</v>
          </cell>
        </row>
        <row r="549">
          <cell r="A549" t="str">
            <v>47473220</v>
          </cell>
          <cell r="B549" t="str">
            <v>ООО "ФИРМА "СИСТЕМ ГИДРООБОРУДОВАНИЯ"</v>
          </cell>
          <cell r="C549">
            <v>20</v>
          </cell>
          <cell r="D549">
            <v>20</v>
          </cell>
          <cell r="E549">
            <v>20</v>
          </cell>
        </row>
        <row r="550">
          <cell r="A550" t="str">
            <v>47482087</v>
          </cell>
          <cell r="B550" t="str">
            <v>"ЛАДА-ЭКСПРЕСС" ООО</v>
          </cell>
          <cell r="C550">
            <v>3</v>
          </cell>
          <cell r="D550">
            <v>0</v>
          </cell>
          <cell r="E550">
            <v>0</v>
          </cell>
        </row>
        <row r="551">
          <cell r="A551" t="str">
            <v>47509314</v>
          </cell>
          <cell r="B551" t="str">
            <v>ООО ПКП "АГРОСОЮЗ ОФИЦЕРОВ ЗАПАСА"</v>
          </cell>
          <cell r="C551">
            <v>0</v>
          </cell>
          <cell r="D551">
            <v>55</v>
          </cell>
          <cell r="E551">
            <v>55</v>
          </cell>
        </row>
        <row r="552">
          <cell r="A552" t="str">
            <v>47515705</v>
          </cell>
          <cell r="B552" t="str">
            <v>ЗАО "ЭЛРОС-СИБИРЬ"</v>
          </cell>
          <cell r="C552">
            <v>35</v>
          </cell>
          <cell r="D552">
            <v>146</v>
          </cell>
          <cell r="E552">
            <v>146</v>
          </cell>
        </row>
        <row r="553">
          <cell r="A553" t="str">
            <v>47520445</v>
          </cell>
          <cell r="B553" t="str">
            <v>ЗАО "ЮНИОН-Т"</v>
          </cell>
          <cell r="C553">
            <v>55</v>
          </cell>
          <cell r="D553">
            <v>55</v>
          </cell>
          <cell r="E553">
            <v>55</v>
          </cell>
        </row>
        <row r="554">
          <cell r="A554" t="str">
            <v>47534524</v>
          </cell>
          <cell r="B554" t="str">
            <v>ООО"ТРИАДА-АВТО"</v>
          </cell>
          <cell r="C554">
            <v>0</v>
          </cell>
          <cell r="D554">
            <v>0</v>
          </cell>
          <cell r="E554">
            <v>0</v>
          </cell>
        </row>
        <row r="555">
          <cell r="A555" t="str">
            <v>47536251</v>
          </cell>
          <cell r="B555" t="str">
            <v>ООО"ДИАСТАТ"</v>
          </cell>
          <cell r="C555">
            <v>6</v>
          </cell>
        </row>
        <row r="556">
          <cell r="A556" t="str">
            <v>47738316</v>
          </cell>
          <cell r="B556" t="str">
            <v>ООО "МЕРИДИАН-98"</v>
          </cell>
          <cell r="C556">
            <v>0</v>
          </cell>
          <cell r="D556">
            <v>106</v>
          </cell>
          <cell r="E556">
            <v>106</v>
          </cell>
        </row>
        <row r="557">
          <cell r="A557" t="str">
            <v>47796934</v>
          </cell>
          <cell r="B557" t="str">
            <v>ООО "ТОРГОВОЕ ПРЕДСТАВИТЕЛЬСТВО ХЛФ"</v>
          </cell>
          <cell r="C557">
            <v>20</v>
          </cell>
          <cell r="D557">
            <v>20</v>
          </cell>
          <cell r="E557">
            <v>20</v>
          </cell>
        </row>
        <row r="558">
          <cell r="A558" t="str">
            <v>47809950</v>
          </cell>
          <cell r="B558" t="str">
            <v>АРИАНА ООО</v>
          </cell>
          <cell r="C558">
            <v>152</v>
          </cell>
        </row>
        <row r="559">
          <cell r="A559" t="str">
            <v>48009341</v>
          </cell>
          <cell r="B559" t="str">
            <v>ЗАО"НПП"КЛАПАН"</v>
          </cell>
          <cell r="C559">
            <v>0</v>
          </cell>
          <cell r="D559">
            <v>30</v>
          </cell>
        </row>
        <row r="560">
          <cell r="A560" t="str">
            <v>48025179</v>
          </cell>
          <cell r="B560" t="str">
            <v>ООО "ГОРНЯКЭКСПОРТ"</v>
          </cell>
          <cell r="C560">
            <v>59</v>
          </cell>
        </row>
        <row r="561">
          <cell r="A561" t="str">
            <v>48052680</v>
          </cell>
          <cell r="B561" t="str">
            <v>ООО "МЕТАЛЛХИМСНАБ"</v>
          </cell>
          <cell r="C561">
            <v>20</v>
          </cell>
          <cell r="D561">
            <v>0</v>
          </cell>
          <cell r="E561">
            <v>0</v>
          </cell>
        </row>
        <row r="562">
          <cell r="A562" t="str">
            <v>48061330</v>
          </cell>
          <cell r="B562" t="str">
            <v>ОАО "ПРОИЗВОДСТВЕННОЕ ОБ'ЕДИНЕНИЕ ВОЛЖСКИЙ ТРУБНЫЙ ЗАВОД"</v>
          </cell>
          <cell r="C562">
            <v>6159</v>
          </cell>
          <cell r="D562">
            <v>115</v>
          </cell>
          <cell r="E562">
            <v>14</v>
          </cell>
        </row>
        <row r="563">
          <cell r="A563" t="str">
            <v>48091928</v>
          </cell>
          <cell r="B563" t="str">
            <v>ЗАО " САМАРАКАБЕЛЬ "</v>
          </cell>
          <cell r="C563">
            <v>10</v>
          </cell>
        </row>
        <row r="564">
          <cell r="A564" t="str">
            <v>48096363</v>
          </cell>
          <cell r="B564" t="str">
            <v>ООО"АСТРО-ЛИЗИНГ"</v>
          </cell>
          <cell r="C564">
            <v>8</v>
          </cell>
          <cell r="D564">
            <v>8</v>
          </cell>
          <cell r="E564">
            <v>8</v>
          </cell>
        </row>
        <row r="565">
          <cell r="A565" t="str">
            <v>48223086</v>
          </cell>
          <cell r="B565" t="str">
            <v>"ПКП ТЕХПРОМ" ООО</v>
          </cell>
          <cell r="C565">
            <v>0</v>
          </cell>
          <cell r="D565">
            <v>0</v>
          </cell>
          <cell r="E565">
            <v>0</v>
          </cell>
        </row>
        <row r="566">
          <cell r="A566" t="str">
            <v>48333159</v>
          </cell>
          <cell r="B566" t="str">
            <v>ЗАО "МЕТАЛЛОПТ"</v>
          </cell>
          <cell r="C566">
            <v>177</v>
          </cell>
          <cell r="D566">
            <v>0</v>
          </cell>
          <cell r="E566">
            <v>21</v>
          </cell>
        </row>
        <row r="567">
          <cell r="A567" t="str">
            <v>48333165</v>
          </cell>
          <cell r="B567" t="str">
            <v>ЗАО "ЭЛИСТА-СТАЛЬПРОМ"</v>
          </cell>
          <cell r="C567">
            <v>60</v>
          </cell>
          <cell r="D567">
            <v>0</v>
          </cell>
          <cell r="E567">
            <v>0</v>
          </cell>
        </row>
        <row r="568">
          <cell r="A568" t="str">
            <v>48343850</v>
          </cell>
          <cell r="B568" t="str">
            <v>ОБЩЕСТВО С ОГРАНИЧЕННОЙ ОТВЕТСТВЕННОСТЬЮ "ТАЙПАН"</v>
          </cell>
          <cell r="C568">
            <v>0</v>
          </cell>
        </row>
        <row r="569">
          <cell r="A569" t="str">
            <v>48571054</v>
          </cell>
          <cell r="B569" t="str">
            <v>ООО "ФАНКО"                                                                 3309</v>
          </cell>
          <cell r="C569">
            <v>200</v>
          </cell>
          <cell r="D569">
            <v>0</v>
          </cell>
          <cell r="E569">
            <v>0</v>
          </cell>
        </row>
        <row r="570">
          <cell r="A570" t="str">
            <v>48574644</v>
          </cell>
          <cell r="B570" t="str">
            <v>ООО "УРАЛОПТВНЕШТОРГ"</v>
          </cell>
          <cell r="C570">
            <v>138</v>
          </cell>
          <cell r="D570">
            <v>0</v>
          </cell>
          <cell r="E570">
            <v>0</v>
          </cell>
        </row>
        <row r="571">
          <cell r="A571" t="str">
            <v>48578062</v>
          </cell>
          <cell r="B571" t="str">
            <v>ООО "СУЗМК-ЭНЕРГО"</v>
          </cell>
          <cell r="C571">
            <v>6</v>
          </cell>
          <cell r="D571">
            <v>0</v>
          </cell>
          <cell r="E571">
            <v>0</v>
          </cell>
        </row>
        <row r="572">
          <cell r="A572" t="str">
            <v>48586877</v>
          </cell>
          <cell r="B572" t="str">
            <v>ООО "АГРОПРОМ"</v>
          </cell>
          <cell r="C572">
            <v>174</v>
          </cell>
        </row>
        <row r="573">
          <cell r="A573" t="str">
            <v>48805138</v>
          </cell>
          <cell r="B573" t="str">
            <v>ТОО "ФИРМА МИР"                         144007 МОСКОВСКАЯ ОБЛ.,Г.ЭЛЕКТРОСТАЛЬ,</v>
          </cell>
          <cell r="C573">
            <v>20</v>
          </cell>
        </row>
        <row r="574">
          <cell r="A574" t="str">
            <v>48936780</v>
          </cell>
          <cell r="B574" t="str">
            <v>ООО "ДИА-ГЛОРИЯ"</v>
          </cell>
          <cell r="C574">
            <v>0</v>
          </cell>
          <cell r="D574">
            <v>20</v>
          </cell>
          <cell r="E574">
            <v>20</v>
          </cell>
        </row>
        <row r="575">
          <cell r="A575" t="str">
            <v>48983845</v>
          </cell>
          <cell r="B575" t="str">
            <v>CТPОЙПЛОЩАДКА"ТPАНСПОPТНЫЙ И КОММЕPЧЕСКИЙ ЦЕНТP" *F7833013007</v>
          </cell>
          <cell r="C575">
            <v>0</v>
          </cell>
          <cell r="D575">
            <v>0</v>
          </cell>
          <cell r="E575">
            <v>0</v>
          </cell>
        </row>
        <row r="576">
          <cell r="A576" t="str">
            <v>48993602</v>
          </cell>
          <cell r="B576" t="str">
            <v>ООО"БАЛТИЙСКАЯ ГАВАНЬ"</v>
          </cell>
          <cell r="C576">
            <v>20</v>
          </cell>
          <cell r="D576">
            <v>4</v>
          </cell>
          <cell r="E576">
            <v>4</v>
          </cell>
        </row>
        <row r="577">
          <cell r="A577" t="str">
            <v>49000810</v>
          </cell>
          <cell r="B577" t="str">
            <v>ООО"МЕТСТАР"</v>
          </cell>
          <cell r="C577">
            <v>0</v>
          </cell>
          <cell r="D577">
            <v>126</v>
          </cell>
          <cell r="E577">
            <v>126</v>
          </cell>
        </row>
        <row r="578">
          <cell r="A578" t="str">
            <v>49084310</v>
          </cell>
          <cell r="B578" t="str">
            <v>ООО"ТОРГОВЫЙ ДОМ ГЕОИНТЕХ"</v>
          </cell>
          <cell r="C578">
            <v>0</v>
          </cell>
          <cell r="D578">
            <v>226</v>
          </cell>
          <cell r="E578">
            <v>226</v>
          </cell>
        </row>
        <row r="579">
          <cell r="A579" t="str">
            <v>49103450</v>
          </cell>
          <cell r="B579" t="str">
            <v>ЗАО"СВЯЗЬИНФОРМКОМПЛЕКТ"</v>
          </cell>
          <cell r="C579">
            <v>9</v>
          </cell>
          <cell r="D579">
            <v>21</v>
          </cell>
          <cell r="E579">
            <v>21</v>
          </cell>
        </row>
        <row r="580">
          <cell r="A580" t="str">
            <v>49358061</v>
          </cell>
          <cell r="B580" t="str">
            <v>ООО "ЛЕРТОН"</v>
          </cell>
          <cell r="C580">
            <v>66</v>
          </cell>
          <cell r="D580">
            <v>0</v>
          </cell>
          <cell r="E580">
            <v>0</v>
          </cell>
        </row>
        <row r="581">
          <cell r="A581" t="str">
            <v>49538662</v>
          </cell>
          <cell r="B581" t="str">
            <v>ООО "УРАЛПРОМЭКС"                                                           3599</v>
          </cell>
          <cell r="C581">
            <v>40</v>
          </cell>
          <cell r="D581">
            <v>0</v>
          </cell>
          <cell r="E581">
            <v>0</v>
          </cell>
        </row>
        <row r="582">
          <cell r="A582" t="str">
            <v>49551711</v>
          </cell>
          <cell r="B582" t="str">
            <v>ООО "РЭО"(РЕГИОНАЛЬНОЕ ЭКОНОМИЧЕСКОЕ ОБЪЕДИНЕНИЕ)                           3608</v>
          </cell>
          <cell r="C582">
            <v>55</v>
          </cell>
          <cell r="D582">
            <v>0</v>
          </cell>
          <cell r="E582">
            <v>0</v>
          </cell>
        </row>
        <row r="583">
          <cell r="A583" t="str">
            <v>49728204</v>
          </cell>
          <cell r="B583" t="str">
            <v>ООО"УСПЕХ-98"</v>
          </cell>
          <cell r="C583">
            <v>0</v>
          </cell>
          <cell r="D583">
            <v>0</v>
          </cell>
          <cell r="E583">
            <v>0</v>
          </cell>
        </row>
        <row r="584">
          <cell r="A584" t="str">
            <v>80398672</v>
          </cell>
          <cell r="B584" t="str">
            <v>ВРОНСКИЙ ВИТАЛИЙ ГЕННАДЬЕВИЧ, 692060,</v>
          </cell>
          <cell r="C584">
            <v>37</v>
          </cell>
          <cell r="D584">
            <v>37</v>
          </cell>
          <cell r="E584">
            <v>92</v>
          </cell>
        </row>
        <row r="585">
          <cell r="A585" t="str">
            <v>80479488</v>
          </cell>
          <cell r="B585" t="str">
            <v>ЛЕМЕШКО ИГОРЬ ВЛАДИМИРОВИЧ</v>
          </cell>
          <cell r="C585">
            <v>965</v>
          </cell>
        </row>
        <row r="586">
          <cell r="A586" t="str">
            <v>80578227</v>
          </cell>
          <cell r="B586" t="str">
            <v>ЧП ФИСЕНКО ПАВЕЛ ВИКТОРОВИЧ</v>
          </cell>
          <cell r="C586">
            <v>19</v>
          </cell>
        </row>
        <row r="587">
          <cell r="A587" t="str">
            <v>80578894</v>
          </cell>
          <cell r="B587" t="str">
            <v>ПАВЛЮК СЕРГЕЙ ДМИТРИЕВИЧ</v>
          </cell>
          <cell r="C587">
            <v>56</v>
          </cell>
          <cell r="D587">
            <v>56</v>
          </cell>
          <cell r="E587">
            <v>56</v>
          </cell>
        </row>
        <row r="588">
          <cell r="A588" t="str">
            <v>80685934</v>
          </cell>
          <cell r="B588" t="str">
            <v>ЧП КАРАСЕВ А.Н.</v>
          </cell>
          <cell r="C588">
            <v>0</v>
          </cell>
          <cell r="D588">
            <v>37</v>
          </cell>
          <cell r="E588">
            <v>37</v>
          </cell>
        </row>
        <row r="589">
          <cell r="A589" t="str">
            <v>81629599</v>
          </cell>
          <cell r="B589" t="str">
            <v>ПРЕД-ЛЬ ДАНИЛЬЧЕНКО ВИТАЛИЙ ГРИГОРЬЕВИЧ СВ-ВО N31 ОТ06.03.96 ВЫДАНО КОКСОВСКОЙ А</v>
          </cell>
          <cell r="C589">
            <v>0</v>
          </cell>
          <cell r="D589">
            <v>15</v>
          </cell>
        </row>
        <row r="590">
          <cell r="A590" t="str">
            <v>81742798</v>
          </cell>
          <cell r="B590" t="str">
            <v>ПРЕДПРИНИМАТЕЛЬ ТАДЕР И.З.</v>
          </cell>
          <cell r="C590">
            <v>10</v>
          </cell>
          <cell r="D590">
            <v>2</v>
          </cell>
          <cell r="E590">
            <v>2</v>
          </cell>
        </row>
        <row r="591">
          <cell r="A591" t="str">
            <v>82628700</v>
          </cell>
          <cell r="B591" t="str">
            <v>БАРТЕНЬЕВА ЕЛЕНА ВЛАДИМИРОВНА</v>
          </cell>
          <cell r="C591">
            <v>18</v>
          </cell>
          <cell r="D591">
            <v>18</v>
          </cell>
          <cell r="E591">
            <v>18</v>
          </cell>
        </row>
        <row r="592">
          <cell r="A592" t="str">
            <v>82816808</v>
          </cell>
          <cell r="B592" t="str">
            <v>СОЛОВЬЕВ Н.К.ЧАСТ.ПРЕДПРИН.С-ВО И №2963</v>
          </cell>
          <cell r="C592">
            <v>7</v>
          </cell>
          <cell r="D592">
            <v>0</v>
          </cell>
          <cell r="E592">
            <v>0</v>
          </cell>
        </row>
        <row r="593">
          <cell r="A593" t="str">
            <v>84329975</v>
          </cell>
          <cell r="B593" t="str">
            <v>ГУДЫКОВА ГАЛЬЯ АЙПЕРГЕНОВНА-ИНДИВИДУАЛЬНЫЙ ПРЕДПРИНИМАТЕЛЬ</v>
          </cell>
          <cell r="C593">
            <v>3</v>
          </cell>
          <cell r="D593">
            <v>6</v>
          </cell>
          <cell r="E593">
            <v>6</v>
          </cell>
        </row>
        <row r="594">
          <cell r="A594" t="str">
            <v>84583018</v>
          </cell>
          <cell r="B594" t="str">
            <v>ИНДИВИДУАЛЬНЫЙ ПРЕДПРИНИМАТЕЛЬ БРИСКИН ВАЛЕРИЙ МОИСЕЕВИЧ</v>
          </cell>
          <cell r="C594">
            <v>0</v>
          </cell>
          <cell r="D594">
            <v>0</v>
          </cell>
          <cell r="E594">
            <v>0</v>
          </cell>
        </row>
        <row r="595">
          <cell r="A595" t="str">
            <v>84714265</v>
          </cell>
          <cell r="B595" t="str">
            <v>КОНДРАТОВ СЕРГЕЙ ВАЛЕРЬЕВИЧ П-Т XI-ТО 632094 ОТ 09.01.87 СЛАВГ.ГОВД,СВ-ВО №3098</v>
          </cell>
          <cell r="C595">
            <v>0</v>
          </cell>
          <cell r="D595">
            <v>53</v>
          </cell>
          <cell r="E595">
            <v>53</v>
          </cell>
        </row>
        <row r="596">
          <cell r="A596" t="str">
            <v>84719245</v>
          </cell>
          <cell r="B596" t="str">
            <v>КАЛИМУЛЛИН РАЛИФ РАЛИФФОВИЧ,СВ.ПРЕДПРИН.№ 8870</v>
          </cell>
          <cell r="C596">
            <v>26</v>
          </cell>
          <cell r="D596">
            <v>0</v>
          </cell>
          <cell r="E596">
            <v>0</v>
          </cell>
        </row>
        <row r="597">
          <cell r="A597" t="str">
            <v>84766256</v>
          </cell>
          <cell r="B597" t="str">
            <v>ИП АЗОВ АРСЕН ЗАЛИКОЕВИЧ</v>
          </cell>
          <cell r="C597">
            <v>140</v>
          </cell>
          <cell r="D597">
            <v>140</v>
          </cell>
          <cell r="E597">
            <v>0</v>
          </cell>
        </row>
        <row r="598">
          <cell r="A598" t="str">
            <v>84953946</v>
          </cell>
          <cell r="B598" t="str">
            <v>ЧП ФОКИН ВЯЧЕСЛАВ НИКОЛАЕВИЧ</v>
          </cell>
          <cell r="C598">
            <v>0</v>
          </cell>
          <cell r="D598">
            <v>44</v>
          </cell>
          <cell r="E598">
            <v>44</v>
          </cell>
        </row>
        <row r="599">
          <cell r="A599" t="str">
            <v>85154549</v>
          </cell>
          <cell r="B599" t="str">
            <v>ЧП БАРЫШЕВ МИХАИЛ ЮРЬЕВИЧ</v>
          </cell>
          <cell r="C599">
            <v>0</v>
          </cell>
          <cell r="D599">
            <v>27</v>
          </cell>
          <cell r="E599">
            <v>27</v>
          </cell>
        </row>
        <row r="600">
          <cell r="A600" t="str">
            <v>85155342</v>
          </cell>
          <cell r="B600" t="str">
            <v>"ПБОЮЛ СМОЛИН Ю.А."</v>
          </cell>
          <cell r="C600">
            <v>120</v>
          </cell>
          <cell r="D600">
            <v>0</v>
          </cell>
        </row>
        <row r="601">
          <cell r="A601" t="str">
            <v>85164631</v>
          </cell>
          <cell r="B601" t="str">
            <v>ПБОЮЛ АДАМЯН Ю.У.</v>
          </cell>
          <cell r="C601">
            <v>15</v>
          </cell>
          <cell r="D601">
            <v>15</v>
          </cell>
          <cell r="E601">
            <v>15</v>
          </cell>
        </row>
        <row r="602">
          <cell r="A602" t="str">
            <v>86142726</v>
          </cell>
          <cell r="B602" t="str">
            <v>Ч.П.ВЫСОЦКИЙ НИКОЛАЙ ГРИГОРЬЕВИЧ П-Т I-МД N 646983 КЛИМОВСКИМ РОВД БРЯНСКАЯ ОБЛ.</v>
          </cell>
          <cell r="C602">
            <v>0</v>
          </cell>
        </row>
        <row r="603">
          <cell r="A603" t="str">
            <v>86395864</v>
          </cell>
          <cell r="B603" t="str">
            <v>ИЧП ГЕРАСИМОВ ВЯЧЕСЛАВ ПЕТРОВИЧ         СВ.478 ОТ 18.01.95Г. ПАСП.VII-ЖТ 633962</v>
          </cell>
          <cell r="C603">
            <v>0</v>
          </cell>
          <cell r="D603">
            <v>0</v>
          </cell>
          <cell r="E603">
            <v>0</v>
          </cell>
        </row>
        <row r="604">
          <cell r="A604" t="str">
            <v>87045161</v>
          </cell>
          <cell r="B604" t="str">
            <v>АЛЕШИН РОМАН ВИКТОРОВИЧ</v>
          </cell>
          <cell r="C604">
            <v>0</v>
          </cell>
          <cell r="D604">
            <v>12</v>
          </cell>
          <cell r="E604">
            <v>12</v>
          </cell>
        </row>
        <row r="605">
          <cell r="A605" t="str">
            <v>87101474</v>
          </cell>
          <cell r="B605" t="str">
            <v>БАЙКОВ АХАТ АСГАТОВИЧ</v>
          </cell>
          <cell r="C605">
            <v>0</v>
          </cell>
        </row>
        <row r="606">
          <cell r="A606" t="str">
            <v>87293410</v>
          </cell>
          <cell r="B606" t="str">
            <v>АБРАМОВ Г.И. ПАСПОРТ 18 97 019741</v>
          </cell>
          <cell r="C606">
            <v>83</v>
          </cell>
          <cell r="D606">
            <v>83</v>
          </cell>
          <cell r="E606">
            <v>0</v>
          </cell>
        </row>
        <row r="607">
          <cell r="A607" t="str">
            <v>88344032</v>
          </cell>
          <cell r="B607" t="str">
            <v>СОЛОМИН ГЕННАДИЙ ГЕННАДЬЕВИЧ</v>
          </cell>
          <cell r="C607">
            <v>7</v>
          </cell>
          <cell r="D607">
            <v>7</v>
          </cell>
          <cell r="E607">
            <v>7</v>
          </cell>
        </row>
        <row r="608">
          <cell r="A608" t="str">
            <v>А0054840</v>
          </cell>
          <cell r="B608" t="str">
            <v>ПР-ВО А/К ДЕЛЬТА ЭР ЛАЙНЗ</v>
          </cell>
          <cell r="C608">
            <v>0</v>
          </cell>
          <cell r="D608">
            <v>0</v>
          </cell>
          <cell r="E608">
            <v>0</v>
          </cell>
        </row>
      </sheetData>
      <sheetData sheetId="6" refreshError="1">
        <row r="1">
          <cell r="A1" t="str">
            <v>экспорт по-месячно 98</v>
          </cell>
          <cell r="B1" t="str">
            <v>First_G022</v>
          </cell>
          <cell r="C1" t="str">
            <v>1</v>
          </cell>
          <cell r="D1" t="str">
            <v>2</v>
          </cell>
          <cell r="E1" t="str">
            <v>3</v>
          </cell>
          <cell r="F1" t="str">
            <v>4</v>
          </cell>
          <cell r="G1" t="str">
            <v>5</v>
          </cell>
          <cell r="H1" t="str">
            <v>6</v>
          </cell>
          <cell r="I1" t="str">
            <v>7</v>
          </cell>
          <cell r="J1" t="str">
            <v>8</v>
          </cell>
          <cell r="K1" t="str">
            <v>9</v>
          </cell>
          <cell r="L1" t="str">
            <v>10</v>
          </cell>
        </row>
        <row r="2">
          <cell r="A2" t="str">
            <v>00186654</v>
          </cell>
          <cell r="B2" t="str">
            <v>ГОРОДЖА ЛЕОНИД БОРИСОВИЧ ПАСП.IV-ТО 548254 ВЫД.ОВД Г.РУБЦОВСКА 16.01.78</v>
          </cell>
          <cell r="C2">
            <v>37</v>
          </cell>
          <cell r="D2">
            <v>18</v>
          </cell>
          <cell r="E2">
            <v>2</v>
          </cell>
          <cell r="F2">
            <v>163</v>
          </cell>
          <cell r="G2">
            <v>777</v>
          </cell>
          <cell r="H2">
            <v>2607</v>
          </cell>
          <cell r="I2">
            <v>2530</v>
          </cell>
          <cell r="J2">
            <v>31</v>
          </cell>
          <cell r="K2">
            <v>101</v>
          </cell>
          <cell r="L2">
            <v>3498</v>
          </cell>
        </row>
        <row r="3">
          <cell r="A3" t="str">
            <v>00000000</v>
          </cell>
          <cell r="B3" t="str">
            <v>"ФИHИМПИАHТИ (ИHТЕРHАЦИОHАЛ) ЛИМИТЕД"</v>
          </cell>
          <cell r="C3">
            <v>2907</v>
          </cell>
          <cell r="D3">
            <v>1341</v>
          </cell>
          <cell r="E3">
            <v>1977</v>
          </cell>
          <cell r="F3">
            <v>490</v>
          </cell>
          <cell r="G3">
            <v>1180</v>
          </cell>
          <cell r="H3">
            <v>2164</v>
          </cell>
          <cell r="I3">
            <v>1012</v>
          </cell>
          <cell r="J3">
            <v>1461</v>
          </cell>
          <cell r="K3">
            <v>2</v>
          </cell>
          <cell r="L3">
            <v>36</v>
          </cell>
        </row>
        <row r="4">
          <cell r="A4" t="str">
            <v>00000001</v>
          </cell>
          <cell r="B4" t="str">
            <v xml:space="preserve"> "НИКОЛАЕВ АНАТОЛИЙ ВАЛЕРЬЕВИЧ"п-т N 00504117</v>
          </cell>
          <cell r="C4">
            <v>53</v>
          </cell>
          <cell r="D4">
            <v>59</v>
          </cell>
          <cell r="E4">
            <v>141</v>
          </cell>
          <cell r="F4">
            <v>205</v>
          </cell>
          <cell r="G4">
            <v>246</v>
          </cell>
          <cell r="H4">
            <v>310</v>
          </cell>
          <cell r="I4">
            <v>421</v>
          </cell>
          <cell r="J4">
            <v>619</v>
          </cell>
          <cell r="K4">
            <v>723</v>
          </cell>
          <cell r="L4">
            <v>1229</v>
          </cell>
        </row>
        <row r="5">
          <cell r="A5" t="str">
            <v>00105710</v>
          </cell>
          <cell r="B5" t="str">
            <v>ОАО"НОВОСИБИРСКЭНЕРГО"</v>
          </cell>
          <cell r="C5">
            <v>10</v>
          </cell>
          <cell r="D5">
            <v>715</v>
          </cell>
          <cell r="E5">
            <v>2440</v>
          </cell>
          <cell r="F5">
            <v>728</v>
          </cell>
          <cell r="G5">
            <v>548</v>
          </cell>
          <cell r="H5">
            <v>527</v>
          </cell>
          <cell r="I5">
            <v>495</v>
          </cell>
          <cell r="J5">
            <v>688</v>
          </cell>
          <cell r="K5">
            <v>455</v>
          </cell>
          <cell r="L5">
            <v>402</v>
          </cell>
        </row>
        <row r="6">
          <cell r="A6" t="str">
            <v>00108973</v>
          </cell>
          <cell r="B6" t="str">
            <v>АО ЧЕХОВСКИЙ ОПЫТ.З-Д"ГИДPОСТАЛЬ"</v>
          </cell>
          <cell r="C6">
            <v>1740</v>
          </cell>
          <cell r="D6">
            <v>1</v>
          </cell>
          <cell r="E6">
            <v>3325</v>
          </cell>
          <cell r="F6">
            <v>1625</v>
          </cell>
          <cell r="G6">
            <v>3356</v>
          </cell>
          <cell r="H6">
            <v>2297</v>
          </cell>
          <cell r="I6">
            <v>2410</v>
          </cell>
          <cell r="J6">
            <v>1</v>
          </cell>
          <cell r="K6">
            <v>4230</v>
          </cell>
          <cell r="L6">
            <v>2</v>
          </cell>
        </row>
        <row r="7">
          <cell r="A7" t="str">
            <v>00110833</v>
          </cell>
          <cell r="B7" t="str">
            <v>ОАО "УРАЛЭНЕРГОРЕМОНТ"                                                      1322</v>
          </cell>
          <cell r="C7">
            <v>31</v>
          </cell>
          <cell r="D7">
            <v>53</v>
          </cell>
          <cell r="E7">
            <v>31</v>
          </cell>
          <cell r="F7">
            <v>53</v>
          </cell>
          <cell r="G7">
            <v>31</v>
          </cell>
          <cell r="H7">
            <v>53</v>
          </cell>
        </row>
        <row r="8">
          <cell r="A8" t="str">
            <v>00117794</v>
          </cell>
          <cell r="B8" t="str">
            <v>АО "ТРЕСТ ГИДРОМОНТАЖ"</v>
          </cell>
          <cell r="C8">
            <v>53</v>
          </cell>
          <cell r="D8">
            <v>59</v>
          </cell>
          <cell r="E8">
            <v>141</v>
          </cell>
          <cell r="F8">
            <v>7</v>
          </cell>
          <cell r="G8">
            <v>246</v>
          </cell>
          <cell r="H8">
            <v>310</v>
          </cell>
          <cell r="I8">
            <v>421</v>
          </cell>
          <cell r="J8">
            <v>619</v>
          </cell>
          <cell r="K8">
            <v>723</v>
          </cell>
          <cell r="L8">
            <v>1229</v>
          </cell>
        </row>
        <row r="9">
          <cell r="A9" t="str">
            <v>00119273</v>
          </cell>
          <cell r="B9" t="str">
            <v>РЕФТИНСКОЕ МОНТАЖНОЕ УПРАВЛЕНИЕ</v>
          </cell>
          <cell r="C9">
            <v>40</v>
          </cell>
          <cell r="D9">
            <v>40</v>
          </cell>
          <cell r="E9">
            <v>0</v>
          </cell>
          <cell r="F9">
            <v>0</v>
          </cell>
          <cell r="G9">
            <v>0</v>
          </cell>
          <cell r="H9">
            <v>0</v>
          </cell>
          <cell r="I9">
            <v>0</v>
          </cell>
          <cell r="J9">
            <v>0</v>
          </cell>
          <cell r="K9">
            <v>0</v>
          </cell>
          <cell r="L9">
            <v>40</v>
          </cell>
        </row>
        <row r="10">
          <cell r="A10" t="str">
            <v>00120282</v>
          </cell>
          <cell r="B10" t="str">
            <v>ЗАО " ВОЛГОЭНЕРГОМОНТАЖ "</v>
          </cell>
          <cell r="C10">
            <v>204</v>
          </cell>
          <cell r="D10">
            <v>1662</v>
          </cell>
          <cell r="E10">
            <v>0</v>
          </cell>
          <cell r="F10">
            <v>4025</v>
          </cell>
          <cell r="G10">
            <v>204</v>
          </cell>
          <cell r="H10">
            <v>1662</v>
          </cell>
          <cell r="I10">
            <v>204</v>
          </cell>
          <cell r="J10">
            <v>1662</v>
          </cell>
          <cell r="K10">
            <v>0</v>
          </cell>
          <cell r="L10">
            <v>4025</v>
          </cell>
        </row>
        <row r="11">
          <cell r="A11" t="str">
            <v>00121293</v>
          </cell>
          <cell r="B11" t="str">
            <v>БЕЛОЯРСКОЕ МОНТАЖНОЕ УПРАВЛЕНИЕ ЗАО  ТРЕСТ "УРАЛЭНЕРГОМОНТАЖ"</v>
          </cell>
          <cell r="C11">
            <v>20</v>
          </cell>
          <cell r="D11">
            <v>36</v>
          </cell>
          <cell r="E11">
            <v>107</v>
          </cell>
          <cell r="F11">
            <v>20</v>
          </cell>
          <cell r="G11">
            <v>36</v>
          </cell>
          <cell r="H11">
            <v>107</v>
          </cell>
          <cell r="I11">
            <v>20</v>
          </cell>
          <cell r="J11">
            <v>0</v>
          </cell>
          <cell r="K11">
            <v>36</v>
          </cell>
          <cell r="L11">
            <v>107</v>
          </cell>
        </row>
        <row r="12">
          <cell r="A12" t="str">
            <v>00121711</v>
          </cell>
          <cell r="B12" t="str">
            <v>ЗАО ПО ЭЛЕКТРОМОНТАЖУ ЭЛЕКТРОСТАНЦИЙ И ПОДСТА</v>
          </cell>
          <cell r="C12">
            <v>0</v>
          </cell>
          <cell r="D12">
            <v>0</v>
          </cell>
          <cell r="E12">
            <v>0</v>
          </cell>
          <cell r="F12">
            <v>0</v>
          </cell>
          <cell r="G12">
            <v>0</v>
          </cell>
        </row>
        <row r="13">
          <cell r="A13" t="str">
            <v>00136298</v>
          </cell>
          <cell r="B13" t="str">
            <v>ОАО "РОСНЕФТЬ-САХАЛИНМОРНЕФТЕГАЗ"</v>
          </cell>
          <cell r="C13">
            <v>0</v>
          </cell>
          <cell r="D13">
            <v>0</v>
          </cell>
          <cell r="E13">
            <v>143</v>
          </cell>
          <cell r="F13">
            <v>0</v>
          </cell>
          <cell r="G13">
            <v>3</v>
          </cell>
          <cell r="H13">
            <v>143</v>
          </cell>
          <cell r="I13">
            <v>3</v>
          </cell>
          <cell r="J13">
            <v>0</v>
          </cell>
          <cell r="K13">
            <v>143</v>
          </cell>
          <cell r="L13">
            <v>0</v>
          </cell>
        </row>
        <row r="14">
          <cell r="A14" t="str">
            <v>00139608</v>
          </cell>
          <cell r="B14" t="str">
            <v>АООТ"УРАЛО-СИБИРСКИЕ МАГИСТРАЛЬНЫЕ НЕФТЕПРОВОДЫ ИМЕНИ Д.А.ЧЕРНЯЕВА"</v>
          </cell>
          <cell r="C14">
            <v>18</v>
          </cell>
          <cell r="D14">
            <v>7</v>
          </cell>
          <cell r="E14">
            <v>334</v>
          </cell>
          <cell r="F14">
            <v>18</v>
          </cell>
          <cell r="G14">
            <v>7</v>
          </cell>
          <cell r="H14">
            <v>334</v>
          </cell>
          <cell r="I14">
            <v>18</v>
          </cell>
          <cell r="J14">
            <v>0</v>
          </cell>
          <cell r="K14">
            <v>7</v>
          </cell>
          <cell r="L14">
            <v>334</v>
          </cell>
        </row>
        <row r="15">
          <cell r="A15" t="str">
            <v>00139614</v>
          </cell>
          <cell r="B15" t="str">
            <v>"ЧЕЛЯБИНСКОЕ РАЙОННОЕ НЕФТЕПРОВОДНОЕ УПРАВЛЕНИЕ"УР-СИБ.МАГИСТ.НЕФТЕПРОВОД"</v>
          </cell>
          <cell r="C15">
            <v>100</v>
          </cell>
          <cell r="D15">
            <v>500</v>
          </cell>
          <cell r="E15">
            <v>500</v>
          </cell>
          <cell r="F15">
            <v>79</v>
          </cell>
          <cell r="G15">
            <v>0</v>
          </cell>
          <cell r="H15">
            <v>27</v>
          </cell>
          <cell r="I15">
            <v>36</v>
          </cell>
          <cell r="J15">
            <v>27</v>
          </cell>
          <cell r="K15">
            <v>27</v>
          </cell>
          <cell r="L15">
            <v>0</v>
          </cell>
        </row>
        <row r="16">
          <cell r="A16" t="str">
            <v>00148056</v>
          </cell>
          <cell r="B16" t="str">
            <v>ОАО НПО "БУРОВАЯ ТЕХНИКА"</v>
          </cell>
          <cell r="C16">
            <v>0</v>
          </cell>
          <cell r="D16">
            <v>0</v>
          </cell>
          <cell r="E16">
            <v>0</v>
          </cell>
          <cell r="F16">
            <v>0</v>
          </cell>
          <cell r="G16">
            <v>0</v>
          </cell>
          <cell r="H16">
            <v>0</v>
          </cell>
          <cell r="I16">
            <v>0</v>
          </cell>
          <cell r="J16">
            <v>0</v>
          </cell>
          <cell r="K16">
            <v>0</v>
          </cell>
        </row>
        <row r="17">
          <cell r="A17" t="str">
            <v>00148990</v>
          </cell>
          <cell r="B17" t="str">
            <v>АО"HИЖHЕКАМСКШИHА"</v>
          </cell>
          <cell r="C17">
            <v>0</v>
          </cell>
          <cell r="D17">
            <v>0</v>
          </cell>
          <cell r="E17">
            <v>0</v>
          </cell>
          <cell r="F17">
            <v>0</v>
          </cell>
          <cell r="G17">
            <v>0</v>
          </cell>
        </row>
        <row r="18">
          <cell r="A18" t="str">
            <v>00149216</v>
          </cell>
          <cell r="B18" t="str">
            <v>АО "РЕЗИНОТЕХНИК" *0901000493</v>
          </cell>
          <cell r="C18">
            <v>1</v>
          </cell>
          <cell r="D18">
            <v>132</v>
          </cell>
          <cell r="E18">
            <v>71</v>
          </cell>
          <cell r="F18">
            <v>67</v>
          </cell>
          <cell r="G18">
            <v>0</v>
          </cell>
          <cell r="H18">
            <v>1</v>
          </cell>
          <cell r="I18">
            <v>60</v>
          </cell>
          <cell r="J18">
            <v>31</v>
          </cell>
          <cell r="K18">
            <v>31</v>
          </cell>
          <cell r="L18">
            <v>149</v>
          </cell>
        </row>
        <row r="19">
          <cell r="A19" t="str">
            <v>00149245</v>
          </cell>
          <cell r="B19" t="str">
            <v>"КУРСКРЕЗИНОТЕХНИКА"-АО ЗАКРЫТОГО ТИПА</v>
          </cell>
          <cell r="C19">
            <v>96</v>
          </cell>
          <cell r="D19">
            <v>150</v>
          </cell>
          <cell r="E19">
            <v>96</v>
          </cell>
          <cell r="F19">
            <v>150</v>
          </cell>
          <cell r="G19">
            <v>0</v>
          </cell>
          <cell r="H19">
            <v>0</v>
          </cell>
          <cell r="I19">
            <v>96</v>
          </cell>
          <cell r="J19">
            <v>0</v>
          </cell>
          <cell r="K19">
            <v>0</v>
          </cell>
          <cell r="L19">
            <v>150</v>
          </cell>
        </row>
        <row r="20">
          <cell r="A20" t="str">
            <v>00150946</v>
          </cell>
          <cell r="B20" t="str">
            <v>ОАО*БАШНЕФТЕХИМСНАБ*</v>
          </cell>
          <cell r="C20">
            <v>33</v>
          </cell>
          <cell r="D20">
            <v>13</v>
          </cell>
          <cell r="E20">
            <v>33</v>
          </cell>
          <cell r="F20">
            <v>13</v>
          </cell>
          <cell r="G20">
            <v>0</v>
          </cell>
          <cell r="H20">
            <v>0</v>
          </cell>
          <cell r="I20">
            <v>0</v>
          </cell>
          <cell r="J20">
            <v>0</v>
          </cell>
          <cell r="K20">
            <v>13</v>
          </cell>
        </row>
        <row r="21">
          <cell r="A21" t="str">
            <v>00153229</v>
          </cell>
          <cell r="B21" t="str">
            <v>АО "ГАЗСТРОЙДЕТАЛЬ"</v>
          </cell>
          <cell r="C21">
            <v>2</v>
          </cell>
          <cell r="D21">
            <v>183</v>
          </cell>
          <cell r="E21">
            <v>239</v>
          </cell>
          <cell r="F21">
            <v>2</v>
          </cell>
          <cell r="G21">
            <v>183</v>
          </cell>
          <cell r="H21">
            <v>239</v>
          </cell>
          <cell r="I21">
            <v>2</v>
          </cell>
          <cell r="J21">
            <v>0</v>
          </cell>
          <cell r="K21">
            <v>183</v>
          </cell>
          <cell r="L21">
            <v>239</v>
          </cell>
        </row>
        <row r="22">
          <cell r="A22" t="str">
            <v>00157983</v>
          </cell>
          <cell r="B22" t="str">
            <v>ДП "СПЕЦКОМПЛЕКТГАЗ"</v>
          </cell>
          <cell r="C22">
            <v>0</v>
          </cell>
          <cell r="D22">
            <v>191</v>
          </cell>
          <cell r="E22">
            <v>0</v>
          </cell>
          <cell r="F22">
            <v>191</v>
          </cell>
          <cell r="G22">
            <v>0</v>
          </cell>
          <cell r="H22">
            <v>0</v>
          </cell>
          <cell r="I22">
            <v>0</v>
          </cell>
          <cell r="J22">
            <v>0</v>
          </cell>
          <cell r="K22">
            <v>0</v>
          </cell>
          <cell r="L22">
            <v>191</v>
          </cell>
        </row>
        <row r="23">
          <cell r="A23" t="str">
            <v>00159261</v>
          </cell>
          <cell r="B23" t="str">
            <v>ШАХТОУПРАВЛЕНИЕ "ЕГОРШИНСКОЕ" *6602000351</v>
          </cell>
          <cell r="C23">
            <v>40</v>
          </cell>
          <cell r="D23">
            <v>200</v>
          </cell>
          <cell r="E23">
            <v>40</v>
          </cell>
          <cell r="F23">
            <v>200</v>
          </cell>
          <cell r="G23">
            <v>0</v>
          </cell>
          <cell r="H23">
            <v>0</v>
          </cell>
          <cell r="I23">
            <v>0</v>
          </cell>
          <cell r="J23">
            <v>0</v>
          </cell>
          <cell r="K23">
            <v>0</v>
          </cell>
          <cell r="L23">
            <v>200</v>
          </cell>
        </row>
        <row r="24">
          <cell r="A24" t="str">
            <v>00171859</v>
          </cell>
          <cell r="B24" t="str">
            <v>ЗАО "ДЕАЛ"</v>
          </cell>
          <cell r="C24">
            <v>0</v>
          </cell>
          <cell r="D24">
            <v>44</v>
          </cell>
          <cell r="E24">
            <v>107</v>
          </cell>
          <cell r="F24">
            <v>44</v>
          </cell>
          <cell r="G24">
            <v>107</v>
          </cell>
          <cell r="H24">
            <v>312</v>
          </cell>
          <cell r="I24">
            <v>95</v>
          </cell>
          <cell r="J24">
            <v>253</v>
          </cell>
          <cell r="K24">
            <v>253</v>
          </cell>
          <cell r="L24">
            <v>312</v>
          </cell>
        </row>
        <row r="25">
          <cell r="A25" t="str">
            <v>00172511</v>
          </cell>
          <cell r="B25" t="str">
            <v>АО ПТП "РЕЗОНАНС"                                                           0113</v>
          </cell>
          <cell r="C25">
            <v>91</v>
          </cell>
          <cell r="D25">
            <v>89</v>
          </cell>
          <cell r="E25">
            <v>91</v>
          </cell>
          <cell r="F25">
            <v>89</v>
          </cell>
          <cell r="G25">
            <v>111</v>
          </cell>
          <cell r="H25">
            <v>41</v>
          </cell>
          <cell r="I25">
            <v>172</v>
          </cell>
          <cell r="J25">
            <v>171</v>
          </cell>
          <cell r="K25">
            <v>13</v>
          </cell>
          <cell r="L25">
            <v>51</v>
          </cell>
        </row>
        <row r="26">
          <cell r="A26" t="str">
            <v>00186217</v>
          </cell>
          <cell r="B26" t="str">
            <v>АО "СЕВЕРСТАЛЬ"</v>
          </cell>
          <cell r="C26">
            <v>1740</v>
          </cell>
          <cell r="D26">
            <v>2196</v>
          </cell>
          <cell r="E26">
            <v>3325</v>
          </cell>
          <cell r="F26">
            <v>1625</v>
          </cell>
          <cell r="G26">
            <v>3356</v>
          </cell>
          <cell r="H26">
            <v>2297</v>
          </cell>
          <cell r="I26">
            <v>2410</v>
          </cell>
          <cell r="J26">
            <v>4452</v>
          </cell>
          <cell r="K26">
            <v>4230</v>
          </cell>
          <cell r="L26">
            <v>7287</v>
          </cell>
        </row>
        <row r="27">
          <cell r="A27" t="str">
            <v>00186424</v>
          </cell>
          <cell r="B27" t="str">
            <v>АО "МАГНИТОГОPСКИЙ МЕТ.КОМБИНАТ"</v>
          </cell>
          <cell r="C27">
            <v>60</v>
          </cell>
          <cell r="D27">
            <v>176</v>
          </cell>
          <cell r="E27">
            <v>175</v>
          </cell>
          <cell r="F27">
            <v>234</v>
          </cell>
          <cell r="G27">
            <v>199</v>
          </cell>
          <cell r="H27">
            <v>498</v>
          </cell>
          <cell r="I27">
            <v>513</v>
          </cell>
          <cell r="J27">
            <v>130</v>
          </cell>
          <cell r="K27">
            <v>63</v>
          </cell>
        </row>
        <row r="28">
          <cell r="A28" t="str">
            <v>00186430</v>
          </cell>
          <cell r="B28" t="str">
            <v>ОАО"ЗЛАТОУСТ.МЕТАЛЛУРГИЧЕСКИЙ ЗАВОД"</v>
          </cell>
          <cell r="C28">
            <v>5</v>
          </cell>
          <cell r="D28">
            <v>5</v>
          </cell>
          <cell r="E28">
            <v>0</v>
          </cell>
          <cell r="F28">
            <v>0</v>
          </cell>
          <cell r="G28">
            <v>0</v>
          </cell>
          <cell r="H28">
            <v>0</v>
          </cell>
          <cell r="I28">
            <v>0</v>
          </cell>
          <cell r="J28">
            <v>0</v>
          </cell>
          <cell r="K28">
            <v>5</v>
          </cell>
        </row>
        <row r="29">
          <cell r="A29" t="str">
            <v>00186565</v>
          </cell>
          <cell r="B29" t="str">
            <v>АООТ "ВЭСТ-МД"</v>
          </cell>
          <cell r="C29">
            <v>3</v>
          </cell>
          <cell r="D29">
            <v>3</v>
          </cell>
          <cell r="E29">
            <v>67</v>
          </cell>
          <cell r="F29">
            <v>5</v>
          </cell>
          <cell r="G29">
            <v>7</v>
          </cell>
          <cell r="H29">
            <v>26</v>
          </cell>
          <cell r="I29">
            <v>23</v>
          </cell>
          <cell r="J29">
            <v>24</v>
          </cell>
          <cell r="K29">
            <v>25</v>
          </cell>
          <cell r="L29">
            <v>35</v>
          </cell>
        </row>
        <row r="30">
          <cell r="A30" t="str">
            <v>00186571</v>
          </cell>
          <cell r="B30" t="str">
            <v>АООТ "ВОЛЖСКИЙ ТРУБНЫЙ ЗАВОД"</v>
          </cell>
          <cell r="C30">
            <v>636</v>
          </cell>
          <cell r="D30">
            <v>185</v>
          </cell>
          <cell r="E30">
            <v>369</v>
          </cell>
          <cell r="F30">
            <v>636</v>
          </cell>
          <cell r="G30">
            <v>185</v>
          </cell>
          <cell r="H30">
            <v>369</v>
          </cell>
        </row>
        <row r="31">
          <cell r="A31" t="str">
            <v>00186588</v>
          </cell>
          <cell r="B31" t="str">
            <v>АО "ТРУБОСТАЛЬ"</v>
          </cell>
          <cell r="C31">
            <v>177</v>
          </cell>
          <cell r="D31">
            <v>233</v>
          </cell>
          <cell r="E31">
            <v>136</v>
          </cell>
          <cell r="F31">
            <v>177</v>
          </cell>
          <cell r="G31">
            <v>233</v>
          </cell>
          <cell r="H31">
            <v>136</v>
          </cell>
          <cell r="I31">
            <v>136</v>
          </cell>
          <cell r="J31">
            <v>18</v>
          </cell>
          <cell r="K31">
            <v>20</v>
          </cell>
          <cell r="L31">
            <v>18</v>
          </cell>
        </row>
        <row r="32">
          <cell r="A32" t="str">
            <v>00186602</v>
          </cell>
          <cell r="B32" t="str">
            <v>ОАО"ТАГАНРОГСКИЙ МЕТАЛЛУРГИЧЕСКИЙ ЗАВОД"</v>
          </cell>
          <cell r="C32">
            <v>2907</v>
          </cell>
          <cell r="D32">
            <v>1341</v>
          </cell>
          <cell r="E32">
            <v>1977</v>
          </cell>
          <cell r="F32">
            <v>490</v>
          </cell>
          <cell r="G32">
            <v>1180</v>
          </cell>
          <cell r="H32">
            <v>2164</v>
          </cell>
          <cell r="I32">
            <v>2630</v>
          </cell>
          <cell r="J32">
            <v>1461</v>
          </cell>
          <cell r="K32">
            <v>4803</v>
          </cell>
          <cell r="L32">
            <v>1659</v>
          </cell>
        </row>
        <row r="33">
          <cell r="A33" t="str">
            <v>00186619</v>
          </cell>
          <cell r="B33" t="str">
            <v>ОАО "УРАЛТРУБОСТАЛЬ" НОВОТРУБНЫЙ З-Д</v>
          </cell>
          <cell r="C33">
            <v>2399</v>
          </cell>
          <cell r="D33">
            <v>4901</v>
          </cell>
          <cell r="E33">
            <v>4460</v>
          </cell>
          <cell r="F33">
            <v>3983</v>
          </cell>
          <cell r="G33">
            <v>2791</v>
          </cell>
          <cell r="H33">
            <v>3520</v>
          </cell>
          <cell r="I33">
            <v>3588</v>
          </cell>
          <cell r="J33">
            <v>2203</v>
          </cell>
          <cell r="K33">
            <v>3841</v>
          </cell>
          <cell r="L33">
            <v>2969</v>
          </cell>
        </row>
        <row r="34">
          <cell r="A34" t="str">
            <v>00186625</v>
          </cell>
          <cell r="B34" t="str">
            <v>ОАО СЕВЕРСКИЙ ТРУБНЫЙ ЗАВОД</v>
          </cell>
          <cell r="C34">
            <v>211</v>
          </cell>
          <cell r="D34">
            <v>715</v>
          </cell>
          <cell r="E34">
            <v>2440</v>
          </cell>
          <cell r="F34">
            <v>728</v>
          </cell>
          <cell r="G34">
            <v>548</v>
          </cell>
          <cell r="H34">
            <v>527</v>
          </cell>
          <cell r="I34">
            <v>495</v>
          </cell>
          <cell r="J34">
            <v>688</v>
          </cell>
          <cell r="K34">
            <v>455</v>
          </cell>
          <cell r="L34">
            <v>402</v>
          </cell>
        </row>
        <row r="35">
          <cell r="A35" t="str">
            <v>00186631</v>
          </cell>
          <cell r="B35" t="str">
            <v>ОАО "СИНАРСКИЙ ТРУБНЫЙ ЗАВОД"</v>
          </cell>
          <cell r="C35">
            <v>114</v>
          </cell>
          <cell r="D35">
            <v>163</v>
          </cell>
          <cell r="E35">
            <v>346</v>
          </cell>
          <cell r="F35">
            <v>346</v>
          </cell>
          <cell r="G35">
            <v>84</v>
          </cell>
          <cell r="H35">
            <v>142</v>
          </cell>
          <cell r="I35">
            <v>144</v>
          </cell>
          <cell r="J35">
            <v>812</v>
          </cell>
          <cell r="K35">
            <v>683</v>
          </cell>
          <cell r="L35">
            <v>541</v>
          </cell>
        </row>
        <row r="36">
          <cell r="A36" t="str">
            <v>00186654</v>
          </cell>
          <cell r="B36" t="str">
            <v>АО ОТ "ЧЕЛЯБИНСКИЙ ТРУБОПРОКАТНЫЙ ЗАВОД"</v>
          </cell>
          <cell r="C36">
            <v>948</v>
          </cell>
          <cell r="D36">
            <v>1291</v>
          </cell>
          <cell r="E36">
            <v>2320</v>
          </cell>
          <cell r="F36">
            <v>2522</v>
          </cell>
          <cell r="G36">
            <v>777</v>
          </cell>
          <cell r="H36">
            <v>2607</v>
          </cell>
          <cell r="I36">
            <v>2530</v>
          </cell>
          <cell r="J36">
            <v>2189</v>
          </cell>
          <cell r="K36">
            <v>5778</v>
          </cell>
          <cell r="L36">
            <v>3498</v>
          </cell>
        </row>
        <row r="37">
          <cell r="A37" t="str">
            <v>00186849</v>
          </cell>
          <cell r="B37" t="str">
            <v>"МИХАЙЛОВСКИЙ ГОК"- ОАО</v>
          </cell>
          <cell r="C37">
            <v>0</v>
          </cell>
          <cell r="D37">
            <v>1</v>
          </cell>
          <cell r="E37">
            <v>0</v>
          </cell>
          <cell r="F37">
            <v>0</v>
          </cell>
          <cell r="G37">
            <v>1</v>
          </cell>
          <cell r="H37">
            <v>0</v>
          </cell>
          <cell r="I37">
            <v>120</v>
          </cell>
          <cell r="J37">
            <v>0</v>
          </cell>
          <cell r="K37">
            <v>0</v>
          </cell>
          <cell r="L37">
            <v>120</v>
          </cell>
        </row>
        <row r="38">
          <cell r="A38" t="str">
            <v>00188110</v>
          </cell>
          <cell r="B38" t="str">
            <v>ОАО "АЛТАЙ-КОКС"</v>
          </cell>
          <cell r="C38">
            <v>94</v>
          </cell>
          <cell r="D38">
            <v>94</v>
          </cell>
          <cell r="E38">
            <v>0</v>
          </cell>
          <cell r="F38">
            <v>0</v>
          </cell>
          <cell r="G38">
            <v>0</v>
          </cell>
          <cell r="H38">
            <v>0</v>
          </cell>
          <cell r="I38">
            <v>0</v>
          </cell>
          <cell r="J38">
            <v>0</v>
          </cell>
          <cell r="K38">
            <v>94</v>
          </cell>
        </row>
        <row r="39">
          <cell r="A39" t="str">
            <v>00193861</v>
          </cell>
          <cell r="B39" t="str">
            <v>ОАО "ВИШНЕВОГОРСКИЙ ГОК"</v>
          </cell>
          <cell r="C39">
            <v>60</v>
          </cell>
          <cell r="D39">
            <v>54</v>
          </cell>
          <cell r="E39">
            <v>37</v>
          </cell>
          <cell r="F39">
            <v>60</v>
          </cell>
          <cell r="G39">
            <v>54</v>
          </cell>
          <cell r="H39">
            <v>37</v>
          </cell>
          <cell r="I39">
            <v>37</v>
          </cell>
          <cell r="J39">
            <v>219</v>
          </cell>
          <cell r="K39">
            <v>50</v>
          </cell>
          <cell r="L39">
            <v>219</v>
          </cell>
        </row>
        <row r="40">
          <cell r="A40" t="str">
            <v>00210571</v>
          </cell>
          <cell r="B40" t="str">
            <v>ОАО "УРАЛМАШ"                                                               0446</v>
          </cell>
          <cell r="C40">
            <v>0</v>
          </cell>
          <cell r="D40">
            <v>0</v>
          </cell>
          <cell r="E40">
            <v>0</v>
          </cell>
          <cell r="F40">
            <v>0</v>
          </cell>
          <cell r="G40">
            <v>0</v>
          </cell>
          <cell r="H40">
            <v>0</v>
          </cell>
          <cell r="I40">
            <v>0</v>
          </cell>
          <cell r="J40">
            <v>0</v>
          </cell>
          <cell r="K40">
            <v>0</v>
          </cell>
        </row>
        <row r="41">
          <cell r="A41" t="str">
            <v>00210766</v>
          </cell>
          <cell r="B41" t="str">
            <v>АО БМЗ</v>
          </cell>
          <cell r="C41">
            <v>0</v>
          </cell>
          <cell r="D41">
            <v>0</v>
          </cell>
          <cell r="E41">
            <v>0</v>
          </cell>
          <cell r="F41">
            <v>0</v>
          </cell>
        </row>
        <row r="42">
          <cell r="A42" t="str">
            <v>00210921</v>
          </cell>
          <cell r="B42" t="str">
            <v>ОАО  ЗАВОД"ДАЛЬДИЗЕЛЬ"</v>
          </cell>
          <cell r="C42">
            <v>0</v>
          </cell>
          <cell r="D42">
            <v>0</v>
          </cell>
          <cell r="E42">
            <v>0</v>
          </cell>
          <cell r="F42">
            <v>0</v>
          </cell>
          <cell r="G42">
            <v>0</v>
          </cell>
          <cell r="H42">
            <v>0</v>
          </cell>
          <cell r="I42">
            <v>0</v>
          </cell>
        </row>
        <row r="43">
          <cell r="A43" t="str">
            <v>00212179</v>
          </cell>
          <cell r="B43" t="str">
            <v>ГП ГОС.НАУЧНЫЙ ЦЕНТР РФ - НПО ПО ТЕХНОЛОГИИ МАШИНОСТРОЕНИЯ (ЦНИИТМАШ)</v>
          </cell>
          <cell r="C43">
            <v>0</v>
          </cell>
          <cell r="D43">
            <v>0</v>
          </cell>
          <cell r="E43">
            <v>0</v>
          </cell>
        </row>
        <row r="44">
          <cell r="A44" t="str">
            <v>00231515</v>
          </cell>
          <cell r="B44" t="str">
            <v>ОАО "КАМАЗ", ЦПЗЧ</v>
          </cell>
          <cell r="C44">
            <v>0</v>
          </cell>
        </row>
        <row r="45">
          <cell r="A45" t="str">
            <v>00239402</v>
          </cell>
          <cell r="B45" t="str">
            <v>ОАО"ГАЛИЧСКИЙ АВТОКРАНОВЫЙ ЗАВОД"</v>
          </cell>
          <cell r="C45">
            <v>112</v>
          </cell>
          <cell r="D45">
            <v>112</v>
          </cell>
          <cell r="E45">
            <v>52</v>
          </cell>
          <cell r="F45">
            <v>386</v>
          </cell>
          <cell r="G45">
            <v>0</v>
          </cell>
          <cell r="H45">
            <v>108</v>
          </cell>
          <cell r="I45">
            <v>102</v>
          </cell>
          <cell r="J45">
            <v>102</v>
          </cell>
          <cell r="K45">
            <v>0</v>
          </cell>
          <cell r="L45">
            <v>108</v>
          </cell>
        </row>
        <row r="46">
          <cell r="A46" t="str">
            <v>00244676</v>
          </cell>
          <cell r="B46" t="str">
            <v>ОАО "АГРИСОВГАЗ"</v>
          </cell>
          <cell r="C46">
            <v>91</v>
          </cell>
          <cell r="D46">
            <v>89</v>
          </cell>
          <cell r="E46">
            <v>91</v>
          </cell>
          <cell r="F46">
            <v>89</v>
          </cell>
          <cell r="G46">
            <v>111</v>
          </cell>
          <cell r="H46">
            <v>146</v>
          </cell>
          <cell r="I46">
            <v>216</v>
          </cell>
          <cell r="J46">
            <v>171</v>
          </cell>
          <cell r="K46">
            <v>171</v>
          </cell>
          <cell r="L46">
            <v>171</v>
          </cell>
        </row>
        <row r="47">
          <cell r="A47" t="str">
            <v>00259659</v>
          </cell>
          <cell r="B47" t="str">
            <v>ЗАО"ИНТЕРУРАЛ"</v>
          </cell>
          <cell r="C47">
            <v>0</v>
          </cell>
          <cell r="D47">
            <v>0</v>
          </cell>
          <cell r="E47">
            <v>0</v>
          </cell>
          <cell r="F47">
            <v>0</v>
          </cell>
          <cell r="G47">
            <v>0</v>
          </cell>
          <cell r="H47">
            <v>0</v>
          </cell>
          <cell r="I47">
            <v>0</v>
          </cell>
          <cell r="J47">
            <v>0</v>
          </cell>
        </row>
        <row r="48">
          <cell r="A48" t="str">
            <v>00278988</v>
          </cell>
          <cell r="B48" t="str">
            <v>ОАО "СВЕТОЧ"</v>
          </cell>
          <cell r="C48">
            <v>0</v>
          </cell>
          <cell r="D48">
            <v>0</v>
          </cell>
          <cell r="E48">
            <v>0</v>
          </cell>
          <cell r="F48">
            <v>0</v>
          </cell>
          <cell r="G48">
            <v>0</v>
          </cell>
          <cell r="H48">
            <v>0</v>
          </cell>
          <cell r="I48">
            <v>0</v>
          </cell>
          <cell r="J48">
            <v>0</v>
          </cell>
        </row>
        <row r="49">
          <cell r="A49" t="str">
            <v>00281683</v>
          </cell>
          <cell r="B49" t="str">
            <v>ОАО "АСБЕСТОЦЕМЕНТ"</v>
          </cell>
          <cell r="C49">
            <v>8</v>
          </cell>
          <cell r="D49">
            <v>8</v>
          </cell>
          <cell r="E49">
            <v>50</v>
          </cell>
          <cell r="F49">
            <v>4</v>
          </cell>
          <cell r="G49">
            <v>39</v>
          </cell>
          <cell r="H49">
            <v>87</v>
          </cell>
          <cell r="I49">
            <v>59</v>
          </cell>
          <cell r="J49">
            <v>4</v>
          </cell>
          <cell r="K49">
            <v>39</v>
          </cell>
          <cell r="L49">
            <v>87</v>
          </cell>
        </row>
        <row r="50">
          <cell r="A50" t="str">
            <v>00282642</v>
          </cell>
          <cell r="B50" t="str">
            <v>АО"СУХОЛОЖСКЦЕМЕНТ"</v>
          </cell>
          <cell r="C50">
            <v>93</v>
          </cell>
          <cell r="D50">
            <v>43</v>
          </cell>
          <cell r="E50">
            <v>95</v>
          </cell>
          <cell r="F50">
            <v>93</v>
          </cell>
          <cell r="G50">
            <v>43</v>
          </cell>
          <cell r="H50">
            <v>95</v>
          </cell>
          <cell r="I50">
            <v>0</v>
          </cell>
          <cell r="J50">
            <v>0</v>
          </cell>
          <cell r="K50">
            <v>43</v>
          </cell>
          <cell r="L50">
            <v>95</v>
          </cell>
        </row>
        <row r="51">
          <cell r="A51" t="str">
            <v>00287183</v>
          </cell>
          <cell r="B51" t="str">
            <v>ОАО  "ИРБИТСКИЙ СТЕКОЛЬНЫЙ ЗАВОД"</v>
          </cell>
          <cell r="C51">
            <v>11</v>
          </cell>
          <cell r="D51">
            <v>11</v>
          </cell>
          <cell r="E51">
            <v>0</v>
          </cell>
          <cell r="F51">
            <v>0</v>
          </cell>
          <cell r="G51">
            <v>0</v>
          </cell>
          <cell r="H51">
            <v>0</v>
          </cell>
          <cell r="I51">
            <v>11</v>
          </cell>
        </row>
        <row r="52">
          <cell r="A52" t="str">
            <v>00288411</v>
          </cell>
          <cell r="B52" t="str">
            <v>ОАО ЗАВОД "УНИВЕРСАЛ"</v>
          </cell>
          <cell r="C52">
            <v>4</v>
          </cell>
          <cell r="D52">
            <v>4</v>
          </cell>
          <cell r="E52">
            <v>5</v>
          </cell>
          <cell r="F52">
            <v>64</v>
          </cell>
          <cell r="G52">
            <v>5</v>
          </cell>
          <cell r="H52">
            <v>42</v>
          </cell>
          <cell r="I52">
            <v>106</v>
          </cell>
          <cell r="J52">
            <v>0</v>
          </cell>
          <cell r="K52">
            <v>0</v>
          </cell>
          <cell r="L52">
            <v>106</v>
          </cell>
        </row>
        <row r="53">
          <cell r="A53" t="str">
            <v>00461706</v>
          </cell>
          <cell r="B53" t="str">
            <v>БАМР НАХОДКИНСКАЯ БАЗА АКТИВНОГО МОРСКОГО РЫБОЛОВСТВА</v>
          </cell>
          <cell r="C53">
            <v>0</v>
          </cell>
          <cell r="D53">
            <v>31</v>
          </cell>
          <cell r="E53">
            <v>0</v>
          </cell>
          <cell r="F53">
            <v>39</v>
          </cell>
          <cell r="G53">
            <v>31</v>
          </cell>
          <cell r="H53">
            <v>1</v>
          </cell>
          <cell r="I53">
            <v>39</v>
          </cell>
          <cell r="J53">
            <v>39</v>
          </cell>
          <cell r="K53">
            <v>93</v>
          </cell>
          <cell r="L53">
            <v>0</v>
          </cell>
        </row>
        <row r="54">
          <cell r="A54" t="str">
            <v>00470775</v>
          </cell>
          <cell r="B54" t="str">
            <v>ОАО "БАЛТРЫБСНАБСБЫТ"</v>
          </cell>
          <cell r="C54">
            <v>78</v>
          </cell>
          <cell r="D54">
            <v>78</v>
          </cell>
          <cell r="E54">
            <v>8</v>
          </cell>
          <cell r="F54">
            <v>135</v>
          </cell>
          <cell r="G54">
            <v>0</v>
          </cell>
          <cell r="H54">
            <v>67</v>
          </cell>
          <cell r="I54">
            <v>65</v>
          </cell>
          <cell r="J54">
            <v>67</v>
          </cell>
          <cell r="K54">
            <v>56</v>
          </cell>
          <cell r="L54">
            <v>26</v>
          </cell>
        </row>
        <row r="55">
          <cell r="A55" t="str">
            <v>01003288</v>
          </cell>
          <cell r="B55" t="str">
            <v>ЗАО "ТРУБНЫЙ ЗАВОД"</v>
          </cell>
          <cell r="C55">
            <v>46</v>
          </cell>
          <cell r="D55">
            <v>78</v>
          </cell>
          <cell r="E55">
            <v>40</v>
          </cell>
          <cell r="F55">
            <v>46</v>
          </cell>
          <cell r="G55">
            <v>46</v>
          </cell>
          <cell r="H55">
            <v>78</v>
          </cell>
          <cell r="I55">
            <v>0</v>
          </cell>
          <cell r="J55">
            <v>0</v>
          </cell>
          <cell r="K55">
            <v>40</v>
          </cell>
        </row>
        <row r="56">
          <cell r="A56" t="str">
            <v>01025290</v>
          </cell>
          <cell r="B56" t="str">
            <v>МУП"ШАДРИНСКВОДСТРОЙ",</v>
          </cell>
          <cell r="C56">
            <v>4</v>
          </cell>
          <cell r="D56">
            <v>70</v>
          </cell>
          <cell r="E56">
            <v>70</v>
          </cell>
          <cell r="F56">
            <v>4</v>
          </cell>
          <cell r="G56">
            <v>4</v>
          </cell>
          <cell r="H56">
            <v>70</v>
          </cell>
          <cell r="I56">
            <v>0</v>
          </cell>
          <cell r="J56">
            <v>0</v>
          </cell>
          <cell r="K56">
            <v>70</v>
          </cell>
          <cell r="L56">
            <v>70</v>
          </cell>
        </row>
        <row r="57">
          <cell r="A57" t="str">
            <v>01025462</v>
          </cell>
          <cell r="B57" t="str">
            <v>ЗАО "ВОДСТРОЙКОМПЛЕКТ"</v>
          </cell>
          <cell r="C57">
            <v>66</v>
          </cell>
          <cell r="D57">
            <v>66</v>
          </cell>
          <cell r="E57">
            <v>0</v>
          </cell>
          <cell r="F57">
            <v>0</v>
          </cell>
          <cell r="G57">
            <v>0</v>
          </cell>
          <cell r="H57">
            <v>66</v>
          </cell>
        </row>
        <row r="58">
          <cell r="A58" t="str">
            <v>01055747</v>
          </cell>
          <cell r="B58" t="str">
            <v>ВОРОНЕЖСКИЙ ТЕПЛОВОЗОРЕМОНТНЫЙ З-Д Г.ВОРОНЕЖ,УЛ.СВЕРДЛОВА,5 ПО ПОРУЧЕНИЮ</v>
          </cell>
          <cell r="C58">
            <v>82</v>
          </cell>
          <cell r="D58">
            <v>82</v>
          </cell>
          <cell r="E58">
            <v>216</v>
          </cell>
          <cell r="F58">
            <v>177</v>
          </cell>
          <cell r="G58">
            <v>8</v>
          </cell>
          <cell r="H58">
            <v>106</v>
          </cell>
          <cell r="I58">
            <v>115</v>
          </cell>
          <cell r="J58">
            <v>112</v>
          </cell>
        </row>
        <row r="59">
          <cell r="A59" t="str">
            <v>01058711</v>
          </cell>
          <cell r="B59" t="str">
            <v>ОПЫТНЫЙ ЗАВОД ПУТЕВЫХ МАШИН ЮУЖД *7451024448</v>
          </cell>
          <cell r="C59">
            <v>37</v>
          </cell>
          <cell r="D59">
            <v>28</v>
          </cell>
          <cell r="E59">
            <v>9</v>
          </cell>
          <cell r="F59">
            <v>37</v>
          </cell>
          <cell r="G59">
            <v>28</v>
          </cell>
          <cell r="H59">
            <v>9</v>
          </cell>
          <cell r="I59">
            <v>40</v>
          </cell>
        </row>
        <row r="60">
          <cell r="A60" t="str">
            <v>01088304</v>
          </cell>
          <cell r="B60" t="str">
            <v>ГУП"ЧЕЛЯБ.ДИСТ.ГРАЖД.СООРУЖЕНИЙ ЮУЖД МПС РФ"</v>
          </cell>
          <cell r="C60">
            <v>41</v>
          </cell>
          <cell r="D60">
            <v>41</v>
          </cell>
          <cell r="E60">
            <v>63</v>
          </cell>
        </row>
        <row r="61">
          <cell r="A61" t="str">
            <v>01103587</v>
          </cell>
          <cell r="B61" t="str">
            <v>ГП "ЦЕНТРЖЕЛДОРМЕТРОСНАБ"</v>
          </cell>
          <cell r="C61">
            <v>540</v>
          </cell>
          <cell r="D61">
            <v>183</v>
          </cell>
          <cell r="E61">
            <v>239</v>
          </cell>
          <cell r="F61">
            <v>540</v>
          </cell>
          <cell r="G61">
            <v>183</v>
          </cell>
          <cell r="H61">
            <v>239</v>
          </cell>
          <cell r="I61">
            <v>0</v>
          </cell>
          <cell r="J61">
            <v>540</v>
          </cell>
          <cell r="K61">
            <v>183</v>
          </cell>
          <cell r="L61">
            <v>239</v>
          </cell>
        </row>
        <row r="62">
          <cell r="A62" t="str">
            <v>01105379</v>
          </cell>
          <cell r="B62" t="str">
            <v>"ГЛАВНЫЙ МАТЕРИАЛЬНЫЙ СКЛАД ЮУЖД"</v>
          </cell>
          <cell r="C62">
            <v>2</v>
          </cell>
          <cell r="D62">
            <v>11</v>
          </cell>
          <cell r="E62">
            <v>11</v>
          </cell>
          <cell r="F62">
            <v>2</v>
          </cell>
          <cell r="G62">
            <v>7</v>
          </cell>
          <cell r="H62">
            <v>21</v>
          </cell>
          <cell r="I62">
            <v>144</v>
          </cell>
          <cell r="J62">
            <v>16</v>
          </cell>
          <cell r="K62">
            <v>21</v>
          </cell>
          <cell r="L62">
            <v>144</v>
          </cell>
        </row>
        <row r="63">
          <cell r="A63" t="str">
            <v>01105534</v>
          </cell>
          <cell r="B63" t="str">
            <v>ГОС.ПРЕДПРИЯТИЕ ПО МТС АЛТАЙСКОГО ОТДЕЛЕНИЯ ЗСЖД Г.БАРНАУЛ</v>
          </cell>
          <cell r="C63">
            <v>4</v>
          </cell>
          <cell r="D63">
            <v>4</v>
          </cell>
          <cell r="E63">
            <v>0</v>
          </cell>
          <cell r="F63">
            <v>0</v>
          </cell>
          <cell r="G63">
            <v>4</v>
          </cell>
        </row>
        <row r="64">
          <cell r="A64" t="str">
            <v>01126128</v>
          </cell>
          <cell r="B64" t="str">
            <v>"ПРИМОРСКОЕ МОРСКОЕ ПАРОХОДСТВО" ОАО</v>
          </cell>
          <cell r="C64">
            <v>0</v>
          </cell>
          <cell r="D64">
            <v>0</v>
          </cell>
          <cell r="E64">
            <v>0</v>
          </cell>
          <cell r="F64">
            <v>0</v>
          </cell>
          <cell r="G64">
            <v>0</v>
          </cell>
          <cell r="H64">
            <v>0</v>
          </cell>
          <cell r="I64">
            <v>0</v>
          </cell>
          <cell r="J64">
            <v>0</v>
          </cell>
          <cell r="K64">
            <v>0</v>
          </cell>
          <cell r="L64">
            <v>0</v>
          </cell>
        </row>
        <row r="65">
          <cell r="A65" t="str">
            <v>01232385</v>
          </cell>
          <cell r="B65" t="str">
            <v>ЗАО ЦПТК "Челябметаллургстрой"</v>
          </cell>
          <cell r="C65">
            <v>17</v>
          </cell>
          <cell r="D65">
            <v>32</v>
          </cell>
          <cell r="E65">
            <v>131</v>
          </cell>
          <cell r="F65">
            <v>47</v>
          </cell>
          <cell r="G65">
            <v>99</v>
          </cell>
          <cell r="H65">
            <v>58</v>
          </cell>
          <cell r="I65">
            <v>33</v>
          </cell>
          <cell r="J65">
            <v>58</v>
          </cell>
          <cell r="K65">
            <v>52</v>
          </cell>
          <cell r="L65">
            <v>28</v>
          </cell>
        </row>
        <row r="66">
          <cell r="A66" t="str">
            <v>01284695</v>
          </cell>
          <cell r="B66" t="str">
            <v>АООТ АЛЬМЕТЬЕВСКИЙ ТРУБНЫЙ ЗАВОД</v>
          </cell>
          <cell r="C66">
            <v>112</v>
          </cell>
          <cell r="D66">
            <v>50</v>
          </cell>
          <cell r="E66">
            <v>112</v>
          </cell>
          <cell r="F66">
            <v>134</v>
          </cell>
          <cell r="G66">
            <v>50</v>
          </cell>
          <cell r="H66">
            <v>45</v>
          </cell>
          <cell r="I66">
            <v>50</v>
          </cell>
          <cell r="J66">
            <v>0</v>
          </cell>
          <cell r="K66">
            <v>45</v>
          </cell>
          <cell r="L66">
            <v>134</v>
          </cell>
        </row>
        <row r="67">
          <cell r="A67" t="str">
            <v>01286783</v>
          </cell>
          <cell r="B67" t="str">
            <v>СМУ-1 "КРАСНОДАРНЕФТЕГАЗСТРОЙ" АООТ</v>
          </cell>
          <cell r="C67">
            <v>13</v>
          </cell>
          <cell r="D67">
            <v>12</v>
          </cell>
          <cell r="E67">
            <v>3</v>
          </cell>
        </row>
        <row r="68">
          <cell r="A68" t="str">
            <v>01287481</v>
          </cell>
          <cell r="B68" t="str">
            <v>ОАО"ПОДВОДТРУБОПРОВОДСТРОЙ"</v>
          </cell>
          <cell r="C68">
            <v>114</v>
          </cell>
          <cell r="D68">
            <v>163</v>
          </cell>
          <cell r="E68">
            <v>346</v>
          </cell>
          <cell r="F68">
            <v>346</v>
          </cell>
          <cell r="G68">
            <v>84</v>
          </cell>
          <cell r="H68">
            <v>142</v>
          </cell>
          <cell r="I68">
            <v>76</v>
          </cell>
          <cell r="J68">
            <v>812</v>
          </cell>
          <cell r="K68">
            <v>683</v>
          </cell>
          <cell r="L68">
            <v>541</v>
          </cell>
        </row>
        <row r="69">
          <cell r="A69" t="str">
            <v>01346054</v>
          </cell>
          <cell r="B69" t="str">
            <v>"СЕВКАВЭЛЕВАТОРСПЕЦСТРОЙ" ТОО</v>
          </cell>
          <cell r="C69">
            <v>2</v>
          </cell>
          <cell r="D69">
            <v>6</v>
          </cell>
          <cell r="E69">
            <v>2</v>
          </cell>
          <cell r="F69">
            <v>2</v>
          </cell>
          <cell r="G69">
            <v>6</v>
          </cell>
        </row>
        <row r="70">
          <cell r="A70" t="str">
            <v>01374109</v>
          </cell>
          <cell r="B70" t="str">
            <v>ЛЮБЕРЕЦКИЙ З-Д МОСТОСТРОИТЕЛЬНОГО ОБОРУДОВ.</v>
          </cell>
          <cell r="C70">
            <v>17</v>
          </cell>
          <cell r="D70">
            <v>32</v>
          </cell>
          <cell r="E70">
            <v>131</v>
          </cell>
          <cell r="F70">
            <v>47</v>
          </cell>
          <cell r="G70">
            <v>99</v>
          </cell>
          <cell r="H70">
            <v>49</v>
          </cell>
          <cell r="I70">
            <v>33</v>
          </cell>
          <cell r="J70">
            <v>58</v>
          </cell>
          <cell r="K70">
            <v>52</v>
          </cell>
          <cell r="L70">
            <v>52</v>
          </cell>
        </row>
        <row r="71">
          <cell r="A71" t="str">
            <v>01390931</v>
          </cell>
          <cell r="B71" t="str">
            <v>ОАО "СВЕРДЛОВСКМЕТРОСТРОЙ"</v>
          </cell>
          <cell r="C71">
            <v>34</v>
          </cell>
          <cell r="D71">
            <v>34</v>
          </cell>
          <cell r="E71">
            <v>0</v>
          </cell>
          <cell r="F71">
            <v>34</v>
          </cell>
        </row>
        <row r="72">
          <cell r="A72" t="str">
            <v>01391623</v>
          </cell>
          <cell r="B72" t="str">
            <v>АО"УРАЛМОСТОСТРОЙ"</v>
          </cell>
          <cell r="C72">
            <v>59</v>
          </cell>
          <cell r="D72">
            <v>118</v>
          </cell>
          <cell r="E72">
            <v>127</v>
          </cell>
          <cell r="F72">
            <v>59</v>
          </cell>
          <cell r="G72">
            <v>118</v>
          </cell>
          <cell r="H72">
            <v>127</v>
          </cell>
          <cell r="I72">
            <v>59</v>
          </cell>
          <cell r="J72">
            <v>0</v>
          </cell>
          <cell r="K72">
            <v>118</v>
          </cell>
          <cell r="L72">
            <v>127</v>
          </cell>
        </row>
        <row r="73">
          <cell r="A73" t="str">
            <v>01394395</v>
          </cell>
          <cell r="B73" t="str">
            <v>ОАО ЗАВОД СПЕЦИАЛЬНЫХ МОНТАЖНЫХ ИЗДЕЛИЙ                                 П.19-1</v>
          </cell>
          <cell r="C73">
            <v>60</v>
          </cell>
          <cell r="D73">
            <v>21</v>
          </cell>
          <cell r="E73">
            <v>60</v>
          </cell>
          <cell r="F73">
            <v>21</v>
          </cell>
          <cell r="G73">
            <v>0</v>
          </cell>
          <cell r="H73">
            <v>0</v>
          </cell>
          <cell r="I73">
            <v>21</v>
          </cell>
        </row>
        <row r="74">
          <cell r="A74" t="str">
            <v>01394863</v>
          </cell>
          <cell r="B74" t="str">
            <v>ЗАО МЗМЗ"ВОСТОКМЕТАЛЛУРГМОНТАЖ"</v>
          </cell>
          <cell r="C74">
            <v>60</v>
          </cell>
          <cell r="D74">
            <v>60</v>
          </cell>
          <cell r="E74">
            <v>60</v>
          </cell>
        </row>
        <row r="75">
          <cell r="A75" t="str">
            <v>01395615</v>
          </cell>
          <cell r="B75" t="str">
            <v>ЗАО "УПРАВЛЕНИЕ САНТЕХКОМПЛЕКТ ВОЛГОСАНТЕХМОНТАЖ"</v>
          </cell>
          <cell r="C75">
            <v>7</v>
          </cell>
          <cell r="D75">
            <v>7</v>
          </cell>
          <cell r="E75">
            <v>0</v>
          </cell>
          <cell r="F75">
            <v>0</v>
          </cell>
          <cell r="G75">
            <v>0</v>
          </cell>
          <cell r="H75">
            <v>0</v>
          </cell>
          <cell r="I75">
            <v>0</v>
          </cell>
          <cell r="J75">
            <v>0</v>
          </cell>
          <cell r="K75">
            <v>7</v>
          </cell>
        </row>
        <row r="76">
          <cell r="A76" t="str">
            <v>01399613</v>
          </cell>
          <cell r="B76" t="str">
            <v>ОАО"ЭНЕРГОМЕТАЛЛУРГМОНТАЖ"</v>
          </cell>
          <cell r="C76">
            <v>1</v>
          </cell>
          <cell r="D76">
            <v>1</v>
          </cell>
          <cell r="E76">
            <v>0</v>
          </cell>
          <cell r="F76">
            <v>0</v>
          </cell>
          <cell r="G76">
            <v>0</v>
          </cell>
          <cell r="H76">
            <v>0</v>
          </cell>
          <cell r="I76">
            <v>0</v>
          </cell>
          <cell r="J76">
            <v>0</v>
          </cell>
          <cell r="K76">
            <v>1</v>
          </cell>
        </row>
        <row r="77">
          <cell r="A77" t="str">
            <v>01423814</v>
          </cell>
          <cell r="B77" t="str">
            <v>АООТ"ВHИПИвзрывгеофизика" 140100,МОС.ОБЛ.,</v>
          </cell>
          <cell r="C77">
            <v>0</v>
          </cell>
          <cell r="D77">
            <v>17</v>
          </cell>
          <cell r="E77">
            <v>0</v>
          </cell>
          <cell r="F77">
            <v>0</v>
          </cell>
          <cell r="G77">
            <v>0</v>
          </cell>
          <cell r="H77">
            <v>0</v>
          </cell>
          <cell r="I77">
            <v>0</v>
          </cell>
          <cell r="J77">
            <v>0</v>
          </cell>
          <cell r="K77">
            <v>0</v>
          </cell>
          <cell r="L77">
            <v>17</v>
          </cell>
        </row>
        <row r="78">
          <cell r="A78" t="str">
            <v>01423984</v>
          </cell>
          <cell r="B78" t="str">
            <v>ГП "СОСНОВГЕОЛОГИЯ"</v>
          </cell>
          <cell r="C78">
            <v>22</v>
          </cell>
          <cell r="D78">
            <v>22</v>
          </cell>
          <cell r="E78">
            <v>22</v>
          </cell>
          <cell r="F78">
            <v>22</v>
          </cell>
          <cell r="G78">
            <v>0</v>
          </cell>
          <cell r="H78">
            <v>0</v>
          </cell>
          <cell r="I78">
            <v>0</v>
          </cell>
          <cell r="J78">
            <v>0</v>
          </cell>
          <cell r="K78">
            <v>0</v>
          </cell>
          <cell r="L78">
            <v>22</v>
          </cell>
        </row>
        <row r="79">
          <cell r="A79" t="str">
            <v>01871412</v>
          </cell>
          <cell r="B79" t="str">
            <v>АООТ"САМАРАМЕТАЛЛ"</v>
          </cell>
          <cell r="C79">
            <v>5</v>
          </cell>
          <cell r="D79">
            <v>5</v>
          </cell>
          <cell r="E79">
            <v>0</v>
          </cell>
          <cell r="F79">
            <v>0</v>
          </cell>
          <cell r="G79">
            <v>0</v>
          </cell>
          <cell r="H79">
            <v>0</v>
          </cell>
          <cell r="I79">
            <v>0</v>
          </cell>
          <cell r="J79">
            <v>0</v>
          </cell>
          <cell r="K79">
            <v>5</v>
          </cell>
        </row>
        <row r="80">
          <cell r="A80" t="str">
            <v>01872570</v>
          </cell>
          <cell r="B80" t="str">
            <v>ОАО КФ"HОВОСИБМЕТАЛЛ"</v>
          </cell>
          <cell r="C80">
            <v>125</v>
          </cell>
          <cell r="D80">
            <v>125</v>
          </cell>
          <cell r="E80">
            <v>0</v>
          </cell>
          <cell r="F80">
            <v>125</v>
          </cell>
        </row>
        <row r="81">
          <cell r="A81" t="str">
            <v>01872802</v>
          </cell>
          <cell r="B81" t="str">
            <v>ООО "ИРКУТСКМЕТАЛЛООПТТОРГ"</v>
          </cell>
          <cell r="C81">
            <v>6</v>
          </cell>
          <cell r="D81">
            <v>6</v>
          </cell>
          <cell r="E81">
            <v>6</v>
          </cell>
        </row>
        <row r="82">
          <cell r="A82" t="str">
            <v>02949352</v>
          </cell>
          <cell r="B82" t="str">
            <v>АО"БОРСКИЙ ТРУБНЫЙ ЗАВОД"</v>
          </cell>
          <cell r="C82">
            <v>82</v>
          </cell>
          <cell r="D82">
            <v>82</v>
          </cell>
          <cell r="E82">
            <v>216</v>
          </cell>
          <cell r="F82">
            <v>8</v>
          </cell>
          <cell r="G82">
            <v>8</v>
          </cell>
          <cell r="H82">
            <v>106</v>
          </cell>
          <cell r="I82">
            <v>115</v>
          </cell>
        </row>
        <row r="83">
          <cell r="A83" t="str">
            <v>02961287</v>
          </cell>
          <cell r="B83" t="str">
            <v>АООТ ИВОЛГА</v>
          </cell>
          <cell r="C83">
            <v>11</v>
          </cell>
          <cell r="D83">
            <v>12</v>
          </cell>
          <cell r="E83">
            <v>44</v>
          </cell>
          <cell r="F83">
            <v>11</v>
          </cell>
          <cell r="G83">
            <v>11</v>
          </cell>
          <cell r="H83">
            <v>12</v>
          </cell>
          <cell r="I83">
            <v>0</v>
          </cell>
          <cell r="J83">
            <v>0</v>
          </cell>
          <cell r="K83">
            <v>0</v>
          </cell>
          <cell r="L83">
            <v>44</v>
          </cell>
        </row>
        <row r="84">
          <cell r="A84" t="str">
            <v>03143119</v>
          </cell>
          <cell r="B84" t="str">
            <v>"ПРИБОЙ" АООТ</v>
          </cell>
          <cell r="C84">
            <v>2</v>
          </cell>
          <cell r="D84">
            <v>15</v>
          </cell>
          <cell r="E84">
            <v>14</v>
          </cell>
          <cell r="F84">
            <v>2</v>
          </cell>
          <cell r="G84">
            <v>15</v>
          </cell>
          <cell r="H84">
            <v>14</v>
          </cell>
          <cell r="I84">
            <v>2</v>
          </cell>
          <cell r="J84">
            <v>0</v>
          </cell>
          <cell r="K84">
            <v>15</v>
          </cell>
          <cell r="L84">
            <v>14</v>
          </cell>
        </row>
        <row r="85">
          <cell r="A85" t="str">
            <v>03146885</v>
          </cell>
          <cell r="B85" t="str">
            <v>АОЗТ "ЭПРОН-8"</v>
          </cell>
          <cell r="C85">
            <v>26</v>
          </cell>
          <cell r="D85">
            <v>26</v>
          </cell>
          <cell r="E85">
            <v>0</v>
          </cell>
          <cell r="F85">
            <v>0</v>
          </cell>
          <cell r="G85">
            <v>0</v>
          </cell>
          <cell r="H85">
            <v>0</v>
          </cell>
          <cell r="I85">
            <v>0</v>
          </cell>
          <cell r="J85">
            <v>0</v>
          </cell>
          <cell r="K85">
            <v>0</v>
          </cell>
          <cell r="L85">
            <v>26</v>
          </cell>
        </row>
        <row r="86">
          <cell r="A86" t="str">
            <v>03431870</v>
          </cell>
          <cell r="B86" t="str">
            <v>ТОО "ДОРОЖНИК"</v>
          </cell>
          <cell r="C86">
            <v>2</v>
          </cell>
          <cell r="D86">
            <v>37</v>
          </cell>
          <cell r="E86">
            <v>2</v>
          </cell>
          <cell r="F86">
            <v>37</v>
          </cell>
          <cell r="G86">
            <v>0</v>
          </cell>
          <cell r="H86">
            <v>0</v>
          </cell>
          <cell r="I86">
            <v>0</v>
          </cell>
          <cell r="J86">
            <v>2</v>
          </cell>
          <cell r="K86">
            <v>37</v>
          </cell>
        </row>
        <row r="87">
          <cell r="A87" t="str">
            <v>03533872</v>
          </cell>
          <cell r="B87" t="str">
            <v>ИНСТИТУТ ЯДЕРНОЙ ФИЗИКИ</v>
          </cell>
          <cell r="C87">
            <v>0</v>
          </cell>
          <cell r="D87">
            <v>0</v>
          </cell>
          <cell r="E87">
            <v>0</v>
          </cell>
          <cell r="F87">
            <v>0</v>
          </cell>
          <cell r="G87">
            <v>0</v>
          </cell>
          <cell r="H87">
            <v>0</v>
          </cell>
          <cell r="I87">
            <v>0</v>
          </cell>
          <cell r="J87">
            <v>0</v>
          </cell>
          <cell r="K87">
            <v>0</v>
          </cell>
          <cell r="L87">
            <v>0</v>
          </cell>
        </row>
        <row r="88">
          <cell r="A88" t="str">
            <v>03966128</v>
          </cell>
          <cell r="B88" t="str">
            <v>РЕВДИНСКОЕ УПП ВОС</v>
          </cell>
          <cell r="C88">
            <v>33</v>
          </cell>
          <cell r="D88">
            <v>65</v>
          </cell>
          <cell r="E88">
            <v>33</v>
          </cell>
          <cell r="F88">
            <v>65</v>
          </cell>
          <cell r="G88">
            <v>0</v>
          </cell>
          <cell r="H88">
            <v>33</v>
          </cell>
          <cell r="I88">
            <v>0</v>
          </cell>
          <cell r="J88">
            <v>0</v>
          </cell>
          <cell r="K88">
            <v>0</v>
          </cell>
          <cell r="L88">
            <v>65</v>
          </cell>
        </row>
        <row r="89">
          <cell r="A89" t="str">
            <v>04047621</v>
          </cell>
          <cell r="B89" t="str">
            <v>АДМИНИСТРАЦИЯ МЕСТНОГО САМОУПРАВЛЕНИЯ   ЛАХДЕНПОХСКОГО РАЙОНА</v>
          </cell>
          <cell r="C89">
            <v>0</v>
          </cell>
          <cell r="D89">
            <v>0</v>
          </cell>
          <cell r="E89">
            <v>0</v>
          </cell>
          <cell r="F89">
            <v>0</v>
          </cell>
          <cell r="G89">
            <v>0</v>
          </cell>
          <cell r="H89">
            <v>0</v>
          </cell>
          <cell r="I89">
            <v>0</v>
          </cell>
          <cell r="J89">
            <v>0</v>
          </cell>
          <cell r="K89">
            <v>0</v>
          </cell>
          <cell r="L89">
            <v>0</v>
          </cell>
        </row>
        <row r="90">
          <cell r="A90" t="str">
            <v>04574672</v>
          </cell>
          <cell r="B90" t="str">
            <v>ГП "БТОФ"</v>
          </cell>
          <cell r="C90">
            <v>0</v>
          </cell>
          <cell r="D90">
            <v>0</v>
          </cell>
          <cell r="E90">
            <v>0</v>
          </cell>
          <cell r="F90">
            <v>0</v>
          </cell>
          <cell r="G90">
            <v>0</v>
          </cell>
          <cell r="H90">
            <v>0</v>
          </cell>
          <cell r="I90">
            <v>0</v>
          </cell>
          <cell r="J90">
            <v>0</v>
          </cell>
          <cell r="K90">
            <v>0</v>
          </cell>
        </row>
        <row r="91">
          <cell r="A91" t="str">
            <v>04609011</v>
          </cell>
          <cell r="B91" t="str">
            <v>РПКФ "НОВОРОССИЙСК АО ЗАРУБЕЖСТРОЙМОНТАЖ"</v>
          </cell>
          <cell r="C91">
            <v>4</v>
          </cell>
          <cell r="D91">
            <v>163</v>
          </cell>
          <cell r="E91">
            <v>58</v>
          </cell>
          <cell r="F91">
            <v>163</v>
          </cell>
          <cell r="G91">
            <v>58</v>
          </cell>
          <cell r="H91">
            <v>0</v>
          </cell>
          <cell r="I91">
            <v>0</v>
          </cell>
          <cell r="J91">
            <v>163</v>
          </cell>
          <cell r="K91">
            <v>0</v>
          </cell>
          <cell r="L91">
            <v>58</v>
          </cell>
        </row>
        <row r="92">
          <cell r="A92" t="str">
            <v>04627492</v>
          </cell>
          <cell r="B92" t="str">
            <v>"СПЕЦГИДРОЭНЕРГОМОНТАЖ" ОАО</v>
          </cell>
          <cell r="C92">
            <v>0</v>
          </cell>
          <cell r="D92">
            <v>64</v>
          </cell>
          <cell r="E92">
            <v>6</v>
          </cell>
          <cell r="F92">
            <v>0</v>
          </cell>
          <cell r="G92">
            <v>64</v>
          </cell>
          <cell r="H92">
            <v>64</v>
          </cell>
          <cell r="I92">
            <v>0</v>
          </cell>
          <cell r="J92">
            <v>0</v>
          </cell>
          <cell r="K92">
            <v>0</v>
          </cell>
          <cell r="L92">
            <v>6</v>
          </cell>
        </row>
        <row r="93">
          <cell r="A93" t="str">
            <v>04696843</v>
          </cell>
          <cell r="B93" t="str">
            <v>ТОО "ЗАВОД ИНФОРМАЦИОННЫХ ТЕХНОЛОГИЙ    "ЛИТ"</v>
          </cell>
          <cell r="C93">
            <v>1</v>
          </cell>
          <cell r="D93">
            <v>33</v>
          </cell>
          <cell r="E93">
            <v>1</v>
          </cell>
          <cell r="F93">
            <v>33</v>
          </cell>
          <cell r="G93">
            <v>0</v>
          </cell>
          <cell r="H93">
            <v>0</v>
          </cell>
          <cell r="I93">
            <v>0</v>
          </cell>
          <cell r="J93">
            <v>33</v>
          </cell>
        </row>
        <row r="94">
          <cell r="A94" t="str">
            <v>04708167</v>
          </cell>
          <cell r="B94" t="str">
            <v>УГ-ПМТС /НОДХ-3/</v>
          </cell>
          <cell r="C94">
            <v>177</v>
          </cell>
          <cell r="D94">
            <v>191</v>
          </cell>
          <cell r="E94">
            <v>177</v>
          </cell>
          <cell r="F94">
            <v>191</v>
          </cell>
          <cell r="G94">
            <v>0</v>
          </cell>
          <cell r="H94">
            <v>0</v>
          </cell>
          <cell r="I94">
            <v>0</v>
          </cell>
          <cell r="J94">
            <v>0</v>
          </cell>
          <cell r="K94">
            <v>177</v>
          </cell>
          <cell r="L94">
            <v>191</v>
          </cell>
        </row>
        <row r="95">
          <cell r="A95" t="str">
            <v>04718869</v>
          </cell>
          <cell r="B95" t="str">
            <v>ОАО "ПЕРМСКАЯ ГРЭС"</v>
          </cell>
          <cell r="C95">
            <v>0</v>
          </cell>
          <cell r="D95">
            <v>170</v>
          </cell>
          <cell r="E95">
            <v>0</v>
          </cell>
          <cell r="F95">
            <v>170</v>
          </cell>
          <cell r="G95">
            <v>0</v>
          </cell>
          <cell r="H95">
            <v>0</v>
          </cell>
          <cell r="I95">
            <v>170</v>
          </cell>
        </row>
        <row r="96">
          <cell r="A96" t="str">
            <v>04730037</v>
          </cell>
          <cell r="B96" t="str">
            <v>ОАО  "ПРИКАСПИЙНЕФТЕСЕРВИС"</v>
          </cell>
          <cell r="C96">
            <v>18</v>
          </cell>
          <cell r="D96">
            <v>55</v>
          </cell>
          <cell r="E96">
            <v>106</v>
          </cell>
          <cell r="F96">
            <v>20</v>
          </cell>
          <cell r="G96">
            <v>18</v>
          </cell>
          <cell r="H96">
            <v>18</v>
          </cell>
          <cell r="I96">
            <v>106</v>
          </cell>
          <cell r="J96">
            <v>55</v>
          </cell>
          <cell r="K96">
            <v>106</v>
          </cell>
          <cell r="L96">
            <v>20</v>
          </cell>
        </row>
        <row r="97">
          <cell r="A97" t="str">
            <v>04803302</v>
          </cell>
          <cell r="B97" t="str">
            <v>АОЗТ УПТК "ЮЖУРАЛЭНЕРГОСТРОЙ"</v>
          </cell>
          <cell r="C97">
            <v>39</v>
          </cell>
          <cell r="D97">
            <v>149</v>
          </cell>
          <cell r="E97">
            <v>39</v>
          </cell>
          <cell r="F97">
            <v>149</v>
          </cell>
          <cell r="G97">
            <v>69</v>
          </cell>
          <cell r="H97">
            <v>34</v>
          </cell>
          <cell r="I97">
            <v>57</v>
          </cell>
          <cell r="J97">
            <v>69</v>
          </cell>
          <cell r="K97">
            <v>43</v>
          </cell>
          <cell r="L97">
            <v>10</v>
          </cell>
        </row>
        <row r="98">
          <cell r="A98" t="str">
            <v>04805746</v>
          </cell>
          <cell r="B98" t="str">
            <v>АООТ "НОЯБРЬСКИЕ ЭЛЕКТРИЧЕСКИЕ СЕТИ" ЭНЕРГОПРЕДПРИЯТИЯ АООТ "ТЮМЕНЬЭНЕРГО"</v>
          </cell>
          <cell r="C98">
            <v>3</v>
          </cell>
          <cell r="D98">
            <v>30</v>
          </cell>
          <cell r="E98">
            <v>3</v>
          </cell>
          <cell r="F98">
            <v>30</v>
          </cell>
          <cell r="G98">
            <v>3</v>
          </cell>
          <cell r="H98">
            <v>0</v>
          </cell>
          <cell r="I98">
            <v>0</v>
          </cell>
          <cell r="J98">
            <v>0</v>
          </cell>
          <cell r="K98">
            <v>30</v>
          </cell>
        </row>
        <row r="99">
          <cell r="A99" t="str">
            <v>04824369</v>
          </cell>
          <cell r="B99" t="str">
            <v>ГП "Д/В МОРСКАЯ ИНЖ.-ГЕОЛОГИЧ. ЭКСПЕДИЦИЯ"</v>
          </cell>
          <cell r="C99">
            <v>68</v>
          </cell>
          <cell r="D99">
            <v>187</v>
          </cell>
          <cell r="E99">
            <v>137</v>
          </cell>
          <cell r="F99">
            <v>39</v>
          </cell>
          <cell r="G99">
            <v>200</v>
          </cell>
          <cell r="H99">
            <v>200</v>
          </cell>
          <cell r="I99">
            <v>4</v>
          </cell>
          <cell r="J99">
            <v>29</v>
          </cell>
          <cell r="K99">
            <v>37</v>
          </cell>
          <cell r="L99">
            <v>29</v>
          </cell>
        </row>
        <row r="100">
          <cell r="A100" t="str">
            <v>04860395</v>
          </cell>
          <cell r="B100" t="str">
            <v>ВТФ "ВНИИМЕТМАШЭКСПОРТ"</v>
          </cell>
          <cell r="C100">
            <v>135</v>
          </cell>
          <cell r="D100">
            <v>58</v>
          </cell>
          <cell r="E100">
            <v>99</v>
          </cell>
          <cell r="F100">
            <v>135</v>
          </cell>
          <cell r="G100">
            <v>58</v>
          </cell>
          <cell r="H100">
            <v>99</v>
          </cell>
          <cell r="I100">
            <v>0</v>
          </cell>
          <cell r="J100">
            <v>0</v>
          </cell>
        </row>
        <row r="101">
          <cell r="A101" t="str">
            <v>04884214</v>
          </cell>
          <cell r="B101" t="str">
            <v>ЗАО"АДС С ИНДИЕЙ"СОВИНКОМ-ЦЕНТР"</v>
          </cell>
          <cell r="C101">
            <v>0</v>
          </cell>
          <cell r="D101">
            <v>0</v>
          </cell>
          <cell r="E101">
            <v>0</v>
          </cell>
        </row>
        <row r="102">
          <cell r="A102" t="str">
            <v>05013527</v>
          </cell>
          <cell r="B102" t="str">
            <v>ЗАО "ВЛАДИМИРАГРОВОДСТРОЙ"</v>
          </cell>
          <cell r="C102">
            <v>68</v>
          </cell>
          <cell r="D102">
            <v>29</v>
          </cell>
          <cell r="E102">
            <v>50</v>
          </cell>
          <cell r="F102">
            <v>59</v>
          </cell>
          <cell r="G102">
            <v>42</v>
          </cell>
          <cell r="H102">
            <v>59</v>
          </cell>
          <cell r="I102">
            <v>42</v>
          </cell>
          <cell r="J102">
            <v>0</v>
          </cell>
          <cell r="K102">
            <v>59</v>
          </cell>
          <cell r="L102">
            <v>42</v>
          </cell>
        </row>
        <row r="103">
          <cell r="A103" t="str">
            <v>05015331</v>
          </cell>
          <cell r="B103" t="str">
            <v>ОАО "ПОДОЛЬСКИЙ МАШЗАВОД"</v>
          </cell>
          <cell r="C103">
            <v>19</v>
          </cell>
          <cell r="D103">
            <v>164</v>
          </cell>
          <cell r="E103">
            <v>164</v>
          </cell>
        </row>
        <row r="104">
          <cell r="A104" t="str">
            <v>05030632</v>
          </cell>
          <cell r="B104" t="str">
            <v>ДП РАО "ГАЗПРОМ" "ГАЗКОМПЛЕКТИМПЭКС"</v>
          </cell>
          <cell r="C104">
            <v>625</v>
          </cell>
          <cell r="D104">
            <v>20</v>
          </cell>
          <cell r="E104">
            <v>36</v>
          </cell>
          <cell r="F104">
            <v>625</v>
          </cell>
          <cell r="G104">
            <v>20</v>
          </cell>
          <cell r="H104">
            <v>625</v>
          </cell>
          <cell r="I104">
            <v>20</v>
          </cell>
          <cell r="J104">
            <v>0</v>
          </cell>
          <cell r="K104">
            <v>36</v>
          </cell>
        </row>
        <row r="105">
          <cell r="A105" t="str">
            <v>05030856</v>
          </cell>
          <cell r="B105" t="str">
            <v>ЗАО "ЭНЕРГОМАШЭКСПОРТ"</v>
          </cell>
          <cell r="C105">
            <v>0</v>
          </cell>
          <cell r="D105">
            <v>0</v>
          </cell>
          <cell r="E105">
            <v>0</v>
          </cell>
          <cell r="F105">
            <v>0</v>
          </cell>
          <cell r="G105">
            <v>0</v>
          </cell>
          <cell r="H105">
            <v>0</v>
          </cell>
          <cell r="I105">
            <v>0</v>
          </cell>
          <cell r="J105">
            <v>0</v>
          </cell>
          <cell r="K105">
            <v>0</v>
          </cell>
          <cell r="L105">
            <v>0</v>
          </cell>
        </row>
        <row r="106">
          <cell r="A106" t="str">
            <v>05052846</v>
          </cell>
          <cell r="B106" t="str">
            <v>АО "КРАЙБЫТКОМПЛЕКТ"</v>
          </cell>
          <cell r="C106">
            <v>0</v>
          </cell>
          <cell r="D106">
            <v>0</v>
          </cell>
          <cell r="E106">
            <v>78</v>
          </cell>
          <cell r="F106">
            <v>40</v>
          </cell>
          <cell r="G106">
            <v>46</v>
          </cell>
          <cell r="H106">
            <v>78</v>
          </cell>
          <cell r="I106">
            <v>40</v>
          </cell>
          <cell r="J106">
            <v>0</v>
          </cell>
          <cell r="K106">
            <v>40</v>
          </cell>
        </row>
        <row r="107">
          <cell r="A107" t="str">
            <v>05229552</v>
          </cell>
          <cell r="B107" t="str">
            <v>ЗАО "ЛЕНЖИЛПРОМКОМПЛЕКТ"</v>
          </cell>
          <cell r="C107">
            <v>5</v>
          </cell>
          <cell r="D107">
            <v>5</v>
          </cell>
          <cell r="E107">
            <v>0</v>
          </cell>
          <cell r="F107">
            <v>0</v>
          </cell>
          <cell r="G107">
            <v>0</v>
          </cell>
          <cell r="H107">
            <v>0</v>
          </cell>
          <cell r="I107">
            <v>0</v>
          </cell>
          <cell r="J107">
            <v>0</v>
          </cell>
          <cell r="K107">
            <v>5</v>
          </cell>
        </row>
        <row r="108">
          <cell r="A108" t="str">
            <v>05434815</v>
          </cell>
          <cell r="B108" t="str">
            <v>ТОО МСП "ЭКСПОВЕСТРАHС"/ЗАО "ТРУБОИМПЕКС"</v>
          </cell>
          <cell r="C108">
            <v>0</v>
          </cell>
          <cell r="D108">
            <v>60</v>
          </cell>
          <cell r="E108">
            <v>0</v>
          </cell>
          <cell r="F108">
            <v>0</v>
          </cell>
          <cell r="G108">
            <v>0</v>
          </cell>
          <cell r="H108">
            <v>0</v>
          </cell>
          <cell r="I108">
            <v>0</v>
          </cell>
          <cell r="J108">
            <v>0</v>
          </cell>
          <cell r="K108">
            <v>0</v>
          </cell>
          <cell r="L108">
            <v>60</v>
          </cell>
        </row>
        <row r="109">
          <cell r="A109" t="str">
            <v>05744656</v>
          </cell>
          <cell r="B109" t="str">
            <v>АООТ "РУМО"</v>
          </cell>
          <cell r="C109">
            <v>80</v>
          </cell>
          <cell r="D109">
            <v>70</v>
          </cell>
          <cell r="E109">
            <v>70</v>
          </cell>
          <cell r="F109">
            <v>0</v>
          </cell>
          <cell r="G109">
            <v>0</v>
          </cell>
          <cell r="H109">
            <v>13</v>
          </cell>
          <cell r="I109">
            <v>0</v>
          </cell>
          <cell r="J109">
            <v>32</v>
          </cell>
          <cell r="K109">
            <v>0</v>
          </cell>
          <cell r="L109">
            <v>53</v>
          </cell>
        </row>
        <row r="110">
          <cell r="A110" t="str">
            <v>05756754</v>
          </cell>
          <cell r="B110" t="str">
            <v>ОАО"ЗВЕЗДА"</v>
          </cell>
          <cell r="C110">
            <v>6</v>
          </cell>
          <cell r="D110">
            <v>6</v>
          </cell>
          <cell r="E110">
            <v>0</v>
          </cell>
          <cell r="F110">
            <v>0</v>
          </cell>
          <cell r="G110">
            <v>0</v>
          </cell>
          <cell r="H110">
            <v>0</v>
          </cell>
          <cell r="I110">
            <v>0</v>
          </cell>
          <cell r="J110">
            <v>0</v>
          </cell>
          <cell r="K110">
            <v>0</v>
          </cell>
          <cell r="L110">
            <v>6</v>
          </cell>
        </row>
        <row r="111">
          <cell r="A111" t="str">
            <v>05757665</v>
          </cell>
          <cell r="B111" t="str">
            <v>АО "НОВОЛИПЕЦКИЙ МЕТКОМБИНАТ"</v>
          </cell>
          <cell r="C111">
            <v>0</v>
          </cell>
          <cell r="D111">
            <v>20</v>
          </cell>
          <cell r="E111">
            <v>0</v>
          </cell>
          <cell r="F111">
            <v>20</v>
          </cell>
          <cell r="G111">
            <v>0</v>
          </cell>
          <cell r="H111">
            <v>0</v>
          </cell>
          <cell r="I111">
            <v>0</v>
          </cell>
          <cell r="J111">
            <v>0</v>
          </cell>
          <cell r="K111">
            <v>0</v>
          </cell>
          <cell r="L111">
            <v>20</v>
          </cell>
        </row>
        <row r="112">
          <cell r="A112" t="str">
            <v>05757676</v>
          </cell>
          <cell r="B112" t="str">
            <v>ОАО "ЗАПСИБМЕТКОМБИНАТ"</v>
          </cell>
          <cell r="C112">
            <v>138</v>
          </cell>
          <cell r="D112">
            <v>33</v>
          </cell>
          <cell r="E112">
            <v>138</v>
          </cell>
          <cell r="F112">
            <v>33</v>
          </cell>
          <cell r="G112">
            <v>13</v>
          </cell>
          <cell r="H112">
            <v>0</v>
          </cell>
          <cell r="I112">
            <v>33</v>
          </cell>
          <cell r="J112">
            <v>0</v>
          </cell>
          <cell r="K112">
            <v>13</v>
          </cell>
        </row>
        <row r="113">
          <cell r="A113" t="str">
            <v>05757713</v>
          </cell>
          <cell r="B113" t="str">
            <v>ОАО "ВИЗ"(ВЕРХ-ИСЕТСКИЙ МЕТАЛЛУРГИЧЕСКИЙ ЗАВОД)                             0766</v>
          </cell>
          <cell r="C113">
            <v>10</v>
          </cell>
          <cell r="D113">
            <v>12</v>
          </cell>
          <cell r="E113">
            <v>13</v>
          </cell>
          <cell r="F113">
            <v>10</v>
          </cell>
          <cell r="G113">
            <v>12</v>
          </cell>
          <cell r="H113">
            <v>13</v>
          </cell>
          <cell r="I113">
            <v>0</v>
          </cell>
          <cell r="J113">
            <v>10</v>
          </cell>
          <cell r="K113">
            <v>12</v>
          </cell>
          <cell r="L113">
            <v>13</v>
          </cell>
        </row>
        <row r="114">
          <cell r="A114" t="str">
            <v>05757771</v>
          </cell>
          <cell r="B114" t="str">
            <v>ОАО "НОВОСИБИРСКИЙ МЕТАЛЛУРГИЧЕСКИЙ ЗАВОД"</v>
          </cell>
          <cell r="C114">
            <v>43</v>
          </cell>
          <cell r="D114">
            <v>50</v>
          </cell>
          <cell r="E114">
            <v>43</v>
          </cell>
          <cell r="F114">
            <v>43</v>
          </cell>
          <cell r="G114">
            <v>50</v>
          </cell>
        </row>
        <row r="115">
          <cell r="A115" t="str">
            <v>05757848</v>
          </cell>
          <cell r="B115" t="str">
            <v>АО "ВЫКСУНСКИЙ МЕТАЛЛУРГИЧЕСКИЙ ЗАВОД"</v>
          </cell>
          <cell r="C115">
            <v>444</v>
          </cell>
          <cell r="D115">
            <v>444</v>
          </cell>
          <cell r="E115">
            <v>481</v>
          </cell>
          <cell r="F115">
            <v>88</v>
          </cell>
          <cell r="G115">
            <v>688</v>
          </cell>
          <cell r="H115">
            <v>607</v>
          </cell>
          <cell r="I115">
            <v>325</v>
          </cell>
          <cell r="J115">
            <v>3398</v>
          </cell>
          <cell r="K115">
            <v>635</v>
          </cell>
          <cell r="L115">
            <v>422</v>
          </cell>
        </row>
        <row r="116">
          <cell r="A116" t="str">
            <v>05757854</v>
          </cell>
          <cell r="B116" t="str">
            <v>ОАО МОСКОВСКИЙ ТРУБНЫЙ З-Д "ФИЛИТ"</v>
          </cell>
          <cell r="C116">
            <v>1</v>
          </cell>
          <cell r="D116">
            <v>132</v>
          </cell>
          <cell r="E116">
            <v>71</v>
          </cell>
          <cell r="F116">
            <v>67</v>
          </cell>
          <cell r="G116">
            <v>90</v>
          </cell>
          <cell r="H116">
            <v>1</v>
          </cell>
          <cell r="I116">
            <v>60</v>
          </cell>
          <cell r="J116">
            <v>31</v>
          </cell>
          <cell r="K116">
            <v>31</v>
          </cell>
          <cell r="L116">
            <v>149</v>
          </cell>
        </row>
        <row r="117">
          <cell r="A117" t="str">
            <v>05759404</v>
          </cell>
          <cell r="B117" t="str">
            <v>ФИРМА "БРЯНСКГАЗЭНЕРГОСЕРВИС"</v>
          </cell>
          <cell r="C117">
            <v>0</v>
          </cell>
          <cell r="D117">
            <v>0</v>
          </cell>
          <cell r="E117">
            <v>0</v>
          </cell>
          <cell r="F117">
            <v>0</v>
          </cell>
          <cell r="G117">
            <v>0</v>
          </cell>
          <cell r="H117">
            <v>0</v>
          </cell>
        </row>
        <row r="118">
          <cell r="A118" t="str">
            <v>05761695</v>
          </cell>
          <cell r="B118" t="str">
            <v>ОАО "ЩЕКИНОАЗОТ"</v>
          </cell>
          <cell r="C118">
            <v>1</v>
          </cell>
          <cell r="D118">
            <v>10</v>
          </cell>
          <cell r="E118">
            <v>1</v>
          </cell>
          <cell r="F118">
            <v>1</v>
          </cell>
          <cell r="G118">
            <v>0</v>
          </cell>
          <cell r="H118">
            <v>0</v>
          </cell>
          <cell r="I118">
            <v>0</v>
          </cell>
          <cell r="J118">
            <v>0</v>
          </cell>
          <cell r="K118">
            <v>0</v>
          </cell>
          <cell r="L118">
            <v>10</v>
          </cell>
        </row>
        <row r="119">
          <cell r="A119" t="str">
            <v>05763441</v>
          </cell>
          <cell r="B119" t="str">
            <v>ОАО "ХИМПРОМ"</v>
          </cell>
          <cell r="C119">
            <v>0</v>
          </cell>
          <cell r="D119">
            <v>1012</v>
          </cell>
          <cell r="E119">
            <v>2</v>
          </cell>
          <cell r="F119">
            <v>0</v>
          </cell>
          <cell r="G119">
            <v>1012</v>
          </cell>
          <cell r="H119">
            <v>2</v>
          </cell>
          <cell r="I119">
            <v>1012</v>
          </cell>
          <cell r="J119">
            <v>0</v>
          </cell>
          <cell r="K119">
            <v>2</v>
          </cell>
          <cell r="L119">
            <v>36</v>
          </cell>
        </row>
        <row r="120">
          <cell r="A120" t="str">
            <v>05763843</v>
          </cell>
          <cell r="B120" t="str">
            <v>OАО "КОЛОМЕНСКИЙ ЗАВОД"</v>
          </cell>
          <cell r="C120">
            <v>0</v>
          </cell>
          <cell r="D120">
            <v>0</v>
          </cell>
          <cell r="E120">
            <v>0</v>
          </cell>
          <cell r="F120">
            <v>0</v>
          </cell>
          <cell r="G120">
            <v>0</v>
          </cell>
          <cell r="H120">
            <v>0</v>
          </cell>
          <cell r="I120">
            <v>0</v>
          </cell>
          <cell r="J120">
            <v>0</v>
          </cell>
        </row>
        <row r="121">
          <cell r="A121" t="str">
            <v>05763851</v>
          </cell>
          <cell r="B121" t="str">
            <v>ОАО "ПЕНЗЕНСКИЙ ДИЗЕЛЬНЫЙ З-Д"</v>
          </cell>
          <cell r="C121">
            <v>3</v>
          </cell>
          <cell r="D121">
            <v>0</v>
          </cell>
          <cell r="E121">
            <v>1</v>
          </cell>
          <cell r="F121">
            <v>1</v>
          </cell>
          <cell r="G121">
            <v>0</v>
          </cell>
          <cell r="H121">
            <v>0</v>
          </cell>
          <cell r="I121">
            <v>0</v>
          </cell>
          <cell r="J121">
            <v>0</v>
          </cell>
          <cell r="K121">
            <v>0</v>
          </cell>
          <cell r="L121">
            <v>1</v>
          </cell>
        </row>
        <row r="122">
          <cell r="A122" t="str">
            <v>05764417</v>
          </cell>
          <cell r="B122" t="str">
            <v>АООТ "ИЖОРСКИЕ ЗАВОДЫ " (ПО ПОРУЧЕНИЮ ООО "РЕМСТРОЙМАШ")</v>
          </cell>
          <cell r="C122">
            <v>80</v>
          </cell>
          <cell r="D122">
            <v>44</v>
          </cell>
          <cell r="E122">
            <v>170</v>
          </cell>
          <cell r="F122">
            <v>44</v>
          </cell>
          <cell r="G122">
            <v>170</v>
          </cell>
          <cell r="H122">
            <v>0</v>
          </cell>
          <cell r="I122">
            <v>0</v>
          </cell>
          <cell r="J122">
            <v>0</v>
          </cell>
          <cell r="K122">
            <v>44</v>
          </cell>
          <cell r="L122">
            <v>170</v>
          </cell>
        </row>
        <row r="123">
          <cell r="A123" t="str">
            <v>05764432</v>
          </cell>
          <cell r="B123" t="str">
            <v>ОАО "КРАСНЫЙ КОТЕЛЬЩИК"</v>
          </cell>
          <cell r="C123">
            <v>0</v>
          </cell>
          <cell r="D123">
            <v>0</v>
          </cell>
          <cell r="E123">
            <v>1</v>
          </cell>
          <cell r="F123">
            <v>0</v>
          </cell>
          <cell r="G123">
            <v>0</v>
          </cell>
          <cell r="H123">
            <v>0</v>
          </cell>
          <cell r="I123">
            <v>0</v>
          </cell>
          <cell r="J123">
            <v>1</v>
          </cell>
        </row>
        <row r="124">
          <cell r="A124" t="str">
            <v>05766869</v>
          </cell>
          <cell r="B124" t="str">
            <v>ОАО "ОМСКШИНА"</v>
          </cell>
          <cell r="C124">
            <v>10</v>
          </cell>
          <cell r="D124">
            <v>10</v>
          </cell>
          <cell r="E124">
            <v>0</v>
          </cell>
          <cell r="F124">
            <v>0</v>
          </cell>
          <cell r="G124">
            <v>0</v>
          </cell>
          <cell r="H124">
            <v>0</v>
          </cell>
          <cell r="I124">
            <v>0</v>
          </cell>
          <cell r="J124">
            <v>0</v>
          </cell>
          <cell r="K124">
            <v>0</v>
          </cell>
          <cell r="L124">
            <v>10</v>
          </cell>
        </row>
        <row r="125">
          <cell r="A125" t="str">
            <v>05768266</v>
          </cell>
          <cell r="B125" t="str">
            <v>"ЗАРО" ОАО</v>
          </cell>
          <cell r="C125">
            <v>0</v>
          </cell>
          <cell r="D125">
            <v>0</v>
          </cell>
          <cell r="E125">
            <v>0</v>
          </cell>
          <cell r="F125">
            <v>0</v>
          </cell>
          <cell r="G125">
            <v>0</v>
          </cell>
          <cell r="H125">
            <v>0</v>
          </cell>
          <cell r="I125">
            <v>0</v>
          </cell>
          <cell r="J125">
            <v>0</v>
          </cell>
          <cell r="K125">
            <v>0</v>
          </cell>
          <cell r="L125">
            <v>0</v>
          </cell>
        </row>
        <row r="126">
          <cell r="A126" t="str">
            <v>05770858</v>
          </cell>
          <cell r="B126" t="str">
            <v>ОАО "РАЗРЕЗ БОРОДИНСКИЙ"                                                  /Б/</v>
          </cell>
          <cell r="C126">
            <v>9</v>
          </cell>
          <cell r="D126">
            <v>9</v>
          </cell>
          <cell r="E126">
            <v>16</v>
          </cell>
        </row>
        <row r="127">
          <cell r="A127" t="str">
            <v>05780913</v>
          </cell>
          <cell r="B127" t="str">
            <v>АСТРАХАНЬГАЗПРОМ АО</v>
          </cell>
          <cell r="C127">
            <v>0</v>
          </cell>
          <cell r="D127">
            <v>0</v>
          </cell>
          <cell r="E127">
            <v>0</v>
          </cell>
          <cell r="F127">
            <v>0</v>
          </cell>
        </row>
        <row r="128">
          <cell r="A128" t="str">
            <v>05784673</v>
          </cell>
          <cell r="B128" t="str">
            <v>ОАО"ВОЛГОЭНЕРГОСТРОЙПРОМ"</v>
          </cell>
          <cell r="C128">
            <v>33</v>
          </cell>
          <cell r="D128">
            <v>196</v>
          </cell>
          <cell r="E128">
            <v>33</v>
          </cell>
          <cell r="F128">
            <v>196</v>
          </cell>
          <cell r="G128">
            <v>196</v>
          </cell>
        </row>
        <row r="129">
          <cell r="A129" t="str">
            <v>05785649</v>
          </cell>
          <cell r="B129" t="str">
            <v>АООТ "АЛТАЙДИЗЕЛЬ"</v>
          </cell>
          <cell r="C129">
            <v>0</v>
          </cell>
          <cell r="D129">
            <v>0</v>
          </cell>
          <cell r="E129">
            <v>0</v>
          </cell>
          <cell r="F129">
            <v>0</v>
          </cell>
          <cell r="G129">
            <v>0</v>
          </cell>
          <cell r="H129">
            <v>0</v>
          </cell>
          <cell r="I129">
            <v>0</v>
          </cell>
          <cell r="J129">
            <v>0</v>
          </cell>
          <cell r="K129">
            <v>0</v>
          </cell>
        </row>
        <row r="130">
          <cell r="A130" t="str">
            <v>05785833</v>
          </cell>
          <cell r="B130" t="str">
            <v>АО"МОССЕЛЬМАШ"</v>
          </cell>
          <cell r="C130">
            <v>23</v>
          </cell>
          <cell r="D130">
            <v>50</v>
          </cell>
          <cell r="E130">
            <v>23</v>
          </cell>
          <cell r="F130">
            <v>50</v>
          </cell>
          <cell r="G130">
            <v>0</v>
          </cell>
          <cell r="H130">
            <v>0</v>
          </cell>
          <cell r="I130">
            <v>0</v>
          </cell>
          <cell r="J130">
            <v>0</v>
          </cell>
          <cell r="K130">
            <v>23</v>
          </cell>
          <cell r="L130">
            <v>50</v>
          </cell>
        </row>
        <row r="131">
          <cell r="A131" t="str">
            <v>05785862</v>
          </cell>
          <cell r="B131" t="str">
            <v>СИБЗАВОД ИМ.БОРЦОВ РЕВОЛЮЦИИ</v>
          </cell>
          <cell r="C131">
            <v>2</v>
          </cell>
          <cell r="D131">
            <v>2</v>
          </cell>
          <cell r="E131">
            <v>4</v>
          </cell>
          <cell r="F131">
            <v>3</v>
          </cell>
          <cell r="G131">
            <v>4</v>
          </cell>
          <cell r="H131">
            <v>0</v>
          </cell>
          <cell r="I131">
            <v>0</v>
          </cell>
          <cell r="J131">
            <v>0</v>
          </cell>
          <cell r="K131">
            <v>0</v>
          </cell>
          <cell r="L131">
            <v>4</v>
          </cell>
        </row>
        <row r="132">
          <cell r="A132" t="str">
            <v>05789958</v>
          </cell>
          <cell r="B132" t="str">
            <v>ИШИМСКИЕ ЭЛЕКТРИЧЕСКИЕ СЕТИ - ЭНЕРГОПРЕДРПИЯТИЕ АООТ "ТЮМЕНЬЭНЕРГО"</v>
          </cell>
          <cell r="C132">
            <v>20</v>
          </cell>
          <cell r="D132">
            <v>20</v>
          </cell>
          <cell r="E132">
            <v>20</v>
          </cell>
        </row>
        <row r="133">
          <cell r="A133" t="str">
            <v>05790484</v>
          </cell>
          <cell r="B133" t="str">
            <v>АО ПО ИСКОЖ</v>
          </cell>
          <cell r="C133">
            <v>11</v>
          </cell>
          <cell r="D133">
            <v>11</v>
          </cell>
          <cell r="E133">
            <v>7</v>
          </cell>
          <cell r="F133">
            <v>12</v>
          </cell>
          <cell r="G133">
            <v>13</v>
          </cell>
          <cell r="H133">
            <v>7</v>
          </cell>
          <cell r="I133">
            <v>15</v>
          </cell>
          <cell r="J133">
            <v>0</v>
          </cell>
          <cell r="K133">
            <v>15</v>
          </cell>
        </row>
        <row r="134">
          <cell r="A134" t="str">
            <v>05797204</v>
          </cell>
          <cell r="B134" t="str">
            <v>ОАО ВОЛГОДИЗЕЛЬМАШ</v>
          </cell>
          <cell r="C134">
            <v>0</v>
          </cell>
          <cell r="D134">
            <v>0</v>
          </cell>
          <cell r="E134">
            <v>0</v>
          </cell>
          <cell r="F134">
            <v>0</v>
          </cell>
          <cell r="G134">
            <v>0</v>
          </cell>
          <cell r="H134">
            <v>0</v>
          </cell>
          <cell r="I134">
            <v>0</v>
          </cell>
        </row>
        <row r="135">
          <cell r="A135" t="str">
            <v>05799321</v>
          </cell>
          <cell r="B135" t="str">
            <v>АО "БЕЛЭНЕРГОМАШ"</v>
          </cell>
          <cell r="C135">
            <v>4</v>
          </cell>
          <cell r="D135">
            <v>25</v>
          </cell>
          <cell r="E135">
            <v>4</v>
          </cell>
          <cell r="F135">
            <v>25</v>
          </cell>
          <cell r="G135">
            <v>4</v>
          </cell>
          <cell r="H135">
            <v>0</v>
          </cell>
          <cell r="I135">
            <v>0</v>
          </cell>
          <cell r="J135">
            <v>0</v>
          </cell>
          <cell r="K135">
            <v>0</v>
          </cell>
          <cell r="L135">
            <v>25</v>
          </cell>
        </row>
        <row r="136">
          <cell r="A136" t="str">
            <v>05804803</v>
          </cell>
          <cell r="B136" t="str">
            <v>3АО "МЕТРОВАГОНМАШ"</v>
          </cell>
          <cell r="C136">
            <v>0</v>
          </cell>
          <cell r="D136">
            <v>10</v>
          </cell>
          <cell r="E136">
            <v>10</v>
          </cell>
          <cell r="F136">
            <v>10</v>
          </cell>
        </row>
        <row r="137">
          <cell r="A137" t="str">
            <v>05829625</v>
          </cell>
          <cell r="B137" t="str">
            <v>АОЗТ "СИСАФИКО"</v>
          </cell>
          <cell r="C137">
            <v>0</v>
          </cell>
          <cell r="D137">
            <v>12</v>
          </cell>
          <cell r="E137">
            <v>12</v>
          </cell>
          <cell r="F137">
            <v>0</v>
          </cell>
          <cell r="G137">
            <v>0</v>
          </cell>
          <cell r="H137">
            <v>0</v>
          </cell>
          <cell r="I137">
            <v>0</v>
          </cell>
          <cell r="J137">
            <v>0</v>
          </cell>
          <cell r="K137">
            <v>0</v>
          </cell>
          <cell r="L137">
            <v>12</v>
          </cell>
        </row>
        <row r="138">
          <cell r="A138" t="str">
            <v>06023150</v>
          </cell>
          <cell r="B138" t="str">
            <v>КООПЕРАТИВ "ЦНТУ "ПРОМЕТЕЙ"</v>
          </cell>
          <cell r="C138">
            <v>1</v>
          </cell>
          <cell r="D138">
            <v>0</v>
          </cell>
          <cell r="E138">
            <v>8</v>
          </cell>
          <cell r="F138">
            <v>1</v>
          </cell>
          <cell r="G138">
            <v>0</v>
          </cell>
          <cell r="H138">
            <v>1</v>
          </cell>
          <cell r="I138">
            <v>0</v>
          </cell>
          <cell r="J138">
            <v>0</v>
          </cell>
          <cell r="K138">
            <v>8</v>
          </cell>
        </row>
        <row r="139">
          <cell r="A139" t="str">
            <v>06912914</v>
          </cell>
          <cell r="B139" t="str">
            <v>ООО "СПИНОР ЛТД"</v>
          </cell>
          <cell r="C139">
            <v>1</v>
          </cell>
          <cell r="D139">
            <v>0</v>
          </cell>
          <cell r="E139">
            <v>0</v>
          </cell>
          <cell r="F139">
            <v>8</v>
          </cell>
          <cell r="G139">
            <v>1</v>
          </cell>
          <cell r="H139">
            <v>1</v>
          </cell>
          <cell r="I139">
            <v>0</v>
          </cell>
          <cell r="J139">
            <v>0</v>
          </cell>
          <cell r="K139">
            <v>8</v>
          </cell>
        </row>
        <row r="140">
          <cell r="A140" t="str">
            <v>07501107</v>
          </cell>
          <cell r="B140" t="str">
            <v>ОАО"ОРСКИЙ МАШИНОСТРОИТЕЛЬНЫЙ ЗАВОД"</v>
          </cell>
          <cell r="C140">
            <v>59</v>
          </cell>
          <cell r="D140">
            <v>59</v>
          </cell>
          <cell r="E140">
            <v>49</v>
          </cell>
          <cell r="F140">
            <v>0</v>
          </cell>
          <cell r="G140">
            <v>0</v>
          </cell>
          <cell r="H140">
            <v>49</v>
          </cell>
        </row>
        <row r="141">
          <cell r="A141" t="str">
            <v>07504063</v>
          </cell>
          <cell r="B141" t="str">
            <v>ГП "ЛИАНОЗОВСКИЙ ЭЛЕКТРОМЕХАНИЧЕСКИЙ ЗАВОД"</v>
          </cell>
          <cell r="C141">
            <v>0</v>
          </cell>
          <cell r="D141">
            <v>100</v>
          </cell>
          <cell r="E141">
            <v>63</v>
          </cell>
          <cell r="F141">
            <v>0</v>
          </cell>
          <cell r="G141">
            <v>100</v>
          </cell>
          <cell r="H141">
            <v>100</v>
          </cell>
          <cell r="I141">
            <v>11</v>
          </cell>
          <cell r="J141">
            <v>63</v>
          </cell>
          <cell r="K141">
            <v>0</v>
          </cell>
          <cell r="L141">
            <v>11</v>
          </cell>
        </row>
        <row r="142">
          <cell r="A142" t="str">
            <v>07509416</v>
          </cell>
          <cell r="B142" t="str">
            <v>АВИАЦИОННОЕ ПРОИЗВОДСТВЕННОЕ ОБЪЕДИНЕНИЕ,</v>
          </cell>
          <cell r="C142">
            <v>0</v>
          </cell>
          <cell r="D142">
            <v>22</v>
          </cell>
          <cell r="E142">
            <v>12</v>
          </cell>
          <cell r="F142">
            <v>13</v>
          </cell>
          <cell r="G142">
            <v>0</v>
          </cell>
          <cell r="H142">
            <v>22</v>
          </cell>
          <cell r="I142">
            <v>12</v>
          </cell>
          <cell r="J142">
            <v>22</v>
          </cell>
          <cell r="K142">
            <v>12</v>
          </cell>
          <cell r="L142">
            <v>13</v>
          </cell>
        </row>
        <row r="143">
          <cell r="A143" t="str">
            <v>07513234</v>
          </cell>
          <cell r="B143" t="str">
            <v>"ГОСУДАРСТВЕННЫЙ ОБУХОВСКИЙ ЗАВОД"</v>
          </cell>
          <cell r="C143">
            <v>18</v>
          </cell>
          <cell r="D143">
            <v>18</v>
          </cell>
          <cell r="E143">
            <v>18</v>
          </cell>
          <cell r="F143">
            <v>18</v>
          </cell>
          <cell r="G143">
            <v>18</v>
          </cell>
          <cell r="H143">
            <v>0</v>
          </cell>
          <cell r="I143">
            <v>0</v>
          </cell>
          <cell r="J143">
            <v>0</v>
          </cell>
          <cell r="K143">
            <v>0</v>
          </cell>
          <cell r="L143">
            <v>18</v>
          </cell>
        </row>
        <row r="144">
          <cell r="A144" t="str">
            <v>07513317</v>
          </cell>
          <cell r="B144" t="str">
            <v>ЗАО "САРАТОВСКИЙ АВИАЦИОННЫЙ ЗАВОД"</v>
          </cell>
          <cell r="C144">
            <v>3</v>
          </cell>
          <cell r="D144">
            <v>3</v>
          </cell>
          <cell r="E144">
            <v>67</v>
          </cell>
          <cell r="F144">
            <v>5</v>
          </cell>
          <cell r="G144">
            <v>0</v>
          </cell>
          <cell r="H144">
            <v>26</v>
          </cell>
          <cell r="I144">
            <v>23</v>
          </cell>
          <cell r="J144">
            <v>24</v>
          </cell>
          <cell r="K144">
            <v>35</v>
          </cell>
          <cell r="L144">
            <v>35</v>
          </cell>
        </row>
        <row r="145">
          <cell r="A145" t="str">
            <v>07514512</v>
          </cell>
          <cell r="B145" t="str">
            <v>ОАО "РЫБИНСКИЕ МОТОРЫ"</v>
          </cell>
          <cell r="C145">
            <v>0</v>
          </cell>
          <cell r="D145">
            <v>0</v>
          </cell>
          <cell r="E145">
            <v>0</v>
          </cell>
          <cell r="F145">
            <v>0</v>
          </cell>
          <cell r="G145">
            <v>0</v>
          </cell>
          <cell r="H145">
            <v>0</v>
          </cell>
          <cell r="I145">
            <v>0</v>
          </cell>
          <cell r="J145">
            <v>0</v>
          </cell>
          <cell r="K145">
            <v>0</v>
          </cell>
        </row>
        <row r="146">
          <cell r="A146" t="str">
            <v>07516103</v>
          </cell>
          <cell r="B146" t="str">
            <v>ГПО "СИБПРИБОРМАШ"</v>
          </cell>
          <cell r="C146">
            <v>9</v>
          </cell>
          <cell r="D146">
            <v>9</v>
          </cell>
          <cell r="E146">
            <v>9</v>
          </cell>
        </row>
        <row r="147">
          <cell r="A147" t="str">
            <v>07516250</v>
          </cell>
          <cell r="B147" t="str">
            <v>ЦНИИ КМ "ПРОМЕТЕЙ"</v>
          </cell>
          <cell r="C147">
            <v>0</v>
          </cell>
          <cell r="D147">
            <v>0</v>
          </cell>
          <cell r="E147">
            <v>1</v>
          </cell>
          <cell r="F147">
            <v>0</v>
          </cell>
          <cell r="G147">
            <v>1</v>
          </cell>
          <cell r="H147">
            <v>0</v>
          </cell>
          <cell r="I147">
            <v>1</v>
          </cell>
          <cell r="J147">
            <v>0</v>
          </cell>
          <cell r="K147">
            <v>0</v>
          </cell>
          <cell r="L147">
            <v>0</v>
          </cell>
        </row>
        <row r="148">
          <cell r="A148" t="str">
            <v>07519550</v>
          </cell>
          <cell r="B148" t="str">
            <v>ВОЛГОГРАДСКИЙ СУДОСТРОИТЕЛЬНЫЙ ЗАВОД</v>
          </cell>
          <cell r="C148">
            <v>0</v>
          </cell>
          <cell r="D148">
            <v>123</v>
          </cell>
          <cell r="E148">
            <v>0</v>
          </cell>
          <cell r="F148">
            <v>123</v>
          </cell>
          <cell r="G148">
            <v>240</v>
          </cell>
          <cell r="H148">
            <v>123</v>
          </cell>
          <cell r="I148">
            <v>240</v>
          </cell>
        </row>
        <row r="149">
          <cell r="A149" t="str">
            <v>07520895</v>
          </cell>
          <cell r="B149" t="str">
            <v>ГОСУДАРСТВЕНЕНОЕ ПО "ИРТЫШ"(ОМПО)</v>
          </cell>
          <cell r="C149">
            <v>0</v>
          </cell>
          <cell r="D149">
            <v>0</v>
          </cell>
          <cell r="E149">
            <v>0</v>
          </cell>
          <cell r="F149">
            <v>0</v>
          </cell>
        </row>
        <row r="150">
          <cell r="A150" t="str">
            <v>07521952</v>
          </cell>
          <cell r="B150" t="str">
            <v>ГП "АДМИРАЛТЕЙСКИЕ ВЕРФИ"</v>
          </cell>
          <cell r="C150">
            <v>0</v>
          </cell>
          <cell r="D150">
            <v>0</v>
          </cell>
          <cell r="E150">
            <v>0</v>
          </cell>
          <cell r="F150">
            <v>0</v>
          </cell>
          <cell r="G150">
            <v>0</v>
          </cell>
        </row>
        <row r="151">
          <cell r="A151" t="str">
            <v>07524700</v>
          </cell>
          <cell r="B151" t="str">
            <v>АОЗТ ВАО ТЕХМАШЭКСПОРТ</v>
          </cell>
          <cell r="C151">
            <v>5</v>
          </cell>
          <cell r="D151">
            <v>5</v>
          </cell>
          <cell r="E151">
            <v>0</v>
          </cell>
          <cell r="F151">
            <v>0</v>
          </cell>
          <cell r="G151">
            <v>5</v>
          </cell>
        </row>
        <row r="152">
          <cell r="A152" t="str">
            <v>07527454</v>
          </cell>
          <cell r="B152" t="str">
            <v>АО "КАЛУЖСКИЙ ТУРБИННЫЙ ЗАВОД"</v>
          </cell>
          <cell r="C152">
            <v>37</v>
          </cell>
          <cell r="D152">
            <v>18</v>
          </cell>
          <cell r="E152">
            <v>2</v>
          </cell>
          <cell r="F152">
            <v>163</v>
          </cell>
          <cell r="G152">
            <v>31</v>
          </cell>
          <cell r="H152">
            <v>101</v>
          </cell>
          <cell r="I152">
            <v>4</v>
          </cell>
          <cell r="J152">
            <v>31</v>
          </cell>
          <cell r="K152">
            <v>101</v>
          </cell>
          <cell r="L152">
            <v>4</v>
          </cell>
        </row>
        <row r="153">
          <cell r="A153" t="str">
            <v>07529945</v>
          </cell>
          <cell r="B153" t="str">
            <v>ЦЕНТРАЛЬНЫЙ НИИ МАТЕРИАЛОВ (ЦНИИМ)</v>
          </cell>
          <cell r="C153">
            <v>0</v>
          </cell>
          <cell r="D153">
            <v>3</v>
          </cell>
          <cell r="E153">
            <v>0</v>
          </cell>
          <cell r="F153">
            <v>3</v>
          </cell>
          <cell r="G153">
            <v>0</v>
          </cell>
          <cell r="H153">
            <v>0</v>
          </cell>
          <cell r="I153">
            <v>0</v>
          </cell>
          <cell r="J153">
            <v>0</v>
          </cell>
          <cell r="K153">
            <v>3</v>
          </cell>
        </row>
        <row r="154">
          <cell r="A154" t="str">
            <v>07530238</v>
          </cell>
          <cell r="B154" t="str">
            <v>АООТ РКК"ЭНЕРГИЯ"</v>
          </cell>
          <cell r="C154">
            <v>20</v>
          </cell>
          <cell r="D154">
            <v>20</v>
          </cell>
          <cell r="E154">
            <v>0</v>
          </cell>
          <cell r="F154">
            <v>0</v>
          </cell>
          <cell r="G154">
            <v>0</v>
          </cell>
          <cell r="H154">
            <v>0</v>
          </cell>
          <cell r="I154">
            <v>0</v>
          </cell>
          <cell r="J154">
            <v>0</v>
          </cell>
          <cell r="K154">
            <v>20</v>
          </cell>
        </row>
        <row r="155">
          <cell r="A155" t="str">
            <v>07531953</v>
          </cell>
          <cell r="B155" t="str">
            <v>ОАО "КВЕРНЕР-ВЫБОРГ ВЕРФЬ"</v>
          </cell>
          <cell r="C155">
            <v>3</v>
          </cell>
          <cell r="D155">
            <v>3</v>
          </cell>
          <cell r="E155">
            <v>3</v>
          </cell>
          <cell r="F155">
            <v>3</v>
          </cell>
          <cell r="G155">
            <v>3</v>
          </cell>
          <cell r="H155">
            <v>0</v>
          </cell>
          <cell r="I155">
            <v>67</v>
          </cell>
        </row>
        <row r="156">
          <cell r="A156" t="str">
            <v>07539156</v>
          </cell>
          <cell r="B156" t="str">
            <v>ТАТАРСКОЕ ПО "СВИЯГА"</v>
          </cell>
          <cell r="C156">
            <v>0</v>
          </cell>
          <cell r="D156">
            <v>0</v>
          </cell>
          <cell r="E156">
            <v>0</v>
          </cell>
          <cell r="F156">
            <v>0</v>
          </cell>
          <cell r="G156">
            <v>0</v>
          </cell>
          <cell r="H156">
            <v>0</v>
          </cell>
          <cell r="I156">
            <v>0</v>
          </cell>
          <cell r="J156">
            <v>0</v>
          </cell>
        </row>
        <row r="157">
          <cell r="A157" t="str">
            <v>07539601</v>
          </cell>
          <cell r="B157" t="str">
            <v>ГП "ВНИИАЭС"</v>
          </cell>
          <cell r="C157">
            <v>0</v>
          </cell>
          <cell r="D157">
            <v>0</v>
          </cell>
          <cell r="E157">
            <v>0</v>
          </cell>
          <cell r="F157">
            <v>0</v>
          </cell>
          <cell r="G157">
            <v>0</v>
          </cell>
          <cell r="H157">
            <v>0</v>
          </cell>
          <cell r="I157">
            <v>0</v>
          </cell>
          <cell r="J157">
            <v>0</v>
          </cell>
          <cell r="K157">
            <v>0</v>
          </cell>
          <cell r="L157">
            <v>0</v>
          </cell>
        </row>
        <row r="158">
          <cell r="A158" t="str">
            <v>07543637</v>
          </cell>
          <cell r="B158" t="str">
            <v>ГОСУДАРСТВЕННАЯ ХОЗРАСЧЕТНАЯ ОРГАНИЗАЦИЯ</v>
          </cell>
          <cell r="C158">
            <v>36</v>
          </cell>
          <cell r="D158">
            <v>36</v>
          </cell>
          <cell r="E158">
            <v>1</v>
          </cell>
          <cell r="F158">
            <v>20</v>
          </cell>
          <cell r="G158">
            <v>0</v>
          </cell>
          <cell r="H158">
            <v>1</v>
          </cell>
          <cell r="I158">
            <v>20</v>
          </cell>
          <cell r="J158">
            <v>20</v>
          </cell>
        </row>
        <row r="159">
          <cell r="A159" t="str">
            <v>07544217</v>
          </cell>
          <cell r="B159" t="str">
            <v>КАЗ. ОПЫТНОЕ КОНСТРУКТОРСКОЕ БЮРО "СОЮЗ"</v>
          </cell>
          <cell r="C159">
            <v>10</v>
          </cell>
          <cell r="D159">
            <v>10</v>
          </cell>
          <cell r="E159">
            <v>1</v>
          </cell>
          <cell r="F159">
            <v>2</v>
          </cell>
          <cell r="G159">
            <v>1</v>
          </cell>
          <cell r="H159">
            <v>2</v>
          </cell>
          <cell r="I159">
            <v>0</v>
          </cell>
          <cell r="J159">
            <v>0</v>
          </cell>
          <cell r="K159">
            <v>0</v>
          </cell>
          <cell r="L159">
            <v>1</v>
          </cell>
        </row>
        <row r="160">
          <cell r="A160" t="str">
            <v>07544401</v>
          </cell>
          <cell r="B160" t="str">
            <v>АОЗТ "ИНТЕРНАЦИОНАЛЬНЫЕ ЭНЕРГЕТИЧЕСКИЕ  ТЕХНОЛОГИИ" (ИНЕРТЕК)</v>
          </cell>
          <cell r="C160">
            <v>0</v>
          </cell>
          <cell r="D160">
            <v>7</v>
          </cell>
          <cell r="E160">
            <v>0</v>
          </cell>
          <cell r="F160">
            <v>7</v>
          </cell>
          <cell r="G160">
            <v>0</v>
          </cell>
          <cell r="H160">
            <v>0</v>
          </cell>
          <cell r="I160">
            <v>0</v>
          </cell>
          <cell r="J160">
            <v>0</v>
          </cell>
          <cell r="K160">
            <v>7</v>
          </cell>
        </row>
        <row r="161">
          <cell r="A161" t="str">
            <v>07546819</v>
          </cell>
          <cell r="B161" t="str">
            <v>ОАО "АВИАДВИГАТЕЛЬ"</v>
          </cell>
          <cell r="C161">
            <v>0</v>
          </cell>
          <cell r="D161">
            <v>0</v>
          </cell>
          <cell r="E161">
            <v>0</v>
          </cell>
          <cell r="F161">
            <v>0</v>
          </cell>
          <cell r="G161">
            <v>0</v>
          </cell>
          <cell r="H161">
            <v>0</v>
          </cell>
          <cell r="I161">
            <v>0</v>
          </cell>
        </row>
        <row r="162">
          <cell r="A162" t="str">
            <v>07547339</v>
          </cell>
          <cell r="B162" t="str">
            <v>ИССЛЕДОВАТЕЛЬСКИЙ ЦЕНТР ИМ.КЕЛДЫША</v>
          </cell>
          <cell r="C162">
            <v>0</v>
          </cell>
          <cell r="D162">
            <v>0</v>
          </cell>
          <cell r="E162">
            <v>0</v>
          </cell>
          <cell r="F162">
            <v>0</v>
          </cell>
          <cell r="G162">
            <v>0</v>
          </cell>
        </row>
        <row r="163">
          <cell r="A163" t="str">
            <v>07552487</v>
          </cell>
          <cell r="B163" t="str">
            <v>ФГУП"ВАГОНОСТРОИТЕЛЬНЫЙ ЗАВОД ИМ.С.М.КИРОВА"</v>
          </cell>
          <cell r="C163">
            <v>2</v>
          </cell>
          <cell r="D163">
            <v>0</v>
          </cell>
          <cell r="E163">
            <v>0</v>
          </cell>
          <cell r="F163">
            <v>0</v>
          </cell>
          <cell r="G163">
            <v>0</v>
          </cell>
          <cell r="H163">
            <v>0</v>
          </cell>
          <cell r="I163">
            <v>0</v>
          </cell>
          <cell r="J163">
            <v>0</v>
          </cell>
          <cell r="K163">
            <v>0</v>
          </cell>
        </row>
        <row r="164">
          <cell r="A164" t="str">
            <v>07554931</v>
          </cell>
          <cell r="B164" t="str">
            <v>ПО"ЗЛАТОУСТОВСКИЙ МАШИНОСТРОИТЕЛЬНЫЙ ЗАВОД"</v>
          </cell>
          <cell r="C164">
            <v>0</v>
          </cell>
          <cell r="D164">
            <v>1</v>
          </cell>
          <cell r="E164">
            <v>0</v>
          </cell>
          <cell r="F164">
            <v>1</v>
          </cell>
          <cell r="G164">
            <v>0</v>
          </cell>
          <cell r="H164">
            <v>1</v>
          </cell>
          <cell r="I164">
            <v>0</v>
          </cell>
          <cell r="J164">
            <v>0</v>
          </cell>
          <cell r="K164">
            <v>0</v>
          </cell>
          <cell r="L164">
            <v>0</v>
          </cell>
        </row>
        <row r="165">
          <cell r="A165" t="str">
            <v>07565969</v>
          </cell>
          <cell r="B165" t="str">
            <v>ОАО "ВНЕШНЕЭКОНОМИЧЕСКОЕ ОБЪЕДИНЕНИЕ "АВИАЭКСПОРТ"</v>
          </cell>
          <cell r="C165">
            <v>0</v>
          </cell>
          <cell r="D165">
            <v>0</v>
          </cell>
          <cell r="E165">
            <v>0</v>
          </cell>
          <cell r="F165">
            <v>0</v>
          </cell>
          <cell r="G165">
            <v>0</v>
          </cell>
          <cell r="H165">
            <v>0</v>
          </cell>
          <cell r="I165">
            <v>0</v>
          </cell>
          <cell r="J165">
            <v>0</v>
          </cell>
          <cell r="K165">
            <v>20</v>
          </cell>
        </row>
        <row r="166">
          <cell r="A166" t="str">
            <v>07571160</v>
          </cell>
          <cell r="B166" t="str">
            <v>ОАО"АВИАЗАПЧАСТЬ"</v>
          </cell>
          <cell r="C166">
            <v>0</v>
          </cell>
          <cell r="D166">
            <v>0</v>
          </cell>
          <cell r="E166">
            <v>0</v>
          </cell>
          <cell r="F166">
            <v>0</v>
          </cell>
          <cell r="G166">
            <v>0</v>
          </cell>
          <cell r="H166">
            <v>0</v>
          </cell>
          <cell r="I166">
            <v>0</v>
          </cell>
          <cell r="J166">
            <v>0</v>
          </cell>
          <cell r="K166">
            <v>0</v>
          </cell>
        </row>
        <row r="167">
          <cell r="A167" t="str">
            <v>07592268</v>
          </cell>
          <cell r="B167" t="str">
            <v>ГПКМП "ТУРБИНА"</v>
          </cell>
          <cell r="C167">
            <v>0</v>
          </cell>
          <cell r="D167">
            <v>0</v>
          </cell>
          <cell r="E167">
            <v>0</v>
          </cell>
        </row>
        <row r="168">
          <cell r="A168" t="str">
            <v>07618418</v>
          </cell>
          <cell r="B168" t="str">
            <v>ДОЧЕРН УНИТАРН ПРЕД-ТИЕ ГОСПРЕД-ТИЯ</v>
          </cell>
          <cell r="C168">
            <v>44</v>
          </cell>
          <cell r="D168">
            <v>107</v>
          </cell>
          <cell r="E168">
            <v>95</v>
          </cell>
          <cell r="F168">
            <v>44</v>
          </cell>
          <cell r="G168">
            <v>107</v>
          </cell>
          <cell r="H168">
            <v>312</v>
          </cell>
          <cell r="I168">
            <v>95</v>
          </cell>
          <cell r="J168">
            <v>0</v>
          </cell>
          <cell r="K168">
            <v>253</v>
          </cell>
          <cell r="L168">
            <v>312</v>
          </cell>
        </row>
        <row r="169">
          <cell r="A169" t="str">
            <v>07622118</v>
          </cell>
          <cell r="B169" t="str">
            <v>АО МАШИНОСТРОИТЕЛЬНЫЙ ЗАВОД</v>
          </cell>
          <cell r="C169">
            <v>0</v>
          </cell>
          <cell r="D169">
            <v>0</v>
          </cell>
          <cell r="E169">
            <v>0</v>
          </cell>
          <cell r="F169">
            <v>0</v>
          </cell>
          <cell r="G169">
            <v>0</v>
          </cell>
          <cell r="H169">
            <v>0</v>
          </cell>
          <cell r="I169">
            <v>0</v>
          </cell>
          <cell r="J169">
            <v>0</v>
          </cell>
          <cell r="K169">
            <v>0</v>
          </cell>
          <cell r="L169">
            <v>0</v>
          </cell>
        </row>
        <row r="170">
          <cell r="A170" t="str">
            <v>07622740</v>
          </cell>
          <cell r="B170" t="str">
            <v>ПРОИЗВОДСВЕННОЕ ОБЬЕДИНИНИЕ "МАЯК"</v>
          </cell>
          <cell r="C170">
            <v>0</v>
          </cell>
          <cell r="D170">
            <v>0</v>
          </cell>
          <cell r="E170">
            <v>0</v>
          </cell>
          <cell r="F170">
            <v>0</v>
          </cell>
          <cell r="G170">
            <v>0</v>
          </cell>
          <cell r="H170">
            <v>0</v>
          </cell>
          <cell r="I170">
            <v>0</v>
          </cell>
          <cell r="J170">
            <v>0</v>
          </cell>
          <cell r="K170">
            <v>0</v>
          </cell>
          <cell r="L170">
            <v>0</v>
          </cell>
        </row>
        <row r="171">
          <cell r="A171" t="str">
            <v>07629379</v>
          </cell>
          <cell r="B171" t="str">
            <v>НАУЧНО-ИССЛЕДОВАТЕЛЬСКИЙ И КОНСТРУКТОРСКИЙ ИНСТИТУТ МОНТАЖНОЙ ТЕХНОЛОГИИ</v>
          </cell>
          <cell r="C171">
            <v>0</v>
          </cell>
          <cell r="D171">
            <v>0</v>
          </cell>
          <cell r="E171">
            <v>0</v>
          </cell>
          <cell r="F171">
            <v>0</v>
          </cell>
          <cell r="G171">
            <v>0</v>
          </cell>
          <cell r="H171">
            <v>0</v>
          </cell>
          <cell r="I171">
            <v>0</v>
          </cell>
          <cell r="J171">
            <v>0</v>
          </cell>
          <cell r="K171">
            <v>0</v>
          </cell>
          <cell r="L171">
            <v>0</v>
          </cell>
        </row>
        <row r="172">
          <cell r="A172" t="str">
            <v>08344348</v>
          </cell>
          <cell r="B172" t="str">
            <v>4 ГОСУДАРСТВ. ЦЕНТРАЛЬНЫЙ ПОЛИГОН МО РФ В/Ч 15644(В/Ч 01475)</v>
          </cell>
          <cell r="C172">
            <v>0</v>
          </cell>
          <cell r="D172">
            <v>0</v>
          </cell>
          <cell r="E172">
            <v>0</v>
          </cell>
          <cell r="F172">
            <v>0</v>
          </cell>
          <cell r="G172">
            <v>0</v>
          </cell>
          <cell r="H172">
            <v>5</v>
          </cell>
          <cell r="I172">
            <v>0</v>
          </cell>
          <cell r="J172">
            <v>0</v>
          </cell>
          <cell r="K172">
            <v>0</v>
          </cell>
          <cell r="L172">
            <v>5</v>
          </cell>
        </row>
        <row r="173">
          <cell r="A173" t="str">
            <v>08556955</v>
          </cell>
          <cell r="B173" t="str">
            <v>ИТКП-11</v>
          </cell>
          <cell r="C173">
            <v>3</v>
          </cell>
          <cell r="D173">
            <v>3</v>
          </cell>
          <cell r="E173">
            <v>3</v>
          </cell>
        </row>
        <row r="174">
          <cell r="A174" t="str">
            <v>08611252</v>
          </cell>
          <cell r="B174" t="str">
            <v>КОМБИНАТ "ПРИВОЛЖСКИЙ"</v>
          </cell>
          <cell r="C174">
            <v>120</v>
          </cell>
          <cell r="D174">
            <v>120</v>
          </cell>
          <cell r="E174">
            <v>0</v>
          </cell>
          <cell r="F174">
            <v>0</v>
          </cell>
          <cell r="G174">
            <v>0</v>
          </cell>
          <cell r="H174">
            <v>0</v>
          </cell>
          <cell r="I174">
            <v>120</v>
          </cell>
        </row>
        <row r="175">
          <cell r="A175" t="str">
            <v>08611499</v>
          </cell>
          <cell r="B175" t="str">
            <v>КОМБИНАТ "АЛТАЙ" ЗСТУ КОМИТЕТА РФ ПО ГОСУДАРСТВЕННЫМ РЕЗЕРВАМ</v>
          </cell>
          <cell r="C175">
            <v>540</v>
          </cell>
          <cell r="D175">
            <v>120</v>
          </cell>
          <cell r="E175">
            <v>540</v>
          </cell>
          <cell r="F175">
            <v>120</v>
          </cell>
          <cell r="G175">
            <v>0</v>
          </cell>
          <cell r="H175">
            <v>0</v>
          </cell>
          <cell r="I175">
            <v>0</v>
          </cell>
          <cell r="J175">
            <v>540</v>
          </cell>
          <cell r="K175">
            <v>120</v>
          </cell>
        </row>
        <row r="176">
          <cell r="A176" t="str">
            <v>08612582</v>
          </cell>
          <cell r="B176" t="str">
            <v>КОМБИНАТ "ГОРНЫЙ"</v>
          </cell>
          <cell r="C176">
            <v>120</v>
          </cell>
          <cell r="D176">
            <v>120</v>
          </cell>
          <cell r="E176">
            <v>0</v>
          </cell>
          <cell r="F176">
            <v>0</v>
          </cell>
          <cell r="G176">
            <v>0</v>
          </cell>
          <cell r="H176">
            <v>0</v>
          </cell>
          <cell r="I176">
            <v>0</v>
          </cell>
          <cell r="J176">
            <v>0</v>
          </cell>
          <cell r="K176">
            <v>0</v>
          </cell>
          <cell r="L176">
            <v>120</v>
          </cell>
        </row>
        <row r="177">
          <cell r="A177" t="str">
            <v>08620015</v>
          </cell>
          <cell r="B177" t="str">
            <v>АООТ МПК"УРАЛПРОММОНТАЖ"</v>
          </cell>
          <cell r="C177">
            <v>36</v>
          </cell>
          <cell r="D177">
            <v>238</v>
          </cell>
          <cell r="E177">
            <v>63</v>
          </cell>
          <cell r="F177">
            <v>0</v>
          </cell>
          <cell r="G177">
            <v>0</v>
          </cell>
          <cell r="H177">
            <v>0</v>
          </cell>
          <cell r="I177">
            <v>0</v>
          </cell>
          <cell r="J177">
            <v>0</v>
          </cell>
        </row>
        <row r="178">
          <cell r="A178" t="str">
            <v>08622474</v>
          </cell>
          <cell r="B178" t="str">
            <v>"ЛЕНИНГРАДСКАЯ АТОМНАЯ СТАНЦИЯ"</v>
          </cell>
          <cell r="C178">
            <v>0</v>
          </cell>
          <cell r="D178">
            <v>0</v>
          </cell>
          <cell r="E178">
            <v>0</v>
          </cell>
          <cell r="F178">
            <v>0</v>
          </cell>
          <cell r="G178">
            <v>0</v>
          </cell>
          <cell r="H178">
            <v>0</v>
          </cell>
          <cell r="I178">
            <v>0</v>
          </cell>
          <cell r="J178">
            <v>0</v>
          </cell>
        </row>
        <row r="179">
          <cell r="A179" t="str">
            <v>08623829</v>
          </cell>
          <cell r="B179" t="str">
            <v>ЗАО ПКП "АТОМПРОМКОМПЛЕКС"                                                  0131</v>
          </cell>
          <cell r="C179">
            <v>53</v>
          </cell>
          <cell r="D179">
            <v>82</v>
          </cell>
          <cell r="E179">
            <v>53</v>
          </cell>
          <cell r="F179">
            <v>82</v>
          </cell>
          <cell r="G179">
            <v>0</v>
          </cell>
          <cell r="H179">
            <v>0</v>
          </cell>
          <cell r="I179">
            <v>0</v>
          </cell>
          <cell r="J179">
            <v>0</v>
          </cell>
          <cell r="K179">
            <v>53</v>
          </cell>
          <cell r="L179">
            <v>82</v>
          </cell>
        </row>
        <row r="180">
          <cell r="A180" t="str">
            <v>08626288</v>
          </cell>
          <cell r="B180" t="str">
            <v>ГНЦ ИНСТИТУТ ФИЗИКИ ВЫСОКИХ ЭНЕРГИЙ</v>
          </cell>
          <cell r="C180">
            <v>0</v>
          </cell>
          <cell r="D180">
            <v>0</v>
          </cell>
          <cell r="E180">
            <v>0</v>
          </cell>
          <cell r="F180">
            <v>0</v>
          </cell>
          <cell r="G180">
            <v>0</v>
          </cell>
          <cell r="H180">
            <v>0</v>
          </cell>
          <cell r="I180">
            <v>0</v>
          </cell>
          <cell r="J180">
            <v>0</v>
          </cell>
          <cell r="K180">
            <v>0</v>
          </cell>
        </row>
        <row r="181">
          <cell r="A181" t="str">
            <v>08831692</v>
          </cell>
          <cell r="B181" t="str">
            <v>ИТКП-11</v>
          </cell>
          <cell r="C181">
            <v>59</v>
          </cell>
          <cell r="D181">
            <v>59</v>
          </cell>
          <cell r="E181">
            <v>1</v>
          </cell>
          <cell r="F181">
            <v>2</v>
          </cell>
          <cell r="G181">
            <v>1</v>
          </cell>
          <cell r="H181">
            <v>0</v>
          </cell>
          <cell r="I181">
            <v>0</v>
          </cell>
          <cell r="J181">
            <v>1</v>
          </cell>
        </row>
        <row r="182">
          <cell r="A182" t="str">
            <v>08860021</v>
          </cell>
          <cell r="B182" t="str">
            <v>ООО "СЕДЕРВАЛЛЬ И РИТМ"</v>
          </cell>
          <cell r="C182">
            <v>5</v>
          </cell>
          <cell r="D182">
            <v>3</v>
          </cell>
          <cell r="E182">
            <v>0</v>
          </cell>
          <cell r="F182">
            <v>5</v>
          </cell>
          <cell r="G182">
            <v>5</v>
          </cell>
          <cell r="H182">
            <v>0</v>
          </cell>
          <cell r="I182">
            <v>0</v>
          </cell>
          <cell r="J182">
            <v>0</v>
          </cell>
          <cell r="K182">
            <v>3</v>
          </cell>
          <cell r="L182">
            <v>0</v>
          </cell>
        </row>
        <row r="183">
          <cell r="A183" t="str">
            <v>08891145</v>
          </cell>
          <cell r="B183" t="str">
            <v>УПТК УС-4 ПО ПОРУЧЕНИЮ ЗАО"КОРПОРАЦИЯ "РОСАР"</v>
          </cell>
          <cell r="C183">
            <v>64</v>
          </cell>
          <cell r="D183">
            <v>64</v>
          </cell>
          <cell r="E183">
            <v>0</v>
          </cell>
          <cell r="F183">
            <v>0</v>
          </cell>
          <cell r="G183">
            <v>0</v>
          </cell>
          <cell r="H183">
            <v>0</v>
          </cell>
          <cell r="I183">
            <v>0</v>
          </cell>
          <cell r="J183">
            <v>0</v>
          </cell>
          <cell r="K183">
            <v>0</v>
          </cell>
          <cell r="L183">
            <v>64</v>
          </cell>
        </row>
        <row r="184">
          <cell r="A184" t="str">
            <v>10076381</v>
          </cell>
          <cell r="B184" t="str">
            <v>ООО "КОМБИНАТ МЕТАЛЛОИЗДЕЛИЙ И КОНСТРУКЦИЙ"</v>
          </cell>
          <cell r="C184">
            <v>31</v>
          </cell>
          <cell r="D184">
            <v>31</v>
          </cell>
          <cell r="E184">
            <v>31</v>
          </cell>
        </row>
        <row r="185">
          <cell r="A185" t="str">
            <v>10288924</v>
          </cell>
          <cell r="B185" t="str">
            <v>ФИЛИАЛ ТОО "ТЕХНОЛОГ"</v>
          </cell>
          <cell r="C185">
            <v>14</v>
          </cell>
          <cell r="D185">
            <v>14</v>
          </cell>
          <cell r="E185">
            <v>0</v>
          </cell>
          <cell r="F185">
            <v>0</v>
          </cell>
          <cell r="G185">
            <v>0</v>
          </cell>
          <cell r="H185">
            <v>0</v>
          </cell>
          <cell r="I185">
            <v>0</v>
          </cell>
          <cell r="J185">
            <v>0</v>
          </cell>
          <cell r="K185">
            <v>0</v>
          </cell>
          <cell r="L185">
            <v>14</v>
          </cell>
        </row>
        <row r="186">
          <cell r="A186" t="str">
            <v>10495362</v>
          </cell>
          <cell r="B186" t="str">
            <v>ПКФ "АССОЛЬ"</v>
          </cell>
          <cell r="C186">
            <v>18</v>
          </cell>
          <cell r="D186">
            <v>18</v>
          </cell>
          <cell r="E186">
            <v>0</v>
          </cell>
          <cell r="F186">
            <v>0</v>
          </cell>
          <cell r="G186">
            <v>0</v>
          </cell>
          <cell r="H186">
            <v>0</v>
          </cell>
          <cell r="I186">
            <v>0</v>
          </cell>
          <cell r="J186">
            <v>18</v>
          </cell>
        </row>
        <row r="187">
          <cell r="A187" t="str">
            <v>10501619</v>
          </cell>
          <cell r="B187" t="str">
            <v>АО "ПРОФИЛЬ-АКРАС"</v>
          </cell>
          <cell r="C187">
            <v>50</v>
          </cell>
          <cell r="D187">
            <v>52</v>
          </cell>
          <cell r="E187">
            <v>50</v>
          </cell>
          <cell r="F187">
            <v>52</v>
          </cell>
          <cell r="G187">
            <v>0</v>
          </cell>
          <cell r="H187">
            <v>0</v>
          </cell>
          <cell r="I187">
            <v>50</v>
          </cell>
          <cell r="J187">
            <v>0</v>
          </cell>
          <cell r="K187">
            <v>0</v>
          </cell>
          <cell r="L187">
            <v>52</v>
          </cell>
        </row>
        <row r="188">
          <cell r="A188" t="str">
            <v>10533111</v>
          </cell>
          <cell r="B188" t="str">
            <v>ООО "ИНКОМСПЕКТР"</v>
          </cell>
          <cell r="C188">
            <v>76</v>
          </cell>
          <cell r="D188">
            <v>19</v>
          </cell>
          <cell r="E188">
            <v>76</v>
          </cell>
          <cell r="F188">
            <v>19</v>
          </cell>
          <cell r="G188">
            <v>0</v>
          </cell>
          <cell r="H188">
            <v>0</v>
          </cell>
          <cell r="I188">
            <v>0</v>
          </cell>
          <cell r="J188">
            <v>0</v>
          </cell>
          <cell r="K188">
            <v>76</v>
          </cell>
          <cell r="L188">
            <v>19</v>
          </cell>
        </row>
        <row r="189">
          <cell r="A189" t="str">
            <v>10678708</v>
          </cell>
          <cell r="B189" t="str">
            <v>ЗАО "ОКСКИЙ ПИЩЕВОЙ КОМБИНАТ"</v>
          </cell>
          <cell r="C189">
            <v>17</v>
          </cell>
          <cell r="D189">
            <v>0</v>
          </cell>
          <cell r="E189">
            <v>0</v>
          </cell>
          <cell r="F189">
            <v>17</v>
          </cell>
          <cell r="G189">
            <v>0</v>
          </cell>
          <cell r="H189">
            <v>0</v>
          </cell>
          <cell r="I189">
            <v>0</v>
          </cell>
          <cell r="J189">
            <v>0</v>
          </cell>
          <cell r="K189">
            <v>0</v>
          </cell>
          <cell r="L189">
            <v>0</v>
          </cell>
        </row>
        <row r="190">
          <cell r="A190" t="str">
            <v>10780447</v>
          </cell>
          <cell r="B190" t="str">
            <v>"РАДУГА" - АКЦИОНЕРНОЕ ОБЩЕСТВО ОТКРЫТОГО ТИПА</v>
          </cell>
          <cell r="C190">
            <v>3517</v>
          </cell>
          <cell r="D190">
            <v>0</v>
          </cell>
          <cell r="E190">
            <v>1065</v>
          </cell>
          <cell r="F190">
            <v>2920</v>
          </cell>
          <cell r="G190">
            <v>2540</v>
          </cell>
          <cell r="H190">
            <v>470</v>
          </cell>
          <cell r="I190">
            <v>1015</v>
          </cell>
          <cell r="J190">
            <v>2917</v>
          </cell>
          <cell r="K190">
            <v>3108</v>
          </cell>
          <cell r="L190">
            <v>2094</v>
          </cell>
        </row>
        <row r="191">
          <cell r="A191" t="str">
            <v>10786728</v>
          </cell>
          <cell r="B191" t="str">
            <v>ТОО"ЦЕНТРЭНЕРГОКОМПЛЕКТ"</v>
          </cell>
          <cell r="C191">
            <v>176</v>
          </cell>
          <cell r="D191">
            <v>176</v>
          </cell>
          <cell r="E191">
            <v>175</v>
          </cell>
          <cell r="F191">
            <v>0</v>
          </cell>
          <cell r="G191">
            <v>199</v>
          </cell>
          <cell r="H191">
            <v>498</v>
          </cell>
          <cell r="I191">
            <v>513</v>
          </cell>
          <cell r="J191">
            <v>130</v>
          </cell>
          <cell r="K191">
            <v>63</v>
          </cell>
        </row>
        <row r="192">
          <cell r="A192" t="str">
            <v>11117877</v>
          </cell>
          <cell r="B192" t="str">
            <v>"СГЭМ-КОМПЛЕКТ" ДЗАО</v>
          </cell>
          <cell r="C192">
            <v>636</v>
          </cell>
          <cell r="D192">
            <v>185</v>
          </cell>
          <cell r="E192">
            <v>369</v>
          </cell>
          <cell r="F192">
            <v>636</v>
          </cell>
          <cell r="G192">
            <v>185</v>
          </cell>
          <cell r="H192">
            <v>369</v>
          </cell>
          <cell r="I192">
            <v>0</v>
          </cell>
        </row>
        <row r="193">
          <cell r="A193" t="str">
            <v>11136665</v>
          </cell>
          <cell r="B193" t="str">
            <v>ЗАО "СУДОМЕХ САПЛАЙ"</v>
          </cell>
          <cell r="C193">
            <v>0</v>
          </cell>
          <cell r="D193">
            <v>0</v>
          </cell>
          <cell r="E193">
            <v>0</v>
          </cell>
          <cell r="F193">
            <v>0</v>
          </cell>
          <cell r="G193">
            <v>0</v>
          </cell>
          <cell r="H193">
            <v>42</v>
          </cell>
          <cell r="I193">
            <v>552</v>
          </cell>
          <cell r="J193">
            <v>559</v>
          </cell>
        </row>
        <row r="194">
          <cell r="A194" t="str">
            <v>11137251</v>
          </cell>
          <cell r="B194" t="str">
            <v>АОЗТ "ИНТЕК"</v>
          </cell>
          <cell r="C194">
            <v>0</v>
          </cell>
          <cell r="D194">
            <v>0</v>
          </cell>
          <cell r="E194">
            <v>0</v>
          </cell>
          <cell r="F194">
            <v>0</v>
          </cell>
          <cell r="G194">
            <v>0</v>
          </cell>
          <cell r="H194">
            <v>84</v>
          </cell>
          <cell r="I194">
            <v>933</v>
          </cell>
          <cell r="J194">
            <v>84</v>
          </cell>
        </row>
        <row r="195">
          <cell r="A195" t="str">
            <v>11160505</v>
          </cell>
          <cell r="B195" t="str">
            <v>НПФ"ГТ ИНСПЕКТ"</v>
          </cell>
          <cell r="C195">
            <v>77</v>
          </cell>
          <cell r="D195">
            <v>0</v>
          </cell>
          <cell r="E195">
            <v>77</v>
          </cell>
          <cell r="F195">
            <v>0</v>
          </cell>
          <cell r="G195">
            <v>0</v>
          </cell>
          <cell r="H195">
            <v>77</v>
          </cell>
          <cell r="I195">
            <v>0</v>
          </cell>
        </row>
        <row r="196">
          <cell r="A196" t="str">
            <v>11325449</v>
          </cell>
          <cell r="B196" t="str">
            <v>ООО "АГЕНСТВО ТРЕСТ-В"</v>
          </cell>
          <cell r="C196">
            <v>179</v>
          </cell>
          <cell r="D196">
            <v>176</v>
          </cell>
          <cell r="E196">
            <v>179</v>
          </cell>
          <cell r="F196">
            <v>176</v>
          </cell>
          <cell r="G196">
            <v>425</v>
          </cell>
          <cell r="H196">
            <v>113</v>
          </cell>
          <cell r="I196">
            <v>21</v>
          </cell>
        </row>
        <row r="197">
          <cell r="A197" t="str">
            <v>11476243</v>
          </cell>
          <cell r="B197" t="str">
            <v>ГП КОНСТРУКТОРСКОЕ БЮРО ТРАНСПОРТНО</v>
          </cell>
          <cell r="C197">
            <v>0</v>
          </cell>
          <cell r="D197">
            <v>730</v>
          </cell>
          <cell r="E197">
            <v>0</v>
          </cell>
          <cell r="F197">
            <v>730</v>
          </cell>
          <cell r="G197">
            <v>0</v>
          </cell>
          <cell r="H197">
            <v>0</v>
          </cell>
          <cell r="I197">
            <v>0</v>
          </cell>
          <cell r="J197">
            <v>730</v>
          </cell>
        </row>
        <row r="198">
          <cell r="A198" t="str">
            <v>11599187</v>
          </cell>
          <cell r="B198" t="str">
            <v>ТОО ФИРМА "ТРИБЭНЕРГ ЛТД"</v>
          </cell>
          <cell r="C198">
            <v>625</v>
          </cell>
          <cell r="D198">
            <v>0</v>
          </cell>
          <cell r="E198">
            <v>625</v>
          </cell>
          <cell r="F198">
            <v>0</v>
          </cell>
          <cell r="G198">
            <v>0</v>
          </cell>
          <cell r="H198">
            <v>625</v>
          </cell>
          <cell r="I198">
            <v>0</v>
          </cell>
        </row>
        <row r="199">
          <cell r="A199" t="str">
            <v>11613875</v>
          </cell>
          <cell r="B199" t="str">
            <v>АОЗТ "А/О РОССНЕДРА"</v>
          </cell>
          <cell r="C199">
            <v>3</v>
          </cell>
          <cell r="D199">
            <v>238</v>
          </cell>
          <cell r="E199">
            <v>337</v>
          </cell>
          <cell r="F199">
            <v>238</v>
          </cell>
          <cell r="G199">
            <v>337</v>
          </cell>
          <cell r="H199">
            <v>238</v>
          </cell>
          <cell r="I199">
            <v>337</v>
          </cell>
        </row>
        <row r="200">
          <cell r="A200" t="str">
            <v>11642983</v>
          </cell>
          <cell r="B200" t="str">
            <v>ЗАО"ТРУБОМАРКЕТ"</v>
          </cell>
          <cell r="C200">
            <v>26</v>
          </cell>
          <cell r="D200">
            <v>48</v>
          </cell>
          <cell r="E200">
            <v>26</v>
          </cell>
          <cell r="F200">
            <v>48</v>
          </cell>
          <cell r="G200">
            <v>420</v>
          </cell>
          <cell r="H200">
            <v>48</v>
          </cell>
          <cell r="I200">
            <v>420</v>
          </cell>
        </row>
        <row r="201">
          <cell r="A201" t="str">
            <v>11700054</v>
          </cell>
          <cell r="B201" t="str">
            <v>СП ТОО " ЮНИК ЭЙР СЕРВИС "</v>
          </cell>
          <cell r="C201">
            <v>0</v>
          </cell>
          <cell r="D201">
            <v>0</v>
          </cell>
          <cell r="E201">
            <v>199</v>
          </cell>
          <cell r="F201">
            <v>48</v>
          </cell>
          <cell r="G201">
            <v>120</v>
          </cell>
          <cell r="H201">
            <v>199</v>
          </cell>
          <cell r="I201">
            <v>48</v>
          </cell>
          <cell r="J201">
            <v>59</v>
          </cell>
          <cell r="K201">
            <v>123</v>
          </cell>
          <cell r="L201">
            <v>94</v>
          </cell>
        </row>
        <row r="202">
          <cell r="A202" t="str">
            <v>11860289</v>
          </cell>
          <cell r="B202" t="str">
            <v>ЗАО НОВОСИБИРСКЭЛЕКТРОСТРОЙМОНТАЖ</v>
          </cell>
          <cell r="C202">
            <v>177</v>
          </cell>
          <cell r="D202">
            <v>233</v>
          </cell>
          <cell r="E202">
            <v>11</v>
          </cell>
          <cell r="F202">
            <v>177</v>
          </cell>
          <cell r="G202">
            <v>233</v>
          </cell>
          <cell r="H202">
            <v>11</v>
          </cell>
          <cell r="I202">
            <v>20</v>
          </cell>
          <cell r="J202">
            <v>18</v>
          </cell>
          <cell r="K202">
            <v>20</v>
          </cell>
          <cell r="L202">
            <v>18</v>
          </cell>
        </row>
        <row r="203">
          <cell r="A203" t="str">
            <v>11988032</v>
          </cell>
          <cell r="B203" t="str">
            <v>ТОО "АГРОТЭКС"</v>
          </cell>
          <cell r="C203">
            <v>62</v>
          </cell>
          <cell r="D203">
            <v>302</v>
          </cell>
          <cell r="E203">
            <v>7</v>
          </cell>
          <cell r="F203">
            <v>62</v>
          </cell>
          <cell r="G203">
            <v>302</v>
          </cell>
          <cell r="H203">
            <v>62</v>
          </cell>
          <cell r="I203">
            <v>302</v>
          </cell>
          <cell r="J203">
            <v>0</v>
          </cell>
          <cell r="K203">
            <v>0</v>
          </cell>
          <cell r="L203">
            <v>7</v>
          </cell>
        </row>
        <row r="204">
          <cell r="A204" t="str">
            <v>12065915</v>
          </cell>
          <cell r="B204" t="str">
            <v>ПСКОВСКОЕ ГОС. АВИАПРЕДПРИЯТИЕ</v>
          </cell>
          <cell r="C204">
            <v>178</v>
          </cell>
          <cell r="D204">
            <v>60</v>
          </cell>
          <cell r="E204">
            <v>0</v>
          </cell>
          <cell r="F204">
            <v>59</v>
          </cell>
          <cell r="G204">
            <v>0</v>
          </cell>
          <cell r="H204">
            <v>59</v>
          </cell>
          <cell r="I204">
            <v>0</v>
          </cell>
          <cell r="J204">
            <v>0</v>
          </cell>
          <cell r="K204">
            <v>59</v>
          </cell>
        </row>
        <row r="205">
          <cell r="A205" t="str">
            <v>12141734</v>
          </cell>
          <cell r="B205" t="str">
            <v>МГП "КОНТАКТ"</v>
          </cell>
          <cell r="C205">
            <v>0</v>
          </cell>
          <cell r="D205">
            <v>238</v>
          </cell>
          <cell r="E205">
            <v>0</v>
          </cell>
          <cell r="F205">
            <v>238</v>
          </cell>
          <cell r="G205">
            <v>337</v>
          </cell>
          <cell r="H205">
            <v>238</v>
          </cell>
          <cell r="I205">
            <v>337</v>
          </cell>
        </row>
        <row r="206">
          <cell r="A206" t="str">
            <v>12214746</v>
          </cell>
          <cell r="B206" t="str">
            <v>ВНЕШНЕЭКОНОМИЧЕСК.ПР-Е САРАТОВ-ТЕРМИНАЛ (по поруч.КАМЕНЩИКОВА Н.С.)</v>
          </cell>
          <cell r="C206">
            <v>39</v>
          </cell>
          <cell r="D206">
            <v>149</v>
          </cell>
          <cell r="E206">
            <v>39</v>
          </cell>
          <cell r="F206">
            <v>149</v>
          </cell>
          <cell r="G206">
            <v>69</v>
          </cell>
          <cell r="H206">
            <v>34</v>
          </cell>
          <cell r="I206">
            <v>57</v>
          </cell>
          <cell r="J206">
            <v>69</v>
          </cell>
          <cell r="K206">
            <v>60</v>
          </cell>
          <cell r="L206">
            <v>60</v>
          </cell>
        </row>
        <row r="207">
          <cell r="A207" t="str">
            <v>12240815</v>
          </cell>
          <cell r="B207" t="str">
            <v>ООО ТД "ВОЛГОДИЗЕЛЬ"</v>
          </cell>
          <cell r="C207">
            <v>36</v>
          </cell>
          <cell r="D207">
            <v>238</v>
          </cell>
          <cell r="E207">
            <v>63</v>
          </cell>
          <cell r="F207">
            <v>0</v>
          </cell>
          <cell r="G207">
            <v>0</v>
          </cell>
          <cell r="H207">
            <v>0</v>
          </cell>
          <cell r="I207">
            <v>0</v>
          </cell>
        </row>
        <row r="208">
          <cell r="A208" t="str">
            <v>12272318</v>
          </cell>
          <cell r="B208" t="str">
            <v>"ШЕЛЬФ" АНК АОЗТ</v>
          </cell>
          <cell r="C208">
            <v>62</v>
          </cell>
          <cell r="D208">
            <v>92</v>
          </cell>
          <cell r="E208">
            <v>107</v>
          </cell>
          <cell r="F208">
            <v>62</v>
          </cell>
          <cell r="G208">
            <v>92</v>
          </cell>
          <cell r="H208">
            <v>107</v>
          </cell>
        </row>
        <row r="209">
          <cell r="A209" t="str">
            <v>12281990</v>
          </cell>
          <cell r="B209" t="str">
            <v>ОАО "УРАЛТРУБПРОМ"</v>
          </cell>
          <cell r="C209">
            <v>60</v>
          </cell>
          <cell r="D209">
            <v>156</v>
          </cell>
          <cell r="E209">
            <v>106</v>
          </cell>
          <cell r="F209">
            <v>293</v>
          </cell>
          <cell r="G209">
            <v>164</v>
          </cell>
          <cell r="H209">
            <v>158</v>
          </cell>
          <cell r="I209">
            <v>158</v>
          </cell>
          <cell r="J209">
            <v>77</v>
          </cell>
          <cell r="K209">
            <v>113</v>
          </cell>
        </row>
        <row r="210">
          <cell r="A210" t="str">
            <v>12493077</v>
          </cell>
          <cell r="B210" t="str">
            <v>ЗАО "ЭЛИТ-2"</v>
          </cell>
          <cell r="C210">
            <v>177</v>
          </cell>
          <cell r="D210">
            <v>112</v>
          </cell>
          <cell r="E210">
            <v>6</v>
          </cell>
          <cell r="F210">
            <v>177</v>
          </cell>
          <cell r="G210">
            <v>112</v>
          </cell>
          <cell r="H210">
            <v>6</v>
          </cell>
          <cell r="I210">
            <v>0</v>
          </cell>
          <cell r="J210">
            <v>112</v>
          </cell>
          <cell r="K210">
            <v>6</v>
          </cell>
        </row>
        <row r="211">
          <cell r="A211" t="str">
            <v>12585460</v>
          </cell>
          <cell r="B211" t="str">
            <v>ООО "ИНЖЕНЕРНЫЙ ЦЕНТР АС ТЕПЛОСТРОЙ"</v>
          </cell>
          <cell r="C211">
            <v>204</v>
          </cell>
          <cell r="D211">
            <v>66</v>
          </cell>
          <cell r="E211">
            <v>95</v>
          </cell>
          <cell r="F211">
            <v>204</v>
          </cell>
          <cell r="G211">
            <v>66</v>
          </cell>
          <cell r="H211">
            <v>95</v>
          </cell>
          <cell r="I211">
            <v>204</v>
          </cell>
          <cell r="J211">
            <v>66</v>
          </cell>
          <cell r="K211">
            <v>0</v>
          </cell>
          <cell r="L211">
            <v>95</v>
          </cell>
        </row>
        <row r="212">
          <cell r="A212" t="str">
            <v>12586086</v>
          </cell>
          <cell r="B212" t="str">
            <v>ЗАО "ТОВАРЫ НАРОДНОГО ПОТРЕБЛЕНИЯ"</v>
          </cell>
          <cell r="C212">
            <v>64</v>
          </cell>
          <cell r="D212">
            <v>55</v>
          </cell>
          <cell r="E212">
            <v>236</v>
          </cell>
          <cell r="F212">
            <v>64</v>
          </cell>
          <cell r="G212">
            <v>64</v>
          </cell>
          <cell r="H212">
            <v>55</v>
          </cell>
          <cell r="I212">
            <v>236</v>
          </cell>
          <cell r="J212">
            <v>236</v>
          </cell>
          <cell r="K212">
            <v>64</v>
          </cell>
          <cell r="L212">
            <v>193</v>
          </cell>
        </row>
        <row r="213">
          <cell r="A213" t="str">
            <v>12598942</v>
          </cell>
          <cell r="B213" t="str">
            <v>ООО"АНКЕР"</v>
          </cell>
          <cell r="C213">
            <v>33</v>
          </cell>
          <cell r="D213">
            <v>196</v>
          </cell>
          <cell r="E213">
            <v>33</v>
          </cell>
          <cell r="F213">
            <v>196</v>
          </cell>
          <cell r="G213">
            <v>196</v>
          </cell>
          <cell r="H213">
            <v>1</v>
          </cell>
        </row>
        <row r="214">
          <cell r="A214" t="str">
            <v>12607345</v>
          </cell>
          <cell r="B214" t="str">
            <v>ТОО НТП "РЕСУРС"</v>
          </cell>
          <cell r="C214">
            <v>50</v>
          </cell>
          <cell r="D214">
            <v>50</v>
          </cell>
          <cell r="E214">
            <v>126</v>
          </cell>
          <cell r="F214">
            <v>64</v>
          </cell>
          <cell r="G214">
            <v>50</v>
          </cell>
          <cell r="H214">
            <v>50</v>
          </cell>
          <cell r="I214">
            <v>50</v>
          </cell>
          <cell r="J214">
            <v>126</v>
          </cell>
          <cell r="K214">
            <v>0</v>
          </cell>
          <cell r="L214">
            <v>64</v>
          </cell>
        </row>
        <row r="215">
          <cell r="A215" t="str">
            <v>12617199</v>
          </cell>
          <cell r="B215" t="str">
            <v>ДАО ЗАВОД "МЕТАЛЛИСТ"</v>
          </cell>
          <cell r="C215">
            <v>49</v>
          </cell>
          <cell r="D215">
            <v>58</v>
          </cell>
          <cell r="E215">
            <v>49</v>
          </cell>
          <cell r="F215">
            <v>58</v>
          </cell>
          <cell r="G215">
            <v>13</v>
          </cell>
          <cell r="H215">
            <v>41</v>
          </cell>
          <cell r="I215">
            <v>172</v>
          </cell>
          <cell r="J215">
            <v>13</v>
          </cell>
          <cell r="K215">
            <v>13</v>
          </cell>
          <cell r="L215">
            <v>51</v>
          </cell>
        </row>
        <row r="216">
          <cell r="A216" t="str">
            <v>12618751</v>
          </cell>
          <cell r="B216" t="str">
            <v>ТОО АРТЕЛЬ СТАРАТЕЛЕЙ "ДАУРИЯ "         674362,ЧИТИНСКАЯ ОБЛ,КАЛГАНСКИЙ РАЙОН</v>
          </cell>
          <cell r="C216">
            <v>0</v>
          </cell>
          <cell r="D216">
            <v>42</v>
          </cell>
          <cell r="E216">
            <v>62</v>
          </cell>
          <cell r="F216">
            <v>100</v>
          </cell>
          <cell r="G216">
            <v>100</v>
          </cell>
          <cell r="H216">
            <v>100</v>
          </cell>
        </row>
        <row r="217">
          <cell r="A217" t="str">
            <v>12775427</v>
          </cell>
          <cell r="B217" t="str">
            <v>РОССИЙСКОЕ ПРЕДСТАВИТЕЛЬСТВО "МОНГОЛРОСЦВЕТМЕТ"</v>
          </cell>
          <cell r="C217">
            <v>68</v>
          </cell>
          <cell r="D217">
            <v>187</v>
          </cell>
          <cell r="E217">
            <v>137</v>
          </cell>
          <cell r="F217">
            <v>39</v>
          </cell>
          <cell r="G217">
            <v>200</v>
          </cell>
          <cell r="H217">
            <v>200</v>
          </cell>
          <cell r="I217">
            <v>80</v>
          </cell>
          <cell r="J217">
            <v>29</v>
          </cell>
          <cell r="K217">
            <v>37</v>
          </cell>
          <cell r="L217">
            <v>29</v>
          </cell>
        </row>
        <row r="218">
          <cell r="A218" t="str">
            <v>13165731</v>
          </cell>
          <cell r="B218" t="str">
            <v>ЗАО "ОИЛФИЛД СЕППОРТ СЕРВИСЕЗ"</v>
          </cell>
          <cell r="C218">
            <v>20</v>
          </cell>
          <cell r="D218">
            <v>20</v>
          </cell>
          <cell r="E218">
            <v>115</v>
          </cell>
          <cell r="F218">
            <v>45</v>
          </cell>
          <cell r="G218">
            <v>0</v>
          </cell>
          <cell r="H218">
            <v>115</v>
          </cell>
          <cell r="I218">
            <v>2</v>
          </cell>
          <cell r="J218">
            <v>2</v>
          </cell>
          <cell r="K218">
            <v>0</v>
          </cell>
        </row>
        <row r="219">
          <cell r="A219" t="str">
            <v>13182184</v>
          </cell>
          <cell r="B219" t="str">
            <v>ЗАО ТФД"БРОК-ИНВЕСТ-СЕРВИС И К"</v>
          </cell>
          <cell r="C219">
            <v>112</v>
          </cell>
          <cell r="D219">
            <v>112</v>
          </cell>
          <cell r="E219">
            <v>52</v>
          </cell>
          <cell r="F219">
            <v>386</v>
          </cell>
          <cell r="G219">
            <v>135</v>
          </cell>
          <cell r="H219">
            <v>45</v>
          </cell>
          <cell r="I219">
            <v>55</v>
          </cell>
          <cell r="J219">
            <v>102</v>
          </cell>
          <cell r="K219">
            <v>55</v>
          </cell>
          <cell r="L219">
            <v>108</v>
          </cell>
        </row>
        <row r="220">
          <cell r="A220" t="str">
            <v>16421361</v>
          </cell>
          <cell r="B220" t="str">
            <v>ТОО ПКП "ТЕХКОМ"</v>
          </cell>
          <cell r="C220">
            <v>50</v>
          </cell>
          <cell r="D220">
            <v>50</v>
          </cell>
          <cell r="E220">
            <v>126</v>
          </cell>
          <cell r="F220">
            <v>0</v>
          </cell>
          <cell r="G220">
            <v>0</v>
          </cell>
          <cell r="H220">
            <v>0</v>
          </cell>
          <cell r="I220">
            <v>0</v>
          </cell>
          <cell r="J220">
            <v>0</v>
          </cell>
          <cell r="K220">
            <v>0</v>
          </cell>
          <cell r="L220">
            <v>0</v>
          </cell>
        </row>
        <row r="221">
          <cell r="A221" t="str">
            <v>16683308</v>
          </cell>
          <cell r="B221" t="str">
            <v>ТОО "ДЕЛО"</v>
          </cell>
          <cell r="C221">
            <v>138</v>
          </cell>
          <cell r="D221">
            <v>0</v>
          </cell>
          <cell r="E221">
            <v>138</v>
          </cell>
          <cell r="F221">
            <v>0</v>
          </cell>
          <cell r="G221">
            <v>0</v>
          </cell>
          <cell r="H221">
            <v>0</v>
          </cell>
          <cell r="I221">
            <v>33</v>
          </cell>
          <cell r="J221">
            <v>0</v>
          </cell>
          <cell r="K221">
            <v>0</v>
          </cell>
        </row>
        <row r="222">
          <cell r="A222" t="str">
            <v>16894235</v>
          </cell>
          <cell r="B222" t="str">
            <v>ЗАО "УЗПК" (УРАЛЬСКАЯ ЗОЛОТО-ПЛАТИНОВАЯ КОМПАНИЯ)                           0342</v>
          </cell>
          <cell r="C222">
            <v>63</v>
          </cell>
          <cell r="D222">
            <v>63</v>
          </cell>
          <cell r="E222">
            <v>2</v>
          </cell>
          <cell r="F222">
            <v>45</v>
          </cell>
          <cell r="G222">
            <v>260</v>
          </cell>
          <cell r="H222">
            <v>57</v>
          </cell>
          <cell r="I222">
            <v>45</v>
          </cell>
          <cell r="J222">
            <v>45</v>
          </cell>
          <cell r="K222">
            <v>260</v>
          </cell>
          <cell r="L222">
            <v>420</v>
          </cell>
        </row>
        <row r="223">
          <cell r="A223" t="str">
            <v>17030005</v>
          </cell>
          <cell r="B223" t="str">
            <v>Ф-Л "ХАЛИБУРТОН ИНТЕРНЭШНЛ, ИНК"</v>
          </cell>
          <cell r="C223">
            <v>2</v>
          </cell>
          <cell r="D223">
            <v>119</v>
          </cell>
          <cell r="E223">
            <v>38</v>
          </cell>
          <cell r="F223">
            <v>0</v>
          </cell>
          <cell r="G223">
            <v>0</v>
          </cell>
        </row>
        <row r="224">
          <cell r="A224" t="str">
            <v>17103052</v>
          </cell>
          <cell r="B224" t="str">
            <v>АССОЦИАЦИЯ "РОССИЙСКИЙ ДОМ МЕЖДУНАРОДНОГО НАУЧНО-ТЕХНИЧЕСКОГО СОТРУДНИЧЕСТВА"</v>
          </cell>
          <cell r="C224">
            <v>0</v>
          </cell>
          <cell r="D224">
            <v>0</v>
          </cell>
          <cell r="E224">
            <v>0</v>
          </cell>
        </row>
        <row r="225">
          <cell r="A225" t="str">
            <v>17161204</v>
          </cell>
          <cell r="B225" t="str">
            <v>ООО"СОВМЕСТНОЕ ПРЕДПРИЯТИЕ МИ-ИНТЕР"</v>
          </cell>
          <cell r="C225">
            <v>62</v>
          </cell>
          <cell r="D225">
            <v>86</v>
          </cell>
          <cell r="E225">
            <v>62</v>
          </cell>
          <cell r="F225">
            <v>86</v>
          </cell>
          <cell r="G225">
            <v>0</v>
          </cell>
          <cell r="H225">
            <v>0</v>
          </cell>
          <cell r="I225">
            <v>0</v>
          </cell>
          <cell r="J225">
            <v>0</v>
          </cell>
          <cell r="K225">
            <v>0</v>
          </cell>
        </row>
        <row r="226">
          <cell r="A226" t="str">
            <v>17179032</v>
          </cell>
          <cell r="B226" t="str">
            <v>ЗАО "МОСУКРАИНСНАБ"</v>
          </cell>
          <cell r="C226">
            <v>68</v>
          </cell>
          <cell r="D226">
            <v>59</v>
          </cell>
          <cell r="E226">
            <v>50</v>
          </cell>
          <cell r="F226">
            <v>59</v>
          </cell>
          <cell r="G226">
            <v>42</v>
          </cell>
          <cell r="H226">
            <v>59</v>
          </cell>
          <cell r="I226">
            <v>42</v>
          </cell>
          <cell r="J226">
            <v>0</v>
          </cell>
          <cell r="K226">
            <v>59</v>
          </cell>
          <cell r="L226">
            <v>42</v>
          </cell>
        </row>
        <row r="227">
          <cell r="A227" t="str">
            <v>17260610</v>
          </cell>
          <cell r="B227" t="str">
            <v>ЗАО"НАФТАРОС"</v>
          </cell>
          <cell r="C227">
            <v>0</v>
          </cell>
          <cell r="D227">
            <v>19</v>
          </cell>
          <cell r="E227">
            <v>42</v>
          </cell>
          <cell r="F227">
            <v>42</v>
          </cell>
          <cell r="G227">
            <v>43</v>
          </cell>
          <cell r="H227">
            <v>40</v>
          </cell>
        </row>
        <row r="228">
          <cell r="A228" t="str">
            <v>17543377</v>
          </cell>
          <cell r="B228" t="str">
            <v>"ДЕЛЬТА МТИ" АОЗТ</v>
          </cell>
          <cell r="C228">
            <v>0</v>
          </cell>
          <cell r="D228">
            <v>0</v>
          </cell>
          <cell r="E228">
            <v>79</v>
          </cell>
          <cell r="F228">
            <v>79</v>
          </cell>
        </row>
        <row r="229">
          <cell r="A229" t="str">
            <v>17606652</v>
          </cell>
          <cell r="B229" t="str">
            <v>ТОО "ЛЕНИКС"</v>
          </cell>
          <cell r="C229">
            <v>46</v>
          </cell>
          <cell r="D229">
            <v>46</v>
          </cell>
          <cell r="E229">
            <v>2</v>
          </cell>
          <cell r="F229">
            <v>46</v>
          </cell>
          <cell r="G229">
            <v>0</v>
          </cell>
          <cell r="H229">
            <v>46</v>
          </cell>
          <cell r="I229">
            <v>0</v>
          </cell>
          <cell r="J229">
            <v>0</v>
          </cell>
        </row>
        <row r="230">
          <cell r="A230" t="str">
            <v>17664075</v>
          </cell>
          <cell r="B230" t="str">
            <v>ГОСУДАРСТВЕННЫЙ КОСМИЧЕСКИЙ НП ЦЕНТР ИМ. М. В. ХРУНИЧЕВА</v>
          </cell>
          <cell r="C230">
            <v>1</v>
          </cell>
          <cell r="D230">
            <v>134</v>
          </cell>
          <cell r="E230">
            <v>134</v>
          </cell>
          <cell r="F230">
            <v>0</v>
          </cell>
          <cell r="G230">
            <v>0</v>
          </cell>
          <cell r="H230">
            <v>0</v>
          </cell>
          <cell r="I230">
            <v>0</v>
          </cell>
          <cell r="J230">
            <v>0</v>
          </cell>
          <cell r="K230">
            <v>0</v>
          </cell>
        </row>
        <row r="231">
          <cell r="A231" t="str">
            <v>17785896</v>
          </cell>
          <cell r="B231" t="str">
            <v>ЗАО ПАРКЕР ДРИЛЛИНГ КОМПАНИ ОФ САЙБИРИА</v>
          </cell>
          <cell r="C231">
            <v>39</v>
          </cell>
          <cell r="D231">
            <v>39</v>
          </cell>
          <cell r="E231">
            <v>39</v>
          </cell>
          <cell r="F231">
            <v>147</v>
          </cell>
          <cell r="G231">
            <v>3</v>
          </cell>
          <cell r="H231">
            <v>2</v>
          </cell>
          <cell r="I231">
            <v>8</v>
          </cell>
          <cell r="J231">
            <v>15</v>
          </cell>
          <cell r="K231">
            <v>8</v>
          </cell>
          <cell r="L231">
            <v>8</v>
          </cell>
        </row>
        <row r="232">
          <cell r="A232" t="str">
            <v>17998043</v>
          </cell>
          <cell r="B232" t="str">
            <v>ЗАО "ГАМА ИНДАСТРИ"</v>
          </cell>
          <cell r="C232">
            <v>8</v>
          </cell>
          <cell r="D232">
            <v>40</v>
          </cell>
          <cell r="E232">
            <v>90</v>
          </cell>
          <cell r="F232">
            <v>8</v>
          </cell>
          <cell r="G232">
            <v>8</v>
          </cell>
          <cell r="H232">
            <v>90</v>
          </cell>
          <cell r="I232">
            <v>40</v>
          </cell>
          <cell r="J232">
            <v>90</v>
          </cell>
        </row>
        <row r="233">
          <cell r="A233" t="str">
            <v>17998155</v>
          </cell>
          <cell r="B233" t="str">
            <v>ООО "ПЕПСИКО ХОЛДИНГС"</v>
          </cell>
          <cell r="C233">
            <v>125</v>
          </cell>
          <cell r="D233">
            <v>1</v>
          </cell>
          <cell r="E233">
            <v>125</v>
          </cell>
          <cell r="F233">
            <v>125</v>
          </cell>
          <cell r="G233">
            <v>0</v>
          </cell>
          <cell r="H233">
            <v>0</v>
          </cell>
          <cell r="I233">
            <v>0</v>
          </cell>
          <cell r="J233">
            <v>1</v>
          </cell>
        </row>
        <row r="234">
          <cell r="A234" t="str">
            <v>18005950</v>
          </cell>
          <cell r="B234" t="str">
            <v>ТОО ВТФ "ЗИОМАР"</v>
          </cell>
          <cell r="C234">
            <v>75</v>
          </cell>
          <cell r="D234">
            <v>0</v>
          </cell>
          <cell r="E234">
            <v>75</v>
          </cell>
          <cell r="F234">
            <v>21</v>
          </cell>
          <cell r="G234">
            <v>0</v>
          </cell>
          <cell r="H234">
            <v>0</v>
          </cell>
          <cell r="I234">
            <v>21</v>
          </cell>
          <cell r="J234">
            <v>50</v>
          </cell>
          <cell r="K234">
            <v>0</v>
          </cell>
          <cell r="L234">
            <v>21</v>
          </cell>
        </row>
        <row r="235">
          <cell r="A235" t="str">
            <v>18024722</v>
          </cell>
          <cell r="B235" t="str">
            <v>ОАО "ЦЕНТР ТЕХНИЧЕСКОЙ ДИАГНОСТИКИ"</v>
          </cell>
          <cell r="C235">
            <v>0</v>
          </cell>
          <cell r="D235">
            <v>0</v>
          </cell>
          <cell r="E235">
            <v>50</v>
          </cell>
          <cell r="F235">
            <v>4</v>
          </cell>
          <cell r="G235">
            <v>59</v>
          </cell>
          <cell r="H235">
            <v>4</v>
          </cell>
          <cell r="I235">
            <v>59</v>
          </cell>
          <cell r="J235">
            <v>4</v>
          </cell>
        </row>
        <row r="236">
          <cell r="A236" t="str">
            <v>18106288</v>
          </cell>
          <cell r="B236" t="str">
            <v>ОАО "ПЕРЕДОВЫЕ ТЕХНОЛОГИИ СУХОГО"</v>
          </cell>
          <cell r="C236">
            <v>0</v>
          </cell>
          <cell r="D236">
            <v>120</v>
          </cell>
          <cell r="E236">
            <v>0</v>
          </cell>
          <cell r="F236">
            <v>120</v>
          </cell>
          <cell r="G236">
            <v>0</v>
          </cell>
          <cell r="H236">
            <v>0</v>
          </cell>
          <cell r="I236">
            <v>120</v>
          </cell>
        </row>
        <row r="237">
          <cell r="A237" t="str">
            <v>18121069</v>
          </cell>
          <cell r="B237" t="str">
            <v>ООО СП "ДМВ ЭКСПО"</v>
          </cell>
          <cell r="C237">
            <v>0</v>
          </cell>
          <cell r="D237">
            <v>0</v>
          </cell>
          <cell r="E237">
            <v>0</v>
          </cell>
          <cell r="F237">
            <v>0</v>
          </cell>
          <cell r="G237">
            <v>0</v>
          </cell>
          <cell r="H237">
            <v>0</v>
          </cell>
          <cell r="I237">
            <v>0</v>
          </cell>
        </row>
        <row r="238">
          <cell r="A238" t="str">
            <v>18245015</v>
          </cell>
          <cell r="B238" t="str">
            <v>ЗАО МЕТАЛЛ-ИНВЕСТМАРКЕТ ЛТД                                П МЕТАЛЛИНВЕСТ-МАРКЕТ</v>
          </cell>
          <cell r="C238">
            <v>135</v>
          </cell>
          <cell r="D238">
            <v>58</v>
          </cell>
          <cell r="E238">
            <v>99</v>
          </cell>
          <cell r="F238">
            <v>135</v>
          </cell>
          <cell r="G238">
            <v>58</v>
          </cell>
          <cell r="H238">
            <v>99</v>
          </cell>
        </row>
        <row r="239">
          <cell r="A239" t="str">
            <v>18306892</v>
          </cell>
          <cell r="B239" t="str">
            <v>ООО"ПРИНЦИП-МБ"</v>
          </cell>
          <cell r="C239">
            <v>120</v>
          </cell>
          <cell r="D239">
            <v>60</v>
          </cell>
          <cell r="E239">
            <v>120</v>
          </cell>
          <cell r="F239">
            <v>60</v>
          </cell>
          <cell r="G239">
            <v>0</v>
          </cell>
          <cell r="H239">
            <v>0</v>
          </cell>
          <cell r="I239">
            <v>0</v>
          </cell>
          <cell r="J239">
            <v>0</v>
          </cell>
          <cell r="K239">
            <v>0</v>
          </cell>
          <cell r="L239">
            <v>60</v>
          </cell>
        </row>
        <row r="240">
          <cell r="A240" t="str">
            <v>18355270</v>
          </cell>
          <cell r="B240" t="str">
            <v>ООО"ПРОМСТРОЙСЕРВИС-СТ"</v>
          </cell>
          <cell r="C240">
            <v>120</v>
          </cell>
          <cell r="D240">
            <v>21</v>
          </cell>
          <cell r="E240">
            <v>21</v>
          </cell>
          <cell r="F240">
            <v>0</v>
          </cell>
          <cell r="G240">
            <v>0</v>
          </cell>
          <cell r="H240">
            <v>0</v>
          </cell>
          <cell r="I240">
            <v>0</v>
          </cell>
          <cell r="J240">
            <v>0</v>
          </cell>
          <cell r="K240">
            <v>0</v>
          </cell>
          <cell r="L240">
            <v>21</v>
          </cell>
        </row>
        <row r="241">
          <cell r="A241" t="str">
            <v>18382315</v>
          </cell>
          <cell r="B241" t="str">
            <v>ООО "ХОВЭР"</v>
          </cell>
          <cell r="C241">
            <v>60</v>
          </cell>
          <cell r="D241">
            <v>60</v>
          </cell>
          <cell r="E241">
            <v>0</v>
          </cell>
          <cell r="F241">
            <v>0</v>
          </cell>
          <cell r="G241">
            <v>59</v>
          </cell>
          <cell r="H241">
            <v>0</v>
          </cell>
          <cell r="I241">
            <v>0</v>
          </cell>
          <cell r="J241">
            <v>59</v>
          </cell>
          <cell r="K241">
            <v>0</v>
          </cell>
          <cell r="L241">
            <v>0</v>
          </cell>
        </row>
        <row r="242">
          <cell r="A242" t="str">
            <v>18451772</v>
          </cell>
          <cell r="B242" t="str">
            <v>ООО "ПЕТРОЛЬ-ФИНАНС"</v>
          </cell>
          <cell r="C242">
            <v>8</v>
          </cell>
          <cell r="D242">
            <v>6</v>
          </cell>
          <cell r="E242">
            <v>8</v>
          </cell>
          <cell r="F242">
            <v>6</v>
          </cell>
          <cell r="G242">
            <v>0</v>
          </cell>
          <cell r="H242">
            <v>0</v>
          </cell>
          <cell r="I242">
            <v>8</v>
          </cell>
          <cell r="J242">
            <v>0</v>
          </cell>
          <cell r="K242">
            <v>6</v>
          </cell>
        </row>
        <row r="243">
          <cell r="A243" t="str">
            <v>18504922</v>
          </cell>
          <cell r="B243" t="str">
            <v>ЗАО "ФПК ТРАНСПОРТ"</v>
          </cell>
          <cell r="C243">
            <v>119</v>
          </cell>
          <cell r="D243">
            <v>55</v>
          </cell>
          <cell r="E243">
            <v>119</v>
          </cell>
          <cell r="F243">
            <v>55</v>
          </cell>
          <cell r="G243">
            <v>0</v>
          </cell>
          <cell r="H243">
            <v>0</v>
          </cell>
          <cell r="I243">
            <v>119</v>
          </cell>
          <cell r="J243">
            <v>55</v>
          </cell>
        </row>
        <row r="244">
          <cell r="A244" t="str">
            <v>20538782</v>
          </cell>
          <cell r="B244" t="str">
            <v>ЗАО "ИНТЕРЭНЕРГОСЕРВИС"</v>
          </cell>
          <cell r="C244">
            <v>118</v>
          </cell>
          <cell r="D244">
            <v>1</v>
          </cell>
          <cell r="E244">
            <v>1</v>
          </cell>
          <cell r="F244">
            <v>13</v>
          </cell>
          <cell r="G244">
            <v>2</v>
          </cell>
          <cell r="H244">
            <v>10</v>
          </cell>
          <cell r="I244">
            <v>10</v>
          </cell>
          <cell r="J244">
            <v>0</v>
          </cell>
          <cell r="K244">
            <v>0</v>
          </cell>
          <cell r="L244">
            <v>2</v>
          </cell>
        </row>
        <row r="245">
          <cell r="A245" t="str">
            <v>20637745</v>
          </cell>
          <cell r="B245" t="str">
            <v>ТОО "ТРИАДА"</v>
          </cell>
          <cell r="C245">
            <v>17</v>
          </cell>
          <cell r="D245">
            <v>118</v>
          </cell>
          <cell r="E245">
            <v>17</v>
          </cell>
          <cell r="F245">
            <v>118</v>
          </cell>
          <cell r="G245">
            <v>0</v>
          </cell>
          <cell r="H245">
            <v>0</v>
          </cell>
          <cell r="I245">
            <v>0</v>
          </cell>
          <cell r="J245">
            <v>118</v>
          </cell>
        </row>
        <row r="246">
          <cell r="A246" t="str">
            <v>20654353</v>
          </cell>
          <cell r="B246" t="str">
            <v>ТОО МНОГОПРОФИЛЬНАЯ ФИРМА "А И М"</v>
          </cell>
          <cell r="C246">
            <v>116</v>
          </cell>
          <cell r="D246">
            <v>15</v>
          </cell>
          <cell r="E246">
            <v>15</v>
          </cell>
          <cell r="F246">
            <v>15</v>
          </cell>
        </row>
        <row r="247">
          <cell r="A247" t="str">
            <v>20668757</v>
          </cell>
          <cell r="B247" t="str">
            <v>ООО УЧАЛЫТРАНСТЕХСЕРВИС</v>
          </cell>
          <cell r="C247">
            <v>112</v>
          </cell>
          <cell r="D247">
            <v>6</v>
          </cell>
          <cell r="E247">
            <v>112</v>
          </cell>
          <cell r="F247">
            <v>6</v>
          </cell>
          <cell r="G247">
            <v>45</v>
          </cell>
          <cell r="H247">
            <v>134</v>
          </cell>
          <cell r="I247">
            <v>0</v>
          </cell>
          <cell r="J247">
            <v>0</v>
          </cell>
          <cell r="K247">
            <v>45</v>
          </cell>
          <cell r="L247">
            <v>134</v>
          </cell>
        </row>
        <row r="248">
          <cell r="A248" t="str">
            <v>21510567</v>
          </cell>
          <cell r="B248" t="str">
            <v>ООО "МЕТСБЫТСЕРВИС"</v>
          </cell>
          <cell r="C248">
            <v>109</v>
          </cell>
          <cell r="D248">
            <v>18</v>
          </cell>
          <cell r="E248">
            <v>109</v>
          </cell>
          <cell r="F248">
            <v>18</v>
          </cell>
          <cell r="G248">
            <v>0</v>
          </cell>
          <cell r="H248">
            <v>0</v>
          </cell>
          <cell r="I248">
            <v>0</v>
          </cell>
          <cell r="J248">
            <v>109</v>
          </cell>
          <cell r="K248">
            <v>18</v>
          </cell>
        </row>
        <row r="249">
          <cell r="A249" t="str">
            <v>21558597</v>
          </cell>
          <cell r="B249" t="str">
            <v>ООО "ЧЕЛТЭК"</v>
          </cell>
          <cell r="C249">
            <v>59</v>
          </cell>
          <cell r="D249">
            <v>59</v>
          </cell>
          <cell r="E249">
            <v>49</v>
          </cell>
          <cell r="F249">
            <v>39</v>
          </cell>
          <cell r="G249">
            <v>31</v>
          </cell>
          <cell r="H249">
            <v>49</v>
          </cell>
          <cell r="I249">
            <v>39</v>
          </cell>
          <cell r="J249">
            <v>39</v>
          </cell>
          <cell r="K249">
            <v>93</v>
          </cell>
          <cell r="L249">
            <v>119</v>
          </cell>
        </row>
        <row r="250">
          <cell r="A250" t="str">
            <v>21589698</v>
          </cell>
          <cell r="B250" t="str">
            <v>ТОО "КРИС"</v>
          </cell>
          <cell r="C250">
            <v>9</v>
          </cell>
          <cell r="D250">
            <v>107</v>
          </cell>
          <cell r="E250">
            <v>9</v>
          </cell>
          <cell r="F250">
            <v>107</v>
          </cell>
          <cell r="G250">
            <v>0</v>
          </cell>
          <cell r="H250">
            <v>107</v>
          </cell>
        </row>
        <row r="251">
          <cell r="A251" t="str">
            <v>21616254</v>
          </cell>
          <cell r="B251" t="str">
            <v>ООО МАГН.ТД"ВОСТОКЭНЕРГОЧЕРМЕТ"</v>
          </cell>
          <cell r="C251">
            <v>64</v>
          </cell>
          <cell r="D251">
            <v>58</v>
          </cell>
          <cell r="E251">
            <v>64</v>
          </cell>
          <cell r="F251">
            <v>58</v>
          </cell>
        </row>
        <row r="252">
          <cell r="A252" t="str">
            <v>21617495</v>
          </cell>
          <cell r="B252" t="str">
            <v>ТОО "СЛАВЯНКА"</v>
          </cell>
          <cell r="C252">
            <v>20</v>
          </cell>
          <cell r="D252">
            <v>48</v>
          </cell>
          <cell r="E252">
            <v>59</v>
          </cell>
          <cell r="F252">
            <v>48</v>
          </cell>
          <cell r="G252">
            <v>59</v>
          </cell>
          <cell r="H252">
            <v>0</v>
          </cell>
          <cell r="I252">
            <v>48</v>
          </cell>
          <cell r="J252">
            <v>59</v>
          </cell>
        </row>
        <row r="253">
          <cell r="A253" t="str">
            <v>21642889</v>
          </cell>
          <cell r="B253" t="str">
            <v>ТОО "САС"</v>
          </cell>
          <cell r="C253">
            <v>35</v>
          </cell>
          <cell r="D253">
            <v>40</v>
          </cell>
          <cell r="E253">
            <v>40</v>
          </cell>
          <cell r="F253">
            <v>32</v>
          </cell>
          <cell r="G253">
            <v>2</v>
          </cell>
          <cell r="H253">
            <v>32</v>
          </cell>
          <cell r="I253">
            <v>0</v>
          </cell>
          <cell r="J253">
            <v>32</v>
          </cell>
        </row>
        <row r="254">
          <cell r="A254" t="str">
            <v>21758505</v>
          </cell>
          <cell r="B254" t="str">
            <v>АССОЦИАЦИЯ КРЕСТЬЯНСКИХ ХОЗЯЙСТВ "ДЕДЮХИНСКОЕ"</v>
          </cell>
          <cell r="C254">
            <v>62</v>
          </cell>
          <cell r="D254">
            <v>10</v>
          </cell>
          <cell r="E254">
            <v>62</v>
          </cell>
          <cell r="F254">
            <v>10</v>
          </cell>
          <cell r="G254">
            <v>0</v>
          </cell>
          <cell r="H254">
            <v>62</v>
          </cell>
          <cell r="I254">
            <v>0</v>
          </cell>
          <cell r="J254">
            <v>0</v>
          </cell>
          <cell r="K254">
            <v>10</v>
          </cell>
        </row>
        <row r="255">
          <cell r="A255" t="str">
            <v>21781214</v>
          </cell>
          <cell r="B255" t="str">
            <v>ИЧП "ВАНКАР"</v>
          </cell>
          <cell r="C255">
            <v>0</v>
          </cell>
          <cell r="D255">
            <v>0</v>
          </cell>
          <cell r="E255">
            <v>100</v>
          </cell>
          <cell r="F255">
            <v>100</v>
          </cell>
        </row>
        <row r="256">
          <cell r="A256" t="str">
            <v>22209025</v>
          </cell>
          <cell r="B256" t="str">
            <v>ООО "ЭКО-Т"</v>
          </cell>
          <cell r="C256">
            <v>99</v>
          </cell>
          <cell r="D256">
            <v>1</v>
          </cell>
          <cell r="E256">
            <v>2</v>
          </cell>
          <cell r="F256">
            <v>99</v>
          </cell>
          <cell r="G256">
            <v>99</v>
          </cell>
          <cell r="H256">
            <v>1</v>
          </cell>
          <cell r="I256">
            <v>0</v>
          </cell>
          <cell r="J256">
            <v>0</v>
          </cell>
          <cell r="K256">
            <v>2</v>
          </cell>
        </row>
        <row r="257">
          <cell r="A257" t="str">
            <v>22226199</v>
          </cell>
          <cell r="B257" t="str">
            <v>ООО"ТЕХНОКОМ"</v>
          </cell>
          <cell r="C257">
            <v>96</v>
          </cell>
          <cell r="D257">
            <v>236</v>
          </cell>
          <cell r="E257">
            <v>96</v>
          </cell>
          <cell r="F257">
            <v>236</v>
          </cell>
          <cell r="G257">
            <v>0</v>
          </cell>
          <cell r="H257">
            <v>0</v>
          </cell>
          <cell r="I257">
            <v>96</v>
          </cell>
          <cell r="J257">
            <v>236</v>
          </cell>
        </row>
        <row r="258">
          <cell r="A258" t="str">
            <v>22227052</v>
          </cell>
          <cell r="B258" t="str">
            <v>АОЗТ "ВЛАДИ-БЕЛ"</v>
          </cell>
          <cell r="C258">
            <v>104</v>
          </cell>
          <cell r="D258">
            <v>0</v>
          </cell>
          <cell r="E258">
            <v>136</v>
          </cell>
          <cell r="F258">
            <v>104</v>
          </cell>
          <cell r="G258">
            <v>0</v>
          </cell>
          <cell r="H258">
            <v>136</v>
          </cell>
          <cell r="I258">
            <v>136</v>
          </cell>
        </row>
        <row r="259">
          <cell r="A259" t="str">
            <v>22315810</v>
          </cell>
          <cell r="B259" t="str">
            <v>ТОО ПКФ "СЕРВИСБАЛКАНПОДЪЕМ"</v>
          </cell>
          <cell r="C259">
            <v>43</v>
          </cell>
          <cell r="D259">
            <v>50</v>
          </cell>
          <cell r="E259">
            <v>1</v>
          </cell>
          <cell r="F259">
            <v>43</v>
          </cell>
          <cell r="G259">
            <v>50</v>
          </cell>
          <cell r="H259">
            <v>1</v>
          </cell>
          <cell r="I259">
            <v>1</v>
          </cell>
          <cell r="J259">
            <v>0</v>
          </cell>
          <cell r="K259">
            <v>54</v>
          </cell>
        </row>
        <row r="260">
          <cell r="A260" t="str">
            <v>22424574</v>
          </cell>
          <cell r="B260" t="str">
            <v>ЗАО "АКРАС"</v>
          </cell>
          <cell r="C260">
            <v>75</v>
          </cell>
          <cell r="D260">
            <v>50</v>
          </cell>
          <cell r="E260">
            <v>75</v>
          </cell>
          <cell r="F260">
            <v>50</v>
          </cell>
          <cell r="G260">
            <v>0</v>
          </cell>
          <cell r="H260">
            <v>0</v>
          </cell>
          <cell r="I260">
            <v>0</v>
          </cell>
          <cell r="J260">
            <v>50</v>
          </cell>
        </row>
        <row r="261">
          <cell r="A261" t="str">
            <v>22425303</v>
          </cell>
          <cell r="B261" t="str">
            <v>ООО "ИНТЕГРАТОР"</v>
          </cell>
          <cell r="C261">
            <v>4</v>
          </cell>
          <cell r="D261">
            <v>4</v>
          </cell>
          <cell r="E261">
            <v>0</v>
          </cell>
          <cell r="F261">
            <v>0</v>
          </cell>
          <cell r="G261">
            <v>0</v>
          </cell>
          <cell r="H261">
            <v>0</v>
          </cell>
          <cell r="I261">
            <v>0</v>
          </cell>
          <cell r="J261">
            <v>4</v>
          </cell>
        </row>
        <row r="262">
          <cell r="A262" t="str">
            <v>22532909</v>
          </cell>
          <cell r="B262" t="str">
            <v>ТОО "ПРИКАСПИЙСЕРВИС"</v>
          </cell>
          <cell r="C262">
            <v>1</v>
          </cell>
          <cell r="D262">
            <v>87</v>
          </cell>
          <cell r="E262">
            <v>0</v>
          </cell>
          <cell r="F262">
            <v>1</v>
          </cell>
          <cell r="G262">
            <v>87</v>
          </cell>
          <cell r="H262">
            <v>1</v>
          </cell>
          <cell r="I262">
            <v>87</v>
          </cell>
          <cell r="J262">
            <v>0</v>
          </cell>
        </row>
        <row r="263">
          <cell r="A263" t="str">
            <v>23051224</v>
          </cell>
          <cell r="B263" t="str">
            <v>ПК"МЕТАЛЛОСТРОЙ"</v>
          </cell>
          <cell r="C263">
            <v>40</v>
          </cell>
          <cell r="D263">
            <v>46</v>
          </cell>
          <cell r="E263">
            <v>45</v>
          </cell>
        </row>
        <row r="264">
          <cell r="A264" t="str">
            <v>23083253</v>
          </cell>
          <cell r="B264" t="str">
            <v>ЗАО"ФИРМА"СОЛИД"</v>
          </cell>
          <cell r="C264">
            <v>80</v>
          </cell>
          <cell r="D264">
            <v>70</v>
          </cell>
          <cell r="E264">
            <v>70</v>
          </cell>
          <cell r="F264">
            <v>93</v>
          </cell>
          <cell r="G264">
            <v>31</v>
          </cell>
          <cell r="H264">
            <v>13</v>
          </cell>
          <cell r="I264">
            <v>77</v>
          </cell>
          <cell r="J264">
            <v>32</v>
          </cell>
          <cell r="K264">
            <v>114</v>
          </cell>
          <cell r="L264">
            <v>53</v>
          </cell>
        </row>
        <row r="265">
          <cell r="A265" t="str">
            <v>23102269</v>
          </cell>
          <cell r="B265" t="str">
            <v>"ПЕТЕРБУРГСКИЙ ЭНЕРГЕТИК" ТОО</v>
          </cell>
          <cell r="C265">
            <v>84</v>
          </cell>
          <cell r="D265">
            <v>0</v>
          </cell>
          <cell r="E265">
            <v>84</v>
          </cell>
          <cell r="F265">
            <v>84</v>
          </cell>
          <cell r="G265">
            <v>0</v>
          </cell>
          <cell r="H265">
            <v>0</v>
          </cell>
          <cell r="I265">
            <v>0</v>
          </cell>
          <cell r="J265">
            <v>0</v>
          </cell>
          <cell r="K265">
            <v>0</v>
          </cell>
        </row>
        <row r="266">
          <cell r="A266" t="str">
            <v>23158531</v>
          </cell>
          <cell r="B266" t="str">
            <v>"ВНЕШТЕРМИНАЛ Ю-XVII", ООО</v>
          </cell>
          <cell r="C266">
            <v>36</v>
          </cell>
          <cell r="D266">
            <v>45</v>
          </cell>
          <cell r="E266">
            <v>45</v>
          </cell>
          <cell r="F266">
            <v>1</v>
          </cell>
          <cell r="G266">
            <v>0</v>
          </cell>
          <cell r="H266">
            <v>0</v>
          </cell>
          <cell r="I266">
            <v>0</v>
          </cell>
          <cell r="J266">
            <v>0</v>
          </cell>
          <cell r="K266">
            <v>1</v>
          </cell>
        </row>
        <row r="267">
          <cell r="A267" t="str">
            <v>23356768</v>
          </cell>
          <cell r="B267" t="str">
            <v>"СИРИУС" ЗАО</v>
          </cell>
          <cell r="C267">
            <v>80</v>
          </cell>
          <cell r="D267">
            <v>17</v>
          </cell>
          <cell r="E267">
            <v>20</v>
          </cell>
          <cell r="F267">
            <v>44</v>
          </cell>
          <cell r="G267">
            <v>170</v>
          </cell>
          <cell r="H267">
            <v>17</v>
          </cell>
          <cell r="I267">
            <v>17</v>
          </cell>
          <cell r="J267">
            <v>20</v>
          </cell>
          <cell r="K267">
            <v>44</v>
          </cell>
          <cell r="L267">
            <v>170</v>
          </cell>
        </row>
        <row r="268">
          <cell r="A268" t="str">
            <v>23438325</v>
          </cell>
          <cell r="B268" t="str">
            <v>ЗАО ФИРМА "ДИЗЕЛЬСЕРВИС"</v>
          </cell>
          <cell r="C268">
            <v>0</v>
          </cell>
          <cell r="D268">
            <v>0</v>
          </cell>
          <cell r="E268">
            <v>0</v>
          </cell>
          <cell r="F268">
            <v>0</v>
          </cell>
          <cell r="G268">
            <v>0</v>
          </cell>
          <cell r="H268">
            <v>0</v>
          </cell>
          <cell r="I268">
            <v>0</v>
          </cell>
          <cell r="J268">
            <v>0</v>
          </cell>
        </row>
        <row r="269">
          <cell r="A269" t="str">
            <v>23463961</v>
          </cell>
          <cell r="B269" t="str">
            <v>ТОО"ПОЛИТЕСТ"</v>
          </cell>
          <cell r="C269">
            <v>26</v>
          </cell>
          <cell r="D269">
            <v>0</v>
          </cell>
          <cell r="E269">
            <v>26</v>
          </cell>
          <cell r="F269">
            <v>0</v>
          </cell>
          <cell r="G269">
            <v>0</v>
          </cell>
          <cell r="H269">
            <v>48</v>
          </cell>
        </row>
        <row r="270">
          <cell r="A270" t="str">
            <v>23556480</v>
          </cell>
          <cell r="B270" t="str">
            <v>ОАО "СИБИРСКИЕ РЕСУРСЫ"</v>
          </cell>
          <cell r="C270">
            <v>3</v>
          </cell>
          <cell r="D270">
            <v>3</v>
          </cell>
          <cell r="E270">
            <v>3</v>
          </cell>
          <cell r="F270">
            <v>52</v>
          </cell>
          <cell r="G270">
            <v>3</v>
          </cell>
          <cell r="H270">
            <v>67</v>
          </cell>
          <cell r="I270">
            <v>67</v>
          </cell>
          <cell r="J270">
            <v>0</v>
          </cell>
          <cell r="K270">
            <v>52</v>
          </cell>
        </row>
        <row r="271">
          <cell r="A271" t="str">
            <v>23599241</v>
          </cell>
          <cell r="B271" t="str">
            <v>ТОО ПТК "НУНИКА"</v>
          </cell>
          <cell r="C271">
            <v>73</v>
          </cell>
          <cell r="D271">
            <v>37</v>
          </cell>
          <cell r="E271">
            <v>73</v>
          </cell>
          <cell r="F271">
            <v>37</v>
          </cell>
          <cell r="G271">
            <v>73</v>
          </cell>
          <cell r="H271">
            <v>0</v>
          </cell>
          <cell r="I271">
            <v>0</v>
          </cell>
          <cell r="J271">
            <v>0</v>
          </cell>
          <cell r="K271">
            <v>37</v>
          </cell>
        </row>
        <row r="272">
          <cell r="A272" t="str">
            <v>23750933</v>
          </cell>
          <cell r="B272" t="str">
            <v>ООО "ИНТЕКОР-ИНЖИНИРИНГ"</v>
          </cell>
          <cell r="C272">
            <v>73</v>
          </cell>
          <cell r="D272">
            <v>12</v>
          </cell>
          <cell r="E272">
            <v>73</v>
          </cell>
          <cell r="F272">
            <v>12</v>
          </cell>
          <cell r="G272">
            <v>13</v>
          </cell>
          <cell r="H272">
            <v>0</v>
          </cell>
          <cell r="I272">
            <v>0</v>
          </cell>
          <cell r="J272">
            <v>0</v>
          </cell>
          <cell r="K272">
            <v>12</v>
          </cell>
          <cell r="L272">
            <v>13</v>
          </cell>
        </row>
        <row r="273">
          <cell r="A273" t="str">
            <v>23889022</v>
          </cell>
          <cell r="B273" t="str">
            <v>АКЦИОНЕРНОЕ ОБЩЕСТВО ЗАКРЫТОГО ТИПА "ЛАДА-СЕРВИС"</v>
          </cell>
          <cell r="C273">
            <v>70</v>
          </cell>
          <cell r="D273">
            <v>104</v>
          </cell>
          <cell r="E273">
            <v>10</v>
          </cell>
          <cell r="F273">
            <v>70</v>
          </cell>
          <cell r="G273">
            <v>104</v>
          </cell>
          <cell r="H273">
            <v>104</v>
          </cell>
          <cell r="I273">
            <v>0</v>
          </cell>
          <cell r="J273">
            <v>0</v>
          </cell>
          <cell r="K273">
            <v>10</v>
          </cell>
        </row>
        <row r="274">
          <cell r="A274" t="str">
            <v>23908890</v>
          </cell>
          <cell r="B274" t="str">
            <v>ЗАО "СТИМУЛ"</v>
          </cell>
          <cell r="C274">
            <v>8</v>
          </cell>
          <cell r="D274">
            <v>32</v>
          </cell>
          <cell r="E274">
            <v>8</v>
          </cell>
          <cell r="F274">
            <v>32</v>
          </cell>
          <cell r="G274">
            <v>38</v>
          </cell>
          <cell r="H274">
            <v>32</v>
          </cell>
          <cell r="I274">
            <v>38</v>
          </cell>
        </row>
        <row r="275">
          <cell r="A275" t="str">
            <v>23978240</v>
          </cell>
          <cell r="B275" t="str">
            <v>ТСОО "ССВ"</v>
          </cell>
          <cell r="C275">
            <v>34</v>
          </cell>
          <cell r="D275">
            <v>28</v>
          </cell>
          <cell r="E275">
            <v>70</v>
          </cell>
          <cell r="F275">
            <v>70</v>
          </cell>
          <cell r="G275">
            <v>48</v>
          </cell>
          <cell r="H275">
            <v>0</v>
          </cell>
          <cell r="I275">
            <v>0</v>
          </cell>
          <cell r="J275">
            <v>0</v>
          </cell>
          <cell r="K275">
            <v>48</v>
          </cell>
        </row>
        <row r="276">
          <cell r="A276" t="str">
            <v>24000817</v>
          </cell>
          <cell r="B276" t="str">
            <v>ТОО "ПРОМСЕРВИС"</v>
          </cell>
          <cell r="C276">
            <v>66</v>
          </cell>
          <cell r="D276">
            <v>40</v>
          </cell>
          <cell r="E276">
            <v>90</v>
          </cell>
          <cell r="F276">
            <v>66</v>
          </cell>
          <cell r="G276">
            <v>40</v>
          </cell>
          <cell r="H276">
            <v>66</v>
          </cell>
          <cell r="I276">
            <v>40</v>
          </cell>
          <cell r="J276">
            <v>90</v>
          </cell>
        </row>
        <row r="277">
          <cell r="A277" t="str">
            <v>24176258</v>
          </cell>
          <cell r="B277" t="str">
            <v>ООО "МАГИСТРАЛЬ"</v>
          </cell>
          <cell r="C277">
            <v>65</v>
          </cell>
          <cell r="D277">
            <v>45</v>
          </cell>
          <cell r="E277">
            <v>119</v>
          </cell>
          <cell r="F277">
            <v>65</v>
          </cell>
          <cell r="G277">
            <v>45</v>
          </cell>
          <cell r="H277">
            <v>119</v>
          </cell>
          <cell r="I277">
            <v>65</v>
          </cell>
          <cell r="J277">
            <v>0</v>
          </cell>
          <cell r="K277">
            <v>119</v>
          </cell>
          <cell r="L277">
            <v>65</v>
          </cell>
        </row>
        <row r="278">
          <cell r="A278" t="str">
            <v>24217514</v>
          </cell>
          <cell r="B278" t="str">
            <v>"ДОН-УНИВЕРСАЛ" НПФ ДИР.ОРЕХОВ ИВАН МИХАЙЛОВИЧ</v>
          </cell>
          <cell r="C278">
            <v>0</v>
          </cell>
          <cell r="D278">
            <v>0</v>
          </cell>
          <cell r="E278">
            <v>0</v>
          </cell>
          <cell r="F278">
            <v>0</v>
          </cell>
          <cell r="G278">
            <v>64</v>
          </cell>
          <cell r="H278">
            <v>64</v>
          </cell>
          <cell r="I278">
            <v>0</v>
          </cell>
          <cell r="J278">
            <v>0</v>
          </cell>
          <cell r="K278">
            <v>0</v>
          </cell>
          <cell r="L278">
            <v>6</v>
          </cell>
        </row>
        <row r="279">
          <cell r="A279" t="str">
            <v>24219513</v>
          </cell>
          <cell r="B279" t="str">
            <v>ООО "ОБЕРОН"</v>
          </cell>
          <cell r="C279">
            <v>13</v>
          </cell>
          <cell r="D279">
            <v>13</v>
          </cell>
          <cell r="E279">
            <v>64</v>
          </cell>
        </row>
        <row r="280">
          <cell r="A280" t="str">
            <v>24331279</v>
          </cell>
          <cell r="B280" t="str">
            <v>ТОО "ГОРИЗОНТ"</v>
          </cell>
          <cell r="C280">
            <v>63</v>
          </cell>
          <cell r="D280">
            <v>40</v>
          </cell>
          <cell r="E280">
            <v>63</v>
          </cell>
          <cell r="F280">
            <v>40</v>
          </cell>
        </row>
        <row r="281">
          <cell r="A281" t="str">
            <v>24355630</v>
          </cell>
          <cell r="B281" t="str">
            <v>ЗАО "ВОЛГО-ИНВЕСТ СЕРВИС"</v>
          </cell>
          <cell r="C281">
            <v>59</v>
          </cell>
          <cell r="D281">
            <v>59</v>
          </cell>
          <cell r="E281">
            <v>61</v>
          </cell>
          <cell r="F281">
            <v>2</v>
          </cell>
          <cell r="G281">
            <v>61</v>
          </cell>
          <cell r="H281">
            <v>61</v>
          </cell>
          <cell r="I281">
            <v>0</v>
          </cell>
          <cell r="J281">
            <v>1</v>
          </cell>
        </row>
        <row r="282">
          <cell r="A282" t="str">
            <v>24413037</v>
          </cell>
          <cell r="B282" t="str">
            <v>КРЕСТЬЯНСКОЕ ХОЗЯЙСТВО ИМЕНИ Т.ШЕВЧЕНКО</v>
          </cell>
          <cell r="C282">
            <v>11</v>
          </cell>
          <cell r="D282">
            <v>62</v>
          </cell>
          <cell r="E282">
            <v>20</v>
          </cell>
          <cell r="F282">
            <v>11</v>
          </cell>
          <cell r="G282">
            <v>11</v>
          </cell>
          <cell r="H282">
            <v>62</v>
          </cell>
          <cell r="I282">
            <v>0</v>
          </cell>
          <cell r="J282">
            <v>0</v>
          </cell>
          <cell r="K282">
            <v>0</v>
          </cell>
          <cell r="L282">
            <v>20</v>
          </cell>
        </row>
        <row r="283">
          <cell r="A283" t="str">
            <v>24634152</v>
          </cell>
          <cell r="B283" t="str">
            <v>ТОО "ТРИНА"</v>
          </cell>
          <cell r="C283">
            <v>61</v>
          </cell>
          <cell r="D283">
            <v>61</v>
          </cell>
          <cell r="E283">
            <v>63</v>
          </cell>
          <cell r="F283">
            <v>58</v>
          </cell>
          <cell r="G283">
            <v>0</v>
          </cell>
          <cell r="H283">
            <v>0</v>
          </cell>
          <cell r="I283">
            <v>0</v>
          </cell>
          <cell r="J283">
            <v>0</v>
          </cell>
          <cell r="K283">
            <v>0</v>
          </cell>
          <cell r="L283">
            <v>58</v>
          </cell>
        </row>
        <row r="284">
          <cell r="A284" t="str">
            <v>24733807</v>
          </cell>
          <cell r="B284" t="str">
            <v>ОБЩЕСТВО С ОГРАНИЧЕННОЙ ОТВЕТСТВЕННОСТЬЮ"ОНОН"</v>
          </cell>
          <cell r="C284">
            <v>30</v>
          </cell>
          <cell r="D284">
            <v>30</v>
          </cell>
          <cell r="E284">
            <v>0</v>
          </cell>
          <cell r="F284">
            <v>0</v>
          </cell>
          <cell r="G284">
            <v>0</v>
          </cell>
          <cell r="H284">
            <v>30</v>
          </cell>
        </row>
        <row r="285">
          <cell r="A285" t="str">
            <v>25037033</v>
          </cell>
          <cell r="B285" t="str">
            <v>ИЧП "БАРАЛЕТ И К "</v>
          </cell>
          <cell r="C285">
            <v>61</v>
          </cell>
          <cell r="D285">
            <v>61</v>
          </cell>
          <cell r="E285">
            <v>14</v>
          </cell>
          <cell r="F285">
            <v>19</v>
          </cell>
          <cell r="G285">
            <v>14</v>
          </cell>
          <cell r="H285">
            <v>19</v>
          </cell>
          <cell r="I285">
            <v>0</v>
          </cell>
          <cell r="J285">
            <v>14</v>
          </cell>
        </row>
        <row r="286">
          <cell r="A286" t="str">
            <v>25062083</v>
          </cell>
          <cell r="B286" t="str">
            <v>ТОО ПП "СТРОМАГ"</v>
          </cell>
          <cell r="C286">
            <v>17</v>
          </cell>
          <cell r="D286">
            <v>138</v>
          </cell>
          <cell r="E286">
            <v>17</v>
          </cell>
          <cell r="F286">
            <v>138</v>
          </cell>
          <cell r="G286">
            <v>0</v>
          </cell>
          <cell r="H286">
            <v>0</v>
          </cell>
          <cell r="I286">
            <v>17</v>
          </cell>
          <cell r="J286">
            <v>0</v>
          </cell>
          <cell r="K286">
            <v>0</v>
          </cell>
          <cell r="L286">
            <v>138</v>
          </cell>
        </row>
        <row r="287">
          <cell r="A287" t="str">
            <v>25074293</v>
          </cell>
          <cell r="B287" t="str">
            <v>ИЧП "ВИКТОРИЯ"</v>
          </cell>
          <cell r="C287">
            <v>60</v>
          </cell>
          <cell r="D287">
            <v>33</v>
          </cell>
          <cell r="E287">
            <v>21</v>
          </cell>
          <cell r="F287">
            <v>33</v>
          </cell>
          <cell r="G287">
            <v>21</v>
          </cell>
          <cell r="H287">
            <v>33</v>
          </cell>
          <cell r="I287">
            <v>0</v>
          </cell>
          <cell r="J287">
            <v>0</v>
          </cell>
          <cell r="K287">
            <v>21</v>
          </cell>
        </row>
        <row r="288">
          <cell r="A288" t="str">
            <v>25294327</v>
          </cell>
          <cell r="B288" t="str">
            <v>ТОО "АЛЬФА-ТРАНЗИТ"</v>
          </cell>
          <cell r="C288">
            <v>60</v>
          </cell>
          <cell r="D288">
            <v>42</v>
          </cell>
          <cell r="E288">
            <v>42</v>
          </cell>
          <cell r="F288">
            <v>0</v>
          </cell>
          <cell r="G288">
            <v>0</v>
          </cell>
          <cell r="H288">
            <v>0</v>
          </cell>
          <cell r="I288">
            <v>0</v>
          </cell>
          <cell r="J288">
            <v>0</v>
          </cell>
          <cell r="K288">
            <v>0</v>
          </cell>
          <cell r="L288">
            <v>42</v>
          </cell>
        </row>
        <row r="289">
          <cell r="A289" t="str">
            <v>25618876</v>
          </cell>
          <cell r="B289" t="str">
            <v>ТОО"НИЖЕГОРОДСКИЙ АВАНГАРД"</v>
          </cell>
          <cell r="C289">
            <v>73</v>
          </cell>
          <cell r="D289">
            <v>60</v>
          </cell>
          <cell r="E289">
            <v>73</v>
          </cell>
          <cell r="F289">
            <v>60</v>
          </cell>
          <cell r="G289">
            <v>73</v>
          </cell>
          <cell r="H289">
            <v>0</v>
          </cell>
          <cell r="I289">
            <v>60</v>
          </cell>
        </row>
        <row r="290">
          <cell r="A290" t="str">
            <v>25643169</v>
          </cell>
          <cell r="B290" t="str">
            <v>ООО"ПРОМТЕХКОМПЛЕКТ"</v>
          </cell>
          <cell r="C290">
            <v>59</v>
          </cell>
          <cell r="D290">
            <v>59</v>
          </cell>
          <cell r="E290">
            <v>0</v>
          </cell>
          <cell r="F290">
            <v>0</v>
          </cell>
          <cell r="G290">
            <v>0</v>
          </cell>
          <cell r="H290">
            <v>0</v>
          </cell>
        </row>
        <row r="291">
          <cell r="A291" t="str">
            <v>25839985</v>
          </cell>
          <cell r="B291" t="str">
            <v>ООО ПКП "АЛЬТЕРНАТИВА"</v>
          </cell>
          <cell r="C291">
            <v>5</v>
          </cell>
          <cell r="D291">
            <v>52</v>
          </cell>
          <cell r="E291">
            <v>52</v>
          </cell>
          <cell r="F291">
            <v>63</v>
          </cell>
          <cell r="G291">
            <v>0</v>
          </cell>
          <cell r="H291">
            <v>0</v>
          </cell>
          <cell r="I291">
            <v>0</v>
          </cell>
          <cell r="J291">
            <v>0</v>
          </cell>
          <cell r="K291">
            <v>0</v>
          </cell>
          <cell r="L291">
            <v>63</v>
          </cell>
        </row>
        <row r="292">
          <cell r="A292" t="str">
            <v>26049570</v>
          </cell>
          <cell r="B292" t="str">
            <v>СТАРАТЕЛЬСКАЯ АРТЕЛЬ "ЦИПИКАН" КОЛЛЕКТИВНАЯ</v>
          </cell>
          <cell r="C292">
            <v>57</v>
          </cell>
          <cell r="D292">
            <v>1</v>
          </cell>
          <cell r="E292">
            <v>57</v>
          </cell>
          <cell r="F292">
            <v>57</v>
          </cell>
          <cell r="G292">
            <v>0</v>
          </cell>
          <cell r="H292">
            <v>0</v>
          </cell>
          <cell r="I292">
            <v>0</v>
          </cell>
          <cell r="J292">
            <v>1</v>
          </cell>
        </row>
        <row r="293">
          <cell r="A293" t="str">
            <v>26289148</v>
          </cell>
          <cell r="B293" t="str">
            <v>ТОО ФИРМА "РОСА"</v>
          </cell>
          <cell r="C293">
            <v>298</v>
          </cell>
          <cell r="D293">
            <v>55</v>
          </cell>
          <cell r="E293">
            <v>298</v>
          </cell>
          <cell r="F293">
            <v>55</v>
          </cell>
          <cell r="G293">
            <v>0</v>
          </cell>
          <cell r="H293">
            <v>0</v>
          </cell>
          <cell r="I293">
            <v>298</v>
          </cell>
          <cell r="J293">
            <v>55</v>
          </cell>
        </row>
        <row r="294">
          <cell r="A294" t="str">
            <v>26441285</v>
          </cell>
          <cell r="B294" t="str">
            <v>ТОО ФИРМА КАМЕННЫЙ ПОЯС</v>
          </cell>
          <cell r="C294">
            <v>15</v>
          </cell>
          <cell r="D294">
            <v>15</v>
          </cell>
          <cell r="E294">
            <v>15</v>
          </cell>
        </row>
        <row r="295">
          <cell r="A295" t="str">
            <v>26591895</v>
          </cell>
          <cell r="B295" t="str">
            <v>ТОО РЕМОНТНО-СТРОИТЕЛЬНОЕ ПРЕДПРИЯТИЕ "АЛЕКСИЙ"</v>
          </cell>
          <cell r="C295">
            <v>1</v>
          </cell>
          <cell r="D295">
            <v>55</v>
          </cell>
          <cell r="E295">
            <v>1</v>
          </cell>
          <cell r="F295">
            <v>55</v>
          </cell>
          <cell r="G295">
            <v>0</v>
          </cell>
          <cell r="H295">
            <v>55</v>
          </cell>
        </row>
        <row r="296">
          <cell r="A296" t="str">
            <v>26874707</v>
          </cell>
          <cell r="B296" t="str">
            <v>СП "МЕТОП"ООО</v>
          </cell>
          <cell r="C296">
            <v>47</v>
          </cell>
          <cell r="D296">
            <v>53</v>
          </cell>
          <cell r="E296">
            <v>53</v>
          </cell>
          <cell r="F296">
            <v>53</v>
          </cell>
        </row>
        <row r="297">
          <cell r="A297" t="str">
            <v>27061538</v>
          </cell>
          <cell r="B297" t="str">
            <v>БАЗА УМТСИК ГП "УРАЛТРАНСГАЗ"</v>
          </cell>
          <cell r="C297">
            <v>52</v>
          </cell>
          <cell r="D297">
            <v>119</v>
          </cell>
          <cell r="E297">
            <v>52</v>
          </cell>
          <cell r="F297">
            <v>119</v>
          </cell>
          <cell r="G297">
            <v>0</v>
          </cell>
          <cell r="H297">
            <v>0</v>
          </cell>
          <cell r="I297">
            <v>0</v>
          </cell>
          <cell r="J297">
            <v>52</v>
          </cell>
          <cell r="K297">
            <v>0</v>
          </cell>
          <cell r="L297">
            <v>119</v>
          </cell>
        </row>
        <row r="298">
          <cell r="A298" t="str">
            <v>27176537</v>
          </cell>
          <cell r="B298" t="str">
            <v>ИЧП "ТЕХЦЕНТР"</v>
          </cell>
          <cell r="C298">
            <v>52</v>
          </cell>
          <cell r="D298">
            <v>52</v>
          </cell>
          <cell r="E298">
            <v>52</v>
          </cell>
          <cell r="F298">
            <v>52</v>
          </cell>
          <cell r="G298">
            <v>52</v>
          </cell>
          <cell r="H298">
            <v>0</v>
          </cell>
          <cell r="I298">
            <v>0</v>
          </cell>
          <cell r="J298">
            <v>52</v>
          </cell>
        </row>
        <row r="299">
          <cell r="A299" t="str">
            <v>27190744</v>
          </cell>
          <cell r="B299" t="str">
            <v>"БИЛД" ТОО ДИР.КУБЛИКОВ ВИКТОР ЛЕОНИДОВИЧ</v>
          </cell>
          <cell r="C299">
            <v>52</v>
          </cell>
          <cell r="D299">
            <v>15</v>
          </cell>
          <cell r="E299">
            <v>15</v>
          </cell>
        </row>
        <row r="300">
          <cell r="A300" t="str">
            <v>27435884</v>
          </cell>
          <cell r="B300" t="str">
            <v>ООО "НЕПТУН"</v>
          </cell>
          <cell r="C300">
            <v>0</v>
          </cell>
          <cell r="D300">
            <v>50</v>
          </cell>
          <cell r="E300">
            <v>0</v>
          </cell>
          <cell r="F300">
            <v>50</v>
          </cell>
          <cell r="G300">
            <v>172</v>
          </cell>
          <cell r="H300">
            <v>0</v>
          </cell>
          <cell r="I300">
            <v>0</v>
          </cell>
          <cell r="J300">
            <v>50</v>
          </cell>
          <cell r="K300">
            <v>172</v>
          </cell>
        </row>
        <row r="301">
          <cell r="A301" t="str">
            <v>27440715</v>
          </cell>
          <cell r="B301" t="str">
            <v>ЗАО "НАВИДАН"</v>
          </cell>
          <cell r="C301">
            <v>11</v>
          </cell>
          <cell r="D301">
            <v>11</v>
          </cell>
          <cell r="E301">
            <v>0</v>
          </cell>
          <cell r="F301">
            <v>12</v>
          </cell>
          <cell r="G301">
            <v>13</v>
          </cell>
          <cell r="H301">
            <v>7</v>
          </cell>
          <cell r="I301">
            <v>15</v>
          </cell>
          <cell r="J301">
            <v>0</v>
          </cell>
          <cell r="K301">
            <v>15</v>
          </cell>
        </row>
        <row r="302">
          <cell r="A302" t="str">
            <v>27717387</v>
          </cell>
          <cell r="B302" t="str">
            <v>ТОО "МАРСС"</v>
          </cell>
          <cell r="C302">
            <v>50</v>
          </cell>
          <cell r="D302">
            <v>15</v>
          </cell>
          <cell r="E302">
            <v>50</v>
          </cell>
          <cell r="F302">
            <v>15</v>
          </cell>
          <cell r="G302">
            <v>0</v>
          </cell>
          <cell r="H302">
            <v>15</v>
          </cell>
        </row>
        <row r="303">
          <cell r="A303" t="str">
            <v>27771263</v>
          </cell>
          <cell r="B303" t="str">
            <v>ФИЛИАЛ АОЗТ ТОРГОВЫЙ ДОМ "НЕГАС"</v>
          </cell>
          <cell r="C303">
            <v>11</v>
          </cell>
          <cell r="D303">
            <v>31</v>
          </cell>
          <cell r="E303">
            <v>11</v>
          </cell>
          <cell r="F303">
            <v>36</v>
          </cell>
          <cell r="G303">
            <v>31</v>
          </cell>
          <cell r="H303">
            <v>31</v>
          </cell>
          <cell r="I303">
            <v>16</v>
          </cell>
          <cell r="J303">
            <v>0</v>
          </cell>
          <cell r="K303">
            <v>0</v>
          </cell>
          <cell r="L303">
            <v>36</v>
          </cell>
        </row>
        <row r="304">
          <cell r="A304" t="str">
            <v>27839104</v>
          </cell>
          <cell r="B304" t="str">
            <v>АГЕНСТВО ПО РАЗВ-Ю МЕЖД.СОТРУД.ПРИ КМ РТ</v>
          </cell>
          <cell r="C304">
            <v>47</v>
          </cell>
          <cell r="D304">
            <v>0</v>
          </cell>
          <cell r="E304">
            <v>0</v>
          </cell>
          <cell r="F304">
            <v>0</v>
          </cell>
          <cell r="G304">
            <v>0</v>
          </cell>
          <cell r="H304">
            <v>0</v>
          </cell>
          <cell r="I304">
            <v>0</v>
          </cell>
          <cell r="J304">
            <v>0</v>
          </cell>
          <cell r="K304">
            <v>0</v>
          </cell>
          <cell r="L304">
            <v>0</v>
          </cell>
        </row>
        <row r="305">
          <cell r="A305" t="str">
            <v>27893977</v>
          </cell>
          <cell r="B305" t="str">
            <v>АОЗТ "ТЕХНОЛОГИЯ "</v>
          </cell>
          <cell r="C305">
            <v>50</v>
          </cell>
          <cell r="D305">
            <v>50</v>
          </cell>
          <cell r="E305">
            <v>126</v>
          </cell>
          <cell r="F305">
            <v>119</v>
          </cell>
          <cell r="G305">
            <v>45</v>
          </cell>
          <cell r="H305">
            <v>119</v>
          </cell>
          <cell r="I305">
            <v>0</v>
          </cell>
          <cell r="J305">
            <v>0</v>
          </cell>
          <cell r="K305">
            <v>119</v>
          </cell>
        </row>
        <row r="306">
          <cell r="A306" t="str">
            <v>29046419</v>
          </cell>
          <cell r="B306" t="str">
            <v>ТОО "ЦЕНТРНЕФТЕПРОДУКТДИАГНОСТИКА"</v>
          </cell>
          <cell r="C306">
            <v>45</v>
          </cell>
          <cell r="D306">
            <v>3</v>
          </cell>
          <cell r="E306">
            <v>45</v>
          </cell>
          <cell r="F306">
            <v>3</v>
          </cell>
          <cell r="G306">
            <v>0</v>
          </cell>
          <cell r="H306">
            <v>0</v>
          </cell>
          <cell r="I306">
            <v>0</v>
          </cell>
          <cell r="J306">
            <v>3</v>
          </cell>
        </row>
        <row r="307">
          <cell r="A307" t="str">
            <v>29236249</v>
          </cell>
          <cell r="B307" t="str">
            <v>ЗАО "ДРЕССЕР ИНДАСТРИЗ-РУС"</v>
          </cell>
          <cell r="C307">
            <v>44</v>
          </cell>
          <cell r="D307">
            <v>0</v>
          </cell>
          <cell r="E307">
            <v>44</v>
          </cell>
          <cell r="F307">
            <v>0</v>
          </cell>
          <cell r="G307">
            <v>0</v>
          </cell>
          <cell r="H307">
            <v>44</v>
          </cell>
          <cell r="I307">
            <v>0</v>
          </cell>
          <cell r="J307">
            <v>0</v>
          </cell>
        </row>
        <row r="308">
          <cell r="A308" t="str">
            <v>29360038</v>
          </cell>
          <cell r="B308" t="str">
            <v>ТОО "ФИРМА ВАРС"</v>
          </cell>
          <cell r="C308">
            <v>0</v>
          </cell>
          <cell r="D308">
            <v>0</v>
          </cell>
          <cell r="E308">
            <v>19</v>
          </cell>
          <cell r="F308">
            <v>5</v>
          </cell>
          <cell r="G308">
            <v>24</v>
          </cell>
          <cell r="H308">
            <v>24</v>
          </cell>
          <cell r="I308">
            <v>5</v>
          </cell>
          <cell r="J308">
            <v>19</v>
          </cell>
          <cell r="K308">
            <v>5</v>
          </cell>
        </row>
        <row r="309">
          <cell r="A309" t="str">
            <v>29447957</v>
          </cell>
          <cell r="B309" t="str">
            <v>ЗЭРКТ ИМ.М.В.ХРУНИЧЕВА</v>
          </cell>
          <cell r="C309">
            <v>41</v>
          </cell>
          <cell r="D309">
            <v>41</v>
          </cell>
          <cell r="E309">
            <v>0</v>
          </cell>
          <cell r="F309">
            <v>0</v>
          </cell>
          <cell r="G309">
            <v>0</v>
          </cell>
          <cell r="H309">
            <v>0</v>
          </cell>
          <cell r="I309">
            <v>0</v>
          </cell>
          <cell r="J309">
            <v>0</v>
          </cell>
          <cell r="K309">
            <v>0</v>
          </cell>
          <cell r="L309">
            <v>0</v>
          </cell>
        </row>
        <row r="310">
          <cell r="A310" t="str">
            <v>29517575</v>
          </cell>
          <cell r="B310" t="str">
            <v>ДИРЕКЦИЯ ПО СТР-ВУ ПКП"ГАЗКОМПРОМСЕЛЬСТРОЙ</v>
          </cell>
          <cell r="C310">
            <v>41</v>
          </cell>
          <cell r="D310">
            <v>3</v>
          </cell>
          <cell r="E310">
            <v>23</v>
          </cell>
          <cell r="F310">
            <v>3</v>
          </cell>
          <cell r="G310">
            <v>23</v>
          </cell>
          <cell r="H310">
            <v>0</v>
          </cell>
          <cell r="I310">
            <v>3</v>
          </cell>
          <cell r="J310">
            <v>0</v>
          </cell>
          <cell r="K310">
            <v>23</v>
          </cell>
        </row>
        <row r="311">
          <cell r="A311" t="str">
            <v>29776158</v>
          </cell>
          <cell r="B311" t="str">
            <v>ГЛОРИЯ-ДЕЙ - ИЧП</v>
          </cell>
          <cell r="C311">
            <v>41</v>
          </cell>
          <cell r="D311">
            <v>2</v>
          </cell>
          <cell r="E311">
            <v>1</v>
          </cell>
          <cell r="F311">
            <v>41</v>
          </cell>
          <cell r="G311">
            <v>2</v>
          </cell>
          <cell r="H311">
            <v>2</v>
          </cell>
          <cell r="I311">
            <v>0</v>
          </cell>
          <cell r="J311">
            <v>0</v>
          </cell>
          <cell r="K311">
            <v>0</v>
          </cell>
          <cell r="L311">
            <v>1</v>
          </cell>
        </row>
        <row r="312">
          <cell r="A312" t="str">
            <v>29800997</v>
          </cell>
          <cell r="B312" t="str">
            <v>ТОО ФИРМА МЕТАЛЛ-СЕРВИС</v>
          </cell>
          <cell r="C312">
            <v>40</v>
          </cell>
          <cell r="D312">
            <v>9</v>
          </cell>
          <cell r="E312">
            <v>65</v>
          </cell>
          <cell r="F312">
            <v>40</v>
          </cell>
          <cell r="G312">
            <v>9</v>
          </cell>
          <cell r="H312">
            <v>65</v>
          </cell>
          <cell r="I312">
            <v>40</v>
          </cell>
          <cell r="J312">
            <v>0</v>
          </cell>
          <cell r="K312">
            <v>9</v>
          </cell>
          <cell r="L312">
            <v>65</v>
          </cell>
        </row>
        <row r="313">
          <cell r="A313" t="str">
            <v>29815071</v>
          </cell>
          <cell r="B313" t="str">
            <v>ЗАО"ТРЕВОЖНОЕ ЗАРЕВО"</v>
          </cell>
          <cell r="C313">
            <v>40</v>
          </cell>
          <cell r="D313">
            <v>2</v>
          </cell>
          <cell r="E313">
            <v>40</v>
          </cell>
          <cell r="F313">
            <v>2</v>
          </cell>
          <cell r="G313">
            <v>0</v>
          </cell>
          <cell r="H313">
            <v>0</v>
          </cell>
          <cell r="I313">
            <v>0</v>
          </cell>
          <cell r="J313">
            <v>0</v>
          </cell>
          <cell r="K313">
            <v>2</v>
          </cell>
        </row>
        <row r="314">
          <cell r="A314" t="str">
            <v>31051474</v>
          </cell>
          <cell r="B314" t="str">
            <v>ЗАО "РЕЕС"</v>
          </cell>
          <cell r="C314">
            <v>60</v>
          </cell>
          <cell r="D314">
            <v>40</v>
          </cell>
          <cell r="E314">
            <v>40</v>
          </cell>
          <cell r="F314">
            <v>40</v>
          </cell>
        </row>
        <row r="315">
          <cell r="A315" t="str">
            <v>31052864</v>
          </cell>
          <cell r="B315" t="str">
            <v>ЗАО "ЭКОШЕЛЬФ"</v>
          </cell>
          <cell r="C315">
            <v>0</v>
          </cell>
          <cell r="D315">
            <v>40</v>
          </cell>
          <cell r="E315">
            <v>0</v>
          </cell>
          <cell r="F315">
            <v>40</v>
          </cell>
          <cell r="G315">
            <v>0</v>
          </cell>
          <cell r="H315">
            <v>0</v>
          </cell>
          <cell r="I315">
            <v>40</v>
          </cell>
        </row>
        <row r="316">
          <cell r="A316" t="str">
            <v>31182420</v>
          </cell>
          <cell r="B316" t="str">
            <v>ЗАО"СТРОЙЭКС"</v>
          </cell>
          <cell r="C316">
            <v>20</v>
          </cell>
          <cell r="D316">
            <v>40</v>
          </cell>
          <cell r="E316">
            <v>20</v>
          </cell>
          <cell r="F316">
            <v>40</v>
          </cell>
          <cell r="G316">
            <v>0</v>
          </cell>
          <cell r="H316">
            <v>0</v>
          </cell>
          <cell r="I316">
            <v>40</v>
          </cell>
        </row>
        <row r="317">
          <cell r="A317" t="str">
            <v>31183483</v>
          </cell>
          <cell r="B317" t="str">
            <v>ТОО СП "УРАЛ-ЦЕСНА"</v>
          </cell>
          <cell r="C317">
            <v>5</v>
          </cell>
          <cell r="D317">
            <v>52</v>
          </cell>
          <cell r="E317">
            <v>52</v>
          </cell>
          <cell r="F317">
            <v>2</v>
          </cell>
          <cell r="G317">
            <v>7</v>
          </cell>
          <cell r="H317">
            <v>21</v>
          </cell>
          <cell r="I317">
            <v>144</v>
          </cell>
          <cell r="J317">
            <v>16</v>
          </cell>
          <cell r="K317">
            <v>21</v>
          </cell>
          <cell r="L317">
            <v>144</v>
          </cell>
        </row>
        <row r="318">
          <cell r="A318" t="str">
            <v>31187742</v>
          </cell>
          <cell r="B318" t="str">
            <v>ТОО СП " КОДИЗ" *7453016668</v>
          </cell>
          <cell r="C318">
            <v>34</v>
          </cell>
          <cell r="D318">
            <v>28</v>
          </cell>
          <cell r="E318">
            <v>5</v>
          </cell>
          <cell r="F318">
            <v>5</v>
          </cell>
          <cell r="G318">
            <v>50</v>
          </cell>
          <cell r="H318">
            <v>37</v>
          </cell>
          <cell r="I318">
            <v>37</v>
          </cell>
          <cell r="J318">
            <v>0</v>
          </cell>
          <cell r="K318">
            <v>50</v>
          </cell>
        </row>
        <row r="319">
          <cell r="A319" t="str">
            <v>31188109</v>
          </cell>
          <cell r="B319" t="str">
            <v>ПКФ "ПРЕМЬЕР" АОЗТ</v>
          </cell>
          <cell r="C319">
            <v>37</v>
          </cell>
          <cell r="D319">
            <v>32</v>
          </cell>
          <cell r="E319">
            <v>37</v>
          </cell>
          <cell r="F319">
            <v>37</v>
          </cell>
          <cell r="G319">
            <v>0</v>
          </cell>
          <cell r="H319">
            <v>0</v>
          </cell>
          <cell r="I319">
            <v>0</v>
          </cell>
          <cell r="J319">
            <v>32</v>
          </cell>
        </row>
        <row r="320">
          <cell r="A320" t="str">
            <v>31197568</v>
          </cell>
          <cell r="B320" t="str">
            <v>ТОО "ЕВА"</v>
          </cell>
          <cell r="C320">
            <v>52</v>
          </cell>
          <cell r="D320">
            <v>17</v>
          </cell>
          <cell r="E320">
            <v>20</v>
          </cell>
          <cell r="F320">
            <v>52</v>
          </cell>
          <cell r="G320">
            <v>52</v>
          </cell>
          <cell r="H320">
            <v>20</v>
          </cell>
          <cell r="I320">
            <v>17</v>
          </cell>
          <cell r="J320">
            <v>20</v>
          </cell>
        </row>
        <row r="321">
          <cell r="A321" t="str">
            <v>31201614</v>
          </cell>
          <cell r="B321" t="str">
            <v>ТОО "ОРИОН-О"</v>
          </cell>
          <cell r="C321">
            <v>48</v>
          </cell>
          <cell r="D321">
            <v>59</v>
          </cell>
          <cell r="E321">
            <v>48</v>
          </cell>
          <cell r="F321">
            <v>59</v>
          </cell>
          <cell r="G321">
            <v>0</v>
          </cell>
          <cell r="H321">
            <v>0</v>
          </cell>
          <cell r="I321">
            <v>48</v>
          </cell>
          <cell r="J321">
            <v>59</v>
          </cell>
        </row>
        <row r="322">
          <cell r="A322" t="str">
            <v>31211914</v>
          </cell>
          <cell r="B322" t="str">
            <v>ВПО ОАО "УРАЛТРАНСНЕФТЕПРДУКТ"</v>
          </cell>
          <cell r="C322">
            <v>39</v>
          </cell>
          <cell r="D322">
            <v>39</v>
          </cell>
          <cell r="E322">
            <v>71</v>
          </cell>
          <cell r="F322">
            <v>34</v>
          </cell>
          <cell r="G322">
            <v>3</v>
          </cell>
          <cell r="H322">
            <v>2</v>
          </cell>
          <cell r="I322">
            <v>8</v>
          </cell>
          <cell r="J322">
            <v>15</v>
          </cell>
          <cell r="K322">
            <v>8</v>
          </cell>
          <cell r="L322">
            <v>8</v>
          </cell>
        </row>
        <row r="323">
          <cell r="A323" t="str">
            <v>31402270</v>
          </cell>
          <cell r="B323" t="str">
            <v>ЗАО "УзЭлектро"</v>
          </cell>
          <cell r="C323">
            <v>28</v>
          </cell>
          <cell r="D323">
            <v>9</v>
          </cell>
          <cell r="E323">
            <v>40</v>
          </cell>
          <cell r="F323">
            <v>21</v>
          </cell>
          <cell r="G323">
            <v>28</v>
          </cell>
          <cell r="H323">
            <v>9</v>
          </cell>
          <cell r="I323">
            <v>40</v>
          </cell>
          <cell r="J323">
            <v>21</v>
          </cell>
          <cell r="K323">
            <v>21</v>
          </cell>
        </row>
        <row r="324">
          <cell r="A324" t="str">
            <v>31429912</v>
          </cell>
          <cell r="B324" t="str">
            <v>ПРОИЗВОДСТВЕННО-КОММЕРЧЕСКОЕ ЗАО "АЛЛАДИН-МОСКОВИЯ"</v>
          </cell>
          <cell r="C324">
            <v>33</v>
          </cell>
          <cell r="D324">
            <v>33</v>
          </cell>
          <cell r="E324">
            <v>33</v>
          </cell>
          <cell r="F324">
            <v>33</v>
          </cell>
          <cell r="G324">
            <v>13</v>
          </cell>
          <cell r="H324">
            <v>0</v>
          </cell>
          <cell r="I324">
            <v>0</v>
          </cell>
          <cell r="J324">
            <v>33</v>
          </cell>
          <cell r="K324">
            <v>13</v>
          </cell>
        </row>
        <row r="325">
          <cell r="A325" t="str">
            <v>31643743</v>
          </cell>
          <cell r="B325" t="str">
            <v>ЗАО"ЭНЕРГОСТРОЙСЕРВИС"</v>
          </cell>
          <cell r="C325">
            <v>33</v>
          </cell>
          <cell r="D325">
            <v>4</v>
          </cell>
          <cell r="E325">
            <v>33</v>
          </cell>
          <cell r="F325">
            <v>4</v>
          </cell>
          <cell r="G325">
            <v>0</v>
          </cell>
          <cell r="H325">
            <v>33</v>
          </cell>
          <cell r="I325">
            <v>0</v>
          </cell>
          <cell r="J325">
            <v>4</v>
          </cell>
        </row>
        <row r="326">
          <cell r="A326" t="str">
            <v>31674353</v>
          </cell>
          <cell r="B326" t="str">
            <v>ООО "ЛЕГЕНДА" *6165058349</v>
          </cell>
          <cell r="C326">
            <v>19</v>
          </cell>
          <cell r="D326">
            <v>60</v>
          </cell>
          <cell r="E326">
            <v>14</v>
          </cell>
          <cell r="F326">
            <v>19</v>
          </cell>
          <cell r="G326">
            <v>60</v>
          </cell>
          <cell r="H326">
            <v>19</v>
          </cell>
          <cell r="I326">
            <v>60</v>
          </cell>
          <cell r="J326">
            <v>14</v>
          </cell>
        </row>
        <row r="327">
          <cell r="A327" t="str">
            <v>31858969</v>
          </cell>
          <cell r="B327" t="str">
            <v>АОЗТ "ФЕНИКС" ПО КОН-ТУ ООО "ТД "ЛУКОЙЛ"</v>
          </cell>
          <cell r="C327">
            <v>33</v>
          </cell>
          <cell r="D327">
            <v>33</v>
          </cell>
          <cell r="E327">
            <v>91</v>
          </cell>
          <cell r="F327">
            <v>0</v>
          </cell>
          <cell r="G327">
            <v>0</v>
          </cell>
          <cell r="H327">
            <v>0</v>
          </cell>
          <cell r="I327">
            <v>0</v>
          </cell>
          <cell r="J327">
            <v>91</v>
          </cell>
        </row>
        <row r="328">
          <cell r="A328" t="str">
            <v>31887190</v>
          </cell>
          <cell r="B328" t="str">
            <v>ЗАО "МЕТАЛЛКОНТРАКТ"</v>
          </cell>
          <cell r="C328">
            <v>4</v>
          </cell>
          <cell r="D328">
            <v>4</v>
          </cell>
          <cell r="E328">
            <v>42</v>
          </cell>
          <cell r="F328">
            <v>64</v>
          </cell>
          <cell r="G328">
            <v>106</v>
          </cell>
          <cell r="H328">
            <v>42</v>
          </cell>
          <cell r="I328">
            <v>32</v>
          </cell>
          <cell r="J328">
            <v>32</v>
          </cell>
          <cell r="K328">
            <v>0</v>
          </cell>
          <cell r="L328">
            <v>106</v>
          </cell>
        </row>
        <row r="329">
          <cell r="A329" t="str">
            <v>31943126</v>
          </cell>
          <cell r="B329" t="str">
            <v>ЗАО "ОННИНЕН САНКТ-ПЕТЕРБУРГ"</v>
          </cell>
          <cell r="C329">
            <v>0</v>
          </cell>
          <cell r="D329">
            <v>32</v>
          </cell>
          <cell r="E329">
            <v>0</v>
          </cell>
          <cell r="F329">
            <v>32</v>
          </cell>
          <cell r="G329">
            <v>0</v>
          </cell>
          <cell r="H329">
            <v>0</v>
          </cell>
          <cell r="I329">
            <v>0</v>
          </cell>
          <cell r="J329">
            <v>32</v>
          </cell>
        </row>
        <row r="330">
          <cell r="A330" t="str">
            <v>31954526</v>
          </cell>
          <cell r="B330" t="str">
            <v>"СП "АББ НЕВСКИЙ" ТОО</v>
          </cell>
          <cell r="C330">
            <v>31</v>
          </cell>
          <cell r="D330">
            <v>0</v>
          </cell>
          <cell r="E330">
            <v>31</v>
          </cell>
          <cell r="F330">
            <v>0</v>
          </cell>
          <cell r="G330">
            <v>0</v>
          </cell>
          <cell r="H330">
            <v>0</v>
          </cell>
        </row>
        <row r="331">
          <cell r="A331" t="str">
            <v>31973423</v>
          </cell>
          <cell r="B331" t="str">
            <v>ООО"ТРАНСФИЛЬТР-СЕРВИС"</v>
          </cell>
          <cell r="C331">
            <v>36</v>
          </cell>
          <cell r="D331">
            <v>45</v>
          </cell>
          <cell r="E331">
            <v>45</v>
          </cell>
          <cell r="F331">
            <v>31</v>
          </cell>
          <cell r="G331">
            <v>0</v>
          </cell>
          <cell r="H331">
            <v>31</v>
          </cell>
        </row>
        <row r="332">
          <cell r="A332" t="str">
            <v>32114739</v>
          </cell>
          <cell r="B332" t="str">
            <v>ПОО "РАДУГА-1" ФОНДА СОЦИАЛЬНОЙ РЕАБИЛИТАЦИИ СПОРТСМЕНОВ-ИНВАЛИДОВ          1872</v>
          </cell>
          <cell r="C332">
            <v>62</v>
          </cell>
          <cell r="D332">
            <v>92</v>
          </cell>
          <cell r="E332">
            <v>165</v>
          </cell>
          <cell r="F332">
            <v>62</v>
          </cell>
          <cell r="G332">
            <v>92</v>
          </cell>
          <cell r="H332">
            <v>165</v>
          </cell>
        </row>
        <row r="333">
          <cell r="A333" t="str">
            <v>32139357</v>
          </cell>
          <cell r="B333" t="str">
            <v>ЗАО НПП "ДЕБИТ"</v>
          </cell>
          <cell r="C333">
            <v>18</v>
          </cell>
          <cell r="D333">
            <v>9</v>
          </cell>
          <cell r="E333">
            <v>18</v>
          </cell>
          <cell r="F333">
            <v>9</v>
          </cell>
          <cell r="G333">
            <v>0</v>
          </cell>
          <cell r="H333">
            <v>18</v>
          </cell>
          <cell r="I333">
            <v>9</v>
          </cell>
        </row>
        <row r="334">
          <cell r="A334" t="str">
            <v>32256646</v>
          </cell>
          <cell r="B334" t="str">
            <v>ЗАО "СВ-ТЕК"</v>
          </cell>
          <cell r="C334">
            <v>28</v>
          </cell>
          <cell r="D334">
            <v>11</v>
          </cell>
          <cell r="E334">
            <v>94</v>
          </cell>
          <cell r="F334">
            <v>28</v>
          </cell>
          <cell r="G334">
            <v>11</v>
          </cell>
          <cell r="H334">
            <v>94</v>
          </cell>
          <cell r="I334">
            <v>181</v>
          </cell>
          <cell r="J334">
            <v>11</v>
          </cell>
          <cell r="K334">
            <v>94</v>
          </cell>
          <cell r="L334">
            <v>181</v>
          </cell>
        </row>
        <row r="335">
          <cell r="A335" t="str">
            <v>32259018</v>
          </cell>
          <cell r="B335" t="str">
            <v>ТОО ПКФ "КОМФИ"</v>
          </cell>
          <cell r="C335">
            <v>35</v>
          </cell>
          <cell r="D335">
            <v>40</v>
          </cell>
          <cell r="E335">
            <v>40</v>
          </cell>
          <cell r="F335">
            <v>32</v>
          </cell>
          <cell r="G335">
            <v>0</v>
          </cell>
          <cell r="H335">
            <v>0</v>
          </cell>
          <cell r="I335">
            <v>0</v>
          </cell>
          <cell r="J335">
            <v>32</v>
          </cell>
        </row>
        <row r="336">
          <cell r="A336" t="str">
            <v>32532514</v>
          </cell>
          <cell r="B336" t="str">
            <v>ТОО "БИНГ"</v>
          </cell>
          <cell r="C336">
            <v>3</v>
          </cell>
          <cell r="D336">
            <v>3</v>
          </cell>
          <cell r="E336">
            <v>0</v>
          </cell>
          <cell r="F336">
            <v>0</v>
          </cell>
          <cell r="G336">
            <v>0</v>
          </cell>
          <cell r="H336">
            <v>0</v>
          </cell>
          <cell r="I336">
            <v>0</v>
          </cell>
          <cell r="J336">
            <v>3</v>
          </cell>
        </row>
        <row r="337">
          <cell r="A337" t="str">
            <v>32543140</v>
          </cell>
          <cell r="B337" t="str">
            <v>ЗАО "УРАЛКОМПЛЕКТ"</v>
          </cell>
          <cell r="C337">
            <v>13</v>
          </cell>
          <cell r="D337">
            <v>63</v>
          </cell>
          <cell r="E337">
            <v>57</v>
          </cell>
          <cell r="F337">
            <v>45</v>
          </cell>
          <cell r="G337">
            <v>260</v>
          </cell>
          <cell r="H337">
            <v>57</v>
          </cell>
          <cell r="I337">
            <v>45</v>
          </cell>
          <cell r="J337">
            <v>45</v>
          </cell>
          <cell r="K337">
            <v>260</v>
          </cell>
          <cell r="L337">
            <v>420</v>
          </cell>
        </row>
        <row r="338">
          <cell r="A338" t="str">
            <v>32747752</v>
          </cell>
          <cell r="B338" t="str">
            <v>ТОО СТП "ЛОКОМОТИВ"</v>
          </cell>
          <cell r="C338">
            <v>1</v>
          </cell>
          <cell r="D338">
            <v>13</v>
          </cell>
          <cell r="E338">
            <v>1</v>
          </cell>
          <cell r="F338">
            <v>13</v>
          </cell>
          <cell r="G338">
            <v>2</v>
          </cell>
          <cell r="H338">
            <v>120</v>
          </cell>
          <cell r="I338">
            <v>10</v>
          </cell>
          <cell r="J338">
            <v>2</v>
          </cell>
          <cell r="K338">
            <v>0</v>
          </cell>
          <cell r="L338">
            <v>2</v>
          </cell>
        </row>
        <row r="339">
          <cell r="A339" t="str">
            <v>32785451</v>
          </cell>
          <cell r="B339" t="str">
            <v>ООО "ЮНОНА"</v>
          </cell>
          <cell r="C339">
            <v>24</v>
          </cell>
          <cell r="D339">
            <v>0</v>
          </cell>
          <cell r="E339">
            <v>24</v>
          </cell>
          <cell r="F339">
            <v>0</v>
          </cell>
          <cell r="G339">
            <v>0</v>
          </cell>
          <cell r="H339">
            <v>0</v>
          </cell>
          <cell r="I339">
            <v>24</v>
          </cell>
          <cell r="J339">
            <v>0</v>
          </cell>
          <cell r="K339">
            <v>0</v>
          </cell>
          <cell r="L339">
            <v>0</v>
          </cell>
        </row>
        <row r="340">
          <cell r="A340" t="str">
            <v>32835982</v>
          </cell>
          <cell r="B340" t="str">
            <v>ООО "ВЭНК"</v>
          </cell>
          <cell r="C340">
            <v>21</v>
          </cell>
          <cell r="D340">
            <v>11</v>
          </cell>
          <cell r="E340">
            <v>12</v>
          </cell>
          <cell r="F340">
            <v>21</v>
          </cell>
          <cell r="G340">
            <v>11</v>
          </cell>
          <cell r="H340">
            <v>12</v>
          </cell>
        </row>
        <row r="341">
          <cell r="A341" t="str">
            <v>32840026</v>
          </cell>
          <cell r="B341" t="str">
            <v>"ЛАДОГА-ЛЕСОТЕХНИКА" ЗАО</v>
          </cell>
          <cell r="C341">
            <v>23</v>
          </cell>
          <cell r="D341">
            <v>0</v>
          </cell>
          <cell r="E341">
            <v>23</v>
          </cell>
          <cell r="F341">
            <v>0</v>
          </cell>
          <cell r="G341">
            <v>23</v>
          </cell>
          <cell r="H341">
            <v>0</v>
          </cell>
          <cell r="I341">
            <v>0</v>
          </cell>
        </row>
        <row r="342">
          <cell r="A342" t="str">
            <v>32947913</v>
          </cell>
          <cell r="B342" t="str">
            <v>ООО"ЛЕАН"</v>
          </cell>
          <cell r="C342">
            <v>22</v>
          </cell>
          <cell r="D342">
            <v>0</v>
          </cell>
          <cell r="E342">
            <v>22</v>
          </cell>
          <cell r="F342">
            <v>0</v>
          </cell>
          <cell r="G342">
            <v>0</v>
          </cell>
          <cell r="H342">
            <v>0</v>
          </cell>
          <cell r="I342">
            <v>0</v>
          </cell>
          <cell r="J342">
            <v>0</v>
          </cell>
          <cell r="K342">
            <v>0</v>
          </cell>
        </row>
        <row r="343">
          <cell r="A343" t="str">
            <v>33165294</v>
          </cell>
          <cell r="B343" t="str">
            <v>"КОММЕРЧЕСКИЙ ЦЕНТР,ТРАНСПОРТ И ЛЕС" ОАО</v>
          </cell>
          <cell r="C343">
            <v>0</v>
          </cell>
          <cell r="D343">
            <v>21</v>
          </cell>
          <cell r="E343">
            <v>21</v>
          </cell>
          <cell r="F343">
            <v>21</v>
          </cell>
        </row>
        <row r="344">
          <cell r="A344" t="str">
            <v>33310359</v>
          </cell>
          <cell r="B344" t="str">
            <v>АОЗТ"ДОН-ТРЕЙД"</v>
          </cell>
          <cell r="C344">
            <v>46</v>
          </cell>
          <cell r="D344">
            <v>46</v>
          </cell>
          <cell r="E344">
            <v>2</v>
          </cell>
          <cell r="F344">
            <v>46</v>
          </cell>
          <cell r="G344">
            <v>46</v>
          </cell>
          <cell r="H344">
            <v>46</v>
          </cell>
        </row>
        <row r="345">
          <cell r="A345" t="str">
            <v>33401458</v>
          </cell>
          <cell r="B345" t="str">
            <v>"АРМАН-2" ИНДИВИДУАЛЬНОЕ ЧАСТНОЕ ПРЕДПРИ</v>
          </cell>
          <cell r="C345">
            <v>3</v>
          </cell>
          <cell r="D345">
            <v>20</v>
          </cell>
          <cell r="E345">
            <v>20</v>
          </cell>
          <cell r="F345">
            <v>6</v>
          </cell>
          <cell r="G345">
            <v>7</v>
          </cell>
          <cell r="H345">
            <v>6</v>
          </cell>
          <cell r="I345">
            <v>0</v>
          </cell>
          <cell r="J345">
            <v>6</v>
          </cell>
        </row>
        <row r="346">
          <cell r="A346" t="str">
            <v>33887998</v>
          </cell>
          <cell r="B346" t="str">
            <v>ЗАО "СТАЛЕПРОМЫШЛЕННАЯ КОМПАНИЯ"</v>
          </cell>
          <cell r="C346">
            <v>20</v>
          </cell>
          <cell r="D346">
            <v>23</v>
          </cell>
          <cell r="E346">
            <v>23</v>
          </cell>
          <cell r="F346">
            <v>0</v>
          </cell>
          <cell r="G346">
            <v>23</v>
          </cell>
        </row>
        <row r="347">
          <cell r="A347" t="str">
            <v>34318208</v>
          </cell>
          <cell r="B347" t="str">
            <v>СП ТОО "БАЛТИЙСКОЕ МОРСКОЕ АГЕНТСТВО"</v>
          </cell>
          <cell r="C347">
            <v>20</v>
          </cell>
          <cell r="D347">
            <v>0</v>
          </cell>
          <cell r="E347">
            <v>20</v>
          </cell>
          <cell r="F347">
            <v>0</v>
          </cell>
          <cell r="G347">
            <v>0</v>
          </cell>
          <cell r="H347">
            <v>0</v>
          </cell>
          <cell r="I347">
            <v>0</v>
          </cell>
          <cell r="J347">
            <v>0</v>
          </cell>
        </row>
        <row r="348">
          <cell r="A348" t="str">
            <v>34320741</v>
          </cell>
          <cell r="B348" t="str">
            <v>ЗАО "СТАН-СИГМА"</v>
          </cell>
          <cell r="C348">
            <v>20</v>
          </cell>
          <cell r="D348">
            <v>39</v>
          </cell>
          <cell r="E348">
            <v>20</v>
          </cell>
          <cell r="F348">
            <v>20</v>
          </cell>
          <cell r="G348">
            <v>0</v>
          </cell>
          <cell r="H348">
            <v>0</v>
          </cell>
          <cell r="I348">
            <v>0</v>
          </cell>
          <cell r="J348">
            <v>0</v>
          </cell>
          <cell r="K348">
            <v>0</v>
          </cell>
          <cell r="L348">
            <v>39</v>
          </cell>
        </row>
        <row r="349">
          <cell r="A349" t="str">
            <v>34329898</v>
          </cell>
          <cell r="B349" t="str">
            <v>ЗАО"МАТРИКС",</v>
          </cell>
          <cell r="C349">
            <v>20</v>
          </cell>
          <cell r="D349">
            <v>0</v>
          </cell>
          <cell r="E349">
            <v>20</v>
          </cell>
          <cell r="F349">
            <v>0</v>
          </cell>
          <cell r="G349">
            <v>0</v>
          </cell>
          <cell r="H349">
            <v>0</v>
          </cell>
          <cell r="I349">
            <v>0</v>
          </cell>
          <cell r="J349">
            <v>20</v>
          </cell>
          <cell r="K349">
            <v>0</v>
          </cell>
        </row>
        <row r="350">
          <cell r="A350" t="str">
            <v>34384414</v>
          </cell>
          <cell r="B350" t="str">
            <v>АОЗТ"С-ПЕТЕРБУРГСКАЯЭНЕРГИТИЧЕСКАЯ  ЛАБОРАТОРИЯ"</v>
          </cell>
          <cell r="C350">
            <v>19</v>
          </cell>
          <cell r="D350">
            <v>0</v>
          </cell>
          <cell r="E350">
            <v>0</v>
          </cell>
        </row>
        <row r="351">
          <cell r="A351" t="str">
            <v>34404602</v>
          </cell>
          <cell r="B351" t="str">
            <v>АСТИНТЕРКОМ АО</v>
          </cell>
          <cell r="C351">
            <v>100</v>
          </cell>
          <cell r="D351">
            <v>500</v>
          </cell>
          <cell r="E351">
            <v>500</v>
          </cell>
          <cell r="F351">
            <v>79</v>
          </cell>
          <cell r="G351">
            <v>0</v>
          </cell>
          <cell r="H351">
            <v>19</v>
          </cell>
          <cell r="I351">
            <v>0</v>
          </cell>
          <cell r="J351">
            <v>27</v>
          </cell>
          <cell r="K351">
            <v>27</v>
          </cell>
          <cell r="L351">
            <v>0</v>
          </cell>
        </row>
        <row r="352">
          <cell r="A352" t="str">
            <v>34496521</v>
          </cell>
          <cell r="B352" t="str">
            <v>АОЗТ "ТАМДЕК"</v>
          </cell>
          <cell r="C352">
            <v>19</v>
          </cell>
          <cell r="D352">
            <v>57</v>
          </cell>
          <cell r="E352">
            <v>19</v>
          </cell>
          <cell r="F352">
            <v>57</v>
          </cell>
          <cell r="G352">
            <v>19</v>
          </cell>
          <cell r="H352">
            <v>0</v>
          </cell>
          <cell r="I352">
            <v>0</v>
          </cell>
          <cell r="J352">
            <v>0</v>
          </cell>
          <cell r="K352">
            <v>0</v>
          </cell>
          <cell r="L352">
            <v>57</v>
          </cell>
        </row>
        <row r="353">
          <cell r="A353" t="str">
            <v>34530933</v>
          </cell>
          <cell r="B353" t="str">
            <v>ТОО "КРОНА"</v>
          </cell>
          <cell r="C353">
            <v>933</v>
          </cell>
          <cell r="D353">
            <v>84</v>
          </cell>
          <cell r="E353">
            <v>7</v>
          </cell>
          <cell r="F353">
            <v>933</v>
          </cell>
          <cell r="G353">
            <v>84</v>
          </cell>
          <cell r="H353">
            <v>7</v>
          </cell>
          <cell r="I353">
            <v>933</v>
          </cell>
          <cell r="J353">
            <v>84</v>
          </cell>
          <cell r="K353">
            <v>7</v>
          </cell>
        </row>
        <row r="354">
          <cell r="A354" t="str">
            <v>34531157</v>
          </cell>
          <cell r="B354" t="str">
            <v>"ГП УС-30 ТО-45" *7453042040</v>
          </cell>
          <cell r="C354">
            <v>13</v>
          </cell>
          <cell r="D354">
            <v>13</v>
          </cell>
          <cell r="E354">
            <v>0</v>
          </cell>
          <cell r="F354">
            <v>0</v>
          </cell>
          <cell r="G354">
            <v>0</v>
          </cell>
          <cell r="H354">
            <v>13</v>
          </cell>
        </row>
        <row r="355">
          <cell r="A355" t="str">
            <v>34559635</v>
          </cell>
          <cell r="B355" t="str">
            <v>ООО"ПРОМЫШЛЕННОЕ СТРОИТЕЛЬСТВО"</v>
          </cell>
          <cell r="C355">
            <v>18</v>
          </cell>
          <cell r="D355">
            <v>52</v>
          </cell>
          <cell r="E355">
            <v>18</v>
          </cell>
          <cell r="F355">
            <v>52</v>
          </cell>
          <cell r="G355">
            <v>0</v>
          </cell>
          <cell r="H355">
            <v>0</v>
          </cell>
          <cell r="I355">
            <v>0</v>
          </cell>
          <cell r="J355">
            <v>18</v>
          </cell>
          <cell r="K355">
            <v>0</v>
          </cell>
          <cell r="L355">
            <v>52</v>
          </cell>
        </row>
        <row r="356">
          <cell r="A356" t="str">
            <v>34845571</v>
          </cell>
          <cell r="B356" t="str">
            <v>ТОО "ЛАКОС"</v>
          </cell>
          <cell r="C356">
            <v>18</v>
          </cell>
          <cell r="D356">
            <v>13</v>
          </cell>
          <cell r="E356">
            <v>18</v>
          </cell>
          <cell r="F356">
            <v>13</v>
          </cell>
          <cell r="G356">
            <v>0</v>
          </cell>
          <cell r="H356">
            <v>18</v>
          </cell>
          <cell r="I356">
            <v>13</v>
          </cell>
        </row>
        <row r="357">
          <cell r="A357" t="str">
            <v>34890761</v>
          </cell>
          <cell r="B357" t="str">
            <v>УПТК АООТ"СПЕЦМОНТАЖМЕХАНИЗАЦИЯ"</v>
          </cell>
          <cell r="C357">
            <v>17</v>
          </cell>
          <cell r="D357">
            <v>334</v>
          </cell>
          <cell r="E357">
            <v>17</v>
          </cell>
          <cell r="F357">
            <v>17</v>
          </cell>
          <cell r="G357">
            <v>0</v>
          </cell>
          <cell r="H357">
            <v>0</v>
          </cell>
          <cell r="I357">
            <v>0</v>
          </cell>
          <cell r="J357">
            <v>0</v>
          </cell>
          <cell r="K357">
            <v>0</v>
          </cell>
          <cell r="L357">
            <v>334</v>
          </cell>
        </row>
        <row r="358">
          <cell r="A358" t="str">
            <v>35169149</v>
          </cell>
          <cell r="B358" t="str">
            <v>ЗАО "СУЗМК-ЭНЕРГО"</v>
          </cell>
          <cell r="C358">
            <v>17</v>
          </cell>
          <cell r="D358">
            <v>18</v>
          </cell>
          <cell r="E358">
            <v>17</v>
          </cell>
          <cell r="F358">
            <v>18</v>
          </cell>
          <cell r="G358">
            <v>18</v>
          </cell>
          <cell r="H358">
            <v>0</v>
          </cell>
          <cell r="I358">
            <v>0</v>
          </cell>
          <cell r="J358">
            <v>0</v>
          </cell>
          <cell r="K358">
            <v>0</v>
          </cell>
          <cell r="L358">
            <v>2</v>
          </cell>
        </row>
        <row r="359">
          <cell r="A359" t="str">
            <v>35175434</v>
          </cell>
          <cell r="B359" t="str">
            <v>ПРЕДСТАВИТЕЛЬСТВО АК "ДОЙЧЕ ЛЮФТГАНЗА АГ"</v>
          </cell>
          <cell r="C359">
            <v>0</v>
          </cell>
          <cell r="D359">
            <v>17</v>
          </cell>
          <cell r="E359">
            <v>0</v>
          </cell>
          <cell r="F359">
            <v>17</v>
          </cell>
          <cell r="G359">
            <v>0</v>
          </cell>
          <cell r="H359">
            <v>0</v>
          </cell>
          <cell r="I359">
            <v>17</v>
          </cell>
        </row>
        <row r="360">
          <cell r="A360" t="str">
            <v>35308444</v>
          </cell>
          <cell r="B360" t="str">
            <v>ЗАО "ДЖИНКО"</v>
          </cell>
          <cell r="C360">
            <v>3</v>
          </cell>
          <cell r="D360">
            <v>7</v>
          </cell>
          <cell r="E360">
            <v>6</v>
          </cell>
          <cell r="F360">
            <v>55</v>
          </cell>
          <cell r="G360">
            <v>7</v>
          </cell>
          <cell r="H360">
            <v>6</v>
          </cell>
          <cell r="I360">
            <v>55</v>
          </cell>
          <cell r="J360">
            <v>6</v>
          </cell>
          <cell r="K360">
            <v>55</v>
          </cell>
        </row>
        <row r="361">
          <cell r="A361" t="str">
            <v>35312227</v>
          </cell>
          <cell r="B361" t="str">
            <v>ЗАО"ЕВРОТЕРМИНАЛ ОБНИНСК" ПО ПОРУЧ.ЗАО"ПАКЭНСО" Г.МОСКВА</v>
          </cell>
          <cell r="C361">
            <v>0</v>
          </cell>
          <cell r="D361">
            <v>16</v>
          </cell>
          <cell r="E361">
            <v>0</v>
          </cell>
          <cell r="F361">
            <v>16</v>
          </cell>
          <cell r="G361">
            <v>0</v>
          </cell>
          <cell r="H361">
            <v>16</v>
          </cell>
        </row>
        <row r="362">
          <cell r="A362" t="str">
            <v>35354680</v>
          </cell>
          <cell r="B362" t="str">
            <v>ДГП "РОСТЭК-СМОЛЕНСК"</v>
          </cell>
          <cell r="C362">
            <v>0</v>
          </cell>
          <cell r="D362">
            <v>0</v>
          </cell>
          <cell r="E362">
            <v>15</v>
          </cell>
          <cell r="F362">
            <v>15</v>
          </cell>
        </row>
        <row r="363">
          <cell r="A363" t="str">
            <v>35383902</v>
          </cell>
          <cell r="B363" t="str">
            <v>АОЗТ "ВЕЙМАР"</v>
          </cell>
          <cell r="C363">
            <v>15</v>
          </cell>
          <cell r="D363">
            <v>0</v>
          </cell>
          <cell r="E363">
            <v>15</v>
          </cell>
          <cell r="F363">
            <v>0</v>
          </cell>
          <cell r="G363">
            <v>0</v>
          </cell>
          <cell r="H363">
            <v>0</v>
          </cell>
          <cell r="I363">
            <v>0</v>
          </cell>
          <cell r="J363">
            <v>0</v>
          </cell>
        </row>
        <row r="364">
          <cell r="A364" t="str">
            <v>35497296</v>
          </cell>
          <cell r="B364" t="str">
            <v>ЗАО ППП "ТЕХНОСПЕЦСТАЛЬ"</v>
          </cell>
          <cell r="C364">
            <v>15</v>
          </cell>
          <cell r="D364">
            <v>32</v>
          </cell>
          <cell r="E364">
            <v>15</v>
          </cell>
          <cell r="F364">
            <v>32</v>
          </cell>
          <cell r="G364">
            <v>0</v>
          </cell>
          <cell r="H364">
            <v>0</v>
          </cell>
          <cell r="I364">
            <v>0</v>
          </cell>
          <cell r="J364">
            <v>32</v>
          </cell>
        </row>
        <row r="365">
          <cell r="A365" t="str">
            <v>35509846</v>
          </cell>
          <cell r="B365" t="str">
            <v>ОАО "ВЕСТМЕТ"</v>
          </cell>
          <cell r="C365">
            <v>15</v>
          </cell>
          <cell r="D365">
            <v>40</v>
          </cell>
          <cell r="E365">
            <v>9</v>
          </cell>
          <cell r="F365">
            <v>60</v>
          </cell>
          <cell r="G365">
            <v>15</v>
          </cell>
          <cell r="H365">
            <v>15</v>
          </cell>
          <cell r="I365">
            <v>40</v>
          </cell>
          <cell r="J365">
            <v>60</v>
          </cell>
          <cell r="K365">
            <v>9</v>
          </cell>
          <cell r="L365">
            <v>60</v>
          </cell>
        </row>
        <row r="366">
          <cell r="A366" t="str">
            <v>35588254</v>
          </cell>
          <cell r="B366" t="str">
            <v>"ASTON ENTERPRISE LTD" ФАОЗТ ДИР.АВЕШНИКОВ ГЕННАДИЙ ТИХОНОВИЧ</v>
          </cell>
          <cell r="C366">
            <v>0</v>
          </cell>
          <cell r="D366">
            <v>15</v>
          </cell>
          <cell r="E366">
            <v>0</v>
          </cell>
          <cell r="F366">
            <v>15</v>
          </cell>
          <cell r="G366">
            <v>0</v>
          </cell>
          <cell r="H366">
            <v>15</v>
          </cell>
        </row>
        <row r="367">
          <cell r="A367" t="str">
            <v>35798262</v>
          </cell>
          <cell r="B367" t="str">
            <v>ООО "САНТА-2"</v>
          </cell>
          <cell r="C367">
            <v>15</v>
          </cell>
          <cell r="D367">
            <v>172</v>
          </cell>
          <cell r="E367">
            <v>15</v>
          </cell>
          <cell r="F367">
            <v>172</v>
          </cell>
          <cell r="G367">
            <v>0</v>
          </cell>
          <cell r="H367">
            <v>15</v>
          </cell>
          <cell r="I367">
            <v>0</v>
          </cell>
          <cell r="J367">
            <v>0</v>
          </cell>
          <cell r="K367">
            <v>0</v>
          </cell>
          <cell r="L367">
            <v>172</v>
          </cell>
        </row>
        <row r="368">
          <cell r="A368" t="str">
            <v>35828706</v>
          </cell>
          <cell r="B368" t="str">
            <v>ЗАО "КОМПАНИЯ БАЙТЕК-СИЛУР"</v>
          </cell>
          <cell r="C368">
            <v>13</v>
          </cell>
          <cell r="D368">
            <v>13</v>
          </cell>
          <cell r="E368">
            <v>3</v>
          </cell>
          <cell r="F368">
            <v>3</v>
          </cell>
          <cell r="G368">
            <v>3</v>
          </cell>
          <cell r="H368">
            <v>0</v>
          </cell>
          <cell r="I368">
            <v>0</v>
          </cell>
          <cell r="J368">
            <v>0</v>
          </cell>
          <cell r="K368">
            <v>3</v>
          </cell>
          <cell r="L368">
            <v>3</v>
          </cell>
        </row>
        <row r="369">
          <cell r="A369" t="str">
            <v>36247868</v>
          </cell>
          <cell r="B369" t="str">
            <v>ООО "ТО И Р"</v>
          </cell>
          <cell r="C369">
            <v>13</v>
          </cell>
          <cell r="D369">
            <v>0</v>
          </cell>
          <cell r="E369">
            <v>13</v>
          </cell>
          <cell r="F369">
            <v>0</v>
          </cell>
          <cell r="G369">
            <v>0</v>
          </cell>
          <cell r="H369">
            <v>13</v>
          </cell>
          <cell r="I369">
            <v>0</v>
          </cell>
        </row>
        <row r="370">
          <cell r="A370" t="str">
            <v>36334998</v>
          </cell>
          <cell r="B370" t="str">
            <v>ООО "ЭПОС-2"</v>
          </cell>
          <cell r="C370">
            <v>13</v>
          </cell>
          <cell r="D370">
            <v>10</v>
          </cell>
          <cell r="E370">
            <v>13</v>
          </cell>
          <cell r="F370">
            <v>10</v>
          </cell>
          <cell r="G370">
            <v>0</v>
          </cell>
          <cell r="H370">
            <v>0</v>
          </cell>
          <cell r="I370">
            <v>13</v>
          </cell>
          <cell r="J370">
            <v>0</v>
          </cell>
          <cell r="K370">
            <v>0</v>
          </cell>
          <cell r="L370">
            <v>10</v>
          </cell>
        </row>
        <row r="371">
          <cell r="A371" t="str">
            <v>36395014</v>
          </cell>
          <cell r="B371" t="str">
            <v>ОБЩЕСТВО С ОГРАНИЧЕННОЙ ОТВЕТСТВЕННОСТЬЮ "ТОРГОВЫЙ ДОМ УРАЛЬСКИЙ РЕГИОН"</v>
          </cell>
          <cell r="C371">
            <v>13</v>
          </cell>
          <cell r="D371">
            <v>37</v>
          </cell>
          <cell r="E371">
            <v>13</v>
          </cell>
          <cell r="F371">
            <v>37</v>
          </cell>
          <cell r="G371">
            <v>13</v>
          </cell>
          <cell r="H371">
            <v>0</v>
          </cell>
          <cell r="I371">
            <v>0</v>
          </cell>
          <cell r="J371">
            <v>0</v>
          </cell>
          <cell r="K371">
            <v>37</v>
          </cell>
        </row>
        <row r="372">
          <cell r="A372" t="str">
            <v>36561783</v>
          </cell>
          <cell r="B372" t="str">
            <v>АОЗТ  "КАРГО ЭКСПРЕСС"</v>
          </cell>
          <cell r="C372">
            <v>0</v>
          </cell>
          <cell r="D372">
            <v>12</v>
          </cell>
          <cell r="E372">
            <v>0</v>
          </cell>
          <cell r="F372">
            <v>0</v>
          </cell>
          <cell r="G372">
            <v>0</v>
          </cell>
          <cell r="H372">
            <v>0</v>
          </cell>
          <cell r="I372">
            <v>12</v>
          </cell>
        </row>
        <row r="373">
          <cell r="A373" t="str">
            <v>36580023</v>
          </cell>
          <cell r="B373" t="str">
            <v>ФИЛИАЛ СОВМЕСТНОГО РОССИЙСКО-ГЕРМАНСКОГО ПРЕДПРИЯТИЯ МЮШЕЛЛ</v>
          </cell>
          <cell r="C373">
            <v>12</v>
          </cell>
          <cell r="D373">
            <v>0</v>
          </cell>
          <cell r="E373">
            <v>12</v>
          </cell>
          <cell r="F373">
            <v>0</v>
          </cell>
          <cell r="G373">
            <v>12</v>
          </cell>
          <cell r="H373">
            <v>0</v>
          </cell>
          <cell r="I373">
            <v>0</v>
          </cell>
          <cell r="J373">
            <v>0</v>
          </cell>
          <cell r="K373">
            <v>0</v>
          </cell>
          <cell r="L373">
            <v>0</v>
          </cell>
        </row>
        <row r="374">
          <cell r="A374" t="str">
            <v>36721815</v>
          </cell>
          <cell r="B374" t="str">
            <v>ЭСТЕТ - ООО</v>
          </cell>
          <cell r="C374">
            <v>11</v>
          </cell>
          <cell r="D374">
            <v>94</v>
          </cell>
          <cell r="E374">
            <v>7</v>
          </cell>
          <cell r="F374">
            <v>11</v>
          </cell>
          <cell r="G374">
            <v>94</v>
          </cell>
          <cell r="H374">
            <v>7</v>
          </cell>
          <cell r="I374">
            <v>0</v>
          </cell>
          <cell r="J374">
            <v>11</v>
          </cell>
          <cell r="K374">
            <v>94</v>
          </cell>
          <cell r="L374">
            <v>7</v>
          </cell>
        </row>
        <row r="375">
          <cell r="A375" t="str">
            <v>36784566</v>
          </cell>
          <cell r="B375" t="str">
            <v>"ДАЛЬСТАРИНВЕСТ" АОЗТ</v>
          </cell>
          <cell r="C375">
            <v>0</v>
          </cell>
          <cell r="D375">
            <v>11</v>
          </cell>
          <cell r="E375">
            <v>0</v>
          </cell>
          <cell r="F375">
            <v>11</v>
          </cell>
          <cell r="G375">
            <v>11</v>
          </cell>
          <cell r="H375">
            <v>0</v>
          </cell>
          <cell r="I375">
            <v>0</v>
          </cell>
          <cell r="J375">
            <v>0</v>
          </cell>
          <cell r="K375">
            <v>0</v>
          </cell>
          <cell r="L375">
            <v>20</v>
          </cell>
        </row>
        <row r="376">
          <cell r="A376" t="str">
            <v>36899430</v>
          </cell>
          <cell r="B376" t="str">
            <v>ТОО "ИМАН"</v>
          </cell>
          <cell r="C376">
            <v>13</v>
          </cell>
          <cell r="D376">
            <v>11</v>
          </cell>
          <cell r="E376">
            <v>13</v>
          </cell>
          <cell r="F376">
            <v>11</v>
          </cell>
          <cell r="G376">
            <v>13</v>
          </cell>
          <cell r="H376">
            <v>0</v>
          </cell>
          <cell r="I376">
            <v>11</v>
          </cell>
        </row>
        <row r="377">
          <cell r="A377" t="str">
            <v>36903574</v>
          </cell>
          <cell r="B377" t="str">
            <v>ЗАО "БОН-ЛТД"</v>
          </cell>
          <cell r="C377">
            <v>1</v>
          </cell>
          <cell r="D377">
            <v>134</v>
          </cell>
          <cell r="E377">
            <v>134</v>
          </cell>
          <cell r="F377">
            <v>11</v>
          </cell>
          <cell r="G377">
            <v>0</v>
          </cell>
          <cell r="H377">
            <v>11</v>
          </cell>
        </row>
        <row r="378">
          <cell r="A378" t="str">
            <v>36906940</v>
          </cell>
          <cell r="B378" t="str">
            <v>ЗАО"АПТЕКА 500"</v>
          </cell>
          <cell r="C378">
            <v>52</v>
          </cell>
          <cell r="D378">
            <v>11</v>
          </cell>
          <cell r="E378">
            <v>11</v>
          </cell>
        </row>
        <row r="379">
          <cell r="A379" t="str">
            <v>36907170</v>
          </cell>
          <cell r="B379" t="str">
            <v>ООО "УРАЛСПЕЦСТАЛЬ"</v>
          </cell>
          <cell r="C379">
            <v>64</v>
          </cell>
          <cell r="D379">
            <v>64</v>
          </cell>
          <cell r="E379">
            <v>11</v>
          </cell>
          <cell r="F379">
            <v>79</v>
          </cell>
          <cell r="G379">
            <v>11</v>
          </cell>
          <cell r="H379">
            <v>11</v>
          </cell>
        </row>
        <row r="380">
          <cell r="A380" t="str">
            <v>36911711</v>
          </cell>
          <cell r="B380" t="str">
            <v>ООО ПКФ "УРАЛЭЛЕКТРОКОМПЛЕКТ" *7449016256</v>
          </cell>
          <cell r="C380">
            <v>11</v>
          </cell>
          <cell r="D380">
            <v>1</v>
          </cell>
          <cell r="E380">
            <v>11</v>
          </cell>
          <cell r="F380">
            <v>1</v>
          </cell>
          <cell r="G380">
            <v>11</v>
          </cell>
          <cell r="H380">
            <v>0</v>
          </cell>
          <cell r="I380">
            <v>1</v>
          </cell>
        </row>
        <row r="381">
          <cell r="A381" t="str">
            <v>36924292</v>
          </cell>
          <cell r="B381" t="str">
            <v>ООО"ПЯТЫЙ ПЕРЕДЕЛ-ДОЛИНА"</v>
          </cell>
          <cell r="C381">
            <v>10</v>
          </cell>
          <cell r="D381">
            <v>65</v>
          </cell>
          <cell r="E381">
            <v>65</v>
          </cell>
          <cell r="F381">
            <v>0</v>
          </cell>
          <cell r="G381">
            <v>0</v>
          </cell>
          <cell r="H381">
            <v>0</v>
          </cell>
          <cell r="I381">
            <v>0</v>
          </cell>
          <cell r="J381">
            <v>0</v>
          </cell>
          <cell r="K381">
            <v>0</v>
          </cell>
          <cell r="L381">
            <v>65</v>
          </cell>
        </row>
        <row r="382">
          <cell r="A382" t="str">
            <v>36924702</v>
          </cell>
          <cell r="B382" t="str">
            <v>ЗАО "СПЕЦСТАЛЬКОНСТРУКЦИЯ"</v>
          </cell>
          <cell r="C382">
            <v>28</v>
          </cell>
          <cell r="D382">
            <v>10</v>
          </cell>
          <cell r="E382">
            <v>28</v>
          </cell>
          <cell r="F382">
            <v>28</v>
          </cell>
          <cell r="G382">
            <v>0</v>
          </cell>
          <cell r="H382">
            <v>0</v>
          </cell>
          <cell r="I382">
            <v>0</v>
          </cell>
          <cell r="J382">
            <v>10</v>
          </cell>
        </row>
        <row r="383">
          <cell r="A383" t="str">
            <v>36940763</v>
          </cell>
          <cell r="B383" t="str">
            <v>ЗАО "ХАКАСМЕТАЛОПТТОРГ"</v>
          </cell>
          <cell r="C383">
            <v>0</v>
          </cell>
          <cell r="D383">
            <v>10</v>
          </cell>
          <cell r="E383">
            <v>11</v>
          </cell>
          <cell r="F383">
            <v>10</v>
          </cell>
          <cell r="G383">
            <v>11</v>
          </cell>
          <cell r="H383">
            <v>0</v>
          </cell>
          <cell r="I383">
            <v>0</v>
          </cell>
          <cell r="J383">
            <v>0</v>
          </cell>
          <cell r="K383">
            <v>0</v>
          </cell>
          <cell r="L383">
            <v>11</v>
          </cell>
        </row>
        <row r="384">
          <cell r="A384" t="str">
            <v>36986117</v>
          </cell>
          <cell r="B384" t="str">
            <v>ЗАО ПО "БИЙСКЭНЕРГОМАШ"</v>
          </cell>
          <cell r="C384">
            <v>10</v>
          </cell>
          <cell r="D384">
            <v>10</v>
          </cell>
          <cell r="E384">
            <v>12</v>
          </cell>
          <cell r="F384">
            <v>13</v>
          </cell>
          <cell r="G384">
            <v>22</v>
          </cell>
          <cell r="H384">
            <v>12</v>
          </cell>
          <cell r="I384">
            <v>13</v>
          </cell>
          <cell r="J384">
            <v>22</v>
          </cell>
          <cell r="K384">
            <v>12</v>
          </cell>
          <cell r="L384">
            <v>13</v>
          </cell>
        </row>
        <row r="385">
          <cell r="A385" t="str">
            <v>39214817</v>
          </cell>
          <cell r="B385" t="str">
            <v>ООО "ВЕСТАЛ"</v>
          </cell>
          <cell r="C385">
            <v>9</v>
          </cell>
          <cell r="D385">
            <v>9</v>
          </cell>
          <cell r="E385">
            <v>10</v>
          </cell>
          <cell r="F385">
            <v>10</v>
          </cell>
        </row>
        <row r="386">
          <cell r="A386" t="str">
            <v>39310633</v>
          </cell>
          <cell r="B386" t="str">
            <v>ЮЖНО-РУССКАЯ ОПТОВАЯ КОМПАНИЯ - ООО</v>
          </cell>
          <cell r="C386">
            <v>10</v>
          </cell>
          <cell r="D386">
            <v>16</v>
          </cell>
          <cell r="E386">
            <v>16</v>
          </cell>
          <cell r="F386">
            <v>0</v>
          </cell>
          <cell r="G386">
            <v>0</v>
          </cell>
          <cell r="H386">
            <v>16</v>
          </cell>
        </row>
        <row r="387">
          <cell r="A387" t="str">
            <v>39417503</v>
          </cell>
          <cell r="B387" t="str">
            <v>ПОО "ВИТИМ"</v>
          </cell>
          <cell r="C387">
            <v>10</v>
          </cell>
          <cell r="D387">
            <v>57</v>
          </cell>
          <cell r="E387">
            <v>10</v>
          </cell>
          <cell r="F387">
            <v>57</v>
          </cell>
          <cell r="G387">
            <v>10</v>
          </cell>
          <cell r="H387">
            <v>0</v>
          </cell>
          <cell r="I387">
            <v>0</v>
          </cell>
          <cell r="J387">
            <v>0</v>
          </cell>
          <cell r="K387">
            <v>0</v>
          </cell>
          <cell r="L387">
            <v>57</v>
          </cell>
        </row>
        <row r="388">
          <cell r="A388" t="str">
            <v>39423320</v>
          </cell>
          <cell r="B388" t="str">
            <v>ООО"ВИКОМ"Г.САНКТ-ПЕТЕРБУРГ ,ВАСИЛЕОСТРОВСКИЙ Р-Н</v>
          </cell>
          <cell r="C388">
            <v>10</v>
          </cell>
          <cell r="D388">
            <v>145</v>
          </cell>
          <cell r="E388">
            <v>10</v>
          </cell>
          <cell r="F388">
            <v>145</v>
          </cell>
          <cell r="G388">
            <v>10</v>
          </cell>
          <cell r="H388">
            <v>0</v>
          </cell>
          <cell r="I388">
            <v>0</v>
          </cell>
          <cell r="J388">
            <v>0</v>
          </cell>
          <cell r="K388">
            <v>145</v>
          </cell>
        </row>
        <row r="389">
          <cell r="A389" t="str">
            <v>39432106</v>
          </cell>
          <cell r="B389" t="str">
            <v>ТОО"ВИТЕП"</v>
          </cell>
          <cell r="C389">
            <v>10</v>
          </cell>
          <cell r="D389">
            <v>10</v>
          </cell>
          <cell r="E389">
            <v>35</v>
          </cell>
          <cell r="F389">
            <v>37</v>
          </cell>
          <cell r="G389">
            <v>35</v>
          </cell>
          <cell r="H389">
            <v>0</v>
          </cell>
          <cell r="I389">
            <v>0</v>
          </cell>
          <cell r="J389">
            <v>0</v>
          </cell>
          <cell r="K389">
            <v>37</v>
          </cell>
          <cell r="L389">
            <v>35</v>
          </cell>
        </row>
        <row r="390">
          <cell r="A390" t="str">
            <v>39443908</v>
          </cell>
          <cell r="B390" t="str">
            <v>ЗАО "ИЖОРА-АТОМСЕРВИС"</v>
          </cell>
          <cell r="C390">
            <v>10</v>
          </cell>
          <cell r="D390">
            <v>10</v>
          </cell>
          <cell r="E390">
            <v>0</v>
          </cell>
          <cell r="F390">
            <v>0</v>
          </cell>
          <cell r="G390">
            <v>0</v>
          </cell>
          <cell r="H390">
            <v>0</v>
          </cell>
        </row>
        <row r="391">
          <cell r="A391" t="str">
            <v>39482334</v>
          </cell>
          <cell r="B391" t="str">
            <v>ООО  "КРИСС ЛТД"</v>
          </cell>
          <cell r="C391">
            <v>0</v>
          </cell>
          <cell r="D391">
            <v>0</v>
          </cell>
          <cell r="E391">
            <v>0</v>
          </cell>
          <cell r="F391">
            <v>9</v>
          </cell>
          <cell r="G391">
            <v>0</v>
          </cell>
          <cell r="H391">
            <v>0</v>
          </cell>
          <cell r="I391">
            <v>0</v>
          </cell>
          <cell r="J391">
            <v>0</v>
          </cell>
        </row>
        <row r="392">
          <cell r="A392" t="str">
            <v>39513738</v>
          </cell>
          <cell r="B392" t="str">
            <v>ООО "БОЯРШИЙ ДВОР И К"</v>
          </cell>
          <cell r="C392">
            <v>3</v>
          </cell>
          <cell r="D392">
            <v>9</v>
          </cell>
          <cell r="E392">
            <v>1</v>
          </cell>
          <cell r="F392">
            <v>1</v>
          </cell>
          <cell r="G392">
            <v>0</v>
          </cell>
          <cell r="H392">
            <v>0</v>
          </cell>
          <cell r="I392">
            <v>0</v>
          </cell>
          <cell r="J392">
            <v>0</v>
          </cell>
          <cell r="K392">
            <v>0</v>
          </cell>
          <cell r="L392">
            <v>1</v>
          </cell>
        </row>
        <row r="393">
          <cell r="A393" t="str">
            <v>39853730</v>
          </cell>
          <cell r="B393" t="str">
            <v>ООО "ОСТ-АЛКО"</v>
          </cell>
          <cell r="C393">
            <v>9</v>
          </cell>
          <cell r="D393">
            <v>0</v>
          </cell>
          <cell r="E393">
            <v>9</v>
          </cell>
          <cell r="F393">
            <v>0</v>
          </cell>
          <cell r="G393">
            <v>0</v>
          </cell>
        </row>
        <row r="394">
          <cell r="A394" t="str">
            <v>39905102</v>
          </cell>
          <cell r="B394" t="str">
            <v>ООО "ЕКАТЕРИНБУРГСКОЕ ТРАНСПОРТНОЕ АГЕНСТВО"</v>
          </cell>
          <cell r="C394">
            <v>60</v>
          </cell>
          <cell r="D394">
            <v>60</v>
          </cell>
          <cell r="E394">
            <v>9</v>
          </cell>
          <cell r="F394">
            <v>46</v>
          </cell>
          <cell r="G394">
            <v>59</v>
          </cell>
          <cell r="H394">
            <v>46</v>
          </cell>
          <cell r="I394">
            <v>0</v>
          </cell>
          <cell r="J394">
            <v>59</v>
          </cell>
          <cell r="K394">
            <v>0</v>
          </cell>
          <cell r="L394">
            <v>46</v>
          </cell>
        </row>
        <row r="395">
          <cell r="A395" t="str">
            <v>39906082</v>
          </cell>
          <cell r="B395" t="str">
            <v>ЗАО "УРАЛСТАЛЬТРУБПРОМ"</v>
          </cell>
          <cell r="C395">
            <v>78</v>
          </cell>
          <cell r="D395">
            <v>78</v>
          </cell>
          <cell r="E395">
            <v>8</v>
          </cell>
          <cell r="F395">
            <v>135</v>
          </cell>
          <cell r="G395">
            <v>99</v>
          </cell>
          <cell r="H395">
            <v>67</v>
          </cell>
          <cell r="I395">
            <v>65</v>
          </cell>
          <cell r="J395">
            <v>67</v>
          </cell>
          <cell r="K395">
            <v>56</v>
          </cell>
          <cell r="L395">
            <v>26</v>
          </cell>
        </row>
        <row r="396">
          <cell r="A396" t="str">
            <v>39932642</v>
          </cell>
          <cell r="B396" t="str">
            <v>ООО "УРАЛТРУБОТЭК"</v>
          </cell>
          <cell r="C396">
            <v>9</v>
          </cell>
          <cell r="D396">
            <v>9</v>
          </cell>
          <cell r="E396">
            <v>19</v>
          </cell>
          <cell r="F396">
            <v>0</v>
          </cell>
          <cell r="G396">
            <v>0</v>
          </cell>
          <cell r="H396">
            <v>19</v>
          </cell>
        </row>
        <row r="397">
          <cell r="A397" t="str">
            <v>40028474</v>
          </cell>
          <cell r="B397" t="str">
            <v>ЗАО "СТРОЙПРОМТЕХ"</v>
          </cell>
          <cell r="C397">
            <v>178</v>
          </cell>
          <cell r="D397">
            <v>60</v>
          </cell>
          <cell r="E397">
            <v>1</v>
          </cell>
          <cell r="F397">
            <v>2</v>
          </cell>
          <cell r="G397">
            <v>0</v>
          </cell>
          <cell r="H397">
            <v>0</v>
          </cell>
          <cell r="I397">
            <v>1</v>
          </cell>
          <cell r="J397">
            <v>125</v>
          </cell>
          <cell r="K397">
            <v>59</v>
          </cell>
        </row>
        <row r="398">
          <cell r="A398" t="str">
            <v>40347848</v>
          </cell>
          <cell r="B398" t="str">
            <v>ООО"ТРАНСПОРТЕЙШН СЕРВИСИЗ"</v>
          </cell>
          <cell r="C398">
            <v>8</v>
          </cell>
          <cell r="D398">
            <v>6</v>
          </cell>
          <cell r="E398">
            <v>0</v>
          </cell>
          <cell r="F398">
            <v>8</v>
          </cell>
          <cell r="G398">
            <v>6</v>
          </cell>
          <cell r="H398">
            <v>0</v>
          </cell>
          <cell r="I398">
            <v>8</v>
          </cell>
          <cell r="J398">
            <v>0</v>
          </cell>
          <cell r="K398">
            <v>6</v>
          </cell>
          <cell r="L398">
            <v>0</v>
          </cell>
        </row>
        <row r="399">
          <cell r="A399" t="str">
            <v>40376755</v>
          </cell>
          <cell r="B399" t="str">
            <v>ООО "ОКТАКАР"</v>
          </cell>
          <cell r="C399">
            <v>0</v>
          </cell>
          <cell r="D399">
            <v>5</v>
          </cell>
          <cell r="E399">
            <v>3</v>
          </cell>
          <cell r="F399">
            <v>0</v>
          </cell>
          <cell r="G399">
            <v>0</v>
          </cell>
          <cell r="H399">
            <v>3</v>
          </cell>
          <cell r="I399">
            <v>5</v>
          </cell>
          <cell r="J399">
            <v>0</v>
          </cell>
          <cell r="K399">
            <v>3</v>
          </cell>
        </row>
        <row r="400">
          <cell r="A400" t="str">
            <v>40378062</v>
          </cell>
          <cell r="B400" t="str">
            <v>ООО НТФ "СТОК-СЕРВИС 1"</v>
          </cell>
          <cell r="C400">
            <v>118</v>
          </cell>
          <cell r="D400">
            <v>2</v>
          </cell>
          <cell r="E400">
            <v>6</v>
          </cell>
          <cell r="F400">
            <v>2</v>
          </cell>
          <cell r="G400">
            <v>6</v>
          </cell>
        </row>
        <row r="401">
          <cell r="A401" t="str">
            <v>40427814</v>
          </cell>
          <cell r="B401" t="str">
            <v>ЗАО "ТРЕСТ КОКСОХИММОНТАЖ"</v>
          </cell>
          <cell r="C401">
            <v>8</v>
          </cell>
          <cell r="D401">
            <v>0</v>
          </cell>
          <cell r="E401">
            <v>8</v>
          </cell>
          <cell r="F401">
            <v>0</v>
          </cell>
          <cell r="G401">
            <v>8</v>
          </cell>
          <cell r="H401">
            <v>0</v>
          </cell>
        </row>
        <row r="402">
          <cell r="A402" t="str">
            <v>40432927</v>
          </cell>
          <cell r="B402" t="str">
            <v>ООО "ТРАНСИМЕКС"</v>
          </cell>
          <cell r="C402">
            <v>0</v>
          </cell>
          <cell r="D402">
            <v>0</v>
          </cell>
          <cell r="E402">
            <v>0</v>
          </cell>
          <cell r="F402">
            <v>0</v>
          </cell>
          <cell r="G402">
            <v>0</v>
          </cell>
          <cell r="H402">
            <v>0</v>
          </cell>
          <cell r="I402">
            <v>0</v>
          </cell>
        </row>
        <row r="403">
          <cell r="A403" t="str">
            <v>40502384</v>
          </cell>
          <cell r="B403" t="str">
            <v>ООО"СЕЛЬМАШЭКСПОРТ"</v>
          </cell>
          <cell r="C403">
            <v>8</v>
          </cell>
          <cell r="D403">
            <v>0</v>
          </cell>
          <cell r="E403">
            <v>8</v>
          </cell>
          <cell r="F403">
            <v>0</v>
          </cell>
          <cell r="G403">
            <v>0</v>
          </cell>
          <cell r="H403">
            <v>0</v>
          </cell>
        </row>
        <row r="404">
          <cell r="A404" t="str">
            <v>40548624</v>
          </cell>
          <cell r="B404" t="str">
            <v>ООО "ЮГТРАНЗИТСЕРВИС"</v>
          </cell>
          <cell r="C404">
            <v>73</v>
          </cell>
          <cell r="D404">
            <v>0</v>
          </cell>
          <cell r="E404">
            <v>73</v>
          </cell>
          <cell r="F404">
            <v>0</v>
          </cell>
          <cell r="G404">
            <v>8</v>
          </cell>
          <cell r="H404">
            <v>0</v>
          </cell>
          <cell r="I404">
            <v>0</v>
          </cell>
          <cell r="J404">
            <v>8</v>
          </cell>
        </row>
        <row r="405">
          <cell r="A405" t="str">
            <v>40548802</v>
          </cell>
          <cell r="B405" t="str">
            <v>ЗАО "ИНТЕРРЕСУРС"</v>
          </cell>
          <cell r="C405">
            <v>60</v>
          </cell>
          <cell r="D405">
            <v>54</v>
          </cell>
          <cell r="E405">
            <v>8</v>
          </cell>
          <cell r="F405">
            <v>60</v>
          </cell>
          <cell r="G405">
            <v>54</v>
          </cell>
          <cell r="H405">
            <v>8</v>
          </cell>
          <cell r="I405">
            <v>219</v>
          </cell>
          <cell r="J405">
            <v>8</v>
          </cell>
          <cell r="K405">
            <v>0</v>
          </cell>
          <cell r="L405">
            <v>219</v>
          </cell>
        </row>
        <row r="406">
          <cell r="A406" t="str">
            <v>40555452</v>
          </cell>
          <cell r="B406" t="str">
            <v>"СОЮЗ-ЭНЕРГИЯ" ООО МПК</v>
          </cell>
          <cell r="C406">
            <v>7</v>
          </cell>
          <cell r="D406">
            <v>0</v>
          </cell>
          <cell r="E406">
            <v>7</v>
          </cell>
          <cell r="F406">
            <v>7</v>
          </cell>
          <cell r="G406">
            <v>0</v>
          </cell>
        </row>
        <row r="407">
          <cell r="A407" t="str">
            <v>40564876</v>
          </cell>
          <cell r="B407" t="str">
            <v>ООО "ЭКСПРЕСС"</v>
          </cell>
          <cell r="C407">
            <v>40</v>
          </cell>
          <cell r="D407">
            <v>46</v>
          </cell>
          <cell r="E407">
            <v>6</v>
          </cell>
        </row>
        <row r="408">
          <cell r="A408" t="str">
            <v>40604185</v>
          </cell>
          <cell r="B408" t="str">
            <v>ТОО "АРЕАН"</v>
          </cell>
          <cell r="C408">
            <v>6</v>
          </cell>
          <cell r="D408">
            <v>61</v>
          </cell>
          <cell r="E408">
            <v>6</v>
          </cell>
          <cell r="F408">
            <v>6</v>
          </cell>
          <cell r="G408">
            <v>0</v>
          </cell>
          <cell r="H408">
            <v>0</v>
          </cell>
          <cell r="I408">
            <v>0</v>
          </cell>
          <cell r="J408">
            <v>0</v>
          </cell>
          <cell r="K408">
            <v>61</v>
          </cell>
        </row>
        <row r="409">
          <cell r="A409" t="str">
            <v>40923861</v>
          </cell>
          <cell r="B409" t="str">
            <v>ОБЩЕСТВО С ОГРАНИЧЕННОЙ ОТВЕТСТВЕННОСТЬЮ</v>
          </cell>
          <cell r="C409">
            <v>2</v>
          </cell>
          <cell r="D409">
            <v>2</v>
          </cell>
          <cell r="E409">
            <v>90</v>
          </cell>
          <cell r="F409">
            <v>2</v>
          </cell>
          <cell r="G409">
            <v>2</v>
          </cell>
          <cell r="H409">
            <v>0</v>
          </cell>
          <cell r="I409">
            <v>0</v>
          </cell>
          <cell r="J409">
            <v>90</v>
          </cell>
        </row>
        <row r="410">
          <cell r="A410" t="str">
            <v>40936237</v>
          </cell>
          <cell r="B410" t="str">
            <v>ЗАКРЫТОЕ АКЦИОНЕРНОЕ ОБЩЕСТВО ФИЛИАЛ "БИ-ЭЙЧ-ПИ ИНТЕРНЭШНЛ РИСОРСЕС"</v>
          </cell>
          <cell r="C410">
            <v>0</v>
          </cell>
          <cell r="D410">
            <v>6</v>
          </cell>
          <cell r="E410">
            <v>6</v>
          </cell>
          <cell r="F410">
            <v>0</v>
          </cell>
          <cell r="G410">
            <v>0</v>
          </cell>
          <cell r="H410">
            <v>0</v>
          </cell>
          <cell r="I410">
            <v>6</v>
          </cell>
        </row>
        <row r="411">
          <cell r="A411" t="str">
            <v>41010000</v>
          </cell>
          <cell r="B411" t="str">
            <v>СЭФ "БЛАГОВЕСТ" 659700 Г.ГОРНО-АЛТАЙСК ПР.КОММУНИСТИЧЕСКИЙ,6</v>
          </cell>
          <cell r="C411">
            <v>6</v>
          </cell>
          <cell r="D411">
            <v>40</v>
          </cell>
          <cell r="E411">
            <v>6</v>
          </cell>
          <cell r="F411">
            <v>40</v>
          </cell>
          <cell r="G411">
            <v>0</v>
          </cell>
          <cell r="H411">
            <v>0</v>
          </cell>
          <cell r="I411">
            <v>6</v>
          </cell>
          <cell r="J411">
            <v>0</v>
          </cell>
          <cell r="K411">
            <v>40</v>
          </cell>
        </row>
        <row r="412">
          <cell r="A412" t="str">
            <v>41011369</v>
          </cell>
          <cell r="B412" t="str">
            <v>ЗАО "АЛЬБИОН"</v>
          </cell>
          <cell r="C412">
            <v>2</v>
          </cell>
          <cell r="D412">
            <v>2</v>
          </cell>
          <cell r="E412">
            <v>64</v>
          </cell>
          <cell r="F412">
            <v>3</v>
          </cell>
          <cell r="G412">
            <v>64</v>
          </cell>
          <cell r="H412">
            <v>4</v>
          </cell>
          <cell r="I412">
            <v>0</v>
          </cell>
          <cell r="J412">
            <v>0</v>
          </cell>
          <cell r="K412">
            <v>64</v>
          </cell>
          <cell r="L412">
            <v>4</v>
          </cell>
        </row>
        <row r="413">
          <cell r="A413" t="str">
            <v>41017231</v>
          </cell>
          <cell r="B413" t="str">
            <v>ЗАО "ФОНД СОЦИАЛЬНОЙ ПОДДЕРЖКИ НАСЕЛЕНИЯ</v>
          </cell>
          <cell r="C413">
            <v>5</v>
          </cell>
          <cell r="D413">
            <v>3</v>
          </cell>
          <cell r="E413">
            <v>9</v>
          </cell>
          <cell r="F413">
            <v>5</v>
          </cell>
          <cell r="G413">
            <v>5</v>
          </cell>
          <cell r="H413">
            <v>9</v>
          </cell>
          <cell r="I413">
            <v>0</v>
          </cell>
          <cell r="J413">
            <v>3</v>
          </cell>
          <cell r="K413">
            <v>9</v>
          </cell>
        </row>
        <row r="414">
          <cell r="A414" t="str">
            <v>41017596</v>
          </cell>
          <cell r="B414" t="str">
            <v>ООО"АЗИЯ-ВАЛЬЯНТ"</v>
          </cell>
          <cell r="C414">
            <v>5</v>
          </cell>
          <cell r="D414">
            <v>15</v>
          </cell>
          <cell r="E414">
            <v>5</v>
          </cell>
          <cell r="F414">
            <v>15</v>
          </cell>
          <cell r="G414">
            <v>5</v>
          </cell>
          <cell r="H414">
            <v>0</v>
          </cell>
          <cell r="I414">
            <v>0</v>
          </cell>
          <cell r="J414">
            <v>0</v>
          </cell>
          <cell r="K414">
            <v>0</v>
          </cell>
          <cell r="L414">
            <v>15</v>
          </cell>
        </row>
        <row r="415">
          <cell r="A415" t="str">
            <v>41091196</v>
          </cell>
          <cell r="B415" t="str">
            <v>ЗАО "ДАУМОС"</v>
          </cell>
          <cell r="C415">
            <v>0</v>
          </cell>
          <cell r="D415">
            <v>0</v>
          </cell>
          <cell r="E415">
            <v>5</v>
          </cell>
          <cell r="F415">
            <v>0</v>
          </cell>
          <cell r="G415">
            <v>0</v>
          </cell>
          <cell r="H415">
            <v>0</v>
          </cell>
          <cell r="I415">
            <v>5</v>
          </cell>
        </row>
        <row r="416">
          <cell r="A416" t="str">
            <v>41274927</v>
          </cell>
          <cell r="B416" t="str">
            <v>ООО ПКФ "БРЯНСКТЕХСЕРВИС"</v>
          </cell>
          <cell r="C416">
            <v>4</v>
          </cell>
          <cell r="D416">
            <v>15</v>
          </cell>
          <cell r="E416">
            <v>14</v>
          </cell>
          <cell r="F416">
            <v>4</v>
          </cell>
          <cell r="G416">
            <v>4</v>
          </cell>
          <cell r="H416">
            <v>14</v>
          </cell>
          <cell r="I416">
            <v>0</v>
          </cell>
          <cell r="J416">
            <v>0</v>
          </cell>
          <cell r="K416">
            <v>15</v>
          </cell>
          <cell r="L416">
            <v>14</v>
          </cell>
        </row>
        <row r="417">
          <cell r="A417" t="str">
            <v>41280307</v>
          </cell>
          <cell r="B417" t="str">
            <v>ООО "БМЗ-ДИЗЕЛЬ"</v>
          </cell>
          <cell r="C417">
            <v>4</v>
          </cell>
          <cell r="D417">
            <v>0</v>
          </cell>
          <cell r="E417">
            <v>0</v>
          </cell>
          <cell r="F417">
            <v>0</v>
          </cell>
          <cell r="G417">
            <v>4</v>
          </cell>
          <cell r="H417">
            <v>0</v>
          </cell>
          <cell r="I417">
            <v>0</v>
          </cell>
          <cell r="J417">
            <v>0</v>
          </cell>
        </row>
        <row r="418">
          <cell r="A418" t="str">
            <v>41410033</v>
          </cell>
          <cell r="B418" t="str">
            <v>ЗАО "АРКТИК НЕНЕЦ ЛИМИТЕД"</v>
          </cell>
          <cell r="C418">
            <v>4</v>
          </cell>
          <cell r="D418">
            <v>0</v>
          </cell>
          <cell r="E418">
            <v>0</v>
          </cell>
          <cell r="F418">
            <v>4</v>
          </cell>
          <cell r="G418">
            <v>4</v>
          </cell>
          <cell r="H418">
            <v>0</v>
          </cell>
          <cell r="I418">
            <v>0</v>
          </cell>
          <cell r="J418">
            <v>0</v>
          </cell>
          <cell r="K418">
            <v>0</v>
          </cell>
        </row>
        <row r="419">
          <cell r="A419" t="str">
            <v>41475896</v>
          </cell>
          <cell r="B419" t="str">
            <v>ОБЩЕСТВО С ОГРАНИЧЕННОЙ ОТВЕТСТВЕННОСТЬЮ"КАМКРИС"</v>
          </cell>
          <cell r="C419">
            <v>4</v>
          </cell>
          <cell r="D419">
            <v>10</v>
          </cell>
          <cell r="E419">
            <v>10</v>
          </cell>
          <cell r="F419">
            <v>10</v>
          </cell>
        </row>
        <row r="420">
          <cell r="A420" t="str">
            <v>41637695</v>
          </cell>
          <cell r="B420" t="str">
            <v>ООО "РОТЕКС-К"</v>
          </cell>
          <cell r="C420">
            <v>0</v>
          </cell>
          <cell r="D420">
            <v>4</v>
          </cell>
          <cell r="E420">
            <v>0</v>
          </cell>
          <cell r="F420">
            <v>4</v>
          </cell>
          <cell r="G420">
            <v>0</v>
          </cell>
          <cell r="H420">
            <v>0</v>
          </cell>
          <cell r="I420">
            <v>4</v>
          </cell>
        </row>
        <row r="421">
          <cell r="A421" t="str">
            <v>41718979</v>
          </cell>
          <cell r="B421" t="str">
            <v>ООО "ТМЗ СЕРВИС"                                                            0744</v>
          </cell>
          <cell r="C421">
            <v>0</v>
          </cell>
          <cell r="D421">
            <v>0</v>
          </cell>
          <cell r="E421">
            <v>0</v>
          </cell>
          <cell r="F421">
            <v>0</v>
          </cell>
          <cell r="G421">
            <v>0</v>
          </cell>
          <cell r="H421">
            <v>0</v>
          </cell>
          <cell r="I421">
            <v>0</v>
          </cell>
          <cell r="J421">
            <v>0</v>
          </cell>
        </row>
        <row r="422">
          <cell r="A422" t="str">
            <v>41743724</v>
          </cell>
          <cell r="B422" t="str">
            <v>ООО "ТЭО"                                                                   1023</v>
          </cell>
          <cell r="C422">
            <v>179</v>
          </cell>
          <cell r="D422">
            <v>176</v>
          </cell>
          <cell r="E422">
            <v>179</v>
          </cell>
          <cell r="F422">
            <v>176</v>
          </cell>
          <cell r="G422">
            <v>425</v>
          </cell>
          <cell r="H422">
            <v>113</v>
          </cell>
          <cell r="I422">
            <v>4</v>
          </cell>
          <cell r="J422">
            <v>4</v>
          </cell>
        </row>
        <row r="423">
          <cell r="A423" t="str">
            <v>41750285</v>
          </cell>
          <cell r="B423" t="str">
            <v>ЗАО   "УРАЛСЕРВИСЭНЕРГО"</v>
          </cell>
          <cell r="C423">
            <v>4</v>
          </cell>
          <cell r="D423">
            <v>4</v>
          </cell>
          <cell r="E423">
            <v>0</v>
          </cell>
          <cell r="F423">
            <v>0</v>
          </cell>
          <cell r="G423">
            <v>0</v>
          </cell>
          <cell r="H423">
            <v>0</v>
          </cell>
          <cell r="I423">
            <v>0</v>
          </cell>
          <cell r="J423">
            <v>0</v>
          </cell>
          <cell r="K423">
            <v>0</v>
          </cell>
          <cell r="L423">
            <v>0</v>
          </cell>
        </row>
        <row r="424">
          <cell r="A424" t="str">
            <v>41808274</v>
          </cell>
          <cell r="B424" t="str">
            <v>ОБЩЕСТВО С ОГРАНИЧЕННОЙ ОТВЕТСТВЕННОСТЬЮ "ФЛАГМАН"</v>
          </cell>
          <cell r="C424">
            <v>11</v>
          </cell>
          <cell r="D424">
            <v>4</v>
          </cell>
          <cell r="E424">
            <v>0</v>
          </cell>
          <cell r="F424">
            <v>11</v>
          </cell>
          <cell r="G424">
            <v>4</v>
          </cell>
          <cell r="H424">
            <v>11</v>
          </cell>
          <cell r="I424">
            <v>4</v>
          </cell>
          <cell r="J424">
            <v>0</v>
          </cell>
        </row>
        <row r="425">
          <cell r="A425" t="str">
            <v>41810478</v>
          </cell>
          <cell r="B425" t="str">
            <v>ООО "ЮЖУРАЛПРОДТОРГ"</v>
          </cell>
          <cell r="C425">
            <v>10</v>
          </cell>
          <cell r="D425">
            <v>3</v>
          </cell>
          <cell r="E425">
            <v>23</v>
          </cell>
          <cell r="F425">
            <v>3</v>
          </cell>
          <cell r="G425">
            <v>23</v>
          </cell>
          <cell r="H425">
            <v>0</v>
          </cell>
          <cell r="I425">
            <v>3</v>
          </cell>
          <cell r="J425">
            <v>0</v>
          </cell>
          <cell r="K425">
            <v>23</v>
          </cell>
        </row>
        <row r="426">
          <cell r="A426" t="str">
            <v>41841510</v>
          </cell>
          <cell r="B426" t="str">
            <v>ОАО "БУЗУЛУКСКИЙ ЗАВОД ТЯЖЕЛОГО МАШИНОСТРОЕНИЯ"</v>
          </cell>
          <cell r="C426">
            <v>8</v>
          </cell>
          <cell r="D426">
            <v>3</v>
          </cell>
          <cell r="E426">
            <v>8</v>
          </cell>
          <cell r="F426">
            <v>3</v>
          </cell>
          <cell r="G426">
            <v>9</v>
          </cell>
          <cell r="H426">
            <v>0</v>
          </cell>
          <cell r="I426">
            <v>0</v>
          </cell>
          <cell r="J426">
            <v>3</v>
          </cell>
          <cell r="K426">
            <v>9</v>
          </cell>
        </row>
        <row r="427">
          <cell r="A427" t="str">
            <v>41878469</v>
          </cell>
          <cell r="B427" t="str">
            <v>СТРОИТЕЛЬНО-МОНТАЖНЫЙ ПОЕЗД 730</v>
          </cell>
          <cell r="C427">
            <v>0</v>
          </cell>
          <cell r="D427">
            <v>0</v>
          </cell>
          <cell r="E427">
            <v>302</v>
          </cell>
          <cell r="F427">
            <v>0</v>
          </cell>
          <cell r="G427">
            <v>62</v>
          </cell>
          <cell r="H427">
            <v>62</v>
          </cell>
          <cell r="I427">
            <v>302</v>
          </cell>
          <cell r="J427">
            <v>0</v>
          </cell>
          <cell r="K427">
            <v>0</v>
          </cell>
          <cell r="L427">
            <v>0</v>
          </cell>
        </row>
        <row r="428">
          <cell r="A428" t="str">
            <v>41902341</v>
          </cell>
          <cell r="B428" t="str">
            <v>ООО "БЕЛТРУБОТЕХСЕРВИС"</v>
          </cell>
          <cell r="C428">
            <v>3</v>
          </cell>
          <cell r="D428">
            <v>77</v>
          </cell>
          <cell r="E428">
            <v>929</v>
          </cell>
          <cell r="F428">
            <v>3</v>
          </cell>
          <cell r="G428">
            <v>3</v>
          </cell>
          <cell r="H428">
            <v>77</v>
          </cell>
          <cell r="I428">
            <v>929</v>
          </cell>
        </row>
        <row r="429">
          <cell r="A429" t="str">
            <v>41906936</v>
          </cell>
          <cell r="B429" t="str">
            <v>ООО "ДАМАР"</v>
          </cell>
          <cell r="C429">
            <v>3</v>
          </cell>
          <cell r="D429">
            <v>58</v>
          </cell>
          <cell r="E429">
            <v>58</v>
          </cell>
          <cell r="F429">
            <v>0</v>
          </cell>
          <cell r="G429">
            <v>0</v>
          </cell>
          <cell r="H429">
            <v>0</v>
          </cell>
          <cell r="I429">
            <v>0</v>
          </cell>
          <cell r="J429">
            <v>0</v>
          </cell>
          <cell r="K429">
            <v>58</v>
          </cell>
        </row>
        <row r="430">
          <cell r="A430" t="str">
            <v>41918023</v>
          </cell>
          <cell r="B430" t="str">
            <v>ЗАО "ПОЛИГРАФИСТ"</v>
          </cell>
          <cell r="C430">
            <v>3</v>
          </cell>
          <cell r="D430">
            <v>32</v>
          </cell>
          <cell r="E430">
            <v>38</v>
          </cell>
          <cell r="F430">
            <v>32</v>
          </cell>
          <cell r="G430">
            <v>38</v>
          </cell>
          <cell r="H430">
            <v>32</v>
          </cell>
          <cell r="I430">
            <v>38</v>
          </cell>
        </row>
        <row r="431">
          <cell r="A431" t="str">
            <v>41918796</v>
          </cell>
          <cell r="B431" t="str">
            <v>ЗАО "ЭНЕРГОТЕХКОМ"</v>
          </cell>
          <cell r="C431">
            <v>119</v>
          </cell>
          <cell r="D431">
            <v>3</v>
          </cell>
          <cell r="E431">
            <v>119</v>
          </cell>
          <cell r="F431">
            <v>3</v>
          </cell>
          <cell r="G431">
            <v>0</v>
          </cell>
          <cell r="H431">
            <v>0</v>
          </cell>
          <cell r="I431">
            <v>119</v>
          </cell>
          <cell r="J431">
            <v>3</v>
          </cell>
        </row>
        <row r="432">
          <cell r="A432" t="str">
            <v>42025669</v>
          </cell>
          <cell r="B432" t="str">
            <v>ООО "БИНИТЕК"</v>
          </cell>
          <cell r="C432">
            <v>0</v>
          </cell>
          <cell r="D432">
            <v>3</v>
          </cell>
          <cell r="E432">
            <v>0</v>
          </cell>
          <cell r="F432">
            <v>3</v>
          </cell>
          <cell r="G432">
            <v>0</v>
          </cell>
          <cell r="H432">
            <v>0</v>
          </cell>
          <cell r="I432">
            <v>0</v>
          </cell>
          <cell r="J432">
            <v>3</v>
          </cell>
        </row>
        <row r="433">
          <cell r="A433" t="str">
            <v>42036762</v>
          </cell>
          <cell r="B433" t="str">
            <v>ЗАО"СОЗВЕЗДИЯ"</v>
          </cell>
          <cell r="C433">
            <v>10</v>
          </cell>
          <cell r="D433">
            <v>3</v>
          </cell>
          <cell r="E433">
            <v>10</v>
          </cell>
          <cell r="F433">
            <v>3</v>
          </cell>
          <cell r="G433">
            <v>10</v>
          </cell>
          <cell r="H433">
            <v>3</v>
          </cell>
        </row>
        <row r="434">
          <cell r="A434" t="str">
            <v>42361953</v>
          </cell>
          <cell r="B434" t="str">
            <v>ООО"СТРОЙДОРМАШКОМПЛЕКТ"</v>
          </cell>
          <cell r="C434">
            <v>3</v>
          </cell>
          <cell r="D434">
            <v>3</v>
          </cell>
          <cell r="E434">
            <v>2</v>
          </cell>
        </row>
        <row r="435">
          <cell r="A435" t="str">
            <v>42362355</v>
          </cell>
          <cell r="B435" t="str">
            <v>ООО "ДРАВЕР ПХ"</v>
          </cell>
          <cell r="C435">
            <v>0</v>
          </cell>
          <cell r="D435">
            <v>1</v>
          </cell>
          <cell r="E435">
            <v>0</v>
          </cell>
          <cell r="F435">
            <v>2</v>
          </cell>
          <cell r="G435">
            <v>0</v>
          </cell>
          <cell r="H435">
            <v>1</v>
          </cell>
          <cell r="I435">
            <v>0</v>
          </cell>
          <cell r="J435">
            <v>2</v>
          </cell>
          <cell r="K435">
            <v>0</v>
          </cell>
          <cell r="L435">
            <v>0</v>
          </cell>
        </row>
        <row r="436">
          <cell r="A436" t="str">
            <v>42422459</v>
          </cell>
          <cell r="B436" t="str">
            <v>ООО "ИНТЕРПРОМТЕХСЕРВИС-М"</v>
          </cell>
          <cell r="C436">
            <v>1</v>
          </cell>
          <cell r="D436">
            <v>1</v>
          </cell>
          <cell r="E436">
            <v>1</v>
          </cell>
          <cell r="F436">
            <v>2</v>
          </cell>
          <cell r="G436">
            <v>0</v>
          </cell>
          <cell r="H436">
            <v>1</v>
          </cell>
          <cell r="I436">
            <v>2</v>
          </cell>
          <cell r="J436">
            <v>1</v>
          </cell>
          <cell r="K436">
            <v>0</v>
          </cell>
          <cell r="L436">
            <v>2</v>
          </cell>
        </row>
        <row r="437">
          <cell r="A437" t="str">
            <v>42434037</v>
          </cell>
          <cell r="B437" t="str">
            <v>ЗАО "ФИРМА АГИС"</v>
          </cell>
          <cell r="C437">
            <v>20</v>
          </cell>
          <cell r="D437">
            <v>20</v>
          </cell>
          <cell r="E437">
            <v>115</v>
          </cell>
          <cell r="F437">
            <v>45</v>
          </cell>
          <cell r="G437">
            <v>115</v>
          </cell>
          <cell r="H437">
            <v>115</v>
          </cell>
          <cell r="I437">
            <v>2</v>
          </cell>
        </row>
        <row r="438">
          <cell r="A438" t="str">
            <v>42484489</v>
          </cell>
          <cell r="B438" t="str">
            <v>ООО"УРАЛ-СОЮЗ"</v>
          </cell>
          <cell r="C438">
            <v>120</v>
          </cell>
          <cell r="D438">
            <v>2</v>
          </cell>
          <cell r="E438">
            <v>120</v>
          </cell>
          <cell r="F438">
            <v>2</v>
          </cell>
          <cell r="G438">
            <v>0</v>
          </cell>
          <cell r="H438">
            <v>120</v>
          </cell>
          <cell r="I438">
            <v>2</v>
          </cell>
        </row>
        <row r="439">
          <cell r="A439" t="str">
            <v>42487571</v>
          </cell>
          <cell r="B439" t="str">
            <v>ООО ПКП "АДИС"</v>
          </cell>
          <cell r="C439">
            <v>12</v>
          </cell>
          <cell r="D439">
            <v>2</v>
          </cell>
          <cell r="E439">
            <v>12</v>
          </cell>
          <cell r="F439">
            <v>2</v>
          </cell>
          <cell r="G439">
            <v>0</v>
          </cell>
          <cell r="H439">
            <v>0</v>
          </cell>
          <cell r="I439">
            <v>12</v>
          </cell>
          <cell r="J439">
            <v>2</v>
          </cell>
        </row>
        <row r="440">
          <cell r="A440" t="str">
            <v>42502164</v>
          </cell>
          <cell r="B440" t="str">
            <v>ООО ПТФ "ЭНЕРГЕТИК"</v>
          </cell>
          <cell r="C440">
            <v>0</v>
          </cell>
          <cell r="D440">
            <v>0</v>
          </cell>
          <cell r="E440">
            <v>1</v>
          </cell>
          <cell r="F440">
            <v>1</v>
          </cell>
          <cell r="G440">
            <v>19</v>
          </cell>
          <cell r="H440">
            <v>24</v>
          </cell>
          <cell r="I440">
            <v>1</v>
          </cell>
          <cell r="J440">
            <v>19</v>
          </cell>
          <cell r="K440">
            <v>5</v>
          </cell>
        </row>
        <row r="441">
          <cell r="A441" t="str">
            <v>42599123</v>
          </cell>
          <cell r="B441" t="str">
            <v>ООО "КОМПАНИЯ ВОСТОЧНЫЙ ТРАНЗИТ"</v>
          </cell>
          <cell r="C441">
            <v>2</v>
          </cell>
          <cell r="D441">
            <v>0</v>
          </cell>
          <cell r="E441">
            <v>200</v>
          </cell>
          <cell r="F441">
            <v>2</v>
          </cell>
          <cell r="G441">
            <v>0</v>
          </cell>
          <cell r="H441">
            <v>200</v>
          </cell>
          <cell r="I441">
            <v>0</v>
          </cell>
          <cell r="J441">
            <v>2</v>
          </cell>
          <cell r="K441">
            <v>0</v>
          </cell>
          <cell r="L441">
            <v>200</v>
          </cell>
        </row>
        <row r="442">
          <cell r="A442" t="str">
            <v>42600910</v>
          </cell>
          <cell r="B442" t="str">
            <v>ОБЩЕСТВО С ОГРАНИЧЕННОЙ  ОТВЕТСТВЕННОСТЬЮ "ГРАНИТ".</v>
          </cell>
          <cell r="C442">
            <v>9</v>
          </cell>
          <cell r="D442">
            <v>9</v>
          </cell>
          <cell r="E442">
            <v>2</v>
          </cell>
        </row>
        <row r="443">
          <cell r="A443" t="str">
            <v>42861874</v>
          </cell>
          <cell r="B443" t="str">
            <v>ООО "ОБЪЕДИНЕНИЕ МАШСЕРВИС"</v>
          </cell>
          <cell r="C443">
            <v>116</v>
          </cell>
          <cell r="D443">
            <v>2</v>
          </cell>
          <cell r="E443">
            <v>2</v>
          </cell>
          <cell r="F443">
            <v>0</v>
          </cell>
          <cell r="G443">
            <v>2</v>
          </cell>
        </row>
        <row r="444">
          <cell r="A444" t="str">
            <v>42908050</v>
          </cell>
          <cell r="B444" t="str">
            <v>ЗАО "ТФК ТОМПО"</v>
          </cell>
          <cell r="C444">
            <v>2</v>
          </cell>
          <cell r="D444">
            <v>135</v>
          </cell>
          <cell r="E444">
            <v>2</v>
          </cell>
          <cell r="F444">
            <v>135</v>
          </cell>
          <cell r="G444">
            <v>135</v>
          </cell>
          <cell r="H444">
            <v>45</v>
          </cell>
        </row>
        <row r="445">
          <cell r="A445" t="str">
            <v>42921122</v>
          </cell>
          <cell r="B445" t="str">
            <v>ЗАО "ТРОЙКА-СОЮЗ"</v>
          </cell>
          <cell r="C445">
            <v>36</v>
          </cell>
          <cell r="D445">
            <v>36</v>
          </cell>
          <cell r="E445">
            <v>54</v>
          </cell>
          <cell r="F445">
            <v>1</v>
          </cell>
          <cell r="G445">
            <v>54</v>
          </cell>
          <cell r="H445">
            <v>0</v>
          </cell>
          <cell r="I445">
            <v>1</v>
          </cell>
          <cell r="J445">
            <v>0</v>
          </cell>
          <cell r="K445">
            <v>54</v>
          </cell>
        </row>
        <row r="446">
          <cell r="A446" t="str">
            <v>43130486</v>
          </cell>
          <cell r="B446" t="str">
            <v>ЗАО "НИЖНЕВАРТОВСКМЕДЬ"</v>
          </cell>
          <cell r="C446">
            <v>1</v>
          </cell>
          <cell r="D446">
            <v>118</v>
          </cell>
          <cell r="E446">
            <v>9</v>
          </cell>
          <cell r="F446">
            <v>1</v>
          </cell>
          <cell r="G446">
            <v>118</v>
          </cell>
          <cell r="H446">
            <v>9</v>
          </cell>
          <cell r="I446">
            <v>1</v>
          </cell>
          <cell r="J446">
            <v>118</v>
          </cell>
          <cell r="K446">
            <v>9</v>
          </cell>
        </row>
        <row r="447">
          <cell r="A447" t="str">
            <v>43229210</v>
          </cell>
          <cell r="B447" t="str">
            <v>ЗАО "ЭЛЕКТРОМ-2"</v>
          </cell>
          <cell r="C447">
            <v>1</v>
          </cell>
          <cell r="D447">
            <v>2</v>
          </cell>
          <cell r="E447">
            <v>0</v>
          </cell>
          <cell r="F447">
            <v>1</v>
          </cell>
          <cell r="G447">
            <v>2</v>
          </cell>
          <cell r="H447">
            <v>1</v>
          </cell>
          <cell r="I447">
            <v>0</v>
          </cell>
          <cell r="J447">
            <v>0</v>
          </cell>
          <cell r="K447">
            <v>2</v>
          </cell>
          <cell r="L447">
            <v>0</v>
          </cell>
        </row>
        <row r="448">
          <cell r="A448" t="str">
            <v>43265358</v>
          </cell>
          <cell r="B448" t="str">
            <v>ЗАО"СПЕЦМОНТАЖРЕМОНТ"</v>
          </cell>
          <cell r="C448">
            <v>0</v>
          </cell>
          <cell r="D448">
            <v>1</v>
          </cell>
          <cell r="E448">
            <v>0</v>
          </cell>
          <cell r="F448">
            <v>0</v>
          </cell>
          <cell r="G448">
            <v>1</v>
          </cell>
          <cell r="H448">
            <v>0</v>
          </cell>
          <cell r="I448">
            <v>0</v>
          </cell>
          <cell r="J448">
            <v>0</v>
          </cell>
          <cell r="K448">
            <v>0</v>
          </cell>
        </row>
        <row r="449">
          <cell r="A449" t="str">
            <v>43858041</v>
          </cell>
          <cell r="B449" t="str">
            <v>ООО"КОВЕС"</v>
          </cell>
          <cell r="C449">
            <v>20</v>
          </cell>
          <cell r="D449">
            <v>20</v>
          </cell>
          <cell r="E449">
            <v>20</v>
          </cell>
        </row>
        <row r="450">
          <cell r="A450" t="str">
            <v>43909884</v>
          </cell>
          <cell r="B450" t="str">
            <v>ООО"ЭНКОМ"</v>
          </cell>
          <cell r="C450">
            <v>1</v>
          </cell>
          <cell r="D450">
            <v>0</v>
          </cell>
          <cell r="E450">
            <v>1</v>
          </cell>
          <cell r="F450">
            <v>1</v>
          </cell>
          <cell r="G450">
            <v>0</v>
          </cell>
          <cell r="H450">
            <v>0</v>
          </cell>
          <cell r="I450">
            <v>0</v>
          </cell>
          <cell r="J450">
            <v>0</v>
          </cell>
          <cell r="K450">
            <v>0</v>
          </cell>
          <cell r="L450">
            <v>0</v>
          </cell>
        </row>
        <row r="451">
          <cell r="A451" t="str">
            <v>43925855</v>
          </cell>
          <cell r="B451" t="str">
            <v>ООО "ТЕКСТОН"</v>
          </cell>
          <cell r="C451">
            <v>0</v>
          </cell>
          <cell r="D451">
            <v>0</v>
          </cell>
          <cell r="E451">
            <v>1</v>
          </cell>
          <cell r="F451">
            <v>1</v>
          </cell>
          <cell r="G451">
            <v>1</v>
          </cell>
          <cell r="H451">
            <v>0</v>
          </cell>
          <cell r="I451">
            <v>1</v>
          </cell>
          <cell r="J451">
            <v>1</v>
          </cell>
        </row>
        <row r="452">
          <cell r="A452" t="str">
            <v>43977219</v>
          </cell>
          <cell r="B452" t="str">
            <v>ООО "ТОРГСНАБСИБ"</v>
          </cell>
          <cell r="C452">
            <v>0</v>
          </cell>
          <cell r="D452">
            <v>1</v>
          </cell>
          <cell r="E452">
            <v>143</v>
          </cell>
          <cell r="F452">
            <v>46</v>
          </cell>
          <cell r="G452">
            <v>0</v>
          </cell>
          <cell r="H452">
            <v>1</v>
          </cell>
          <cell r="I452">
            <v>143</v>
          </cell>
          <cell r="J452">
            <v>46</v>
          </cell>
          <cell r="K452">
            <v>143</v>
          </cell>
          <cell r="L452">
            <v>46</v>
          </cell>
        </row>
        <row r="453">
          <cell r="A453" t="str">
            <v>43979000</v>
          </cell>
          <cell r="B453" t="str">
            <v>ООО СТРОИТЕЛЬНАЯ ТОРГОВО-ФИНАНСОВАЯ КОМПАНИЯ "УНИВЕРСАЛ-ИНИВЕРСАЛ-ИНВЕСТ-ОМСК"</v>
          </cell>
          <cell r="C453">
            <v>1</v>
          </cell>
          <cell r="D453">
            <v>96</v>
          </cell>
          <cell r="E453">
            <v>1</v>
          </cell>
          <cell r="F453">
            <v>96</v>
          </cell>
          <cell r="G453">
            <v>0</v>
          </cell>
          <cell r="H453">
            <v>1</v>
          </cell>
          <cell r="I453">
            <v>0</v>
          </cell>
          <cell r="J453">
            <v>0</v>
          </cell>
          <cell r="K453">
            <v>0</v>
          </cell>
          <cell r="L453">
            <v>96</v>
          </cell>
        </row>
        <row r="454">
          <cell r="A454" t="str">
            <v>43983243</v>
          </cell>
          <cell r="B454" t="str">
            <v>ООО "ИНТЕХУСЛУГИ"</v>
          </cell>
          <cell r="C454">
            <v>1</v>
          </cell>
          <cell r="D454">
            <v>0</v>
          </cell>
          <cell r="E454">
            <v>1</v>
          </cell>
          <cell r="F454">
            <v>0</v>
          </cell>
          <cell r="G454">
            <v>0</v>
          </cell>
          <cell r="H454">
            <v>1</v>
          </cell>
          <cell r="I454">
            <v>0</v>
          </cell>
          <cell r="J454">
            <v>0</v>
          </cell>
          <cell r="K454">
            <v>0</v>
          </cell>
          <cell r="L454">
            <v>0</v>
          </cell>
        </row>
        <row r="455">
          <cell r="A455" t="str">
            <v>44028369</v>
          </cell>
          <cell r="B455" t="str">
            <v>ЗАО "ИНПРОМ"</v>
          </cell>
          <cell r="C455">
            <v>44</v>
          </cell>
          <cell r="D455">
            <v>1</v>
          </cell>
          <cell r="E455">
            <v>44</v>
          </cell>
          <cell r="F455">
            <v>1</v>
          </cell>
          <cell r="G455">
            <v>0</v>
          </cell>
          <cell r="H455">
            <v>44</v>
          </cell>
          <cell r="I455">
            <v>0</v>
          </cell>
          <cell r="J455">
            <v>1</v>
          </cell>
        </row>
        <row r="456">
          <cell r="A456" t="str">
            <v>44039658</v>
          </cell>
          <cell r="B456" t="str">
            <v>ООО ТОРГОВЫЙ ДОМ"СИБГЕОПРОМ"</v>
          </cell>
          <cell r="C456">
            <v>42</v>
          </cell>
          <cell r="D456">
            <v>42</v>
          </cell>
          <cell r="E456">
            <v>62</v>
          </cell>
          <cell r="F456">
            <v>0</v>
          </cell>
          <cell r="G456">
            <v>100</v>
          </cell>
          <cell r="H456">
            <v>100</v>
          </cell>
          <cell r="I456">
            <v>0</v>
          </cell>
          <cell r="J456">
            <v>0</v>
          </cell>
        </row>
        <row r="457">
          <cell r="A457" t="str">
            <v>44064113</v>
          </cell>
          <cell r="B457" t="str">
            <v>ООО ЦТРИ"СТАЛЬКОН"</v>
          </cell>
          <cell r="C457">
            <v>100</v>
          </cell>
          <cell r="D457">
            <v>1</v>
          </cell>
          <cell r="E457">
            <v>100</v>
          </cell>
          <cell r="F457">
            <v>100</v>
          </cell>
          <cell r="G457">
            <v>0</v>
          </cell>
          <cell r="H457">
            <v>0</v>
          </cell>
          <cell r="I457">
            <v>0</v>
          </cell>
          <cell r="J457">
            <v>1</v>
          </cell>
        </row>
        <row r="458">
          <cell r="A458" t="str">
            <v>44148933</v>
          </cell>
          <cell r="B458" t="str">
            <v>ЗАО"НЕФТЬ-ИНВЕСТ"</v>
          </cell>
          <cell r="C458">
            <v>1</v>
          </cell>
          <cell r="D458">
            <v>99</v>
          </cell>
          <cell r="E458">
            <v>1</v>
          </cell>
          <cell r="F458">
            <v>99</v>
          </cell>
          <cell r="G458">
            <v>99</v>
          </cell>
        </row>
        <row r="459">
          <cell r="A459" t="str">
            <v>44197831</v>
          </cell>
          <cell r="B459" t="str">
            <v>ООО "МОРСКАЯ ЗВЕЗДА"</v>
          </cell>
          <cell r="C459">
            <v>1</v>
          </cell>
          <cell r="D459">
            <v>1</v>
          </cell>
          <cell r="E459">
            <v>0</v>
          </cell>
          <cell r="F459">
            <v>0</v>
          </cell>
          <cell r="G459">
            <v>0</v>
          </cell>
          <cell r="H459">
            <v>0</v>
          </cell>
          <cell r="I459">
            <v>1</v>
          </cell>
        </row>
        <row r="460">
          <cell r="A460" t="str">
            <v>44198865</v>
          </cell>
          <cell r="B460" t="str">
            <v>ООО УНИСТРОЙ</v>
          </cell>
          <cell r="C460">
            <v>1</v>
          </cell>
          <cell r="D460">
            <v>22</v>
          </cell>
          <cell r="E460">
            <v>1</v>
          </cell>
          <cell r="F460">
            <v>22</v>
          </cell>
          <cell r="G460">
            <v>0</v>
          </cell>
          <cell r="H460">
            <v>0</v>
          </cell>
          <cell r="I460">
            <v>1</v>
          </cell>
          <cell r="J460">
            <v>0</v>
          </cell>
          <cell r="K460">
            <v>0</v>
          </cell>
          <cell r="L460">
            <v>22</v>
          </cell>
        </row>
        <row r="461">
          <cell r="A461" t="str">
            <v>44204502</v>
          </cell>
          <cell r="B461" t="str">
            <v>ОБЩЕСТВО С ОГРАНИЧЕННОЙ ОТВЕТСТВЕННОСТЬЮ "БАЛТИК-МЕТАЛС ГРУПП"</v>
          </cell>
          <cell r="C461">
            <v>1</v>
          </cell>
          <cell r="D461">
            <v>17</v>
          </cell>
          <cell r="E461">
            <v>1</v>
          </cell>
          <cell r="F461">
            <v>17</v>
          </cell>
          <cell r="G461">
            <v>0</v>
          </cell>
          <cell r="H461">
            <v>0</v>
          </cell>
          <cell r="I461">
            <v>1</v>
          </cell>
          <cell r="J461">
            <v>0</v>
          </cell>
          <cell r="K461">
            <v>0</v>
          </cell>
          <cell r="L461">
            <v>17</v>
          </cell>
        </row>
        <row r="462">
          <cell r="A462" t="str">
            <v>44297923</v>
          </cell>
          <cell r="B462" t="str">
            <v>ЗАО"МИЛОРД"</v>
          </cell>
          <cell r="C462">
            <v>0</v>
          </cell>
          <cell r="D462">
            <v>1</v>
          </cell>
          <cell r="E462">
            <v>0</v>
          </cell>
          <cell r="F462">
            <v>1</v>
          </cell>
          <cell r="G462">
            <v>0</v>
          </cell>
          <cell r="H462">
            <v>0</v>
          </cell>
          <cell r="I462">
            <v>0</v>
          </cell>
          <cell r="J462">
            <v>1</v>
          </cell>
        </row>
        <row r="463">
          <cell r="A463" t="str">
            <v>44356956</v>
          </cell>
          <cell r="B463" t="str">
            <v>ООО "ПЕТРОТЭКС"</v>
          </cell>
          <cell r="C463">
            <v>1</v>
          </cell>
          <cell r="D463">
            <v>1</v>
          </cell>
          <cell r="E463">
            <v>0</v>
          </cell>
          <cell r="F463">
            <v>0</v>
          </cell>
          <cell r="G463">
            <v>0</v>
          </cell>
          <cell r="H463">
            <v>0</v>
          </cell>
          <cell r="I463">
            <v>0</v>
          </cell>
          <cell r="J463">
            <v>0</v>
          </cell>
          <cell r="K463">
            <v>0</v>
          </cell>
          <cell r="L463">
            <v>0</v>
          </cell>
        </row>
        <row r="464">
          <cell r="A464" t="str">
            <v>44383858</v>
          </cell>
          <cell r="B464" t="str">
            <v>ЗАО ПСП "МЕДИА ИНДЕКС"</v>
          </cell>
          <cell r="C464">
            <v>19</v>
          </cell>
          <cell r="D464">
            <v>19</v>
          </cell>
          <cell r="E464">
            <v>0</v>
          </cell>
          <cell r="F464">
            <v>0</v>
          </cell>
          <cell r="G464">
            <v>0</v>
          </cell>
          <cell r="H464">
            <v>0</v>
          </cell>
          <cell r="I464">
            <v>0</v>
          </cell>
          <cell r="J464">
            <v>0</v>
          </cell>
          <cell r="K464">
            <v>0</v>
          </cell>
          <cell r="L464">
            <v>19</v>
          </cell>
        </row>
        <row r="465">
          <cell r="A465" t="str">
            <v>44387939</v>
          </cell>
          <cell r="B465" t="str">
            <v>ООО "АКВАМАРИН"</v>
          </cell>
          <cell r="C465">
            <v>10</v>
          </cell>
          <cell r="D465">
            <v>118</v>
          </cell>
          <cell r="E465">
            <v>127</v>
          </cell>
          <cell r="F465">
            <v>10</v>
          </cell>
          <cell r="G465">
            <v>10</v>
          </cell>
          <cell r="H465">
            <v>127</v>
          </cell>
          <cell r="I465">
            <v>0</v>
          </cell>
          <cell r="J465">
            <v>0</v>
          </cell>
          <cell r="K465">
            <v>118</v>
          </cell>
          <cell r="L465">
            <v>127</v>
          </cell>
        </row>
        <row r="466">
          <cell r="A466" t="str">
            <v>44420921</v>
          </cell>
          <cell r="B466" t="str">
            <v>МЕДИ - ООО ("MEDI" CO.LTD)</v>
          </cell>
          <cell r="C466">
            <v>10</v>
          </cell>
          <cell r="D466">
            <v>10</v>
          </cell>
          <cell r="E466">
            <v>200</v>
          </cell>
          <cell r="F466">
            <v>0</v>
          </cell>
          <cell r="G466">
            <v>0</v>
          </cell>
          <cell r="H466">
            <v>0</v>
          </cell>
          <cell r="I466">
            <v>0</v>
          </cell>
          <cell r="J466">
            <v>0</v>
          </cell>
          <cell r="K466">
            <v>200</v>
          </cell>
        </row>
        <row r="467">
          <cell r="A467" t="str">
            <v>44656150</v>
          </cell>
          <cell r="B467" t="str">
            <v>ЗАО ПО "СТАЛЬЗАВОД"                                                         2405</v>
          </cell>
          <cell r="C467">
            <v>27</v>
          </cell>
          <cell r="D467">
            <v>105</v>
          </cell>
          <cell r="E467">
            <v>12</v>
          </cell>
          <cell r="F467">
            <v>16</v>
          </cell>
          <cell r="G467">
            <v>27</v>
          </cell>
          <cell r="H467">
            <v>105</v>
          </cell>
          <cell r="I467">
            <v>12</v>
          </cell>
          <cell r="J467">
            <v>16</v>
          </cell>
          <cell r="K467">
            <v>25</v>
          </cell>
          <cell r="L467">
            <v>190</v>
          </cell>
        </row>
        <row r="468">
          <cell r="A468" t="str">
            <v>44657480</v>
          </cell>
          <cell r="B468" t="str">
            <v>ЗАО "ОБЬЕДИНЕНИЕ МЕТАЛЛОЗАВОД"</v>
          </cell>
          <cell r="C468">
            <v>41</v>
          </cell>
          <cell r="D468">
            <v>172</v>
          </cell>
          <cell r="E468">
            <v>172</v>
          </cell>
          <cell r="F468">
            <v>0</v>
          </cell>
          <cell r="G468">
            <v>0</v>
          </cell>
          <cell r="H468">
            <v>0</v>
          </cell>
          <cell r="I468">
            <v>0</v>
          </cell>
          <cell r="J468">
            <v>0</v>
          </cell>
          <cell r="K468">
            <v>0</v>
          </cell>
          <cell r="L468">
            <v>172</v>
          </cell>
        </row>
        <row r="469">
          <cell r="A469" t="str">
            <v>44668584</v>
          </cell>
          <cell r="B469" t="str">
            <v>ЗАО "ЭНЕРГОКОМ"                                                             2258</v>
          </cell>
          <cell r="C469">
            <v>37</v>
          </cell>
          <cell r="D469">
            <v>47</v>
          </cell>
          <cell r="E469">
            <v>37</v>
          </cell>
          <cell r="F469">
            <v>47</v>
          </cell>
          <cell r="G469">
            <v>0</v>
          </cell>
          <cell r="H469">
            <v>0</v>
          </cell>
          <cell r="I469">
            <v>0</v>
          </cell>
          <cell r="J469">
            <v>0</v>
          </cell>
          <cell r="K469">
            <v>37</v>
          </cell>
          <cell r="L469">
            <v>47</v>
          </cell>
        </row>
        <row r="470">
          <cell r="A470" t="str">
            <v>44677005</v>
          </cell>
          <cell r="B470" t="str">
            <v>ОБЩЕСТВО С ОГРАНИЧЕННОЙ ОТВЕТСТВЕННОСТЬЮ "АМУРСКИЕ ПРОСТОРЫ"</v>
          </cell>
          <cell r="C470">
            <v>10</v>
          </cell>
          <cell r="D470">
            <v>10</v>
          </cell>
          <cell r="E470">
            <v>82</v>
          </cell>
          <cell r="F470">
            <v>53</v>
          </cell>
          <cell r="G470">
            <v>82</v>
          </cell>
          <cell r="H470">
            <v>0</v>
          </cell>
          <cell r="I470">
            <v>0</v>
          </cell>
          <cell r="J470">
            <v>0</v>
          </cell>
          <cell r="K470">
            <v>53</v>
          </cell>
          <cell r="L470">
            <v>82</v>
          </cell>
        </row>
        <row r="471">
          <cell r="A471" t="str">
            <v>44693352</v>
          </cell>
          <cell r="B471" t="str">
            <v>ООО "АСКАД"</v>
          </cell>
          <cell r="C471">
            <v>0</v>
          </cell>
          <cell r="D471">
            <v>0</v>
          </cell>
          <cell r="E471">
            <v>46</v>
          </cell>
          <cell r="F471">
            <v>83</v>
          </cell>
          <cell r="G471">
            <v>46</v>
          </cell>
          <cell r="H471">
            <v>0</v>
          </cell>
          <cell r="I471">
            <v>0</v>
          </cell>
          <cell r="J471">
            <v>0</v>
          </cell>
          <cell r="K471">
            <v>83</v>
          </cell>
          <cell r="L471">
            <v>46</v>
          </cell>
        </row>
        <row r="472">
          <cell r="A472" t="str">
            <v>44768274</v>
          </cell>
          <cell r="B472" t="str">
            <v>ООО"ОБЕРОН"</v>
          </cell>
          <cell r="C472">
            <v>0</v>
          </cell>
          <cell r="D472">
            <v>119</v>
          </cell>
          <cell r="E472">
            <v>0</v>
          </cell>
          <cell r="F472">
            <v>119</v>
          </cell>
          <cell r="G472">
            <v>0</v>
          </cell>
          <cell r="H472">
            <v>0</v>
          </cell>
          <cell r="I472">
            <v>0</v>
          </cell>
          <cell r="J472">
            <v>0</v>
          </cell>
          <cell r="K472">
            <v>0</v>
          </cell>
          <cell r="L472">
            <v>119</v>
          </cell>
        </row>
        <row r="473">
          <cell r="A473" t="str">
            <v>44867898</v>
          </cell>
          <cell r="B473" t="str">
            <v>ООО"КАВКАЗПРОМСНАБ"</v>
          </cell>
          <cell r="C473">
            <v>20</v>
          </cell>
          <cell r="D473">
            <v>20</v>
          </cell>
          <cell r="E473">
            <v>20</v>
          </cell>
          <cell r="F473">
            <v>20</v>
          </cell>
          <cell r="G473">
            <v>106</v>
          </cell>
          <cell r="H473">
            <v>0</v>
          </cell>
          <cell r="I473">
            <v>20</v>
          </cell>
          <cell r="J473">
            <v>0</v>
          </cell>
          <cell r="K473">
            <v>0</v>
          </cell>
          <cell r="L473">
            <v>106</v>
          </cell>
        </row>
        <row r="474">
          <cell r="A474" t="str">
            <v>45123929</v>
          </cell>
          <cell r="B474" t="str">
            <v>ЗАО "ФИРМА ИКАР-ИНВЕСТ"</v>
          </cell>
          <cell r="C474">
            <v>0</v>
          </cell>
          <cell r="D474">
            <v>0</v>
          </cell>
          <cell r="E474">
            <v>96</v>
          </cell>
          <cell r="F474">
            <v>0</v>
          </cell>
          <cell r="G474">
            <v>0</v>
          </cell>
          <cell r="H474">
            <v>0</v>
          </cell>
          <cell r="I474">
            <v>0</v>
          </cell>
          <cell r="J474">
            <v>0</v>
          </cell>
          <cell r="K474">
            <v>0</v>
          </cell>
          <cell r="L474">
            <v>96</v>
          </cell>
        </row>
        <row r="475">
          <cell r="A475" t="str">
            <v>45137908</v>
          </cell>
          <cell r="B475" t="str">
            <v>ООО "ТОРГОВЫЙ ДОМ "ТОРГМЕТ"</v>
          </cell>
          <cell r="C475">
            <v>76</v>
          </cell>
          <cell r="D475">
            <v>190</v>
          </cell>
          <cell r="E475">
            <v>76</v>
          </cell>
          <cell r="F475">
            <v>190</v>
          </cell>
          <cell r="G475">
            <v>0</v>
          </cell>
          <cell r="H475">
            <v>0</v>
          </cell>
          <cell r="I475">
            <v>0</v>
          </cell>
          <cell r="J475">
            <v>0</v>
          </cell>
          <cell r="K475">
            <v>76</v>
          </cell>
          <cell r="L475">
            <v>190</v>
          </cell>
        </row>
        <row r="476">
          <cell r="A476" t="str">
            <v>45243970</v>
          </cell>
          <cell r="B476" t="str">
            <v>ЗАО "ОГНИ"</v>
          </cell>
          <cell r="C476">
            <v>0</v>
          </cell>
          <cell r="D476">
            <v>95</v>
          </cell>
          <cell r="E476">
            <v>0</v>
          </cell>
          <cell r="F476">
            <v>95</v>
          </cell>
          <cell r="G476">
            <v>0</v>
          </cell>
          <cell r="H476">
            <v>0</v>
          </cell>
          <cell r="I476">
            <v>0</v>
          </cell>
          <cell r="J476">
            <v>0</v>
          </cell>
          <cell r="K476">
            <v>0</v>
          </cell>
          <cell r="L476">
            <v>95</v>
          </cell>
        </row>
        <row r="477">
          <cell r="A477" t="str">
            <v>45294654</v>
          </cell>
          <cell r="B477" t="str">
            <v>ООО УФАПОЛИХИМ</v>
          </cell>
          <cell r="C477">
            <v>62</v>
          </cell>
          <cell r="D477">
            <v>86</v>
          </cell>
          <cell r="E477">
            <v>62</v>
          </cell>
          <cell r="F477">
            <v>86</v>
          </cell>
          <cell r="G477">
            <v>37</v>
          </cell>
          <cell r="H477">
            <v>47</v>
          </cell>
          <cell r="I477">
            <v>0</v>
          </cell>
          <cell r="J477">
            <v>0</v>
          </cell>
          <cell r="K477">
            <v>37</v>
          </cell>
          <cell r="L477">
            <v>47</v>
          </cell>
        </row>
        <row r="478">
          <cell r="A478" t="str">
            <v>45349059</v>
          </cell>
          <cell r="B478" t="str">
            <v>ЗАО "ПРОМСТРОЙПРИБОР"</v>
          </cell>
          <cell r="C478">
            <v>61</v>
          </cell>
          <cell r="D478">
            <v>61</v>
          </cell>
          <cell r="E478">
            <v>58</v>
          </cell>
          <cell r="F478">
            <v>37</v>
          </cell>
          <cell r="G478">
            <v>58</v>
          </cell>
          <cell r="H478">
            <v>0</v>
          </cell>
          <cell r="I478">
            <v>0</v>
          </cell>
          <cell r="J478">
            <v>0</v>
          </cell>
          <cell r="K478">
            <v>37</v>
          </cell>
          <cell r="L478">
            <v>58</v>
          </cell>
        </row>
        <row r="479">
          <cell r="A479" t="str">
            <v>45372325</v>
          </cell>
          <cell r="B479" t="str">
            <v>ЗАО ПКФ " ПОЛИМЕРИНВЕСТ"</v>
          </cell>
          <cell r="C479">
            <v>2</v>
          </cell>
          <cell r="D479">
            <v>2</v>
          </cell>
          <cell r="E479">
            <v>2</v>
          </cell>
          <cell r="F479">
            <v>66</v>
          </cell>
          <cell r="G479">
            <v>2</v>
          </cell>
          <cell r="H479">
            <v>2</v>
          </cell>
          <cell r="I479">
            <v>66</v>
          </cell>
          <cell r="J479">
            <v>2</v>
          </cell>
          <cell r="K479">
            <v>0</v>
          </cell>
          <cell r="L479">
            <v>66</v>
          </cell>
        </row>
        <row r="480">
          <cell r="A480" t="str">
            <v>45431803</v>
          </cell>
          <cell r="B480" t="str">
            <v>ООО "SSD БИЗНЕС ГРУПП"</v>
          </cell>
          <cell r="C480">
            <v>730</v>
          </cell>
          <cell r="D480">
            <v>65</v>
          </cell>
          <cell r="E480">
            <v>730</v>
          </cell>
          <cell r="F480">
            <v>65</v>
          </cell>
          <cell r="G480">
            <v>0</v>
          </cell>
          <cell r="H480">
            <v>0</v>
          </cell>
          <cell r="I480">
            <v>0</v>
          </cell>
          <cell r="J480">
            <v>730</v>
          </cell>
          <cell r="K480">
            <v>0</v>
          </cell>
          <cell r="L480">
            <v>65</v>
          </cell>
        </row>
        <row r="481">
          <cell r="A481" t="str">
            <v>45436924</v>
          </cell>
          <cell r="B481" t="str">
            <v>ООО "КОНСУЛ-ФИРМА"</v>
          </cell>
          <cell r="C481">
            <v>24</v>
          </cell>
          <cell r="D481">
            <v>65</v>
          </cell>
          <cell r="E481">
            <v>24</v>
          </cell>
          <cell r="F481">
            <v>65</v>
          </cell>
          <cell r="G481">
            <v>0</v>
          </cell>
          <cell r="H481">
            <v>0</v>
          </cell>
          <cell r="I481">
            <v>24</v>
          </cell>
          <cell r="J481">
            <v>0</v>
          </cell>
          <cell r="K481">
            <v>65</v>
          </cell>
        </row>
        <row r="482">
          <cell r="A482" t="str">
            <v>45448590</v>
          </cell>
          <cell r="B482" t="str">
            <v>ООО"БИЗНЕС-СИТИ"</v>
          </cell>
          <cell r="C482">
            <v>87</v>
          </cell>
          <cell r="D482">
            <v>65</v>
          </cell>
          <cell r="E482">
            <v>87</v>
          </cell>
          <cell r="F482">
            <v>65</v>
          </cell>
          <cell r="G482">
            <v>0</v>
          </cell>
          <cell r="H482">
            <v>0</v>
          </cell>
          <cell r="I482">
            <v>87</v>
          </cell>
          <cell r="J482">
            <v>0</v>
          </cell>
          <cell r="K482">
            <v>0</v>
          </cell>
          <cell r="L482">
            <v>65</v>
          </cell>
        </row>
        <row r="483">
          <cell r="A483" t="str">
            <v>45475812</v>
          </cell>
          <cell r="B483" t="str">
            <v>ОАО "ЭМК-АТОММАШ"</v>
          </cell>
          <cell r="C483">
            <v>8</v>
          </cell>
          <cell r="D483">
            <v>8</v>
          </cell>
          <cell r="E483">
            <v>0</v>
          </cell>
          <cell r="F483">
            <v>0</v>
          </cell>
          <cell r="G483">
            <v>0</v>
          </cell>
          <cell r="H483">
            <v>0</v>
          </cell>
          <cell r="I483">
            <v>0</v>
          </cell>
          <cell r="J483">
            <v>0</v>
          </cell>
          <cell r="K483">
            <v>0</v>
          </cell>
          <cell r="L483">
            <v>8</v>
          </cell>
        </row>
        <row r="484">
          <cell r="A484" t="str">
            <v>45482580</v>
          </cell>
          <cell r="B484" t="str">
            <v>ЗАО "ПРОММЕТ"</v>
          </cell>
          <cell r="C484">
            <v>120</v>
          </cell>
          <cell r="D484">
            <v>199</v>
          </cell>
          <cell r="E484">
            <v>48</v>
          </cell>
          <cell r="F484">
            <v>59</v>
          </cell>
          <cell r="G484">
            <v>120</v>
          </cell>
          <cell r="H484">
            <v>199</v>
          </cell>
          <cell r="I484">
            <v>48</v>
          </cell>
          <cell r="J484">
            <v>59</v>
          </cell>
          <cell r="K484">
            <v>123</v>
          </cell>
          <cell r="L484">
            <v>94</v>
          </cell>
        </row>
        <row r="485">
          <cell r="A485" t="str">
            <v>45511241</v>
          </cell>
          <cell r="B485" t="str">
            <v>ЗАО "ВЛАДОКС НТ"</v>
          </cell>
          <cell r="C485">
            <v>0</v>
          </cell>
          <cell r="D485">
            <v>63</v>
          </cell>
          <cell r="E485">
            <v>0</v>
          </cell>
          <cell r="F485">
            <v>0</v>
          </cell>
          <cell r="G485">
            <v>0</v>
          </cell>
          <cell r="H485">
            <v>0</v>
          </cell>
          <cell r="I485">
            <v>0</v>
          </cell>
          <cell r="J485">
            <v>0</v>
          </cell>
          <cell r="K485">
            <v>0</v>
          </cell>
          <cell r="L485">
            <v>63</v>
          </cell>
        </row>
        <row r="486">
          <cell r="A486" t="str">
            <v>45530847</v>
          </cell>
          <cell r="B486" t="str">
            <v>АООТ "ИНСТИТУТ ГИПРОСТРОЙМОСТ" СПБ ОТДЕЛЕНИЕ</v>
          </cell>
          <cell r="C486">
            <v>19</v>
          </cell>
          <cell r="D486">
            <v>19</v>
          </cell>
          <cell r="E486">
            <v>43</v>
          </cell>
          <cell r="F486">
            <v>42</v>
          </cell>
          <cell r="G486">
            <v>43</v>
          </cell>
          <cell r="H486">
            <v>40</v>
          </cell>
          <cell r="I486">
            <v>62</v>
          </cell>
          <cell r="J486">
            <v>0</v>
          </cell>
          <cell r="K486">
            <v>0</v>
          </cell>
          <cell r="L486">
            <v>62</v>
          </cell>
        </row>
        <row r="487">
          <cell r="A487" t="str">
            <v>45563373</v>
          </cell>
          <cell r="B487" t="str">
            <v>ООО"ШАРК"</v>
          </cell>
          <cell r="C487">
            <v>61</v>
          </cell>
          <cell r="D487">
            <v>0</v>
          </cell>
          <cell r="E487">
            <v>61</v>
          </cell>
          <cell r="F487">
            <v>0</v>
          </cell>
          <cell r="G487">
            <v>0</v>
          </cell>
          <cell r="H487">
            <v>0</v>
          </cell>
          <cell r="I487">
            <v>0</v>
          </cell>
          <cell r="J487">
            <v>0</v>
          </cell>
          <cell r="K487">
            <v>61</v>
          </cell>
          <cell r="L487">
            <v>0</v>
          </cell>
        </row>
        <row r="488">
          <cell r="A488" t="str">
            <v>45584820</v>
          </cell>
          <cell r="B488" t="str">
            <v>ЗАО "ТИМЕНС"</v>
          </cell>
          <cell r="C488">
            <v>61</v>
          </cell>
          <cell r="D488">
            <v>4</v>
          </cell>
          <cell r="E488">
            <v>61</v>
          </cell>
          <cell r="F488">
            <v>4</v>
          </cell>
          <cell r="G488">
            <v>0</v>
          </cell>
          <cell r="H488">
            <v>0</v>
          </cell>
          <cell r="I488">
            <v>0</v>
          </cell>
          <cell r="J488">
            <v>0</v>
          </cell>
          <cell r="K488">
            <v>61</v>
          </cell>
          <cell r="L488">
            <v>4</v>
          </cell>
        </row>
        <row r="489">
          <cell r="A489" t="str">
            <v>45596190</v>
          </cell>
          <cell r="B489" t="str">
            <v>ООО "УРАЛМЕТСБЫТ"                                                           2262</v>
          </cell>
          <cell r="C489">
            <v>170</v>
          </cell>
          <cell r="D489">
            <v>60</v>
          </cell>
          <cell r="E489">
            <v>170</v>
          </cell>
          <cell r="F489">
            <v>60</v>
          </cell>
          <cell r="G489">
            <v>0</v>
          </cell>
          <cell r="H489">
            <v>0</v>
          </cell>
          <cell r="I489">
            <v>170</v>
          </cell>
          <cell r="J489">
            <v>0</v>
          </cell>
          <cell r="K489">
            <v>0</v>
          </cell>
          <cell r="L489">
            <v>60</v>
          </cell>
        </row>
        <row r="490">
          <cell r="A490" t="str">
            <v>45598532</v>
          </cell>
          <cell r="B490" t="str">
            <v>ООО "УНИВЕРСАЛ-ЦЕНТР"</v>
          </cell>
          <cell r="C490">
            <v>5</v>
          </cell>
          <cell r="D490">
            <v>20</v>
          </cell>
          <cell r="E490">
            <v>5</v>
          </cell>
          <cell r="F490">
            <v>20</v>
          </cell>
          <cell r="G490">
            <v>0</v>
          </cell>
          <cell r="H490">
            <v>0</v>
          </cell>
          <cell r="I490">
            <v>0</v>
          </cell>
          <cell r="J490">
            <v>0</v>
          </cell>
          <cell r="K490">
            <v>5</v>
          </cell>
          <cell r="L490">
            <v>20</v>
          </cell>
        </row>
        <row r="491">
          <cell r="A491" t="str">
            <v>45599201</v>
          </cell>
          <cell r="B491" t="str">
            <v>ООО "МЕТАЛЛТРАНССЕРВИС"</v>
          </cell>
          <cell r="C491">
            <v>23</v>
          </cell>
          <cell r="D491">
            <v>24</v>
          </cell>
          <cell r="E491">
            <v>23</v>
          </cell>
          <cell r="F491">
            <v>24</v>
          </cell>
          <cell r="G491">
            <v>0</v>
          </cell>
          <cell r="H491">
            <v>0</v>
          </cell>
          <cell r="I491">
            <v>0</v>
          </cell>
          <cell r="J491">
            <v>0</v>
          </cell>
          <cell r="K491">
            <v>23</v>
          </cell>
          <cell r="L491">
            <v>24</v>
          </cell>
        </row>
        <row r="492">
          <cell r="A492" t="str">
            <v>45599773</v>
          </cell>
          <cell r="B492" t="str">
            <v>ООО " УРТЭО"</v>
          </cell>
          <cell r="C492">
            <v>57</v>
          </cell>
          <cell r="D492">
            <v>58</v>
          </cell>
          <cell r="E492">
            <v>57</v>
          </cell>
          <cell r="F492">
            <v>57</v>
          </cell>
          <cell r="G492">
            <v>0</v>
          </cell>
          <cell r="H492">
            <v>0</v>
          </cell>
          <cell r="I492">
            <v>0</v>
          </cell>
          <cell r="J492">
            <v>0</v>
          </cell>
          <cell r="K492">
            <v>58</v>
          </cell>
        </row>
        <row r="493">
          <cell r="A493" t="str">
            <v>45604149</v>
          </cell>
          <cell r="B493" t="str">
            <v>ООО ТЕХКОМПЛЕКТСЕРВИС</v>
          </cell>
          <cell r="C493">
            <v>65</v>
          </cell>
          <cell r="D493">
            <v>57</v>
          </cell>
          <cell r="E493">
            <v>65</v>
          </cell>
          <cell r="F493">
            <v>57</v>
          </cell>
          <cell r="G493">
            <v>0</v>
          </cell>
          <cell r="H493">
            <v>0</v>
          </cell>
          <cell r="I493">
            <v>0</v>
          </cell>
          <cell r="J493">
            <v>0</v>
          </cell>
          <cell r="K493">
            <v>65</v>
          </cell>
          <cell r="L493">
            <v>57</v>
          </cell>
        </row>
        <row r="494">
          <cell r="A494" t="str">
            <v>45625697</v>
          </cell>
          <cell r="B494" t="str">
            <v>ООО ПКФ"УРАЛ-МАРКЕТ"</v>
          </cell>
          <cell r="C494">
            <v>55</v>
          </cell>
          <cell r="D494">
            <v>10</v>
          </cell>
          <cell r="E494">
            <v>55</v>
          </cell>
          <cell r="F494">
            <v>10</v>
          </cell>
          <cell r="G494">
            <v>0</v>
          </cell>
          <cell r="H494">
            <v>0</v>
          </cell>
          <cell r="I494">
            <v>0</v>
          </cell>
          <cell r="J494">
            <v>0</v>
          </cell>
          <cell r="K494">
            <v>55</v>
          </cell>
          <cell r="L494">
            <v>10</v>
          </cell>
        </row>
        <row r="495">
          <cell r="A495" t="str">
            <v>45639231</v>
          </cell>
          <cell r="B495" t="str">
            <v>ЗАО "УРАЛЬСКИЙ КООРДИНАЦИОННЫЙ ТРАНСПОРТНЫЙ ЦЕНТР"</v>
          </cell>
          <cell r="C495">
            <v>52</v>
          </cell>
          <cell r="D495">
            <v>95</v>
          </cell>
          <cell r="E495">
            <v>55</v>
          </cell>
          <cell r="F495">
            <v>52</v>
          </cell>
          <cell r="G495">
            <v>95</v>
          </cell>
          <cell r="H495">
            <v>55</v>
          </cell>
          <cell r="I495">
            <v>0</v>
          </cell>
          <cell r="J495">
            <v>52</v>
          </cell>
          <cell r="K495">
            <v>95</v>
          </cell>
          <cell r="L495">
            <v>55</v>
          </cell>
        </row>
        <row r="496">
          <cell r="A496" t="str">
            <v>45642440</v>
          </cell>
          <cell r="B496" t="str">
            <v>ООО "МАЛАХИТ-II"</v>
          </cell>
          <cell r="C496">
            <v>52</v>
          </cell>
          <cell r="D496">
            <v>36</v>
          </cell>
          <cell r="E496">
            <v>52</v>
          </cell>
          <cell r="F496">
            <v>36</v>
          </cell>
          <cell r="G496">
            <v>0</v>
          </cell>
          <cell r="H496">
            <v>0</v>
          </cell>
          <cell r="I496">
            <v>0</v>
          </cell>
          <cell r="J496">
            <v>0</v>
          </cell>
          <cell r="K496">
            <v>52</v>
          </cell>
          <cell r="L496">
            <v>36</v>
          </cell>
        </row>
        <row r="497">
          <cell r="A497" t="str">
            <v>45652757</v>
          </cell>
          <cell r="B497" t="str">
            <v>ЗАО "СТАЛЬОПТОРГ"</v>
          </cell>
          <cell r="C497">
            <v>204</v>
          </cell>
          <cell r="D497">
            <v>66</v>
          </cell>
          <cell r="E497">
            <v>52</v>
          </cell>
          <cell r="F497">
            <v>204</v>
          </cell>
          <cell r="G497">
            <v>66</v>
          </cell>
          <cell r="H497">
            <v>52</v>
          </cell>
          <cell r="I497">
            <v>204</v>
          </cell>
          <cell r="J497">
            <v>66</v>
          </cell>
          <cell r="K497">
            <v>0</v>
          </cell>
          <cell r="L497">
            <v>52</v>
          </cell>
        </row>
        <row r="498">
          <cell r="A498" t="str">
            <v>45653662</v>
          </cell>
          <cell r="B498" t="str">
            <v>ЗАО "МАГЧЕРМЕТ"</v>
          </cell>
          <cell r="C498">
            <v>150</v>
          </cell>
          <cell r="D498">
            <v>150</v>
          </cell>
          <cell r="E498">
            <v>0</v>
          </cell>
          <cell r="F498">
            <v>0</v>
          </cell>
          <cell r="G498">
            <v>0</v>
          </cell>
          <cell r="H498">
            <v>0</v>
          </cell>
          <cell r="I498">
            <v>0</v>
          </cell>
          <cell r="J498">
            <v>0</v>
          </cell>
          <cell r="K498">
            <v>0</v>
          </cell>
          <cell r="L498">
            <v>150</v>
          </cell>
        </row>
        <row r="499">
          <cell r="A499" t="str">
            <v>45717043</v>
          </cell>
          <cell r="B499" t="str">
            <v>ОАО "АТО"ОГО"</v>
          </cell>
          <cell r="C499">
            <v>109</v>
          </cell>
          <cell r="D499">
            <v>42</v>
          </cell>
          <cell r="E499">
            <v>109</v>
          </cell>
          <cell r="F499">
            <v>42</v>
          </cell>
          <cell r="G499">
            <v>0</v>
          </cell>
          <cell r="H499">
            <v>0</v>
          </cell>
          <cell r="I499">
            <v>0</v>
          </cell>
          <cell r="J499">
            <v>109</v>
          </cell>
          <cell r="K499">
            <v>0</v>
          </cell>
          <cell r="L499">
            <v>42</v>
          </cell>
        </row>
        <row r="500">
          <cell r="A500" t="str">
            <v>45784217</v>
          </cell>
          <cell r="B500" t="str">
            <v>КФ ЗАО "КЯЛЯЙ ИР ТИЛТАЙ"</v>
          </cell>
          <cell r="C500">
            <v>0</v>
          </cell>
          <cell r="D500">
            <v>40</v>
          </cell>
          <cell r="E500">
            <v>0</v>
          </cell>
          <cell r="F500">
            <v>0</v>
          </cell>
          <cell r="G500">
            <v>0</v>
          </cell>
          <cell r="H500">
            <v>0</v>
          </cell>
          <cell r="I500">
            <v>0</v>
          </cell>
          <cell r="J500">
            <v>0</v>
          </cell>
          <cell r="K500">
            <v>0</v>
          </cell>
          <cell r="L500">
            <v>40</v>
          </cell>
        </row>
        <row r="501">
          <cell r="A501" t="str">
            <v>45809957</v>
          </cell>
          <cell r="B501" t="str">
            <v>ООО "ПОСАД"</v>
          </cell>
          <cell r="C501">
            <v>42</v>
          </cell>
          <cell r="D501">
            <v>552</v>
          </cell>
          <cell r="E501">
            <v>559</v>
          </cell>
          <cell r="F501">
            <v>40</v>
          </cell>
          <cell r="G501">
            <v>42</v>
          </cell>
          <cell r="H501">
            <v>42</v>
          </cell>
          <cell r="I501">
            <v>552</v>
          </cell>
          <cell r="J501">
            <v>559</v>
          </cell>
          <cell r="K501">
            <v>40</v>
          </cell>
        </row>
        <row r="502">
          <cell r="A502" t="str">
            <v>45813806</v>
          </cell>
          <cell r="B502" t="str">
            <v>ЗАО "ПРОМТЕХКОМПЛЕКТ"</v>
          </cell>
          <cell r="C502">
            <v>31</v>
          </cell>
          <cell r="D502">
            <v>40</v>
          </cell>
          <cell r="E502">
            <v>31</v>
          </cell>
          <cell r="F502">
            <v>40</v>
          </cell>
          <cell r="G502">
            <v>0</v>
          </cell>
          <cell r="H502">
            <v>31</v>
          </cell>
          <cell r="I502">
            <v>0</v>
          </cell>
          <cell r="J502">
            <v>0</v>
          </cell>
          <cell r="K502">
            <v>40</v>
          </cell>
        </row>
        <row r="503">
          <cell r="A503" t="str">
            <v>45815509</v>
          </cell>
          <cell r="B503" t="str">
            <v>ЗАО "ЭНЕРГОСНАБСЕРВИС"</v>
          </cell>
          <cell r="C503">
            <v>62</v>
          </cell>
          <cell r="D503">
            <v>62</v>
          </cell>
          <cell r="E503">
            <v>0</v>
          </cell>
          <cell r="F503">
            <v>0</v>
          </cell>
          <cell r="G503">
            <v>0</v>
          </cell>
          <cell r="H503">
            <v>0</v>
          </cell>
          <cell r="I503">
            <v>0</v>
          </cell>
          <cell r="J503">
            <v>0</v>
          </cell>
          <cell r="K503">
            <v>0</v>
          </cell>
          <cell r="L503">
            <v>62</v>
          </cell>
        </row>
        <row r="504">
          <cell r="A504" t="str">
            <v>45844379</v>
          </cell>
          <cell r="B504" t="str">
            <v>ООО "БМЗ - З-Д ТЕПЛОВОЗНЫХ ДИЗЕЛЕЙ"</v>
          </cell>
          <cell r="C504">
            <v>3</v>
          </cell>
          <cell r="D504">
            <v>37</v>
          </cell>
          <cell r="E504">
            <v>3</v>
          </cell>
          <cell r="F504">
            <v>37</v>
          </cell>
          <cell r="G504">
            <v>0</v>
          </cell>
          <cell r="H504">
            <v>3</v>
          </cell>
          <cell r="I504">
            <v>0</v>
          </cell>
          <cell r="J504">
            <v>0</v>
          </cell>
          <cell r="K504">
            <v>37</v>
          </cell>
        </row>
        <row r="505">
          <cell r="A505" t="str">
            <v>45845093</v>
          </cell>
          <cell r="B505" t="str">
            <v>ЗАО "ВТЗ-МОСКВА"</v>
          </cell>
          <cell r="C505">
            <v>3517</v>
          </cell>
          <cell r="D505">
            <v>1191</v>
          </cell>
          <cell r="E505">
            <v>1065</v>
          </cell>
          <cell r="F505">
            <v>2920</v>
          </cell>
          <cell r="G505">
            <v>2540</v>
          </cell>
          <cell r="H505">
            <v>470</v>
          </cell>
          <cell r="I505">
            <v>1015</v>
          </cell>
          <cell r="J505">
            <v>2917</v>
          </cell>
          <cell r="K505">
            <v>3108</v>
          </cell>
          <cell r="L505">
            <v>2094</v>
          </cell>
        </row>
        <row r="506">
          <cell r="A506" t="str">
            <v>45848905</v>
          </cell>
          <cell r="B506" t="str">
            <v>ЗАО "ПАРТИ"</v>
          </cell>
          <cell r="C506">
            <v>61</v>
          </cell>
          <cell r="D506">
            <v>61</v>
          </cell>
          <cell r="E506">
            <v>36</v>
          </cell>
          <cell r="F506">
            <v>0</v>
          </cell>
          <cell r="G506">
            <v>0</v>
          </cell>
          <cell r="H506">
            <v>0</v>
          </cell>
          <cell r="I506">
            <v>0</v>
          </cell>
          <cell r="J506">
            <v>0</v>
          </cell>
          <cell r="K506">
            <v>0</v>
          </cell>
          <cell r="L506">
            <v>36</v>
          </cell>
        </row>
        <row r="507">
          <cell r="A507" t="str">
            <v>45907565</v>
          </cell>
          <cell r="B507" t="str">
            <v>ООО "КОМПАНИЯ ЭЛИКОН" ("ELICON Co.Ltd")</v>
          </cell>
          <cell r="C507">
            <v>0</v>
          </cell>
          <cell r="D507">
            <v>8</v>
          </cell>
          <cell r="E507">
            <v>30</v>
          </cell>
          <cell r="F507">
            <v>0</v>
          </cell>
          <cell r="G507">
            <v>8</v>
          </cell>
          <cell r="H507">
            <v>0</v>
          </cell>
          <cell r="I507">
            <v>0</v>
          </cell>
          <cell r="J507">
            <v>8</v>
          </cell>
          <cell r="K507">
            <v>30</v>
          </cell>
        </row>
        <row r="508">
          <cell r="A508" t="str">
            <v>45950207</v>
          </cell>
          <cell r="B508" t="str">
            <v>ЗАО "ЛАНДИА-М"</v>
          </cell>
          <cell r="C508">
            <v>61</v>
          </cell>
          <cell r="D508">
            <v>26</v>
          </cell>
          <cell r="E508">
            <v>61</v>
          </cell>
          <cell r="F508">
            <v>26</v>
          </cell>
          <cell r="G508">
            <v>0</v>
          </cell>
          <cell r="H508">
            <v>0</v>
          </cell>
          <cell r="I508">
            <v>0</v>
          </cell>
          <cell r="J508">
            <v>0</v>
          </cell>
          <cell r="K508">
            <v>61</v>
          </cell>
          <cell r="L508">
            <v>26</v>
          </cell>
        </row>
        <row r="509">
          <cell r="A509" t="str">
            <v>45990081</v>
          </cell>
          <cell r="B509" t="str">
            <v>ЗАО "ЗАВОД "КРАСНЫЙ МОЛОТ"</v>
          </cell>
          <cell r="C509">
            <v>0</v>
          </cell>
          <cell r="D509">
            <v>0</v>
          </cell>
          <cell r="E509">
            <v>0</v>
          </cell>
          <cell r="F509">
            <v>0</v>
          </cell>
          <cell r="G509">
            <v>21</v>
          </cell>
          <cell r="H509">
            <v>0</v>
          </cell>
          <cell r="I509">
            <v>0</v>
          </cell>
          <cell r="J509">
            <v>0</v>
          </cell>
          <cell r="K509">
            <v>0</v>
          </cell>
          <cell r="L509">
            <v>21</v>
          </cell>
        </row>
        <row r="510">
          <cell r="A510" t="str">
            <v>45998160</v>
          </cell>
          <cell r="B510" t="str">
            <v>ТИХОРЕЦКОЕ РАЙОННОЕ УПРАВЛЕНИЕ МАГИСТРАЛЬНЫХ НЕФТЕПРОВОДОВ - Ф-Л ОАО "ЧЕРНОМОРСК</v>
          </cell>
          <cell r="C510">
            <v>11</v>
          </cell>
          <cell r="D510">
            <v>21</v>
          </cell>
          <cell r="E510">
            <v>11</v>
          </cell>
          <cell r="F510">
            <v>21</v>
          </cell>
          <cell r="G510">
            <v>11</v>
          </cell>
          <cell r="H510">
            <v>0</v>
          </cell>
          <cell r="I510">
            <v>0</v>
          </cell>
          <cell r="J510">
            <v>0</v>
          </cell>
          <cell r="K510">
            <v>0</v>
          </cell>
          <cell r="L510">
            <v>21</v>
          </cell>
        </row>
        <row r="511">
          <cell r="A511" t="str">
            <v>46020663</v>
          </cell>
          <cell r="B511" t="str">
            <v>ООО "ПТП ЭНЕРГОХИМРЕМОНТ"</v>
          </cell>
          <cell r="C511">
            <v>181</v>
          </cell>
          <cell r="D511">
            <v>181</v>
          </cell>
          <cell r="E511">
            <v>0</v>
          </cell>
          <cell r="F511">
            <v>0</v>
          </cell>
          <cell r="G511">
            <v>0</v>
          </cell>
          <cell r="H511">
            <v>0</v>
          </cell>
          <cell r="I511">
            <v>0</v>
          </cell>
          <cell r="J511">
            <v>0</v>
          </cell>
          <cell r="K511">
            <v>0</v>
          </cell>
          <cell r="L511">
            <v>181</v>
          </cell>
        </row>
        <row r="512">
          <cell r="A512" t="str">
            <v>46038545</v>
          </cell>
          <cell r="B512" t="str">
            <v>ООО "ДАФ"</v>
          </cell>
          <cell r="C512">
            <v>20</v>
          </cell>
          <cell r="D512">
            <v>65</v>
          </cell>
          <cell r="E512">
            <v>20</v>
          </cell>
          <cell r="F512">
            <v>65</v>
          </cell>
          <cell r="G512">
            <v>0</v>
          </cell>
          <cell r="H512">
            <v>0</v>
          </cell>
          <cell r="I512">
            <v>0</v>
          </cell>
          <cell r="J512">
            <v>0</v>
          </cell>
          <cell r="K512">
            <v>20</v>
          </cell>
          <cell r="L512">
            <v>65</v>
          </cell>
        </row>
        <row r="513">
          <cell r="A513" t="str">
            <v>46044936</v>
          </cell>
          <cell r="B513" t="str">
            <v>ЗАО "ЭНЕРГО-ОЙЛ"</v>
          </cell>
          <cell r="C513">
            <v>120</v>
          </cell>
          <cell r="D513">
            <v>19</v>
          </cell>
          <cell r="E513">
            <v>120</v>
          </cell>
          <cell r="F513">
            <v>19</v>
          </cell>
          <cell r="G513">
            <v>0</v>
          </cell>
          <cell r="H513">
            <v>0</v>
          </cell>
          <cell r="I513">
            <v>0</v>
          </cell>
          <cell r="J513">
            <v>0</v>
          </cell>
          <cell r="K513">
            <v>0</v>
          </cell>
          <cell r="L513">
            <v>19</v>
          </cell>
        </row>
        <row r="514">
          <cell r="A514" t="str">
            <v>46057873</v>
          </cell>
          <cell r="B514" t="str">
            <v>ЗАО"ЦАРИЦЫНПРОМСВЯЗЬ"</v>
          </cell>
          <cell r="C514">
            <v>33</v>
          </cell>
          <cell r="D514">
            <v>33</v>
          </cell>
          <cell r="E514">
            <v>18</v>
          </cell>
          <cell r="F514">
            <v>0</v>
          </cell>
          <cell r="G514">
            <v>0</v>
          </cell>
          <cell r="H514">
            <v>0</v>
          </cell>
          <cell r="I514">
            <v>0</v>
          </cell>
          <cell r="J514">
            <v>0</v>
          </cell>
          <cell r="K514">
            <v>18</v>
          </cell>
        </row>
        <row r="515">
          <cell r="A515" t="str">
            <v>46142113</v>
          </cell>
          <cell r="B515" t="str">
            <v>ООО "КОРПОРАЦИЯ ТРУБОМЕТАЛЛОИМПЭКС"</v>
          </cell>
          <cell r="C515">
            <v>97</v>
          </cell>
          <cell r="D515">
            <v>420</v>
          </cell>
          <cell r="E515">
            <v>18</v>
          </cell>
          <cell r="F515">
            <v>97</v>
          </cell>
          <cell r="G515">
            <v>420</v>
          </cell>
          <cell r="H515">
            <v>97</v>
          </cell>
          <cell r="I515">
            <v>420</v>
          </cell>
          <cell r="J515">
            <v>0</v>
          </cell>
          <cell r="K515">
            <v>0</v>
          </cell>
          <cell r="L515">
            <v>18</v>
          </cell>
        </row>
        <row r="516">
          <cell r="A516" t="str">
            <v>46246663</v>
          </cell>
          <cell r="B516" t="str">
            <v>ЗАО "ЭКОНОМИКО-ФИНАНСОВАЯ ЭНЕРГЕТИЧЕСКО-СТРОИТЕЛЬНАЯ КОРПОРАЦИЯ"</v>
          </cell>
          <cell r="C516">
            <v>8</v>
          </cell>
          <cell r="D516">
            <v>3</v>
          </cell>
          <cell r="E516">
            <v>15</v>
          </cell>
          <cell r="F516">
            <v>8</v>
          </cell>
          <cell r="G516">
            <v>3</v>
          </cell>
          <cell r="H516">
            <v>15</v>
          </cell>
          <cell r="I516">
            <v>8</v>
          </cell>
          <cell r="J516">
            <v>0</v>
          </cell>
          <cell r="K516">
            <v>3</v>
          </cell>
          <cell r="L516">
            <v>15</v>
          </cell>
        </row>
        <row r="517">
          <cell r="A517" t="str">
            <v>46370191</v>
          </cell>
          <cell r="B517" t="str">
            <v>ЗАО ТРУБОТРЕЙД</v>
          </cell>
          <cell r="C517">
            <v>41</v>
          </cell>
          <cell r="D517">
            <v>14</v>
          </cell>
          <cell r="E517">
            <v>41</v>
          </cell>
          <cell r="F517">
            <v>41</v>
          </cell>
          <cell r="G517">
            <v>0</v>
          </cell>
          <cell r="H517">
            <v>0</v>
          </cell>
          <cell r="I517">
            <v>0</v>
          </cell>
          <cell r="J517">
            <v>0</v>
          </cell>
          <cell r="K517">
            <v>0</v>
          </cell>
          <cell r="L517">
            <v>14</v>
          </cell>
        </row>
        <row r="518">
          <cell r="A518" t="str">
            <v>46462697</v>
          </cell>
          <cell r="B518" t="str">
            <v>ООО "АНГЕТЕКС"</v>
          </cell>
          <cell r="C518">
            <v>0</v>
          </cell>
          <cell r="D518">
            <v>0</v>
          </cell>
          <cell r="E518">
            <v>0</v>
          </cell>
          <cell r="F518">
            <v>0</v>
          </cell>
          <cell r="G518">
            <v>0</v>
          </cell>
          <cell r="H518">
            <v>0</v>
          </cell>
          <cell r="I518">
            <v>0</v>
          </cell>
          <cell r="J518">
            <v>0</v>
          </cell>
          <cell r="K518">
            <v>0</v>
          </cell>
          <cell r="L518">
            <v>0</v>
          </cell>
        </row>
        <row r="519">
          <cell r="A519" t="str">
            <v>46496822</v>
          </cell>
          <cell r="B519" t="str">
            <v>ООО "ФИРМА ТРАНС  ЭКСПО"</v>
          </cell>
          <cell r="C519">
            <v>0</v>
          </cell>
          <cell r="D519">
            <v>10</v>
          </cell>
          <cell r="E519">
            <v>0</v>
          </cell>
          <cell r="F519">
            <v>0</v>
          </cell>
          <cell r="G519">
            <v>0</v>
          </cell>
          <cell r="H519">
            <v>0</v>
          </cell>
          <cell r="I519">
            <v>0</v>
          </cell>
          <cell r="J519">
            <v>0</v>
          </cell>
          <cell r="K519">
            <v>0</v>
          </cell>
          <cell r="L519">
            <v>10</v>
          </cell>
        </row>
        <row r="520">
          <cell r="A520" t="str">
            <v>46529272</v>
          </cell>
          <cell r="B520" t="str">
            <v>ЗАО "РИВЕРТЕХ/RIVERTECH"</v>
          </cell>
          <cell r="C520">
            <v>0</v>
          </cell>
          <cell r="D520">
            <v>10</v>
          </cell>
          <cell r="E520">
            <v>0</v>
          </cell>
          <cell r="F520">
            <v>0</v>
          </cell>
          <cell r="G520">
            <v>0</v>
          </cell>
          <cell r="H520">
            <v>0</v>
          </cell>
          <cell r="I520">
            <v>0</v>
          </cell>
          <cell r="J520">
            <v>0</v>
          </cell>
          <cell r="K520">
            <v>0</v>
          </cell>
          <cell r="L520">
            <v>10</v>
          </cell>
        </row>
        <row r="521">
          <cell r="A521" t="str">
            <v>46586560</v>
          </cell>
          <cell r="B521" t="str">
            <v>ООО"СЭГАС-КУЗРОБОТ"</v>
          </cell>
          <cell r="C521">
            <v>119</v>
          </cell>
          <cell r="D521">
            <v>8</v>
          </cell>
          <cell r="E521">
            <v>119</v>
          </cell>
          <cell r="F521">
            <v>8</v>
          </cell>
          <cell r="G521">
            <v>0</v>
          </cell>
          <cell r="H521">
            <v>0</v>
          </cell>
          <cell r="I521">
            <v>119</v>
          </cell>
          <cell r="J521">
            <v>0</v>
          </cell>
          <cell r="K521">
            <v>0</v>
          </cell>
          <cell r="L521">
            <v>8</v>
          </cell>
        </row>
        <row r="522">
          <cell r="A522" t="str">
            <v>46649585</v>
          </cell>
          <cell r="B522" t="str">
            <v>ООО "ДЕЛОВОЙ ДОМ "УРАЛ"                                                     3446</v>
          </cell>
          <cell r="C522">
            <v>1</v>
          </cell>
          <cell r="D522">
            <v>7</v>
          </cell>
          <cell r="E522">
            <v>1</v>
          </cell>
          <cell r="F522">
            <v>7</v>
          </cell>
          <cell r="G522">
            <v>0</v>
          </cell>
          <cell r="H522">
            <v>0</v>
          </cell>
          <cell r="I522">
            <v>0</v>
          </cell>
          <cell r="J522">
            <v>1</v>
          </cell>
          <cell r="K522">
            <v>0</v>
          </cell>
          <cell r="L522">
            <v>7</v>
          </cell>
        </row>
        <row r="523">
          <cell r="A523" t="str">
            <v>46659323</v>
          </cell>
          <cell r="B523" t="str">
            <v>ООО "АГРОТЕХНИКА"</v>
          </cell>
          <cell r="C523">
            <v>20</v>
          </cell>
          <cell r="D523">
            <v>9</v>
          </cell>
          <cell r="E523">
            <v>7</v>
          </cell>
          <cell r="F523">
            <v>20</v>
          </cell>
          <cell r="G523">
            <v>9</v>
          </cell>
          <cell r="H523">
            <v>20</v>
          </cell>
          <cell r="I523">
            <v>9</v>
          </cell>
          <cell r="J523">
            <v>0</v>
          </cell>
          <cell r="K523">
            <v>0</v>
          </cell>
          <cell r="L523">
            <v>7</v>
          </cell>
        </row>
        <row r="524">
          <cell r="A524" t="str">
            <v>46664107</v>
          </cell>
          <cell r="B524" t="str">
            <v>ООО"ИМПЕР-ПРОДУКТ"</v>
          </cell>
          <cell r="C524">
            <v>107</v>
          </cell>
          <cell r="D524">
            <v>107</v>
          </cell>
          <cell r="E524">
            <v>0</v>
          </cell>
          <cell r="F524">
            <v>0</v>
          </cell>
          <cell r="G524">
            <v>0</v>
          </cell>
          <cell r="H524">
            <v>0</v>
          </cell>
          <cell r="I524">
            <v>0</v>
          </cell>
          <cell r="J524">
            <v>0</v>
          </cell>
          <cell r="K524">
            <v>0</v>
          </cell>
          <cell r="L524">
            <v>107</v>
          </cell>
        </row>
        <row r="525">
          <cell r="A525" t="str">
            <v>46740417</v>
          </cell>
          <cell r="B525" t="str">
            <v>ЗАО "СЕВЕРНОЕ"</v>
          </cell>
          <cell r="C525">
            <v>119</v>
          </cell>
          <cell r="D525">
            <v>119</v>
          </cell>
          <cell r="E525">
            <v>38</v>
          </cell>
          <cell r="F525">
            <v>6</v>
          </cell>
          <cell r="G525">
            <v>0</v>
          </cell>
          <cell r="H525">
            <v>0</v>
          </cell>
          <cell r="I525">
            <v>0</v>
          </cell>
          <cell r="J525">
            <v>0</v>
          </cell>
          <cell r="K525">
            <v>0</v>
          </cell>
          <cell r="L525">
            <v>6</v>
          </cell>
        </row>
        <row r="526">
          <cell r="A526" t="str">
            <v>46816348</v>
          </cell>
          <cell r="B526" t="str">
            <v>ЗАО "КЛЭРИС"</v>
          </cell>
          <cell r="C526">
            <v>0</v>
          </cell>
          <cell r="D526">
            <v>0</v>
          </cell>
          <cell r="E526">
            <v>6</v>
          </cell>
          <cell r="F526">
            <v>0</v>
          </cell>
          <cell r="G526">
            <v>0</v>
          </cell>
          <cell r="H526">
            <v>0</v>
          </cell>
          <cell r="I526">
            <v>0</v>
          </cell>
          <cell r="J526">
            <v>0</v>
          </cell>
          <cell r="K526">
            <v>6</v>
          </cell>
        </row>
        <row r="527">
          <cell r="A527" t="str">
            <v>46847351</v>
          </cell>
          <cell r="B527" t="str">
            <v>ЗАО "ПАКЭНСО"</v>
          </cell>
          <cell r="C527">
            <v>0</v>
          </cell>
          <cell r="D527">
            <v>3</v>
          </cell>
          <cell r="E527">
            <v>3</v>
          </cell>
          <cell r="F527">
            <v>0</v>
          </cell>
          <cell r="G527">
            <v>3</v>
          </cell>
          <cell r="H527">
            <v>3</v>
          </cell>
          <cell r="I527">
            <v>0</v>
          </cell>
          <cell r="J527">
            <v>0</v>
          </cell>
          <cell r="K527">
            <v>3</v>
          </cell>
          <cell r="L527">
            <v>3</v>
          </cell>
        </row>
        <row r="528">
          <cell r="A528" t="str">
            <v>46861078</v>
          </cell>
          <cell r="B528" t="str">
            <v>ООО "ЭКСПОРЕСУРС"</v>
          </cell>
          <cell r="C528">
            <v>0</v>
          </cell>
          <cell r="D528">
            <v>0</v>
          </cell>
          <cell r="E528">
            <v>0</v>
          </cell>
          <cell r="F528">
            <v>0</v>
          </cell>
          <cell r="G528">
            <v>0</v>
          </cell>
          <cell r="H528">
            <v>0</v>
          </cell>
          <cell r="I528">
            <v>0</v>
          </cell>
          <cell r="J528">
            <v>0</v>
          </cell>
          <cell r="K528">
            <v>5</v>
          </cell>
        </row>
        <row r="529">
          <cell r="A529" t="str">
            <v>46895203</v>
          </cell>
          <cell r="B529" t="str">
            <v>ООО "М.Т.ТЕХНО ПЛЮС"</v>
          </cell>
          <cell r="C529">
            <v>21</v>
          </cell>
          <cell r="D529">
            <v>5</v>
          </cell>
          <cell r="E529">
            <v>21</v>
          </cell>
          <cell r="F529">
            <v>5</v>
          </cell>
          <cell r="G529">
            <v>0</v>
          </cell>
          <cell r="H529">
            <v>0</v>
          </cell>
          <cell r="I529">
            <v>0</v>
          </cell>
          <cell r="J529">
            <v>0</v>
          </cell>
          <cell r="K529">
            <v>5</v>
          </cell>
        </row>
        <row r="530">
          <cell r="A530" t="str">
            <v>46913177</v>
          </cell>
          <cell r="B530" t="str">
            <v>ЗАО Т.Д."ЭНЕРГОПЕРЕТОК" ПО ПОРУЧЕНИЮ"ВО ТЕХНОПРОМЭКСПОРТ"</v>
          </cell>
          <cell r="C530">
            <v>53</v>
          </cell>
          <cell r="D530">
            <v>5</v>
          </cell>
          <cell r="E530">
            <v>53</v>
          </cell>
          <cell r="F530">
            <v>53</v>
          </cell>
          <cell r="G530">
            <v>0</v>
          </cell>
          <cell r="H530">
            <v>0</v>
          </cell>
          <cell r="I530">
            <v>0</v>
          </cell>
          <cell r="J530">
            <v>0</v>
          </cell>
          <cell r="K530">
            <v>5</v>
          </cell>
        </row>
        <row r="531">
          <cell r="A531" t="str">
            <v>46917264</v>
          </cell>
          <cell r="B531" t="str">
            <v>ООО "КОМПАНИЯ "МАРА"</v>
          </cell>
          <cell r="C531">
            <v>0</v>
          </cell>
          <cell r="D531">
            <v>0</v>
          </cell>
          <cell r="E531">
            <v>0</v>
          </cell>
          <cell r="F531">
            <v>5</v>
          </cell>
          <cell r="G531">
            <v>0</v>
          </cell>
          <cell r="H531">
            <v>0</v>
          </cell>
          <cell r="I531">
            <v>5</v>
          </cell>
          <cell r="J531">
            <v>0</v>
          </cell>
          <cell r="K531">
            <v>0</v>
          </cell>
          <cell r="L531">
            <v>5</v>
          </cell>
        </row>
        <row r="532">
          <cell r="A532" t="str">
            <v>46928500</v>
          </cell>
          <cell r="B532" t="str">
            <v>ЗАО "АЛСАНТЕ"</v>
          </cell>
          <cell r="C532">
            <v>13</v>
          </cell>
          <cell r="D532">
            <v>13</v>
          </cell>
          <cell r="E532">
            <v>13</v>
          </cell>
          <cell r="F532">
            <v>13</v>
          </cell>
          <cell r="G532">
            <v>0</v>
          </cell>
          <cell r="H532">
            <v>0</v>
          </cell>
          <cell r="I532">
            <v>13</v>
          </cell>
          <cell r="J532">
            <v>0</v>
          </cell>
          <cell r="K532">
            <v>13</v>
          </cell>
        </row>
        <row r="533">
          <cell r="A533" t="str">
            <v>46930253</v>
          </cell>
          <cell r="B533" t="str">
            <v>ООО "ЛОТТА СПБ"</v>
          </cell>
          <cell r="C533">
            <v>9</v>
          </cell>
          <cell r="D533">
            <v>1</v>
          </cell>
          <cell r="E533">
            <v>4</v>
          </cell>
          <cell r="F533">
            <v>9</v>
          </cell>
          <cell r="G533">
            <v>1</v>
          </cell>
          <cell r="H533">
            <v>4</v>
          </cell>
          <cell r="I533">
            <v>1</v>
          </cell>
          <cell r="J533">
            <v>0</v>
          </cell>
          <cell r="K533">
            <v>0</v>
          </cell>
          <cell r="L533">
            <v>4</v>
          </cell>
        </row>
        <row r="534">
          <cell r="A534" t="str">
            <v>46936572</v>
          </cell>
          <cell r="B534" t="str">
            <v>ООО "АВАНТ"</v>
          </cell>
          <cell r="C534">
            <v>84</v>
          </cell>
          <cell r="D534">
            <v>4</v>
          </cell>
          <cell r="E534">
            <v>84</v>
          </cell>
          <cell r="F534">
            <v>84</v>
          </cell>
          <cell r="G534">
            <v>0</v>
          </cell>
          <cell r="H534">
            <v>0</v>
          </cell>
          <cell r="I534">
            <v>0</v>
          </cell>
          <cell r="J534">
            <v>0</v>
          </cell>
          <cell r="K534">
            <v>0</v>
          </cell>
          <cell r="L534">
            <v>4</v>
          </cell>
        </row>
        <row r="535">
          <cell r="A535" t="str">
            <v>46956206</v>
          </cell>
          <cell r="B535" t="str">
            <v>ОБЩЕСТВЕННАЯ ОРГАНИЗАЦИЯ ОБЩЕСТВО ВЗАИМОПОМОЩИ ИНВАЛИДОВ</v>
          </cell>
          <cell r="C535">
            <v>2</v>
          </cell>
          <cell r="D535">
            <v>37</v>
          </cell>
          <cell r="E535">
            <v>2</v>
          </cell>
          <cell r="F535">
            <v>37</v>
          </cell>
          <cell r="G535">
            <v>0</v>
          </cell>
          <cell r="H535">
            <v>0</v>
          </cell>
          <cell r="I535">
            <v>0</v>
          </cell>
          <cell r="J535">
            <v>0</v>
          </cell>
          <cell r="K535">
            <v>2</v>
          </cell>
          <cell r="L535">
            <v>37</v>
          </cell>
        </row>
        <row r="536">
          <cell r="A536" t="str">
            <v>46968787</v>
          </cell>
          <cell r="B536" t="str">
            <v>ЗАО НПФ "БИТЛАЙН"</v>
          </cell>
          <cell r="C536">
            <v>50</v>
          </cell>
          <cell r="D536">
            <v>1</v>
          </cell>
          <cell r="E536">
            <v>50</v>
          </cell>
          <cell r="F536">
            <v>1</v>
          </cell>
          <cell r="G536">
            <v>0</v>
          </cell>
          <cell r="H536">
            <v>0</v>
          </cell>
          <cell r="I536">
            <v>0</v>
          </cell>
          <cell r="J536">
            <v>0</v>
          </cell>
          <cell r="K536">
            <v>1</v>
          </cell>
        </row>
        <row r="537">
          <cell r="A537" t="str">
            <v>47100074</v>
          </cell>
          <cell r="B537" t="str">
            <v>ФИЛИАЛ ОАО ТФК КАМАЗ</v>
          </cell>
          <cell r="C537">
            <v>0</v>
          </cell>
          <cell r="D537">
            <v>0</v>
          </cell>
          <cell r="E537">
            <v>0</v>
          </cell>
          <cell r="F537">
            <v>0</v>
          </cell>
          <cell r="G537">
            <v>0</v>
          </cell>
          <cell r="H537">
            <v>0</v>
          </cell>
          <cell r="I537">
            <v>0</v>
          </cell>
          <cell r="J537">
            <v>0</v>
          </cell>
          <cell r="K537">
            <v>0</v>
          </cell>
          <cell r="L537">
            <v>0</v>
          </cell>
        </row>
        <row r="538">
          <cell r="A538" t="str">
            <v>47103150</v>
          </cell>
          <cell r="B538" t="str">
            <v>ООО "БАРС-СЕРВИС"</v>
          </cell>
          <cell r="C538">
            <v>163</v>
          </cell>
          <cell r="D538">
            <v>0</v>
          </cell>
          <cell r="E538">
            <v>58</v>
          </cell>
          <cell r="F538">
            <v>163</v>
          </cell>
          <cell r="G538">
            <v>0</v>
          </cell>
          <cell r="H538">
            <v>58</v>
          </cell>
          <cell r="I538">
            <v>0</v>
          </cell>
          <cell r="J538">
            <v>163</v>
          </cell>
          <cell r="K538">
            <v>0</v>
          </cell>
          <cell r="L538">
            <v>58</v>
          </cell>
        </row>
        <row r="539">
          <cell r="A539" t="str">
            <v>47164393</v>
          </cell>
          <cell r="B539" t="str">
            <v>ООО"МАКТАР"</v>
          </cell>
          <cell r="C539">
            <v>0</v>
          </cell>
          <cell r="D539">
            <v>0</v>
          </cell>
          <cell r="E539">
            <v>0</v>
          </cell>
          <cell r="F539">
            <v>0</v>
          </cell>
          <cell r="G539">
            <v>0</v>
          </cell>
        </row>
        <row r="540">
          <cell r="A540" t="str">
            <v>47211164</v>
          </cell>
          <cell r="B540" t="str">
            <v>ООО"МЕТАЛЛОКОНСТРУКЦИЯ"</v>
          </cell>
          <cell r="C540">
            <v>1</v>
          </cell>
          <cell r="D540">
            <v>1</v>
          </cell>
          <cell r="E540">
            <v>0</v>
          </cell>
          <cell r="F540">
            <v>0</v>
          </cell>
          <cell r="G540">
            <v>0</v>
          </cell>
          <cell r="H540">
            <v>0</v>
          </cell>
          <cell r="I540">
            <v>0</v>
          </cell>
          <cell r="J540">
            <v>0</v>
          </cell>
          <cell r="K540">
            <v>0</v>
          </cell>
        </row>
        <row r="541">
          <cell r="A541" t="str">
            <v>47294836</v>
          </cell>
          <cell r="B541" t="str">
            <v>ООО "РЕММОНТАЖКОМПЛЕКТ"</v>
          </cell>
          <cell r="C541">
            <v>65</v>
          </cell>
          <cell r="D541">
            <v>0</v>
          </cell>
          <cell r="E541">
            <v>65</v>
          </cell>
          <cell r="F541">
            <v>65</v>
          </cell>
          <cell r="G541">
            <v>0</v>
          </cell>
          <cell r="H541">
            <v>65</v>
          </cell>
          <cell r="I541">
            <v>0</v>
          </cell>
          <cell r="J541">
            <v>0</v>
          </cell>
          <cell r="K541">
            <v>0</v>
          </cell>
          <cell r="L541">
            <v>65</v>
          </cell>
        </row>
        <row r="542">
          <cell r="A542" t="str">
            <v>47295184</v>
          </cell>
          <cell r="B542" t="str">
            <v>ЗАО"НПКО МЕТАЛЛОТОРГ"</v>
          </cell>
          <cell r="C542">
            <v>3</v>
          </cell>
          <cell r="D542">
            <v>3</v>
          </cell>
          <cell r="E542">
            <v>0</v>
          </cell>
          <cell r="F542">
            <v>0</v>
          </cell>
          <cell r="G542">
            <v>0</v>
          </cell>
        </row>
        <row r="543">
          <cell r="A543" t="str">
            <v>47297390</v>
          </cell>
          <cell r="B543" t="str">
            <v>ООО "АНЛЕГЕР"</v>
          </cell>
          <cell r="C543">
            <v>4</v>
          </cell>
          <cell r="D543">
            <v>0</v>
          </cell>
          <cell r="E543">
            <v>0</v>
          </cell>
          <cell r="F543">
            <v>4</v>
          </cell>
          <cell r="G543">
            <v>0</v>
          </cell>
          <cell r="H543">
            <v>0</v>
          </cell>
          <cell r="I543">
            <v>4</v>
          </cell>
          <cell r="J543">
            <v>0</v>
          </cell>
          <cell r="K543">
            <v>0</v>
          </cell>
        </row>
        <row r="544">
          <cell r="A544" t="str">
            <v>47308219</v>
          </cell>
          <cell r="B544" t="str">
            <v>ООО "АЛЬХЕНА-А"</v>
          </cell>
          <cell r="C544">
            <v>0</v>
          </cell>
          <cell r="D544">
            <v>40</v>
          </cell>
          <cell r="E544">
            <v>20</v>
          </cell>
          <cell r="F544">
            <v>40</v>
          </cell>
          <cell r="G544">
            <v>20</v>
          </cell>
          <cell r="H544">
            <v>0</v>
          </cell>
          <cell r="I544">
            <v>0</v>
          </cell>
          <cell r="J544">
            <v>0</v>
          </cell>
          <cell r="K544">
            <v>40</v>
          </cell>
          <cell r="L544">
            <v>20</v>
          </cell>
        </row>
        <row r="545">
          <cell r="A545" t="str">
            <v>47345152</v>
          </cell>
          <cell r="B545" t="str">
            <v>ЗАО ТД "МОВЕН"</v>
          </cell>
          <cell r="C545">
            <v>0</v>
          </cell>
          <cell r="D545">
            <v>50</v>
          </cell>
          <cell r="E545">
            <v>172</v>
          </cell>
          <cell r="F545">
            <v>0</v>
          </cell>
          <cell r="G545">
            <v>50</v>
          </cell>
          <cell r="H545">
            <v>0</v>
          </cell>
          <cell r="I545">
            <v>0</v>
          </cell>
          <cell r="J545">
            <v>50</v>
          </cell>
          <cell r="K545">
            <v>172</v>
          </cell>
        </row>
        <row r="546">
          <cell r="A546" t="str">
            <v>47466059</v>
          </cell>
          <cell r="B546" t="str">
            <v>ГФУГП "ЮЖНОЕ НАУЧНО-ПРОИЗВОДСТВЕННОЕ ОБЪЕДИНЕНИЕ ПО МОРСКИМ ГЕОЛОГОРАЗВЕДОЧНЫМ Р</v>
          </cell>
          <cell r="C546">
            <v>0</v>
          </cell>
          <cell r="D546">
            <v>0</v>
          </cell>
          <cell r="E546">
            <v>0</v>
          </cell>
          <cell r="F546">
            <v>0</v>
          </cell>
          <cell r="G546">
            <v>0</v>
          </cell>
          <cell r="H546">
            <v>0</v>
          </cell>
          <cell r="I546">
            <v>0</v>
          </cell>
          <cell r="J546">
            <v>0</v>
          </cell>
        </row>
        <row r="547">
          <cell r="A547" t="str">
            <v>47469402</v>
          </cell>
          <cell r="B547" t="str">
            <v>ООО "АВИАКОМПАНИЯ "ПИЛОТ ИНТЕРНЭШНЛ"</v>
          </cell>
          <cell r="C547">
            <v>0</v>
          </cell>
          <cell r="D547">
            <v>0</v>
          </cell>
          <cell r="E547">
            <v>0</v>
          </cell>
          <cell r="F547">
            <v>0</v>
          </cell>
          <cell r="G547">
            <v>0</v>
          </cell>
          <cell r="H547">
            <v>0</v>
          </cell>
          <cell r="I547">
            <v>0</v>
          </cell>
          <cell r="J547">
            <v>0</v>
          </cell>
        </row>
        <row r="548">
          <cell r="A548" t="str">
            <v>47472841</v>
          </cell>
          <cell r="B548" t="str">
            <v>ООО КОРПОРАЦИЯ АК "ЭЛЕКТРОСЕВКАВМОНТАЖ"</v>
          </cell>
          <cell r="C548">
            <v>0</v>
          </cell>
          <cell r="D548">
            <v>0</v>
          </cell>
          <cell r="E548">
            <v>0</v>
          </cell>
          <cell r="F548">
            <v>0</v>
          </cell>
          <cell r="G548">
            <v>0</v>
          </cell>
          <cell r="H548">
            <v>0</v>
          </cell>
        </row>
        <row r="549">
          <cell r="A549" t="str">
            <v>47473220</v>
          </cell>
          <cell r="B549" t="str">
            <v>ООО "ФИРМА "СИСТЕМ ГИДРООБОРУДОВАНИЯ"</v>
          </cell>
          <cell r="C549">
            <v>20</v>
          </cell>
          <cell r="D549">
            <v>0</v>
          </cell>
          <cell r="E549">
            <v>20</v>
          </cell>
          <cell r="F549">
            <v>20</v>
          </cell>
          <cell r="G549">
            <v>0</v>
          </cell>
          <cell r="H549">
            <v>0</v>
          </cell>
          <cell r="I549">
            <v>0</v>
          </cell>
          <cell r="J549">
            <v>0</v>
          </cell>
          <cell r="K549">
            <v>0</v>
          </cell>
        </row>
        <row r="550">
          <cell r="A550" t="str">
            <v>47482087</v>
          </cell>
          <cell r="B550" t="str">
            <v>"ЛАДА-ЭКСПРЕСС" ООО</v>
          </cell>
          <cell r="C550">
            <v>0</v>
          </cell>
          <cell r="D550">
            <v>1</v>
          </cell>
          <cell r="E550">
            <v>0</v>
          </cell>
          <cell r="F550">
            <v>2</v>
          </cell>
          <cell r="G550">
            <v>0</v>
          </cell>
          <cell r="H550">
            <v>1</v>
          </cell>
          <cell r="I550">
            <v>0</v>
          </cell>
          <cell r="J550">
            <v>2</v>
          </cell>
        </row>
        <row r="551">
          <cell r="A551" t="str">
            <v>47509314</v>
          </cell>
          <cell r="B551" t="str">
            <v>ООО ПКП "АГРОСОЮЗ ОФИЦЕРОВ ЗАПАСА"</v>
          </cell>
          <cell r="C551">
            <v>55</v>
          </cell>
          <cell r="D551">
            <v>0</v>
          </cell>
          <cell r="E551">
            <v>55</v>
          </cell>
          <cell r="F551">
            <v>0</v>
          </cell>
          <cell r="G551">
            <v>0</v>
          </cell>
          <cell r="H551">
            <v>0</v>
          </cell>
          <cell r="I551">
            <v>0</v>
          </cell>
          <cell r="J551">
            <v>0</v>
          </cell>
        </row>
        <row r="552">
          <cell r="A552" t="str">
            <v>47515705</v>
          </cell>
          <cell r="B552" t="str">
            <v>ЗАО "ЭЛРОС-СИБИРЬ"</v>
          </cell>
          <cell r="C552">
            <v>0</v>
          </cell>
          <cell r="D552">
            <v>55</v>
          </cell>
          <cell r="E552">
            <v>106</v>
          </cell>
          <cell r="F552">
            <v>20</v>
          </cell>
          <cell r="G552">
            <v>0</v>
          </cell>
          <cell r="H552">
            <v>55</v>
          </cell>
          <cell r="I552">
            <v>106</v>
          </cell>
          <cell r="J552">
            <v>55</v>
          </cell>
          <cell r="K552">
            <v>106</v>
          </cell>
          <cell r="L552">
            <v>20</v>
          </cell>
        </row>
        <row r="553">
          <cell r="A553" t="str">
            <v>47520445</v>
          </cell>
          <cell r="B553" t="str">
            <v>ЗАО "ЮНИОН-Т"</v>
          </cell>
          <cell r="C553">
            <v>55</v>
          </cell>
          <cell r="D553">
            <v>0</v>
          </cell>
          <cell r="E553">
            <v>55</v>
          </cell>
          <cell r="F553">
            <v>0</v>
          </cell>
          <cell r="G553">
            <v>0</v>
          </cell>
          <cell r="H553">
            <v>55</v>
          </cell>
          <cell r="I553">
            <v>0</v>
          </cell>
          <cell r="J553">
            <v>0</v>
          </cell>
          <cell r="K553">
            <v>0</v>
          </cell>
          <cell r="L553">
            <v>0</v>
          </cell>
        </row>
        <row r="554">
          <cell r="A554" t="str">
            <v>47534524</v>
          </cell>
          <cell r="B554" t="str">
            <v>ООО"ТРИАДА-АВТО"</v>
          </cell>
          <cell r="C554">
            <v>0</v>
          </cell>
          <cell r="D554">
            <v>0</v>
          </cell>
          <cell r="E554">
            <v>0</v>
          </cell>
          <cell r="F554">
            <v>0</v>
          </cell>
          <cell r="G554">
            <v>0</v>
          </cell>
          <cell r="H554">
            <v>0</v>
          </cell>
        </row>
        <row r="555">
          <cell r="A555" t="str">
            <v>47536251</v>
          </cell>
          <cell r="B555" t="str">
            <v>ООО"ДИАСТАТ"</v>
          </cell>
          <cell r="C555">
            <v>6</v>
          </cell>
          <cell r="D555">
            <v>0</v>
          </cell>
          <cell r="E555">
            <v>6</v>
          </cell>
          <cell r="F555">
            <v>0</v>
          </cell>
          <cell r="G555">
            <v>0</v>
          </cell>
          <cell r="H555">
            <v>0</v>
          </cell>
          <cell r="I555">
            <v>6</v>
          </cell>
          <cell r="J555">
            <v>0</v>
          </cell>
          <cell r="K555">
            <v>0</v>
          </cell>
          <cell r="L555">
            <v>0</v>
          </cell>
        </row>
        <row r="556">
          <cell r="A556" t="str">
            <v>47738316</v>
          </cell>
          <cell r="B556" t="str">
            <v>ООО "МЕРИДИАН-98"</v>
          </cell>
          <cell r="C556">
            <v>106</v>
          </cell>
          <cell r="D556">
            <v>106</v>
          </cell>
          <cell r="E556">
            <v>0</v>
          </cell>
          <cell r="F556">
            <v>0</v>
          </cell>
          <cell r="G556">
            <v>0</v>
          </cell>
          <cell r="H556">
            <v>0</v>
          </cell>
          <cell r="I556">
            <v>0</v>
          </cell>
          <cell r="J556">
            <v>0</v>
          </cell>
          <cell r="K556">
            <v>0</v>
          </cell>
          <cell r="L556">
            <v>106</v>
          </cell>
        </row>
        <row r="557">
          <cell r="A557" t="str">
            <v>47796934</v>
          </cell>
          <cell r="B557" t="str">
            <v>ООО "ТОРГОВОЕ ПРЕДСТАВИТЕЛЬСТВО ХЛФ"</v>
          </cell>
          <cell r="C557">
            <v>0</v>
          </cell>
          <cell r="D557">
            <v>20</v>
          </cell>
          <cell r="E557">
            <v>0</v>
          </cell>
          <cell r="F557">
            <v>20</v>
          </cell>
          <cell r="G557">
            <v>0</v>
          </cell>
          <cell r="H557">
            <v>0</v>
          </cell>
          <cell r="I557">
            <v>0</v>
          </cell>
          <cell r="J557">
            <v>0</v>
          </cell>
          <cell r="K557">
            <v>0</v>
          </cell>
          <cell r="L557">
            <v>20</v>
          </cell>
        </row>
        <row r="558">
          <cell r="A558" t="str">
            <v>47809950</v>
          </cell>
          <cell r="B558" t="str">
            <v>АРИАНА ООО</v>
          </cell>
          <cell r="C558">
            <v>152</v>
          </cell>
          <cell r="D558">
            <v>0</v>
          </cell>
          <cell r="E558">
            <v>152</v>
          </cell>
          <cell r="F558">
            <v>0</v>
          </cell>
          <cell r="G558">
            <v>0</v>
          </cell>
          <cell r="H558">
            <v>0</v>
          </cell>
          <cell r="I558">
            <v>0</v>
          </cell>
          <cell r="J558">
            <v>0</v>
          </cell>
        </row>
        <row r="559">
          <cell r="A559" t="str">
            <v>48009341</v>
          </cell>
          <cell r="B559" t="str">
            <v>ЗАО"НПП"КЛАПАН"</v>
          </cell>
          <cell r="C559">
            <v>0</v>
          </cell>
          <cell r="D559">
            <v>30</v>
          </cell>
          <cell r="E559">
            <v>0</v>
          </cell>
          <cell r="F559">
            <v>30</v>
          </cell>
          <cell r="G559">
            <v>0</v>
          </cell>
          <cell r="H559">
            <v>0</v>
          </cell>
          <cell r="I559">
            <v>0</v>
          </cell>
          <cell r="J559">
            <v>0</v>
          </cell>
          <cell r="K559">
            <v>30</v>
          </cell>
        </row>
        <row r="560">
          <cell r="A560" t="str">
            <v>48025179</v>
          </cell>
          <cell r="B560" t="str">
            <v>ООО "ГОРНЯКЭКСПОРТ"</v>
          </cell>
          <cell r="C560">
            <v>0</v>
          </cell>
          <cell r="D560">
            <v>0</v>
          </cell>
          <cell r="E560">
            <v>59</v>
          </cell>
          <cell r="F560">
            <v>0</v>
          </cell>
          <cell r="G560">
            <v>0</v>
          </cell>
          <cell r="H560">
            <v>0</v>
          </cell>
          <cell r="I560">
            <v>59</v>
          </cell>
        </row>
        <row r="561">
          <cell r="A561" t="str">
            <v>48052680</v>
          </cell>
          <cell r="B561" t="str">
            <v>ООО "МЕТАЛЛХИМСНАБ"</v>
          </cell>
          <cell r="C561">
            <v>0</v>
          </cell>
          <cell r="D561">
            <v>20</v>
          </cell>
          <cell r="E561">
            <v>0</v>
          </cell>
          <cell r="F561">
            <v>0</v>
          </cell>
          <cell r="G561">
            <v>0</v>
          </cell>
          <cell r="H561">
            <v>0</v>
          </cell>
          <cell r="I561">
            <v>0</v>
          </cell>
          <cell r="J561">
            <v>0</v>
          </cell>
          <cell r="K561">
            <v>0</v>
          </cell>
          <cell r="L561">
            <v>20</v>
          </cell>
        </row>
        <row r="562">
          <cell r="A562" t="str">
            <v>48061330</v>
          </cell>
          <cell r="B562" t="str">
            <v>ОАО "ПРОИЗВОДСТВЕННОЕ ОБ'ЕДИНЕНИЕ ВОЛЖСКИЙ ТРУБНЫЙ ЗАВОД"</v>
          </cell>
          <cell r="C562">
            <v>0</v>
          </cell>
          <cell r="D562">
            <v>0</v>
          </cell>
          <cell r="E562">
            <v>204</v>
          </cell>
          <cell r="F562">
            <v>0</v>
          </cell>
          <cell r="G562">
            <v>0</v>
          </cell>
          <cell r="H562">
            <v>4025</v>
          </cell>
          <cell r="I562">
            <v>204</v>
          </cell>
          <cell r="J562">
            <v>1662</v>
          </cell>
          <cell r="K562">
            <v>397</v>
          </cell>
          <cell r="L562">
            <v>4025</v>
          </cell>
        </row>
        <row r="563">
          <cell r="A563" t="str">
            <v>48091928</v>
          </cell>
          <cell r="B563" t="str">
            <v>ЗАО " САМАРАКАБЕЛЬ "</v>
          </cell>
          <cell r="C563">
            <v>0</v>
          </cell>
          <cell r="D563">
            <v>1</v>
          </cell>
          <cell r="E563">
            <v>0</v>
          </cell>
          <cell r="F563">
            <v>1</v>
          </cell>
          <cell r="G563">
            <v>9</v>
          </cell>
          <cell r="H563">
            <v>0</v>
          </cell>
          <cell r="I563">
            <v>1</v>
          </cell>
          <cell r="J563">
            <v>0</v>
          </cell>
          <cell r="K563">
            <v>9</v>
          </cell>
        </row>
        <row r="564">
          <cell r="A564" t="str">
            <v>48096363</v>
          </cell>
          <cell r="B564" t="str">
            <v>ООО"АСТРО-ЛИЗИНГ"</v>
          </cell>
          <cell r="C564">
            <v>0</v>
          </cell>
          <cell r="D564">
            <v>8</v>
          </cell>
          <cell r="E564">
            <v>0</v>
          </cell>
          <cell r="F564">
            <v>8</v>
          </cell>
          <cell r="G564">
            <v>0</v>
          </cell>
          <cell r="H564">
            <v>0</v>
          </cell>
          <cell r="I564">
            <v>0</v>
          </cell>
          <cell r="J564">
            <v>8</v>
          </cell>
        </row>
        <row r="565">
          <cell r="A565" t="str">
            <v>48223086</v>
          </cell>
          <cell r="B565" t="str">
            <v>"ПКП ТЕХПРОМ" ООО</v>
          </cell>
          <cell r="C565">
            <v>0</v>
          </cell>
          <cell r="D565">
            <v>0</v>
          </cell>
          <cell r="E565">
            <v>0</v>
          </cell>
          <cell r="F565">
            <v>0</v>
          </cell>
          <cell r="G565">
            <v>0</v>
          </cell>
          <cell r="H565">
            <v>0</v>
          </cell>
          <cell r="I565">
            <v>0</v>
          </cell>
          <cell r="J565">
            <v>0</v>
          </cell>
          <cell r="K565">
            <v>0</v>
          </cell>
        </row>
        <row r="566">
          <cell r="A566" t="str">
            <v>48333159</v>
          </cell>
          <cell r="B566" t="str">
            <v>ЗАО "МЕТАЛЛОПТ"</v>
          </cell>
          <cell r="C566">
            <v>0</v>
          </cell>
          <cell r="D566">
            <v>0</v>
          </cell>
          <cell r="E566">
            <v>0</v>
          </cell>
          <cell r="F566">
            <v>0</v>
          </cell>
          <cell r="G566">
            <v>0</v>
          </cell>
          <cell r="H566">
            <v>0</v>
          </cell>
          <cell r="I566">
            <v>60</v>
          </cell>
          <cell r="J566">
            <v>0</v>
          </cell>
          <cell r="K566">
            <v>138</v>
          </cell>
          <cell r="L566">
            <v>138</v>
          </cell>
        </row>
        <row r="567">
          <cell r="A567" t="str">
            <v>48333165</v>
          </cell>
          <cell r="B567" t="str">
            <v>ЗАО "ЭЛИСТА-СТАЛЬПРОМ"</v>
          </cell>
          <cell r="C567">
            <v>0</v>
          </cell>
          <cell r="D567">
            <v>0</v>
          </cell>
          <cell r="E567">
            <v>60</v>
          </cell>
          <cell r="F567">
            <v>0</v>
          </cell>
          <cell r="G567">
            <v>0</v>
          </cell>
          <cell r="H567">
            <v>0</v>
          </cell>
          <cell r="I567">
            <v>0</v>
          </cell>
          <cell r="J567">
            <v>0</v>
          </cell>
          <cell r="K567">
            <v>0</v>
          </cell>
          <cell r="L567">
            <v>60</v>
          </cell>
        </row>
        <row r="568">
          <cell r="A568" t="str">
            <v>48343850</v>
          </cell>
          <cell r="B568" t="str">
            <v>ОБЩЕСТВО С ОГРАНИЧЕННОЙ ОТВЕТСТВЕННОСТЬЮ "ТАЙПАН"</v>
          </cell>
          <cell r="C568">
            <v>0</v>
          </cell>
          <cell r="D568">
            <v>0</v>
          </cell>
          <cell r="E568">
            <v>0</v>
          </cell>
          <cell r="F568">
            <v>0</v>
          </cell>
          <cell r="G568">
            <v>0</v>
          </cell>
          <cell r="H568">
            <v>0</v>
          </cell>
          <cell r="I568">
            <v>0</v>
          </cell>
          <cell r="J568">
            <v>0</v>
          </cell>
          <cell r="K568">
            <v>0</v>
          </cell>
          <cell r="L568">
            <v>0</v>
          </cell>
        </row>
        <row r="569">
          <cell r="A569" t="str">
            <v>48571054</v>
          </cell>
          <cell r="B569" t="str">
            <v>ООО "ФАНКО"                                                                 3309</v>
          </cell>
          <cell r="C569">
            <v>0</v>
          </cell>
          <cell r="D569">
            <v>200</v>
          </cell>
          <cell r="E569">
            <v>0</v>
          </cell>
          <cell r="F569">
            <v>0</v>
          </cell>
          <cell r="G569">
            <v>0</v>
          </cell>
          <cell r="H569">
            <v>0</v>
          </cell>
          <cell r="I569">
            <v>0</v>
          </cell>
          <cell r="J569">
            <v>0</v>
          </cell>
          <cell r="K569">
            <v>200</v>
          </cell>
        </row>
        <row r="570">
          <cell r="A570" t="str">
            <v>48574644</v>
          </cell>
          <cell r="B570" t="str">
            <v>ООО "УРАЛОПТВНЕШТОРГ"</v>
          </cell>
          <cell r="C570">
            <v>0</v>
          </cell>
          <cell r="D570">
            <v>0</v>
          </cell>
          <cell r="E570">
            <v>43</v>
          </cell>
          <cell r="F570">
            <v>95</v>
          </cell>
          <cell r="G570">
            <v>0</v>
          </cell>
          <cell r="H570">
            <v>0</v>
          </cell>
          <cell r="I570">
            <v>0</v>
          </cell>
          <cell r="J570">
            <v>95</v>
          </cell>
          <cell r="K570">
            <v>43</v>
          </cell>
          <cell r="L570">
            <v>95</v>
          </cell>
        </row>
        <row r="571">
          <cell r="A571" t="str">
            <v>48578062</v>
          </cell>
          <cell r="B571" t="str">
            <v>ООО "СУЗМК-ЭНЕРГО"</v>
          </cell>
          <cell r="C571">
            <v>6</v>
          </cell>
          <cell r="D571">
            <v>6</v>
          </cell>
          <cell r="E571">
            <v>0</v>
          </cell>
          <cell r="F571">
            <v>0</v>
          </cell>
          <cell r="G571">
            <v>0</v>
          </cell>
          <cell r="H571">
            <v>0</v>
          </cell>
          <cell r="I571">
            <v>6</v>
          </cell>
        </row>
        <row r="572">
          <cell r="A572" t="str">
            <v>48586877</v>
          </cell>
          <cell r="B572" t="str">
            <v>ООО "АГРОПРОМ"</v>
          </cell>
          <cell r="C572">
            <v>0</v>
          </cell>
          <cell r="D572">
            <v>100</v>
          </cell>
          <cell r="E572">
            <v>63</v>
          </cell>
          <cell r="F572">
            <v>11</v>
          </cell>
          <cell r="G572">
            <v>100</v>
          </cell>
          <cell r="H572">
            <v>100</v>
          </cell>
          <cell r="I572">
            <v>11</v>
          </cell>
          <cell r="J572">
            <v>63</v>
          </cell>
          <cell r="K572">
            <v>0</v>
          </cell>
          <cell r="L572">
            <v>11</v>
          </cell>
        </row>
        <row r="573">
          <cell r="A573" t="str">
            <v>48805138</v>
          </cell>
          <cell r="B573" t="str">
            <v>ТОО "ФИРМА МИР"                         144007 МОСКОВСКАЯ ОБЛ.,Г.ЭЛЕКТРОСТАЛЬ,</v>
          </cell>
          <cell r="C573">
            <v>0</v>
          </cell>
          <cell r="D573">
            <v>20</v>
          </cell>
          <cell r="E573">
            <v>0</v>
          </cell>
          <cell r="F573">
            <v>20</v>
          </cell>
          <cell r="G573">
            <v>0</v>
          </cell>
          <cell r="H573">
            <v>0</v>
          </cell>
          <cell r="I573">
            <v>0</v>
          </cell>
          <cell r="J573">
            <v>20</v>
          </cell>
        </row>
        <row r="574">
          <cell r="A574" t="str">
            <v>48936780</v>
          </cell>
          <cell r="B574" t="str">
            <v>ООО "ДИА-ГЛОРИЯ"</v>
          </cell>
          <cell r="C574">
            <v>0</v>
          </cell>
          <cell r="D574">
            <v>20</v>
          </cell>
          <cell r="E574">
            <v>0</v>
          </cell>
          <cell r="F574">
            <v>0</v>
          </cell>
          <cell r="G574">
            <v>0</v>
          </cell>
          <cell r="H574">
            <v>0</v>
          </cell>
          <cell r="I574">
            <v>0</v>
          </cell>
          <cell r="J574">
            <v>0</v>
          </cell>
          <cell r="K574">
            <v>20</v>
          </cell>
        </row>
        <row r="575">
          <cell r="A575" t="str">
            <v>48983845</v>
          </cell>
          <cell r="B575" t="str">
            <v>CТPОЙПЛОЩАДКА"ТPАНСПОPТНЫЙ И КОММЕPЧЕСКИЙ ЦЕНТP" *F7833013007</v>
          </cell>
          <cell r="C575">
            <v>0</v>
          </cell>
          <cell r="D575">
            <v>0</v>
          </cell>
          <cell r="E575">
            <v>0</v>
          </cell>
          <cell r="F575">
            <v>0</v>
          </cell>
          <cell r="G575">
            <v>0</v>
          </cell>
          <cell r="H575">
            <v>0</v>
          </cell>
          <cell r="I575">
            <v>0</v>
          </cell>
          <cell r="J575">
            <v>0</v>
          </cell>
          <cell r="K575">
            <v>0</v>
          </cell>
        </row>
        <row r="576">
          <cell r="A576" t="str">
            <v>48993602</v>
          </cell>
          <cell r="B576" t="str">
            <v>ООО"БАЛТИЙСКАЯ ГАВАНЬ"</v>
          </cell>
          <cell r="C576">
            <v>0</v>
          </cell>
          <cell r="D576">
            <v>24</v>
          </cell>
          <cell r="E576">
            <v>0</v>
          </cell>
          <cell r="F576">
            <v>24</v>
          </cell>
          <cell r="G576">
            <v>0</v>
          </cell>
          <cell r="H576">
            <v>0</v>
          </cell>
          <cell r="I576">
            <v>0</v>
          </cell>
          <cell r="J576">
            <v>0</v>
          </cell>
          <cell r="K576">
            <v>0</v>
          </cell>
          <cell r="L576">
            <v>24</v>
          </cell>
        </row>
        <row r="577">
          <cell r="A577" t="str">
            <v>49000810</v>
          </cell>
          <cell r="B577" t="str">
            <v>ООО"МЕТСТАР"</v>
          </cell>
          <cell r="C577">
            <v>0</v>
          </cell>
          <cell r="D577">
            <v>39</v>
          </cell>
          <cell r="E577">
            <v>0</v>
          </cell>
          <cell r="F577">
            <v>39</v>
          </cell>
          <cell r="G577">
            <v>87</v>
          </cell>
          <cell r="H577">
            <v>0</v>
          </cell>
          <cell r="I577">
            <v>0</v>
          </cell>
          <cell r="J577">
            <v>0</v>
          </cell>
          <cell r="K577">
            <v>39</v>
          </cell>
          <cell r="L577">
            <v>87</v>
          </cell>
        </row>
        <row r="578">
          <cell r="A578" t="str">
            <v>49084310</v>
          </cell>
          <cell r="B578" t="str">
            <v>ООО"ТОРГОВЫЙ ДОМ ГЕОИНТЕХ"</v>
          </cell>
          <cell r="C578">
            <v>0</v>
          </cell>
          <cell r="D578">
            <v>50</v>
          </cell>
          <cell r="E578">
            <v>50</v>
          </cell>
          <cell r="F578">
            <v>0</v>
          </cell>
          <cell r="G578">
            <v>50</v>
          </cell>
          <cell r="H578">
            <v>50</v>
          </cell>
          <cell r="I578">
            <v>50</v>
          </cell>
          <cell r="J578">
            <v>126</v>
          </cell>
        </row>
        <row r="579">
          <cell r="A579" t="str">
            <v>49103450</v>
          </cell>
          <cell r="B579" t="str">
            <v>ЗАО"СВЯЗЬИНФОРМКОМПЛЕКТ"</v>
          </cell>
          <cell r="C579">
            <v>0</v>
          </cell>
          <cell r="D579">
            <v>30</v>
          </cell>
          <cell r="E579">
            <v>0</v>
          </cell>
          <cell r="F579">
            <v>30</v>
          </cell>
          <cell r="G579">
            <v>0</v>
          </cell>
          <cell r="H579">
            <v>0</v>
          </cell>
          <cell r="I579">
            <v>0</v>
          </cell>
          <cell r="J579">
            <v>0</v>
          </cell>
          <cell r="K579">
            <v>30</v>
          </cell>
        </row>
        <row r="580">
          <cell r="A580" t="str">
            <v>49358061</v>
          </cell>
          <cell r="B580" t="str">
            <v>ООО "ЛЕРТОН"</v>
          </cell>
          <cell r="C580">
            <v>0</v>
          </cell>
          <cell r="D580">
            <v>66</v>
          </cell>
          <cell r="E580">
            <v>0</v>
          </cell>
          <cell r="F580">
            <v>66</v>
          </cell>
          <cell r="G580">
            <v>0</v>
          </cell>
          <cell r="H580">
            <v>0</v>
          </cell>
          <cell r="I580">
            <v>0</v>
          </cell>
          <cell r="J580">
            <v>0</v>
          </cell>
          <cell r="K580">
            <v>0</v>
          </cell>
          <cell r="L580">
            <v>66</v>
          </cell>
        </row>
        <row r="581">
          <cell r="A581" t="str">
            <v>49538662</v>
          </cell>
          <cell r="B581" t="str">
            <v>ООО "УРАЛПРОМЭКС"                                                           3599</v>
          </cell>
          <cell r="C581">
            <v>0</v>
          </cell>
          <cell r="D581">
            <v>40</v>
          </cell>
          <cell r="E581">
            <v>0</v>
          </cell>
          <cell r="F581">
            <v>40</v>
          </cell>
          <cell r="G581">
            <v>0</v>
          </cell>
          <cell r="H581">
            <v>0</v>
          </cell>
          <cell r="I581">
            <v>0</v>
          </cell>
          <cell r="J581">
            <v>0</v>
          </cell>
          <cell r="K581">
            <v>40</v>
          </cell>
        </row>
        <row r="582">
          <cell r="A582" t="str">
            <v>49551711</v>
          </cell>
          <cell r="B582" t="str">
            <v>ООО "РЭО"(РЕГИОНАЛЬНОЕ ЭКОНОМИЧЕСКОЕ ОБЪЕДИНЕНИЕ)                           3608</v>
          </cell>
          <cell r="C582">
            <v>0</v>
          </cell>
          <cell r="D582">
            <v>55</v>
          </cell>
          <cell r="E582">
            <v>0</v>
          </cell>
          <cell r="F582">
            <v>55</v>
          </cell>
          <cell r="G582">
            <v>0</v>
          </cell>
          <cell r="H582">
            <v>0</v>
          </cell>
          <cell r="I582">
            <v>0</v>
          </cell>
          <cell r="J582">
            <v>0</v>
          </cell>
          <cell r="K582">
            <v>0</v>
          </cell>
          <cell r="L582">
            <v>55</v>
          </cell>
        </row>
        <row r="583">
          <cell r="A583" t="str">
            <v>49728204</v>
          </cell>
          <cell r="B583" t="str">
            <v>ООО"УСПЕХ-98"</v>
          </cell>
          <cell r="C583">
            <v>0</v>
          </cell>
          <cell r="D583">
            <v>0</v>
          </cell>
          <cell r="E583">
            <v>0</v>
          </cell>
          <cell r="F583">
            <v>0</v>
          </cell>
          <cell r="G583">
            <v>0</v>
          </cell>
          <cell r="H583">
            <v>0</v>
          </cell>
          <cell r="I583">
            <v>0</v>
          </cell>
          <cell r="J583">
            <v>0</v>
          </cell>
          <cell r="K583">
            <v>0</v>
          </cell>
        </row>
        <row r="584">
          <cell r="A584" t="str">
            <v>80398672</v>
          </cell>
          <cell r="B584" t="str">
            <v>ВРОНСКИЙ ВИТАЛИЙ ГЕННАДЬЕВИЧ, 692060,</v>
          </cell>
          <cell r="C584">
            <v>0</v>
          </cell>
          <cell r="D584">
            <v>83</v>
          </cell>
          <cell r="E584">
            <v>46</v>
          </cell>
          <cell r="F584">
            <v>0</v>
          </cell>
          <cell r="G584">
            <v>83</v>
          </cell>
          <cell r="H584">
            <v>46</v>
          </cell>
          <cell r="I584">
            <v>0</v>
          </cell>
          <cell r="J584">
            <v>0</v>
          </cell>
          <cell r="K584">
            <v>83</v>
          </cell>
          <cell r="L584">
            <v>46</v>
          </cell>
        </row>
        <row r="585">
          <cell r="A585" t="str">
            <v>80479488</v>
          </cell>
          <cell r="B585" t="str">
            <v>ЛЕМЕШКО ИГОРЬ ВЛАДИМИРОВИЧ</v>
          </cell>
          <cell r="C585">
            <v>0</v>
          </cell>
          <cell r="D585">
            <v>965</v>
          </cell>
          <cell r="E585">
            <v>0</v>
          </cell>
          <cell r="F585">
            <v>965</v>
          </cell>
          <cell r="G585">
            <v>0</v>
          </cell>
          <cell r="H585">
            <v>0</v>
          </cell>
          <cell r="I585">
            <v>0</v>
          </cell>
          <cell r="J585">
            <v>0</v>
          </cell>
          <cell r="K585">
            <v>0</v>
          </cell>
          <cell r="L585">
            <v>965</v>
          </cell>
        </row>
        <row r="586">
          <cell r="A586" t="str">
            <v>80578227</v>
          </cell>
          <cell r="B586" t="str">
            <v>ЧП ФИСЕНКО ПАВЕЛ ВИКТОРОВИЧ</v>
          </cell>
          <cell r="C586">
            <v>19</v>
          </cell>
          <cell r="D586">
            <v>0</v>
          </cell>
          <cell r="E586">
            <v>19</v>
          </cell>
          <cell r="F586">
            <v>0</v>
          </cell>
          <cell r="G586">
            <v>19</v>
          </cell>
          <cell r="H586">
            <v>0</v>
          </cell>
          <cell r="I586">
            <v>0</v>
          </cell>
          <cell r="J586">
            <v>0</v>
          </cell>
          <cell r="K586">
            <v>0</v>
          </cell>
        </row>
        <row r="587">
          <cell r="A587" t="str">
            <v>80578894</v>
          </cell>
          <cell r="B587" t="str">
            <v>ПАВЛЮК СЕРГЕЙ ДМИТРИЕВИЧ</v>
          </cell>
          <cell r="C587">
            <v>36</v>
          </cell>
          <cell r="D587">
            <v>36</v>
          </cell>
          <cell r="E587">
            <v>0</v>
          </cell>
          <cell r="F587">
            <v>0</v>
          </cell>
          <cell r="G587">
            <v>0</v>
          </cell>
          <cell r="H587">
            <v>0</v>
          </cell>
          <cell r="I587">
            <v>0</v>
          </cell>
          <cell r="J587">
            <v>20</v>
          </cell>
        </row>
        <row r="588">
          <cell r="A588" t="str">
            <v>80685934</v>
          </cell>
          <cell r="B588" t="str">
            <v>ЧП КАРАСЕВ А.Н.</v>
          </cell>
          <cell r="C588">
            <v>0</v>
          </cell>
          <cell r="D588">
            <v>0</v>
          </cell>
          <cell r="E588">
            <v>0</v>
          </cell>
          <cell r="F588">
            <v>0</v>
          </cell>
          <cell r="G588">
            <v>0</v>
          </cell>
          <cell r="H588">
            <v>37</v>
          </cell>
          <cell r="I588">
            <v>0</v>
          </cell>
          <cell r="J588">
            <v>37</v>
          </cell>
          <cell r="K588">
            <v>0</v>
          </cell>
          <cell r="L588">
            <v>37</v>
          </cell>
        </row>
        <row r="589">
          <cell r="A589" t="str">
            <v>81629599</v>
          </cell>
          <cell r="B589" t="str">
            <v>ПРЕД-ЛЬ ДАНИЛЬЧЕНКО ВИТАЛИЙ ГРИГОРЬЕВИЧ СВ-ВО N31 ОТ06.03.96 ВЫДАНО КОКСОВСКОЙ А</v>
          </cell>
          <cell r="C589">
            <v>0</v>
          </cell>
          <cell r="D589">
            <v>0</v>
          </cell>
          <cell r="E589">
            <v>15</v>
          </cell>
          <cell r="F589">
            <v>0</v>
          </cell>
          <cell r="G589">
            <v>0</v>
          </cell>
          <cell r="H589">
            <v>15</v>
          </cell>
        </row>
        <row r="590">
          <cell r="A590" t="str">
            <v>81742798</v>
          </cell>
          <cell r="B590" t="str">
            <v>ПРЕДПРИНИМАТЕЛЬ ТАДЕР И.З.</v>
          </cell>
          <cell r="C590">
            <v>0</v>
          </cell>
          <cell r="D590">
            <v>0</v>
          </cell>
          <cell r="E590">
            <v>0</v>
          </cell>
          <cell r="F590">
            <v>0</v>
          </cell>
          <cell r="G590">
            <v>0</v>
          </cell>
          <cell r="H590">
            <v>0</v>
          </cell>
          <cell r="I590">
            <v>12</v>
          </cell>
          <cell r="J590">
            <v>0</v>
          </cell>
          <cell r="K590">
            <v>0</v>
          </cell>
          <cell r="L590">
            <v>12</v>
          </cell>
        </row>
        <row r="591">
          <cell r="A591" t="str">
            <v>82628700</v>
          </cell>
          <cell r="B591" t="str">
            <v>БАРТЕНЬЕВА ЕЛЕНА ВЛАДИМИРОВНА</v>
          </cell>
          <cell r="C591">
            <v>0</v>
          </cell>
          <cell r="D591">
            <v>18</v>
          </cell>
          <cell r="E591">
            <v>0</v>
          </cell>
          <cell r="F591">
            <v>18</v>
          </cell>
          <cell r="G591">
            <v>0</v>
          </cell>
          <cell r="H591">
            <v>0</v>
          </cell>
          <cell r="I591">
            <v>0</v>
          </cell>
          <cell r="J591">
            <v>0</v>
          </cell>
          <cell r="K591">
            <v>0</v>
          </cell>
          <cell r="L591">
            <v>18</v>
          </cell>
        </row>
        <row r="592">
          <cell r="A592" t="str">
            <v>82816808</v>
          </cell>
          <cell r="B592" t="str">
            <v>СОЛОВЬЕВ Н.К.ЧАСТ.ПРЕДПРИН.С-ВО И №2963</v>
          </cell>
          <cell r="C592">
            <v>0</v>
          </cell>
          <cell r="D592">
            <v>7</v>
          </cell>
          <cell r="E592">
            <v>0</v>
          </cell>
          <cell r="F592">
            <v>7</v>
          </cell>
          <cell r="G592">
            <v>0</v>
          </cell>
          <cell r="H592">
            <v>0</v>
          </cell>
          <cell r="I592">
            <v>0</v>
          </cell>
          <cell r="J592">
            <v>0</v>
          </cell>
          <cell r="K592">
            <v>0</v>
          </cell>
          <cell r="L592">
            <v>7</v>
          </cell>
        </row>
        <row r="593">
          <cell r="A593" t="str">
            <v>84329975</v>
          </cell>
          <cell r="B593" t="str">
            <v>ГУДЫКОВА ГАЛЬЯ АЙПЕРГЕНОВНА-ИНДИВИДУАЛЬНЫЙ ПРЕДПРИНИМАТЕЛЬ</v>
          </cell>
          <cell r="C593">
            <v>1</v>
          </cell>
          <cell r="D593">
            <v>4</v>
          </cell>
          <cell r="E593">
            <v>1</v>
          </cell>
          <cell r="F593">
            <v>2</v>
          </cell>
          <cell r="G593">
            <v>0</v>
          </cell>
          <cell r="H593">
            <v>0</v>
          </cell>
          <cell r="I593">
            <v>1</v>
          </cell>
          <cell r="J593">
            <v>0</v>
          </cell>
        </row>
        <row r="594">
          <cell r="A594" t="str">
            <v>84583018</v>
          </cell>
          <cell r="B594" t="str">
            <v>ИНДИВИДУАЛЬНЫЙ ПРЕДПРИНИМАТЕЛЬ БРИСКИН ВАЛЕРИЙ МОИСЕЕВИЧ</v>
          </cell>
          <cell r="C594">
            <v>0</v>
          </cell>
          <cell r="D594">
            <v>0</v>
          </cell>
          <cell r="E594">
            <v>0</v>
          </cell>
          <cell r="F594">
            <v>0</v>
          </cell>
        </row>
        <row r="595">
          <cell r="A595" t="str">
            <v>84714265</v>
          </cell>
          <cell r="B595" t="str">
            <v>КОНДРАТОВ СЕРГЕЙ ВАЛЕРЬЕВИЧ П-Т XI-ТО 632094 ОТ 09.01.87 СЛАВГ.ГОВД,СВ-ВО №3098</v>
          </cell>
          <cell r="C595">
            <v>0</v>
          </cell>
          <cell r="D595">
            <v>0</v>
          </cell>
          <cell r="E595">
            <v>10</v>
          </cell>
          <cell r="F595">
            <v>43</v>
          </cell>
          <cell r="G595">
            <v>10</v>
          </cell>
          <cell r="H595">
            <v>0</v>
          </cell>
          <cell r="I595">
            <v>0</v>
          </cell>
          <cell r="J595">
            <v>0</v>
          </cell>
          <cell r="K595">
            <v>43</v>
          </cell>
          <cell r="L595">
            <v>10</v>
          </cell>
        </row>
        <row r="596">
          <cell r="A596" t="str">
            <v>84719245</v>
          </cell>
          <cell r="B596" t="str">
            <v>КАЛИМУЛЛИН РАЛИФ РАЛИФФОВИЧ,СВ.ПРЕДПРИН.№ 8870</v>
          </cell>
          <cell r="C596">
            <v>0</v>
          </cell>
          <cell r="D596">
            <v>26</v>
          </cell>
          <cell r="E596">
            <v>0</v>
          </cell>
          <cell r="F596">
            <v>0</v>
          </cell>
          <cell r="G596">
            <v>0</v>
          </cell>
          <cell r="H596">
            <v>0</v>
          </cell>
          <cell r="I596">
            <v>0</v>
          </cell>
          <cell r="J596">
            <v>26</v>
          </cell>
        </row>
        <row r="597">
          <cell r="A597" t="str">
            <v>84766256</v>
          </cell>
          <cell r="B597" t="str">
            <v>ИП АЗОВ АРСЕН ЗАЛИКОЕВИЧ</v>
          </cell>
          <cell r="C597">
            <v>0</v>
          </cell>
          <cell r="D597">
            <v>70</v>
          </cell>
          <cell r="E597">
            <v>70</v>
          </cell>
          <cell r="F597">
            <v>0</v>
          </cell>
          <cell r="G597">
            <v>70</v>
          </cell>
          <cell r="H597">
            <v>70</v>
          </cell>
          <cell r="I597">
            <v>0</v>
          </cell>
          <cell r="J597">
            <v>0</v>
          </cell>
          <cell r="K597">
            <v>70</v>
          </cell>
          <cell r="L597">
            <v>70</v>
          </cell>
        </row>
        <row r="598">
          <cell r="A598" t="str">
            <v>84953946</v>
          </cell>
          <cell r="B598" t="str">
            <v>ЧП ФОКИН ВЯЧЕСЛАВ НИКОЛАЕВИЧ</v>
          </cell>
          <cell r="C598">
            <v>0</v>
          </cell>
          <cell r="D598">
            <v>0</v>
          </cell>
          <cell r="E598">
            <v>0</v>
          </cell>
          <cell r="F598">
            <v>0</v>
          </cell>
          <cell r="G598">
            <v>0</v>
          </cell>
          <cell r="H598">
            <v>44</v>
          </cell>
          <cell r="I598">
            <v>0</v>
          </cell>
          <cell r="J598">
            <v>0</v>
          </cell>
          <cell r="K598">
            <v>0</v>
          </cell>
          <cell r="L598">
            <v>44</v>
          </cell>
        </row>
        <row r="599">
          <cell r="A599" t="str">
            <v>85154549</v>
          </cell>
          <cell r="B599" t="str">
            <v>ЧП БАРЫШЕВ МИХАИЛ ЮРЬЕВИЧ</v>
          </cell>
          <cell r="C599">
            <v>27</v>
          </cell>
          <cell r="D599">
            <v>0</v>
          </cell>
          <cell r="E599">
            <v>0</v>
          </cell>
          <cell r="F599">
            <v>0</v>
          </cell>
          <cell r="G599">
            <v>0</v>
          </cell>
          <cell r="H599">
            <v>0</v>
          </cell>
          <cell r="I599">
            <v>0</v>
          </cell>
        </row>
        <row r="600">
          <cell r="A600" t="str">
            <v>85155342</v>
          </cell>
          <cell r="B600" t="str">
            <v>"ПБОЮЛ СМОЛИН Ю.А."</v>
          </cell>
          <cell r="C600">
            <v>120</v>
          </cell>
          <cell r="D600">
            <v>0</v>
          </cell>
          <cell r="E600">
            <v>0</v>
          </cell>
          <cell r="F600">
            <v>0</v>
          </cell>
          <cell r="G600">
            <v>0</v>
          </cell>
        </row>
        <row r="601">
          <cell r="A601" t="str">
            <v>85164631</v>
          </cell>
          <cell r="B601" t="str">
            <v>ПБОЮЛ АДАМЯН Ю.У.</v>
          </cell>
          <cell r="C601">
            <v>15</v>
          </cell>
          <cell r="D601">
            <v>0</v>
          </cell>
          <cell r="E601">
            <v>15</v>
          </cell>
          <cell r="F601">
            <v>0</v>
          </cell>
          <cell r="G601">
            <v>0</v>
          </cell>
          <cell r="H601">
            <v>15</v>
          </cell>
          <cell r="I601">
            <v>0</v>
          </cell>
        </row>
        <row r="602">
          <cell r="A602" t="str">
            <v>86142726</v>
          </cell>
          <cell r="B602" t="str">
            <v>Ч.П.ВЫСОЦКИЙ НИКОЛАЙ ГРИГОРЬЕВИЧ П-Т I-МД N 646983 КЛИМОВСКИМ РОВД БРЯНСКАЯ ОБЛ.</v>
          </cell>
          <cell r="C602">
            <v>0</v>
          </cell>
          <cell r="D602">
            <v>0</v>
          </cell>
          <cell r="E602">
            <v>0</v>
          </cell>
          <cell r="F602">
            <v>0</v>
          </cell>
          <cell r="G602">
            <v>0</v>
          </cell>
          <cell r="H602">
            <v>0</v>
          </cell>
          <cell r="I602">
            <v>0</v>
          </cell>
        </row>
        <row r="603">
          <cell r="A603" t="str">
            <v>86395864</v>
          </cell>
          <cell r="B603" t="str">
            <v>ИЧП ГЕРАСИМОВ ВЯЧЕСЛАВ ПЕТРОВИЧ         СВ.478 ОТ 18.01.95Г. ПАСП.VII-ЖТ 633962</v>
          </cell>
          <cell r="C603">
            <v>0</v>
          </cell>
          <cell r="D603">
            <v>0</v>
          </cell>
          <cell r="E603">
            <v>0</v>
          </cell>
          <cell r="F603">
            <v>0</v>
          </cell>
          <cell r="G603">
            <v>0</v>
          </cell>
          <cell r="H603">
            <v>0</v>
          </cell>
          <cell r="I603">
            <v>0</v>
          </cell>
          <cell r="J603">
            <v>0</v>
          </cell>
        </row>
        <row r="604">
          <cell r="A604" t="str">
            <v>87045161</v>
          </cell>
          <cell r="B604" t="str">
            <v>АЛЕШИН РОМАН ВИКТОРОВИЧ</v>
          </cell>
          <cell r="C604">
            <v>12</v>
          </cell>
          <cell r="D604">
            <v>0</v>
          </cell>
          <cell r="E604">
            <v>12</v>
          </cell>
          <cell r="F604">
            <v>0</v>
          </cell>
          <cell r="G604">
            <v>12</v>
          </cell>
          <cell r="H604">
            <v>0</v>
          </cell>
          <cell r="I604">
            <v>0</v>
          </cell>
        </row>
        <row r="605">
          <cell r="A605" t="str">
            <v>87101474</v>
          </cell>
          <cell r="B605" t="str">
            <v>БАЙКОВ АХАТ АСГАТОВИЧ</v>
          </cell>
          <cell r="C605">
            <v>0</v>
          </cell>
          <cell r="D605">
            <v>0</v>
          </cell>
          <cell r="E605">
            <v>0</v>
          </cell>
          <cell r="F605">
            <v>0</v>
          </cell>
          <cell r="G605">
            <v>0</v>
          </cell>
        </row>
        <row r="606">
          <cell r="A606" t="str">
            <v>87293410</v>
          </cell>
          <cell r="B606" t="str">
            <v>АБРАМОВ Г.И. ПАСПОРТ 18 97 019741</v>
          </cell>
          <cell r="C606">
            <v>31</v>
          </cell>
          <cell r="D606">
            <v>16</v>
          </cell>
          <cell r="E606">
            <v>36</v>
          </cell>
          <cell r="F606">
            <v>31</v>
          </cell>
          <cell r="G606">
            <v>16</v>
          </cell>
          <cell r="H606">
            <v>31</v>
          </cell>
          <cell r="I606">
            <v>16</v>
          </cell>
          <cell r="J606">
            <v>0</v>
          </cell>
          <cell r="K606">
            <v>0</v>
          </cell>
          <cell r="L606">
            <v>36</v>
          </cell>
        </row>
        <row r="607">
          <cell r="A607" t="str">
            <v>88344032</v>
          </cell>
          <cell r="B607" t="str">
            <v>СОЛОМИН ГЕННАДИЙ ГЕННАДЬЕВИЧ</v>
          </cell>
          <cell r="C607">
            <v>0</v>
          </cell>
          <cell r="D607">
            <v>0</v>
          </cell>
          <cell r="E607">
            <v>0</v>
          </cell>
          <cell r="F607">
            <v>0</v>
          </cell>
          <cell r="G607">
            <v>0</v>
          </cell>
          <cell r="H607">
            <v>0</v>
          </cell>
          <cell r="I607">
            <v>0</v>
          </cell>
          <cell r="J607">
            <v>0</v>
          </cell>
          <cell r="K607">
            <v>0</v>
          </cell>
          <cell r="L607">
            <v>7</v>
          </cell>
        </row>
        <row r="608">
          <cell r="A608" t="str">
            <v>А0054840</v>
          </cell>
          <cell r="B608" t="str">
            <v>ПР-ВО А/К ДЕЛЬТА ЭР ЛАЙНЗ</v>
          </cell>
          <cell r="C608">
            <v>0</v>
          </cell>
          <cell r="D608">
            <v>0</v>
          </cell>
          <cell r="E608">
            <v>0</v>
          </cell>
          <cell r="F608">
            <v>0</v>
          </cell>
          <cell r="G608">
            <v>0</v>
          </cell>
          <cell r="H608">
            <v>0</v>
          </cell>
          <cell r="I608">
            <v>0</v>
          </cell>
          <cell r="J608">
            <v>0</v>
          </cell>
          <cell r="K608">
            <v>0</v>
          </cell>
          <cell r="L608">
            <v>0</v>
          </cell>
        </row>
      </sheetData>
      <sheetData sheetId="7" refreshError="1">
        <row r="1">
          <cell r="A1" t="str">
            <v>крупнейшие экспортеры за N мес 97</v>
          </cell>
          <cell r="B1" t="str">
            <v>First_G022</v>
          </cell>
          <cell r="C1" t="str">
            <v>7304</v>
          </cell>
          <cell r="D1" t="str">
            <v>7305</v>
          </cell>
          <cell r="E1" t="str">
            <v>7306</v>
          </cell>
        </row>
        <row r="2">
          <cell r="A2" t="str">
            <v>00186654</v>
          </cell>
          <cell r="B2" t="str">
            <v xml:space="preserve"> ЛЯХОВ СЕРГЕЙ ВЛАДИМИРОВИЧ ПАС. 1-ФЛ 725326</v>
          </cell>
          <cell r="C2">
            <v>56</v>
          </cell>
          <cell r="D2">
            <v>20223</v>
          </cell>
          <cell r="E2">
            <v>62</v>
          </cell>
        </row>
        <row r="3">
          <cell r="A3" t="str">
            <v>00000000</v>
          </cell>
          <cell r="B3" t="str">
            <v>ООО "НОБ ЛТД"</v>
          </cell>
          <cell r="C3">
            <v>337</v>
          </cell>
          <cell r="D3">
            <v>61</v>
          </cell>
          <cell r="E3">
            <v>61</v>
          </cell>
        </row>
        <row r="4">
          <cell r="A4" t="str">
            <v>00000001</v>
          </cell>
          <cell r="B4" t="str">
            <v xml:space="preserve"> ПИНЕГИН ЮРИЙ АЛЕКСАНДРОВИЧ ПАС.N 1990836</v>
          </cell>
          <cell r="C4">
            <v>592</v>
          </cell>
          <cell r="D4">
            <v>136</v>
          </cell>
          <cell r="E4">
            <v>279</v>
          </cell>
        </row>
        <row r="5">
          <cell r="A5" t="str">
            <v>00001293</v>
          </cell>
          <cell r="B5" t="str">
            <v>АО "КОНЦЕРН СТРОЙИНСТРУМЕНТ"</v>
          </cell>
          <cell r="C5">
            <v>12</v>
          </cell>
          <cell r="D5">
            <v>7067</v>
          </cell>
          <cell r="E5">
            <v>7067</v>
          </cell>
        </row>
        <row r="6">
          <cell r="A6" t="str">
            <v>00105710</v>
          </cell>
          <cell r="B6" t="str">
            <v>ОАО"НОВОСИБИРСКЭНЕРГО"</v>
          </cell>
          <cell r="C6">
            <v>14702</v>
          </cell>
          <cell r="D6">
            <v>0</v>
          </cell>
          <cell r="E6">
            <v>0</v>
          </cell>
        </row>
        <row r="7">
          <cell r="A7" t="str">
            <v>00110833</v>
          </cell>
          <cell r="B7" t="str">
            <v>ОАО "УРАЛЭНЕРГОРЕМОНТ"                                                      1322</v>
          </cell>
          <cell r="C7">
            <v>216</v>
          </cell>
          <cell r="D7">
            <v>345</v>
          </cell>
          <cell r="E7">
            <v>2334</v>
          </cell>
        </row>
        <row r="8">
          <cell r="A8" t="str">
            <v>00117794</v>
          </cell>
          <cell r="B8" t="str">
            <v>АО "ТРЕСТ ГИДРОМОНТАЖ"</v>
          </cell>
          <cell r="C8">
            <v>18</v>
          </cell>
          <cell r="D8">
            <v>18</v>
          </cell>
          <cell r="E8">
            <v>255</v>
          </cell>
        </row>
        <row r="9">
          <cell r="A9" t="str">
            <v>00120649</v>
          </cell>
          <cell r="B9" t="str">
            <v>АОЗТ "ПУСКОНАЛАДОЧНОЕ УПРАВЛЕНИЕ СЕВЗАПЭНЕРГОМОНТАЖ"</v>
          </cell>
          <cell r="C9">
            <v>113</v>
          </cell>
          <cell r="D9">
            <v>10</v>
          </cell>
          <cell r="E9">
            <v>10</v>
          </cell>
        </row>
        <row r="10">
          <cell r="A10" t="str">
            <v>00121293</v>
          </cell>
          <cell r="B10" t="str">
            <v>БЕЛОЯРСКОЕ МОНТАЖНОЕ УПРАВЛЕНИЕ АОЗТ "ТРЕСТ|УРАЛЭНЕРГОМОНТАЖ"</v>
          </cell>
          <cell r="C10">
            <v>6177</v>
          </cell>
          <cell r="D10">
            <v>20</v>
          </cell>
          <cell r="E10">
            <v>0</v>
          </cell>
        </row>
        <row r="11">
          <cell r="A11" t="str">
            <v>00121413</v>
          </cell>
          <cell r="B11" t="str">
            <v>АООТ "МОСЭНЕРГОМОНТАЖ"</v>
          </cell>
          <cell r="C11">
            <v>5</v>
          </cell>
          <cell r="D11">
            <v>353</v>
          </cell>
          <cell r="E11">
            <v>353</v>
          </cell>
        </row>
        <row r="12">
          <cell r="A12" t="str">
            <v>00135964</v>
          </cell>
          <cell r="B12" t="str">
            <v>АООТ ОПЫТНЫЙ ЗАВОД "ЭЛЕКТРОН"</v>
          </cell>
          <cell r="C12">
            <v>3163</v>
          </cell>
          <cell r="D12">
            <v>55</v>
          </cell>
          <cell r="E12">
            <v>55</v>
          </cell>
        </row>
        <row r="13">
          <cell r="A13" t="str">
            <v>00136171</v>
          </cell>
          <cell r="B13" t="str">
            <v>ОАО "РОСНЕФТЬ-КРАСНОДАРНЕФТЕГАЗ"</v>
          </cell>
          <cell r="C13">
            <v>152</v>
          </cell>
          <cell r="D13">
            <v>2543</v>
          </cell>
          <cell r="E13">
            <v>2543</v>
          </cell>
        </row>
        <row r="14">
          <cell r="A14" t="str">
            <v>00149245</v>
          </cell>
          <cell r="B14" t="str">
            <v>"КУРСКРЕЗИНОТЕХНИКА"-АО ЗАКРЫТОГО ТИПА</v>
          </cell>
          <cell r="C14">
            <v>113</v>
          </cell>
          <cell r="D14">
            <v>851</v>
          </cell>
          <cell r="E14">
            <v>493</v>
          </cell>
        </row>
        <row r="15">
          <cell r="A15" t="str">
            <v>00149386</v>
          </cell>
          <cell r="B15" t="str">
            <v>ОАО "УРАЛ АТИ"</v>
          </cell>
          <cell r="C15">
            <v>35</v>
          </cell>
          <cell r="D15">
            <v>333</v>
          </cell>
          <cell r="E15">
            <v>347</v>
          </cell>
        </row>
        <row r="16">
          <cell r="A16" t="str">
            <v>00153229</v>
          </cell>
          <cell r="B16" t="str">
            <v>АО "ГАЗСТРОЙДЕТАЛЬ"</v>
          </cell>
          <cell r="C16">
            <v>4</v>
          </cell>
          <cell r="D16">
            <v>1401</v>
          </cell>
          <cell r="E16">
            <v>1401</v>
          </cell>
        </row>
        <row r="17">
          <cell r="A17" t="str">
            <v>00155406</v>
          </cell>
          <cell r="B17" t="str">
            <v>ПМК-5 "СПЕЦГАЗРЕМСТРОЙ"</v>
          </cell>
          <cell r="C17">
            <v>19</v>
          </cell>
          <cell r="D17">
            <v>19</v>
          </cell>
          <cell r="E17">
            <v>19</v>
          </cell>
        </row>
        <row r="18">
          <cell r="A18" t="str">
            <v>00158149</v>
          </cell>
          <cell r="B18" t="str">
            <v>БПТО И К П"ОРЕНБУРГГАЗПРОМ"</v>
          </cell>
          <cell r="C18">
            <v>0</v>
          </cell>
          <cell r="D18">
            <v>132</v>
          </cell>
          <cell r="E18">
            <v>71</v>
          </cell>
        </row>
        <row r="19">
          <cell r="A19" t="str">
            <v>00159261</v>
          </cell>
          <cell r="B19" t="str">
            <v>Ф-Л АООТ"ВАХРУШЕВУГОЛЬ",ШАХТОУПР.-Е "ЕГОРШИНСКОЕ"</v>
          </cell>
          <cell r="C19">
            <v>67</v>
          </cell>
          <cell r="D19">
            <v>135</v>
          </cell>
          <cell r="E19">
            <v>96</v>
          </cell>
        </row>
        <row r="20">
          <cell r="A20" t="str">
            <v>00163127</v>
          </cell>
          <cell r="B20" t="str">
            <v>БАЗА УМТС АООТ "ЛЕНИНСКУГОЛЬ"</v>
          </cell>
          <cell r="C20">
            <v>12</v>
          </cell>
          <cell r="D20">
            <v>12</v>
          </cell>
          <cell r="E20">
            <v>12</v>
          </cell>
        </row>
        <row r="21">
          <cell r="A21" t="str">
            <v>00172511</v>
          </cell>
          <cell r="B21" t="str">
            <v>АО ПТП "РЕЗОНАНС"                                                           0113</v>
          </cell>
          <cell r="C21">
            <v>75</v>
          </cell>
          <cell r="D21">
            <v>136</v>
          </cell>
          <cell r="E21">
            <v>334</v>
          </cell>
        </row>
        <row r="22">
          <cell r="A22" t="str">
            <v>00186217</v>
          </cell>
          <cell r="B22" t="str">
            <v>АО "СЕВЕРСТАЛЬ"</v>
          </cell>
          <cell r="C22">
            <v>1205</v>
          </cell>
          <cell r="D22">
            <v>34811</v>
          </cell>
          <cell r="E22">
            <v>34811</v>
          </cell>
        </row>
        <row r="23">
          <cell r="A23" t="str">
            <v>00186246</v>
          </cell>
          <cell r="B23" t="str">
            <v>АООТ "НОСТА"</v>
          </cell>
          <cell r="C23">
            <v>127</v>
          </cell>
          <cell r="D23">
            <v>1128</v>
          </cell>
          <cell r="E23">
            <v>40</v>
          </cell>
        </row>
        <row r="24">
          <cell r="A24" t="str">
            <v>00186424</v>
          </cell>
          <cell r="B24" t="str">
            <v>АО "МАГНИТОГОPСКИЙ МЕТ.КОМБИНАТ"</v>
          </cell>
          <cell r="C24">
            <v>2442</v>
          </cell>
          <cell r="D24">
            <v>2442</v>
          </cell>
          <cell r="E24">
            <v>2442</v>
          </cell>
        </row>
        <row r="25">
          <cell r="A25" t="str">
            <v>00186465</v>
          </cell>
          <cell r="B25" t="str">
            <v>ОАО "МЕЧЕЛ"</v>
          </cell>
          <cell r="C25">
            <v>1000</v>
          </cell>
          <cell r="D25">
            <v>9</v>
          </cell>
          <cell r="E25">
            <v>9</v>
          </cell>
        </row>
        <row r="26">
          <cell r="A26" t="str">
            <v>00186565</v>
          </cell>
          <cell r="B26" t="str">
            <v>АООТ "ВЭСТ-МД"</v>
          </cell>
          <cell r="C26">
            <v>1000</v>
          </cell>
          <cell r="D26">
            <v>159</v>
          </cell>
          <cell r="E26">
            <v>159</v>
          </cell>
        </row>
        <row r="27">
          <cell r="A27" t="str">
            <v>00186571</v>
          </cell>
          <cell r="B27" t="str">
            <v>АООТ "ВОЛЖСКИЙ ТРУБНЫЙ ЗАВОД"</v>
          </cell>
          <cell r="C27">
            <v>15544</v>
          </cell>
          <cell r="D27">
            <v>345</v>
          </cell>
          <cell r="E27">
            <v>2334</v>
          </cell>
        </row>
        <row r="28">
          <cell r="A28" t="str">
            <v>00186602</v>
          </cell>
          <cell r="B28" t="str">
            <v>ОАО "ТАГАНРОГСКИЙ МЕТАЛЛУРГИЧЕСКИЙ З-Д"</v>
          </cell>
          <cell r="C28">
            <v>14413</v>
          </cell>
          <cell r="D28">
            <v>7323</v>
          </cell>
          <cell r="E28">
            <v>7323</v>
          </cell>
        </row>
        <row r="29">
          <cell r="A29" t="str">
            <v>00186619</v>
          </cell>
          <cell r="B29" t="str">
            <v>АО"ПЕРВОУРАЛЬСКИЙ НОВОТРУБНЫЙ ЗА-</v>
          </cell>
          <cell r="C29">
            <v>26189</v>
          </cell>
          <cell r="D29">
            <v>2499</v>
          </cell>
          <cell r="E29">
            <v>2499</v>
          </cell>
        </row>
        <row r="30">
          <cell r="A30" t="str">
            <v>00186625</v>
          </cell>
          <cell r="B30" t="str">
            <v>АО СЕВЕРСКИЙ ТРУБНЫЙ ЗАВОД</v>
          </cell>
          <cell r="C30">
            <v>15815</v>
          </cell>
          <cell r="D30">
            <v>6446</v>
          </cell>
          <cell r="E30">
            <v>6446</v>
          </cell>
        </row>
        <row r="31">
          <cell r="A31" t="str">
            <v>00186631</v>
          </cell>
          <cell r="B31" t="str">
            <v>АООТ"СИНАРСКИЙ ТРУБНЫЙ ЗАВОД"</v>
          </cell>
          <cell r="C31">
            <v>6570</v>
          </cell>
          <cell r="D31">
            <v>10</v>
          </cell>
          <cell r="E31">
            <v>10</v>
          </cell>
        </row>
        <row r="32">
          <cell r="A32" t="str">
            <v>00186654</v>
          </cell>
          <cell r="B32" t="str">
            <v>АО ОТ "ЧЕЛЯБИНСКИЙ ТРУБОПРОКАТНЫЙ ЗАВОД"</v>
          </cell>
          <cell r="C32">
            <v>15722</v>
          </cell>
          <cell r="D32">
            <v>20026</v>
          </cell>
          <cell r="E32">
            <v>1918</v>
          </cell>
        </row>
        <row r="33">
          <cell r="A33" t="str">
            <v>00186849</v>
          </cell>
          <cell r="B33" t="str">
            <v>"МИХАЙЛОВСКИЙ ГОК"-АО ОТКРЫТОГО ТИПА</v>
          </cell>
          <cell r="C33">
            <v>0</v>
          </cell>
          <cell r="D33">
            <v>1</v>
          </cell>
          <cell r="E33">
            <v>1</v>
          </cell>
        </row>
        <row r="34">
          <cell r="A34" t="str">
            <v>00188110</v>
          </cell>
          <cell r="B34" t="str">
            <v>АООТ "АЛТАЙ-КОКС"</v>
          </cell>
          <cell r="C34">
            <v>8</v>
          </cell>
          <cell r="D34">
            <v>490</v>
          </cell>
          <cell r="E34">
            <v>490</v>
          </cell>
        </row>
        <row r="35">
          <cell r="A35" t="str">
            <v>00194470</v>
          </cell>
          <cell r="B35" t="str">
            <v>УЧАЛИНСКИЙ ГОРНООБОГАТИТЕЛЬНЫЙ КОМБИНАТ</v>
          </cell>
          <cell r="C35">
            <v>25</v>
          </cell>
          <cell r="D35">
            <v>496</v>
          </cell>
          <cell r="E35">
            <v>496</v>
          </cell>
        </row>
        <row r="36">
          <cell r="A36" t="str">
            <v>00194547</v>
          </cell>
          <cell r="B36" t="str">
            <v>ОАО "ЮЖНО-УРАЛЬСКИЙ НИКЕЛЕВЫЙ КОМБИНАТ"</v>
          </cell>
          <cell r="C36">
            <v>5</v>
          </cell>
          <cell r="D36">
            <v>5</v>
          </cell>
          <cell r="E36">
            <v>5</v>
          </cell>
        </row>
        <row r="37">
          <cell r="A37" t="str">
            <v>00196196</v>
          </cell>
          <cell r="B37" t="str">
            <v>ОАО "ЧЭЗ"</v>
          </cell>
          <cell r="C37">
            <v>272</v>
          </cell>
          <cell r="D37">
            <v>1</v>
          </cell>
          <cell r="E37">
            <v>0</v>
          </cell>
        </row>
        <row r="38">
          <cell r="A38" t="str">
            <v>00204760</v>
          </cell>
          <cell r="B38" t="str">
            <v>ОАО "УРАЛЬСКИЙ ЗАВОД ТЕХНИЧЕСКИХ ГАЗОВ" *6659010266</v>
          </cell>
          <cell r="C38">
            <v>50</v>
          </cell>
          <cell r="D38">
            <v>482</v>
          </cell>
          <cell r="E38">
            <v>482</v>
          </cell>
        </row>
        <row r="39">
          <cell r="A39" t="str">
            <v>00210654</v>
          </cell>
          <cell r="B39" t="str">
            <v>АО "ТУРБОМОТОРНЫЙ ЗАВОД"                                                    0705</v>
          </cell>
          <cell r="C39">
            <v>0</v>
          </cell>
          <cell r="D39">
            <v>478</v>
          </cell>
          <cell r="E39">
            <v>478</v>
          </cell>
        </row>
        <row r="40">
          <cell r="A40" t="str">
            <v>00210766</v>
          </cell>
          <cell r="B40" t="str">
            <v>АО БМЗ</v>
          </cell>
          <cell r="C40">
            <v>0</v>
          </cell>
          <cell r="D40">
            <v>444</v>
          </cell>
          <cell r="E40">
            <v>444</v>
          </cell>
        </row>
        <row r="41">
          <cell r="A41" t="str">
            <v>00210921</v>
          </cell>
          <cell r="B41" t="str">
            <v>АООТ ЗАВОД "ДАЛЬДИЗЕЛЬ"</v>
          </cell>
          <cell r="C41">
            <v>424</v>
          </cell>
          <cell r="D41">
            <v>0</v>
          </cell>
          <cell r="E41">
            <v>0</v>
          </cell>
        </row>
        <row r="42">
          <cell r="A42" t="str">
            <v>00211300</v>
          </cell>
          <cell r="B42" t="str">
            <v>АО ПОЛЕВСКОЙ МАШЗАВОД</v>
          </cell>
          <cell r="C42">
            <v>89</v>
          </cell>
          <cell r="D42">
            <v>0</v>
          </cell>
          <cell r="E42">
            <v>0</v>
          </cell>
        </row>
        <row r="43">
          <cell r="A43" t="str">
            <v>00217544</v>
          </cell>
          <cell r="B43" t="str">
            <v>ЗАО "МАШИНОСТРОИТЕЛЬНЫЙ ЗАВОД ИМ.ВОРОВСКОГО"</v>
          </cell>
          <cell r="C43">
            <v>7</v>
          </cell>
          <cell r="D43">
            <v>61</v>
          </cell>
          <cell r="E43">
            <v>61</v>
          </cell>
        </row>
        <row r="44">
          <cell r="A44" t="str">
            <v>00217610</v>
          </cell>
          <cell r="B44" t="str">
            <v>АООТ "ВОЛГОГРАДНЕФТЕМАШ"</v>
          </cell>
          <cell r="C44">
            <v>5</v>
          </cell>
          <cell r="D44">
            <v>10</v>
          </cell>
          <cell r="E44">
            <v>10</v>
          </cell>
        </row>
        <row r="45">
          <cell r="A45" t="str">
            <v>00226253</v>
          </cell>
          <cell r="B45" t="str">
            <v>АКЦИОНЕPНОЕ ОБЩЕСТВО "ТЕПЛОПPИБОP"</v>
          </cell>
          <cell r="C45">
            <v>5</v>
          </cell>
          <cell r="D45">
            <v>68</v>
          </cell>
          <cell r="E45">
            <v>68</v>
          </cell>
        </row>
        <row r="46">
          <cell r="A46" t="str">
            <v>00231515</v>
          </cell>
          <cell r="B46" t="str">
            <v>АО КАМАЗ КУЗН З-Д</v>
          </cell>
          <cell r="C46">
            <v>0</v>
          </cell>
          <cell r="D46">
            <v>320</v>
          </cell>
          <cell r="E46">
            <v>320</v>
          </cell>
        </row>
        <row r="47">
          <cell r="A47" t="str">
            <v>00231703</v>
          </cell>
          <cell r="B47" t="str">
            <v>АО"ЛИКИНСКИЙ АВТОБУСНЫЙ ЗАВОД"</v>
          </cell>
          <cell r="C47">
            <v>4</v>
          </cell>
          <cell r="D47">
            <v>4</v>
          </cell>
          <cell r="E47">
            <v>4</v>
          </cell>
        </row>
        <row r="48">
          <cell r="A48" t="str">
            <v>00231768</v>
          </cell>
          <cell r="B48" t="str">
            <v>АО "МОСКВИЧ"</v>
          </cell>
          <cell r="C48">
            <v>314</v>
          </cell>
          <cell r="D48">
            <v>37</v>
          </cell>
          <cell r="E48">
            <v>37</v>
          </cell>
        </row>
        <row r="49">
          <cell r="A49" t="str">
            <v>00231952</v>
          </cell>
          <cell r="B49" t="str">
            <v>АООТ "ВОЛЖСКИЕ МОТОРЫ"</v>
          </cell>
          <cell r="C49">
            <v>119</v>
          </cell>
          <cell r="D49">
            <v>0</v>
          </cell>
          <cell r="E49">
            <v>0</v>
          </cell>
        </row>
        <row r="50">
          <cell r="A50" t="str">
            <v>00232532</v>
          </cell>
          <cell r="B50" t="str">
            <v>ОАО "ПРОКОПЬЕВСКИЙ ПОДШИПНИКОВЫЙ З-Д 14"</v>
          </cell>
          <cell r="C50">
            <v>3</v>
          </cell>
          <cell r="D50">
            <v>43</v>
          </cell>
          <cell r="E50">
            <v>95</v>
          </cell>
        </row>
        <row r="51">
          <cell r="A51" t="str">
            <v>00244676</v>
          </cell>
          <cell r="B51" t="str">
            <v>АО "АГРИСОВГАЗ"</v>
          </cell>
          <cell r="C51">
            <v>289</v>
          </cell>
          <cell r="D51">
            <v>509</v>
          </cell>
          <cell r="E51">
            <v>509</v>
          </cell>
        </row>
        <row r="52">
          <cell r="A52" t="str">
            <v>00285126</v>
          </cell>
          <cell r="B52" t="str">
            <v>"АООТ"КЫШТЫМСКИЙ ГОРНО-ОБОГАТИТЕЛЬНЫЙ   КОМБИНАТ</v>
          </cell>
          <cell r="C52">
            <v>41</v>
          </cell>
          <cell r="D52">
            <v>41</v>
          </cell>
          <cell r="E52">
            <v>280</v>
          </cell>
        </row>
        <row r="53">
          <cell r="A53" t="str">
            <v>00288219</v>
          </cell>
          <cell r="B53" t="str">
            <v>МП "МОРЯКОВСКИЙ СТЕКОЛЬНЫЙ ЗАВОД"</v>
          </cell>
          <cell r="C53">
            <v>8</v>
          </cell>
          <cell r="D53">
            <v>128</v>
          </cell>
          <cell r="E53">
            <v>49</v>
          </cell>
        </row>
        <row r="54">
          <cell r="A54" t="str">
            <v>00300239</v>
          </cell>
          <cell r="B54" t="str">
            <v>ОАО ПО ПРОИЗВОДСТВУ ИСКУССТВЕННЫХ КОЖ И ПЛЕНОЧНЫХ МАТЕРИАЛОВ (АО "ИСКОЖ")</v>
          </cell>
          <cell r="C54">
            <v>9</v>
          </cell>
          <cell r="D54">
            <v>78</v>
          </cell>
          <cell r="E54">
            <v>8</v>
          </cell>
        </row>
        <row r="55">
          <cell r="A55" t="str">
            <v>00303806</v>
          </cell>
          <cell r="B55" t="str">
            <v>АОЗТ"ПРОКОПЬЕВСКИЙ ФАРФОР"</v>
          </cell>
          <cell r="C55">
            <v>92</v>
          </cell>
          <cell r="D55">
            <v>2</v>
          </cell>
          <cell r="E55">
            <v>2</v>
          </cell>
        </row>
        <row r="56">
          <cell r="A56" t="str">
            <v>00319138</v>
          </cell>
          <cell r="B56" t="str">
            <v>ОАО "МОСКОВСКАЯ СИТЦЕНАБИВНАЯ ФАБРИКА"</v>
          </cell>
          <cell r="C56">
            <v>5</v>
          </cell>
          <cell r="D56">
            <v>175</v>
          </cell>
          <cell r="E56">
            <v>175</v>
          </cell>
        </row>
        <row r="57">
          <cell r="A57" t="str">
            <v>00320147</v>
          </cell>
          <cell r="B57" t="str">
            <v>8 МАРТА</v>
          </cell>
          <cell r="C57">
            <v>0</v>
          </cell>
          <cell r="D57">
            <v>66</v>
          </cell>
          <cell r="E57">
            <v>0</v>
          </cell>
        </row>
        <row r="58">
          <cell r="A58" t="str">
            <v>00461706</v>
          </cell>
          <cell r="B58" t="str">
            <v>БАМР НАХОДКИНСКАЯ БАЗА АКТИВНОГО МОРСКОГО РЫБОЛОВСТВА</v>
          </cell>
          <cell r="C58">
            <v>0</v>
          </cell>
          <cell r="D58">
            <v>18</v>
          </cell>
          <cell r="E58">
            <v>255</v>
          </cell>
        </row>
        <row r="59">
          <cell r="A59" t="str">
            <v>00989927</v>
          </cell>
          <cell r="B59" t="str">
            <v>АООТ"ЧЕЛЕС"</v>
          </cell>
          <cell r="C59">
            <v>36</v>
          </cell>
          <cell r="D59">
            <v>28</v>
          </cell>
          <cell r="E59">
            <v>9</v>
          </cell>
        </row>
        <row r="60">
          <cell r="A60" t="str">
            <v>01003288</v>
          </cell>
          <cell r="B60" t="str">
            <v>АО "ТРУБНЫЙ ЗАВОД"</v>
          </cell>
          <cell r="C60">
            <v>267</v>
          </cell>
          <cell r="D60">
            <v>216</v>
          </cell>
          <cell r="E60">
            <v>216</v>
          </cell>
        </row>
        <row r="61">
          <cell r="A61" t="str">
            <v>01030345</v>
          </cell>
          <cell r="B61" t="str">
            <v>ГП СПЕЦИАЛИЗИРОВАННАЯ ПЕРЕДВИЖНАЯ МЕХАНИЗИРОВАННАЯ КОЛОННА РЕМСЕЛЬБУРВОД</v>
          </cell>
          <cell r="C61">
            <v>5</v>
          </cell>
          <cell r="D61">
            <v>5</v>
          </cell>
          <cell r="E61">
            <v>5</v>
          </cell>
        </row>
        <row r="62">
          <cell r="A62" t="str">
            <v>01103587</v>
          </cell>
          <cell r="B62" t="str">
            <v>ГП "ЦЕНТРЖЕЛДОРМЕТРОСНАБ"</v>
          </cell>
          <cell r="C62">
            <v>80</v>
          </cell>
          <cell r="D62">
            <v>29</v>
          </cell>
          <cell r="E62">
            <v>11</v>
          </cell>
        </row>
        <row r="63">
          <cell r="A63" t="str">
            <v>01105379</v>
          </cell>
          <cell r="B63" t="str">
            <v>"ГЛАВНЫЙ МАТЕРИАЛЬНЫЙ СКЛАД ЮУЖД"</v>
          </cell>
          <cell r="C63">
            <v>49</v>
          </cell>
          <cell r="D63">
            <v>153</v>
          </cell>
          <cell r="E63">
            <v>153</v>
          </cell>
        </row>
        <row r="64">
          <cell r="A64" t="str">
            <v>01218149</v>
          </cell>
          <cell r="B64" t="str">
            <v>АОЗТ "ЖБИ-2"</v>
          </cell>
          <cell r="C64">
            <v>39</v>
          </cell>
          <cell r="D64">
            <v>245</v>
          </cell>
          <cell r="E64">
            <v>245</v>
          </cell>
        </row>
        <row r="65">
          <cell r="A65" t="str">
            <v>01219887</v>
          </cell>
          <cell r="B65" t="str">
            <v>АО "Промтранс"</v>
          </cell>
          <cell r="C65">
            <v>180</v>
          </cell>
          <cell r="D65">
            <v>32</v>
          </cell>
          <cell r="E65">
            <v>131</v>
          </cell>
        </row>
        <row r="66">
          <cell r="A66" t="str">
            <v>01226462</v>
          </cell>
          <cell r="B66" t="str">
            <v>АОЗТ"ЗЛАТОУСТМЕТАЛЛУРГСТРОЙ"</v>
          </cell>
          <cell r="C66">
            <v>110</v>
          </cell>
          <cell r="D66">
            <v>50</v>
          </cell>
          <cell r="E66">
            <v>112</v>
          </cell>
        </row>
        <row r="67">
          <cell r="A67" t="str">
            <v>01232416</v>
          </cell>
          <cell r="B67" t="str">
            <v>ООО "УПТК ТРЕСТА УРАЛАВТОСТРОЙ"</v>
          </cell>
          <cell r="C67">
            <v>60</v>
          </cell>
          <cell r="D67">
            <v>164</v>
          </cell>
          <cell r="E67">
            <v>164</v>
          </cell>
        </row>
        <row r="68">
          <cell r="A68" t="str">
            <v>01249782</v>
          </cell>
          <cell r="B68" t="str">
            <v>АООТ"ЗАВОД СБОРНОГО ЖЕЛЕЗОБЕТОНА N1"</v>
          </cell>
          <cell r="C68">
            <v>1</v>
          </cell>
          <cell r="D68">
            <v>87</v>
          </cell>
          <cell r="E68">
            <v>346</v>
          </cell>
        </row>
        <row r="69">
          <cell r="A69" t="str">
            <v>01259415</v>
          </cell>
          <cell r="B69" t="str">
            <v>АО ПЯТЫЙ ТРЕСТ</v>
          </cell>
          <cell r="C69">
            <v>0</v>
          </cell>
          <cell r="D69">
            <v>0</v>
          </cell>
          <cell r="E69">
            <v>0</v>
          </cell>
        </row>
        <row r="70">
          <cell r="A70" t="str">
            <v>01284695</v>
          </cell>
          <cell r="B70" t="str">
            <v>АО АЛЬМЕТЬЕВСКИЙ ТРУБНЫЙ ЗАВОД</v>
          </cell>
          <cell r="C70">
            <v>900</v>
          </cell>
          <cell r="D70">
            <v>900</v>
          </cell>
          <cell r="E70">
            <v>900</v>
          </cell>
        </row>
        <row r="71">
          <cell r="A71" t="str">
            <v>01289178</v>
          </cell>
          <cell r="B71" t="str">
            <v>АООТ "СЕВЕРГАЗСТРОЙ"</v>
          </cell>
          <cell r="C71">
            <v>7</v>
          </cell>
          <cell r="D71">
            <v>34</v>
          </cell>
          <cell r="E71">
            <v>0</v>
          </cell>
        </row>
        <row r="72">
          <cell r="A72" t="str">
            <v>01301703</v>
          </cell>
          <cell r="B72" t="str">
            <v>АОЗТ ГЕРМАНСКОЕ ПРЕДПРИЯТИЕ "НОВТРАК"</v>
          </cell>
          <cell r="C72">
            <v>0</v>
          </cell>
          <cell r="D72">
            <v>208</v>
          </cell>
          <cell r="E72">
            <v>208</v>
          </cell>
        </row>
        <row r="73">
          <cell r="A73" t="str">
            <v>01374109</v>
          </cell>
          <cell r="B73" t="str">
            <v>ЛЗМО</v>
          </cell>
          <cell r="C73">
            <v>49</v>
          </cell>
          <cell r="D73">
            <v>197</v>
          </cell>
          <cell r="E73">
            <v>197</v>
          </cell>
        </row>
        <row r="74">
          <cell r="A74" t="str">
            <v>01386533</v>
          </cell>
          <cell r="B74" t="str">
            <v>АООТ "ВОЛГОМОСТ"</v>
          </cell>
          <cell r="C74">
            <v>143</v>
          </cell>
          <cell r="D74">
            <v>0</v>
          </cell>
          <cell r="E74">
            <v>0</v>
          </cell>
        </row>
        <row r="75">
          <cell r="A75" t="str">
            <v>01390931</v>
          </cell>
          <cell r="B75" t="str">
            <v>ОАО " СВЕРДЛОВСКМЕТРОСТРОЙ"</v>
          </cell>
          <cell r="C75">
            <v>96</v>
          </cell>
          <cell r="D75">
            <v>100</v>
          </cell>
          <cell r="E75">
            <v>0</v>
          </cell>
        </row>
        <row r="76">
          <cell r="A76" t="str">
            <v>01394395</v>
          </cell>
          <cell r="B76" t="str">
            <v>ОАО "З-Д СПЕЦИАЛЬНЫХ МОНТАЖНЫХ ИЗДЕЛИЙ "</v>
          </cell>
          <cell r="C76">
            <v>1205</v>
          </cell>
          <cell r="D76">
            <v>100</v>
          </cell>
          <cell r="E76">
            <v>0</v>
          </cell>
        </row>
        <row r="77">
          <cell r="A77" t="str">
            <v>01395615</v>
          </cell>
          <cell r="B77" t="str">
            <v>АОЗТ УП-НИЕ "САНТЕХКОМПЛЕКТ ВОЛГОСАНТЕХМОНТАЖ</v>
          </cell>
          <cell r="C77">
            <v>8</v>
          </cell>
          <cell r="D77">
            <v>35</v>
          </cell>
          <cell r="E77">
            <v>35</v>
          </cell>
        </row>
        <row r="78">
          <cell r="A78" t="str">
            <v>01395880</v>
          </cell>
          <cell r="B78" t="str">
            <v>ОАО "ЗАВОД МЕТАЛЛОКОНСТРУКЦИЙ"</v>
          </cell>
          <cell r="C78">
            <v>160</v>
          </cell>
          <cell r="D78">
            <v>195</v>
          </cell>
          <cell r="E78">
            <v>195</v>
          </cell>
        </row>
        <row r="79">
          <cell r="A79" t="str">
            <v>01396425</v>
          </cell>
          <cell r="B79" t="str">
            <v>АО "З-Д ТРУБЧАТЫХ СТР.КОНСТРУКЦИЙ"</v>
          </cell>
          <cell r="C79">
            <v>194</v>
          </cell>
          <cell r="D79">
            <v>40</v>
          </cell>
          <cell r="E79">
            <v>40</v>
          </cell>
        </row>
        <row r="80">
          <cell r="A80" t="str">
            <v>01400434</v>
          </cell>
          <cell r="B80" t="str">
            <v>АООТ ТРЕСТ N 7</v>
          </cell>
          <cell r="C80">
            <v>0</v>
          </cell>
          <cell r="D80">
            <v>186</v>
          </cell>
          <cell r="E80">
            <v>186</v>
          </cell>
        </row>
        <row r="81">
          <cell r="A81" t="str">
            <v>01400440</v>
          </cell>
          <cell r="B81" t="str">
            <v>АО "ТРЕСТ-7"</v>
          </cell>
          <cell r="C81">
            <v>0</v>
          </cell>
          <cell r="D81">
            <v>3</v>
          </cell>
          <cell r="E81">
            <v>3</v>
          </cell>
        </row>
        <row r="82">
          <cell r="A82" t="str">
            <v>01401327</v>
          </cell>
          <cell r="B82" t="str">
            <v>АО "АГРОЭНЕРГОТЕХМОНТАЖ"</v>
          </cell>
          <cell r="C82">
            <v>182</v>
          </cell>
          <cell r="D82">
            <v>0</v>
          </cell>
          <cell r="E82">
            <v>0</v>
          </cell>
        </row>
        <row r="83">
          <cell r="A83" t="str">
            <v>01407494</v>
          </cell>
          <cell r="B83" t="str">
            <v>СМУ АО "ОРЕНБУРГСАНТЕХМОНТАЖ"</v>
          </cell>
          <cell r="C83">
            <v>180</v>
          </cell>
          <cell r="D83">
            <v>58</v>
          </cell>
          <cell r="E83">
            <v>58</v>
          </cell>
        </row>
        <row r="84">
          <cell r="A84" t="str">
            <v>01424593</v>
          </cell>
          <cell r="B84" t="str">
            <v>В/О " ЗАРУБЕЖГЕОЛОГИЯ"</v>
          </cell>
          <cell r="C84">
            <v>0</v>
          </cell>
          <cell r="D84">
            <v>180</v>
          </cell>
          <cell r="E84">
            <v>180</v>
          </cell>
        </row>
        <row r="85">
          <cell r="A85" t="str">
            <v>01427321</v>
          </cell>
          <cell r="B85" t="str">
            <v>ГФУП "УХТАНЕФТЕГАЗГЕОЛОГИЯ"</v>
          </cell>
          <cell r="C85">
            <v>12</v>
          </cell>
          <cell r="D85">
            <v>106</v>
          </cell>
          <cell r="E85">
            <v>106</v>
          </cell>
        </row>
        <row r="86">
          <cell r="A86" t="str">
            <v>01872067</v>
          </cell>
          <cell r="B86" t="str">
            <v>АКЦИОНЕРНОЕ ОБЩЕСТВО ОТКРЫТОГО ТИПА "ПЕРММЕТАЛЛ"</v>
          </cell>
          <cell r="C86">
            <v>160</v>
          </cell>
          <cell r="D86">
            <v>58</v>
          </cell>
          <cell r="E86">
            <v>58</v>
          </cell>
        </row>
        <row r="87">
          <cell r="A87" t="str">
            <v>01872446</v>
          </cell>
          <cell r="B87" t="str">
            <v>АООТ "ЧЕЛЯБМЕТАЛЛОПТТОРГ" *7451017899</v>
          </cell>
          <cell r="C87">
            <v>92</v>
          </cell>
          <cell r="D87">
            <v>183</v>
          </cell>
          <cell r="E87">
            <v>183</v>
          </cell>
        </row>
        <row r="88">
          <cell r="A88" t="str">
            <v>01872481</v>
          </cell>
          <cell r="B88" t="str">
            <v>ФИРМА "ЧЕЛЯБИНСКТЕХОПТТОРГ"</v>
          </cell>
          <cell r="C88">
            <v>56</v>
          </cell>
          <cell r="D88">
            <v>159</v>
          </cell>
          <cell r="E88">
            <v>159</v>
          </cell>
        </row>
        <row r="89">
          <cell r="A89" t="str">
            <v>01872498</v>
          </cell>
          <cell r="B89" t="str">
            <v>АООТ ФИРМЫ "ЧЕЛЯБМЕТАЛЛОПТТОРГ"</v>
          </cell>
          <cell r="C89">
            <v>55</v>
          </cell>
          <cell r="D89">
            <v>38</v>
          </cell>
          <cell r="E89">
            <v>38</v>
          </cell>
        </row>
        <row r="90">
          <cell r="A90" t="str">
            <v>01872570</v>
          </cell>
          <cell r="B90" t="str">
            <v>АО ФИРМА "НОВОСИБМЕТАЛЛ"</v>
          </cell>
          <cell r="C90">
            <v>117</v>
          </cell>
          <cell r="D90">
            <v>117</v>
          </cell>
          <cell r="E90">
            <v>117</v>
          </cell>
        </row>
        <row r="91">
          <cell r="A91" t="str">
            <v>01874847</v>
          </cell>
          <cell r="B91" t="str">
            <v>АКЦИОНЕPНОЕ ОБЩЕСТВО ОТКPЫТОГО ТИПА</v>
          </cell>
          <cell r="C91">
            <v>15</v>
          </cell>
          <cell r="D91">
            <v>163</v>
          </cell>
          <cell r="E91">
            <v>58</v>
          </cell>
        </row>
        <row r="92">
          <cell r="A92" t="str">
            <v>01876013</v>
          </cell>
          <cell r="B92" t="str">
            <v>"БАТАЙСКМЕТАЛЛОПТТОРГ" АО</v>
          </cell>
          <cell r="C92">
            <v>153</v>
          </cell>
          <cell r="D92">
            <v>74</v>
          </cell>
          <cell r="E92">
            <v>74</v>
          </cell>
        </row>
        <row r="93">
          <cell r="A93" t="str">
            <v>02495632</v>
          </cell>
          <cell r="B93" t="str">
            <v>СТАВРОПОЛЬСКИЙ ТРЕСТ ИНЖЕНЕРНО-СТРОИТЕЛЬНЫХ ИЗЫСКАНИЙ (ОАО)</v>
          </cell>
          <cell r="C93">
            <v>0</v>
          </cell>
          <cell r="D93">
            <v>1</v>
          </cell>
          <cell r="E93">
            <v>1</v>
          </cell>
        </row>
        <row r="94">
          <cell r="A94" t="str">
            <v>02839043</v>
          </cell>
          <cell r="B94" t="str">
            <v>ГП ВО "ТЕХНОПРОМЭКСПОРТ"</v>
          </cell>
          <cell r="C94">
            <v>297</v>
          </cell>
          <cell r="D94">
            <v>191</v>
          </cell>
          <cell r="E94">
            <v>177</v>
          </cell>
        </row>
        <row r="95">
          <cell r="A95" t="str">
            <v>02949352</v>
          </cell>
          <cell r="B95" t="str">
            <v>АО "БОРСКИЙ ТРУБНЫЙ ЗАВОД"</v>
          </cell>
          <cell r="C95">
            <v>884</v>
          </cell>
          <cell r="D95">
            <v>884</v>
          </cell>
          <cell r="E95">
            <v>884</v>
          </cell>
        </row>
        <row r="96">
          <cell r="A96" t="str">
            <v>02963292</v>
          </cell>
          <cell r="B96" t="str">
            <v>ТОО "ХИМПРОДУКТ</v>
          </cell>
          <cell r="C96">
            <v>39</v>
          </cell>
          <cell r="D96">
            <v>150</v>
          </cell>
          <cell r="E96">
            <v>150</v>
          </cell>
        </row>
        <row r="97">
          <cell r="A97" t="str">
            <v>03239931</v>
          </cell>
          <cell r="B97" t="str">
            <v>ОАО ГАЗСПЕЦСТРОЙ</v>
          </cell>
          <cell r="C97">
            <v>12</v>
          </cell>
          <cell r="D97">
            <v>149</v>
          </cell>
          <cell r="E97">
            <v>149</v>
          </cell>
        </row>
        <row r="98">
          <cell r="A98" t="str">
            <v>03414044</v>
          </cell>
          <cell r="B98" t="str">
            <v>ОАО ПТФ "ОМСКОБЛРЕСУРСЫ"</v>
          </cell>
          <cell r="C98">
            <v>116</v>
          </cell>
          <cell r="D98">
            <v>12</v>
          </cell>
          <cell r="E98">
            <v>12</v>
          </cell>
        </row>
        <row r="99">
          <cell r="A99" t="str">
            <v>03613387</v>
          </cell>
          <cell r="B99" t="str">
            <v>АО"РОССИЯ"</v>
          </cell>
          <cell r="C99">
            <v>144</v>
          </cell>
          <cell r="D99">
            <v>14</v>
          </cell>
          <cell r="E99">
            <v>14</v>
          </cell>
        </row>
        <row r="100">
          <cell r="A100" t="str">
            <v>03788371</v>
          </cell>
          <cell r="B100" t="str">
            <v>ГОСУДАРСТВЕННОЕ ПРЕДПРИЯТИЕ ПО МТС</v>
          </cell>
          <cell r="C100">
            <v>30</v>
          </cell>
          <cell r="D100">
            <v>143</v>
          </cell>
          <cell r="E100">
            <v>143</v>
          </cell>
        </row>
        <row r="101">
          <cell r="A101" t="str">
            <v>03918164</v>
          </cell>
          <cell r="B101" t="str">
            <v>ООО "СЕЛЬСТРОЙКОМПЛЕКТ"</v>
          </cell>
          <cell r="C101">
            <v>99</v>
          </cell>
          <cell r="D101">
            <v>56</v>
          </cell>
          <cell r="E101">
            <v>56</v>
          </cell>
        </row>
        <row r="102">
          <cell r="A102" t="str">
            <v>04047621</v>
          </cell>
          <cell r="B102" t="str">
            <v>АДМИНИСТРАЦИЯ МЕСТНОГО САМОУПРАВЛЕНИЯ   ЛАХДЕНПОХСКОГО РАЙОНА</v>
          </cell>
          <cell r="C102">
            <v>0</v>
          </cell>
          <cell r="D102">
            <v>129</v>
          </cell>
          <cell r="E102">
            <v>129</v>
          </cell>
        </row>
        <row r="103">
          <cell r="A103" t="str">
            <v>04565549</v>
          </cell>
          <cell r="B103" t="str">
            <v>АООТ "БРЮХОВЕЦАГРОПРОМСНАБ"</v>
          </cell>
          <cell r="C103">
            <v>0</v>
          </cell>
        </row>
        <row r="104">
          <cell r="A104" t="str">
            <v>04609011</v>
          </cell>
          <cell r="B104" t="str">
            <v>РПКФ "НОВОРОССИЙСК АО ЗАРУБЕЖСТРОЙМОНТАЖ"</v>
          </cell>
          <cell r="C104">
            <v>55</v>
          </cell>
          <cell r="D104">
            <v>1</v>
          </cell>
          <cell r="E104">
            <v>1</v>
          </cell>
        </row>
        <row r="105">
          <cell r="A105" t="str">
            <v>04609413</v>
          </cell>
          <cell r="B105" t="str">
            <v>ООО ВМП "ЮЖТЕХМОНТАЖ"</v>
          </cell>
          <cell r="C105">
            <v>5</v>
          </cell>
          <cell r="D105">
            <v>5</v>
          </cell>
          <cell r="E105">
            <v>5</v>
          </cell>
        </row>
        <row r="106">
          <cell r="A106" t="str">
            <v>04637852</v>
          </cell>
          <cell r="B106" t="str">
            <v>АОЗТ"УРАЛЛЕСЭНЕРГО"</v>
          </cell>
          <cell r="C106">
            <v>3</v>
          </cell>
          <cell r="D106">
            <v>14</v>
          </cell>
          <cell r="E106">
            <v>14</v>
          </cell>
        </row>
        <row r="107">
          <cell r="A107" t="str">
            <v>04692213</v>
          </cell>
          <cell r="B107" t="str">
            <v>АООТ "НОВОКУЗНЕЦКМЕТАЛЛООПТОРГ"</v>
          </cell>
          <cell r="C107">
            <v>55</v>
          </cell>
          <cell r="D107">
            <v>121</v>
          </cell>
          <cell r="E107">
            <v>121</v>
          </cell>
        </row>
        <row r="108">
          <cell r="A108" t="str">
            <v>04696843</v>
          </cell>
          <cell r="B108" t="str">
            <v>ПЕРЕСЛАВСКИЙ ЗАВОД ИНФОРМАЦИОННЫХ ТЕХНОЛОГИЙ "ЛИТ"</v>
          </cell>
          <cell r="C108">
            <v>120</v>
          </cell>
          <cell r="D108">
            <v>0</v>
          </cell>
          <cell r="E108">
            <v>0</v>
          </cell>
        </row>
        <row r="109">
          <cell r="A109" t="str">
            <v>04761090</v>
          </cell>
          <cell r="B109" t="str">
            <v>АО "ЗАРУБЕЖТРАНССТРОЙ"</v>
          </cell>
          <cell r="C109">
            <v>1</v>
          </cell>
          <cell r="D109">
            <v>70</v>
          </cell>
          <cell r="E109">
            <v>70</v>
          </cell>
        </row>
        <row r="110">
          <cell r="A110" t="str">
            <v>04803302</v>
          </cell>
          <cell r="B110" t="str">
            <v>АОЗТ "УПТК" ЮЖУРАЛЭНЕРГОСТРОЙ</v>
          </cell>
          <cell r="C110">
            <v>59</v>
          </cell>
          <cell r="D110">
            <v>106</v>
          </cell>
          <cell r="E110">
            <v>106</v>
          </cell>
        </row>
        <row r="111">
          <cell r="A111" t="str">
            <v>04807484</v>
          </cell>
          <cell r="B111" t="str">
            <v>ПО "ЕЛАБУЖСКИЙ ЗАВОД ЛЕГКОВЫХ АВТОМОБИЛЕЙ"</v>
          </cell>
          <cell r="C111">
            <v>3</v>
          </cell>
          <cell r="D111">
            <v>20</v>
          </cell>
          <cell r="E111">
            <v>0</v>
          </cell>
        </row>
        <row r="112">
          <cell r="A112" t="str">
            <v>04824369</v>
          </cell>
          <cell r="B112" t="str">
            <v>"ДАЛЬНЕВОСТОЧНАЯ МОРСКАЯ ИНЖЕНЕРНО-ГЕОЛОГИЧЕСКАЯ ЭКСПЕДИЦИЯ" ГП</v>
          </cell>
          <cell r="C112">
            <v>0</v>
          </cell>
          <cell r="D112">
            <v>64</v>
          </cell>
          <cell r="E112">
            <v>64</v>
          </cell>
        </row>
        <row r="113">
          <cell r="A113" t="str">
            <v>04826168</v>
          </cell>
          <cell r="B113" t="str">
            <v>КУРЧАТОВСКОЕ МОНТАЖНОЕ УПР-Е ФИЛИАЛ АО "ЦЕНТРЭНЕРГОМОНТАЖ"</v>
          </cell>
          <cell r="C113">
            <v>11</v>
          </cell>
          <cell r="D113">
            <v>119</v>
          </cell>
          <cell r="E113">
            <v>119</v>
          </cell>
        </row>
        <row r="114">
          <cell r="A114" t="str">
            <v>04856985</v>
          </cell>
          <cell r="B114" t="str">
            <v>ОАО ККПК "КРАСНОДАРГЛАВСНАБ"</v>
          </cell>
          <cell r="C114">
            <v>74</v>
          </cell>
          <cell r="D114">
            <v>56</v>
          </cell>
          <cell r="E114">
            <v>56</v>
          </cell>
        </row>
        <row r="115">
          <cell r="A115" t="str">
            <v>04884214</v>
          </cell>
          <cell r="B115" t="str">
            <v>ЗАО"АДС С ИНДИЕЙ "СОВИНКОМ-ЦЕНТР"</v>
          </cell>
          <cell r="C115">
            <v>56</v>
          </cell>
          <cell r="D115">
            <v>0</v>
          </cell>
          <cell r="E115">
            <v>0</v>
          </cell>
        </row>
        <row r="116">
          <cell r="A116" t="str">
            <v>05013527</v>
          </cell>
          <cell r="B116" t="str">
            <v>ЗАО "ВЛАДИМИРАГРОВОДСТРОЙ"</v>
          </cell>
          <cell r="C116">
            <v>154</v>
          </cell>
          <cell r="D116">
            <v>117</v>
          </cell>
          <cell r="E116">
            <v>117</v>
          </cell>
        </row>
        <row r="117">
          <cell r="A117" t="str">
            <v>05015070</v>
          </cell>
          <cell r="B117" t="str">
            <v>ДАО "ОРГЭНЕРГОГАЗ"</v>
          </cell>
          <cell r="C117">
            <v>0</v>
          </cell>
          <cell r="D117">
            <v>115</v>
          </cell>
          <cell r="E117">
            <v>115</v>
          </cell>
        </row>
        <row r="118">
          <cell r="A118" t="str">
            <v>05015124</v>
          </cell>
          <cell r="B118" t="str">
            <v>ПРЕДПРИЯТИЕ ПО ДОБЫЧЕ ТРАНСПОРТ.И ПЕРЕР.ГАЗА И ГАЗ.КОНДЕНСАТА"СУРГУТГАЗПРОМ"</v>
          </cell>
          <cell r="C118">
            <v>2</v>
          </cell>
          <cell r="D118">
            <v>115</v>
          </cell>
          <cell r="E118">
            <v>115</v>
          </cell>
        </row>
        <row r="119">
          <cell r="A119" t="str">
            <v>05047710</v>
          </cell>
          <cell r="B119" t="str">
            <v>АООТ ЗЕЛЕНОГРАДСКАЯ ШВЕЙНАЯ ФАБРИКА</v>
          </cell>
          <cell r="C119">
            <v>113</v>
          </cell>
          <cell r="D119">
            <v>0</v>
          </cell>
          <cell r="E119">
            <v>0</v>
          </cell>
        </row>
        <row r="120">
          <cell r="A120" t="str">
            <v>05220976</v>
          </cell>
          <cell r="B120" t="str">
            <v>АО"МОСМЕХАНКОМПЛЕКТ"</v>
          </cell>
          <cell r="C120">
            <v>4</v>
          </cell>
          <cell r="D120">
            <v>0</v>
          </cell>
          <cell r="E120">
            <v>0</v>
          </cell>
        </row>
        <row r="121">
          <cell r="A121" t="str">
            <v>05272358</v>
          </cell>
          <cell r="B121" t="str">
            <v>АООТ "КАЛУГАГЕОЛОГИЯ"</v>
          </cell>
          <cell r="C121">
            <v>4</v>
          </cell>
          <cell r="D121">
            <v>0</v>
          </cell>
          <cell r="E121">
            <v>1</v>
          </cell>
        </row>
        <row r="122">
          <cell r="A122" t="str">
            <v>05277671</v>
          </cell>
          <cell r="B122" t="str">
            <v>ОАО "РЕЗЕРВ-МАГРОС"</v>
          </cell>
          <cell r="C122">
            <v>110</v>
          </cell>
          <cell r="D122">
            <v>0</v>
          </cell>
          <cell r="E122">
            <v>0</v>
          </cell>
        </row>
        <row r="123">
          <cell r="A123" t="str">
            <v>05454190</v>
          </cell>
          <cell r="B123" t="str">
            <v>АО "БИЙСКИЙ КОТЕЛЬНЫЙ ЗАВОД"</v>
          </cell>
          <cell r="C123">
            <v>3</v>
          </cell>
          <cell r="D123">
            <v>110</v>
          </cell>
          <cell r="E123">
            <v>1</v>
          </cell>
        </row>
        <row r="124">
          <cell r="A124" t="str">
            <v>05455082</v>
          </cell>
          <cell r="B124" t="str">
            <v>ГП"ТЕХМАШКОМПЛЕКС"</v>
          </cell>
          <cell r="C124">
            <v>0</v>
          </cell>
          <cell r="D124">
            <v>110</v>
          </cell>
          <cell r="E124">
            <v>110</v>
          </cell>
        </row>
        <row r="125">
          <cell r="A125" t="str">
            <v>05625006</v>
          </cell>
          <cell r="B125" t="str">
            <v>АООТ "НПО КУЗРОБОТ"</v>
          </cell>
          <cell r="C125">
            <v>6057</v>
          </cell>
          <cell r="D125">
            <v>109</v>
          </cell>
          <cell r="E125">
            <v>109</v>
          </cell>
        </row>
        <row r="126">
          <cell r="A126" t="str">
            <v>05742781</v>
          </cell>
          <cell r="B126" t="str">
            <v>ОАО "ИРКУТСККАБЕЛЬ"</v>
          </cell>
          <cell r="C126">
            <v>2</v>
          </cell>
          <cell r="D126">
            <v>108</v>
          </cell>
          <cell r="E126">
            <v>108</v>
          </cell>
        </row>
        <row r="127">
          <cell r="A127" t="str">
            <v>05744656</v>
          </cell>
          <cell r="B127" t="str">
            <v>АООТ "РУМО"</v>
          </cell>
          <cell r="C127">
            <v>0</v>
          </cell>
          <cell r="D127">
            <v>0</v>
          </cell>
          <cell r="E127">
            <v>0</v>
          </cell>
        </row>
        <row r="128">
          <cell r="A128" t="str">
            <v>05744892</v>
          </cell>
          <cell r="B128" t="str">
            <v>АО "ГАЗ"</v>
          </cell>
          <cell r="C128">
            <v>10</v>
          </cell>
          <cell r="D128">
            <v>3</v>
          </cell>
          <cell r="E128">
            <v>3</v>
          </cell>
        </row>
        <row r="129">
          <cell r="A129" t="str">
            <v>05754293</v>
          </cell>
          <cell r="B129" t="str">
            <v>АООТ ЭХМЗ</v>
          </cell>
          <cell r="C129">
            <v>10</v>
          </cell>
          <cell r="D129">
            <v>1</v>
          </cell>
          <cell r="E129">
            <v>1</v>
          </cell>
        </row>
        <row r="130">
          <cell r="A130" t="str">
            <v>05757653</v>
          </cell>
          <cell r="B130" t="str">
            <v>АО КУЗНЕЦКИЙ МЕТАЛЛУРГИЧЕСКИЙ КОМБ</v>
          </cell>
          <cell r="C130">
            <v>99</v>
          </cell>
          <cell r="D130">
            <v>478</v>
          </cell>
          <cell r="E130">
            <v>478</v>
          </cell>
        </row>
        <row r="131">
          <cell r="A131" t="str">
            <v>05757665</v>
          </cell>
          <cell r="B131" t="str">
            <v>АО "НОВОЛИПЕЦКИЙ МЕТКОМБИНАТ"</v>
          </cell>
          <cell r="C131">
            <v>96</v>
          </cell>
          <cell r="D131">
            <v>444</v>
          </cell>
          <cell r="E131">
            <v>444</v>
          </cell>
        </row>
        <row r="132">
          <cell r="A132" t="str">
            <v>05757676</v>
          </cell>
          <cell r="B132" t="str">
            <v>АО "ЗАПСИБМЕТКОМБИНАТ"</v>
          </cell>
          <cell r="C132">
            <v>55</v>
          </cell>
          <cell r="D132">
            <v>164</v>
          </cell>
          <cell r="E132">
            <v>164</v>
          </cell>
        </row>
        <row r="133">
          <cell r="A133" t="str">
            <v>05757713</v>
          </cell>
          <cell r="B133" t="str">
            <v>ОАО "ВИЗ"(ВЕРХ-ИСЕТСКИЙ МЕТАЛЛУРГИЧЕСКИЙ ЗАВОД)                              076</v>
          </cell>
          <cell r="C133">
            <v>90</v>
          </cell>
          <cell r="D133">
            <v>50</v>
          </cell>
          <cell r="E133">
            <v>3</v>
          </cell>
        </row>
        <row r="134">
          <cell r="A134" t="str">
            <v>05757771</v>
          </cell>
          <cell r="B134" t="str">
            <v>НОВОСИБИРСКИЙ МЕТАЛЛУРГИЧЕСКИЙ ЗАВОД</v>
          </cell>
          <cell r="C134">
            <v>1401</v>
          </cell>
          <cell r="D134">
            <v>1401</v>
          </cell>
          <cell r="E134">
            <v>1401</v>
          </cell>
        </row>
        <row r="135">
          <cell r="A135" t="str">
            <v>05757848</v>
          </cell>
          <cell r="B135" t="str">
            <v>АО "ВЫКСУНСКИЙ МЕТАЛЛУРГИЧЕСКИЙ ЗАВОД"</v>
          </cell>
          <cell r="C135">
            <v>89</v>
          </cell>
          <cell r="D135">
            <v>5086</v>
          </cell>
          <cell r="E135">
            <v>7566</v>
          </cell>
        </row>
        <row r="136">
          <cell r="A136" t="str">
            <v>05757854</v>
          </cell>
          <cell r="B136" t="str">
            <v>АООТ МОСКОВСКИЙ ТРУБНЫЙ ЗАВОД "ФИЛИТ"</v>
          </cell>
          <cell r="C136">
            <v>39</v>
          </cell>
          <cell r="D136">
            <v>1204</v>
          </cell>
          <cell r="E136">
            <v>1204</v>
          </cell>
        </row>
        <row r="137">
          <cell r="A137" t="str">
            <v>05763665</v>
          </cell>
          <cell r="B137" t="str">
            <v>АО ОТ З-Д ТЯЖЕЛОГО МАШИНОСТРОЕНИЯ ИМ. КУЙБЫШЕВА</v>
          </cell>
          <cell r="C137">
            <v>25</v>
          </cell>
          <cell r="D137">
            <v>60</v>
          </cell>
          <cell r="E137">
            <v>60</v>
          </cell>
        </row>
        <row r="138">
          <cell r="A138" t="str">
            <v>05763843</v>
          </cell>
          <cell r="B138" t="str">
            <v>OАО "КОЛОМЕНСКИЙ ЗАВОД"</v>
          </cell>
          <cell r="C138">
            <v>85</v>
          </cell>
          <cell r="D138">
            <v>0</v>
          </cell>
          <cell r="E138">
            <v>0</v>
          </cell>
        </row>
        <row r="139">
          <cell r="A139" t="str">
            <v>05764417</v>
          </cell>
          <cell r="B139" t="str">
            <v>АООТ "ИЖОРСКИЕ ЗАВОДЫ"</v>
          </cell>
          <cell r="C139">
            <v>73</v>
          </cell>
          <cell r="D139">
            <v>0</v>
          </cell>
          <cell r="E139">
            <v>0</v>
          </cell>
        </row>
        <row r="140">
          <cell r="A140" t="str">
            <v>05764432</v>
          </cell>
          <cell r="B140" t="str">
            <v>АО "КРАСНЫЙ КОТЕЛЬЩИК"</v>
          </cell>
          <cell r="C140">
            <v>33</v>
          </cell>
          <cell r="D140">
            <v>59</v>
          </cell>
          <cell r="E140">
            <v>49</v>
          </cell>
        </row>
        <row r="141">
          <cell r="A141" t="str">
            <v>05764452</v>
          </cell>
          <cell r="B141" t="str">
            <v>. АООТ "НЕВСКИЙ ЗАВОД"</v>
          </cell>
          <cell r="C141">
            <v>81</v>
          </cell>
          <cell r="D141">
            <v>0</v>
          </cell>
          <cell r="E141">
            <v>0</v>
          </cell>
        </row>
        <row r="142">
          <cell r="A142" t="str">
            <v>05766936</v>
          </cell>
          <cell r="B142" t="str">
            <v>ОАО "ФРИТЕКС"</v>
          </cell>
          <cell r="C142">
            <v>2</v>
          </cell>
          <cell r="D142">
            <v>81</v>
          </cell>
          <cell r="E142">
            <v>81</v>
          </cell>
        </row>
        <row r="143">
          <cell r="A143" t="str">
            <v>05767048</v>
          </cell>
          <cell r="B143" t="str">
            <v>АОЗТ "СИБРУДА"</v>
          </cell>
          <cell r="C143">
            <v>80</v>
          </cell>
          <cell r="D143">
            <v>208</v>
          </cell>
          <cell r="E143">
            <v>208</v>
          </cell>
        </row>
        <row r="144">
          <cell r="A144" t="str">
            <v>05770858</v>
          </cell>
          <cell r="B144" t="str">
            <v>ОАО "РАЗРЕЗ БОРОДИНСКИЙ"                                                  /Б/</v>
          </cell>
          <cell r="C144">
            <v>3</v>
          </cell>
          <cell r="D144">
            <v>3</v>
          </cell>
          <cell r="E144">
            <v>67</v>
          </cell>
        </row>
        <row r="145">
          <cell r="A145" t="str">
            <v>05785649</v>
          </cell>
          <cell r="B145" t="str">
            <v>АООТ "АЛТАЙДИЗЕЛЬ"</v>
          </cell>
          <cell r="C145">
            <v>0</v>
          </cell>
          <cell r="D145">
            <v>0</v>
          </cell>
          <cell r="E145">
            <v>0</v>
          </cell>
        </row>
        <row r="146">
          <cell r="A146" t="str">
            <v>05785862</v>
          </cell>
          <cell r="B146" t="str">
            <v>СИБЗАВОД ИМ.БОРЦОВ РЕВОЛЮЦИИ</v>
          </cell>
          <cell r="C146">
            <v>5</v>
          </cell>
          <cell r="D146">
            <v>9</v>
          </cell>
          <cell r="E146">
            <v>9</v>
          </cell>
        </row>
        <row r="147">
          <cell r="A147" t="str">
            <v>05785922</v>
          </cell>
          <cell r="B147" t="str">
            <v>ОАО"РОСТСЕЛЬМАШ"</v>
          </cell>
          <cell r="C147">
            <v>0</v>
          </cell>
          <cell r="D147">
            <v>0</v>
          </cell>
          <cell r="E147">
            <v>1</v>
          </cell>
        </row>
        <row r="148">
          <cell r="A148" t="str">
            <v>05790484</v>
          </cell>
          <cell r="B148" t="str">
            <v>АО ПО "ИСКОЖ"</v>
          </cell>
          <cell r="C148">
            <v>77</v>
          </cell>
          <cell r="D148">
            <v>77</v>
          </cell>
          <cell r="E148">
            <v>35</v>
          </cell>
        </row>
        <row r="149">
          <cell r="A149" t="str">
            <v>05797233</v>
          </cell>
          <cell r="B149" t="str">
            <v>АООТ КАМЫШИНСКИЙ ОПЫТНЫЙ ЗАВОД         "ТРАНСНЕФТЕАВТОМАТИКА"</v>
          </cell>
          <cell r="C149">
            <v>5</v>
          </cell>
          <cell r="D149">
            <v>16</v>
          </cell>
          <cell r="E149">
            <v>16</v>
          </cell>
        </row>
        <row r="150">
          <cell r="A150" t="str">
            <v>05799321</v>
          </cell>
          <cell r="B150" t="str">
            <v>АООТ "БЕЛЭНЕРГОМАШ"</v>
          </cell>
          <cell r="C150">
            <v>10</v>
          </cell>
          <cell r="D150">
            <v>0</v>
          </cell>
          <cell r="E150">
            <v>0</v>
          </cell>
        </row>
        <row r="151">
          <cell r="A151" t="str">
            <v>05799427</v>
          </cell>
          <cell r="B151" t="str">
            <v>АООТ "ПРИКАСПИЙБУРНЕФТЬ"</v>
          </cell>
          <cell r="C151">
            <v>15</v>
          </cell>
          <cell r="D151">
            <v>15</v>
          </cell>
          <cell r="E151">
            <v>15</v>
          </cell>
        </row>
        <row r="152">
          <cell r="A152" t="str">
            <v>05801012</v>
          </cell>
          <cell r="B152" t="str">
            <v>ОАО "ИЭМЗ"</v>
          </cell>
          <cell r="C152">
            <v>75</v>
          </cell>
          <cell r="D152">
            <v>45</v>
          </cell>
          <cell r="E152">
            <v>45</v>
          </cell>
        </row>
        <row r="153">
          <cell r="A153" t="str">
            <v>05804803</v>
          </cell>
          <cell r="B153" t="str">
            <v>АО "МЕТРОВАГОНМАШ"</v>
          </cell>
          <cell r="C153">
            <v>3</v>
          </cell>
          <cell r="D153">
            <v>4</v>
          </cell>
          <cell r="E153">
            <v>4</v>
          </cell>
        </row>
        <row r="154">
          <cell r="A154" t="str">
            <v>05808600</v>
          </cell>
          <cell r="B154" t="str">
            <v>АО "АВТОУАЗ"</v>
          </cell>
          <cell r="C154">
            <v>72</v>
          </cell>
          <cell r="D154">
            <v>109</v>
          </cell>
          <cell r="E154">
            <v>109</v>
          </cell>
        </row>
        <row r="155">
          <cell r="A155" t="str">
            <v>05822014</v>
          </cell>
          <cell r="B155" t="str">
            <v>ТОО СП "ИНБИО"</v>
          </cell>
          <cell r="C155">
            <v>0</v>
          </cell>
          <cell r="D155">
            <v>3</v>
          </cell>
          <cell r="E155">
            <v>3</v>
          </cell>
        </row>
        <row r="156">
          <cell r="A156" t="str">
            <v>05829625</v>
          </cell>
          <cell r="B156" t="str">
            <v>АОЗТ "СИСАФИКО"</v>
          </cell>
          <cell r="C156">
            <v>0</v>
          </cell>
          <cell r="D156">
            <v>20</v>
          </cell>
          <cell r="E156">
            <v>20</v>
          </cell>
        </row>
        <row r="157">
          <cell r="A157" t="str">
            <v>06023150</v>
          </cell>
          <cell r="B157" t="str">
            <v>КООПЕРАТИВ ЦНТУ "ПРОМЕТЕЙ"</v>
          </cell>
          <cell r="C157">
            <v>3</v>
          </cell>
          <cell r="D157">
            <v>68</v>
          </cell>
          <cell r="E157">
            <v>68</v>
          </cell>
        </row>
        <row r="158">
          <cell r="A158" t="str">
            <v>06995099</v>
          </cell>
          <cell r="B158" t="str">
            <v>АРТЕЛЬ СТАРАТЕЛЕЙ ХАБАРОВСКАЯ</v>
          </cell>
          <cell r="C158">
            <v>67</v>
          </cell>
          <cell r="D158">
            <v>2</v>
          </cell>
          <cell r="E158">
            <v>2</v>
          </cell>
        </row>
        <row r="159">
          <cell r="A159" t="str">
            <v>07500013</v>
          </cell>
          <cell r="B159" t="str">
            <v>МОСКОВСКОЕ АВИАЦИОННОЕ ПРОИЗВОДСТВЕННОЕ ОБЪЕДИНЕНИЕ "МИГ"</v>
          </cell>
          <cell r="C159">
            <v>0</v>
          </cell>
          <cell r="D159">
            <v>10</v>
          </cell>
          <cell r="E159">
            <v>1</v>
          </cell>
        </row>
        <row r="160">
          <cell r="A160" t="str">
            <v>07501107</v>
          </cell>
          <cell r="B160" t="str">
            <v>ОРСКИЙ МАШИНОСТРОИТЕЛЬНЫЙ ЗАВОД</v>
          </cell>
          <cell r="C160">
            <v>14</v>
          </cell>
          <cell r="D160">
            <v>66</v>
          </cell>
          <cell r="E160">
            <v>66</v>
          </cell>
        </row>
        <row r="161">
          <cell r="A161" t="str">
            <v>07502259</v>
          </cell>
          <cell r="B161" t="str">
            <v>ЦНИИТС ГОС.ПРЕДПРИЯТИЕ</v>
          </cell>
          <cell r="C161">
            <v>8</v>
          </cell>
          <cell r="D161">
            <v>0</v>
          </cell>
          <cell r="E161">
            <v>0</v>
          </cell>
        </row>
        <row r="162">
          <cell r="A162" t="str">
            <v>07504815</v>
          </cell>
          <cell r="B162" t="str">
            <v>ОМСКОЕ МОТОРОСТРОИТЕЛЬНОЕ ПО ИМ.БАРАНОВА</v>
          </cell>
          <cell r="C162">
            <v>0</v>
          </cell>
          <cell r="D162">
            <v>0</v>
          </cell>
          <cell r="E162">
            <v>0</v>
          </cell>
        </row>
        <row r="163">
          <cell r="A163" t="str">
            <v>07504910</v>
          </cell>
          <cell r="B163" t="str">
            <v>ОАО ИАПО (ИРКУТСКОЕ АВИАЦИОННОЕ ПРОИЗВОДСТВЕННОЕ ОБЬЕДИНЕНИЕ)</v>
          </cell>
          <cell r="C163">
            <v>0</v>
          </cell>
          <cell r="D163">
            <v>0</v>
          </cell>
          <cell r="E163">
            <v>0</v>
          </cell>
        </row>
        <row r="164">
          <cell r="A164" t="str">
            <v>07512140</v>
          </cell>
          <cell r="B164" t="str">
            <v>БАРНАУЛЬСКИЙ СТАНКОСТРОИТЕЛЬНЫЙ ЗАВОД АО</v>
          </cell>
          <cell r="C164">
            <v>40</v>
          </cell>
          <cell r="D164">
            <v>53</v>
          </cell>
          <cell r="E164">
            <v>53</v>
          </cell>
        </row>
        <row r="165">
          <cell r="A165" t="str">
            <v>07513234</v>
          </cell>
          <cell r="B165" t="str">
            <v>ГОСУДАРСТВЕННЫЙ ОБУХОВСКИЙ ЗАВОД</v>
          </cell>
          <cell r="C165">
            <v>70</v>
          </cell>
          <cell r="D165">
            <v>54</v>
          </cell>
          <cell r="E165">
            <v>54</v>
          </cell>
        </row>
        <row r="166">
          <cell r="A166" t="str">
            <v>07513317</v>
          </cell>
          <cell r="B166" t="str">
            <v>ЗАО "САЗ"</v>
          </cell>
          <cell r="C166">
            <v>0</v>
          </cell>
          <cell r="D166">
            <v>0</v>
          </cell>
          <cell r="E166">
            <v>0</v>
          </cell>
        </row>
        <row r="167">
          <cell r="A167" t="str">
            <v>07514311</v>
          </cell>
          <cell r="B167" t="str">
            <v>АО "БЕЛОКАЛИТВИНСКОЕ МЕТАЛЛУРГИЧЕСКОЕ ПРОИЗВОДСТВЕННОЕ ОБЪЕДИНЕНИЕ"</v>
          </cell>
          <cell r="C167">
            <v>0</v>
          </cell>
          <cell r="D167">
            <v>0</v>
          </cell>
        </row>
        <row r="168">
          <cell r="A168" t="str">
            <v>07514512</v>
          </cell>
          <cell r="B168" t="str">
            <v>АООТ "РЫБИНСКИЕ МОТОРЫ"</v>
          </cell>
          <cell r="C168">
            <v>0</v>
          </cell>
          <cell r="D168">
            <v>0</v>
          </cell>
          <cell r="E168">
            <v>0</v>
          </cell>
        </row>
        <row r="169">
          <cell r="A169" t="str">
            <v>07516103</v>
          </cell>
          <cell r="B169" t="str">
            <v>ГПО "СИБПРИБОРМАШ"</v>
          </cell>
          <cell r="C169">
            <v>14</v>
          </cell>
          <cell r="D169">
            <v>60</v>
          </cell>
          <cell r="E169">
            <v>0</v>
          </cell>
        </row>
        <row r="170">
          <cell r="A170" t="str">
            <v>07516250</v>
          </cell>
          <cell r="B170" t="str">
            <v>ЦНИИ КМ "ПРОМЕТЕЙ"</v>
          </cell>
          <cell r="C170">
            <v>9</v>
          </cell>
          <cell r="D170">
            <v>60</v>
          </cell>
          <cell r="E170">
            <v>60</v>
          </cell>
        </row>
        <row r="171">
          <cell r="A171" t="str">
            <v>07524700</v>
          </cell>
          <cell r="B171" t="str">
            <v>ВЗАО "ТЕХМАШЭКСПОРТ"</v>
          </cell>
          <cell r="C171">
            <v>0</v>
          </cell>
          <cell r="D171">
            <v>0</v>
          </cell>
          <cell r="E171">
            <v>0</v>
          </cell>
        </row>
        <row r="172">
          <cell r="A172" t="str">
            <v>07530238</v>
          </cell>
          <cell r="B172" t="str">
            <v>АООТ РКК "ЭНЕРГИЯ"</v>
          </cell>
          <cell r="C172">
            <v>41</v>
          </cell>
          <cell r="D172">
            <v>60</v>
          </cell>
          <cell r="E172">
            <v>60</v>
          </cell>
        </row>
        <row r="173">
          <cell r="A173" t="str">
            <v>07541414</v>
          </cell>
          <cell r="B173" t="str">
            <v>АО ОТ "ГИПРОНИИАВИАПРОМ"</v>
          </cell>
          <cell r="C173">
            <v>0</v>
          </cell>
          <cell r="D173">
            <v>59</v>
          </cell>
          <cell r="E173">
            <v>59</v>
          </cell>
        </row>
        <row r="174">
          <cell r="A174" t="str">
            <v>07543637</v>
          </cell>
          <cell r="B174" t="str">
            <v>ГХО "ГЛАВКОСМОС"</v>
          </cell>
          <cell r="C174">
            <v>0</v>
          </cell>
          <cell r="D174">
            <v>120</v>
          </cell>
          <cell r="E174">
            <v>0</v>
          </cell>
        </row>
        <row r="175">
          <cell r="A175" t="str">
            <v>07544217</v>
          </cell>
          <cell r="B175" t="str">
            <v>КАЗ. ОПЫТНОЕ КОНСТРУКТОРСКОЕ БЮРО "СОЮЗ"</v>
          </cell>
          <cell r="C175">
            <v>59</v>
          </cell>
          <cell r="D175">
            <v>3</v>
          </cell>
          <cell r="E175">
            <v>3</v>
          </cell>
        </row>
        <row r="176">
          <cell r="A176" t="str">
            <v>07559704</v>
          </cell>
          <cell r="B176" t="str">
            <v>ГОСУДАРСТВЕННЫЙ ЛЕТНО-ИСПЫТАТЕЛЬНЫЙ ЦЕНТР</v>
          </cell>
          <cell r="C176">
            <v>0</v>
          </cell>
          <cell r="D176">
            <v>0</v>
          </cell>
          <cell r="E176">
            <v>0</v>
          </cell>
        </row>
        <row r="177">
          <cell r="A177" t="str">
            <v>07565969</v>
          </cell>
          <cell r="B177" t="str">
            <v>АО " ВО "АВИАЭКСПОРТ"</v>
          </cell>
          <cell r="C177">
            <v>0</v>
          </cell>
          <cell r="D177">
            <v>0</v>
          </cell>
          <cell r="E177">
            <v>0</v>
          </cell>
        </row>
        <row r="178">
          <cell r="A178" t="str">
            <v>07571160</v>
          </cell>
          <cell r="B178" t="str">
            <v>ОАО"АВИАЗАПЧАСТЬ"</v>
          </cell>
          <cell r="C178">
            <v>1</v>
          </cell>
          <cell r="D178">
            <v>0</v>
          </cell>
          <cell r="E178">
            <v>0</v>
          </cell>
        </row>
        <row r="179">
          <cell r="A179" t="str">
            <v>07618418</v>
          </cell>
          <cell r="B179" t="str">
            <v>ЦС МТС 109 ССУ</v>
          </cell>
          <cell r="C179">
            <v>368</v>
          </cell>
          <cell r="D179">
            <v>10</v>
          </cell>
          <cell r="E179">
            <v>10</v>
          </cell>
        </row>
        <row r="180">
          <cell r="A180" t="str">
            <v>07625714</v>
          </cell>
          <cell r="B180" t="str">
            <v>РУП</v>
          </cell>
          <cell r="C180">
            <v>28</v>
          </cell>
          <cell r="D180">
            <v>0</v>
          </cell>
          <cell r="E180">
            <v>0</v>
          </cell>
        </row>
        <row r="181">
          <cell r="A181" t="str">
            <v>07629735</v>
          </cell>
          <cell r="B181" t="str">
            <v>АО УПТК</v>
          </cell>
          <cell r="C181">
            <v>17</v>
          </cell>
          <cell r="D181">
            <v>1</v>
          </cell>
          <cell r="E181">
            <v>13</v>
          </cell>
        </row>
        <row r="182">
          <cell r="A182" t="str">
            <v>08556955</v>
          </cell>
          <cell r="B182" t="str">
            <v>ИТКП-11</v>
          </cell>
          <cell r="C182">
            <v>90</v>
          </cell>
          <cell r="D182">
            <v>3</v>
          </cell>
          <cell r="E182">
            <v>3</v>
          </cell>
        </row>
        <row r="183">
          <cell r="A183" t="str">
            <v>08620015</v>
          </cell>
          <cell r="B183" t="str">
            <v>АООТ МПК"УРАЛПРОММОНТАЖ"</v>
          </cell>
          <cell r="C183">
            <v>631</v>
          </cell>
          <cell r="D183">
            <v>217</v>
          </cell>
          <cell r="E183">
            <v>217</v>
          </cell>
        </row>
        <row r="184">
          <cell r="A184" t="str">
            <v>08622899</v>
          </cell>
          <cell r="B184" t="str">
            <v>ГОСУДАРСТВЕННОЕ ПРЕДПРИЯТИЕ НОВОВОРОНЕЖСКАЯ АТОМНАЯ СТАНЦИЯ</v>
          </cell>
          <cell r="C184">
            <v>0</v>
          </cell>
          <cell r="D184">
            <v>1</v>
          </cell>
          <cell r="E184">
            <v>1</v>
          </cell>
        </row>
        <row r="185">
          <cell r="A185" t="str">
            <v>08623829</v>
          </cell>
          <cell r="B185" t="str">
            <v>АОЗТ ПКП "АТОМПРОМКОМПЛЕКС" 0131</v>
          </cell>
          <cell r="C185">
            <v>424</v>
          </cell>
          <cell r="D185">
            <v>14</v>
          </cell>
          <cell r="E185">
            <v>0</v>
          </cell>
        </row>
        <row r="186">
          <cell r="A186" t="str">
            <v>08624579</v>
          </cell>
          <cell r="B186" t="str">
            <v>ГП "ОКБ МАШИНОСТРОЕНИЯ"</v>
          </cell>
          <cell r="C186">
            <v>7</v>
          </cell>
          <cell r="D186">
            <v>55</v>
          </cell>
          <cell r="E186">
            <v>55</v>
          </cell>
        </row>
        <row r="187">
          <cell r="A187" t="str">
            <v>08626259</v>
          </cell>
          <cell r="B187" t="str">
            <v>ИНСТИТУТ ТЕОРЕТИЧЕСКОЙ И ЭКСПЕРИМЕНТАЛЬНОЙ ФИЗИКИ</v>
          </cell>
          <cell r="C187">
            <v>0</v>
          </cell>
          <cell r="D187">
            <v>55</v>
          </cell>
          <cell r="E187">
            <v>55</v>
          </cell>
        </row>
        <row r="188">
          <cell r="A188" t="str">
            <v>08626288</v>
          </cell>
          <cell r="B188" t="str">
            <v>ИНСТИТУТ ФИЗИКИ ВЫСОКИХ ЭНЕРГИЙ</v>
          </cell>
          <cell r="C188">
            <v>6</v>
          </cell>
          <cell r="D188">
            <v>52</v>
          </cell>
          <cell r="E188">
            <v>52</v>
          </cell>
        </row>
        <row r="189">
          <cell r="A189" t="str">
            <v>08626319</v>
          </cell>
          <cell r="B189" t="str">
            <v>ОБЪЕДИНЕННЫЙ ИНСТИТУТ ЯДЕРНЫХ ИССЛЕДОВАНИЙ</v>
          </cell>
          <cell r="C189">
            <v>0</v>
          </cell>
          <cell r="D189">
            <v>0</v>
          </cell>
          <cell r="E189">
            <v>0</v>
          </cell>
        </row>
        <row r="190">
          <cell r="A190" t="str">
            <v>08844200</v>
          </cell>
          <cell r="B190" t="str">
            <v>ЗАКРЫТОЕ АКЦИОНЕРНОЕ ОБЩЕСТВО МЕТАЛЛУРГИЧЕСКИЙ ЗАВОД "ПЕТРОСТАЛЬ"</v>
          </cell>
          <cell r="C190">
            <v>44</v>
          </cell>
          <cell r="D190">
            <v>39</v>
          </cell>
          <cell r="E190">
            <v>39</v>
          </cell>
        </row>
        <row r="191">
          <cell r="A191" t="str">
            <v>08845300</v>
          </cell>
          <cell r="B191" t="str">
            <v>ЗАО"ЗАВОД"КИРОВ-ЭНЕРГОМАШ" ХРП"АТОМЭНЕРГО"</v>
          </cell>
          <cell r="C191">
            <v>0</v>
          </cell>
          <cell r="D191">
            <v>176</v>
          </cell>
          <cell r="E191">
            <v>175</v>
          </cell>
        </row>
        <row r="192">
          <cell r="A192" t="str">
            <v>08889473</v>
          </cell>
          <cell r="B192" t="str">
            <v>"УПТК-УС N 3"ПО ПОРУЧ.ООО "СФЕРА И К"</v>
          </cell>
          <cell r="C192">
            <v>52</v>
          </cell>
          <cell r="D192">
            <v>8</v>
          </cell>
          <cell r="E192">
            <v>8</v>
          </cell>
        </row>
        <row r="193">
          <cell r="A193" t="str">
            <v>08891145</v>
          </cell>
          <cell r="B193" t="str">
            <v>УПТК УС-4</v>
          </cell>
          <cell r="C193">
            <v>156</v>
          </cell>
          <cell r="D193">
            <v>156</v>
          </cell>
          <cell r="E193">
            <v>156</v>
          </cell>
        </row>
        <row r="194">
          <cell r="A194" t="str">
            <v>10001354</v>
          </cell>
          <cell r="B194" t="str">
            <v>ООО "СПИКА"</v>
          </cell>
          <cell r="C194">
            <v>105</v>
          </cell>
          <cell r="D194">
            <v>51</v>
          </cell>
          <cell r="E194">
            <v>51</v>
          </cell>
        </row>
        <row r="195">
          <cell r="A195" t="str">
            <v>10042146</v>
          </cell>
          <cell r="B195" t="str">
            <v>"ВЫХОД",АООТ</v>
          </cell>
          <cell r="C195">
            <v>50</v>
          </cell>
          <cell r="D195">
            <v>180</v>
          </cell>
          <cell r="E195">
            <v>180</v>
          </cell>
        </row>
        <row r="196">
          <cell r="A196" t="str">
            <v>10322495</v>
          </cell>
          <cell r="B196" t="str">
            <v>АКЦИОHЕРHОЕ ОБЩЕСТВО ЗАКРЫТОГО ТИПА"ДАЛЬГЕОТЕХHИКА"</v>
          </cell>
          <cell r="C196">
            <v>30</v>
          </cell>
          <cell r="D196">
            <v>50</v>
          </cell>
          <cell r="E196">
            <v>179</v>
          </cell>
        </row>
        <row r="197">
          <cell r="A197" t="str">
            <v>10391562</v>
          </cell>
          <cell r="B197" t="str">
            <v>ИНТЕК ПРОИЗВОДСТВ.-ВНЕДРЕНЧ. ФИРМА</v>
          </cell>
          <cell r="C197">
            <v>120</v>
          </cell>
          <cell r="D197">
            <v>730</v>
          </cell>
          <cell r="E197">
            <v>0</v>
          </cell>
        </row>
        <row r="198">
          <cell r="A198" t="str">
            <v>10408736</v>
          </cell>
          <cell r="B198" t="str">
            <v>ПМК-7 ГАЗМОНТАЖ</v>
          </cell>
          <cell r="C198">
            <v>30</v>
          </cell>
          <cell r="D198">
            <v>2</v>
          </cell>
          <cell r="E198">
            <v>2</v>
          </cell>
        </row>
        <row r="199">
          <cell r="A199" t="str">
            <v>10501619</v>
          </cell>
          <cell r="B199" t="str">
            <v>АО "ПРОФИЛЬ-АКРАС"</v>
          </cell>
          <cell r="C199">
            <v>50</v>
          </cell>
          <cell r="D199">
            <v>305</v>
          </cell>
          <cell r="E199">
            <v>305</v>
          </cell>
        </row>
        <row r="200">
          <cell r="A200" t="str">
            <v>10518531</v>
          </cell>
          <cell r="B200" t="str">
            <v>АССОЦИАЦИЯ ВНЕШНЕЭКОНОМИЧЕСКОЙ ДЕЯТЕЛЬНОСТИ"БАМ-АКТИВ"</v>
          </cell>
          <cell r="C200">
            <v>50</v>
          </cell>
          <cell r="D200">
            <v>40</v>
          </cell>
          <cell r="E200">
            <v>40</v>
          </cell>
        </row>
        <row r="201">
          <cell r="A201" t="str">
            <v>10593716</v>
          </cell>
          <cell r="B201" t="str">
            <v>ООО "ЮГСТРОЙКОМПЛЕКТ"</v>
          </cell>
          <cell r="C201">
            <v>8</v>
          </cell>
          <cell r="D201">
            <v>50</v>
          </cell>
          <cell r="E201">
            <v>50</v>
          </cell>
        </row>
        <row r="202">
          <cell r="A202" t="str">
            <v>10656014</v>
          </cell>
          <cell r="B202" t="str">
            <v>ТОО ФИРМА "НИРТ"</v>
          </cell>
          <cell r="C202">
            <v>0</v>
          </cell>
          <cell r="D202">
            <v>233</v>
          </cell>
          <cell r="E202">
            <v>11</v>
          </cell>
        </row>
        <row r="203">
          <cell r="A203" t="str">
            <v>10765979</v>
          </cell>
          <cell r="B203" t="str">
            <v>ТОО "БАЛТХОЛОД"</v>
          </cell>
          <cell r="C203">
            <v>1</v>
          </cell>
          <cell r="D203">
            <v>302</v>
          </cell>
          <cell r="E203">
            <v>7</v>
          </cell>
        </row>
        <row r="204">
          <cell r="A204" t="str">
            <v>10780447</v>
          </cell>
          <cell r="B204" t="str">
            <v>"РАДУГА" - АКЦИОНЕРНОЕ ОБЩЕСТВО ОТКРЫТОГО ТИПА</v>
          </cell>
          <cell r="C204">
            <v>6</v>
          </cell>
          <cell r="D204">
            <v>60</v>
          </cell>
          <cell r="E204">
            <v>0</v>
          </cell>
        </row>
        <row r="205">
          <cell r="A205" t="str">
            <v>10853442</v>
          </cell>
          <cell r="B205" t="str">
            <v>ТОО "АЛЬЦИФОР"</v>
          </cell>
          <cell r="C205">
            <v>12</v>
          </cell>
          <cell r="D205">
            <v>90</v>
          </cell>
          <cell r="E205">
            <v>90</v>
          </cell>
        </row>
        <row r="206">
          <cell r="A206" t="str">
            <v>11020454</v>
          </cell>
          <cell r="B206" t="str">
            <v>ООО "СПОРТ"</v>
          </cell>
          <cell r="C206">
            <v>160</v>
          </cell>
          <cell r="D206">
            <v>149</v>
          </cell>
          <cell r="E206">
            <v>39</v>
          </cell>
        </row>
        <row r="207">
          <cell r="A207" t="str">
            <v>11058439</v>
          </cell>
          <cell r="B207" t="str">
            <v>ЛПДС "КОЛЕСНИКОВО",ПОС.НЕФТЯНИК</v>
          </cell>
          <cell r="C207">
            <v>6</v>
          </cell>
          <cell r="D207">
            <v>238</v>
          </cell>
          <cell r="E207">
            <v>63</v>
          </cell>
        </row>
        <row r="208">
          <cell r="A208" t="str">
            <v>11117877</v>
          </cell>
          <cell r="B208" t="str">
            <v>ДОЧЕРНЕЕ ЗАО"СГЕМ-КОМПЛЕКТ"</v>
          </cell>
          <cell r="C208">
            <v>4</v>
          </cell>
          <cell r="D208">
            <v>45</v>
          </cell>
          <cell r="E208">
            <v>45</v>
          </cell>
        </row>
        <row r="209">
          <cell r="A209" t="str">
            <v>11121698</v>
          </cell>
          <cell r="B209" t="str">
            <v>МАЛОЕ ГОСУДАРСТВЕННОЕ НАУЧНО-ПРОИЗВОДСТВЕННОЕ ПРЕДПРИЯТИЕ "ЛАЗЕРНЫЕ СИСТЕМЫ"</v>
          </cell>
          <cell r="C209">
            <v>0</v>
          </cell>
          <cell r="D209">
            <v>156</v>
          </cell>
          <cell r="E209">
            <v>106</v>
          </cell>
        </row>
        <row r="210">
          <cell r="A210" t="str">
            <v>11136398</v>
          </cell>
          <cell r="B210" t="str">
            <v>ТОО "КОМПАНИЯ "ЛЕАЛЕР"</v>
          </cell>
          <cell r="C210">
            <v>0</v>
          </cell>
          <cell r="D210">
            <v>0</v>
          </cell>
          <cell r="E210">
            <v>0</v>
          </cell>
        </row>
        <row r="211">
          <cell r="A211" t="str">
            <v>11136665</v>
          </cell>
          <cell r="B211" t="str">
            <v>ЗАО "СУДОМЕХ САПЛАЙ"</v>
          </cell>
          <cell r="C211">
            <v>0</v>
          </cell>
          <cell r="D211">
            <v>0</v>
          </cell>
          <cell r="E211">
            <v>0</v>
          </cell>
        </row>
        <row r="212">
          <cell r="A212" t="str">
            <v>11137251</v>
          </cell>
          <cell r="B212" t="str">
            <v>АО "ИНТЕК"</v>
          </cell>
          <cell r="C212">
            <v>44</v>
          </cell>
          <cell r="D212">
            <v>0</v>
          </cell>
          <cell r="E212">
            <v>0</v>
          </cell>
        </row>
        <row r="213">
          <cell r="A213" t="str">
            <v>11160505</v>
          </cell>
          <cell r="B213" t="str">
            <v>НПФ"ГТ ИНСПЕКТ"</v>
          </cell>
          <cell r="C213">
            <v>44</v>
          </cell>
          <cell r="D213">
            <v>0</v>
          </cell>
          <cell r="E213">
            <v>0</v>
          </cell>
        </row>
        <row r="214">
          <cell r="A214" t="str">
            <v>11233753</v>
          </cell>
          <cell r="B214" t="str">
            <v>АООТ "АССОЦИЦИЯ МОНТАЖАВТОМАТИКА"</v>
          </cell>
          <cell r="C214">
            <v>10</v>
          </cell>
          <cell r="D214">
            <v>10</v>
          </cell>
          <cell r="E214">
            <v>10</v>
          </cell>
        </row>
        <row r="215">
          <cell r="A215" t="str">
            <v>11287772</v>
          </cell>
          <cell r="B215" t="str">
            <v>ЗАО "ТРУБОИМПЭКС"</v>
          </cell>
          <cell r="C215">
            <v>39</v>
          </cell>
          <cell r="D215">
            <v>39</v>
          </cell>
          <cell r="E215">
            <v>39</v>
          </cell>
        </row>
        <row r="216">
          <cell r="A216" t="str">
            <v>11331208</v>
          </cell>
          <cell r="B216" t="str">
            <v>ЗАО ПКФ "АЛЬКОРД"</v>
          </cell>
          <cell r="C216">
            <v>0</v>
          </cell>
          <cell r="D216">
            <v>44</v>
          </cell>
          <cell r="E216">
            <v>62</v>
          </cell>
        </row>
        <row r="217">
          <cell r="A217" t="str">
            <v>11383984</v>
          </cell>
          <cell r="B217" t="str">
            <v>ООО "НАУЧНО-ТЕХНИЧЕСКОЕ ПРЕДПРЯТИЕ ЗАРЯ-РНЦ КИ"</v>
          </cell>
          <cell r="C217">
            <v>0</v>
          </cell>
          <cell r="D217">
            <v>187</v>
          </cell>
          <cell r="E217">
            <v>137</v>
          </cell>
        </row>
        <row r="218">
          <cell r="A218" t="str">
            <v>11396834</v>
          </cell>
          <cell r="B218" t="str">
            <v>ТОО СП "СПЕКТРАП"</v>
          </cell>
          <cell r="C218">
            <v>42</v>
          </cell>
          <cell r="D218">
            <v>0</v>
          </cell>
          <cell r="E218">
            <v>0</v>
          </cell>
        </row>
        <row r="219">
          <cell r="A219" t="str">
            <v>11455577</v>
          </cell>
          <cell r="B219" t="str">
            <v>ЗАО НПФ "ТЕХНОСЕРВИС"</v>
          </cell>
          <cell r="C219">
            <v>42</v>
          </cell>
          <cell r="D219">
            <v>13</v>
          </cell>
          <cell r="E219">
            <v>13</v>
          </cell>
        </row>
        <row r="220">
          <cell r="A220" t="str">
            <v>11642983</v>
          </cell>
          <cell r="B220" t="str">
            <v>АОЗТ "ТРУБОМАРКЕТ"</v>
          </cell>
          <cell r="C220">
            <v>948</v>
          </cell>
          <cell r="D220">
            <v>41</v>
          </cell>
          <cell r="E220">
            <v>126</v>
          </cell>
        </row>
        <row r="221">
          <cell r="A221" t="str">
            <v>11700054</v>
          </cell>
          <cell r="B221" t="str">
            <v>СП ТОО " ЮНИК ЭЙР СЕРВИС "</v>
          </cell>
          <cell r="C221">
            <v>0</v>
          </cell>
          <cell r="D221">
            <v>41</v>
          </cell>
          <cell r="E221">
            <v>41</v>
          </cell>
        </row>
        <row r="222">
          <cell r="A222" t="str">
            <v>11829256</v>
          </cell>
          <cell r="B222" t="str">
            <v>ТОО КОМПАНИЯ "НЬЮИСТ"</v>
          </cell>
          <cell r="C222">
            <v>50</v>
          </cell>
          <cell r="D222">
            <v>63</v>
          </cell>
          <cell r="E222">
            <v>2</v>
          </cell>
        </row>
        <row r="223">
          <cell r="A223" t="str">
            <v>11865306</v>
          </cell>
          <cell r="B223" t="str">
            <v>ТОО "НОВЫЕ ТЕХНОЛОГИИ"</v>
          </cell>
          <cell r="C223">
            <v>5</v>
          </cell>
          <cell r="D223">
            <v>40</v>
          </cell>
          <cell r="E223">
            <v>40</v>
          </cell>
        </row>
        <row r="224">
          <cell r="A224" t="str">
            <v>11882486</v>
          </cell>
          <cell r="B224" t="str">
            <v>ОАО "ОМСКМЕТАЛЛООПТТОРГ"</v>
          </cell>
          <cell r="C224">
            <v>1</v>
          </cell>
          <cell r="D224">
            <v>0</v>
          </cell>
          <cell r="E224">
            <v>0</v>
          </cell>
        </row>
        <row r="225">
          <cell r="A225" t="str">
            <v>11927289</v>
          </cell>
          <cell r="B225" t="str">
            <v>АКЦИОНЕРНОЕ ОБЩЕСТВО ОТКРЫТОГО ТИПА "ОРЕНБУРГСТРОЙКОМПЛЕКТ"</v>
          </cell>
          <cell r="C225">
            <v>1</v>
          </cell>
          <cell r="D225">
            <v>1</v>
          </cell>
          <cell r="E225">
            <v>1</v>
          </cell>
        </row>
        <row r="226">
          <cell r="A226" t="str">
            <v>12021199</v>
          </cell>
          <cell r="B226" t="str">
            <v>АООТ "ПЕРМСТРОЙОПТТОРГ"</v>
          </cell>
          <cell r="C226">
            <v>49</v>
          </cell>
          <cell r="D226">
            <v>59</v>
          </cell>
          <cell r="E226">
            <v>50</v>
          </cell>
        </row>
        <row r="227">
          <cell r="A227" t="str">
            <v>12141734</v>
          </cell>
          <cell r="B227" t="str">
            <v>МГП"КОНТАКТ"</v>
          </cell>
          <cell r="C227">
            <v>100</v>
          </cell>
          <cell r="D227">
            <v>175</v>
          </cell>
          <cell r="E227">
            <v>175</v>
          </cell>
        </row>
        <row r="228">
          <cell r="A228" t="str">
            <v>12216656</v>
          </cell>
          <cell r="B228" t="str">
            <v>ДОРТЕХСЕРВИС</v>
          </cell>
          <cell r="C228">
            <v>0</v>
          </cell>
          <cell r="D228">
            <v>40</v>
          </cell>
          <cell r="E228">
            <v>40</v>
          </cell>
        </row>
        <row r="229">
          <cell r="A229" t="str">
            <v>12260901</v>
          </cell>
          <cell r="B229" t="str">
            <v>ТОО КОЛЛЕР</v>
          </cell>
          <cell r="C229">
            <v>55</v>
          </cell>
          <cell r="D229">
            <v>55</v>
          </cell>
          <cell r="E229">
            <v>55</v>
          </cell>
        </row>
        <row r="230">
          <cell r="A230" t="str">
            <v>12267518</v>
          </cell>
          <cell r="B230" t="str">
            <v>"ПЕТРОСАХ" АОЗТ</v>
          </cell>
          <cell r="C230">
            <v>58</v>
          </cell>
          <cell r="D230">
            <v>0</v>
          </cell>
          <cell r="E230">
            <v>0</v>
          </cell>
        </row>
        <row r="231">
          <cell r="A231" t="str">
            <v>12281990</v>
          </cell>
          <cell r="B231" t="str">
            <v>АООТ "УРАЛТРУБПРОМ"</v>
          </cell>
          <cell r="C231">
            <v>1342</v>
          </cell>
          <cell r="D231">
            <v>1342</v>
          </cell>
          <cell r="E231">
            <v>1342</v>
          </cell>
        </row>
        <row r="232">
          <cell r="A232" t="str">
            <v>12288294</v>
          </cell>
          <cell r="B232" t="str">
            <v>ТОО "АТРИУМ"</v>
          </cell>
          <cell r="C232">
            <v>56</v>
          </cell>
          <cell r="D232">
            <v>40</v>
          </cell>
          <cell r="E232">
            <v>90</v>
          </cell>
        </row>
        <row r="233">
          <cell r="A233" t="str">
            <v>12312199</v>
          </cell>
          <cell r="B233" t="str">
            <v>ВНЕДРЕНЧЕСКАЯ ФИРМА "ВИАМ-ЛТД"</v>
          </cell>
          <cell r="C233">
            <v>13</v>
          </cell>
          <cell r="D233">
            <v>1</v>
          </cell>
          <cell r="E233">
            <v>125</v>
          </cell>
        </row>
        <row r="234">
          <cell r="A234" t="str">
            <v>12348791</v>
          </cell>
          <cell r="B234" t="str">
            <v>ТОО РПКФ "РЕМСТРОЙМОНТАЖДЕТАЛЬ"</v>
          </cell>
          <cell r="C234">
            <v>55</v>
          </cell>
          <cell r="D234">
            <v>39</v>
          </cell>
          <cell r="E234">
            <v>39</v>
          </cell>
        </row>
        <row r="235">
          <cell r="A235" t="str">
            <v>12595984</v>
          </cell>
          <cell r="B235" t="str">
            <v>МАГН.ЦЕНТР СТРОИТЕЛЬНО-ОТДЕЛОЧНЫХ МАШИН</v>
          </cell>
          <cell r="C235">
            <v>60</v>
          </cell>
          <cell r="D235">
            <v>60</v>
          </cell>
          <cell r="E235">
            <v>60</v>
          </cell>
        </row>
        <row r="236">
          <cell r="A236" t="str">
            <v>12610689</v>
          </cell>
          <cell r="B236" t="str">
            <v>ЧПАП "ПРОДМОНТАЖ"</v>
          </cell>
          <cell r="C236">
            <v>32</v>
          </cell>
          <cell r="D236">
            <v>77</v>
          </cell>
          <cell r="E236">
            <v>7</v>
          </cell>
        </row>
        <row r="237">
          <cell r="A237" t="str">
            <v>12617199</v>
          </cell>
          <cell r="B237" t="str">
            <v>КОРКИНСКИЙ З-Д "МЕТАЛЛИСТ"</v>
          </cell>
          <cell r="C237">
            <v>153</v>
          </cell>
          <cell r="D237">
            <v>0</v>
          </cell>
          <cell r="E237">
            <v>0</v>
          </cell>
        </row>
        <row r="238">
          <cell r="A238" t="str">
            <v>12618320</v>
          </cell>
          <cell r="B238" t="str">
            <v>ТОВАРИЩЕСТВО С ОГРАНИЧЕННОЙ ОТВЕТСТВЕННОСТЬЮ "СТАРАТЕЛЬСКАЯ АРТЕЛЬ "</v>
          </cell>
          <cell r="C238">
            <v>0</v>
          </cell>
          <cell r="D238">
            <v>22</v>
          </cell>
          <cell r="E238">
            <v>16</v>
          </cell>
        </row>
        <row r="239">
          <cell r="A239" t="str">
            <v>12618751</v>
          </cell>
          <cell r="B239" t="str">
            <v>ТОО АРТЕЛЬ СТАРАТЕЛЕЙ "ДАУРИЯ "         674362,ЧИТИНСКАЯ ОБЛ,КАЛГАНСКИЙ РАЙОН</v>
          </cell>
          <cell r="C239">
            <v>3</v>
          </cell>
          <cell r="D239">
            <v>37</v>
          </cell>
          <cell r="E239">
            <v>37</v>
          </cell>
        </row>
        <row r="240">
          <cell r="A240" t="str">
            <v>12621718</v>
          </cell>
          <cell r="B240" t="str">
            <v>"МОЗАИКА" АКЦИОНЕРНОЕ ОБЩЕСТВО ЗАКРЫТОГО ТИПА</v>
          </cell>
          <cell r="C240">
            <v>5</v>
          </cell>
          <cell r="D240">
            <v>15</v>
          </cell>
          <cell r="E240">
            <v>15</v>
          </cell>
        </row>
        <row r="241">
          <cell r="A241" t="str">
            <v>12775427</v>
          </cell>
          <cell r="B241" t="str">
            <v>РОССИЙСКОЕ ПРЕДСТАВИТЕЛЬСТВО "МОНГОЛРОСЦВЕТМЕТ"</v>
          </cell>
          <cell r="C241">
            <v>514</v>
          </cell>
          <cell r="D241">
            <v>159</v>
          </cell>
          <cell r="E241">
            <v>131</v>
          </cell>
        </row>
        <row r="242">
          <cell r="A242" t="str">
            <v>12976640</v>
          </cell>
          <cell r="B242" t="str">
            <v>АООТ КНПП "ВЕРТОЛЕТЫ-МИ"</v>
          </cell>
          <cell r="C242">
            <v>0</v>
          </cell>
          <cell r="D242">
            <v>6</v>
          </cell>
          <cell r="E242">
            <v>8</v>
          </cell>
        </row>
        <row r="243">
          <cell r="A243" t="str">
            <v>13022150</v>
          </cell>
          <cell r="B243" t="str">
            <v>ТОО"ВИАЗ",</v>
          </cell>
          <cell r="C243">
            <v>0</v>
          </cell>
          <cell r="D243">
            <v>55</v>
          </cell>
          <cell r="E243">
            <v>119</v>
          </cell>
        </row>
        <row r="244">
          <cell r="A244" t="str">
            <v>13148842</v>
          </cell>
          <cell r="B244" t="str">
            <v>ТОО СП "УРАЛ-ЛИБЕРТИ"</v>
          </cell>
          <cell r="C244">
            <v>119</v>
          </cell>
          <cell r="D244">
            <v>179</v>
          </cell>
          <cell r="E244">
            <v>179</v>
          </cell>
        </row>
        <row r="245">
          <cell r="A245" t="str">
            <v>13151700</v>
          </cell>
          <cell r="B245" t="str">
            <v>АОЗТ "ГЕРКУЛЕС"</v>
          </cell>
          <cell r="C245">
            <v>149</v>
          </cell>
          <cell r="D245">
            <v>149</v>
          </cell>
          <cell r="E245">
            <v>149</v>
          </cell>
        </row>
        <row r="246">
          <cell r="A246" t="str">
            <v>13165731</v>
          </cell>
          <cell r="B246" t="str">
            <v>ЗАО "ОЙЛФИЛД СЕППОРТ СЕРВИСЕС"</v>
          </cell>
          <cell r="C246">
            <v>33</v>
          </cell>
          <cell r="D246">
            <v>0</v>
          </cell>
          <cell r="E246">
            <v>0</v>
          </cell>
        </row>
        <row r="247">
          <cell r="A247" t="str">
            <v>13182184</v>
          </cell>
          <cell r="B247" t="str">
            <v>ТФД "БРОК-ИНВЕСТ-СЕРВИС" 121069,МОСКВА,</v>
          </cell>
          <cell r="C247">
            <v>20</v>
          </cell>
          <cell r="D247">
            <v>128</v>
          </cell>
          <cell r="E247">
            <v>112</v>
          </cell>
        </row>
        <row r="248">
          <cell r="A248" t="str">
            <v>16313480</v>
          </cell>
          <cell r="B248" t="str">
            <v>ЗАО "ОБЩЕСТВО МЕЖДУНАРОДНОЙ ТОРГОВЛИ "МЕРКОМ"</v>
          </cell>
          <cell r="C248">
            <v>0</v>
          </cell>
          <cell r="D248">
            <v>18</v>
          </cell>
          <cell r="E248">
            <v>109</v>
          </cell>
        </row>
        <row r="249">
          <cell r="A249" t="str">
            <v>16412147</v>
          </cell>
          <cell r="B249" t="str">
            <v>ТОО ПКФ " ПОЛИМЕРИНВЕСТ"</v>
          </cell>
          <cell r="C249">
            <v>4</v>
          </cell>
          <cell r="D249">
            <v>4</v>
          </cell>
          <cell r="E249">
            <v>4</v>
          </cell>
        </row>
        <row r="250">
          <cell r="A250" t="str">
            <v>16620986</v>
          </cell>
          <cell r="B250" t="str">
            <v>ЗАО ТД "УРАЛМАШ И ПАРТНЕРЫ"                                                 0665</v>
          </cell>
          <cell r="C250">
            <v>0</v>
          </cell>
          <cell r="D250">
            <v>16</v>
          </cell>
          <cell r="E250">
            <v>16</v>
          </cell>
        </row>
        <row r="251">
          <cell r="A251" t="str">
            <v>16767063</v>
          </cell>
          <cell r="B251" t="str">
            <v>ТОО"УРАЛАГРОСЕРВИС"</v>
          </cell>
          <cell r="C251">
            <v>1</v>
          </cell>
          <cell r="D251">
            <v>1</v>
          </cell>
          <cell r="E251">
            <v>13</v>
          </cell>
        </row>
        <row r="252">
          <cell r="A252" t="str">
            <v>16884389</v>
          </cell>
          <cell r="B252" t="str">
            <v>ТОО "БСТ"(БЮРО С/ХОЗ.ТЕХНИКИ) 0166</v>
          </cell>
          <cell r="C252">
            <v>15</v>
          </cell>
          <cell r="D252">
            <v>48</v>
          </cell>
          <cell r="E252">
            <v>59</v>
          </cell>
        </row>
        <row r="253">
          <cell r="A253" t="str">
            <v>16893388</v>
          </cell>
          <cell r="B253" t="str">
            <v>ТОО ВПП"ИНЛАКОР"</v>
          </cell>
          <cell r="C253">
            <v>79</v>
          </cell>
          <cell r="D253">
            <v>40</v>
          </cell>
          <cell r="E253">
            <v>40</v>
          </cell>
        </row>
        <row r="254">
          <cell r="A254" t="str">
            <v>16929011</v>
          </cell>
          <cell r="B254" t="str">
            <v>ИЧП "ИСПЫТАТЕЛЬ"</v>
          </cell>
          <cell r="C254">
            <v>50</v>
          </cell>
          <cell r="D254">
            <v>31</v>
          </cell>
          <cell r="E254">
            <v>31</v>
          </cell>
        </row>
        <row r="255">
          <cell r="A255" t="str">
            <v>17161204</v>
          </cell>
          <cell r="B255" t="str">
            <v>ТОО СП "МИ-ИНТЕР"</v>
          </cell>
          <cell r="C255">
            <v>0</v>
          </cell>
          <cell r="D255">
            <v>0</v>
          </cell>
          <cell r="E255">
            <v>100</v>
          </cell>
        </row>
        <row r="256">
          <cell r="A256" t="str">
            <v>17163367</v>
          </cell>
          <cell r="B256" t="str">
            <v>АОЗТ "КРАЗРОСС"</v>
          </cell>
          <cell r="C256">
            <v>12</v>
          </cell>
          <cell r="D256">
            <v>12</v>
          </cell>
          <cell r="E256">
            <v>12</v>
          </cell>
        </row>
        <row r="257">
          <cell r="A257" t="str">
            <v>17191406</v>
          </cell>
          <cell r="B257" t="str">
            <v>ОАО "НЕФТЕКОМ"</v>
          </cell>
          <cell r="C257">
            <v>30</v>
          </cell>
          <cell r="D257">
            <v>257</v>
          </cell>
          <cell r="E257">
            <v>257</v>
          </cell>
        </row>
        <row r="258">
          <cell r="A258" t="str">
            <v>17260610</v>
          </cell>
          <cell r="B258" t="str">
            <v>ЗАО"НАФТАРОС"</v>
          </cell>
          <cell r="C258">
            <v>30</v>
          </cell>
          <cell r="D258">
            <v>6</v>
          </cell>
          <cell r="E258">
            <v>136</v>
          </cell>
        </row>
        <row r="259">
          <cell r="A259" t="str">
            <v>17283094</v>
          </cell>
          <cell r="B259" t="str">
            <v>ТОО "СП "АББ УНИТУРБО"</v>
          </cell>
          <cell r="C259">
            <v>0</v>
          </cell>
          <cell r="D259">
            <v>50</v>
          </cell>
          <cell r="E259">
            <v>1</v>
          </cell>
        </row>
        <row r="260">
          <cell r="A260" t="str">
            <v>17308050</v>
          </cell>
          <cell r="B260" t="str">
            <v>ЗАО "ФИРМА БАСЭРТ"</v>
          </cell>
          <cell r="C260">
            <v>29</v>
          </cell>
          <cell r="D260">
            <v>0</v>
          </cell>
          <cell r="E260">
            <v>0</v>
          </cell>
        </row>
        <row r="261">
          <cell r="A261" t="str">
            <v>17407697</v>
          </cell>
          <cell r="B261" t="str">
            <v>АООТ "ИЖСТАЛЬ"</v>
          </cell>
          <cell r="C261">
            <v>0</v>
          </cell>
          <cell r="D261">
            <v>29</v>
          </cell>
          <cell r="E261">
            <v>29</v>
          </cell>
        </row>
        <row r="262">
          <cell r="A262" t="str">
            <v>17413746</v>
          </cell>
          <cell r="B262" t="str">
            <v>ТВ КЦ ФИЛИТКОМ</v>
          </cell>
          <cell r="C262">
            <v>28</v>
          </cell>
          <cell r="D262">
            <v>2</v>
          </cell>
          <cell r="E262">
            <v>2</v>
          </cell>
        </row>
        <row r="263">
          <cell r="A263" t="str">
            <v>17584078</v>
          </cell>
          <cell r="B263" t="str">
            <v>ЗАО НПО "СОТ"</v>
          </cell>
          <cell r="C263">
            <v>0</v>
          </cell>
          <cell r="D263">
            <v>0</v>
          </cell>
          <cell r="E263">
            <v>0</v>
          </cell>
        </row>
        <row r="264">
          <cell r="A264" t="str">
            <v>17606652</v>
          </cell>
          <cell r="B264" t="str">
            <v>ТОО "ЛЕНИКС"</v>
          </cell>
          <cell r="C264">
            <v>6</v>
          </cell>
          <cell r="D264">
            <v>0</v>
          </cell>
          <cell r="E264">
            <v>0</v>
          </cell>
        </row>
        <row r="265">
          <cell r="A265" t="str">
            <v>17663302</v>
          </cell>
          <cell r="B265" t="str">
            <v>ГК "РОСВООРУЖЕНИЕ"</v>
          </cell>
          <cell r="C265">
            <v>0</v>
          </cell>
          <cell r="D265">
            <v>28</v>
          </cell>
          <cell r="E265">
            <v>28</v>
          </cell>
        </row>
        <row r="266">
          <cell r="A266" t="str">
            <v>17664075</v>
          </cell>
          <cell r="B266" t="str">
            <v>ГОСУДАРСТВЕННЫЙ КОСМИЧЕСКИЙ НП ЦЕНТР ИМ. М. В. ХРУНИЧЕВА</v>
          </cell>
          <cell r="C266">
            <v>1</v>
          </cell>
          <cell r="D266">
            <v>45</v>
          </cell>
          <cell r="E266">
            <v>45</v>
          </cell>
        </row>
        <row r="267">
          <cell r="A267" t="str">
            <v>17666648</v>
          </cell>
          <cell r="B267" t="str">
            <v>БЕЗ ПРАВ Ю/Л"РАКЕТНО-КОСМИЧЕСКИЙ ЗАВОД" Ф-Л ГКНПЦ ИМ. М.В.ХРУНИЧЕВА</v>
          </cell>
          <cell r="C267">
            <v>0</v>
          </cell>
          <cell r="D267">
            <v>17</v>
          </cell>
          <cell r="E267">
            <v>20</v>
          </cell>
        </row>
        <row r="268">
          <cell r="A268" t="str">
            <v>17804808</v>
          </cell>
          <cell r="B268" t="str">
            <v>ЗАО"АССОЦИАЦИЯ КАРТЭК"</v>
          </cell>
          <cell r="C268">
            <v>24</v>
          </cell>
          <cell r="D268">
            <v>0</v>
          </cell>
          <cell r="E268">
            <v>0</v>
          </cell>
        </row>
        <row r="269">
          <cell r="A269" t="str">
            <v>17998043</v>
          </cell>
          <cell r="B269" t="str">
            <v>АОЗТ "ГАМА ИНДАСТРИ"</v>
          </cell>
          <cell r="C269">
            <v>23</v>
          </cell>
          <cell r="D269">
            <v>0</v>
          </cell>
          <cell r="E269">
            <v>0</v>
          </cell>
        </row>
        <row r="270">
          <cell r="A270" t="str">
            <v>18006954</v>
          </cell>
          <cell r="B270" t="str">
            <v>ТЭЦ-2 АО "ЯНТАРЬЭНЕРГО"</v>
          </cell>
          <cell r="C270">
            <v>81</v>
          </cell>
          <cell r="D270">
            <v>3</v>
          </cell>
          <cell r="E270">
            <v>3</v>
          </cell>
        </row>
        <row r="271">
          <cell r="A271" t="str">
            <v>18024722</v>
          </cell>
          <cell r="B271" t="str">
            <v>ЦЕНТР ТЕХНИЧЕСКОЙ ДИАГНОСТИКИ</v>
          </cell>
          <cell r="C271">
            <v>22</v>
          </cell>
          <cell r="D271">
            <v>13</v>
          </cell>
          <cell r="E271">
            <v>73</v>
          </cell>
        </row>
        <row r="272">
          <cell r="A272" t="str">
            <v>18217705</v>
          </cell>
          <cell r="B272" t="str">
            <v>ООО "ПРОМЭЛЕКТРО"</v>
          </cell>
          <cell r="C272">
            <v>22</v>
          </cell>
          <cell r="D272">
            <v>4</v>
          </cell>
          <cell r="E272">
            <v>4</v>
          </cell>
        </row>
        <row r="273">
          <cell r="A273" t="str">
            <v>18219851</v>
          </cell>
          <cell r="B273" t="str">
            <v>ЗАО "РАННИЛА-ТАЛДОМ"</v>
          </cell>
          <cell r="C273">
            <v>22</v>
          </cell>
          <cell r="D273">
            <v>1</v>
          </cell>
          <cell r="E273">
            <v>1</v>
          </cell>
        </row>
        <row r="274">
          <cell r="A274" t="str">
            <v>20626598</v>
          </cell>
          <cell r="B274" t="str">
            <v>ИЧП РЕКЛАМНО-КОММЕРЧЕСКАЯ ФИРМА "ИНФОРМ"</v>
          </cell>
          <cell r="C274">
            <v>44</v>
          </cell>
          <cell r="D274">
            <v>32</v>
          </cell>
          <cell r="E274">
            <v>8</v>
          </cell>
        </row>
        <row r="275">
          <cell r="A275" t="str">
            <v>20763484</v>
          </cell>
          <cell r="B275" t="str">
            <v>ТОО "ИНКОСТ"</v>
          </cell>
          <cell r="C275">
            <v>49</v>
          </cell>
          <cell r="D275">
            <v>16</v>
          </cell>
          <cell r="E275">
            <v>16</v>
          </cell>
        </row>
        <row r="276">
          <cell r="A276" t="str">
            <v>20804657</v>
          </cell>
          <cell r="B276" t="str">
            <v>ЗАО "КЛЕН"</v>
          </cell>
          <cell r="C276">
            <v>2</v>
          </cell>
          <cell r="D276">
            <v>40</v>
          </cell>
          <cell r="E276">
            <v>90</v>
          </cell>
        </row>
        <row r="277">
          <cell r="A277" t="str">
            <v>20810646</v>
          </cell>
          <cell r="B277" t="str">
            <v>МОHИТОРИHГ</v>
          </cell>
          <cell r="C277">
            <v>6</v>
          </cell>
          <cell r="D277">
            <v>15</v>
          </cell>
          <cell r="E277">
            <v>0</v>
          </cell>
        </row>
        <row r="278">
          <cell r="A278" t="str">
            <v>20877136</v>
          </cell>
          <cell r="B278" t="str">
            <v>ИНЖЕНЕРНЫЙ ЦЕНТР "СЕРВИСГОРМАШ"</v>
          </cell>
          <cell r="C278">
            <v>57</v>
          </cell>
          <cell r="D278">
            <v>20</v>
          </cell>
          <cell r="E278">
            <v>0</v>
          </cell>
        </row>
        <row r="279">
          <cell r="A279" t="str">
            <v>20894198</v>
          </cell>
          <cell r="B279" t="str">
            <v>КООПЕРАТИВ "ГЕРМЕС"</v>
          </cell>
          <cell r="C279">
            <v>3</v>
          </cell>
          <cell r="D279">
            <v>3</v>
          </cell>
          <cell r="E279">
            <v>3</v>
          </cell>
        </row>
        <row r="280">
          <cell r="A280" t="str">
            <v>21006892</v>
          </cell>
          <cell r="B280" t="str">
            <v>ПКТОО "ДАЛСС"</v>
          </cell>
          <cell r="C280">
            <v>22</v>
          </cell>
          <cell r="D280">
            <v>20</v>
          </cell>
          <cell r="E280">
            <v>63</v>
          </cell>
        </row>
        <row r="281">
          <cell r="A281" t="str">
            <v>21216402</v>
          </cell>
          <cell r="B281" t="str">
            <v>ТОО ПРОИЗВОДСТВЕННО-КОММЕРЧЕСКАЯ ФИРМА "ВИКОР"</v>
          </cell>
          <cell r="C281">
            <v>823</v>
          </cell>
          <cell r="D281">
            <v>59</v>
          </cell>
          <cell r="E281">
            <v>61</v>
          </cell>
        </row>
        <row r="282">
          <cell r="A282" t="str">
            <v>21281181</v>
          </cell>
          <cell r="B282" t="str">
            <v>ТОО "ПОВОЛЖЬЕ"</v>
          </cell>
          <cell r="C282">
            <v>30</v>
          </cell>
          <cell r="D282">
            <v>62</v>
          </cell>
          <cell r="E282">
            <v>20</v>
          </cell>
        </row>
        <row r="283">
          <cell r="A283" t="str">
            <v>21418838</v>
          </cell>
          <cell r="B283" t="str">
            <v>ИЧП ФЕДОРОВА "ПАЛОМАР"</v>
          </cell>
          <cell r="C283">
            <v>59</v>
          </cell>
          <cell r="D283">
            <v>59</v>
          </cell>
          <cell r="E283">
            <v>59</v>
          </cell>
        </row>
        <row r="284">
          <cell r="A284" t="str">
            <v>21497476</v>
          </cell>
          <cell r="B284" t="str">
            <v>ТОО"АВТОТРАНСМАШ"</v>
          </cell>
          <cell r="C284">
            <v>20</v>
          </cell>
          <cell r="D284">
            <v>80</v>
          </cell>
          <cell r="E284">
            <v>80</v>
          </cell>
        </row>
        <row r="285">
          <cell r="A285" t="str">
            <v>21517925</v>
          </cell>
          <cell r="B285" t="str">
            <v>АОЗТ ПКФ "ВОСТОК-МАРКЕТ"</v>
          </cell>
          <cell r="C285">
            <v>26</v>
          </cell>
          <cell r="D285">
            <v>20</v>
          </cell>
          <cell r="E285">
            <v>20</v>
          </cell>
        </row>
        <row r="286">
          <cell r="A286" t="str">
            <v>21537827</v>
          </cell>
          <cell r="B286" t="str">
            <v>ИЧП ШЭВ "КЛЮЧ"</v>
          </cell>
          <cell r="C286">
            <v>18</v>
          </cell>
          <cell r="D286">
            <v>20</v>
          </cell>
          <cell r="E286">
            <v>20</v>
          </cell>
        </row>
        <row r="287">
          <cell r="A287" t="str">
            <v>21606534</v>
          </cell>
          <cell r="B287" t="str">
            <v>ТОО ФИРМА"МАГМА-С"</v>
          </cell>
          <cell r="C287">
            <v>0</v>
          </cell>
          <cell r="D287">
            <v>0</v>
          </cell>
          <cell r="E287">
            <v>0</v>
          </cell>
        </row>
        <row r="288">
          <cell r="A288" t="str">
            <v>21629707</v>
          </cell>
          <cell r="B288" t="str">
            <v>ПК ТОО "ЧЕЛЯБИНТУРТРАНС"</v>
          </cell>
          <cell r="C288">
            <v>112</v>
          </cell>
          <cell r="D288">
            <v>42</v>
          </cell>
          <cell r="E288">
            <v>42</v>
          </cell>
        </row>
        <row r="289">
          <cell r="A289" t="str">
            <v>21642889</v>
          </cell>
          <cell r="B289" t="str">
            <v>ТОО "САС"</v>
          </cell>
          <cell r="C289">
            <v>1</v>
          </cell>
          <cell r="D289">
            <v>60</v>
          </cell>
          <cell r="E289">
            <v>73</v>
          </cell>
        </row>
        <row r="290">
          <cell r="A290" t="str">
            <v>21846221</v>
          </cell>
          <cell r="B290" t="str">
            <v>ТОО ПКФ ЭПСИЛОН</v>
          </cell>
          <cell r="C290">
            <v>42</v>
          </cell>
          <cell r="D290">
            <v>59</v>
          </cell>
          <cell r="E290">
            <v>0</v>
          </cell>
        </row>
        <row r="291">
          <cell r="A291" t="str">
            <v>22280106</v>
          </cell>
          <cell r="B291" t="str">
            <v>ПСФ "ЖИЛСТРОЙИНВЕСТ"</v>
          </cell>
          <cell r="C291">
            <v>22</v>
          </cell>
          <cell r="D291">
            <v>52</v>
          </cell>
          <cell r="E291">
            <v>52</v>
          </cell>
        </row>
        <row r="292">
          <cell r="A292" t="str">
            <v>22317430</v>
          </cell>
          <cell r="B292" t="str">
            <v>ТОО"АЧИH".</v>
          </cell>
          <cell r="C292">
            <v>9</v>
          </cell>
          <cell r="D292">
            <v>18</v>
          </cell>
          <cell r="E292">
            <v>18</v>
          </cell>
        </row>
        <row r="293">
          <cell r="A293" t="str">
            <v>22374095</v>
          </cell>
          <cell r="B293" t="str">
            <v>ДОЧЕРНЕЕ ПРЕДПРИЯТИЕ "КУЗНЕЧНОЕ" АООТ "ВТЗ"</v>
          </cell>
          <cell r="C293">
            <v>36</v>
          </cell>
          <cell r="D293">
            <v>55</v>
          </cell>
          <cell r="E293">
            <v>298</v>
          </cell>
        </row>
        <row r="294">
          <cell r="A294" t="str">
            <v>22414877</v>
          </cell>
          <cell r="B294" t="str">
            <v>ИЧП "ТЕХМАШСЕРВИС"</v>
          </cell>
          <cell r="C294">
            <v>13</v>
          </cell>
          <cell r="D294">
            <v>5</v>
          </cell>
          <cell r="E294">
            <v>15</v>
          </cell>
        </row>
        <row r="295">
          <cell r="A295" t="str">
            <v>22424574</v>
          </cell>
          <cell r="B295" t="str">
            <v>ЗАО "АКРАС"</v>
          </cell>
          <cell r="C295">
            <v>244</v>
          </cell>
          <cell r="D295">
            <v>3</v>
          </cell>
          <cell r="E295">
            <v>3</v>
          </cell>
        </row>
        <row r="296">
          <cell r="A296" t="str">
            <v>22497337</v>
          </cell>
          <cell r="B296" t="str">
            <v>ТОО "КОМИЖ ПЛЮС"</v>
          </cell>
          <cell r="C296">
            <v>141</v>
          </cell>
          <cell r="D296">
            <v>87</v>
          </cell>
          <cell r="E296">
            <v>16</v>
          </cell>
        </row>
        <row r="297">
          <cell r="A297" t="str">
            <v>23078944</v>
          </cell>
          <cell r="B297" t="str">
            <v>"АЛВО" АООТ</v>
          </cell>
          <cell r="C297">
            <v>40</v>
          </cell>
          <cell r="D297">
            <v>119</v>
          </cell>
          <cell r="E297">
            <v>52</v>
          </cell>
        </row>
        <row r="298">
          <cell r="A298" t="str">
            <v>23083253</v>
          </cell>
          <cell r="B298" t="str">
            <v>ЗАО"ФИРМА"СОЛИД"</v>
          </cell>
          <cell r="C298">
            <v>63</v>
          </cell>
          <cell r="D298">
            <v>15</v>
          </cell>
          <cell r="E298">
            <v>15</v>
          </cell>
        </row>
        <row r="299">
          <cell r="A299" t="str">
            <v>23549993</v>
          </cell>
          <cell r="B299" t="str">
            <v>ИЧП "АПСНЫ"</v>
          </cell>
          <cell r="C299">
            <v>15</v>
          </cell>
          <cell r="D299">
            <v>20</v>
          </cell>
          <cell r="E299">
            <v>20</v>
          </cell>
        </row>
        <row r="300">
          <cell r="A300" t="str">
            <v>23703218</v>
          </cell>
          <cell r="B300" t="str">
            <v>ИЧП "ЛАВР"</v>
          </cell>
          <cell r="C300">
            <v>3</v>
          </cell>
          <cell r="D300">
            <v>11</v>
          </cell>
          <cell r="E300">
            <v>11</v>
          </cell>
        </row>
        <row r="301">
          <cell r="A301" t="str">
            <v>23736519</v>
          </cell>
          <cell r="B301" t="str">
            <v>ФИРМА "ТИТАН"</v>
          </cell>
          <cell r="C301">
            <v>15</v>
          </cell>
          <cell r="D301">
            <v>121</v>
          </cell>
          <cell r="E301">
            <v>121</v>
          </cell>
        </row>
        <row r="302">
          <cell r="A302" t="str">
            <v>23768413</v>
          </cell>
          <cell r="B302" t="str">
            <v>ЗАО ФИРМА "РОСТ"</v>
          </cell>
          <cell r="C302">
            <v>2</v>
          </cell>
          <cell r="D302">
            <v>14</v>
          </cell>
          <cell r="E302">
            <v>50</v>
          </cell>
        </row>
        <row r="303">
          <cell r="A303" t="str">
            <v>23870755</v>
          </cell>
          <cell r="B303" t="str">
            <v>ТСОО ШКОЛА ОХРАНЫ "ЭСКОРТ"</v>
          </cell>
          <cell r="C303">
            <v>14</v>
          </cell>
          <cell r="D303">
            <v>31</v>
          </cell>
          <cell r="E303">
            <v>11</v>
          </cell>
        </row>
        <row r="304">
          <cell r="A304" t="str">
            <v>23893650</v>
          </cell>
          <cell r="B304" t="str">
            <v>АО ЗТ ПЕРВОМАЙСКИЙ СПИРТОЛИКЕРОВОДОЧНЫЙ З-Д (АООТ "ОРЕНБУРГАЛКО")</v>
          </cell>
          <cell r="C304">
            <v>1</v>
          </cell>
          <cell r="D304">
            <v>13</v>
          </cell>
          <cell r="E304">
            <v>13</v>
          </cell>
        </row>
        <row r="305">
          <cell r="A305" t="str">
            <v>23908908</v>
          </cell>
          <cell r="B305" t="str">
            <v>УР И ОНМ П."ОРЕНБУРГГАЗПРОМ" РАО "ГАЗПРОМ"</v>
          </cell>
          <cell r="C305">
            <v>65</v>
          </cell>
          <cell r="D305">
            <v>65</v>
          </cell>
          <cell r="E305">
            <v>65</v>
          </cell>
        </row>
        <row r="306">
          <cell r="A306" t="str">
            <v>23938016</v>
          </cell>
          <cell r="B306" t="str">
            <v>АОЗТ "АССОЛЬ"</v>
          </cell>
          <cell r="C306">
            <v>14</v>
          </cell>
          <cell r="D306">
            <v>20</v>
          </cell>
          <cell r="E306">
            <v>45</v>
          </cell>
        </row>
        <row r="307">
          <cell r="A307" t="str">
            <v>23980403</v>
          </cell>
          <cell r="B307" t="str">
            <v>УПП ВОИ "НАДЕЖДА"</v>
          </cell>
          <cell r="C307">
            <v>2</v>
          </cell>
          <cell r="D307">
            <v>0</v>
          </cell>
          <cell r="E307">
            <v>44</v>
          </cell>
        </row>
        <row r="308">
          <cell r="A308" t="str">
            <v>24207177</v>
          </cell>
          <cell r="B308" t="str">
            <v>АООТ "ЛИГО"</v>
          </cell>
          <cell r="C308">
            <v>1118</v>
          </cell>
          <cell r="D308">
            <v>135</v>
          </cell>
          <cell r="E308">
            <v>19</v>
          </cell>
        </row>
        <row r="309">
          <cell r="A309" t="str">
            <v>24224448</v>
          </cell>
          <cell r="B309" t="str">
            <v>ЧСП "НИМФО"</v>
          </cell>
          <cell r="C309">
            <v>31</v>
          </cell>
          <cell r="D309">
            <v>13</v>
          </cell>
          <cell r="E309">
            <v>13</v>
          </cell>
        </row>
        <row r="310">
          <cell r="A310" t="str">
            <v>24526066</v>
          </cell>
          <cell r="B310" t="str">
            <v>МУНИЦИПАЛЬНОЕ ПРЕДПРИЯТИЕ СОЦ "СОКОЛ"</v>
          </cell>
          <cell r="C310">
            <v>2</v>
          </cell>
          <cell r="D310">
            <v>3</v>
          </cell>
          <cell r="E310">
            <v>23</v>
          </cell>
        </row>
        <row r="311">
          <cell r="A311" t="str">
            <v>24552193</v>
          </cell>
          <cell r="B311" t="str">
            <v>ООО"ЛОТОС"</v>
          </cell>
          <cell r="C311">
            <v>14</v>
          </cell>
          <cell r="D311">
            <v>0</v>
          </cell>
          <cell r="E311">
            <v>0</v>
          </cell>
        </row>
        <row r="312">
          <cell r="A312" t="str">
            <v>24722944</v>
          </cell>
          <cell r="B312" t="str">
            <v>"ЯНВАРЬ" ЧАСТНОЕ ПРЕДПРИЯТИЕ</v>
          </cell>
          <cell r="C312">
            <v>0</v>
          </cell>
          <cell r="D312">
            <v>9</v>
          </cell>
          <cell r="E312">
            <v>65</v>
          </cell>
        </row>
        <row r="313">
          <cell r="A313" t="str">
            <v>24724335</v>
          </cell>
          <cell r="B313" t="str">
            <v>"АНТ" ИНДИВИДУАЛЬНОЕ ЧАСТНОЕ ПРЕДПРИЯТИЕ</v>
          </cell>
          <cell r="C313">
            <v>8</v>
          </cell>
          <cell r="D313">
            <v>2</v>
          </cell>
          <cell r="E313">
            <v>40</v>
          </cell>
        </row>
        <row r="314">
          <cell r="A314" t="str">
            <v>24740753</v>
          </cell>
          <cell r="B314" t="str">
            <v>ТОО ТОРГОВЫЙ ДОМ "МИНОРА"</v>
          </cell>
          <cell r="C314">
            <v>22</v>
          </cell>
          <cell r="D314">
            <v>22</v>
          </cell>
          <cell r="E314">
            <v>16</v>
          </cell>
        </row>
        <row r="315">
          <cell r="A315" t="str">
            <v>24771009</v>
          </cell>
          <cell r="B315" t="str">
            <v>"ВИРАЖ" ОБЩЕСТВО С ОГРАНИЧЕННОЙ ОТВЕТСТВЕННОСТЬЮ</v>
          </cell>
          <cell r="C315">
            <v>0</v>
          </cell>
          <cell r="D315">
            <v>3</v>
          </cell>
          <cell r="E315">
            <v>3</v>
          </cell>
        </row>
        <row r="316">
          <cell r="A316" t="str">
            <v>25001213</v>
          </cell>
          <cell r="B316" t="str">
            <v>ООО ПРЕДПРИЯТИЕ "ТЕХНОПОЛИС"</v>
          </cell>
          <cell r="C316">
            <v>21</v>
          </cell>
          <cell r="D316">
            <v>13</v>
          </cell>
          <cell r="E316">
            <v>13</v>
          </cell>
        </row>
        <row r="317">
          <cell r="A317" t="str">
            <v>25024125</v>
          </cell>
          <cell r="B317" t="str">
            <v>АОЗТ"ВОСТОКОГНЕУПОР"</v>
          </cell>
          <cell r="C317">
            <v>43</v>
          </cell>
          <cell r="D317">
            <v>52</v>
          </cell>
          <cell r="E317">
            <v>52</v>
          </cell>
        </row>
        <row r="318">
          <cell r="A318" t="str">
            <v>25048396</v>
          </cell>
          <cell r="B318" t="str">
            <v>АООТ СПП ("СТРОЙПЛАСТПОЛИМЕР")</v>
          </cell>
          <cell r="C318">
            <v>14</v>
          </cell>
          <cell r="D318">
            <v>13</v>
          </cell>
          <cell r="E318">
            <v>5</v>
          </cell>
        </row>
        <row r="319">
          <cell r="A319" t="str">
            <v>25081695</v>
          </cell>
          <cell r="B319" t="str">
            <v>ТОО ПКФ "ИНУС-ЛТД"</v>
          </cell>
          <cell r="C319">
            <v>7</v>
          </cell>
          <cell r="D319">
            <v>32</v>
          </cell>
          <cell r="E319">
            <v>37</v>
          </cell>
        </row>
        <row r="320">
          <cell r="A320" t="str">
            <v>25581742</v>
          </cell>
          <cell r="B320" t="str">
            <v>ПТ"ПКФ-АЛЕКСЕЕВ"</v>
          </cell>
          <cell r="C320">
            <v>0</v>
          </cell>
          <cell r="D320">
            <v>17</v>
          </cell>
          <cell r="E320">
            <v>20</v>
          </cell>
        </row>
        <row r="321">
          <cell r="A321" t="str">
            <v>25584597</v>
          </cell>
          <cell r="B321" t="str">
            <v>КОММЕРЧЕСКАЯ СЛУЖБА ГЖД</v>
          </cell>
          <cell r="C321">
            <v>10</v>
          </cell>
          <cell r="D321">
            <v>59</v>
          </cell>
          <cell r="E321">
            <v>48</v>
          </cell>
        </row>
        <row r="322">
          <cell r="A322" t="str">
            <v>25807347</v>
          </cell>
          <cell r="B322" t="str">
            <v>ЗАО  "СТРОЙКОМПЛЕКТ"</v>
          </cell>
          <cell r="C322">
            <v>106</v>
          </cell>
          <cell r="D322">
            <v>39</v>
          </cell>
          <cell r="E322">
            <v>71</v>
          </cell>
        </row>
        <row r="323">
          <cell r="A323" t="str">
            <v>25818084</v>
          </cell>
          <cell r="B323" t="str">
            <v>ООО "ЛИСТОРГ"</v>
          </cell>
          <cell r="C323">
            <v>0</v>
          </cell>
          <cell r="D323">
            <v>9</v>
          </cell>
          <cell r="E323">
            <v>40</v>
          </cell>
        </row>
        <row r="324">
          <cell r="A324" t="str">
            <v>25903878</v>
          </cell>
          <cell r="B324" t="str">
            <v>ЗАО "АЛЬБИОН ФОРВАРДИНГ"</v>
          </cell>
          <cell r="C324">
            <v>8</v>
          </cell>
          <cell r="D324">
            <v>12</v>
          </cell>
          <cell r="E324">
            <v>12</v>
          </cell>
        </row>
        <row r="325">
          <cell r="A325" t="str">
            <v>25931550</v>
          </cell>
          <cell r="B325" t="str">
            <v>ТОО "БИОН"</v>
          </cell>
          <cell r="C325">
            <v>0</v>
          </cell>
          <cell r="D325">
            <v>4</v>
          </cell>
          <cell r="E325">
            <v>33</v>
          </cell>
        </row>
        <row r="326">
          <cell r="A326" t="str">
            <v>26119655</v>
          </cell>
          <cell r="B326" t="str">
            <v>"ТЕХНОСТРОЙЭКСПОРТ"</v>
          </cell>
          <cell r="C326">
            <v>12</v>
          </cell>
          <cell r="D326">
            <v>0</v>
          </cell>
          <cell r="E326">
            <v>0</v>
          </cell>
        </row>
        <row r="327">
          <cell r="A327" t="str">
            <v>26165945</v>
          </cell>
          <cell r="B327" t="str">
            <v>АООТ "ТЮМЕНСКИЙ СУДОСТРОИТЕЛЬНЫЙ ЗАВОД"</v>
          </cell>
          <cell r="C327">
            <v>5</v>
          </cell>
          <cell r="D327">
            <v>12</v>
          </cell>
          <cell r="E327">
            <v>12</v>
          </cell>
        </row>
        <row r="328">
          <cell r="A328" t="str">
            <v>26240670</v>
          </cell>
          <cell r="B328" t="str">
            <v>ЗАО "СУДОТРЕЙД"</v>
          </cell>
          <cell r="C328">
            <v>12</v>
          </cell>
          <cell r="D328">
            <v>0</v>
          </cell>
          <cell r="E328">
            <v>0</v>
          </cell>
        </row>
        <row r="329">
          <cell r="A329" t="str">
            <v>26275013</v>
          </cell>
          <cell r="B329" t="str">
            <v>ТОО "СОДРУЖЕСТВО-92""</v>
          </cell>
          <cell r="C329">
            <v>10</v>
          </cell>
          <cell r="D329">
            <v>10</v>
          </cell>
          <cell r="E329">
            <v>10</v>
          </cell>
        </row>
        <row r="330">
          <cell r="A330" t="str">
            <v>26289148</v>
          </cell>
          <cell r="B330" t="str">
            <v>ТОО ФИРМА "РОСА"</v>
          </cell>
          <cell r="C330">
            <v>31</v>
          </cell>
          <cell r="D330">
            <v>0</v>
          </cell>
          <cell r="E330">
            <v>31</v>
          </cell>
        </row>
        <row r="331">
          <cell r="A331" t="str">
            <v>26419110</v>
          </cell>
          <cell r="B331" t="str">
            <v>ТОО "АСТЕР"</v>
          </cell>
          <cell r="C331">
            <v>11</v>
          </cell>
          <cell r="D331">
            <v>45</v>
          </cell>
          <cell r="E331">
            <v>45</v>
          </cell>
        </row>
        <row r="332">
          <cell r="A332" t="str">
            <v>26525160</v>
          </cell>
          <cell r="B332" t="str">
            <v>ЗАО "ЭНЕРГОИНВЕСТТЕХНИКА"</v>
          </cell>
          <cell r="C332">
            <v>0</v>
          </cell>
          <cell r="D332">
            <v>12</v>
          </cell>
          <cell r="E332">
            <v>12</v>
          </cell>
        </row>
        <row r="333">
          <cell r="A333" t="str">
            <v>26738915</v>
          </cell>
          <cell r="B333" t="str">
            <v>АОЗТ"САФО"</v>
          </cell>
          <cell r="C333">
            <v>12</v>
          </cell>
          <cell r="D333">
            <v>0</v>
          </cell>
          <cell r="E333">
            <v>18</v>
          </cell>
        </row>
        <row r="334">
          <cell r="A334" t="str">
            <v>27036167</v>
          </cell>
          <cell r="B334" t="str">
            <v>"ОРБИТА 96" ООО</v>
          </cell>
          <cell r="C334">
            <v>2</v>
          </cell>
          <cell r="D334">
            <v>11</v>
          </cell>
          <cell r="E334">
            <v>94</v>
          </cell>
        </row>
        <row r="335">
          <cell r="A335" t="str">
            <v>27163687</v>
          </cell>
          <cell r="B335" t="str">
            <v>ТОО "АГДАМ"</v>
          </cell>
          <cell r="C335">
            <v>30</v>
          </cell>
          <cell r="D335">
            <v>20</v>
          </cell>
          <cell r="E335">
            <v>20</v>
          </cell>
        </row>
        <row r="336">
          <cell r="A336" t="str">
            <v>27163977</v>
          </cell>
          <cell r="B336" t="str">
            <v>АООТ "ЖИЛКОМСЕРВИС"</v>
          </cell>
          <cell r="C336">
            <v>49</v>
          </cell>
          <cell r="D336">
            <v>20</v>
          </cell>
          <cell r="E336">
            <v>20</v>
          </cell>
        </row>
        <row r="337">
          <cell r="A337" t="str">
            <v>27185306</v>
          </cell>
          <cell r="B337" t="str">
            <v>ТОО "ИКПО-Т"</v>
          </cell>
          <cell r="C337">
            <v>200</v>
          </cell>
          <cell r="D337">
            <v>63</v>
          </cell>
          <cell r="E337">
            <v>57</v>
          </cell>
        </row>
        <row r="338">
          <cell r="A338" t="str">
            <v>27193820</v>
          </cell>
          <cell r="B338" t="str">
            <v>"РОСТОВСКАЯ СОТОВАЯ СВЯЗЬ" АОЗТ</v>
          </cell>
          <cell r="C338">
            <v>11</v>
          </cell>
          <cell r="D338">
            <v>0</v>
          </cell>
          <cell r="E338">
            <v>0</v>
          </cell>
        </row>
        <row r="339">
          <cell r="A339" t="str">
            <v>27274760</v>
          </cell>
          <cell r="B339" t="str">
            <v>ООО "АСКОНА"</v>
          </cell>
          <cell r="C339">
            <v>13</v>
          </cell>
          <cell r="D339">
            <v>5</v>
          </cell>
          <cell r="E339">
            <v>0</v>
          </cell>
        </row>
        <row r="340">
          <cell r="A340" t="str">
            <v>27435884</v>
          </cell>
          <cell r="B340" t="str">
            <v>ООО "НЕПТУН"</v>
          </cell>
          <cell r="C340">
            <v>0</v>
          </cell>
          <cell r="D340">
            <v>11</v>
          </cell>
          <cell r="E340">
            <v>12</v>
          </cell>
        </row>
        <row r="341">
          <cell r="A341" t="str">
            <v>27440715</v>
          </cell>
          <cell r="B341" t="str">
            <v>ЗАО "НАВИДАН"</v>
          </cell>
          <cell r="C341">
            <v>3</v>
          </cell>
          <cell r="D341">
            <v>3</v>
          </cell>
          <cell r="E341">
            <v>3</v>
          </cell>
        </row>
        <row r="342">
          <cell r="A342" t="str">
            <v>27446563</v>
          </cell>
          <cell r="B342" t="str">
            <v>ЗАО "СЕВЗАПМЕТАЛЛКОМПЛЕКТ"</v>
          </cell>
          <cell r="C342">
            <v>40</v>
          </cell>
          <cell r="D342">
            <v>0</v>
          </cell>
          <cell r="E342">
            <v>22</v>
          </cell>
        </row>
        <row r="343">
          <cell r="A343" t="str">
            <v>27518434</v>
          </cell>
          <cell r="B343" t="str">
            <v>"РЕПАР" АОЗТ</v>
          </cell>
          <cell r="C343">
            <v>4</v>
          </cell>
          <cell r="D343">
            <v>21</v>
          </cell>
          <cell r="E343">
            <v>21</v>
          </cell>
        </row>
        <row r="344">
          <cell r="A344" t="str">
            <v>27572003</v>
          </cell>
          <cell r="B344" t="str">
            <v>АОЗТ"РТТ"</v>
          </cell>
          <cell r="C344">
            <v>3</v>
          </cell>
          <cell r="D344">
            <v>46</v>
          </cell>
          <cell r="E344">
            <v>2</v>
          </cell>
        </row>
        <row r="345">
          <cell r="A345" t="str">
            <v>27671567</v>
          </cell>
          <cell r="B345" t="str">
            <v>ЗАО "ТРИ БОГАТЫРЯ"</v>
          </cell>
          <cell r="C345">
            <v>40</v>
          </cell>
          <cell r="D345">
            <v>40</v>
          </cell>
          <cell r="E345">
            <v>40</v>
          </cell>
        </row>
        <row r="346">
          <cell r="A346" t="str">
            <v>27757866</v>
          </cell>
          <cell r="B346" t="str">
            <v>ТОО "ИНВЕСТ"</v>
          </cell>
          <cell r="C346">
            <v>10</v>
          </cell>
          <cell r="D346">
            <v>120</v>
          </cell>
          <cell r="E346">
            <v>120</v>
          </cell>
        </row>
        <row r="347">
          <cell r="A347" t="str">
            <v>27839104</v>
          </cell>
          <cell r="B347" t="str">
            <v>АГЕНСТВО ПО РАЗВ-Ю МЕЖД.СОТРУД.ПРИ МВЭС РТ</v>
          </cell>
          <cell r="C347">
            <v>0</v>
          </cell>
          <cell r="D347">
            <v>0</v>
          </cell>
          <cell r="E347">
            <v>20</v>
          </cell>
        </row>
        <row r="348">
          <cell r="A348" t="str">
            <v>27893977</v>
          </cell>
          <cell r="B348" t="str">
            <v>АОЗТ "ТЕХНОЛОГИЯ "</v>
          </cell>
          <cell r="C348">
            <v>152</v>
          </cell>
          <cell r="D348">
            <v>10</v>
          </cell>
          <cell r="E348">
            <v>10</v>
          </cell>
        </row>
        <row r="349">
          <cell r="A349" t="str">
            <v>29002215</v>
          </cell>
          <cell r="B349" t="str">
            <v>ТОО "СЕРМАР",МОСКВА,РОССИЯ,</v>
          </cell>
          <cell r="C349">
            <v>1000</v>
          </cell>
          <cell r="D349">
            <v>10</v>
          </cell>
          <cell r="E349">
            <v>10</v>
          </cell>
        </row>
        <row r="350">
          <cell r="A350" t="str">
            <v>29081278</v>
          </cell>
          <cell r="B350" t="str">
            <v>АОЗТ НПО АВАНГАРД</v>
          </cell>
          <cell r="C350">
            <v>3</v>
          </cell>
          <cell r="D350">
            <v>10</v>
          </cell>
          <cell r="E350">
            <v>10</v>
          </cell>
        </row>
        <row r="351">
          <cell r="A351" t="str">
            <v>29121248</v>
          </cell>
          <cell r="B351" t="str">
            <v>АОЗТ КЮНЕ И НАГЕЛЬ</v>
          </cell>
          <cell r="C351">
            <v>10</v>
          </cell>
          <cell r="D351">
            <v>110</v>
          </cell>
          <cell r="E351">
            <v>500</v>
          </cell>
        </row>
        <row r="352">
          <cell r="A352" t="str">
            <v>29186617</v>
          </cell>
          <cell r="B352" t="str">
            <v>ТОО ТУРИСТИЧЕСКОЕ АГЕНТСТВО"КВАДРО-ТУР"</v>
          </cell>
          <cell r="C352">
            <v>0</v>
          </cell>
          <cell r="D352">
            <v>57</v>
          </cell>
          <cell r="E352">
            <v>19</v>
          </cell>
        </row>
        <row r="353">
          <cell r="A353" t="str">
            <v>29447957</v>
          </cell>
          <cell r="B353" t="str">
            <v>ЗЭРКТ ФИЛИАЛ ГКНПЦ ИМ.ХРУНИЧЕВА</v>
          </cell>
          <cell r="C353">
            <v>10</v>
          </cell>
          <cell r="D353">
            <v>39</v>
          </cell>
          <cell r="E353">
            <v>39</v>
          </cell>
        </row>
        <row r="354">
          <cell r="A354" t="str">
            <v>29655130</v>
          </cell>
          <cell r="B354" t="str">
            <v>АОЗТ "НЕФТЬПРОМСНАБ"</v>
          </cell>
          <cell r="C354">
            <v>415</v>
          </cell>
          <cell r="D354">
            <v>10</v>
          </cell>
          <cell r="E354">
            <v>10</v>
          </cell>
        </row>
        <row r="355">
          <cell r="A355" t="str">
            <v>29714192</v>
          </cell>
          <cell r="B355" t="str">
            <v>НЕФТЕПЕРЕРАБАТЫВАЮЩАЯ СТАНЦИЯ "СУСЛОВО"-ФИЛИАЛ ПО УРАЛО-СИБИРСКИХ МА</v>
          </cell>
          <cell r="C355">
            <v>32</v>
          </cell>
          <cell r="D355">
            <v>52</v>
          </cell>
          <cell r="E355">
            <v>18</v>
          </cell>
        </row>
        <row r="356">
          <cell r="A356" t="str">
            <v>29861384</v>
          </cell>
          <cell r="B356" t="str">
            <v>ИЧП МУСТАФАЕВА "ЩЕКИ"</v>
          </cell>
          <cell r="C356">
            <v>2</v>
          </cell>
          <cell r="D356">
            <v>13</v>
          </cell>
          <cell r="E356">
            <v>18</v>
          </cell>
        </row>
        <row r="357">
          <cell r="A357" t="str">
            <v>29937963</v>
          </cell>
          <cell r="B357" t="str">
            <v>АОЗТ "УЗНЕФТЬИМПЭКС"</v>
          </cell>
          <cell r="C357">
            <v>195</v>
          </cell>
          <cell r="D357">
            <v>334</v>
          </cell>
          <cell r="E357">
            <v>17</v>
          </cell>
        </row>
        <row r="358">
          <cell r="A358" t="str">
            <v>31008449</v>
          </cell>
          <cell r="B358" t="str">
            <v>АОЗТ ПКФ "КВАЛИТЕТ"</v>
          </cell>
          <cell r="C358">
            <v>6</v>
          </cell>
          <cell r="D358">
            <v>9</v>
          </cell>
          <cell r="E358">
            <v>9</v>
          </cell>
        </row>
        <row r="359">
          <cell r="A359" t="str">
            <v>31051474</v>
          </cell>
          <cell r="B359" t="str">
            <v>"РЕЕС" АОЗТ</v>
          </cell>
          <cell r="C359">
            <v>12</v>
          </cell>
          <cell r="D359">
            <v>17</v>
          </cell>
          <cell r="E359">
            <v>0</v>
          </cell>
        </row>
        <row r="360">
          <cell r="A360" t="str">
            <v>31197462</v>
          </cell>
          <cell r="B360" t="str">
            <v>АО"УРАЛАВТО"</v>
          </cell>
          <cell r="C360">
            <v>14</v>
          </cell>
          <cell r="D360">
            <v>7</v>
          </cell>
          <cell r="E360">
            <v>6</v>
          </cell>
        </row>
        <row r="361">
          <cell r="A361" t="str">
            <v>31209389</v>
          </cell>
          <cell r="B361" t="str">
            <v>АОЗТ "ДАЛХА"</v>
          </cell>
          <cell r="C361">
            <v>20</v>
          </cell>
          <cell r="D361">
            <v>16</v>
          </cell>
          <cell r="E361">
            <v>0</v>
          </cell>
        </row>
        <row r="362">
          <cell r="A362" t="str">
            <v>31213698</v>
          </cell>
          <cell r="B362" t="str">
            <v>ТОО "ПЕРСПЕКТИВА"</v>
          </cell>
          <cell r="C362">
            <v>10</v>
          </cell>
          <cell r="D362">
            <v>0</v>
          </cell>
          <cell r="E362">
            <v>15</v>
          </cell>
        </row>
        <row r="363">
          <cell r="A363" t="str">
            <v>31323949</v>
          </cell>
          <cell r="B363" t="str">
            <v>АО "ВНИИГАЗ"</v>
          </cell>
          <cell r="C363">
            <v>2</v>
          </cell>
          <cell r="D363">
            <v>0</v>
          </cell>
          <cell r="E363">
            <v>15</v>
          </cell>
        </row>
        <row r="364">
          <cell r="A364" t="str">
            <v>31402063</v>
          </cell>
          <cell r="B364" t="str">
            <v>ВНЕДРЕНЧЕСКАЯ ФИРМА "УРАЛЬСКИЙ ВАРИАНТ" *6660009177</v>
          </cell>
          <cell r="C364">
            <v>15</v>
          </cell>
          <cell r="D364">
            <v>32</v>
          </cell>
          <cell r="E364">
            <v>15</v>
          </cell>
        </row>
        <row r="365">
          <cell r="A365" t="str">
            <v>31402270</v>
          </cell>
          <cell r="B365" t="str">
            <v>АОЗТ СП "УЗЭЛЕКТРО"                                                         0246</v>
          </cell>
          <cell r="C365">
            <v>8</v>
          </cell>
          <cell r="D365">
            <v>129</v>
          </cell>
          <cell r="E365">
            <v>129</v>
          </cell>
        </row>
        <row r="366">
          <cell r="A366" t="str">
            <v>31721495</v>
          </cell>
          <cell r="B366" t="str">
            <v>ТОО "СЕРВИС-ЦЕНТР"</v>
          </cell>
          <cell r="C366">
            <v>8</v>
          </cell>
          <cell r="D366">
            <v>0</v>
          </cell>
          <cell r="E366">
            <v>0</v>
          </cell>
        </row>
        <row r="367">
          <cell r="A367" t="str">
            <v>31760182</v>
          </cell>
          <cell r="B367" t="str">
            <v>АОЗТ "ГЕЛЬВЕТИКА"</v>
          </cell>
          <cell r="C367">
            <v>0</v>
          </cell>
          <cell r="D367">
            <v>0</v>
          </cell>
          <cell r="E367">
            <v>8</v>
          </cell>
        </row>
        <row r="368">
          <cell r="A368" t="str">
            <v>31788507</v>
          </cell>
          <cell r="B368" t="str">
            <v>АСМУ ПО "УРЕНГОЙГАЗПРОМ",</v>
          </cell>
          <cell r="C368">
            <v>3</v>
          </cell>
          <cell r="D368">
            <v>0</v>
          </cell>
          <cell r="E368">
            <v>0</v>
          </cell>
        </row>
        <row r="369">
          <cell r="A369" t="str">
            <v>31807328</v>
          </cell>
          <cell r="B369" t="str">
            <v>КРЫМСКИЙ ХРУ-2 ТРЕСТА "ЮЖСТАЛЬМОНТАЖ"</v>
          </cell>
          <cell r="C369">
            <v>3</v>
          </cell>
          <cell r="D369">
            <v>0</v>
          </cell>
          <cell r="E369">
            <v>13</v>
          </cell>
        </row>
        <row r="370">
          <cell r="A370" t="str">
            <v>32114722</v>
          </cell>
          <cell r="B370" t="str">
            <v>ПОО "ГАМБИТ-1"                                                              0721</v>
          </cell>
          <cell r="C370">
            <v>155</v>
          </cell>
          <cell r="D370">
            <v>10</v>
          </cell>
          <cell r="E370">
            <v>13</v>
          </cell>
        </row>
        <row r="371">
          <cell r="A371" t="str">
            <v>32287316</v>
          </cell>
          <cell r="B371" t="str">
            <v>ТОО "ЮНОНА-МЕД"</v>
          </cell>
          <cell r="C371">
            <v>40</v>
          </cell>
          <cell r="D371">
            <v>40</v>
          </cell>
          <cell r="E371">
            <v>40</v>
          </cell>
        </row>
        <row r="372">
          <cell r="A372" t="str">
            <v>32516248</v>
          </cell>
          <cell r="B372" t="str">
            <v>ТОО"СУВОР"</v>
          </cell>
          <cell r="C372">
            <v>13</v>
          </cell>
          <cell r="D372">
            <v>12</v>
          </cell>
          <cell r="E372">
            <v>0</v>
          </cell>
        </row>
        <row r="373">
          <cell r="A373" t="str">
            <v>32537434</v>
          </cell>
          <cell r="B373" t="str">
            <v>ТОО"КАЛЛОРИЯ"</v>
          </cell>
          <cell r="C373">
            <v>9</v>
          </cell>
          <cell r="D373">
            <v>8</v>
          </cell>
          <cell r="E373">
            <v>8</v>
          </cell>
        </row>
        <row r="374">
          <cell r="A374" t="str">
            <v>32538942</v>
          </cell>
          <cell r="B374" t="str">
            <v>ФИЛИАЛ "ЗАВОД ТСМ" АООТ "АКСИ"</v>
          </cell>
          <cell r="C374">
            <v>7</v>
          </cell>
          <cell r="D374">
            <v>60</v>
          </cell>
          <cell r="E374">
            <v>7</v>
          </cell>
        </row>
        <row r="375">
          <cell r="A375" t="str">
            <v>32552161</v>
          </cell>
          <cell r="B375" t="str">
            <v>ТОВАРИЩЕСТВО С ОГРАНИЧЕННОЙ ОТВЕТСТВЕННОСТЬЮ "ЮПИТЕР"</v>
          </cell>
          <cell r="C375">
            <v>5</v>
          </cell>
          <cell r="D375">
            <v>11</v>
          </cell>
          <cell r="E375">
            <v>0</v>
          </cell>
        </row>
        <row r="376">
          <cell r="A376" t="str">
            <v>32767234</v>
          </cell>
          <cell r="B376" t="str">
            <v>АОЗТ "ГЛЕHАР"</v>
          </cell>
          <cell r="C376">
            <v>11</v>
          </cell>
          <cell r="D376">
            <v>4</v>
          </cell>
          <cell r="E376">
            <v>4</v>
          </cell>
        </row>
        <row r="377">
          <cell r="A377" t="str">
            <v>32847726</v>
          </cell>
          <cell r="B377" t="str">
            <v>ООО "ЭКСТРОМ"</v>
          </cell>
          <cell r="C377">
            <v>7</v>
          </cell>
          <cell r="D377">
            <v>0</v>
          </cell>
          <cell r="E377">
            <v>0</v>
          </cell>
        </row>
        <row r="378">
          <cell r="A378" t="str">
            <v>33089156</v>
          </cell>
          <cell r="B378" t="str">
            <v>УЗБЕКСКО-ЗАПАДНОСИБИРСКАЯ КОМПАНИЯ ПО ИНВЕСТИЦИИ НЕФТЯНОЙ ПРОМЫШЛЕННОСТИ</v>
          </cell>
          <cell r="C378">
            <v>120</v>
          </cell>
          <cell r="D378">
            <v>11</v>
          </cell>
          <cell r="E378">
            <v>11</v>
          </cell>
        </row>
        <row r="379">
          <cell r="A379" t="str">
            <v>33208170</v>
          </cell>
          <cell r="B379" t="str">
            <v>ООО ВЭП "ЮНИОН"</v>
          </cell>
          <cell r="C379">
            <v>0</v>
          </cell>
          <cell r="D379">
            <v>0</v>
          </cell>
          <cell r="E379">
            <v>44</v>
          </cell>
        </row>
        <row r="380">
          <cell r="A380" t="str">
            <v>33238642</v>
          </cell>
          <cell r="B380" t="str">
            <v>АОЗТ"ДРАЙВЕР"</v>
          </cell>
          <cell r="C380">
            <v>20</v>
          </cell>
          <cell r="D380">
            <v>7</v>
          </cell>
          <cell r="E380">
            <v>7</v>
          </cell>
        </row>
        <row r="381">
          <cell r="A381" t="str">
            <v>33259828</v>
          </cell>
          <cell r="B381" t="str">
            <v>ТОО "ВОСТСИБПРОДУКТ"</v>
          </cell>
          <cell r="C381">
            <v>7</v>
          </cell>
          <cell r="D381">
            <v>1</v>
          </cell>
          <cell r="E381">
            <v>1</v>
          </cell>
        </row>
        <row r="382">
          <cell r="A382" t="str">
            <v>33333691</v>
          </cell>
          <cell r="B382" t="str">
            <v>"КРАСНОДАРГЛАВСНАБ"АООТ ККПК</v>
          </cell>
          <cell r="C382">
            <v>10</v>
          </cell>
          <cell r="D382">
            <v>10</v>
          </cell>
          <cell r="E382">
            <v>28</v>
          </cell>
        </row>
        <row r="383">
          <cell r="A383" t="str">
            <v>33386836</v>
          </cell>
          <cell r="B383" t="str">
            <v>СП ЗОЛОТОЙ ДРАКОН 674650 ЧИТИНСКАЯ</v>
          </cell>
          <cell r="C383">
            <v>6</v>
          </cell>
          <cell r="D383">
            <v>10</v>
          </cell>
          <cell r="E383">
            <v>11</v>
          </cell>
        </row>
        <row r="384">
          <cell r="A384" t="str">
            <v>33400743</v>
          </cell>
          <cell r="B384" t="str">
            <v>"ФРАММ"ОБЩЕСТВО С ОГРАНИЧЕННОЙ ОТВЕТСТВЕ</v>
          </cell>
          <cell r="C384">
            <v>7</v>
          </cell>
          <cell r="D384">
            <v>0</v>
          </cell>
          <cell r="E384">
            <v>7</v>
          </cell>
        </row>
        <row r="385">
          <cell r="A385" t="str">
            <v>33401458</v>
          </cell>
          <cell r="B385" t="str">
            <v>"АРМАН-2" ИНДИВИДУАЛЬНОЕ ЧАСТНОЕ ПРЕДПРИЯТИЕ</v>
          </cell>
          <cell r="C385">
            <v>7</v>
          </cell>
          <cell r="D385">
            <v>7</v>
          </cell>
          <cell r="E385">
            <v>7</v>
          </cell>
        </row>
        <row r="386">
          <cell r="A386" t="str">
            <v>33408213</v>
          </cell>
          <cell r="B386" t="str">
            <v>ТОВАРИЩЕСТВО С ОГРАНИЧЕННОЙ ОТВЕТСТВЕННОСТЬЮ "КУМИР"</v>
          </cell>
          <cell r="C386">
            <v>6</v>
          </cell>
          <cell r="D386">
            <v>12</v>
          </cell>
          <cell r="E386">
            <v>12</v>
          </cell>
        </row>
        <row r="387">
          <cell r="A387" t="str">
            <v>33608248</v>
          </cell>
          <cell r="B387" t="str">
            <v>"ЦЗИЛИ" АО ЗАКРЫТОГО ТИПА</v>
          </cell>
          <cell r="C387">
            <v>6</v>
          </cell>
          <cell r="D387">
            <v>15</v>
          </cell>
          <cell r="E387">
            <v>10</v>
          </cell>
        </row>
        <row r="388">
          <cell r="A388" t="str">
            <v>33680607</v>
          </cell>
          <cell r="B388" t="str">
            <v>ЗАО "МОСФЛОУЛАЙН"</v>
          </cell>
          <cell r="C388">
            <v>0</v>
          </cell>
          <cell r="D388">
            <v>0</v>
          </cell>
          <cell r="E388">
            <v>0</v>
          </cell>
        </row>
        <row r="389">
          <cell r="A389" t="str">
            <v>33735739</v>
          </cell>
          <cell r="B389" t="str">
            <v>"ОТЕЧЕСТВО " ТОО</v>
          </cell>
          <cell r="C389">
            <v>6</v>
          </cell>
          <cell r="D389">
            <v>31</v>
          </cell>
          <cell r="E389">
            <v>31</v>
          </cell>
        </row>
        <row r="390">
          <cell r="A390" t="str">
            <v>33841527</v>
          </cell>
          <cell r="B390" t="str">
            <v>ФИЛИАЛ ФИРМЫ "ПЕНТА ИНТЕРНАЦИОНАЛЬ ЛИМИТЕД" В Г.УФЕ Р.БАШКОРТОСТАН</v>
          </cell>
          <cell r="C390">
            <v>31</v>
          </cell>
          <cell r="D390">
            <v>10</v>
          </cell>
          <cell r="E390">
            <v>0</v>
          </cell>
        </row>
        <row r="391">
          <cell r="A391" t="str">
            <v>33884540</v>
          </cell>
          <cell r="B391" t="str">
            <v>ТОО "СТРОЙКОМПЛЕКТ ЛТД"</v>
          </cell>
          <cell r="C391">
            <v>0</v>
          </cell>
          <cell r="D391">
            <v>6</v>
          </cell>
          <cell r="E391">
            <v>6</v>
          </cell>
        </row>
        <row r="392">
          <cell r="A392" t="str">
            <v>33886295</v>
          </cell>
          <cell r="B392" t="str">
            <v>ТОО ВТК "ТРИВИС" *6658029017</v>
          </cell>
          <cell r="C392">
            <v>52</v>
          </cell>
          <cell r="D392">
            <v>496</v>
          </cell>
          <cell r="E392">
            <v>496</v>
          </cell>
        </row>
        <row r="393">
          <cell r="A393" t="str">
            <v>33894768</v>
          </cell>
          <cell r="B393" t="str">
            <v>ТОО "ХИМЭНЕРГОСНАБ" *6663016662</v>
          </cell>
          <cell r="C393">
            <v>5</v>
          </cell>
          <cell r="D393">
            <v>32</v>
          </cell>
          <cell r="E393">
            <v>32</v>
          </cell>
        </row>
        <row r="394">
          <cell r="A394" t="str">
            <v>33900227</v>
          </cell>
          <cell r="B394" t="str">
            <v>ООО КОНЦЕРН "УРАЛЬСКИЙ ПРОКАТ"</v>
          </cell>
          <cell r="C394">
            <v>289</v>
          </cell>
          <cell r="D394">
            <v>6</v>
          </cell>
          <cell r="E394">
            <v>6</v>
          </cell>
        </row>
        <row r="395">
          <cell r="A395" t="str">
            <v>33913846</v>
          </cell>
          <cell r="B395" t="str">
            <v>АОЗТ "УРАЛ-ФИНПРОМКО"</v>
          </cell>
          <cell r="C395">
            <v>39</v>
          </cell>
          <cell r="D395">
            <v>49</v>
          </cell>
          <cell r="E395">
            <v>49</v>
          </cell>
        </row>
        <row r="396">
          <cell r="A396" t="str">
            <v>34137779</v>
          </cell>
          <cell r="B396" t="str">
            <v>ТОО "МАП"</v>
          </cell>
          <cell r="C396">
            <v>10</v>
          </cell>
          <cell r="D396">
            <v>53</v>
          </cell>
          <cell r="E396">
            <v>53</v>
          </cell>
        </row>
        <row r="397">
          <cell r="A397" t="str">
            <v>34211978</v>
          </cell>
          <cell r="B397" t="str">
            <v>ОАО ОПТОРГМЕТАЛЛ</v>
          </cell>
          <cell r="C397">
            <v>1</v>
          </cell>
          <cell r="D397">
            <v>6</v>
          </cell>
          <cell r="E397">
            <v>6</v>
          </cell>
        </row>
        <row r="398">
          <cell r="A398" t="str">
            <v>34404602</v>
          </cell>
          <cell r="B398" t="str">
            <v>АСТИНТЕРКОМ АО</v>
          </cell>
          <cell r="C398">
            <v>415</v>
          </cell>
          <cell r="D398">
            <v>6</v>
          </cell>
          <cell r="E398">
            <v>6</v>
          </cell>
        </row>
        <row r="399">
          <cell r="A399" t="str">
            <v>34517312</v>
          </cell>
          <cell r="B399" t="str">
            <v>АОЗТ "ВОСТОЧНАЯ ТОРГОВО-ФИНАНСОВАЯ КОМПАНИЯ"</v>
          </cell>
          <cell r="C399">
            <v>45</v>
          </cell>
          <cell r="D399">
            <v>5</v>
          </cell>
          <cell r="E399">
            <v>5</v>
          </cell>
        </row>
        <row r="400">
          <cell r="A400" t="str">
            <v>34522916</v>
          </cell>
          <cell r="B400" t="str">
            <v>ЧИП"ТАИР"</v>
          </cell>
          <cell r="C400">
            <v>79</v>
          </cell>
          <cell r="D400">
            <v>2</v>
          </cell>
          <cell r="E400">
            <v>6</v>
          </cell>
        </row>
        <row r="401">
          <cell r="A401" t="str">
            <v>34531157</v>
          </cell>
          <cell r="B401" t="str">
            <v>"ГП УС-30 ТО-45"</v>
          </cell>
          <cell r="C401">
            <v>46</v>
          </cell>
          <cell r="D401">
            <v>0</v>
          </cell>
          <cell r="E401">
            <v>8</v>
          </cell>
        </row>
        <row r="402">
          <cell r="A402" t="str">
            <v>34595200</v>
          </cell>
          <cell r="B402" t="str">
            <v>ЗАО "МЕТАЛЛОЛИТЕЙНЫЙ ЗАВОД"</v>
          </cell>
          <cell r="C402">
            <v>6</v>
          </cell>
          <cell r="D402">
            <v>6</v>
          </cell>
          <cell r="E402">
            <v>6</v>
          </cell>
        </row>
        <row r="403">
          <cell r="A403" t="str">
            <v>34598138</v>
          </cell>
          <cell r="B403" t="str">
            <v>АОЗТ "ИКОЗИМ"</v>
          </cell>
          <cell r="C403">
            <v>0</v>
          </cell>
          <cell r="D403">
            <v>5</v>
          </cell>
          <cell r="E403">
            <v>5</v>
          </cell>
        </row>
        <row r="404">
          <cell r="A404" t="str">
            <v>34874667</v>
          </cell>
          <cell r="B404" t="str">
            <v>ТОО РОСАЛИТ</v>
          </cell>
          <cell r="C404">
            <v>10</v>
          </cell>
          <cell r="D404">
            <v>0</v>
          </cell>
          <cell r="E404">
            <v>73</v>
          </cell>
        </row>
        <row r="405">
          <cell r="A405" t="str">
            <v>34879765</v>
          </cell>
          <cell r="B405" t="str">
            <v>АОЗТ"ТЕРМИНАЛ СЕРВИС+"</v>
          </cell>
          <cell r="C405">
            <v>245</v>
          </cell>
          <cell r="D405">
            <v>54</v>
          </cell>
          <cell r="E405">
            <v>8</v>
          </cell>
        </row>
        <row r="406">
          <cell r="A406" t="str">
            <v>34890761</v>
          </cell>
          <cell r="B406" t="str">
            <v>УПТК АООТ "СПЕЦМОНТАЖМЕХАНИЗАЦИЯ"</v>
          </cell>
          <cell r="C406">
            <v>75</v>
          </cell>
          <cell r="D406">
            <v>5</v>
          </cell>
          <cell r="E406">
            <v>490</v>
          </cell>
        </row>
        <row r="407">
          <cell r="A407" t="str">
            <v>34890867</v>
          </cell>
          <cell r="B407" t="str">
            <v>ТОО "РИБОН"</v>
          </cell>
          <cell r="C407">
            <v>3</v>
          </cell>
          <cell r="D407">
            <v>46</v>
          </cell>
          <cell r="E407">
            <v>6</v>
          </cell>
        </row>
        <row r="408">
          <cell r="A408" t="str">
            <v>35064373</v>
          </cell>
          <cell r="B408" t="str">
            <v>ТОО "ФЛОТ"</v>
          </cell>
          <cell r="C408">
            <v>0</v>
          </cell>
          <cell r="D408">
            <v>61</v>
          </cell>
          <cell r="E408">
            <v>6</v>
          </cell>
        </row>
        <row r="409">
          <cell r="A409" t="str">
            <v>35186366</v>
          </cell>
          <cell r="B409" t="str">
            <v>ТОО "ЭЛИТА"  0048</v>
          </cell>
          <cell r="C409">
            <v>13</v>
          </cell>
          <cell r="D409">
            <v>2</v>
          </cell>
          <cell r="E409">
            <v>90</v>
          </cell>
        </row>
        <row r="410">
          <cell r="A410" t="str">
            <v>35466344</v>
          </cell>
          <cell r="B410" t="str">
            <v>АОЗТ "ГЕОСТАТИКА"</v>
          </cell>
          <cell r="C410">
            <v>5</v>
          </cell>
          <cell r="D410">
            <v>0</v>
          </cell>
          <cell r="E410">
            <v>0</v>
          </cell>
        </row>
        <row r="411">
          <cell r="A411" t="str">
            <v>35498060</v>
          </cell>
          <cell r="B411" t="str">
            <v>ДЗАО ВТФ "СУДМАШ" *7811047299</v>
          </cell>
          <cell r="C411">
            <v>0</v>
          </cell>
          <cell r="D411">
            <v>40</v>
          </cell>
          <cell r="E411">
            <v>6</v>
          </cell>
        </row>
        <row r="412">
          <cell r="A412" t="str">
            <v>35553095</v>
          </cell>
          <cell r="B412" t="str">
            <v>ТОО "ТЕХРЕСУРСЫ"</v>
          </cell>
          <cell r="C412">
            <v>5</v>
          </cell>
          <cell r="D412">
            <v>108</v>
          </cell>
          <cell r="E412">
            <v>108</v>
          </cell>
        </row>
        <row r="413">
          <cell r="A413" t="str">
            <v>35566850</v>
          </cell>
          <cell r="B413" t="str">
            <v>АОЗТ "ЭЛРОС""СИБЭНЕРГО"</v>
          </cell>
          <cell r="C413">
            <v>12</v>
          </cell>
          <cell r="D413">
            <v>3</v>
          </cell>
          <cell r="E413">
            <v>9</v>
          </cell>
        </row>
        <row r="414">
          <cell r="A414" t="str">
            <v>35847655</v>
          </cell>
          <cell r="B414" t="str">
            <v>ТОО ФИРМА "ТЕКЕСТМА" Г.ВОРОНЕЖ</v>
          </cell>
          <cell r="C414">
            <v>10</v>
          </cell>
          <cell r="D414">
            <v>10</v>
          </cell>
          <cell r="E414">
            <v>10</v>
          </cell>
        </row>
        <row r="415">
          <cell r="A415" t="str">
            <v>35998331</v>
          </cell>
          <cell r="B415" t="str">
            <v>ТОО "АГРОХИМТОРГ"</v>
          </cell>
          <cell r="C415">
            <v>620</v>
          </cell>
          <cell r="D415">
            <v>0</v>
          </cell>
          <cell r="E415">
            <v>5</v>
          </cell>
        </row>
        <row r="416">
          <cell r="A416" t="str">
            <v>36408194</v>
          </cell>
          <cell r="B416" t="str">
            <v>ТОО "КОМПАНИЯ СИ"</v>
          </cell>
          <cell r="C416">
            <v>7</v>
          </cell>
          <cell r="D416">
            <v>15</v>
          </cell>
          <cell r="E416">
            <v>14</v>
          </cell>
        </row>
        <row r="417">
          <cell r="A417" t="str">
            <v>36424767</v>
          </cell>
          <cell r="B417" t="str">
            <v>ТОО ТТЦ "ОРСК-ЕКАТЕРИНБУРГ"</v>
          </cell>
          <cell r="C417">
            <v>143</v>
          </cell>
          <cell r="D417">
            <v>59</v>
          </cell>
          <cell r="E417">
            <v>59</v>
          </cell>
        </row>
        <row r="418">
          <cell r="A418" t="str">
            <v>36510076</v>
          </cell>
          <cell r="B418" t="str">
            <v>ЗАО "ВТОРЦВЕТМЕТ-М"</v>
          </cell>
          <cell r="C418">
            <v>14</v>
          </cell>
          <cell r="D418">
            <v>4</v>
          </cell>
          <cell r="E418">
            <v>4</v>
          </cell>
        </row>
        <row r="419">
          <cell r="A419" t="str">
            <v>36561783</v>
          </cell>
          <cell r="B419" t="str">
            <v>АОЗТ "КАРГО-ЭКСПРЕСС"</v>
          </cell>
          <cell r="C419">
            <v>0</v>
          </cell>
          <cell r="D419">
            <v>4</v>
          </cell>
          <cell r="E419">
            <v>4</v>
          </cell>
        </row>
        <row r="420">
          <cell r="A420" t="str">
            <v>36566964</v>
          </cell>
          <cell r="B420" t="str">
            <v>ЗАО "МОСКВА-КРАСНЫЕ ХОЛМЫ"</v>
          </cell>
          <cell r="C420">
            <v>4</v>
          </cell>
          <cell r="D420">
            <v>10</v>
          </cell>
          <cell r="E420">
            <v>10</v>
          </cell>
        </row>
        <row r="421">
          <cell r="A421" t="str">
            <v>36714554</v>
          </cell>
          <cell r="B421" t="str">
            <v>КАЛИТА ФИРМА ООО</v>
          </cell>
          <cell r="C421">
            <v>0</v>
          </cell>
          <cell r="D421">
            <v>0</v>
          </cell>
          <cell r="E421">
            <v>0</v>
          </cell>
        </row>
        <row r="422">
          <cell r="A422" t="str">
            <v>36743946</v>
          </cell>
          <cell r="B422" t="str">
            <v>ООО " РЕСУРСЫ И МЕТАЛЛЫ" R&amp;M</v>
          </cell>
          <cell r="C422">
            <v>40</v>
          </cell>
          <cell r="D422">
            <v>4</v>
          </cell>
          <cell r="E422">
            <v>4</v>
          </cell>
        </row>
        <row r="423">
          <cell r="A423" t="str">
            <v>36775188</v>
          </cell>
          <cell r="B423" t="str">
            <v>"ВЕЛИКАН"  АОЗТ 100%</v>
          </cell>
          <cell r="C423">
            <v>1</v>
          </cell>
          <cell r="D423">
            <v>4</v>
          </cell>
          <cell r="E423">
            <v>0</v>
          </cell>
        </row>
        <row r="424">
          <cell r="A424" t="str">
            <v>36789641</v>
          </cell>
          <cell r="B424" t="str">
            <v>"ДАЛЬВИК" РОССИЙСКО-ВЬЕТНАМСКОЕ СП (ООО)</v>
          </cell>
          <cell r="C424">
            <v>3</v>
          </cell>
          <cell r="D424">
            <v>20</v>
          </cell>
          <cell r="E424">
            <v>20</v>
          </cell>
        </row>
        <row r="425">
          <cell r="A425" t="str">
            <v>36892959</v>
          </cell>
          <cell r="B425" t="str">
            <v>ТОО ЦНИС "ЛА ВИДА"</v>
          </cell>
          <cell r="C425">
            <v>13</v>
          </cell>
          <cell r="D425">
            <v>4</v>
          </cell>
          <cell r="E425">
            <v>3</v>
          </cell>
        </row>
        <row r="426">
          <cell r="A426" t="str">
            <v>36900038</v>
          </cell>
          <cell r="B426" t="str">
            <v>ЗАО"УМООТ"</v>
          </cell>
          <cell r="C426">
            <v>96</v>
          </cell>
          <cell r="D426">
            <v>3</v>
          </cell>
          <cell r="E426">
            <v>8</v>
          </cell>
        </row>
        <row r="427">
          <cell r="A427" t="str">
            <v>36903350</v>
          </cell>
          <cell r="B427" t="str">
            <v>ООО"ТРАHС-УРАЛ"</v>
          </cell>
          <cell r="C427">
            <v>224</v>
          </cell>
          <cell r="D427">
            <v>0</v>
          </cell>
          <cell r="E427">
            <v>302</v>
          </cell>
        </row>
        <row r="428">
          <cell r="A428" t="str">
            <v>36903574</v>
          </cell>
          <cell r="B428" t="str">
            <v>ЗАО "БОН-ЛТД"</v>
          </cell>
          <cell r="C428">
            <v>116</v>
          </cell>
          <cell r="D428">
            <v>30</v>
          </cell>
          <cell r="E428">
            <v>30</v>
          </cell>
        </row>
        <row r="429">
          <cell r="A429" t="str">
            <v>36907170</v>
          </cell>
          <cell r="B429" t="str">
            <v>ООО "УРАЛСПЕЦСТАЛЬ"</v>
          </cell>
          <cell r="C429">
            <v>112</v>
          </cell>
          <cell r="D429">
            <v>58</v>
          </cell>
          <cell r="E429">
            <v>58</v>
          </cell>
        </row>
        <row r="430">
          <cell r="A430" t="str">
            <v>36908904</v>
          </cell>
          <cell r="B430" t="str">
            <v>ЗАО"СТОИК ОИЛ" *7451051748</v>
          </cell>
          <cell r="C430">
            <v>55</v>
          </cell>
          <cell r="D430">
            <v>55</v>
          </cell>
          <cell r="E430">
            <v>55</v>
          </cell>
        </row>
        <row r="431">
          <cell r="A431" t="str">
            <v>36909128</v>
          </cell>
          <cell r="B431" t="str">
            <v>ООО"МЕТА"</v>
          </cell>
          <cell r="C431">
            <v>10</v>
          </cell>
          <cell r="D431">
            <v>90</v>
          </cell>
          <cell r="E431">
            <v>90</v>
          </cell>
        </row>
        <row r="432">
          <cell r="A432" t="str">
            <v>36911332</v>
          </cell>
          <cell r="B432" t="str">
            <v>ООО "ЭНЕРГОМОНТАЖ"</v>
          </cell>
          <cell r="C432">
            <v>31</v>
          </cell>
          <cell r="D432">
            <v>31</v>
          </cell>
          <cell r="E432">
            <v>31</v>
          </cell>
        </row>
        <row r="433">
          <cell r="A433" t="str">
            <v>36911711</v>
          </cell>
          <cell r="B433" t="str">
            <v>ООО ПКФ "УРАЛЭЛЕКТРОКОМПЛЕКТ"</v>
          </cell>
          <cell r="C433">
            <v>8</v>
          </cell>
          <cell r="D433">
            <v>50</v>
          </cell>
          <cell r="E433">
            <v>50</v>
          </cell>
        </row>
        <row r="434">
          <cell r="A434" t="str">
            <v>36915175</v>
          </cell>
          <cell r="B434" t="str">
            <v>ООО "МОТЕКС-СЕРВИС"</v>
          </cell>
          <cell r="C434">
            <v>0</v>
          </cell>
          <cell r="D434">
            <v>3</v>
          </cell>
          <cell r="E434">
            <v>3</v>
          </cell>
        </row>
        <row r="435">
          <cell r="A435" t="str">
            <v>36915318</v>
          </cell>
          <cell r="B435" t="str">
            <v>ООО"КОДА"</v>
          </cell>
          <cell r="C435">
            <v>19</v>
          </cell>
          <cell r="D435">
            <v>1</v>
          </cell>
          <cell r="E435">
            <v>0</v>
          </cell>
        </row>
        <row r="436">
          <cell r="A436" t="str">
            <v>36915749</v>
          </cell>
          <cell r="B436" t="str">
            <v>ООО"УРАЛМЕТЛЕС"</v>
          </cell>
          <cell r="C436">
            <v>3</v>
          </cell>
          <cell r="D436">
            <v>40</v>
          </cell>
          <cell r="E436">
            <v>40</v>
          </cell>
        </row>
        <row r="437">
          <cell r="A437" t="str">
            <v>36919256</v>
          </cell>
          <cell r="B437" t="str">
            <v>ООО"КАРАВАН"</v>
          </cell>
          <cell r="C437">
            <v>3</v>
          </cell>
          <cell r="D437">
            <v>12</v>
          </cell>
          <cell r="E437">
            <v>12</v>
          </cell>
        </row>
        <row r="438">
          <cell r="A438" t="str">
            <v>36919470</v>
          </cell>
          <cell r="B438" t="str">
            <v>ООО "СТАЛЬ ЛТД"</v>
          </cell>
          <cell r="C438">
            <v>81</v>
          </cell>
          <cell r="D438">
            <v>2</v>
          </cell>
          <cell r="E438">
            <v>120</v>
          </cell>
        </row>
        <row r="439">
          <cell r="A439" t="str">
            <v>36921968</v>
          </cell>
          <cell r="B439" t="str">
            <v>ЗАО"ДЕДАЛ-ИНСТРУМЕНТ"</v>
          </cell>
          <cell r="C439">
            <v>24</v>
          </cell>
          <cell r="D439">
            <v>2</v>
          </cell>
          <cell r="E439">
            <v>12</v>
          </cell>
        </row>
        <row r="440">
          <cell r="A440" t="str">
            <v>36924702</v>
          </cell>
          <cell r="B440" t="str">
            <v>ЗАО "СПЕЦСТАЛЬКОНСТРУКЦИЯ"</v>
          </cell>
          <cell r="C440">
            <v>5</v>
          </cell>
          <cell r="D440">
            <v>5</v>
          </cell>
          <cell r="E440">
            <v>5</v>
          </cell>
        </row>
        <row r="441">
          <cell r="A441" t="str">
            <v>37633935</v>
          </cell>
          <cell r="B441" t="str">
            <v>ТОО СИСТЕМА САПР</v>
          </cell>
          <cell r="C441">
            <v>3</v>
          </cell>
          <cell r="D441">
            <v>8</v>
          </cell>
          <cell r="E441">
            <v>8</v>
          </cell>
        </row>
        <row r="442">
          <cell r="A442" t="str">
            <v>39133875</v>
          </cell>
          <cell r="B442" t="str">
            <v>ТОО "СИБЛЕС-1"</v>
          </cell>
          <cell r="C442">
            <v>1</v>
          </cell>
          <cell r="D442">
            <v>45</v>
          </cell>
          <cell r="E442">
            <v>45</v>
          </cell>
        </row>
        <row r="443">
          <cell r="A443" t="str">
            <v>39158993</v>
          </cell>
          <cell r="B443" t="str">
            <v>АО ТОРГОВЫЙ ДОМ "СПЕЦСТАЛЬ"</v>
          </cell>
          <cell r="C443">
            <v>2</v>
          </cell>
          <cell r="D443">
            <v>3</v>
          </cell>
          <cell r="E443">
            <v>3</v>
          </cell>
        </row>
        <row r="444">
          <cell r="A444" t="str">
            <v>39214817</v>
          </cell>
          <cell r="B444" t="str">
            <v>ООО "ВЕСТАЛ"</v>
          </cell>
          <cell r="C444">
            <v>6</v>
          </cell>
          <cell r="D444">
            <v>2</v>
          </cell>
          <cell r="E444">
            <v>2</v>
          </cell>
        </row>
        <row r="445">
          <cell r="A445" t="str">
            <v>39312069</v>
          </cell>
          <cell r="B445" t="str">
            <v>ООО "БИОИНТЕРСЕРВИС"</v>
          </cell>
          <cell r="C445">
            <v>2</v>
          </cell>
          <cell r="D445">
            <v>195</v>
          </cell>
          <cell r="E445">
            <v>195</v>
          </cell>
        </row>
        <row r="446">
          <cell r="A446" t="str">
            <v>39344460</v>
          </cell>
          <cell r="B446" t="str">
            <v>ПРЕДСТАВИТЕЛЬСТВО "ЕНТЕС ЕНДУСТРИ ТЕСИСЛЕРИ ИМАЛЯТ ВЕ МОНТАЖ ТААХХЮТ А Ш"</v>
          </cell>
          <cell r="C446">
            <v>1</v>
          </cell>
          <cell r="D446">
            <v>118</v>
          </cell>
          <cell r="E446">
            <v>9</v>
          </cell>
        </row>
        <row r="447">
          <cell r="A447" t="str">
            <v>39443908</v>
          </cell>
          <cell r="B447" t="str">
            <v>АОЗТ "ИЖОРА-АТОМСЕРВИС"</v>
          </cell>
          <cell r="C447">
            <v>1</v>
          </cell>
          <cell r="D447">
            <v>2</v>
          </cell>
          <cell r="E447">
            <v>0</v>
          </cell>
        </row>
        <row r="448">
          <cell r="A448" t="str">
            <v>39482334</v>
          </cell>
          <cell r="B448" t="str">
            <v>ООО "КРИСС ЛТД"</v>
          </cell>
          <cell r="C448">
            <v>0</v>
          </cell>
          <cell r="D448">
            <v>0</v>
          </cell>
          <cell r="E448">
            <v>0</v>
          </cell>
        </row>
        <row r="449">
          <cell r="A449" t="str">
            <v>39513738</v>
          </cell>
          <cell r="B449" t="str">
            <v>ООО "БОЯРШИЙ ДВОР И К"</v>
          </cell>
          <cell r="C449">
            <v>1</v>
          </cell>
          <cell r="D449">
            <v>14</v>
          </cell>
          <cell r="E449">
            <v>2</v>
          </cell>
        </row>
        <row r="450">
          <cell r="A450" t="str">
            <v>39541083</v>
          </cell>
          <cell r="B450" t="str">
            <v>АОЗТ"НОВЫЕ ОКНА"</v>
          </cell>
          <cell r="C450">
            <v>0</v>
          </cell>
          <cell r="D450">
            <v>0</v>
          </cell>
          <cell r="E450">
            <v>0</v>
          </cell>
        </row>
        <row r="451">
          <cell r="A451" t="str">
            <v>39618466</v>
          </cell>
          <cell r="B451" t="str">
            <v>"ЦЕРАРА" ОБЩЕСТВО С ОГРАНИЧЕННОЙ ОТВЕТСТВЕННОСТЬЮ</v>
          </cell>
          <cell r="C451">
            <v>33</v>
          </cell>
          <cell r="D451">
            <v>0</v>
          </cell>
          <cell r="E451">
            <v>1</v>
          </cell>
        </row>
        <row r="452">
          <cell r="A452" t="str">
            <v>39896219</v>
          </cell>
          <cell r="B452" t="str">
            <v>ООО "ТРИВИАЛЬ"</v>
          </cell>
          <cell r="C452">
            <v>18</v>
          </cell>
          <cell r="D452">
            <v>1</v>
          </cell>
          <cell r="E452">
            <v>143</v>
          </cell>
        </row>
        <row r="453">
          <cell r="A453" t="str">
            <v>39923867</v>
          </cell>
          <cell r="B453" t="str">
            <v>ООО "АМА"</v>
          </cell>
          <cell r="C453">
            <v>52</v>
          </cell>
          <cell r="D453">
            <v>96</v>
          </cell>
          <cell r="E453">
            <v>1</v>
          </cell>
        </row>
        <row r="454">
          <cell r="A454" t="str">
            <v>39932642</v>
          </cell>
          <cell r="B454" t="str">
            <v>ООО "УРАЛТРУБОТЭК"</v>
          </cell>
          <cell r="C454">
            <v>65</v>
          </cell>
          <cell r="D454">
            <v>6</v>
          </cell>
          <cell r="E454">
            <v>6</v>
          </cell>
        </row>
        <row r="455">
          <cell r="A455" t="str">
            <v>39939271</v>
          </cell>
          <cell r="B455" t="str">
            <v>ООО АПКП "УРАЛАГРОСЕРВИС"</v>
          </cell>
          <cell r="C455">
            <v>2</v>
          </cell>
          <cell r="D455">
            <v>10</v>
          </cell>
          <cell r="E455">
            <v>10</v>
          </cell>
        </row>
        <row r="456">
          <cell r="A456" t="str">
            <v>39954365</v>
          </cell>
          <cell r="B456" t="str">
            <v>ЗАО"САМАРАЭЛЕКТРОМАШ"</v>
          </cell>
          <cell r="C456">
            <v>50</v>
          </cell>
          <cell r="D456">
            <v>42</v>
          </cell>
          <cell r="E456">
            <v>62</v>
          </cell>
        </row>
        <row r="457">
          <cell r="A457" t="str">
            <v>40028474</v>
          </cell>
          <cell r="B457" t="str">
            <v>ЗАО "СТРОЙПРОМТЕХ"</v>
          </cell>
          <cell r="C457">
            <v>184</v>
          </cell>
          <cell r="D457">
            <v>1</v>
          </cell>
          <cell r="E457">
            <v>100</v>
          </cell>
        </row>
        <row r="458">
          <cell r="A458" t="str">
            <v>40084627</v>
          </cell>
          <cell r="B458" t="str">
            <v>ОАО ФИРМА "РЭМИК-ЦЕНТР",</v>
          </cell>
          <cell r="C458">
            <v>7</v>
          </cell>
          <cell r="D458">
            <v>99</v>
          </cell>
          <cell r="E458">
            <v>1</v>
          </cell>
        </row>
        <row r="459">
          <cell r="A459" t="str">
            <v>40105275</v>
          </cell>
          <cell r="B459" t="str">
            <v>ДП "МЕТКОМ" ДЛЯ ООО "НПКО "ПРОМРЕСУРСЫ"</v>
          </cell>
          <cell r="C459">
            <v>2</v>
          </cell>
          <cell r="D459">
            <v>60</v>
          </cell>
          <cell r="E459">
            <v>60</v>
          </cell>
        </row>
        <row r="460">
          <cell r="A460" t="str">
            <v>40114110</v>
          </cell>
          <cell r="B460" t="str">
            <v>ЗАО "ЭНЕРГОРЕНОВАЦИЯ"</v>
          </cell>
          <cell r="C460">
            <v>15</v>
          </cell>
          <cell r="D460">
            <v>22</v>
          </cell>
          <cell r="E460">
            <v>1</v>
          </cell>
        </row>
        <row r="461">
          <cell r="A461" t="str">
            <v>40250571</v>
          </cell>
          <cell r="B461" t="str">
            <v>ЗАО "АНИНА-М"</v>
          </cell>
          <cell r="C461">
            <v>4</v>
          </cell>
          <cell r="D461">
            <v>17</v>
          </cell>
          <cell r="E461">
            <v>1</v>
          </cell>
        </row>
        <row r="462">
          <cell r="A462" t="str">
            <v>40323552</v>
          </cell>
          <cell r="B462" t="str">
            <v>ООО "ТЕРМИН"</v>
          </cell>
          <cell r="C462">
            <v>0</v>
          </cell>
          <cell r="D462">
            <v>1</v>
          </cell>
          <cell r="E462">
            <v>0</v>
          </cell>
        </row>
        <row r="463">
          <cell r="A463" t="str">
            <v>40365970</v>
          </cell>
          <cell r="B463" t="str">
            <v>ООО "СЕТРО"</v>
          </cell>
          <cell r="C463">
            <v>2</v>
          </cell>
          <cell r="D463">
            <v>0</v>
          </cell>
          <cell r="E463">
            <v>0</v>
          </cell>
        </row>
        <row r="464">
          <cell r="A464" t="str">
            <v>40542076</v>
          </cell>
          <cell r="B464" t="str">
            <v>ЗАО"АО РОДОНИТ"</v>
          </cell>
          <cell r="C464">
            <v>0</v>
          </cell>
          <cell r="D464">
            <v>200</v>
          </cell>
          <cell r="E464">
            <v>200</v>
          </cell>
        </row>
        <row r="465">
          <cell r="A465" t="str">
            <v>40542685</v>
          </cell>
          <cell r="B465" t="str">
            <v>ТОО "МЕДИУМ"</v>
          </cell>
          <cell r="C465">
            <v>1</v>
          </cell>
          <cell r="D465">
            <v>0</v>
          </cell>
          <cell r="E465">
            <v>0</v>
          </cell>
        </row>
        <row r="466">
          <cell r="A466" t="str">
            <v>40547108</v>
          </cell>
          <cell r="B466" t="str">
            <v>ООО"НИКОПОЛ"</v>
          </cell>
          <cell r="C466">
            <v>0</v>
          </cell>
          <cell r="D466">
            <v>1</v>
          </cell>
          <cell r="E466">
            <v>1</v>
          </cell>
        </row>
        <row r="467">
          <cell r="A467" t="str">
            <v>40548624</v>
          </cell>
          <cell r="B467" t="str">
            <v>ООО "ЮГТРАНЗИТСЕРВИС"</v>
          </cell>
          <cell r="C467">
            <v>499</v>
          </cell>
          <cell r="D467">
            <v>105</v>
          </cell>
          <cell r="E467">
            <v>12</v>
          </cell>
        </row>
        <row r="468">
          <cell r="A468" t="str">
            <v>40659571</v>
          </cell>
          <cell r="B468" t="str">
            <v>ООО "ТАУРУС"</v>
          </cell>
          <cell r="C468">
            <v>8</v>
          </cell>
          <cell r="D468">
            <v>1</v>
          </cell>
          <cell r="E468">
            <v>1</v>
          </cell>
        </row>
        <row r="469">
          <cell r="A469" t="str">
            <v>40982295</v>
          </cell>
          <cell r="B469" t="str">
            <v>ООО "ПАСП"</v>
          </cell>
          <cell r="C469">
            <v>3</v>
          </cell>
          <cell r="D469">
            <v>119</v>
          </cell>
          <cell r="E469">
            <v>119</v>
          </cell>
        </row>
        <row r="470">
          <cell r="A470" t="str">
            <v>41035832</v>
          </cell>
          <cell r="B470" t="str">
            <v>ООО ПКФ "ДА И В ЛТД"</v>
          </cell>
          <cell r="C470">
            <v>1</v>
          </cell>
          <cell r="D470">
            <v>115</v>
          </cell>
          <cell r="E470">
            <v>115</v>
          </cell>
        </row>
        <row r="471">
          <cell r="A471" t="str">
            <v>41085540</v>
          </cell>
          <cell r="B471" t="str">
            <v>ЗАО "ТЕХОПТТОРГСЕРВИС"</v>
          </cell>
          <cell r="C471">
            <v>279</v>
          </cell>
          <cell r="D471">
            <v>0</v>
          </cell>
          <cell r="E471">
            <v>46</v>
          </cell>
        </row>
        <row r="472">
          <cell r="A472" t="str">
            <v>41091196</v>
          </cell>
          <cell r="B472" t="str">
            <v>ЗАО "ДАУМОС"</v>
          </cell>
          <cell r="C472">
            <v>0</v>
          </cell>
          <cell r="D472">
            <v>1</v>
          </cell>
          <cell r="E472">
            <v>1</v>
          </cell>
        </row>
        <row r="473">
          <cell r="A473" t="str">
            <v>41195464</v>
          </cell>
          <cell r="B473" t="str">
            <v>ОАО ФИРМА "КАФ"</v>
          </cell>
          <cell r="C473">
            <v>734</v>
          </cell>
          <cell r="D473">
            <v>851</v>
          </cell>
          <cell r="E473">
            <v>493</v>
          </cell>
        </row>
        <row r="474">
          <cell r="A474" t="str">
            <v>41278470</v>
          </cell>
          <cell r="B474" t="str">
            <v>ЗАО "КОММЕРЧЕСКИЙ ЦЕНТР БРЯНСК-СОВТРАНСЭКСПЕДИЦИЯ"</v>
          </cell>
          <cell r="C474">
            <v>1</v>
          </cell>
          <cell r="D474">
            <v>0</v>
          </cell>
          <cell r="E474">
            <v>0</v>
          </cell>
        </row>
        <row r="475">
          <cell r="A475" t="str">
            <v>41280307</v>
          </cell>
          <cell r="B475" t="str">
            <v>ООО "БМЗ-ДИЗЕЛЬ"</v>
          </cell>
          <cell r="C475">
            <v>0</v>
          </cell>
          <cell r="D475">
            <v>1</v>
          </cell>
          <cell r="E475">
            <v>1</v>
          </cell>
        </row>
        <row r="476">
          <cell r="A476" t="str">
            <v>41571045</v>
          </cell>
          <cell r="B476" t="str">
            <v>ООО КОМПАНИЯ"ВИАН"</v>
          </cell>
          <cell r="C476">
            <v>1</v>
          </cell>
          <cell r="D476">
            <v>95</v>
          </cell>
          <cell r="E476">
            <v>0</v>
          </cell>
        </row>
        <row r="477">
          <cell r="A477" t="str">
            <v>41665616</v>
          </cell>
          <cell r="B477" t="str">
            <v>ФИЛИАЛ ФИРМЫ ПАРКЕР ДРИЛЛИНГ КОМПАНИ    ИСТЕРН ХЕМИСФИР ЛТД</v>
          </cell>
          <cell r="C477">
            <v>6</v>
          </cell>
          <cell r="D477">
            <v>5</v>
          </cell>
          <cell r="E477">
            <v>0</v>
          </cell>
        </row>
        <row r="478">
          <cell r="A478" t="str">
            <v>41688445</v>
          </cell>
          <cell r="B478" t="str">
            <v>ОРЛОВСКИЙ ФИЛИАЛ ЗАО "ФОНД РАЗВИТИЯ СТРОИТЕЛЬСТВА"</v>
          </cell>
          <cell r="C478">
            <v>1</v>
          </cell>
          <cell r="D478">
            <v>4</v>
          </cell>
          <cell r="E478">
            <v>4</v>
          </cell>
        </row>
        <row r="479">
          <cell r="A479" t="str">
            <v>41718070</v>
          </cell>
          <cell r="B479" t="str">
            <v>ЗАО "ИНТЕРТЕХНО"</v>
          </cell>
          <cell r="C479">
            <v>15</v>
          </cell>
          <cell r="D479">
            <v>39</v>
          </cell>
          <cell r="E479">
            <v>39</v>
          </cell>
        </row>
        <row r="480">
          <cell r="A480" t="str">
            <v>41721639</v>
          </cell>
          <cell r="B480" t="str">
            <v>ООИ "СОЦИАЛЬНАЯ ЗАЩИТА"</v>
          </cell>
          <cell r="C480">
            <v>1</v>
          </cell>
          <cell r="D480">
            <v>81</v>
          </cell>
          <cell r="E480">
            <v>81</v>
          </cell>
        </row>
        <row r="481">
          <cell r="A481" t="str">
            <v>41743724</v>
          </cell>
          <cell r="B481" t="str">
            <v>ООО "ТЭО"                                                                   1023</v>
          </cell>
          <cell r="C481">
            <v>863</v>
          </cell>
          <cell r="D481">
            <v>65</v>
          </cell>
          <cell r="E481">
            <v>24</v>
          </cell>
        </row>
        <row r="482">
          <cell r="A482" t="str">
            <v>41744801</v>
          </cell>
          <cell r="B482" t="str">
            <v>ООО КОММЕРЧЕЦСКИЙ ЦЕНТР "АГЕНТСТВА</v>
          </cell>
          <cell r="C482">
            <v>5</v>
          </cell>
          <cell r="D482">
            <v>65</v>
          </cell>
          <cell r="E482">
            <v>87</v>
          </cell>
        </row>
        <row r="483">
          <cell r="A483" t="str">
            <v>41750285</v>
          </cell>
          <cell r="B483" t="str">
            <v>ЗАО "УРАЛСЕРВИСЭНЕРГО"</v>
          </cell>
          <cell r="C483">
            <v>3</v>
          </cell>
          <cell r="D483">
            <v>8</v>
          </cell>
          <cell r="E483">
            <v>0</v>
          </cell>
        </row>
        <row r="484">
          <cell r="A484" t="str">
            <v>41898786</v>
          </cell>
          <cell r="B484" t="str">
            <v>ООО "ФЕРРО-ГЕАЦИНТ"</v>
          </cell>
          <cell r="C484">
            <v>18</v>
          </cell>
          <cell r="D484">
            <v>199</v>
          </cell>
          <cell r="E484">
            <v>48</v>
          </cell>
        </row>
        <row r="485">
          <cell r="A485" t="str">
            <v>42037034</v>
          </cell>
          <cell r="B485" t="str">
            <v>ЗАО "АГРОСТРОЙКОМПЛЕКТ"</v>
          </cell>
          <cell r="C485">
            <v>0</v>
          </cell>
          <cell r="D485">
            <v>0</v>
          </cell>
          <cell r="E485">
            <v>0</v>
          </cell>
        </row>
        <row r="486">
          <cell r="A486" t="str">
            <v>42053861</v>
          </cell>
          <cell r="B486" t="str">
            <v>АООТ"ЛПДС МОСКАЛЕНКИ"</v>
          </cell>
          <cell r="C486">
            <v>7</v>
          </cell>
          <cell r="D486">
            <v>19</v>
          </cell>
          <cell r="E486">
            <v>43</v>
          </cell>
        </row>
        <row r="487">
          <cell r="A487" t="str">
            <v>42076796</v>
          </cell>
          <cell r="B487" t="str">
            <v>ООО "ЭРЛАН" ПРОИЗВОДСТВЕННО-КОММЕРЧЕСКАЯ ФИРМА</v>
          </cell>
          <cell r="C487">
            <v>1</v>
          </cell>
          <cell r="D487">
            <v>66</v>
          </cell>
          <cell r="E487">
            <v>66</v>
          </cell>
        </row>
        <row r="488">
          <cell r="A488" t="str">
            <v>42220833</v>
          </cell>
          <cell r="B488" t="str">
            <v>ООО "ТРАНСПРОМСЕРВИС"</v>
          </cell>
          <cell r="C488">
            <v>119</v>
          </cell>
          <cell r="D488">
            <v>119</v>
          </cell>
          <cell r="E488">
            <v>119</v>
          </cell>
        </row>
        <row r="489">
          <cell r="A489" t="str">
            <v>42234427</v>
          </cell>
          <cell r="B489" t="str">
            <v>ООО "РОСИБАЛТ" 142092 МОСКОВСКАЯ ОБЛ.,</v>
          </cell>
          <cell r="C489">
            <v>49</v>
          </cell>
          <cell r="D489">
            <v>60</v>
          </cell>
          <cell r="E489">
            <v>170</v>
          </cell>
        </row>
        <row r="490">
          <cell r="A490" t="str">
            <v>42362912</v>
          </cell>
          <cell r="B490" t="str">
            <v>СП ЗАО "РТ-ВЕСТ"</v>
          </cell>
          <cell r="C490">
            <v>13</v>
          </cell>
          <cell r="D490">
            <v>20</v>
          </cell>
          <cell r="E490">
            <v>5</v>
          </cell>
        </row>
        <row r="491">
          <cell r="A491" t="str">
            <v>42420673</v>
          </cell>
          <cell r="B491" t="str">
            <v>ООО ТКП "КОМТОР"</v>
          </cell>
          <cell r="C491">
            <v>0</v>
          </cell>
          <cell r="D491">
            <v>0</v>
          </cell>
          <cell r="E491">
            <v>0</v>
          </cell>
        </row>
        <row r="492">
          <cell r="A492" t="str">
            <v>42434037</v>
          </cell>
          <cell r="B492" t="str">
            <v>ЗАО "ФИРМА АГИС"</v>
          </cell>
          <cell r="C492">
            <v>130</v>
          </cell>
          <cell r="D492">
            <v>58</v>
          </cell>
          <cell r="E492">
            <v>57</v>
          </cell>
        </row>
        <row r="493">
          <cell r="A493" t="str">
            <v>42470381</v>
          </cell>
          <cell r="B493" t="str">
            <v>ООО"ПРОМСНАБ"</v>
          </cell>
          <cell r="C493">
            <v>1128</v>
          </cell>
          <cell r="D493">
            <v>1128</v>
          </cell>
          <cell r="E493">
            <v>0</v>
          </cell>
        </row>
        <row r="494">
          <cell r="A494" t="str">
            <v>42475970</v>
          </cell>
          <cell r="B494" t="str">
            <v>ООО "ТЕРМОСЕРВИС"</v>
          </cell>
          <cell r="C494">
            <v>0</v>
          </cell>
          <cell r="D494">
            <v>51</v>
          </cell>
          <cell r="E494">
            <v>51</v>
          </cell>
        </row>
        <row r="495">
          <cell r="A495" t="str">
            <v>42480310</v>
          </cell>
          <cell r="B495" t="str">
            <v>ЗАО"АВТОН" *7448017828</v>
          </cell>
          <cell r="C495">
            <v>119</v>
          </cell>
          <cell r="D495">
            <v>119</v>
          </cell>
          <cell r="E495">
            <v>119</v>
          </cell>
        </row>
        <row r="496">
          <cell r="A496" t="str">
            <v>42484489</v>
          </cell>
          <cell r="B496" t="str">
            <v>ООО"УРАЛ-СОЮЗ"</v>
          </cell>
          <cell r="C496">
            <v>0</v>
          </cell>
          <cell r="D496">
            <v>115</v>
          </cell>
          <cell r="E496">
            <v>115</v>
          </cell>
        </row>
        <row r="497">
          <cell r="A497" t="str">
            <v>42485566</v>
          </cell>
          <cell r="B497" t="str">
            <v>ЗАО "УРАЛТЕХНОПЛЮС"</v>
          </cell>
          <cell r="C497">
            <v>80</v>
          </cell>
          <cell r="D497">
            <v>66</v>
          </cell>
          <cell r="E497">
            <v>52</v>
          </cell>
        </row>
        <row r="498">
          <cell r="A498" t="str">
            <v>42487571</v>
          </cell>
          <cell r="B498" t="str">
            <v>ООО "АДИС"</v>
          </cell>
          <cell r="C498">
            <v>0</v>
          </cell>
          <cell r="D498">
            <v>18</v>
          </cell>
          <cell r="E498">
            <v>18</v>
          </cell>
        </row>
        <row r="499">
          <cell r="A499" t="str">
            <v>42504465</v>
          </cell>
          <cell r="B499" t="str">
            <v>ЗАО"ЧЕЛЯБМЕТАЛЛООПТОРГ"</v>
          </cell>
          <cell r="C499">
            <v>143</v>
          </cell>
          <cell r="D499">
            <v>143</v>
          </cell>
          <cell r="E499">
            <v>143</v>
          </cell>
        </row>
        <row r="500">
          <cell r="A500" t="str">
            <v>42588036</v>
          </cell>
          <cell r="B500" t="str">
            <v>ОБЩЕСТВО С ОГРАНИЧЕННОЙ ОТВЕТСТВЕННОСТЬЮ "ЭРА ВОДОЛЕЯ"</v>
          </cell>
          <cell r="C500">
            <v>5</v>
          </cell>
          <cell r="D500">
            <v>40</v>
          </cell>
          <cell r="E500">
            <v>0</v>
          </cell>
        </row>
        <row r="501">
          <cell r="A501" t="str">
            <v>42600783</v>
          </cell>
          <cell r="B501" t="str">
            <v>ОБЩЕСТВО С ОГРАНИЧЕННОЙ  ОТВЕТСТВЕННОСТЬЮ "МИФ".</v>
          </cell>
          <cell r="C501">
            <v>14</v>
          </cell>
          <cell r="D501">
            <v>0</v>
          </cell>
          <cell r="E501">
            <v>0</v>
          </cell>
        </row>
        <row r="502">
          <cell r="A502" t="str">
            <v>42694005</v>
          </cell>
          <cell r="B502" t="str">
            <v>ТОО"АРТ"</v>
          </cell>
          <cell r="C502">
            <v>0</v>
          </cell>
          <cell r="D502">
            <v>44</v>
          </cell>
          <cell r="E502">
            <v>31</v>
          </cell>
        </row>
        <row r="503">
          <cell r="A503" t="str">
            <v>42704235</v>
          </cell>
          <cell r="B503" t="str">
            <v>ФАО"УЧГЕН ИНШААТ ВЕ ТИДЖАР.АНОНИМ ШИРКЕТИ"</v>
          </cell>
          <cell r="C503">
            <v>5</v>
          </cell>
          <cell r="D503">
            <v>0</v>
          </cell>
          <cell r="E503">
            <v>0</v>
          </cell>
        </row>
        <row r="504">
          <cell r="A504" t="str">
            <v>42752599</v>
          </cell>
          <cell r="B504" t="str">
            <v>ЗАО МОБ СТРОЙСНАБКОМПЛЕКТ</v>
          </cell>
          <cell r="C504">
            <v>0</v>
          </cell>
          <cell r="D504">
            <v>6</v>
          </cell>
          <cell r="E504">
            <v>6</v>
          </cell>
        </row>
        <row r="505">
          <cell r="A505" t="str">
            <v>42775181</v>
          </cell>
          <cell r="B505" t="str">
            <v>ООО "ХАГУС"</v>
          </cell>
          <cell r="C505">
            <v>0</v>
          </cell>
          <cell r="D505">
            <v>0</v>
          </cell>
          <cell r="E505">
            <v>1065</v>
          </cell>
        </row>
        <row r="506">
          <cell r="A506" t="str">
            <v>42875020</v>
          </cell>
          <cell r="B506" t="str">
            <v>ООО СФЕРА И К</v>
          </cell>
          <cell r="C506">
            <v>14</v>
          </cell>
          <cell r="D506">
            <v>61</v>
          </cell>
          <cell r="E506">
            <v>36</v>
          </cell>
        </row>
        <row r="507">
          <cell r="A507" t="str">
            <v>42877361</v>
          </cell>
          <cell r="B507" t="str">
            <v>ЗАО ФИРМА "УКРОС"</v>
          </cell>
          <cell r="C507">
            <v>182</v>
          </cell>
          <cell r="D507">
            <v>0</v>
          </cell>
          <cell r="E507">
            <v>0</v>
          </cell>
        </row>
        <row r="508">
          <cell r="A508" t="str">
            <v>42930954</v>
          </cell>
          <cell r="B508" t="str">
            <v>ФИЛИАЛ КОМПАНИИ "ЭКСОН НЕФТЕГАЗ ЛИМИТЕД"</v>
          </cell>
          <cell r="C508">
            <v>0</v>
          </cell>
          <cell r="D508">
            <v>26</v>
          </cell>
          <cell r="E508">
            <v>61</v>
          </cell>
        </row>
        <row r="509">
          <cell r="A509" t="str">
            <v>42974147</v>
          </cell>
          <cell r="B509" t="str">
            <v>АООТ "БАШСЕЛЬХОЗТЕХНИКА"</v>
          </cell>
          <cell r="C509">
            <v>80</v>
          </cell>
          <cell r="D509">
            <v>0</v>
          </cell>
          <cell r="E509">
            <v>0</v>
          </cell>
        </row>
        <row r="510">
          <cell r="A510" t="str">
            <v>43125261</v>
          </cell>
          <cell r="B510" t="str">
            <v>ООО "РЭД СТАР"</v>
          </cell>
          <cell r="C510">
            <v>28</v>
          </cell>
          <cell r="D510">
            <v>0</v>
          </cell>
          <cell r="E510">
            <v>0</v>
          </cell>
        </row>
        <row r="511">
          <cell r="A511" t="str">
            <v>43130486</v>
          </cell>
          <cell r="B511" t="str">
            <v>ЗАКРЫТОЕ АКЦИОНЕРНОЕ ОБЩЕСТВО "НИЖНЕВАРТОВСКМЕДЬ"</v>
          </cell>
          <cell r="C511">
            <v>3163</v>
          </cell>
          <cell r="D511">
            <v>181</v>
          </cell>
          <cell r="E511">
            <v>0</v>
          </cell>
        </row>
        <row r="512">
          <cell r="A512" t="str">
            <v>43238918</v>
          </cell>
          <cell r="B512" t="str">
            <v>ЗАО "ПРОМИНВЕСТСТРОЙ"</v>
          </cell>
          <cell r="C512">
            <v>128</v>
          </cell>
          <cell r="D512">
            <v>0</v>
          </cell>
          <cell r="E512">
            <v>0</v>
          </cell>
        </row>
        <row r="513">
          <cell r="A513" t="str">
            <v>43246467</v>
          </cell>
          <cell r="B513" t="str">
            <v>ЗАО НПО "АВИАТЕХНОЛОГИЯ"</v>
          </cell>
          <cell r="C513">
            <v>75</v>
          </cell>
          <cell r="D513">
            <v>0</v>
          </cell>
          <cell r="E513">
            <v>0</v>
          </cell>
        </row>
        <row r="514">
          <cell r="A514" t="str">
            <v>43331121</v>
          </cell>
          <cell r="B514" t="str">
            <v>ООО ОЛИВЕР-МЕТАЛЛ</v>
          </cell>
          <cell r="C514">
            <v>32</v>
          </cell>
          <cell r="D514">
            <v>7</v>
          </cell>
          <cell r="E514">
            <v>7</v>
          </cell>
        </row>
        <row r="515">
          <cell r="A515" t="str">
            <v>43437262</v>
          </cell>
          <cell r="B515" t="str">
            <v>"ОПТИЧЕСКИЕ НАБЛЮДАТЕЛЬНЫЕ ПPИБОPЫ"ЗАО</v>
          </cell>
          <cell r="C515">
            <v>0</v>
          </cell>
          <cell r="D515">
            <v>0</v>
          </cell>
          <cell r="E515">
            <v>0</v>
          </cell>
        </row>
        <row r="516">
          <cell r="A516" t="str">
            <v>43454542</v>
          </cell>
          <cell r="B516" t="str">
            <v>"РИК" ЗАО</v>
          </cell>
          <cell r="C516">
            <v>23</v>
          </cell>
          <cell r="D516">
            <v>0</v>
          </cell>
          <cell r="E516">
            <v>0</v>
          </cell>
        </row>
        <row r="517">
          <cell r="A517" t="str">
            <v>43457402</v>
          </cell>
          <cell r="B517" t="str">
            <v>ООО "ИЖОРАМАШСЕРВИС"</v>
          </cell>
          <cell r="C517">
            <v>59</v>
          </cell>
          <cell r="D517">
            <v>0</v>
          </cell>
          <cell r="E517">
            <v>0</v>
          </cell>
        </row>
        <row r="518">
          <cell r="A518" t="str">
            <v>43620121</v>
          </cell>
          <cell r="B518" t="str">
            <v>ЦЕНТР "КОМПЛЕКТ-СОЧИКАПСТРОЙ"</v>
          </cell>
          <cell r="C518">
            <v>0</v>
          </cell>
          <cell r="D518">
            <v>150</v>
          </cell>
          <cell r="E518">
            <v>150</v>
          </cell>
        </row>
        <row r="519">
          <cell r="A519" t="str">
            <v>43833443</v>
          </cell>
          <cell r="B519" t="str">
            <v>ООО "АМАЛЬ"</v>
          </cell>
          <cell r="C519">
            <v>10</v>
          </cell>
          <cell r="D519">
            <v>10</v>
          </cell>
          <cell r="E519">
            <v>0</v>
          </cell>
        </row>
        <row r="520">
          <cell r="A520" t="str">
            <v>44044917</v>
          </cell>
          <cell r="B520" t="str">
            <v>НОВОСИБИРСКИЙ ФИЛИАЛ ОАО "КРАСНОЯРСКАЯ ГЭС"</v>
          </cell>
          <cell r="C520">
            <v>0</v>
          </cell>
          <cell r="D520">
            <v>186</v>
          </cell>
          <cell r="E520">
            <v>186</v>
          </cell>
        </row>
        <row r="521">
          <cell r="A521" t="str">
            <v>44050602</v>
          </cell>
          <cell r="B521" t="str">
            <v>ООО "СИБЭНЕРГОСНАБЖЕНИЕ"</v>
          </cell>
          <cell r="C521">
            <v>0</v>
          </cell>
          <cell r="D521">
            <v>16</v>
          </cell>
          <cell r="E521">
            <v>16</v>
          </cell>
        </row>
        <row r="522">
          <cell r="A522" t="str">
            <v>44061273</v>
          </cell>
          <cell r="B522" t="str">
            <v>ООО ПКФ "СЕВЕРИНА-96"</v>
          </cell>
          <cell r="C522">
            <v>50</v>
          </cell>
          <cell r="D522">
            <v>7</v>
          </cell>
          <cell r="E522">
            <v>1</v>
          </cell>
        </row>
        <row r="523">
          <cell r="A523" t="str">
            <v>44151177</v>
          </cell>
          <cell r="B523" t="str">
            <v>"ДАНГ" ООО</v>
          </cell>
          <cell r="C523">
            <v>2</v>
          </cell>
          <cell r="D523">
            <v>0</v>
          </cell>
          <cell r="E523">
            <v>0</v>
          </cell>
        </row>
        <row r="524">
          <cell r="A524" t="str">
            <v>44197363</v>
          </cell>
          <cell r="B524" t="str">
            <v>ООО "БАЛТХОЛОД-СЕРВИС"</v>
          </cell>
          <cell r="C524">
            <v>0</v>
          </cell>
          <cell r="D524">
            <v>107</v>
          </cell>
          <cell r="E524">
            <v>0</v>
          </cell>
        </row>
        <row r="525">
          <cell r="A525" t="str">
            <v>44277501</v>
          </cell>
          <cell r="B525" t="str">
            <v>"ФИРМА "ЭНЕРГОКОМПЛЕКТ" ЗАО</v>
          </cell>
          <cell r="C525">
            <v>0</v>
          </cell>
          <cell r="D525">
            <v>6</v>
          </cell>
          <cell r="E525">
            <v>6</v>
          </cell>
        </row>
        <row r="526">
          <cell r="A526" t="str">
            <v>44296697</v>
          </cell>
          <cell r="B526" t="str">
            <v>ООО "КОМТЕХ-СЕPВИС"</v>
          </cell>
          <cell r="C526">
            <v>67</v>
          </cell>
          <cell r="D526">
            <v>0</v>
          </cell>
          <cell r="E526">
            <v>6</v>
          </cell>
        </row>
        <row r="527">
          <cell r="A527" t="str">
            <v>44308124</v>
          </cell>
          <cell r="B527" t="str">
            <v>ЗАО "КВАЛИТЕТ"</v>
          </cell>
          <cell r="C527">
            <v>0</v>
          </cell>
          <cell r="D527">
            <v>0</v>
          </cell>
          <cell r="E527">
            <v>0</v>
          </cell>
        </row>
        <row r="528">
          <cell r="A528" t="str">
            <v>44332588</v>
          </cell>
          <cell r="B528" t="str">
            <v>ООО"ТРАСТ-РЕПАР"</v>
          </cell>
          <cell r="C528">
            <v>2</v>
          </cell>
          <cell r="D528">
            <v>0</v>
          </cell>
          <cell r="E528">
            <v>0</v>
          </cell>
        </row>
        <row r="529">
          <cell r="A529" t="str">
            <v>44333240</v>
          </cell>
          <cell r="B529" t="str">
            <v>ООО "ЛИТЕР СПБ"</v>
          </cell>
          <cell r="C529">
            <v>1</v>
          </cell>
          <cell r="D529">
            <v>0</v>
          </cell>
          <cell r="E529">
            <v>0</v>
          </cell>
        </row>
        <row r="530">
          <cell r="A530" t="str">
            <v>44420921</v>
          </cell>
          <cell r="B530" t="str">
            <v>МЕДИ - ООО ("MEDI" CO.LTD)</v>
          </cell>
          <cell r="C530">
            <v>0</v>
          </cell>
          <cell r="D530">
            <v>1</v>
          </cell>
          <cell r="E530">
            <v>1</v>
          </cell>
        </row>
        <row r="531">
          <cell r="A531" t="str">
            <v>44488190</v>
          </cell>
          <cell r="B531" t="str">
            <v>ООО "КВЕТТА"</v>
          </cell>
          <cell r="C531">
            <v>0</v>
          </cell>
          <cell r="D531">
            <v>20</v>
          </cell>
          <cell r="E531">
            <v>20</v>
          </cell>
        </row>
        <row r="532">
          <cell r="A532" t="str">
            <v>44647286</v>
          </cell>
          <cell r="B532" t="str">
            <v>ЗАО "УРАЛЬСКИЙ МЕТАЛЛ"</v>
          </cell>
          <cell r="C532">
            <v>10</v>
          </cell>
          <cell r="D532">
            <v>13</v>
          </cell>
          <cell r="E532">
            <v>13</v>
          </cell>
        </row>
        <row r="533">
          <cell r="A533" t="str">
            <v>44650450</v>
          </cell>
          <cell r="B533" t="str">
            <v>ООО "ВОЙМА-УРАЛ"</v>
          </cell>
          <cell r="C533">
            <v>35</v>
          </cell>
          <cell r="D533">
            <v>35</v>
          </cell>
          <cell r="E533">
            <v>35</v>
          </cell>
        </row>
        <row r="534">
          <cell r="A534" t="str">
            <v>44656150</v>
          </cell>
          <cell r="B534" t="str">
            <v>ЗАО ПО "СТАЛЬЗАВОД"</v>
          </cell>
          <cell r="C534">
            <v>41</v>
          </cell>
          <cell r="D534">
            <v>0</v>
          </cell>
          <cell r="E534">
            <v>0</v>
          </cell>
        </row>
        <row r="535">
          <cell r="A535" t="str">
            <v>44657480</v>
          </cell>
          <cell r="B535" t="str">
            <v>ЗАО "ОБЪЕДИНЕНИЕ МЕТАЛЛОЗАВОД"</v>
          </cell>
          <cell r="C535">
            <v>29</v>
          </cell>
          <cell r="D535">
            <v>0</v>
          </cell>
          <cell r="E535">
            <v>0</v>
          </cell>
        </row>
        <row r="536">
          <cell r="A536" t="str">
            <v>44668584</v>
          </cell>
          <cell r="B536" t="str">
            <v>ЗАО "ЭНЕРГОКОМ" *6658073922</v>
          </cell>
          <cell r="C536">
            <v>85</v>
          </cell>
          <cell r="D536">
            <v>0</v>
          </cell>
          <cell r="E536">
            <v>0</v>
          </cell>
        </row>
        <row r="537">
          <cell r="A537" t="str">
            <v>44669589</v>
          </cell>
          <cell r="B537" t="str">
            <v>ЗАО "СОЮЗНЕФТЕХИМ" *6662043198</v>
          </cell>
          <cell r="C537">
            <v>7</v>
          </cell>
          <cell r="D537">
            <v>0</v>
          </cell>
          <cell r="E537">
            <v>0</v>
          </cell>
        </row>
        <row r="538">
          <cell r="A538" t="str">
            <v>44768274</v>
          </cell>
          <cell r="B538" t="str">
            <v>ООО"ОБЕРОН"</v>
          </cell>
          <cell r="C538">
            <v>4</v>
          </cell>
          <cell r="D538">
            <v>0</v>
          </cell>
          <cell r="E538">
            <v>58</v>
          </cell>
        </row>
        <row r="539">
          <cell r="A539" t="str">
            <v>44867898</v>
          </cell>
          <cell r="B539" t="str">
            <v>ООО"КАВКАЗПРОМСНАБ"</v>
          </cell>
          <cell r="C539">
            <v>59</v>
          </cell>
          <cell r="D539">
            <v>0</v>
          </cell>
          <cell r="E539">
            <v>0</v>
          </cell>
        </row>
        <row r="540">
          <cell r="A540" t="str">
            <v>44994208</v>
          </cell>
          <cell r="B540" t="str">
            <v>ЗАО "МЕТАЛЛИНВЕСТ-МАРКЕТ"</v>
          </cell>
          <cell r="C540">
            <v>8</v>
          </cell>
          <cell r="D540">
            <v>151</v>
          </cell>
          <cell r="E540">
            <v>151</v>
          </cell>
        </row>
        <row r="541">
          <cell r="A541" t="str">
            <v>45144771</v>
          </cell>
          <cell r="B541" t="str">
            <v>ЗАО "КОМПАНИЯ ТЕХНОПРОМ"</v>
          </cell>
          <cell r="C541">
            <v>0</v>
          </cell>
          <cell r="D541">
            <v>60</v>
          </cell>
          <cell r="E541">
            <v>60</v>
          </cell>
        </row>
        <row r="542">
          <cell r="A542" t="str">
            <v>45176086</v>
          </cell>
          <cell r="B542" t="str">
            <v>ООО "СТРОЙЛЕСМОHТАЖ"</v>
          </cell>
          <cell r="C542">
            <v>0</v>
          </cell>
          <cell r="D542">
            <v>20</v>
          </cell>
          <cell r="E542">
            <v>20</v>
          </cell>
        </row>
        <row r="543">
          <cell r="A543" t="str">
            <v>45323232</v>
          </cell>
          <cell r="B543" t="str">
            <v>ЗАО "ТОРГОВАЯ ФИРМА "УНИВЕРСАЛ"</v>
          </cell>
          <cell r="C543">
            <v>1000</v>
          </cell>
          <cell r="D543">
            <v>0</v>
          </cell>
          <cell r="E543">
            <v>0</v>
          </cell>
        </row>
        <row r="544">
          <cell r="A544" t="str">
            <v>45448927</v>
          </cell>
          <cell r="B544" t="str">
            <v>ООО "СИБИРЬ-НАМАНГАМ" СОВМЕСТНОЕ РОССИЙСКО-УЗБЕКСКОЕ</v>
          </cell>
          <cell r="C544">
            <v>0</v>
          </cell>
          <cell r="D544">
            <v>61</v>
          </cell>
          <cell r="E544">
            <v>61</v>
          </cell>
        </row>
        <row r="545">
          <cell r="A545" t="str">
            <v>45458989</v>
          </cell>
          <cell r="B545" t="str">
            <v>ООО"СИБФАРМАСЕРВИС"</v>
          </cell>
          <cell r="C545">
            <v>110</v>
          </cell>
          <cell r="D545">
            <v>110</v>
          </cell>
          <cell r="E545">
            <v>110</v>
          </cell>
        </row>
        <row r="546">
          <cell r="A546" t="str">
            <v>45554322</v>
          </cell>
          <cell r="B546" t="str">
            <v>"ИНТЕРТЕХСЕРВИС" ГУП СПБ</v>
          </cell>
          <cell r="C546">
            <v>0</v>
          </cell>
          <cell r="D546">
            <v>0</v>
          </cell>
          <cell r="E546">
            <v>0</v>
          </cell>
        </row>
        <row r="547">
          <cell r="A547" t="str">
            <v>45583542</v>
          </cell>
          <cell r="B547" t="str">
            <v>ООО "АЛЕМ"</v>
          </cell>
          <cell r="C547">
            <v>280</v>
          </cell>
          <cell r="D547">
            <v>280</v>
          </cell>
          <cell r="E547">
            <v>280</v>
          </cell>
        </row>
        <row r="548">
          <cell r="A548" t="str">
            <v>45596832</v>
          </cell>
          <cell r="B548" t="str">
            <v>ООО "АДАКС ЛТД"</v>
          </cell>
          <cell r="C548">
            <v>23</v>
          </cell>
          <cell r="D548">
            <v>0</v>
          </cell>
          <cell r="E548">
            <v>0</v>
          </cell>
        </row>
        <row r="549">
          <cell r="A549" t="str">
            <v>45669019</v>
          </cell>
          <cell r="B549" t="str">
            <v>ЗАО "УРАЛМЕТАЛЛКОМПЛЕКТ"</v>
          </cell>
          <cell r="C549">
            <v>1</v>
          </cell>
          <cell r="D549">
            <v>0</v>
          </cell>
          <cell r="E549">
            <v>20</v>
          </cell>
        </row>
        <row r="550">
          <cell r="A550" t="str">
            <v>45670749</v>
          </cell>
          <cell r="B550" t="str">
            <v>ЗАО "КОМПАНИЯ УРАЛ-ВОСТОК"</v>
          </cell>
          <cell r="C550">
            <v>10</v>
          </cell>
          <cell r="D550">
            <v>10</v>
          </cell>
          <cell r="E550">
            <v>10</v>
          </cell>
        </row>
        <row r="551">
          <cell r="A551" t="str">
            <v>45845093</v>
          </cell>
          <cell r="B551" t="str">
            <v>ЗАО "ВТЗ-МОСКВА"</v>
          </cell>
          <cell r="C551">
            <v>3597</v>
          </cell>
          <cell r="D551">
            <v>0</v>
          </cell>
          <cell r="E551">
            <v>55</v>
          </cell>
        </row>
        <row r="552">
          <cell r="A552" t="str">
            <v>45848905</v>
          </cell>
          <cell r="B552" t="str">
            <v>ЗАО "ПАРТИ"</v>
          </cell>
          <cell r="C552">
            <v>881</v>
          </cell>
          <cell r="D552">
            <v>333</v>
          </cell>
          <cell r="E552">
            <v>347</v>
          </cell>
        </row>
        <row r="553">
          <cell r="A553" t="str">
            <v>45923601</v>
          </cell>
          <cell r="B553" t="str">
            <v>ООО "НОБ ЛТД"</v>
          </cell>
          <cell r="C553">
            <v>0</v>
          </cell>
          <cell r="D553">
            <v>315</v>
          </cell>
          <cell r="E553">
            <v>315</v>
          </cell>
        </row>
        <row r="554">
          <cell r="A554" t="str">
            <v>45994311</v>
          </cell>
          <cell r="B554" t="str">
            <v>СОЧИНСКИЙ ФИЛИАЛ СОВМЕСТНОГО РОССИЙСКО-ВЕН</v>
          </cell>
          <cell r="C554">
            <v>0</v>
          </cell>
          <cell r="D554">
            <v>0</v>
          </cell>
          <cell r="E554">
            <v>0</v>
          </cell>
        </row>
        <row r="555">
          <cell r="A555" t="str">
            <v>46036517</v>
          </cell>
          <cell r="B555" t="str">
            <v>ЗАО "ВОЛГОПРОМКОМПЛЕКТ"</v>
          </cell>
          <cell r="C555">
            <v>288</v>
          </cell>
          <cell r="D555">
            <v>0</v>
          </cell>
          <cell r="E555">
            <v>6</v>
          </cell>
        </row>
        <row r="556">
          <cell r="A556" t="str">
            <v>46462697</v>
          </cell>
          <cell r="B556" t="str">
            <v>ООО "АНГЕТЕКС"</v>
          </cell>
          <cell r="C556">
            <v>0</v>
          </cell>
          <cell r="D556">
            <v>0</v>
          </cell>
          <cell r="E556">
            <v>0</v>
          </cell>
        </row>
        <row r="557">
          <cell r="A557" t="str">
            <v>46503120</v>
          </cell>
          <cell r="B557" t="str">
            <v>ООО"НПКО"ПРОМРЕСУРСЫ"</v>
          </cell>
          <cell r="C557">
            <v>29</v>
          </cell>
          <cell r="D557">
            <v>29</v>
          </cell>
          <cell r="E557">
            <v>29</v>
          </cell>
        </row>
        <row r="558">
          <cell r="A558" t="str">
            <v>46628070</v>
          </cell>
          <cell r="B558" t="str">
            <v>ООО"СБ-КРЕДО"</v>
          </cell>
          <cell r="C558">
            <v>6</v>
          </cell>
          <cell r="D558">
            <v>6</v>
          </cell>
          <cell r="E558">
            <v>6</v>
          </cell>
        </row>
        <row r="559">
          <cell r="A559" t="str">
            <v>46786000</v>
          </cell>
          <cell r="B559" t="str">
            <v>"РУСМЕХИНВЕСТ" ОБЩЕСТВО С ОГРАНИЧЕННОЙ ОТВЕТСТВЕННОСТЬЮ</v>
          </cell>
          <cell r="C559">
            <v>0</v>
          </cell>
          <cell r="D559">
            <v>0</v>
          </cell>
          <cell r="E559">
            <v>0</v>
          </cell>
        </row>
        <row r="560">
          <cell r="A560" t="str">
            <v>46861078</v>
          </cell>
          <cell r="B560" t="str">
            <v>ООО "ЭКСПОРЕСУРС"</v>
          </cell>
          <cell r="C560">
            <v>0</v>
          </cell>
          <cell r="D560">
            <v>0</v>
          </cell>
          <cell r="E560">
            <v>0</v>
          </cell>
        </row>
        <row r="561">
          <cell r="A561" t="str">
            <v>47164393</v>
          </cell>
          <cell r="B561" t="str">
            <v>ООО МАКТАР</v>
          </cell>
          <cell r="C561">
            <v>0</v>
          </cell>
          <cell r="D561">
            <v>0</v>
          </cell>
          <cell r="E561">
            <v>0</v>
          </cell>
        </row>
        <row r="562">
          <cell r="A562" t="str">
            <v>47165760</v>
          </cell>
          <cell r="B562" t="str">
            <v>ОБЩЕСТВО С ОГРАНИЧЕННОЙ ОТВЕТСТВЕННОСТЬЮ "АЙЮН"</v>
          </cell>
          <cell r="C562">
            <v>0</v>
          </cell>
          <cell r="D562">
            <v>0</v>
          </cell>
          <cell r="E562">
            <v>204</v>
          </cell>
        </row>
        <row r="563">
          <cell r="A563" t="str">
            <v>47660880</v>
          </cell>
          <cell r="B563" t="str">
            <v>ДЗАО "УРАЛЭНЕРГОРЕМОНТ-КОМПЛЕКТ"                                            2797</v>
          </cell>
          <cell r="C563">
            <v>56</v>
          </cell>
          <cell r="D563">
            <v>1</v>
          </cell>
          <cell r="E563">
            <v>0</v>
          </cell>
        </row>
        <row r="564">
          <cell r="A564" t="str">
            <v>80002349</v>
          </cell>
          <cell r="B564" t="str">
            <v>КОЛЫШКИН ВИКТОР ВАСИЛЬЕВИЧ XXVII-МЮ # 559833</v>
          </cell>
          <cell r="C564">
            <v>0</v>
          </cell>
          <cell r="D564">
            <v>0</v>
          </cell>
          <cell r="E564">
            <v>0</v>
          </cell>
        </row>
        <row r="565">
          <cell r="A565" t="str">
            <v>80403634</v>
          </cell>
          <cell r="B565" t="str">
            <v>КОРОЛЬ НАТАЛЬЯ РОМАНОВНА ПАСП.VIII-ВС 507158 ВЫД.14.07.86 ОКТЯБРЬСКИМ РОВД</v>
          </cell>
          <cell r="C565">
            <v>2</v>
          </cell>
          <cell r="D565">
            <v>0</v>
          </cell>
          <cell r="E565">
            <v>0</v>
          </cell>
        </row>
        <row r="566">
          <cell r="A566" t="str">
            <v>80403686</v>
          </cell>
          <cell r="B566" t="str">
            <v>БУКРЕЕВ НИКОЛАЙ ГАВРИЛОВИЧ П-Т IХ-ТО № 601956 ОВД АЛТАЙСКОГО КРАЯ</v>
          </cell>
          <cell r="C566">
            <v>6</v>
          </cell>
          <cell r="D566">
            <v>0</v>
          </cell>
          <cell r="E566">
            <v>0</v>
          </cell>
        </row>
        <row r="567">
          <cell r="A567" t="str">
            <v>80471601</v>
          </cell>
          <cell r="B567" t="str">
            <v>ЧУВАШОВА ЛЮДМИЛА ИГОРЕВHА</v>
          </cell>
          <cell r="C567">
            <v>10</v>
          </cell>
          <cell r="D567">
            <v>0</v>
          </cell>
          <cell r="E567">
            <v>60</v>
          </cell>
        </row>
        <row r="568">
          <cell r="A568" t="str">
            <v>81375236</v>
          </cell>
          <cell r="B568" t="str">
            <v>ИП КУЗНЕЦОВ ЛЕОНИД НИКОЛАЕВАИЧ</v>
          </cell>
          <cell r="C568">
            <v>0</v>
          </cell>
          <cell r="D568">
            <v>0</v>
          </cell>
          <cell r="E568">
            <v>0</v>
          </cell>
        </row>
        <row r="569">
          <cell r="A569" t="str">
            <v>81582403</v>
          </cell>
          <cell r="B569" t="str">
            <v>ПРЕДПРИНИМАТЕЛЬ МАКЕЕВ СЕРГЕЙ ИВАНОВИЧ</v>
          </cell>
          <cell r="C569">
            <v>57</v>
          </cell>
          <cell r="D569">
            <v>0</v>
          </cell>
          <cell r="E569">
            <v>0</v>
          </cell>
        </row>
        <row r="570">
          <cell r="A570" t="str">
            <v>81725506</v>
          </cell>
          <cell r="B570" t="str">
            <v>ПРЕДПРИНИМАТЕЛЬ РЕДЬКИН В.А.</v>
          </cell>
          <cell r="C570">
            <v>1</v>
          </cell>
          <cell r="D570">
            <v>2</v>
          </cell>
          <cell r="E570">
            <v>2</v>
          </cell>
        </row>
        <row r="571">
          <cell r="A571" t="str">
            <v>81920544</v>
          </cell>
          <cell r="B571" t="str">
            <v>ЧП БРОДЯНСКИЙ С.А.</v>
          </cell>
          <cell r="C571">
            <v>45</v>
          </cell>
          <cell r="D571">
            <v>45</v>
          </cell>
          <cell r="E571">
            <v>45</v>
          </cell>
        </row>
        <row r="572">
          <cell r="A572" t="str">
            <v>81920567</v>
          </cell>
          <cell r="B572" t="str">
            <v>ЧП ШАМСУТДИНОВ М.М.</v>
          </cell>
          <cell r="C572">
            <v>0</v>
          </cell>
          <cell r="D572">
            <v>50</v>
          </cell>
          <cell r="E572">
            <v>50</v>
          </cell>
        </row>
        <row r="573">
          <cell r="A573" t="str">
            <v>81965009</v>
          </cell>
          <cell r="B573" t="str">
            <v>ИНДИВИДУАЛЬНЫЙ ПРЕДПРИНИМАТЕЛЬ ЛУКИН АЛЕКСЕЙ ЮРЬЕВИЧ</v>
          </cell>
          <cell r="C573">
            <v>42</v>
          </cell>
          <cell r="D573">
            <v>0</v>
          </cell>
          <cell r="E573">
            <v>0</v>
          </cell>
        </row>
        <row r="574">
          <cell r="A574" t="str">
            <v>82210879</v>
          </cell>
          <cell r="B574" t="str">
            <v>ПРЕДПРИНИМАТЕЛЬ МИННИАХМЕТОВ РАМИЛЬ ЗУФАРОВИЧ</v>
          </cell>
          <cell r="C574">
            <v>0</v>
          </cell>
          <cell r="D574">
            <v>0</v>
          </cell>
          <cell r="E574">
            <v>0</v>
          </cell>
        </row>
        <row r="575">
          <cell r="A575" t="str">
            <v>82807123</v>
          </cell>
          <cell r="B575" t="str">
            <v>ИНДИВИДУАЛЬНЫЙ ПРЕДПРИНИМАТЕЛЬ МИХАЛЕВ МИХАИЛ ВЛАДИМИРОВИЧ</v>
          </cell>
          <cell r="C575">
            <v>2</v>
          </cell>
          <cell r="D575">
            <v>0</v>
          </cell>
          <cell r="E575">
            <v>0</v>
          </cell>
        </row>
        <row r="576">
          <cell r="A576" t="str">
            <v>82808654</v>
          </cell>
          <cell r="B576" t="str">
            <v>ИНДИВИДУАЛЬНЫЙ ПРЕДПРИНИМАТЕЛЬ НОСКО ВИКТОРИЯ АНАТОЛЬЕВНА</v>
          </cell>
          <cell r="C576">
            <v>0</v>
          </cell>
          <cell r="D576">
            <v>8</v>
          </cell>
          <cell r="E576">
            <v>8</v>
          </cell>
        </row>
        <row r="577">
          <cell r="A577" t="str">
            <v>82816808</v>
          </cell>
          <cell r="B577" t="str">
            <v>СОЛОВЬЕВ Н.К.ЧАСТ.ПРЕДПРИН.С-ВО И |2963</v>
          </cell>
          <cell r="C577">
            <v>10</v>
          </cell>
          <cell r="D577">
            <v>39</v>
          </cell>
          <cell r="E577">
            <v>0</v>
          </cell>
        </row>
        <row r="578">
          <cell r="A578" t="str">
            <v>83794687</v>
          </cell>
          <cell r="B578" t="str">
            <v>ИП КАБАНОВ АСЛАНБЕК РАМАЗАНОВИЧ (СВ-ВО ЧП | 1598 ОТ 21.03.97 ПРОМЫШЛЕННЫЙ МО)</v>
          </cell>
          <cell r="C578">
            <v>0</v>
          </cell>
          <cell r="D578">
            <v>28</v>
          </cell>
          <cell r="E578">
            <v>28</v>
          </cell>
        </row>
        <row r="579">
          <cell r="A579" t="str">
            <v>84972346</v>
          </cell>
          <cell r="B579" t="str">
            <v>ЧИП КЛЮШИН В.В.</v>
          </cell>
          <cell r="C579">
            <v>5</v>
          </cell>
          <cell r="D579">
            <v>30</v>
          </cell>
          <cell r="E579">
            <v>0</v>
          </cell>
        </row>
        <row r="580">
          <cell r="A580" t="str">
            <v>N120703</v>
          </cell>
          <cell r="B580" t="str">
            <v>УЗАКОВ ТОПЧУБАЙ ЖААНБАЕВИЧ ПАС.А0042264</v>
          </cell>
          <cell r="C580">
            <v>6</v>
          </cell>
          <cell r="D580">
            <v>6</v>
          </cell>
          <cell r="E580">
            <v>6</v>
          </cell>
        </row>
        <row r="581">
          <cell r="A581" t="str">
            <v>N229115</v>
          </cell>
          <cell r="B581" t="str">
            <v>МУП"ЛИФТ"</v>
          </cell>
          <cell r="C581">
            <v>6</v>
          </cell>
          <cell r="D581">
            <v>6</v>
          </cell>
          <cell r="E581">
            <v>6</v>
          </cell>
        </row>
        <row r="582">
          <cell r="A582" t="str">
            <v>N230625</v>
          </cell>
          <cell r="B582" t="str">
            <v>АОЗТ "ВЫХОД-2"</v>
          </cell>
          <cell r="C582">
            <v>0</v>
          </cell>
          <cell r="D582">
            <v>320</v>
          </cell>
          <cell r="E582">
            <v>320</v>
          </cell>
        </row>
        <row r="583">
          <cell r="A583" t="str">
            <v>N247720</v>
          </cell>
          <cell r="B583" t="str">
            <v>ЗАО "АЛТИКА"</v>
          </cell>
          <cell r="C583">
            <v>10</v>
          </cell>
          <cell r="D583">
            <v>0</v>
          </cell>
          <cell r="E583">
            <v>0</v>
          </cell>
        </row>
        <row r="584">
          <cell r="A584" t="str">
            <v>N2504200</v>
          </cell>
          <cell r="B584" t="str">
            <v>ПОСОЛЬСТВО ЧЕШСКОЙ РЕСПУБЛИКИ</v>
          </cell>
          <cell r="C584">
            <v>0</v>
          </cell>
          <cell r="D584">
            <v>0</v>
          </cell>
          <cell r="E584">
            <v>0</v>
          </cell>
        </row>
        <row r="585">
          <cell r="A585" t="str">
            <v>N289063</v>
          </cell>
          <cell r="B585" t="str">
            <v>ПРОКАЕВ СЕРГЕЙ ИВАНОВИЧ,ПАС.111-ИВ 746520</v>
          </cell>
          <cell r="C585">
            <v>2</v>
          </cell>
          <cell r="D585">
            <v>965</v>
          </cell>
          <cell r="E585">
            <v>0</v>
          </cell>
        </row>
        <row r="586">
          <cell r="A586" t="str">
            <v>N314678</v>
          </cell>
          <cell r="B586" t="str">
            <v>ЕРОФЕЕВ ОЛЕГ ЮРЬЕВИЧ,ПАС.613872</v>
          </cell>
          <cell r="C586">
            <v>0</v>
          </cell>
          <cell r="D586">
            <v>14</v>
          </cell>
          <cell r="E586">
            <v>14</v>
          </cell>
        </row>
        <row r="587">
          <cell r="A587" t="str">
            <v>N39133</v>
          </cell>
          <cell r="B587" t="str">
            <v>ООО"УРАЛБИЗНЕССЕРВИС"</v>
          </cell>
          <cell r="C587">
            <v>18</v>
          </cell>
          <cell r="D587">
            <v>0</v>
          </cell>
          <cell r="E587">
            <v>0</v>
          </cell>
        </row>
        <row r="588">
          <cell r="A588" t="str">
            <v>N68675</v>
          </cell>
          <cell r="B588" t="str">
            <v>КАДИРОВ НАРМАМАТ МАМАЛЖАНОВИЧ П-РТ 3-МВ 523154 БАЗАР-КУРГАН</v>
          </cell>
          <cell r="C588">
            <v>36</v>
          </cell>
          <cell r="D588">
            <v>0</v>
          </cell>
          <cell r="E588">
            <v>0</v>
          </cell>
        </row>
        <row r="589">
          <cell r="A589" t="str">
            <v>N69033</v>
          </cell>
          <cell r="B589" t="str">
            <v>ИСАЕВ СЕРГЕЙ ДМИТРИЕВИЧ ПАС. 4-ФЛ 726521</v>
          </cell>
          <cell r="C589">
            <v>47</v>
          </cell>
          <cell r="D589">
            <v>0</v>
          </cell>
          <cell r="E589">
            <v>0</v>
          </cell>
        </row>
        <row r="590">
          <cell r="A590" t="str">
            <v>N69088</v>
          </cell>
          <cell r="B590" t="str">
            <v>"ЮРЧЕНКО НИКОЛАЙ ДМИТРИЕВИЧ." ПАСП 6 АИ 534589</v>
          </cell>
          <cell r="C590">
            <v>39</v>
          </cell>
          <cell r="D590">
            <v>0</v>
          </cell>
          <cell r="E590">
            <v>0</v>
          </cell>
        </row>
        <row r="591">
          <cell r="A591" t="str">
            <v>А0006826</v>
          </cell>
          <cell r="B591" t="str">
            <v>ПР-ВО А/К"БРИТИШ ЭРУЭЙЗ"</v>
          </cell>
          <cell r="C591">
            <v>0</v>
          </cell>
          <cell r="D591">
            <v>18</v>
          </cell>
          <cell r="E591">
            <v>0</v>
          </cell>
        </row>
      </sheetData>
      <sheetData sheetId="8" refreshError="1">
        <row r="1">
          <cell r="A1" t="str">
            <v>экспорт по-месячно за N мес 97</v>
          </cell>
          <cell r="B1" t="str">
            <v>First_G022</v>
          </cell>
          <cell r="C1" t="str">
            <v>1</v>
          </cell>
          <cell r="D1" t="str">
            <v>2</v>
          </cell>
          <cell r="E1" t="str">
            <v>3</v>
          </cell>
          <cell r="F1" t="str">
            <v>4</v>
          </cell>
          <cell r="G1" t="str">
            <v>5</v>
          </cell>
          <cell r="H1" t="str">
            <v>6</v>
          </cell>
          <cell r="I1" t="str">
            <v>7</v>
          </cell>
          <cell r="J1" t="str">
            <v>8</v>
          </cell>
          <cell r="K1" t="str">
            <v>9</v>
          </cell>
          <cell r="L1" t="str">
            <v>10</v>
          </cell>
        </row>
        <row r="2">
          <cell r="A2" t="str">
            <v>00186654</v>
          </cell>
          <cell r="B2" t="str">
            <v xml:space="preserve"> ЛЯХОВ СЕРГЕЙ ВЛАДИМИРОВИЧ ПАС. 1-ФЛ 725326</v>
          </cell>
          <cell r="C2">
            <v>35</v>
          </cell>
          <cell r="D2">
            <v>73</v>
          </cell>
          <cell r="E2">
            <v>9</v>
          </cell>
          <cell r="F2">
            <v>1</v>
          </cell>
          <cell r="G2">
            <v>35</v>
          </cell>
          <cell r="H2">
            <v>35</v>
          </cell>
          <cell r="I2">
            <v>73</v>
          </cell>
          <cell r="J2">
            <v>1</v>
          </cell>
          <cell r="K2">
            <v>9</v>
          </cell>
          <cell r="L2">
            <v>1</v>
          </cell>
        </row>
        <row r="3">
          <cell r="A3" t="str">
            <v>00000000</v>
          </cell>
          <cell r="B3" t="str">
            <v>ООО "НОБ ЛТД"</v>
          </cell>
          <cell r="C3">
            <v>241</v>
          </cell>
          <cell r="D3">
            <v>157</v>
          </cell>
          <cell r="E3">
            <v>241</v>
          </cell>
          <cell r="F3">
            <v>157</v>
          </cell>
          <cell r="G3">
            <v>0</v>
          </cell>
          <cell r="H3">
            <v>0</v>
          </cell>
          <cell r="I3">
            <v>241</v>
          </cell>
          <cell r="J3">
            <v>157</v>
          </cell>
        </row>
        <row r="4">
          <cell r="A4" t="str">
            <v>00000001</v>
          </cell>
          <cell r="B4" t="str">
            <v xml:space="preserve"> ПИНЕГИН ЮРИЙ АЛЕКСАНДРОВИЧ ПАС.N 1990836</v>
          </cell>
          <cell r="C4">
            <v>16</v>
          </cell>
          <cell r="D4">
            <v>14</v>
          </cell>
          <cell r="E4">
            <v>61</v>
          </cell>
          <cell r="F4">
            <v>29</v>
          </cell>
          <cell r="G4">
            <v>222</v>
          </cell>
          <cell r="H4">
            <v>98</v>
          </cell>
          <cell r="I4">
            <v>45</v>
          </cell>
          <cell r="J4">
            <v>70</v>
          </cell>
          <cell r="K4">
            <v>222</v>
          </cell>
          <cell r="L4">
            <v>230</v>
          </cell>
        </row>
        <row r="5">
          <cell r="A5" t="str">
            <v>00001293</v>
          </cell>
          <cell r="B5" t="str">
            <v>АО "КОНЦЕРН СТРОЙИНСТРУМЕНТ"</v>
          </cell>
          <cell r="C5">
            <v>12</v>
          </cell>
          <cell r="D5">
            <v>12</v>
          </cell>
          <cell r="E5">
            <v>7067</v>
          </cell>
        </row>
        <row r="6">
          <cell r="A6" t="str">
            <v>00105710</v>
          </cell>
          <cell r="B6" t="str">
            <v>ОАО"НОВОСИБИРСКЭНЕРГО"</v>
          </cell>
          <cell r="C6">
            <v>0</v>
          </cell>
          <cell r="D6">
            <v>0</v>
          </cell>
          <cell r="E6">
            <v>0</v>
          </cell>
          <cell r="F6">
            <v>0</v>
          </cell>
          <cell r="G6">
            <v>0</v>
          </cell>
          <cell r="H6">
            <v>0</v>
          </cell>
          <cell r="I6">
            <v>0</v>
          </cell>
          <cell r="J6">
            <v>0</v>
          </cell>
          <cell r="K6">
            <v>0</v>
          </cell>
          <cell r="L6">
            <v>0</v>
          </cell>
        </row>
        <row r="7">
          <cell r="A7" t="str">
            <v>00110833</v>
          </cell>
          <cell r="B7" t="str">
            <v>ОАО "УРАЛЭНЕРГОРЕМОНТ"                                                      1322</v>
          </cell>
          <cell r="C7">
            <v>50</v>
          </cell>
          <cell r="D7">
            <v>42</v>
          </cell>
          <cell r="E7">
            <v>49</v>
          </cell>
          <cell r="F7">
            <v>15</v>
          </cell>
          <cell r="G7">
            <v>60</v>
          </cell>
          <cell r="H7">
            <v>49</v>
          </cell>
          <cell r="I7">
            <v>15</v>
          </cell>
          <cell r="J7">
            <v>60</v>
          </cell>
          <cell r="K7">
            <v>0</v>
          </cell>
          <cell r="L7">
            <v>60</v>
          </cell>
        </row>
        <row r="8">
          <cell r="A8" t="str">
            <v>00117794</v>
          </cell>
          <cell r="B8" t="str">
            <v>АО "ТРЕСТ ГИДРОМОНТАЖ"</v>
          </cell>
          <cell r="C8">
            <v>273</v>
          </cell>
          <cell r="D8">
            <v>273</v>
          </cell>
          <cell r="E8">
            <v>0</v>
          </cell>
          <cell r="F8">
            <v>0</v>
          </cell>
          <cell r="G8">
            <v>0</v>
          </cell>
          <cell r="H8">
            <v>0</v>
          </cell>
          <cell r="I8">
            <v>0</v>
          </cell>
          <cell r="J8">
            <v>0</v>
          </cell>
          <cell r="K8">
            <v>0</v>
          </cell>
          <cell r="L8">
            <v>273</v>
          </cell>
        </row>
        <row r="9">
          <cell r="A9" t="str">
            <v>00120649</v>
          </cell>
          <cell r="B9" t="str">
            <v>АОЗТ "ПУСКОНАЛАДОЧНОЕ УПРАВЛЕНИЕ СЕВЗАПЭНЕРГОМОНТАЖ"</v>
          </cell>
          <cell r="C9">
            <v>113</v>
          </cell>
          <cell r="D9">
            <v>113</v>
          </cell>
          <cell r="E9">
            <v>0</v>
          </cell>
          <cell r="F9">
            <v>0</v>
          </cell>
          <cell r="G9">
            <v>0</v>
          </cell>
          <cell r="H9">
            <v>0</v>
          </cell>
          <cell r="I9">
            <v>0</v>
          </cell>
          <cell r="J9">
            <v>0</v>
          </cell>
          <cell r="K9">
            <v>0</v>
          </cell>
          <cell r="L9">
            <v>113</v>
          </cell>
        </row>
        <row r="10">
          <cell r="A10" t="str">
            <v>00121293</v>
          </cell>
          <cell r="B10" t="str">
            <v>БЕЛОЯРСКОЕ МОНТАЖНОЕ УПРАВЛЕНИЕ АОЗТ "ТРЕСТ|УРАЛЭНЕРГОМОНТАЖ"</v>
          </cell>
          <cell r="C10">
            <v>10</v>
          </cell>
          <cell r="D10">
            <v>10</v>
          </cell>
        </row>
        <row r="11">
          <cell r="A11" t="str">
            <v>00121413</v>
          </cell>
          <cell r="B11" t="str">
            <v>АООТ "МОСЭНЕРГОМОНТАЖ"</v>
          </cell>
          <cell r="C11">
            <v>5</v>
          </cell>
          <cell r="D11">
            <v>168</v>
          </cell>
          <cell r="E11">
            <v>5</v>
          </cell>
          <cell r="F11">
            <v>168</v>
          </cell>
          <cell r="G11">
            <v>45</v>
          </cell>
          <cell r="H11">
            <v>5</v>
          </cell>
          <cell r="I11">
            <v>135</v>
          </cell>
          <cell r="J11">
            <v>0</v>
          </cell>
          <cell r="K11">
            <v>0</v>
          </cell>
          <cell r="L11">
            <v>135</v>
          </cell>
        </row>
        <row r="12">
          <cell r="A12" t="str">
            <v>00135964</v>
          </cell>
          <cell r="B12" t="str">
            <v>АООТ ОПЫТНЫЙ ЗАВОД "ЭЛЕКТРОН"</v>
          </cell>
          <cell r="C12">
            <v>55</v>
          </cell>
          <cell r="D12">
            <v>55</v>
          </cell>
          <cell r="E12">
            <v>0</v>
          </cell>
          <cell r="F12">
            <v>0</v>
          </cell>
          <cell r="G12">
            <v>0</v>
          </cell>
          <cell r="H12">
            <v>0</v>
          </cell>
          <cell r="I12">
            <v>55</v>
          </cell>
        </row>
        <row r="13">
          <cell r="A13" t="str">
            <v>00136171</v>
          </cell>
          <cell r="B13" t="str">
            <v>ОАО "РОСНЕФТЬ-КРАСНОДАРНЕФТЕГАЗ"</v>
          </cell>
          <cell r="C13">
            <v>55</v>
          </cell>
          <cell r="D13">
            <v>152</v>
          </cell>
          <cell r="E13">
            <v>55</v>
          </cell>
          <cell r="F13">
            <v>152</v>
          </cell>
          <cell r="G13">
            <v>0</v>
          </cell>
          <cell r="H13">
            <v>0</v>
          </cell>
          <cell r="I13">
            <v>55</v>
          </cell>
          <cell r="J13">
            <v>152</v>
          </cell>
        </row>
        <row r="14">
          <cell r="A14" t="str">
            <v>00149245</v>
          </cell>
          <cell r="B14" t="str">
            <v>"КУРСКРЕЗИНОТЕХНИКА"-АО ЗАКРЫТОГО ТИПА</v>
          </cell>
          <cell r="C14">
            <v>113</v>
          </cell>
          <cell r="D14">
            <v>152</v>
          </cell>
          <cell r="E14">
            <v>113</v>
          </cell>
          <cell r="F14">
            <v>152</v>
          </cell>
          <cell r="G14">
            <v>0</v>
          </cell>
          <cell r="H14">
            <v>0</v>
          </cell>
          <cell r="I14">
            <v>0</v>
          </cell>
          <cell r="J14">
            <v>152</v>
          </cell>
        </row>
        <row r="15">
          <cell r="A15" t="str">
            <v>00149386</v>
          </cell>
          <cell r="B15" t="str">
            <v>ОАО "УРАЛ АТИ"</v>
          </cell>
          <cell r="C15">
            <v>35</v>
          </cell>
          <cell r="D15">
            <v>35</v>
          </cell>
          <cell r="E15">
            <v>35</v>
          </cell>
        </row>
        <row r="16">
          <cell r="A16" t="str">
            <v>00153229</v>
          </cell>
          <cell r="B16" t="str">
            <v>АО "ГАЗСТРОЙДЕТАЛЬ"</v>
          </cell>
          <cell r="C16">
            <v>2</v>
          </cell>
          <cell r="D16">
            <v>2</v>
          </cell>
          <cell r="E16">
            <v>2</v>
          </cell>
          <cell r="F16">
            <v>2</v>
          </cell>
          <cell r="G16">
            <v>0</v>
          </cell>
          <cell r="H16">
            <v>0</v>
          </cell>
          <cell r="I16">
            <v>0</v>
          </cell>
          <cell r="J16">
            <v>2</v>
          </cell>
        </row>
        <row r="17">
          <cell r="A17" t="str">
            <v>00155406</v>
          </cell>
          <cell r="B17" t="str">
            <v>ПМК-5 "СПЕЦГАЗРЕМСТРОЙ"</v>
          </cell>
          <cell r="C17">
            <v>2</v>
          </cell>
          <cell r="D17">
            <v>11</v>
          </cell>
          <cell r="E17">
            <v>2</v>
          </cell>
          <cell r="F17">
            <v>8</v>
          </cell>
          <cell r="G17">
            <v>11</v>
          </cell>
          <cell r="H17">
            <v>2</v>
          </cell>
          <cell r="I17">
            <v>8</v>
          </cell>
          <cell r="J17">
            <v>2</v>
          </cell>
          <cell r="K17">
            <v>8</v>
          </cell>
        </row>
        <row r="18">
          <cell r="A18" t="str">
            <v>00158149</v>
          </cell>
          <cell r="B18" t="str">
            <v>БПТО И К П"ОРЕНБУРГГАЗПРОМ"</v>
          </cell>
          <cell r="C18">
            <v>11</v>
          </cell>
          <cell r="D18">
            <v>0</v>
          </cell>
          <cell r="E18">
            <v>8</v>
          </cell>
          <cell r="F18">
            <v>11</v>
          </cell>
          <cell r="G18">
            <v>11</v>
          </cell>
          <cell r="H18">
            <v>0</v>
          </cell>
          <cell r="I18">
            <v>0</v>
          </cell>
          <cell r="J18">
            <v>0</v>
          </cell>
          <cell r="K18">
            <v>8</v>
          </cell>
        </row>
        <row r="19">
          <cell r="A19" t="str">
            <v>00159261</v>
          </cell>
          <cell r="B19" t="str">
            <v>Ф-Л АООТ"ВАХРУШЕВУГОЛЬ",ШАХТОУПР.-Е "ЕГОРШИНСКОЕ"</v>
          </cell>
          <cell r="C19">
            <v>0</v>
          </cell>
          <cell r="D19">
            <v>67</v>
          </cell>
          <cell r="E19">
            <v>0</v>
          </cell>
          <cell r="F19">
            <v>67</v>
          </cell>
          <cell r="G19">
            <v>0</v>
          </cell>
          <cell r="H19">
            <v>0</v>
          </cell>
          <cell r="I19">
            <v>67</v>
          </cell>
        </row>
        <row r="20">
          <cell r="A20" t="str">
            <v>00163127</v>
          </cell>
          <cell r="B20" t="str">
            <v>БАЗА УМТС АООТ "ЛЕНИНСКУГОЛЬ"</v>
          </cell>
          <cell r="C20">
            <v>12</v>
          </cell>
          <cell r="D20">
            <v>67</v>
          </cell>
          <cell r="E20">
            <v>12</v>
          </cell>
          <cell r="F20">
            <v>67</v>
          </cell>
          <cell r="G20">
            <v>12</v>
          </cell>
          <cell r="H20">
            <v>0</v>
          </cell>
          <cell r="I20">
            <v>67</v>
          </cell>
        </row>
        <row r="21">
          <cell r="A21" t="str">
            <v>00172511</v>
          </cell>
          <cell r="B21" t="str">
            <v>АО ПТП "РЕЗОНАНС"                                                           0113</v>
          </cell>
          <cell r="C21">
            <v>12</v>
          </cell>
          <cell r="D21">
            <v>75</v>
          </cell>
          <cell r="E21">
            <v>12</v>
          </cell>
          <cell r="F21">
            <v>75</v>
          </cell>
          <cell r="G21">
            <v>12</v>
          </cell>
          <cell r="H21">
            <v>75</v>
          </cell>
        </row>
        <row r="22">
          <cell r="A22" t="str">
            <v>00186217</v>
          </cell>
          <cell r="B22" t="str">
            <v>АО "СЕВЕРСТАЛЬ"</v>
          </cell>
          <cell r="C22">
            <v>4300</v>
          </cell>
          <cell r="D22">
            <v>2734</v>
          </cell>
          <cell r="E22">
            <v>4021</v>
          </cell>
          <cell r="F22">
            <v>4419</v>
          </cell>
          <cell r="G22">
            <v>3858</v>
          </cell>
          <cell r="H22">
            <v>3532</v>
          </cell>
          <cell r="I22">
            <v>3304</v>
          </cell>
          <cell r="J22">
            <v>3099</v>
          </cell>
          <cell r="K22">
            <v>2452</v>
          </cell>
          <cell r="L22">
            <v>3092</v>
          </cell>
        </row>
        <row r="23">
          <cell r="A23" t="str">
            <v>00186246</v>
          </cell>
          <cell r="B23" t="str">
            <v>АООТ "НОСТА"</v>
          </cell>
          <cell r="C23">
            <v>4300</v>
          </cell>
          <cell r="D23">
            <v>2734</v>
          </cell>
          <cell r="E23">
            <v>4021</v>
          </cell>
          <cell r="F23">
            <v>4419</v>
          </cell>
          <cell r="G23">
            <v>3858</v>
          </cell>
          <cell r="H23">
            <v>3532</v>
          </cell>
          <cell r="I23">
            <v>51</v>
          </cell>
          <cell r="J23">
            <v>3099</v>
          </cell>
          <cell r="K23">
            <v>40</v>
          </cell>
          <cell r="L23">
            <v>36</v>
          </cell>
        </row>
        <row r="24">
          <cell r="A24" t="str">
            <v>00186424</v>
          </cell>
          <cell r="B24" t="str">
            <v>АО "МАГНИТОГОPСКИЙ МЕТ.КОМБИНАТ"</v>
          </cell>
          <cell r="C24">
            <v>255</v>
          </cell>
          <cell r="D24">
            <v>544</v>
          </cell>
          <cell r="E24">
            <v>255</v>
          </cell>
          <cell r="F24">
            <v>544</v>
          </cell>
          <cell r="G24">
            <v>130</v>
          </cell>
          <cell r="H24">
            <v>338</v>
          </cell>
          <cell r="I24">
            <v>539</v>
          </cell>
          <cell r="J24">
            <v>120</v>
          </cell>
          <cell r="K24">
            <v>306</v>
          </cell>
          <cell r="L24">
            <v>210</v>
          </cell>
        </row>
        <row r="25">
          <cell r="A25" t="str">
            <v>00186465</v>
          </cell>
          <cell r="B25" t="str">
            <v>ОАО "МЕЧЕЛ"</v>
          </cell>
          <cell r="C25">
            <v>255</v>
          </cell>
          <cell r="D25">
            <v>9</v>
          </cell>
          <cell r="E25">
            <v>255</v>
          </cell>
          <cell r="F25">
            <v>9</v>
          </cell>
          <cell r="G25">
            <v>130</v>
          </cell>
          <cell r="H25">
            <v>338</v>
          </cell>
          <cell r="I25">
            <v>539</v>
          </cell>
          <cell r="J25">
            <v>120</v>
          </cell>
          <cell r="K25">
            <v>306</v>
          </cell>
          <cell r="L25">
            <v>210</v>
          </cell>
        </row>
        <row r="26">
          <cell r="A26" t="str">
            <v>00186565</v>
          </cell>
          <cell r="B26" t="str">
            <v>АООТ "ВЭСТ-МД"</v>
          </cell>
          <cell r="C26">
            <v>11</v>
          </cell>
          <cell r="D26">
            <v>58</v>
          </cell>
          <cell r="E26">
            <v>33</v>
          </cell>
          <cell r="F26">
            <v>1</v>
          </cell>
          <cell r="G26">
            <v>3</v>
          </cell>
          <cell r="H26">
            <v>49</v>
          </cell>
          <cell r="I26">
            <v>4</v>
          </cell>
          <cell r="J26">
            <v>49</v>
          </cell>
          <cell r="K26">
            <v>4</v>
          </cell>
          <cell r="L26">
            <v>4</v>
          </cell>
        </row>
        <row r="27">
          <cell r="A27" t="str">
            <v>00186571</v>
          </cell>
          <cell r="B27" t="str">
            <v>АООТ "ВОЛЖСКИЙ ТРУБНЫЙ ЗАВОД"</v>
          </cell>
          <cell r="C27">
            <v>857</v>
          </cell>
          <cell r="D27">
            <v>3052</v>
          </cell>
          <cell r="E27">
            <v>64</v>
          </cell>
          <cell r="F27">
            <v>42</v>
          </cell>
          <cell r="G27">
            <v>4945</v>
          </cell>
          <cell r="H27">
            <v>1997</v>
          </cell>
          <cell r="I27">
            <v>2771</v>
          </cell>
          <cell r="J27">
            <v>376</v>
          </cell>
          <cell r="K27">
            <v>9</v>
          </cell>
          <cell r="L27">
            <v>4110</v>
          </cell>
        </row>
        <row r="28">
          <cell r="A28" t="str">
            <v>00186602</v>
          </cell>
          <cell r="B28" t="str">
            <v>ОАО "ТАГАНРОГСКИЙ МЕТАЛЛУРГИЧЕСКИЙ З-Д"</v>
          </cell>
          <cell r="C28">
            <v>2335</v>
          </cell>
          <cell r="D28">
            <v>1344</v>
          </cell>
          <cell r="E28">
            <v>4474</v>
          </cell>
          <cell r="F28">
            <v>5417</v>
          </cell>
          <cell r="G28">
            <v>1830</v>
          </cell>
          <cell r="H28">
            <v>1926</v>
          </cell>
          <cell r="I28">
            <v>1534</v>
          </cell>
          <cell r="J28">
            <v>524</v>
          </cell>
          <cell r="K28">
            <v>1258</v>
          </cell>
          <cell r="L28">
            <v>1094</v>
          </cell>
        </row>
        <row r="29">
          <cell r="A29" t="str">
            <v>00186619</v>
          </cell>
          <cell r="B29" t="str">
            <v>АО"ПЕРВОУРАЛЬСКИЙ НОВОТРУБНЫЙ ЗА-</v>
          </cell>
          <cell r="C29">
            <v>2360</v>
          </cell>
          <cell r="D29">
            <v>2472</v>
          </cell>
          <cell r="E29">
            <v>3615</v>
          </cell>
          <cell r="F29">
            <v>2695</v>
          </cell>
          <cell r="G29">
            <v>1967</v>
          </cell>
          <cell r="H29">
            <v>3407</v>
          </cell>
          <cell r="I29">
            <v>2977</v>
          </cell>
          <cell r="J29">
            <v>2084</v>
          </cell>
          <cell r="K29">
            <v>3320</v>
          </cell>
          <cell r="L29">
            <v>3791</v>
          </cell>
        </row>
        <row r="30">
          <cell r="A30" t="str">
            <v>00186625</v>
          </cell>
          <cell r="B30" t="str">
            <v>АО СЕВЕРСКИЙ ТРУБНЫЙ ЗАВОД</v>
          </cell>
          <cell r="C30">
            <v>1797</v>
          </cell>
          <cell r="D30">
            <v>1939</v>
          </cell>
          <cell r="E30">
            <v>733</v>
          </cell>
          <cell r="F30">
            <v>643</v>
          </cell>
          <cell r="G30">
            <v>2166</v>
          </cell>
          <cell r="H30">
            <v>3303</v>
          </cell>
          <cell r="I30">
            <v>4257</v>
          </cell>
          <cell r="J30">
            <v>2844</v>
          </cell>
          <cell r="K30">
            <v>2462</v>
          </cell>
          <cell r="L30">
            <v>2117</v>
          </cell>
        </row>
        <row r="31">
          <cell r="A31" t="str">
            <v>00186631</v>
          </cell>
          <cell r="B31" t="str">
            <v>АООТ"СИНАРСКИЙ ТРУБНЫЙ ЗАВОД"</v>
          </cell>
          <cell r="C31">
            <v>1881</v>
          </cell>
          <cell r="D31">
            <v>1844</v>
          </cell>
          <cell r="E31">
            <v>1180</v>
          </cell>
          <cell r="F31">
            <v>653</v>
          </cell>
          <cell r="G31">
            <v>331</v>
          </cell>
          <cell r="H31">
            <v>62</v>
          </cell>
          <cell r="I31">
            <v>114</v>
          </cell>
          <cell r="J31">
            <v>445</v>
          </cell>
          <cell r="K31">
            <v>12</v>
          </cell>
          <cell r="L31">
            <v>58</v>
          </cell>
        </row>
        <row r="32">
          <cell r="A32" t="str">
            <v>00186654</v>
          </cell>
          <cell r="B32" t="str">
            <v>АО ОТ "ЧЕЛЯБИНСКИЙ ТРУБОПРОКАТНЫЙ ЗАВОД"</v>
          </cell>
          <cell r="C32">
            <v>10431</v>
          </cell>
          <cell r="D32">
            <v>3465</v>
          </cell>
          <cell r="E32">
            <v>3806</v>
          </cell>
          <cell r="F32">
            <v>3065</v>
          </cell>
          <cell r="G32">
            <v>3544</v>
          </cell>
          <cell r="H32">
            <v>2327</v>
          </cell>
          <cell r="I32">
            <v>4321</v>
          </cell>
          <cell r="J32">
            <v>2438</v>
          </cell>
          <cell r="K32">
            <v>2059</v>
          </cell>
          <cell r="L32">
            <v>2210</v>
          </cell>
        </row>
        <row r="33">
          <cell r="A33" t="str">
            <v>00186849</v>
          </cell>
          <cell r="B33" t="str">
            <v>"МИХАЙЛОВСКИЙ ГОК"-АО ОТКРЫТОГО ТИПА</v>
          </cell>
          <cell r="C33">
            <v>10431</v>
          </cell>
          <cell r="D33">
            <v>3465</v>
          </cell>
          <cell r="E33">
            <v>3806</v>
          </cell>
          <cell r="F33">
            <v>3065</v>
          </cell>
          <cell r="G33">
            <v>0</v>
          </cell>
          <cell r="H33">
            <v>1</v>
          </cell>
          <cell r="I33">
            <v>0</v>
          </cell>
          <cell r="J33">
            <v>2438</v>
          </cell>
          <cell r="K33">
            <v>2059</v>
          </cell>
          <cell r="L33">
            <v>0</v>
          </cell>
        </row>
        <row r="34">
          <cell r="A34" t="str">
            <v>00188110</v>
          </cell>
          <cell r="B34" t="str">
            <v>АООТ "АЛТАЙ-КОКС"</v>
          </cell>
          <cell r="C34">
            <v>8</v>
          </cell>
          <cell r="D34">
            <v>1</v>
          </cell>
          <cell r="E34">
            <v>0</v>
          </cell>
          <cell r="F34">
            <v>0</v>
          </cell>
          <cell r="G34">
            <v>8</v>
          </cell>
          <cell r="H34">
            <v>1</v>
          </cell>
          <cell r="I34">
            <v>0</v>
          </cell>
          <cell r="J34">
            <v>0</v>
          </cell>
          <cell r="K34">
            <v>0</v>
          </cell>
          <cell r="L34">
            <v>0</v>
          </cell>
        </row>
        <row r="35">
          <cell r="A35" t="str">
            <v>00194470</v>
          </cell>
          <cell r="B35" t="str">
            <v>УЧАЛИНСКИЙ ГОРНООБОГАТИТЕЛЬНЫЙ КОМБИНАТ</v>
          </cell>
          <cell r="C35">
            <v>25</v>
          </cell>
          <cell r="D35">
            <v>8</v>
          </cell>
          <cell r="E35">
            <v>8</v>
          </cell>
          <cell r="F35">
            <v>0</v>
          </cell>
          <cell r="G35">
            <v>8</v>
          </cell>
        </row>
        <row r="36">
          <cell r="A36" t="str">
            <v>00194547</v>
          </cell>
          <cell r="B36" t="str">
            <v>ОАО "ЮЖНО-УРАЛЬСКИЙ НИКЕЛЕВЫЙ КОМБИНАТ"</v>
          </cell>
          <cell r="C36">
            <v>25</v>
          </cell>
          <cell r="D36">
            <v>5</v>
          </cell>
          <cell r="E36">
            <v>5</v>
          </cell>
          <cell r="F36">
            <v>0</v>
          </cell>
          <cell r="G36">
            <v>0</v>
          </cell>
          <cell r="H36">
            <v>0</v>
          </cell>
          <cell r="I36">
            <v>0</v>
          </cell>
          <cell r="J36">
            <v>5</v>
          </cell>
        </row>
        <row r="37">
          <cell r="A37" t="str">
            <v>00196196</v>
          </cell>
          <cell r="B37" t="str">
            <v>ОАО "ЧЭЗ"</v>
          </cell>
          <cell r="C37">
            <v>134</v>
          </cell>
          <cell r="D37">
            <v>138</v>
          </cell>
          <cell r="E37">
            <v>134</v>
          </cell>
          <cell r="F37">
            <v>138</v>
          </cell>
          <cell r="G37">
            <v>0</v>
          </cell>
          <cell r="H37">
            <v>0</v>
          </cell>
          <cell r="I37">
            <v>0</v>
          </cell>
          <cell r="J37">
            <v>134</v>
          </cell>
          <cell r="K37">
            <v>138</v>
          </cell>
        </row>
        <row r="38">
          <cell r="A38" t="str">
            <v>00204760</v>
          </cell>
          <cell r="B38" t="str">
            <v>ОАО "УРАЛЬСКИЙ ЗАВОД ТЕХНИЧЕСКИХ ГАЗОВ" *6659010266</v>
          </cell>
          <cell r="C38">
            <v>134</v>
          </cell>
          <cell r="D38">
            <v>50</v>
          </cell>
          <cell r="E38">
            <v>134</v>
          </cell>
          <cell r="F38">
            <v>50</v>
          </cell>
          <cell r="G38">
            <v>0</v>
          </cell>
          <cell r="H38">
            <v>0</v>
          </cell>
          <cell r="I38">
            <v>0</v>
          </cell>
          <cell r="J38">
            <v>134</v>
          </cell>
          <cell r="K38">
            <v>50</v>
          </cell>
        </row>
        <row r="39">
          <cell r="A39" t="str">
            <v>00210654</v>
          </cell>
          <cell r="B39" t="str">
            <v>АО "ТУРБОМОТОРНЫЙ ЗАВОД"                                                    0705</v>
          </cell>
          <cell r="C39">
            <v>50</v>
          </cell>
          <cell r="D39">
            <v>0</v>
          </cell>
          <cell r="E39">
            <v>50</v>
          </cell>
          <cell r="F39">
            <v>0</v>
          </cell>
          <cell r="G39">
            <v>0</v>
          </cell>
          <cell r="H39">
            <v>0</v>
          </cell>
          <cell r="I39">
            <v>0</v>
          </cell>
          <cell r="J39">
            <v>0</v>
          </cell>
          <cell r="K39">
            <v>50</v>
          </cell>
          <cell r="L39">
            <v>0</v>
          </cell>
        </row>
        <row r="40">
          <cell r="A40" t="str">
            <v>00210766</v>
          </cell>
          <cell r="B40" t="str">
            <v>АО БМЗ</v>
          </cell>
          <cell r="C40">
            <v>0</v>
          </cell>
          <cell r="D40">
            <v>0</v>
          </cell>
          <cell r="E40">
            <v>0</v>
          </cell>
          <cell r="F40">
            <v>0</v>
          </cell>
          <cell r="G40">
            <v>0</v>
          </cell>
          <cell r="H40">
            <v>0</v>
          </cell>
          <cell r="I40">
            <v>0</v>
          </cell>
          <cell r="J40">
            <v>0</v>
          </cell>
          <cell r="K40">
            <v>0</v>
          </cell>
          <cell r="L40">
            <v>0</v>
          </cell>
        </row>
        <row r="41">
          <cell r="A41" t="str">
            <v>00210921</v>
          </cell>
          <cell r="B41" t="str">
            <v>АООТ ЗАВОД "ДАЛЬДИЗЕЛЬ"</v>
          </cell>
          <cell r="C41">
            <v>0</v>
          </cell>
          <cell r="D41">
            <v>0</v>
          </cell>
          <cell r="E41">
            <v>0</v>
          </cell>
          <cell r="F41">
            <v>0</v>
          </cell>
          <cell r="G41">
            <v>0</v>
          </cell>
          <cell r="H41">
            <v>0</v>
          </cell>
          <cell r="I41">
            <v>0</v>
          </cell>
          <cell r="J41">
            <v>0</v>
          </cell>
          <cell r="K41">
            <v>0</v>
          </cell>
        </row>
        <row r="42">
          <cell r="A42" t="str">
            <v>00211300</v>
          </cell>
          <cell r="B42" t="str">
            <v>АО ПОЛЕВСКОЙ МАШЗАВОД</v>
          </cell>
          <cell r="C42">
            <v>0</v>
          </cell>
          <cell r="D42">
            <v>0</v>
          </cell>
          <cell r="E42">
            <v>89</v>
          </cell>
          <cell r="F42">
            <v>0</v>
          </cell>
          <cell r="G42">
            <v>0</v>
          </cell>
          <cell r="H42">
            <v>0</v>
          </cell>
          <cell r="I42">
            <v>0</v>
          </cell>
          <cell r="J42">
            <v>0</v>
          </cell>
          <cell r="K42">
            <v>89</v>
          </cell>
        </row>
        <row r="43">
          <cell r="A43" t="str">
            <v>00217544</v>
          </cell>
          <cell r="B43" t="str">
            <v>ЗАО "МАШИНОСТРОИТЕЛЬНЫЙ ЗАВОД ИМ.ВОРОВСКОГО"</v>
          </cell>
          <cell r="C43">
            <v>1</v>
          </cell>
          <cell r="D43">
            <v>6</v>
          </cell>
          <cell r="E43">
            <v>1</v>
          </cell>
          <cell r="F43">
            <v>6</v>
          </cell>
          <cell r="G43">
            <v>0</v>
          </cell>
          <cell r="H43">
            <v>0</v>
          </cell>
          <cell r="I43">
            <v>0</v>
          </cell>
          <cell r="J43">
            <v>1</v>
          </cell>
          <cell r="K43">
            <v>6</v>
          </cell>
        </row>
        <row r="44">
          <cell r="A44" t="str">
            <v>00217610</v>
          </cell>
          <cell r="B44" t="str">
            <v>АООТ "ВОЛГОГРАДНЕФТЕМАШ"</v>
          </cell>
          <cell r="C44">
            <v>5</v>
          </cell>
          <cell r="D44">
            <v>5</v>
          </cell>
          <cell r="E44">
            <v>0</v>
          </cell>
          <cell r="F44">
            <v>5</v>
          </cell>
        </row>
        <row r="45">
          <cell r="A45" t="str">
            <v>00226253</v>
          </cell>
          <cell r="B45" t="str">
            <v>АКЦИОНЕPНОЕ ОБЩЕСТВО "ТЕПЛОПPИБОP"</v>
          </cell>
          <cell r="C45">
            <v>68</v>
          </cell>
          <cell r="D45">
            <v>1</v>
          </cell>
          <cell r="E45">
            <v>6</v>
          </cell>
          <cell r="F45">
            <v>68</v>
          </cell>
          <cell r="G45">
            <v>1</v>
          </cell>
          <cell r="H45">
            <v>6</v>
          </cell>
          <cell r="I45">
            <v>68</v>
          </cell>
          <cell r="J45">
            <v>1</v>
          </cell>
          <cell r="K45">
            <v>6</v>
          </cell>
        </row>
        <row r="46">
          <cell r="A46" t="str">
            <v>00231515</v>
          </cell>
          <cell r="B46" t="str">
            <v>АО КАМАЗ КУЗН З-Д</v>
          </cell>
          <cell r="C46">
            <v>0</v>
          </cell>
          <cell r="D46">
            <v>0</v>
          </cell>
          <cell r="E46">
            <v>0</v>
          </cell>
          <cell r="F46">
            <v>0</v>
          </cell>
          <cell r="G46">
            <v>0</v>
          </cell>
          <cell r="H46">
            <v>0</v>
          </cell>
          <cell r="I46">
            <v>0</v>
          </cell>
        </row>
        <row r="47">
          <cell r="A47" t="str">
            <v>00231703</v>
          </cell>
          <cell r="B47" t="str">
            <v>АО"ЛИКИНСКИЙ АВТОБУСНЫЙ ЗАВОД"</v>
          </cell>
          <cell r="C47">
            <v>4</v>
          </cell>
          <cell r="D47">
            <v>68</v>
          </cell>
          <cell r="E47">
            <v>68</v>
          </cell>
          <cell r="F47">
            <v>0</v>
          </cell>
          <cell r="G47">
            <v>0</v>
          </cell>
          <cell r="H47">
            <v>0</v>
          </cell>
          <cell r="I47">
            <v>68</v>
          </cell>
        </row>
        <row r="48">
          <cell r="A48" t="str">
            <v>00231768</v>
          </cell>
          <cell r="B48" t="str">
            <v>АО "МОСКВИЧ"</v>
          </cell>
          <cell r="C48">
            <v>37</v>
          </cell>
          <cell r="D48">
            <v>0</v>
          </cell>
          <cell r="E48">
            <v>0</v>
          </cell>
          <cell r="F48">
            <v>0</v>
          </cell>
          <cell r="G48">
            <v>0</v>
          </cell>
          <cell r="H48">
            <v>0</v>
          </cell>
          <cell r="I48">
            <v>0</v>
          </cell>
        </row>
        <row r="49">
          <cell r="A49" t="str">
            <v>00231952</v>
          </cell>
          <cell r="B49" t="str">
            <v>АООТ "ВОЛЖСКИЕ МОТОРЫ"</v>
          </cell>
          <cell r="C49">
            <v>4</v>
          </cell>
          <cell r="D49">
            <v>0</v>
          </cell>
          <cell r="E49">
            <v>0</v>
          </cell>
          <cell r="F49">
            <v>0</v>
          </cell>
          <cell r="G49">
            <v>0</v>
          </cell>
          <cell r="H49">
            <v>0</v>
          </cell>
          <cell r="I49">
            <v>0</v>
          </cell>
        </row>
        <row r="50">
          <cell r="A50" t="str">
            <v>00232532</v>
          </cell>
          <cell r="B50" t="str">
            <v>ОАО "ПРОКОПЬЕВСКИЙ ПОДШИПНИКОВЫЙ З-Д 14"</v>
          </cell>
          <cell r="C50">
            <v>37</v>
          </cell>
          <cell r="D50">
            <v>3</v>
          </cell>
          <cell r="E50">
            <v>3</v>
          </cell>
          <cell r="F50">
            <v>0</v>
          </cell>
          <cell r="G50">
            <v>0</v>
          </cell>
          <cell r="H50">
            <v>0</v>
          </cell>
          <cell r="I50">
            <v>3</v>
          </cell>
        </row>
        <row r="51">
          <cell r="A51" t="str">
            <v>00244676</v>
          </cell>
          <cell r="B51" t="str">
            <v>АО "АГРИСОВГАЗ"</v>
          </cell>
          <cell r="C51">
            <v>65</v>
          </cell>
          <cell r="D51">
            <v>65</v>
          </cell>
          <cell r="E51">
            <v>66</v>
          </cell>
          <cell r="F51">
            <v>54</v>
          </cell>
          <cell r="G51">
            <v>63</v>
          </cell>
          <cell r="H51">
            <v>74</v>
          </cell>
          <cell r="I51">
            <v>36</v>
          </cell>
          <cell r="J51">
            <v>95</v>
          </cell>
          <cell r="K51">
            <v>56</v>
          </cell>
          <cell r="L51">
            <v>56</v>
          </cell>
        </row>
        <row r="52">
          <cell r="A52" t="str">
            <v>00285126</v>
          </cell>
          <cell r="B52" t="str">
            <v>"АООТ"КЫШТЫМСКИЙ ГОРНО-ОБОГАТИТЕЛЬНЫЙ   КОМБИНАТ</v>
          </cell>
          <cell r="C52">
            <v>3</v>
          </cell>
          <cell r="D52">
            <v>41</v>
          </cell>
          <cell r="E52">
            <v>3</v>
          </cell>
          <cell r="F52">
            <v>41</v>
          </cell>
          <cell r="G52">
            <v>0</v>
          </cell>
          <cell r="H52">
            <v>0</v>
          </cell>
          <cell r="I52">
            <v>3</v>
          </cell>
          <cell r="J52">
            <v>0</v>
          </cell>
          <cell r="K52">
            <v>41</v>
          </cell>
        </row>
        <row r="53">
          <cell r="A53" t="str">
            <v>00288219</v>
          </cell>
          <cell r="B53" t="str">
            <v>МП "МОРЯКОВСКИЙ СТЕКОЛЬНЫЙ ЗАВОД"</v>
          </cell>
          <cell r="C53">
            <v>65</v>
          </cell>
          <cell r="D53">
            <v>65</v>
          </cell>
          <cell r="E53">
            <v>66</v>
          </cell>
          <cell r="F53">
            <v>54</v>
          </cell>
          <cell r="G53">
            <v>8</v>
          </cell>
          <cell r="H53">
            <v>74</v>
          </cell>
          <cell r="I53">
            <v>36</v>
          </cell>
          <cell r="J53">
            <v>95</v>
          </cell>
          <cell r="K53">
            <v>56</v>
          </cell>
          <cell r="L53">
            <v>56</v>
          </cell>
        </row>
        <row r="54">
          <cell r="A54" t="str">
            <v>00300239</v>
          </cell>
          <cell r="B54" t="str">
            <v>ОАО ПО ПРОИЗВОДСТВУ ИСКУССТВЕННЫХ КОЖ И ПЛЕНОЧНЫХ МАТЕРИАЛОВ (АО "ИСКОЖ")</v>
          </cell>
          <cell r="C54">
            <v>9</v>
          </cell>
          <cell r="D54">
            <v>9</v>
          </cell>
          <cell r="E54">
            <v>0</v>
          </cell>
          <cell r="F54">
            <v>9</v>
          </cell>
        </row>
        <row r="55">
          <cell r="A55" t="str">
            <v>00303806</v>
          </cell>
          <cell r="B55" t="str">
            <v>АОЗТ"ПРОКОПЬЕВСКИЙ ФАРФОР"</v>
          </cell>
          <cell r="C55">
            <v>2</v>
          </cell>
          <cell r="D55">
            <v>41</v>
          </cell>
          <cell r="E55">
            <v>2</v>
          </cell>
          <cell r="F55">
            <v>41</v>
          </cell>
          <cell r="G55">
            <v>0</v>
          </cell>
          <cell r="H55">
            <v>0</v>
          </cell>
          <cell r="I55">
            <v>0</v>
          </cell>
          <cell r="J55">
            <v>2</v>
          </cell>
          <cell r="K55">
            <v>41</v>
          </cell>
        </row>
        <row r="56">
          <cell r="A56" t="str">
            <v>00319138</v>
          </cell>
          <cell r="B56" t="str">
            <v>ОАО "МОСКОВСКАЯ СИТЦЕНАБИВНАЯ ФАБРИКА"</v>
          </cell>
          <cell r="C56">
            <v>8</v>
          </cell>
          <cell r="D56">
            <v>5</v>
          </cell>
          <cell r="E56">
            <v>8</v>
          </cell>
          <cell r="F56">
            <v>5</v>
          </cell>
          <cell r="G56">
            <v>8</v>
          </cell>
          <cell r="H56">
            <v>0</v>
          </cell>
          <cell r="I56">
            <v>0</v>
          </cell>
          <cell r="J56">
            <v>0</v>
          </cell>
          <cell r="K56">
            <v>5</v>
          </cell>
        </row>
        <row r="57">
          <cell r="A57" t="str">
            <v>00320147</v>
          </cell>
          <cell r="B57" t="str">
            <v>8 МАРТА</v>
          </cell>
          <cell r="C57">
            <v>0</v>
          </cell>
          <cell r="D57">
            <v>0</v>
          </cell>
          <cell r="E57">
            <v>0</v>
          </cell>
          <cell r="F57">
            <v>0</v>
          </cell>
        </row>
        <row r="58">
          <cell r="A58" t="str">
            <v>00461706</v>
          </cell>
          <cell r="B58" t="str">
            <v>БАМР НАХОДКИНСКАЯ БАЗА АКТИВНОГО МОРСКОГО РЫБОЛОВСТВА</v>
          </cell>
          <cell r="C58">
            <v>0</v>
          </cell>
          <cell r="D58">
            <v>2</v>
          </cell>
          <cell r="E58">
            <v>0</v>
          </cell>
          <cell r="F58">
            <v>2</v>
          </cell>
          <cell r="G58">
            <v>0</v>
          </cell>
          <cell r="H58">
            <v>0</v>
          </cell>
          <cell r="I58">
            <v>0</v>
          </cell>
          <cell r="J58">
            <v>2</v>
          </cell>
        </row>
        <row r="59">
          <cell r="A59" t="str">
            <v>00989927</v>
          </cell>
          <cell r="B59" t="str">
            <v>АООТ"ЧЕЛЕС"</v>
          </cell>
          <cell r="C59">
            <v>36</v>
          </cell>
          <cell r="D59">
            <v>5</v>
          </cell>
          <cell r="E59">
            <v>5</v>
          </cell>
          <cell r="F59">
            <v>0</v>
          </cell>
          <cell r="G59">
            <v>0</v>
          </cell>
          <cell r="H59">
            <v>0</v>
          </cell>
          <cell r="I59">
            <v>0</v>
          </cell>
          <cell r="J59">
            <v>0</v>
          </cell>
          <cell r="K59">
            <v>5</v>
          </cell>
        </row>
        <row r="60">
          <cell r="A60" t="str">
            <v>01003288</v>
          </cell>
          <cell r="B60" t="str">
            <v>АО "ТРУБНЫЙ ЗАВОД"</v>
          </cell>
          <cell r="C60">
            <v>0</v>
          </cell>
          <cell r="D60">
            <v>73</v>
          </cell>
          <cell r="E60">
            <v>69</v>
          </cell>
          <cell r="F60">
            <v>0</v>
          </cell>
          <cell r="G60">
            <v>73</v>
          </cell>
          <cell r="H60">
            <v>69</v>
          </cell>
          <cell r="I60">
            <v>59</v>
          </cell>
          <cell r="J60">
            <v>15</v>
          </cell>
          <cell r="K60">
            <v>0</v>
          </cell>
          <cell r="L60">
            <v>15</v>
          </cell>
        </row>
        <row r="61">
          <cell r="A61" t="str">
            <v>01030345</v>
          </cell>
          <cell r="B61" t="str">
            <v>ГП СПЕЦИАЛИЗИРОВАННАЯ ПЕРЕДВИЖНАЯ МЕХАНИЗИРОВАННАЯ КОЛОННА РЕМСЕЛЬБУРВОД</v>
          </cell>
          <cell r="C61">
            <v>0</v>
          </cell>
          <cell r="D61">
            <v>5</v>
          </cell>
          <cell r="E61">
            <v>0</v>
          </cell>
          <cell r="F61">
            <v>5</v>
          </cell>
          <cell r="G61">
            <v>0</v>
          </cell>
          <cell r="H61">
            <v>0</v>
          </cell>
          <cell r="I61">
            <v>0</v>
          </cell>
          <cell r="J61">
            <v>5</v>
          </cell>
        </row>
        <row r="62">
          <cell r="A62" t="str">
            <v>01103587</v>
          </cell>
          <cell r="B62" t="str">
            <v>ГП "ЦЕНТРЖЕЛДОРМЕТРОСНАБ"</v>
          </cell>
          <cell r="C62">
            <v>36</v>
          </cell>
          <cell r="D62">
            <v>80</v>
          </cell>
          <cell r="E62">
            <v>80</v>
          </cell>
          <cell r="F62">
            <v>0</v>
          </cell>
          <cell r="G62">
            <v>0</v>
          </cell>
          <cell r="H62">
            <v>0</v>
          </cell>
          <cell r="I62">
            <v>0</v>
          </cell>
          <cell r="J62">
            <v>0</v>
          </cell>
          <cell r="K62">
            <v>80</v>
          </cell>
        </row>
        <row r="63">
          <cell r="A63" t="str">
            <v>01105379</v>
          </cell>
          <cell r="B63" t="str">
            <v>"ГЛАВНЫЙ МАТЕРИАЛЬНЫЙ СКЛАД ЮУЖД"</v>
          </cell>
          <cell r="C63">
            <v>15</v>
          </cell>
          <cell r="D63">
            <v>15</v>
          </cell>
          <cell r="E63">
            <v>3</v>
          </cell>
          <cell r="F63">
            <v>7</v>
          </cell>
          <cell r="G63">
            <v>73</v>
          </cell>
          <cell r="H63">
            <v>6</v>
          </cell>
          <cell r="I63">
            <v>59</v>
          </cell>
          <cell r="J63">
            <v>101</v>
          </cell>
          <cell r="K63">
            <v>60</v>
          </cell>
          <cell r="L63">
            <v>10</v>
          </cell>
        </row>
        <row r="64">
          <cell r="A64" t="str">
            <v>01218149</v>
          </cell>
          <cell r="B64" t="str">
            <v>АОЗТ "ЖБИ-2"</v>
          </cell>
          <cell r="C64">
            <v>39</v>
          </cell>
          <cell r="D64">
            <v>5</v>
          </cell>
          <cell r="E64">
            <v>39</v>
          </cell>
          <cell r="F64">
            <v>5</v>
          </cell>
          <cell r="G64">
            <v>0</v>
          </cell>
          <cell r="H64">
            <v>39</v>
          </cell>
          <cell r="I64">
            <v>0</v>
          </cell>
          <cell r="J64">
            <v>5</v>
          </cell>
        </row>
        <row r="65">
          <cell r="A65" t="str">
            <v>01219887</v>
          </cell>
          <cell r="B65" t="str">
            <v>АО "Промтранс"</v>
          </cell>
          <cell r="C65">
            <v>180</v>
          </cell>
          <cell r="D65">
            <v>80</v>
          </cell>
          <cell r="E65">
            <v>180</v>
          </cell>
          <cell r="F65">
            <v>80</v>
          </cell>
          <cell r="G65">
            <v>180</v>
          </cell>
          <cell r="H65">
            <v>0</v>
          </cell>
          <cell r="I65">
            <v>0</v>
          </cell>
          <cell r="J65">
            <v>0</v>
          </cell>
          <cell r="K65">
            <v>80</v>
          </cell>
        </row>
        <row r="66">
          <cell r="A66" t="str">
            <v>01226462</v>
          </cell>
          <cell r="B66" t="str">
            <v>АОЗТ"ЗЛАТОУСТМЕТАЛЛУРГСТРОЙ"</v>
          </cell>
          <cell r="C66">
            <v>15</v>
          </cell>
          <cell r="D66">
            <v>15</v>
          </cell>
          <cell r="E66">
            <v>3</v>
          </cell>
          <cell r="F66">
            <v>7</v>
          </cell>
          <cell r="G66">
            <v>101</v>
          </cell>
          <cell r="H66">
            <v>6</v>
          </cell>
          <cell r="I66">
            <v>10</v>
          </cell>
          <cell r="J66">
            <v>101</v>
          </cell>
          <cell r="K66">
            <v>110</v>
          </cell>
          <cell r="L66">
            <v>10</v>
          </cell>
        </row>
        <row r="67">
          <cell r="A67" t="str">
            <v>01232416</v>
          </cell>
          <cell r="B67" t="str">
            <v>ООО "УПТК ТРЕСТА УРАЛАВТОСТРОЙ"</v>
          </cell>
          <cell r="C67">
            <v>60</v>
          </cell>
          <cell r="D67">
            <v>60</v>
          </cell>
          <cell r="E67">
            <v>164</v>
          </cell>
        </row>
        <row r="68">
          <cell r="A68" t="str">
            <v>01249782</v>
          </cell>
          <cell r="B68" t="str">
            <v>АООТ"ЗАВОД СБОРНОГО ЖЕЛЕЗОБЕТОНА N1"</v>
          </cell>
          <cell r="C68">
            <v>1</v>
          </cell>
          <cell r="D68">
            <v>39</v>
          </cell>
          <cell r="E68">
            <v>1</v>
          </cell>
          <cell r="F68">
            <v>39</v>
          </cell>
          <cell r="G68">
            <v>1</v>
          </cell>
          <cell r="H68">
            <v>39</v>
          </cell>
        </row>
        <row r="69">
          <cell r="A69" t="str">
            <v>01259415</v>
          </cell>
          <cell r="B69" t="str">
            <v>АО ПЯТЫЙ ТРЕСТ</v>
          </cell>
          <cell r="C69">
            <v>180</v>
          </cell>
          <cell r="D69">
            <v>0</v>
          </cell>
          <cell r="E69">
            <v>180</v>
          </cell>
          <cell r="F69">
            <v>0</v>
          </cell>
          <cell r="G69">
            <v>180</v>
          </cell>
          <cell r="H69">
            <v>0</v>
          </cell>
        </row>
        <row r="70">
          <cell r="A70" t="str">
            <v>01284695</v>
          </cell>
          <cell r="B70" t="str">
            <v>АО АЛЬМЕТЬЕВСКИЙ ТРУБНЫЙ ЗАВОД</v>
          </cell>
          <cell r="C70">
            <v>71</v>
          </cell>
          <cell r="D70">
            <v>96</v>
          </cell>
          <cell r="E70">
            <v>96</v>
          </cell>
          <cell r="F70">
            <v>170</v>
          </cell>
          <cell r="G70">
            <v>231</v>
          </cell>
          <cell r="H70">
            <v>110</v>
          </cell>
          <cell r="I70">
            <v>170</v>
          </cell>
          <cell r="J70">
            <v>332</v>
          </cell>
          <cell r="K70">
            <v>110</v>
          </cell>
        </row>
        <row r="71">
          <cell r="A71" t="str">
            <v>01289178</v>
          </cell>
          <cell r="B71" t="str">
            <v>АООТ "СЕВЕРГАЗСТРОЙ"</v>
          </cell>
          <cell r="C71">
            <v>60</v>
          </cell>
          <cell r="D71">
            <v>60</v>
          </cell>
          <cell r="E71">
            <v>7</v>
          </cell>
        </row>
        <row r="72">
          <cell r="A72" t="str">
            <v>01301703</v>
          </cell>
          <cell r="B72" t="str">
            <v>АОЗТ ГЕРМАНСКОЕ ПРЕДПРИЯТИЕ "НОВТРАК"</v>
          </cell>
          <cell r="C72">
            <v>0</v>
          </cell>
          <cell r="D72">
            <v>1</v>
          </cell>
          <cell r="E72">
            <v>0</v>
          </cell>
          <cell r="F72">
            <v>0</v>
          </cell>
          <cell r="G72">
            <v>1</v>
          </cell>
        </row>
        <row r="73">
          <cell r="A73" t="str">
            <v>01374109</v>
          </cell>
          <cell r="B73" t="str">
            <v>ЛЗМО</v>
          </cell>
          <cell r="C73">
            <v>0</v>
          </cell>
          <cell r="D73">
            <v>58</v>
          </cell>
          <cell r="E73">
            <v>41</v>
          </cell>
          <cell r="F73">
            <v>49</v>
          </cell>
          <cell r="G73">
            <v>49</v>
          </cell>
          <cell r="H73">
            <v>0</v>
          </cell>
          <cell r="I73">
            <v>58</v>
          </cell>
          <cell r="J73">
            <v>41</v>
          </cell>
          <cell r="K73">
            <v>49</v>
          </cell>
          <cell r="L73">
            <v>49</v>
          </cell>
        </row>
        <row r="74">
          <cell r="A74" t="str">
            <v>01386533</v>
          </cell>
          <cell r="B74" t="str">
            <v>АООТ "ВОЛГОМОСТ"</v>
          </cell>
          <cell r="C74">
            <v>71</v>
          </cell>
          <cell r="D74">
            <v>96</v>
          </cell>
          <cell r="E74">
            <v>96</v>
          </cell>
          <cell r="F74">
            <v>170</v>
          </cell>
          <cell r="G74">
            <v>231</v>
          </cell>
          <cell r="H74">
            <v>170</v>
          </cell>
          <cell r="I74">
            <v>170</v>
          </cell>
          <cell r="J74">
            <v>0</v>
          </cell>
        </row>
        <row r="75">
          <cell r="A75" t="str">
            <v>01390931</v>
          </cell>
          <cell r="B75" t="str">
            <v>ОАО " СВЕРДЛОВСКМЕТРОСТРОЙ"</v>
          </cell>
          <cell r="C75">
            <v>7</v>
          </cell>
          <cell r="D75">
            <v>96</v>
          </cell>
          <cell r="E75">
            <v>7</v>
          </cell>
          <cell r="F75">
            <v>96</v>
          </cell>
          <cell r="G75">
            <v>100</v>
          </cell>
          <cell r="H75">
            <v>96</v>
          </cell>
          <cell r="I75">
            <v>0</v>
          </cell>
          <cell r="J75">
            <v>100</v>
          </cell>
        </row>
        <row r="76">
          <cell r="A76" t="str">
            <v>01394395</v>
          </cell>
          <cell r="B76" t="str">
            <v>ОАО "З-Д СПЕЦИАЛЬНЫХ МОНТАЖНЫХ ИЗДЕЛИЙ "</v>
          </cell>
          <cell r="C76">
            <v>165</v>
          </cell>
          <cell r="D76">
            <v>694</v>
          </cell>
          <cell r="E76">
            <v>52</v>
          </cell>
          <cell r="F76">
            <v>0</v>
          </cell>
          <cell r="G76">
            <v>180</v>
          </cell>
          <cell r="H76">
            <v>69</v>
          </cell>
          <cell r="I76">
            <v>45</v>
          </cell>
        </row>
        <row r="77">
          <cell r="A77" t="str">
            <v>01395615</v>
          </cell>
          <cell r="B77" t="str">
            <v>АОЗТ УП-НИЕ "САНТЕХКОМПЛЕКТ ВОЛГОСАНТЕХМОНТАЖ</v>
          </cell>
          <cell r="C77">
            <v>20</v>
          </cell>
          <cell r="D77">
            <v>20</v>
          </cell>
          <cell r="E77">
            <v>8</v>
          </cell>
          <cell r="F77">
            <v>15</v>
          </cell>
          <cell r="G77">
            <v>49</v>
          </cell>
          <cell r="H77">
            <v>49</v>
          </cell>
          <cell r="I77">
            <v>58</v>
          </cell>
          <cell r="J77">
            <v>15</v>
          </cell>
          <cell r="K77">
            <v>49</v>
          </cell>
          <cell r="L77">
            <v>49</v>
          </cell>
        </row>
        <row r="78">
          <cell r="A78" t="str">
            <v>01395880</v>
          </cell>
          <cell r="B78" t="str">
            <v>ОАО "ЗАВОД МЕТАЛЛОКОНСТРУКЦИЙ"</v>
          </cell>
          <cell r="C78">
            <v>160</v>
          </cell>
          <cell r="D78">
            <v>0</v>
          </cell>
          <cell r="E78">
            <v>0</v>
          </cell>
          <cell r="F78">
            <v>0</v>
          </cell>
          <cell r="G78">
            <v>0</v>
          </cell>
          <cell r="H78">
            <v>0</v>
          </cell>
          <cell r="I78">
            <v>0</v>
          </cell>
          <cell r="J78">
            <v>0</v>
          </cell>
        </row>
        <row r="79">
          <cell r="A79" t="str">
            <v>01396425</v>
          </cell>
          <cell r="B79" t="str">
            <v>АО "З-Д ТРУБЧАТЫХ СТР.КОНСТРУКЦИЙ"</v>
          </cell>
          <cell r="C79">
            <v>40</v>
          </cell>
          <cell r="D79">
            <v>96</v>
          </cell>
          <cell r="E79">
            <v>100</v>
          </cell>
          <cell r="F79">
            <v>40</v>
          </cell>
          <cell r="G79">
            <v>96</v>
          </cell>
          <cell r="H79">
            <v>96</v>
          </cell>
          <cell r="I79">
            <v>0</v>
          </cell>
          <cell r="J79">
            <v>100</v>
          </cell>
        </row>
        <row r="80">
          <cell r="A80" t="str">
            <v>01400434</v>
          </cell>
          <cell r="B80" t="str">
            <v>АООТ ТРЕСТ N 7</v>
          </cell>
          <cell r="C80">
            <v>165</v>
          </cell>
          <cell r="D80">
            <v>694</v>
          </cell>
          <cell r="E80">
            <v>52</v>
          </cell>
          <cell r="F80">
            <v>180</v>
          </cell>
          <cell r="G80">
            <v>180</v>
          </cell>
          <cell r="H80">
            <v>69</v>
          </cell>
          <cell r="I80">
            <v>0</v>
          </cell>
          <cell r="J80">
            <v>0</v>
          </cell>
        </row>
        <row r="81">
          <cell r="A81" t="str">
            <v>01400440</v>
          </cell>
          <cell r="B81" t="str">
            <v>АО "ТРЕСТ-7"</v>
          </cell>
          <cell r="C81">
            <v>3</v>
          </cell>
          <cell r="D81">
            <v>3</v>
          </cell>
          <cell r="E81">
            <v>8</v>
          </cell>
          <cell r="F81">
            <v>15</v>
          </cell>
          <cell r="G81">
            <v>0</v>
          </cell>
          <cell r="H81">
            <v>0</v>
          </cell>
          <cell r="I81">
            <v>0</v>
          </cell>
          <cell r="J81">
            <v>15</v>
          </cell>
        </row>
        <row r="82">
          <cell r="A82" t="str">
            <v>01401327</v>
          </cell>
          <cell r="B82" t="str">
            <v>АО "АГРОЭНЕРГОТЕХМОНТАЖ"</v>
          </cell>
          <cell r="C82">
            <v>160</v>
          </cell>
          <cell r="D82">
            <v>0</v>
          </cell>
          <cell r="E82">
            <v>0</v>
          </cell>
          <cell r="F82">
            <v>0</v>
          </cell>
          <cell r="G82">
            <v>0</v>
          </cell>
          <cell r="H82">
            <v>0</v>
          </cell>
          <cell r="I82">
            <v>0</v>
          </cell>
          <cell r="J82">
            <v>0</v>
          </cell>
          <cell r="K82">
            <v>0</v>
          </cell>
        </row>
        <row r="83">
          <cell r="A83" t="str">
            <v>01407494</v>
          </cell>
          <cell r="B83" t="str">
            <v>СМУ АО "ОРЕНБУРГСАНТЕХМОНТАЖ"</v>
          </cell>
          <cell r="C83">
            <v>40</v>
          </cell>
          <cell r="D83">
            <v>58</v>
          </cell>
          <cell r="E83">
            <v>40</v>
          </cell>
          <cell r="F83">
            <v>40</v>
          </cell>
          <cell r="G83">
            <v>58</v>
          </cell>
        </row>
        <row r="84">
          <cell r="A84" t="str">
            <v>01424593</v>
          </cell>
          <cell r="B84" t="str">
            <v>В/О " ЗАРУБЕЖГЕОЛОГИЯ"</v>
          </cell>
          <cell r="C84">
            <v>0</v>
          </cell>
          <cell r="D84">
            <v>0</v>
          </cell>
          <cell r="E84">
            <v>0</v>
          </cell>
          <cell r="F84">
            <v>0</v>
          </cell>
          <cell r="G84">
            <v>0</v>
          </cell>
          <cell r="H84">
            <v>0</v>
          </cell>
          <cell r="I84">
            <v>0</v>
          </cell>
          <cell r="J84">
            <v>0</v>
          </cell>
          <cell r="K84">
            <v>0</v>
          </cell>
          <cell r="L84">
            <v>0</v>
          </cell>
        </row>
        <row r="85">
          <cell r="A85" t="str">
            <v>01427321</v>
          </cell>
          <cell r="B85" t="str">
            <v>ГФУП "УХТАНЕФТЕГАЗГЕОЛОГИЯ"</v>
          </cell>
          <cell r="C85">
            <v>3</v>
          </cell>
          <cell r="D85">
            <v>3</v>
          </cell>
          <cell r="E85">
            <v>12</v>
          </cell>
          <cell r="F85">
            <v>0</v>
          </cell>
          <cell r="G85">
            <v>0</v>
          </cell>
          <cell r="H85">
            <v>0</v>
          </cell>
          <cell r="I85">
            <v>0</v>
          </cell>
          <cell r="J85">
            <v>12</v>
          </cell>
        </row>
        <row r="86">
          <cell r="A86" t="str">
            <v>01872067</v>
          </cell>
          <cell r="B86" t="str">
            <v>АКЦИОНЕРНОЕ ОБЩЕСТВО ОТКРЫТОГО ТИПА "ПЕРММЕТАЛЛ"</v>
          </cell>
          <cell r="C86">
            <v>0</v>
          </cell>
          <cell r="D86">
            <v>58</v>
          </cell>
          <cell r="E86">
            <v>0</v>
          </cell>
          <cell r="F86">
            <v>58</v>
          </cell>
          <cell r="G86">
            <v>0</v>
          </cell>
          <cell r="H86">
            <v>0</v>
          </cell>
          <cell r="I86">
            <v>0</v>
          </cell>
          <cell r="J86">
            <v>0</v>
          </cell>
          <cell r="K86">
            <v>0</v>
          </cell>
          <cell r="L86">
            <v>58</v>
          </cell>
        </row>
        <row r="87">
          <cell r="A87" t="str">
            <v>01872446</v>
          </cell>
          <cell r="B87" t="str">
            <v>АООТ "ЧЕЛЯБМЕТАЛЛОПТТОРГ" *7451017899</v>
          </cell>
          <cell r="C87">
            <v>33</v>
          </cell>
          <cell r="D87">
            <v>33</v>
          </cell>
          <cell r="E87">
            <v>116</v>
          </cell>
          <cell r="F87">
            <v>62</v>
          </cell>
          <cell r="G87">
            <v>58</v>
          </cell>
          <cell r="H87">
            <v>64</v>
          </cell>
          <cell r="I87">
            <v>64</v>
          </cell>
        </row>
        <row r="88">
          <cell r="A88" t="str">
            <v>01872481</v>
          </cell>
          <cell r="B88" t="str">
            <v>ФИРМА "ЧЕЛЯБИНСКТЕХОПТТОРГ"</v>
          </cell>
          <cell r="C88">
            <v>56</v>
          </cell>
          <cell r="D88">
            <v>0</v>
          </cell>
          <cell r="E88">
            <v>56</v>
          </cell>
          <cell r="F88">
            <v>0</v>
          </cell>
          <cell r="G88">
            <v>56</v>
          </cell>
          <cell r="H88">
            <v>0</v>
          </cell>
          <cell r="I88">
            <v>0</v>
          </cell>
          <cell r="J88">
            <v>0</v>
          </cell>
          <cell r="K88">
            <v>0</v>
          </cell>
          <cell r="L88">
            <v>0</v>
          </cell>
        </row>
        <row r="89">
          <cell r="A89" t="str">
            <v>01872498</v>
          </cell>
          <cell r="B89" t="str">
            <v>АООТ ФИРМЫ "ЧЕЛЯБМЕТАЛЛОПТТОРГ"</v>
          </cell>
          <cell r="C89">
            <v>38</v>
          </cell>
          <cell r="D89">
            <v>55</v>
          </cell>
          <cell r="E89">
            <v>12</v>
          </cell>
          <cell r="F89">
            <v>38</v>
          </cell>
          <cell r="G89">
            <v>55</v>
          </cell>
          <cell r="H89">
            <v>55</v>
          </cell>
          <cell r="I89">
            <v>0</v>
          </cell>
          <cell r="J89">
            <v>12</v>
          </cell>
        </row>
        <row r="90">
          <cell r="A90" t="str">
            <v>01872570</v>
          </cell>
          <cell r="B90" t="str">
            <v>АО ФИРМА "НОВОСИБМЕТАЛЛ"</v>
          </cell>
          <cell r="C90">
            <v>56</v>
          </cell>
          <cell r="D90">
            <v>56</v>
          </cell>
          <cell r="E90">
            <v>58</v>
          </cell>
          <cell r="F90">
            <v>61</v>
          </cell>
          <cell r="G90">
            <v>61</v>
          </cell>
          <cell r="H90">
            <v>0</v>
          </cell>
          <cell r="I90">
            <v>0</v>
          </cell>
          <cell r="J90">
            <v>0</v>
          </cell>
          <cell r="K90">
            <v>0</v>
          </cell>
          <cell r="L90">
            <v>58</v>
          </cell>
        </row>
        <row r="91">
          <cell r="A91" t="str">
            <v>01874847</v>
          </cell>
          <cell r="B91" t="str">
            <v>АКЦИОНЕPНОЕ ОБЩЕСТВО ОТКPЫТОГО ТИПА</v>
          </cell>
          <cell r="C91">
            <v>33</v>
          </cell>
          <cell r="D91">
            <v>33</v>
          </cell>
          <cell r="E91">
            <v>116</v>
          </cell>
          <cell r="F91">
            <v>62</v>
          </cell>
          <cell r="G91">
            <v>64</v>
          </cell>
          <cell r="H91">
            <v>15</v>
          </cell>
          <cell r="I91">
            <v>64</v>
          </cell>
        </row>
        <row r="92">
          <cell r="A92" t="str">
            <v>01876013</v>
          </cell>
          <cell r="B92" t="str">
            <v>"БАТАЙСКМЕТАЛЛОПТТОРГ" АО</v>
          </cell>
          <cell r="C92">
            <v>74</v>
          </cell>
          <cell r="D92">
            <v>56</v>
          </cell>
          <cell r="E92">
            <v>56</v>
          </cell>
          <cell r="F92">
            <v>0</v>
          </cell>
          <cell r="G92">
            <v>56</v>
          </cell>
        </row>
        <row r="93">
          <cell r="A93" t="str">
            <v>02495632</v>
          </cell>
          <cell r="B93" t="str">
            <v>СТАВРОПОЛЬСКИЙ ТРЕСТ ИНЖЕНЕРНО-СТРОИТЕЛЬНЫХ ИЗЫСКАНИЙ (ОАО)</v>
          </cell>
          <cell r="C93">
            <v>38</v>
          </cell>
          <cell r="D93">
            <v>55</v>
          </cell>
          <cell r="E93">
            <v>1</v>
          </cell>
          <cell r="F93">
            <v>38</v>
          </cell>
          <cell r="G93">
            <v>55</v>
          </cell>
          <cell r="H93">
            <v>55</v>
          </cell>
          <cell r="I93">
            <v>0</v>
          </cell>
          <cell r="J93">
            <v>1</v>
          </cell>
        </row>
        <row r="94">
          <cell r="A94" t="str">
            <v>02839043</v>
          </cell>
          <cell r="B94" t="str">
            <v>ГП ВО "ТЕХНОПРОМЭКСПОРТ"</v>
          </cell>
          <cell r="C94">
            <v>97</v>
          </cell>
          <cell r="D94">
            <v>97</v>
          </cell>
          <cell r="E94">
            <v>200</v>
          </cell>
          <cell r="F94">
            <v>61</v>
          </cell>
          <cell r="G94">
            <v>61</v>
          </cell>
        </row>
        <row r="95">
          <cell r="A95" t="str">
            <v>02949352</v>
          </cell>
          <cell r="B95" t="str">
            <v>АО "БОРСКИЙ ТРУБНЫЙ ЗАВОД"</v>
          </cell>
          <cell r="C95">
            <v>203</v>
          </cell>
          <cell r="D95">
            <v>47</v>
          </cell>
          <cell r="E95">
            <v>60</v>
          </cell>
          <cell r="F95">
            <v>147</v>
          </cell>
          <cell r="G95">
            <v>194</v>
          </cell>
          <cell r="H95">
            <v>39</v>
          </cell>
          <cell r="I95">
            <v>20</v>
          </cell>
          <cell r="J95">
            <v>20</v>
          </cell>
          <cell r="K95">
            <v>174</v>
          </cell>
          <cell r="L95">
            <v>174</v>
          </cell>
        </row>
        <row r="96">
          <cell r="A96" t="str">
            <v>02963292</v>
          </cell>
          <cell r="B96" t="str">
            <v>ТОО "ХИМПРОДУКТ</v>
          </cell>
          <cell r="C96">
            <v>74</v>
          </cell>
          <cell r="D96">
            <v>39</v>
          </cell>
          <cell r="E96">
            <v>39</v>
          </cell>
        </row>
        <row r="97">
          <cell r="A97" t="str">
            <v>03239931</v>
          </cell>
          <cell r="B97" t="str">
            <v>ОАО ГАЗСПЕЦСТРОЙ</v>
          </cell>
          <cell r="C97">
            <v>1</v>
          </cell>
          <cell r="D97">
            <v>12</v>
          </cell>
          <cell r="E97">
            <v>1</v>
          </cell>
          <cell r="F97">
            <v>12</v>
          </cell>
          <cell r="G97">
            <v>0</v>
          </cell>
          <cell r="H97">
            <v>0</v>
          </cell>
          <cell r="I97">
            <v>0</v>
          </cell>
          <cell r="J97">
            <v>1</v>
          </cell>
          <cell r="K97">
            <v>0</v>
          </cell>
          <cell r="L97">
            <v>12</v>
          </cell>
        </row>
        <row r="98">
          <cell r="A98" t="str">
            <v>03414044</v>
          </cell>
          <cell r="B98" t="str">
            <v>ОАО ПТФ "ОМСКОБЛРЕСУРСЫ"</v>
          </cell>
          <cell r="C98">
            <v>97</v>
          </cell>
          <cell r="D98">
            <v>97</v>
          </cell>
          <cell r="E98">
            <v>200</v>
          </cell>
          <cell r="F98">
            <v>12</v>
          </cell>
          <cell r="G98">
            <v>0</v>
          </cell>
          <cell r="H98">
            <v>0</v>
          </cell>
          <cell r="I98">
            <v>0</v>
          </cell>
          <cell r="J98">
            <v>0</v>
          </cell>
          <cell r="K98">
            <v>0</v>
          </cell>
          <cell r="L98">
            <v>12</v>
          </cell>
        </row>
        <row r="99">
          <cell r="A99" t="str">
            <v>03613387</v>
          </cell>
          <cell r="B99" t="str">
            <v>АО"РОССИЯ"</v>
          </cell>
          <cell r="C99">
            <v>203</v>
          </cell>
          <cell r="D99">
            <v>14</v>
          </cell>
          <cell r="E99">
            <v>60</v>
          </cell>
          <cell r="F99">
            <v>147</v>
          </cell>
          <cell r="G99">
            <v>194</v>
          </cell>
          <cell r="H99">
            <v>39</v>
          </cell>
          <cell r="I99">
            <v>20</v>
          </cell>
          <cell r="J99">
            <v>20</v>
          </cell>
          <cell r="K99">
            <v>174</v>
          </cell>
          <cell r="L99">
            <v>174</v>
          </cell>
        </row>
        <row r="100">
          <cell r="A100" t="str">
            <v>03788371</v>
          </cell>
          <cell r="B100" t="str">
            <v>ГОСУДАРСТВЕННОЕ ПРЕДПРИЯТИЕ ПО МТС</v>
          </cell>
          <cell r="C100">
            <v>39</v>
          </cell>
          <cell r="D100">
            <v>30</v>
          </cell>
          <cell r="E100">
            <v>39</v>
          </cell>
          <cell r="F100">
            <v>30</v>
          </cell>
          <cell r="G100">
            <v>0</v>
          </cell>
          <cell r="H100">
            <v>0</v>
          </cell>
          <cell r="I100">
            <v>0</v>
          </cell>
          <cell r="J100">
            <v>0</v>
          </cell>
          <cell r="K100">
            <v>30</v>
          </cell>
        </row>
        <row r="101">
          <cell r="A101" t="str">
            <v>03918164</v>
          </cell>
          <cell r="B101" t="str">
            <v>ООО "СЕЛЬСТРОЙКОМПЛЕКТ"</v>
          </cell>
          <cell r="C101">
            <v>99</v>
          </cell>
          <cell r="D101">
            <v>99</v>
          </cell>
          <cell r="E101">
            <v>12</v>
          </cell>
          <cell r="F101">
            <v>0</v>
          </cell>
          <cell r="G101">
            <v>0</v>
          </cell>
          <cell r="H101">
            <v>0</v>
          </cell>
          <cell r="I101">
            <v>0</v>
          </cell>
          <cell r="J101">
            <v>0</v>
          </cell>
          <cell r="K101">
            <v>0</v>
          </cell>
          <cell r="L101">
            <v>12</v>
          </cell>
        </row>
        <row r="102">
          <cell r="A102" t="str">
            <v>04047621</v>
          </cell>
          <cell r="B102" t="str">
            <v>АДМИНИСТРАЦИЯ МЕСТНОГО САМОУПРАВЛЕНИЯ   ЛАХДЕНПОХСКОГО РАЙОНА</v>
          </cell>
          <cell r="C102">
            <v>0</v>
          </cell>
          <cell r="D102">
            <v>12</v>
          </cell>
          <cell r="E102">
            <v>0</v>
          </cell>
          <cell r="F102">
            <v>12</v>
          </cell>
          <cell r="G102">
            <v>0</v>
          </cell>
          <cell r="H102">
            <v>0</v>
          </cell>
          <cell r="I102">
            <v>0</v>
          </cell>
          <cell r="J102">
            <v>0</v>
          </cell>
          <cell r="K102">
            <v>0</v>
          </cell>
          <cell r="L102">
            <v>12</v>
          </cell>
        </row>
        <row r="103">
          <cell r="A103" t="str">
            <v>04565549</v>
          </cell>
          <cell r="B103" t="str">
            <v>АООТ "БРЮХОВЕЦАГРОПРОМСНАБ"</v>
          </cell>
          <cell r="C103">
            <v>14</v>
          </cell>
          <cell r="D103">
            <v>14</v>
          </cell>
          <cell r="E103">
            <v>0</v>
          </cell>
        </row>
        <row r="104">
          <cell r="A104" t="str">
            <v>04609011</v>
          </cell>
          <cell r="B104" t="str">
            <v>РПКФ "НОВОРОССИЙСК АО ЗАРУБЕЖСТРОЙМОНТАЖ"</v>
          </cell>
          <cell r="C104">
            <v>40</v>
          </cell>
          <cell r="D104">
            <v>16</v>
          </cell>
          <cell r="E104">
            <v>30</v>
          </cell>
          <cell r="F104">
            <v>40</v>
          </cell>
          <cell r="G104">
            <v>16</v>
          </cell>
          <cell r="H104">
            <v>40</v>
          </cell>
          <cell r="I104">
            <v>16</v>
          </cell>
          <cell r="J104">
            <v>0</v>
          </cell>
          <cell r="K104">
            <v>30</v>
          </cell>
        </row>
        <row r="105">
          <cell r="A105" t="str">
            <v>04609413</v>
          </cell>
          <cell r="B105" t="str">
            <v>ООО ВМП "ЮЖТЕХМОНТАЖ"</v>
          </cell>
          <cell r="C105">
            <v>99</v>
          </cell>
          <cell r="D105">
            <v>99</v>
          </cell>
          <cell r="E105">
            <v>0</v>
          </cell>
          <cell r="F105">
            <v>0</v>
          </cell>
          <cell r="G105">
            <v>5</v>
          </cell>
          <cell r="H105">
            <v>5</v>
          </cell>
          <cell r="I105">
            <v>0</v>
          </cell>
          <cell r="J105">
            <v>0</v>
          </cell>
          <cell r="K105">
            <v>0</v>
          </cell>
        </row>
        <row r="106">
          <cell r="A106" t="str">
            <v>04637852</v>
          </cell>
          <cell r="B106" t="str">
            <v>АОЗТ"УРАЛЛЕСЭНЕРГО"</v>
          </cell>
          <cell r="C106">
            <v>14</v>
          </cell>
          <cell r="D106">
            <v>0</v>
          </cell>
          <cell r="E106">
            <v>14</v>
          </cell>
          <cell r="F106">
            <v>14</v>
          </cell>
          <cell r="G106">
            <v>0</v>
          </cell>
          <cell r="H106">
            <v>0</v>
          </cell>
        </row>
        <row r="107">
          <cell r="A107" t="str">
            <v>04692213</v>
          </cell>
          <cell r="B107" t="str">
            <v>АООТ "НОВОКУЗНЕЦКМЕТАЛЛООПТОРГ"</v>
          </cell>
          <cell r="C107">
            <v>0</v>
          </cell>
          <cell r="D107">
            <v>55</v>
          </cell>
          <cell r="E107">
            <v>0</v>
          </cell>
          <cell r="F107">
            <v>55</v>
          </cell>
          <cell r="G107">
            <v>0</v>
          </cell>
          <cell r="H107">
            <v>0</v>
          </cell>
          <cell r="I107">
            <v>0</v>
          </cell>
          <cell r="J107">
            <v>55</v>
          </cell>
        </row>
        <row r="108">
          <cell r="A108" t="str">
            <v>04696843</v>
          </cell>
          <cell r="B108" t="str">
            <v>ПЕРЕСЛАВСКИЙ ЗАВОД ИНФОРМАЦИОННЫХ ТЕХНОЛОГИЙ "ЛИТ"</v>
          </cell>
          <cell r="C108">
            <v>0</v>
          </cell>
          <cell r="D108">
            <v>40</v>
          </cell>
          <cell r="E108">
            <v>16</v>
          </cell>
          <cell r="F108">
            <v>0</v>
          </cell>
          <cell r="G108">
            <v>40</v>
          </cell>
          <cell r="H108">
            <v>40</v>
          </cell>
          <cell r="I108">
            <v>16</v>
          </cell>
        </row>
        <row r="109">
          <cell r="A109" t="str">
            <v>04761090</v>
          </cell>
          <cell r="B109" t="str">
            <v>АО "ЗАРУБЕЖТРАНССТРОЙ"</v>
          </cell>
          <cell r="C109">
            <v>1</v>
          </cell>
          <cell r="D109">
            <v>5</v>
          </cell>
          <cell r="E109">
            <v>0</v>
          </cell>
          <cell r="F109">
            <v>0</v>
          </cell>
          <cell r="G109">
            <v>5</v>
          </cell>
          <cell r="H109">
            <v>5</v>
          </cell>
          <cell r="I109">
            <v>0</v>
          </cell>
          <cell r="J109">
            <v>0</v>
          </cell>
          <cell r="K109">
            <v>0</v>
          </cell>
        </row>
        <row r="110">
          <cell r="A110" t="str">
            <v>04803302</v>
          </cell>
          <cell r="B110" t="str">
            <v>АОЗТ "УПТК" ЮЖУРАЛЭНЕРГОСТРОЙ</v>
          </cell>
          <cell r="C110">
            <v>46</v>
          </cell>
          <cell r="D110">
            <v>48</v>
          </cell>
          <cell r="E110">
            <v>3</v>
          </cell>
          <cell r="F110">
            <v>14</v>
          </cell>
          <cell r="G110">
            <v>60</v>
          </cell>
          <cell r="H110">
            <v>60</v>
          </cell>
          <cell r="I110">
            <v>8</v>
          </cell>
          <cell r="J110">
            <v>0</v>
          </cell>
          <cell r="K110">
            <v>8</v>
          </cell>
        </row>
        <row r="111">
          <cell r="A111" t="str">
            <v>04807484</v>
          </cell>
          <cell r="B111" t="str">
            <v>ПО "ЕЛАБУЖСКИЙ ЗАВОД ЛЕГКОВЫХ АВТОМОБИЛЕЙ"</v>
          </cell>
          <cell r="C111">
            <v>3</v>
          </cell>
          <cell r="D111">
            <v>55</v>
          </cell>
          <cell r="E111">
            <v>3</v>
          </cell>
          <cell r="F111">
            <v>55</v>
          </cell>
          <cell r="G111">
            <v>0</v>
          </cell>
          <cell r="H111">
            <v>3</v>
          </cell>
          <cell r="I111">
            <v>0</v>
          </cell>
          <cell r="J111">
            <v>55</v>
          </cell>
        </row>
        <row r="112">
          <cell r="A112" t="str">
            <v>04824369</v>
          </cell>
          <cell r="B112" t="str">
            <v>"ДАЛЬНЕВОСТОЧНАЯ МОРСКАЯ ИНЖЕНЕРНО-ГЕОЛОГИЧЕСКАЯ ЭКСПЕДИЦИЯ" ГП</v>
          </cell>
          <cell r="C112">
            <v>0</v>
          </cell>
          <cell r="D112">
            <v>0</v>
          </cell>
          <cell r="E112">
            <v>0</v>
          </cell>
          <cell r="F112">
            <v>0</v>
          </cell>
          <cell r="G112">
            <v>0</v>
          </cell>
          <cell r="H112">
            <v>0</v>
          </cell>
          <cell r="I112">
            <v>0</v>
          </cell>
          <cell r="J112">
            <v>0</v>
          </cell>
          <cell r="K112">
            <v>0</v>
          </cell>
        </row>
        <row r="113">
          <cell r="A113" t="str">
            <v>04826168</v>
          </cell>
          <cell r="B113" t="str">
            <v>КУРЧАТОВСКОЕ МОНТАЖНОЕ УПР-Е ФИЛИАЛ АО "ЦЕНТРЭНЕРГОМОНТАЖ"</v>
          </cell>
          <cell r="C113">
            <v>11</v>
          </cell>
          <cell r="D113">
            <v>11</v>
          </cell>
          <cell r="E113">
            <v>11</v>
          </cell>
        </row>
        <row r="114">
          <cell r="A114" t="str">
            <v>04856985</v>
          </cell>
          <cell r="B114" t="str">
            <v>ОАО ККПК "КРАСНОДАРГЛАВСНАБ"</v>
          </cell>
          <cell r="C114">
            <v>1</v>
          </cell>
          <cell r="D114">
            <v>56</v>
          </cell>
          <cell r="E114">
            <v>56</v>
          </cell>
          <cell r="F114">
            <v>39</v>
          </cell>
          <cell r="G114">
            <v>35</v>
          </cell>
          <cell r="H114">
            <v>39</v>
          </cell>
          <cell r="I114">
            <v>35</v>
          </cell>
          <cell r="J114">
            <v>39</v>
          </cell>
        </row>
        <row r="115">
          <cell r="A115" t="str">
            <v>04884214</v>
          </cell>
          <cell r="B115" t="str">
            <v>ЗАО"АДС С ИНДИЕЙ "СОВИНКОМ-ЦЕНТР"</v>
          </cell>
          <cell r="C115">
            <v>46</v>
          </cell>
          <cell r="D115">
            <v>48</v>
          </cell>
          <cell r="E115">
            <v>3</v>
          </cell>
          <cell r="F115">
            <v>60</v>
          </cell>
          <cell r="G115">
            <v>0</v>
          </cell>
          <cell r="H115">
            <v>60</v>
          </cell>
          <cell r="I115">
            <v>0</v>
          </cell>
          <cell r="J115">
            <v>8</v>
          </cell>
          <cell r="K115">
            <v>8</v>
          </cell>
        </row>
        <row r="116">
          <cell r="A116" t="str">
            <v>05013527</v>
          </cell>
          <cell r="B116" t="str">
            <v>ЗАО "ВЛАДИМИРАГРОВОДСТРОЙ"</v>
          </cell>
          <cell r="C116">
            <v>3</v>
          </cell>
          <cell r="D116">
            <v>154</v>
          </cell>
          <cell r="E116">
            <v>3</v>
          </cell>
          <cell r="F116">
            <v>154</v>
          </cell>
          <cell r="G116">
            <v>0</v>
          </cell>
          <cell r="H116">
            <v>3</v>
          </cell>
          <cell r="I116">
            <v>0</v>
          </cell>
          <cell r="J116">
            <v>0</v>
          </cell>
          <cell r="K116">
            <v>154</v>
          </cell>
        </row>
        <row r="117">
          <cell r="A117" t="str">
            <v>05015070</v>
          </cell>
          <cell r="B117" t="str">
            <v>ДАО "ОРГЭНЕРГОГАЗ"</v>
          </cell>
          <cell r="C117">
            <v>0</v>
          </cell>
          <cell r="D117">
            <v>0</v>
          </cell>
          <cell r="E117">
            <v>0</v>
          </cell>
          <cell r="F117">
            <v>0</v>
          </cell>
          <cell r="G117">
            <v>0</v>
          </cell>
          <cell r="H117">
            <v>0</v>
          </cell>
          <cell r="I117">
            <v>0</v>
          </cell>
          <cell r="J117">
            <v>0</v>
          </cell>
          <cell r="K117">
            <v>0</v>
          </cell>
        </row>
        <row r="118">
          <cell r="A118" t="str">
            <v>05015124</v>
          </cell>
          <cell r="B118" t="str">
            <v>ПРЕДПРИЯТИЕ ПО ДОБЫЧЕ ТРАНСПОРТ.И ПЕРЕР.ГАЗА И ГАЗ.КОНДЕНСАТА"СУРГУТГАЗПРОМ"</v>
          </cell>
          <cell r="C118">
            <v>2</v>
          </cell>
          <cell r="D118">
            <v>2</v>
          </cell>
          <cell r="E118">
            <v>11</v>
          </cell>
        </row>
        <row r="119">
          <cell r="A119" t="str">
            <v>05047710</v>
          </cell>
          <cell r="B119" t="str">
            <v>АООТ ЗЕЛЕНОГРАДСКАЯ ШВЕЙНАЯ ФАБРИКА</v>
          </cell>
          <cell r="C119">
            <v>0</v>
          </cell>
          <cell r="D119">
            <v>35</v>
          </cell>
          <cell r="E119">
            <v>0</v>
          </cell>
          <cell r="F119">
            <v>35</v>
          </cell>
          <cell r="G119">
            <v>39</v>
          </cell>
          <cell r="H119">
            <v>0</v>
          </cell>
          <cell r="I119">
            <v>35</v>
          </cell>
          <cell r="J119">
            <v>39</v>
          </cell>
        </row>
        <row r="120">
          <cell r="A120" t="str">
            <v>05220976</v>
          </cell>
          <cell r="B120" t="str">
            <v>АО"МОСМЕХАНКОМПЛЕКТ"</v>
          </cell>
          <cell r="C120">
            <v>0</v>
          </cell>
          <cell r="D120">
            <v>4</v>
          </cell>
          <cell r="E120">
            <v>0</v>
          </cell>
          <cell r="F120">
            <v>4</v>
          </cell>
          <cell r="G120">
            <v>0</v>
          </cell>
          <cell r="H120">
            <v>0</v>
          </cell>
          <cell r="I120">
            <v>0</v>
          </cell>
          <cell r="J120">
            <v>0</v>
          </cell>
          <cell r="K120">
            <v>0</v>
          </cell>
          <cell r="L120">
            <v>4</v>
          </cell>
        </row>
        <row r="121">
          <cell r="A121" t="str">
            <v>05272358</v>
          </cell>
          <cell r="B121" t="str">
            <v>АООТ "КАЛУГАГЕОЛОГИЯ"</v>
          </cell>
          <cell r="C121">
            <v>4</v>
          </cell>
          <cell r="D121">
            <v>4</v>
          </cell>
          <cell r="E121">
            <v>0</v>
          </cell>
          <cell r="F121">
            <v>0</v>
          </cell>
          <cell r="G121">
            <v>0</v>
          </cell>
          <cell r="H121">
            <v>0</v>
          </cell>
          <cell r="I121">
            <v>0</v>
          </cell>
          <cell r="J121">
            <v>0</v>
          </cell>
          <cell r="K121">
            <v>4</v>
          </cell>
        </row>
        <row r="122">
          <cell r="A122" t="str">
            <v>05277671</v>
          </cell>
          <cell r="B122" t="str">
            <v>ОАО "РЕЗЕРВ-МАГРОС"</v>
          </cell>
          <cell r="C122">
            <v>0</v>
          </cell>
          <cell r="D122">
            <v>0</v>
          </cell>
          <cell r="E122">
            <v>0</v>
          </cell>
          <cell r="F122">
            <v>0</v>
          </cell>
          <cell r="G122">
            <v>0</v>
          </cell>
          <cell r="H122">
            <v>0</v>
          </cell>
          <cell r="I122">
            <v>0</v>
          </cell>
          <cell r="J122">
            <v>0</v>
          </cell>
          <cell r="K122">
            <v>0</v>
          </cell>
        </row>
        <row r="123">
          <cell r="A123" t="str">
            <v>05454190</v>
          </cell>
          <cell r="B123" t="str">
            <v>АО "БИЙСКИЙ КОТЕЛЬНЫЙ ЗАВОД"</v>
          </cell>
          <cell r="C123">
            <v>2</v>
          </cell>
          <cell r="D123">
            <v>2</v>
          </cell>
          <cell r="E123">
            <v>3</v>
          </cell>
          <cell r="F123">
            <v>0</v>
          </cell>
          <cell r="G123">
            <v>3</v>
          </cell>
          <cell r="H123">
            <v>0</v>
          </cell>
          <cell r="I123">
            <v>0</v>
          </cell>
          <cell r="J123">
            <v>0</v>
          </cell>
          <cell r="K123">
            <v>0</v>
          </cell>
          <cell r="L123">
            <v>3</v>
          </cell>
        </row>
        <row r="124">
          <cell r="A124" t="str">
            <v>05455082</v>
          </cell>
          <cell r="B124" t="str">
            <v>ГП"ТЕХМАШКОМПЛЕКС"</v>
          </cell>
          <cell r="C124">
            <v>0</v>
          </cell>
          <cell r="D124">
            <v>0</v>
          </cell>
          <cell r="E124">
            <v>0</v>
          </cell>
          <cell r="F124">
            <v>0</v>
          </cell>
          <cell r="G124">
            <v>0</v>
          </cell>
          <cell r="H124">
            <v>0</v>
          </cell>
          <cell r="I124">
            <v>0</v>
          </cell>
          <cell r="J124">
            <v>0</v>
          </cell>
          <cell r="K124">
            <v>0</v>
          </cell>
          <cell r="L124">
            <v>0</v>
          </cell>
        </row>
        <row r="125">
          <cell r="A125" t="str">
            <v>05625006</v>
          </cell>
          <cell r="B125" t="str">
            <v>АООТ "НПО КУЗРОБОТ"</v>
          </cell>
          <cell r="C125">
            <v>64</v>
          </cell>
          <cell r="D125">
            <v>64</v>
          </cell>
          <cell r="E125">
            <v>1434</v>
          </cell>
          <cell r="F125">
            <v>492</v>
          </cell>
          <cell r="G125">
            <v>964</v>
          </cell>
          <cell r="H125">
            <v>2590</v>
          </cell>
          <cell r="I125">
            <v>1434</v>
          </cell>
          <cell r="J125">
            <v>492</v>
          </cell>
          <cell r="K125">
            <v>964</v>
          </cell>
          <cell r="L125">
            <v>513</v>
          </cell>
        </row>
        <row r="126">
          <cell r="A126" t="str">
            <v>05742781</v>
          </cell>
          <cell r="B126" t="str">
            <v>ОАО "ИРКУТСККАБЕЛЬ"</v>
          </cell>
          <cell r="C126">
            <v>4</v>
          </cell>
          <cell r="D126">
            <v>2</v>
          </cell>
          <cell r="E126">
            <v>4</v>
          </cell>
          <cell r="F126">
            <v>2</v>
          </cell>
          <cell r="G126">
            <v>0</v>
          </cell>
          <cell r="H126">
            <v>0</v>
          </cell>
          <cell r="I126">
            <v>0</v>
          </cell>
          <cell r="J126">
            <v>0</v>
          </cell>
          <cell r="K126">
            <v>4</v>
          </cell>
          <cell r="L126">
            <v>2</v>
          </cell>
        </row>
        <row r="127">
          <cell r="A127" t="str">
            <v>05744656</v>
          </cell>
          <cell r="B127" t="str">
            <v>АООТ "РУМО"</v>
          </cell>
          <cell r="C127">
            <v>0</v>
          </cell>
          <cell r="D127">
            <v>0</v>
          </cell>
          <cell r="E127">
            <v>0</v>
          </cell>
          <cell r="F127">
            <v>0</v>
          </cell>
          <cell r="G127">
            <v>0</v>
          </cell>
          <cell r="H127">
            <v>0</v>
          </cell>
          <cell r="I127">
            <v>0</v>
          </cell>
          <cell r="J127">
            <v>0</v>
          </cell>
          <cell r="K127">
            <v>0</v>
          </cell>
          <cell r="L127">
            <v>0</v>
          </cell>
        </row>
        <row r="128">
          <cell r="A128" t="str">
            <v>05744892</v>
          </cell>
          <cell r="B128" t="str">
            <v>АО "ГАЗ"</v>
          </cell>
          <cell r="C128">
            <v>10</v>
          </cell>
          <cell r="D128">
            <v>10</v>
          </cell>
          <cell r="E128">
            <v>0</v>
          </cell>
          <cell r="F128">
            <v>3</v>
          </cell>
          <cell r="G128">
            <v>3</v>
          </cell>
          <cell r="H128">
            <v>0</v>
          </cell>
          <cell r="I128">
            <v>3</v>
          </cell>
          <cell r="J128">
            <v>0</v>
          </cell>
          <cell r="K128">
            <v>0</v>
          </cell>
          <cell r="L128">
            <v>3</v>
          </cell>
        </row>
        <row r="129">
          <cell r="A129" t="str">
            <v>05754293</v>
          </cell>
          <cell r="B129" t="str">
            <v>АООТ ЭХМЗ</v>
          </cell>
          <cell r="C129">
            <v>1</v>
          </cell>
          <cell r="D129">
            <v>0</v>
          </cell>
          <cell r="E129">
            <v>1</v>
          </cell>
          <cell r="F129">
            <v>1</v>
          </cell>
          <cell r="G129">
            <v>0</v>
          </cell>
          <cell r="H129">
            <v>0</v>
          </cell>
          <cell r="I129">
            <v>0</v>
          </cell>
          <cell r="J129">
            <v>0</v>
          </cell>
          <cell r="K129">
            <v>0</v>
          </cell>
          <cell r="L129">
            <v>0</v>
          </cell>
        </row>
        <row r="130">
          <cell r="A130" t="str">
            <v>05757653</v>
          </cell>
          <cell r="B130" t="str">
            <v>АО КУЗНЕЦКИЙ МЕТАЛЛУРГИЧЕСКИЙ КОМБ</v>
          </cell>
          <cell r="C130">
            <v>117</v>
          </cell>
          <cell r="D130">
            <v>117</v>
          </cell>
          <cell r="E130">
            <v>13</v>
          </cell>
          <cell r="F130">
            <v>1434</v>
          </cell>
          <cell r="G130">
            <v>86</v>
          </cell>
          <cell r="H130">
            <v>40</v>
          </cell>
          <cell r="I130">
            <v>1434</v>
          </cell>
          <cell r="J130">
            <v>86</v>
          </cell>
          <cell r="K130">
            <v>111</v>
          </cell>
          <cell r="L130">
            <v>111</v>
          </cell>
        </row>
        <row r="131">
          <cell r="A131" t="str">
            <v>05757665</v>
          </cell>
          <cell r="B131" t="str">
            <v>АО "НОВОЛИПЕЦКИЙ МЕТКОМБИНАТ"</v>
          </cell>
          <cell r="C131">
            <v>101</v>
          </cell>
          <cell r="D131">
            <v>101</v>
          </cell>
          <cell r="E131">
            <v>180</v>
          </cell>
          <cell r="F131">
            <v>36</v>
          </cell>
          <cell r="G131">
            <v>127</v>
          </cell>
          <cell r="H131">
            <v>180</v>
          </cell>
          <cell r="I131">
            <v>36</v>
          </cell>
          <cell r="J131">
            <v>2</v>
          </cell>
          <cell r="K131">
            <v>0</v>
          </cell>
          <cell r="L131">
            <v>2</v>
          </cell>
        </row>
        <row r="132">
          <cell r="A132" t="str">
            <v>05757676</v>
          </cell>
          <cell r="B132" t="str">
            <v>АО "ЗАПСИБМЕТКОМБИНАТ"</v>
          </cell>
          <cell r="C132">
            <v>0</v>
          </cell>
          <cell r="D132">
            <v>0</v>
          </cell>
          <cell r="E132">
            <v>67</v>
          </cell>
          <cell r="F132">
            <v>97</v>
          </cell>
          <cell r="G132">
            <v>67</v>
          </cell>
          <cell r="H132">
            <v>0</v>
          </cell>
          <cell r="I132">
            <v>67</v>
          </cell>
          <cell r="J132">
            <v>0</v>
          </cell>
          <cell r="K132">
            <v>0</v>
          </cell>
          <cell r="L132">
            <v>0</v>
          </cell>
        </row>
        <row r="133">
          <cell r="A133" t="str">
            <v>05757713</v>
          </cell>
          <cell r="B133" t="str">
            <v>ОАО "ВИЗ"(ВЕРХ-ИСЕТСКИЙ МЕТАЛЛУРГИЧЕСКИЙ ЗАВОД)                              076</v>
          </cell>
          <cell r="C133">
            <v>10</v>
          </cell>
          <cell r="D133">
            <v>10</v>
          </cell>
          <cell r="E133">
            <v>50</v>
          </cell>
          <cell r="F133">
            <v>3</v>
          </cell>
          <cell r="G133">
            <v>3</v>
          </cell>
          <cell r="H133">
            <v>0</v>
          </cell>
          <cell r="I133">
            <v>0</v>
          </cell>
          <cell r="J133">
            <v>0</v>
          </cell>
          <cell r="K133">
            <v>0</v>
          </cell>
          <cell r="L133">
            <v>50</v>
          </cell>
        </row>
        <row r="134">
          <cell r="A134" t="str">
            <v>05757771</v>
          </cell>
          <cell r="B134" t="str">
            <v>НОВОСИБИРСКИЙ МЕТАЛЛУРГИЧЕСКИЙ ЗАВОД</v>
          </cell>
          <cell r="C134">
            <v>657</v>
          </cell>
          <cell r="D134">
            <v>657</v>
          </cell>
          <cell r="E134">
            <v>448</v>
          </cell>
          <cell r="F134">
            <v>238</v>
          </cell>
          <cell r="G134">
            <v>41</v>
          </cell>
          <cell r="H134">
            <v>17</v>
          </cell>
          <cell r="I134">
            <v>41</v>
          </cell>
          <cell r="J134">
            <v>0</v>
          </cell>
          <cell r="K134">
            <v>41</v>
          </cell>
        </row>
        <row r="135">
          <cell r="A135" t="str">
            <v>05757848</v>
          </cell>
          <cell r="B135" t="str">
            <v>АО "ВЫКСУНСКИЙ МЕТАЛЛУРГИЧЕСКИЙ ЗАВОД"</v>
          </cell>
          <cell r="C135">
            <v>670</v>
          </cell>
          <cell r="D135">
            <v>865</v>
          </cell>
          <cell r="E135">
            <v>2053</v>
          </cell>
          <cell r="F135">
            <v>1178</v>
          </cell>
          <cell r="G135">
            <v>2792</v>
          </cell>
          <cell r="H135">
            <v>207</v>
          </cell>
          <cell r="I135">
            <v>2763</v>
          </cell>
          <cell r="J135">
            <v>827</v>
          </cell>
          <cell r="K135">
            <v>311</v>
          </cell>
          <cell r="L135">
            <v>986</v>
          </cell>
        </row>
        <row r="136">
          <cell r="A136" t="str">
            <v>05757854</v>
          </cell>
          <cell r="B136" t="str">
            <v>АООТ МОСКОВСКИЙ ТРУБНЫЙ ЗАВОД "ФИЛИТ"</v>
          </cell>
          <cell r="C136">
            <v>50</v>
          </cell>
          <cell r="D136">
            <v>199</v>
          </cell>
          <cell r="E136">
            <v>91</v>
          </cell>
          <cell r="F136">
            <v>122</v>
          </cell>
          <cell r="G136">
            <v>113</v>
          </cell>
          <cell r="H136">
            <v>156</v>
          </cell>
          <cell r="I136">
            <v>94</v>
          </cell>
          <cell r="J136">
            <v>149</v>
          </cell>
          <cell r="K136">
            <v>111</v>
          </cell>
          <cell r="L136">
            <v>119</v>
          </cell>
        </row>
        <row r="137">
          <cell r="A137" t="str">
            <v>05763665</v>
          </cell>
          <cell r="B137" t="str">
            <v>АО ОТ З-Д ТЯЖЕЛОГО МАШИНОСТРОЕНИЯ ИМ. КУЙБЫШЕВА</v>
          </cell>
          <cell r="C137">
            <v>25</v>
          </cell>
          <cell r="D137">
            <v>97</v>
          </cell>
          <cell r="E137">
            <v>25</v>
          </cell>
          <cell r="F137">
            <v>97</v>
          </cell>
          <cell r="G137">
            <v>67</v>
          </cell>
          <cell r="H137">
            <v>0</v>
          </cell>
          <cell r="I137">
            <v>67</v>
          </cell>
        </row>
        <row r="138">
          <cell r="A138" t="str">
            <v>05763843</v>
          </cell>
          <cell r="B138" t="str">
            <v>OАО "КОЛОМЕНСКИЙ ЗАВОД"</v>
          </cell>
          <cell r="C138">
            <v>0</v>
          </cell>
          <cell r="D138">
            <v>50</v>
          </cell>
          <cell r="E138">
            <v>0</v>
          </cell>
          <cell r="F138">
            <v>50</v>
          </cell>
          <cell r="G138">
            <v>0</v>
          </cell>
          <cell r="H138">
            <v>0</v>
          </cell>
          <cell r="I138">
            <v>0</v>
          </cell>
          <cell r="J138">
            <v>0</v>
          </cell>
          <cell r="K138">
            <v>0</v>
          </cell>
          <cell r="L138">
            <v>50</v>
          </cell>
        </row>
        <row r="139">
          <cell r="A139" t="str">
            <v>05764417</v>
          </cell>
          <cell r="B139" t="str">
            <v>АООТ "ИЖОРСКИЕ ЗАВОДЫ"</v>
          </cell>
          <cell r="C139">
            <v>0</v>
          </cell>
          <cell r="D139">
            <v>0</v>
          </cell>
          <cell r="E139">
            <v>448</v>
          </cell>
          <cell r="F139">
            <v>238</v>
          </cell>
          <cell r="G139">
            <v>40</v>
          </cell>
          <cell r="H139">
            <v>17</v>
          </cell>
          <cell r="I139">
            <v>40</v>
          </cell>
          <cell r="J139">
            <v>33</v>
          </cell>
          <cell r="K139">
            <v>40</v>
          </cell>
          <cell r="L139">
            <v>33</v>
          </cell>
        </row>
        <row r="140">
          <cell r="A140" t="str">
            <v>05764432</v>
          </cell>
          <cell r="B140" t="str">
            <v>АО "КРАСНЫЙ КОТЕЛЬЩИК"</v>
          </cell>
          <cell r="C140">
            <v>670</v>
          </cell>
          <cell r="D140">
            <v>865</v>
          </cell>
          <cell r="E140">
            <v>2053</v>
          </cell>
          <cell r="F140">
            <v>33</v>
          </cell>
          <cell r="G140">
            <v>2792</v>
          </cell>
          <cell r="H140">
            <v>207</v>
          </cell>
          <cell r="I140">
            <v>2763</v>
          </cell>
          <cell r="J140">
            <v>827</v>
          </cell>
          <cell r="K140">
            <v>311</v>
          </cell>
          <cell r="L140">
            <v>986</v>
          </cell>
        </row>
        <row r="141">
          <cell r="A141" t="str">
            <v>05764452</v>
          </cell>
          <cell r="B141" t="str">
            <v>. АООТ "НЕВСКИЙ ЗАВОД"</v>
          </cell>
          <cell r="C141">
            <v>50</v>
          </cell>
          <cell r="D141">
            <v>199</v>
          </cell>
          <cell r="E141">
            <v>91</v>
          </cell>
          <cell r="F141">
            <v>122</v>
          </cell>
          <cell r="G141">
            <v>113</v>
          </cell>
          <cell r="H141">
            <v>156</v>
          </cell>
          <cell r="I141">
            <v>94</v>
          </cell>
          <cell r="J141">
            <v>0</v>
          </cell>
          <cell r="K141">
            <v>111</v>
          </cell>
          <cell r="L141">
            <v>119</v>
          </cell>
        </row>
        <row r="142">
          <cell r="A142" t="str">
            <v>05766936</v>
          </cell>
          <cell r="B142" t="str">
            <v>ОАО "ФРИТЕКС"</v>
          </cell>
          <cell r="C142">
            <v>25</v>
          </cell>
          <cell r="D142">
            <v>2</v>
          </cell>
          <cell r="E142">
            <v>25</v>
          </cell>
          <cell r="F142">
            <v>2</v>
          </cell>
          <cell r="G142">
            <v>2</v>
          </cell>
        </row>
        <row r="143">
          <cell r="A143" t="str">
            <v>05767048</v>
          </cell>
          <cell r="B143" t="str">
            <v>АОЗТ "СИБРУДА"</v>
          </cell>
          <cell r="C143">
            <v>208</v>
          </cell>
          <cell r="D143">
            <v>208</v>
          </cell>
          <cell r="E143">
            <v>0</v>
          </cell>
          <cell r="F143">
            <v>0</v>
          </cell>
          <cell r="G143">
            <v>0</v>
          </cell>
          <cell r="H143">
            <v>0</v>
          </cell>
          <cell r="I143">
            <v>0</v>
          </cell>
          <cell r="J143">
            <v>0</v>
          </cell>
          <cell r="K143">
            <v>0</v>
          </cell>
        </row>
        <row r="144">
          <cell r="A144" t="str">
            <v>05770858</v>
          </cell>
          <cell r="B144" t="str">
            <v>ОАО "РАЗРЕЗ БОРОДИНСКИЙ"                                                  /Б/</v>
          </cell>
          <cell r="C144">
            <v>0</v>
          </cell>
          <cell r="D144">
            <v>0</v>
          </cell>
          <cell r="E144">
            <v>3</v>
          </cell>
          <cell r="F144">
            <v>40</v>
          </cell>
          <cell r="G144">
            <v>3</v>
          </cell>
          <cell r="H144">
            <v>0</v>
          </cell>
          <cell r="I144">
            <v>0</v>
          </cell>
          <cell r="J144">
            <v>0</v>
          </cell>
          <cell r="K144">
            <v>40</v>
          </cell>
          <cell r="L144">
            <v>3</v>
          </cell>
        </row>
        <row r="145">
          <cell r="A145" t="str">
            <v>05785649</v>
          </cell>
          <cell r="B145" t="str">
            <v>АООТ "АЛТАЙДИЗЕЛЬ"</v>
          </cell>
          <cell r="C145">
            <v>0</v>
          </cell>
          <cell r="D145">
            <v>0</v>
          </cell>
          <cell r="E145">
            <v>0</v>
          </cell>
          <cell r="F145">
            <v>0</v>
          </cell>
          <cell r="G145">
            <v>0</v>
          </cell>
        </row>
        <row r="146">
          <cell r="A146" t="str">
            <v>05785862</v>
          </cell>
          <cell r="B146" t="str">
            <v>СИБЗАВОД ИМ.БОРЦОВ РЕВОЛЮЦИИ</v>
          </cell>
          <cell r="C146">
            <v>5</v>
          </cell>
          <cell r="D146">
            <v>5</v>
          </cell>
          <cell r="E146">
            <v>0</v>
          </cell>
          <cell r="F146">
            <v>0</v>
          </cell>
          <cell r="G146">
            <v>0</v>
          </cell>
          <cell r="H146">
            <v>0</v>
          </cell>
          <cell r="I146">
            <v>0</v>
          </cell>
          <cell r="J146">
            <v>5</v>
          </cell>
        </row>
        <row r="147">
          <cell r="A147" t="str">
            <v>05785922</v>
          </cell>
          <cell r="B147" t="str">
            <v>ОАО"РОСТСЕЛЬМАШ"</v>
          </cell>
          <cell r="C147">
            <v>2</v>
          </cell>
          <cell r="D147">
            <v>0</v>
          </cell>
          <cell r="E147">
            <v>2</v>
          </cell>
          <cell r="F147">
            <v>0</v>
          </cell>
          <cell r="G147">
            <v>2</v>
          </cell>
          <cell r="H147">
            <v>0</v>
          </cell>
          <cell r="I147">
            <v>0</v>
          </cell>
          <cell r="J147">
            <v>0</v>
          </cell>
          <cell r="K147">
            <v>0</v>
          </cell>
        </row>
        <row r="148">
          <cell r="A148" t="str">
            <v>05790484</v>
          </cell>
          <cell r="B148" t="str">
            <v>АО ПО "ИСКОЖ"</v>
          </cell>
          <cell r="C148">
            <v>208</v>
          </cell>
          <cell r="D148">
            <v>208</v>
          </cell>
          <cell r="E148">
            <v>5</v>
          </cell>
          <cell r="F148">
            <v>11</v>
          </cell>
          <cell r="G148">
            <v>5</v>
          </cell>
          <cell r="H148">
            <v>5</v>
          </cell>
          <cell r="I148">
            <v>14</v>
          </cell>
          <cell r="J148">
            <v>5</v>
          </cell>
        </row>
        <row r="149">
          <cell r="A149" t="str">
            <v>05797233</v>
          </cell>
          <cell r="B149" t="str">
            <v>АООТ КАМЫШИНСКИЙ ОПЫТНЫЙ ЗАВОД         "ТРАНСНЕФТЕАВТОМАТИКА"</v>
          </cell>
          <cell r="C149">
            <v>21</v>
          </cell>
          <cell r="D149">
            <v>3</v>
          </cell>
          <cell r="E149">
            <v>21</v>
          </cell>
          <cell r="F149">
            <v>3</v>
          </cell>
          <cell r="G149">
            <v>0</v>
          </cell>
          <cell r="H149">
            <v>0</v>
          </cell>
          <cell r="I149">
            <v>0</v>
          </cell>
          <cell r="J149">
            <v>0</v>
          </cell>
          <cell r="K149">
            <v>21</v>
          </cell>
          <cell r="L149">
            <v>3</v>
          </cell>
        </row>
        <row r="150">
          <cell r="A150" t="str">
            <v>05799321</v>
          </cell>
          <cell r="B150" t="str">
            <v>АООТ "БЕЛЭНЕРГОМАШ"</v>
          </cell>
          <cell r="C150">
            <v>0</v>
          </cell>
          <cell r="D150">
            <v>0</v>
          </cell>
          <cell r="E150">
            <v>0</v>
          </cell>
          <cell r="F150">
            <v>0</v>
          </cell>
          <cell r="G150">
            <v>0</v>
          </cell>
          <cell r="H150">
            <v>10</v>
          </cell>
          <cell r="I150">
            <v>0</v>
          </cell>
          <cell r="J150">
            <v>0</v>
          </cell>
          <cell r="K150">
            <v>10</v>
          </cell>
        </row>
        <row r="151">
          <cell r="A151" t="str">
            <v>05799427</v>
          </cell>
          <cell r="B151" t="str">
            <v>АООТ "ПРИКАСПИЙБУРНЕФТЬ"</v>
          </cell>
          <cell r="C151">
            <v>30</v>
          </cell>
          <cell r="D151">
            <v>5</v>
          </cell>
          <cell r="E151">
            <v>30</v>
          </cell>
          <cell r="F151">
            <v>5</v>
          </cell>
          <cell r="G151">
            <v>0</v>
          </cell>
          <cell r="H151">
            <v>0</v>
          </cell>
          <cell r="I151">
            <v>30</v>
          </cell>
          <cell r="J151">
            <v>5</v>
          </cell>
        </row>
        <row r="152">
          <cell r="A152" t="str">
            <v>05801012</v>
          </cell>
          <cell r="B152" t="str">
            <v>ОАО "ИЭМЗ"</v>
          </cell>
          <cell r="C152">
            <v>0</v>
          </cell>
          <cell r="D152">
            <v>45</v>
          </cell>
          <cell r="E152">
            <v>0</v>
          </cell>
          <cell r="F152">
            <v>45</v>
          </cell>
          <cell r="G152">
            <v>0</v>
          </cell>
          <cell r="H152">
            <v>0</v>
          </cell>
          <cell r="I152">
            <v>0</v>
          </cell>
          <cell r="J152">
            <v>0</v>
          </cell>
          <cell r="K152">
            <v>0</v>
          </cell>
          <cell r="L152">
            <v>45</v>
          </cell>
        </row>
        <row r="153">
          <cell r="A153" t="str">
            <v>05804803</v>
          </cell>
          <cell r="B153" t="str">
            <v>АО "МЕТРОВАГОНМАШ"</v>
          </cell>
          <cell r="C153">
            <v>3</v>
          </cell>
          <cell r="D153">
            <v>3</v>
          </cell>
          <cell r="E153">
            <v>0</v>
          </cell>
          <cell r="F153">
            <v>11</v>
          </cell>
          <cell r="G153">
            <v>1</v>
          </cell>
          <cell r="H153">
            <v>5</v>
          </cell>
          <cell r="I153">
            <v>1</v>
          </cell>
          <cell r="J153">
            <v>5</v>
          </cell>
          <cell r="K153">
            <v>3</v>
          </cell>
          <cell r="L153">
            <v>3</v>
          </cell>
        </row>
        <row r="154">
          <cell r="A154" t="str">
            <v>05808600</v>
          </cell>
          <cell r="B154" t="str">
            <v>АО "АВТОУАЗ"</v>
          </cell>
          <cell r="C154">
            <v>35</v>
          </cell>
          <cell r="D154">
            <v>38</v>
          </cell>
          <cell r="E154">
            <v>21</v>
          </cell>
          <cell r="F154">
            <v>35</v>
          </cell>
          <cell r="G154">
            <v>38</v>
          </cell>
          <cell r="H154">
            <v>21</v>
          </cell>
          <cell r="I154">
            <v>36</v>
          </cell>
          <cell r="J154">
            <v>38</v>
          </cell>
          <cell r="K154">
            <v>21</v>
          </cell>
          <cell r="L154">
            <v>36</v>
          </cell>
        </row>
        <row r="155">
          <cell r="A155" t="str">
            <v>05822014</v>
          </cell>
          <cell r="B155" t="str">
            <v>ТОО СП "ИНБИО"</v>
          </cell>
          <cell r="C155">
            <v>0</v>
          </cell>
          <cell r="D155">
            <v>0</v>
          </cell>
          <cell r="E155">
            <v>10</v>
          </cell>
          <cell r="F155">
            <v>0</v>
          </cell>
          <cell r="G155">
            <v>0</v>
          </cell>
          <cell r="H155">
            <v>0</v>
          </cell>
          <cell r="I155">
            <v>0</v>
          </cell>
          <cell r="J155">
            <v>0</v>
          </cell>
          <cell r="K155">
            <v>10</v>
          </cell>
        </row>
        <row r="156">
          <cell r="A156" t="str">
            <v>05829625</v>
          </cell>
          <cell r="B156" t="str">
            <v>АОЗТ "СИСАФИКО"</v>
          </cell>
          <cell r="C156">
            <v>30</v>
          </cell>
          <cell r="D156">
            <v>0</v>
          </cell>
          <cell r="E156">
            <v>30</v>
          </cell>
          <cell r="F156">
            <v>0</v>
          </cell>
          <cell r="G156">
            <v>0</v>
          </cell>
          <cell r="H156">
            <v>0</v>
          </cell>
          <cell r="I156">
            <v>30</v>
          </cell>
          <cell r="J156">
            <v>0</v>
          </cell>
          <cell r="K156">
            <v>0</v>
          </cell>
          <cell r="L156">
            <v>0</v>
          </cell>
        </row>
        <row r="157">
          <cell r="A157" t="str">
            <v>06023150</v>
          </cell>
          <cell r="B157" t="str">
            <v>КООПЕРАТИВ ЦНТУ "ПРОМЕТЕЙ"</v>
          </cell>
          <cell r="C157">
            <v>2</v>
          </cell>
          <cell r="D157">
            <v>1</v>
          </cell>
          <cell r="E157">
            <v>0</v>
          </cell>
          <cell r="F157">
            <v>2</v>
          </cell>
          <cell r="G157">
            <v>1</v>
          </cell>
          <cell r="H157">
            <v>0</v>
          </cell>
          <cell r="I157">
            <v>2</v>
          </cell>
          <cell r="J157">
            <v>1</v>
          </cell>
          <cell r="K157">
            <v>0</v>
          </cell>
          <cell r="L157">
            <v>0</v>
          </cell>
        </row>
        <row r="158">
          <cell r="A158" t="str">
            <v>06995099</v>
          </cell>
          <cell r="B158" t="str">
            <v>АРТЕЛЬ СТАРАТЕЛЕЙ ХАБАРОВСКАЯ</v>
          </cell>
          <cell r="C158">
            <v>3</v>
          </cell>
          <cell r="D158">
            <v>3</v>
          </cell>
          <cell r="E158">
            <v>0</v>
          </cell>
          <cell r="F158">
            <v>3</v>
          </cell>
          <cell r="G158">
            <v>2</v>
          </cell>
          <cell r="H158">
            <v>3</v>
          </cell>
          <cell r="I158">
            <v>2</v>
          </cell>
          <cell r="J158">
            <v>0</v>
          </cell>
          <cell r="K158">
            <v>0</v>
          </cell>
          <cell r="L158">
            <v>3</v>
          </cell>
        </row>
        <row r="159">
          <cell r="A159" t="str">
            <v>07500013</v>
          </cell>
          <cell r="B159" t="str">
            <v>МОСКОВСКОЕ АВИАЦИОННОЕ ПРОИЗВОДСТВЕННОЕ ОБЪЕДИНЕНИЕ "МИГ"</v>
          </cell>
          <cell r="C159">
            <v>35</v>
          </cell>
          <cell r="D159">
            <v>0</v>
          </cell>
          <cell r="E159">
            <v>38</v>
          </cell>
          <cell r="F159">
            <v>35</v>
          </cell>
          <cell r="G159">
            <v>0</v>
          </cell>
          <cell r="H159">
            <v>0</v>
          </cell>
          <cell r="I159">
            <v>36</v>
          </cell>
          <cell r="J159">
            <v>38</v>
          </cell>
          <cell r="K159">
            <v>0</v>
          </cell>
          <cell r="L159">
            <v>36</v>
          </cell>
        </row>
        <row r="160">
          <cell r="A160" t="str">
            <v>07501107</v>
          </cell>
          <cell r="B160" t="str">
            <v>ОРСКИЙ МАШИНОСТРОИТЕЛЬНЫЙ ЗАВОД</v>
          </cell>
          <cell r="C160">
            <v>0</v>
          </cell>
          <cell r="D160">
            <v>0</v>
          </cell>
          <cell r="E160">
            <v>14</v>
          </cell>
        </row>
        <row r="161">
          <cell r="A161" t="str">
            <v>07502259</v>
          </cell>
          <cell r="B161" t="str">
            <v>ЦНИИТС ГОС.ПРЕДПРИЯТИЕ</v>
          </cell>
          <cell r="C161">
            <v>8</v>
          </cell>
          <cell r="D161">
            <v>0</v>
          </cell>
          <cell r="E161">
            <v>8</v>
          </cell>
          <cell r="F161">
            <v>0</v>
          </cell>
          <cell r="G161">
            <v>0</v>
          </cell>
          <cell r="H161">
            <v>0</v>
          </cell>
          <cell r="I161">
            <v>0</v>
          </cell>
          <cell r="J161">
            <v>8</v>
          </cell>
          <cell r="K161">
            <v>0</v>
          </cell>
          <cell r="L161">
            <v>0</v>
          </cell>
        </row>
        <row r="162">
          <cell r="A162" t="str">
            <v>07504815</v>
          </cell>
          <cell r="B162" t="str">
            <v>ОМСКОЕ МОТОРОСТРОИТЕЛЬНОЕ ПО ИМ.БАРАНОВА</v>
          </cell>
          <cell r="C162">
            <v>0</v>
          </cell>
          <cell r="D162">
            <v>2</v>
          </cell>
          <cell r="E162">
            <v>0</v>
          </cell>
          <cell r="F162">
            <v>0</v>
          </cell>
          <cell r="G162">
            <v>2</v>
          </cell>
          <cell r="H162">
            <v>1</v>
          </cell>
          <cell r="I162">
            <v>2</v>
          </cell>
          <cell r="J162">
            <v>1</v>
          </cell>
          <cell r="K162">
            <v>0</v>
          </cell>
          <cell r="L162">
            <v>0</v>
          </cell>
        </row>
        <row r="163">
          <cell r="A163" t="str">
            <v>07504910</v>
          </cell>
          <cell r="B163" t="str">
            <v>ОАО ИАПО (ИРКУТСКОЕ АВИАЦИОННОЕ ПРОИЗВОДСТВЕННОЕ ОБЬЕДИНЕНИЕ)</v>
          </cell>
          <cell r="C163">
            <v>0</v>
          </cell>
          <cell r="D163">
            <v>0</v>
          </cell>
          <cell r="E163">
            <v>0</v>
          </cell>
          <cell r="F163">
            <v>0</v>
          </cell>
          <cell r="G163">
            <v>0</v>
          </cell>
          <cell r="H163">
            <v>0</v>
          </cell>
          <cell r="I163">
            <v>0</v>
          </cell>
        </row>
        <row r="164">
          <cell r="A164" t="str">
            <v>07512140</v>
          </cell>
          <cell r="B164" t="str">
            <v>БАРНАУЛЬСКИЙ СТАНКОСТРОИТЕЛЬНЫЙ ЗАВОД АО</v>
          </cell>
          <cell r="C164">
            <v>40</v>
          </cell>
          <cell r="D164">
            <v>0</v>
          </cell>
          <cell r="E164">
            <v>40</v>
          </cell>
          <cell r="F164">
            <v>40</v>
          </cell>
          <cell r="G164">
            <v>0</v>
          </cell>
          <cell r="H164">
            <v>0</v>
          </cell>
        </row>
        <row r="165">
          <cell r="A165" t="str">
            <v>07513234</v>
          </cell>
          <cell r="B165" t="str">
            <v>ГОСУДАРСТВЕННЫЙ ОБУХОВСКИЙ ЗАВОД</v>
          </cell>
          <cell r="C165">
            <v>20</v>
          </cell>
          <cell r="D165">
            <v>12</v>
          </cell>
          <cell r="E165">
            <v>12</v>
          </cell>
          <cell r="F165">
            <v>21</v>
          </cell>
          <cell r="G165">
            <v>0</v>
          </cell>
          <cell r="H165">
            <v>17</v>
          </cell>
        </row>
        <row r="166">
          <cell r="A166" t="str">
            <v>07513317</v>
          </cell>
          <cell r="B166" t="str">
            <v>ЗАО "САЗ"</v>
          </cell>
          <cell r="C166">
            <v>8</v>
          </cell>
          <cell r="D166">
            <v>0</v>
          </cell>
          <cell r="E166">
            <v>0</v>
          </cell>
          <cell r="F166">
            <v>8</v>
          </cell>
          <cell r="G166">
            <v>0</v>
          </cell>
          <cell r="H166">
            <v>0</v>
          </cell>
          <cell r="I166">
            <v>0</v>
          </cell>
          <cell r="J166">
            <v>8</v>
          </cell>
          <cell r="K166">
            <v>0</v>
          </cell>
          <cell r="L166">
            <v>0</v>
          </cell>
        </row>
        <row r="167">
          <cell r="A167" t="str">
            <v>07514311</v>
          </cell>
          <cell r="B167" t="str">
            <v>АО "БЕЛОКАЛИТВИНСКОЕ МЕТАЛЛУРГИЧЕСКОЕ ПРОИЗВОДСТВЕННОЕ ОБЪЕДИНЕНИЕ"</v>
          </cell>
          <cell r="C167">
            <v>0</v>
          </cell>
          <cell r="D167">
            <v>0</v>
          </cell>
          <cell r="E167">
            <v>0</v>
          </cell>
          <cell r="F167">
            <v>0</v>
          </cell>
        </row>
        <row r="168">
          <cell r="A168" t="str">
            <v>07514512</v>
          </cell>
          <cell r="B168" t="str">
            <v>АООТ "РЫБИНСКИЕ МОТОРЫ"</v>
          </cell>
          <cell r="C168">
            <v>0</v>
          </cell>
          <cell r="D168">
            <v>0</v>
          </cell>
          <cell r="E168">
            <v>0</v>
          </cell>
          <cell r="F168">
            <v>0</v>
          </cell>
          <cell r="G168">
            <v>0</v>
          </cell>
          <cell r="H168">
            <v>0</v>
          </cell>
          <cell r="I168">
            <v>0</v>
          </cell>
          <cell r="J168">
            <v>0</v>
          </cell>
          <cell r="K168">
            <v>0</v>
          </cell>
          <cell r="L168">
            <v>0</v>
          </cell>
        </row>
        <row r="169">
          <cell r="A169" t="str">
            <v>07516103</v>
          </cell>
          <cell r="B169" t="str">
            <v>ГПО "СИБПРИБОРМАШ"</v>
          </cell>
          <cell r="C169">
            <v>10</v>
          </cell>
          <cell r="D169">
            <v>4</v>
          </cell>
          <cell r="E169">
            <v>10</v>
          </cell>
          <cell r="F169">
            <v>10</v>
          </cell>
          <cell r="G169">
            <v>0</v>
          </cell>
          <cell r="H169">
            <v>0</v>
          </cell>
          <cell r="I169">
            <v>4</v>
          </cell>
        </row>
        <row r="170">
          <cell r="A170" t="str">
            <v>07516250</v>
          </cell>
          <cell r="B170" t="str">
            <v>ЦНИИ КМ "ПРОМЕТЕЙ"</v>
          </cell>
          <cell r="C170">
            <v>20</v>
          </cell>
          <cell r="D170">
            <v>12</v>
          </cell>
          <cell r="E170">
            <v>12</v>
          </cell>
          <cell r="F170">
            <v>21</v>
          </cell>
          <cell r="G170">
            <v>0</v>
          </cell>
          <cell r="H170">
            <v>17</v>
          </cell>
          <cell r="I170">
            <v>9</v>
          </cell>
        </row>
        <row r="171">
          <cell r="A171" t="str">
            <v>07524700</v>
          </cell>
          <cell r="B171" t="str">
            <v>ВЗАО "ТЕХМАШЭКСПОРТ"</v>
          </cell>
          <cell r="C171">
            <v>0</v>
          </cell>
          <cell r="D171">
            <v>0</v>
          </cell>
          <cell r="E171">
            <v>0</v>
          </cell>
          <cell r="F171">
            <v>0</v>
          </cell>
          <cell r="G171">
            <v>0</v>
          </cell>
          <cell r="H171">
            <v>0</v>
          </cell>
          <cell r="I171">
            <v>0</v>
          </cell>
          <cell r="J171">
            <v>0</v>
          </cell>
          <cell r="K171">
            <v>0</v>
          </cell>
          <cell r="L171">
            <v>0</v>
          </cell>
        </row>
        <row r="172">
          <cell r="A172" t="str">
            <v>07530238</v>
          </cell>
          <cell r="B172" t="str">
            <v>АООТ РКК "ЭНЕРГИЯ"</v>
          </cell>
          <cell r="C172">
            <v>0</v>
          </cell>
          <cell r="D172">
            <v>41</v>
          </cell>
          <cell r="E172">
            <v>0</v>
          </cell>
          <cell r="F172">
            <v>0</v>
          </cell>
          <cell r="G172">
            <v>0</v>
          </cell>
          <cell r="H172">
            <v>0</v>
          </cell>
          <cell r="I172">
            <v>0</v>
          </cell>
          <cell r="J172">
            <v>0</v>
          </cell>
          <cell r="K172">
            <v>41</v>
          </cell>
        </row>
        <row r="173">
          <cell r="A173" t="str">
            <v>07541414</v>
          </cell>
          <cell r="B173" t="str">
            <v>АО ОТ "ГИПРОНИИАВИАПРОМ"</v>
          </cell>
          <cell r="C173">
            <v>0</v>
          </cell>
          <cell r="D173">
            <v>0</v>
          </cell>
          <cell r="E173">
            <v>0</v>
          </cell>
          <cell r="F173">
            <v>0</v>
          </cell>
          <cell r="G173">
            <v>0</v>
          </cell>
          <cell r="H173">
            <v>0</v>
          </cell>
          <cell r="I173">
            <v>0</v>
          </cell>
          <cell r="J173">
            <v>0</v>
          </cell>
          <cell r="K173">
            <v>0</v>
          </cell>
          <cell r="L173">
            <v>0</v>
          </cell>
        </row>
        <row r="174">
          <cell r="A174" t="str">
            <v>07543637</v>
          </cell>
          <cell r="B174" t="str">
            <v>ГХО "ГЛАВКОСМОС"</v>
          </cell>
          <cell r="C174">
            <v>10</v>
          </cell>
          <cell r="D174">
            <v>4</v>
          </cell>
          <cell r="E174">
            <v>0</v>
          </cell>
          <cell r="F174">
            <v>10</v>
          </cell>
          <cell r="G174">
            <v>4</v>
          </cell>
          <cell r="H174">
            <v>0</v>
          </cell>
          <cell r="I174">
            <v>4</v>
          </cell>
          <cell r="J174">
            <v>0</v>
          </cell>
        </row>
        <row r="175">
          <cell r="A175" t="str">
            <v>07544217</v>
          </cell>
          <cell r="B175" t="str">
            <v>КАЗ. ОПЫТНОЕ КОНСТРУКТОРСКОЕ БЮРО "СОЮЗ"</v>
          </cell>
          <cell r="C175">
            <v>9</v>
          </cell>
          <cell r="D175">
            <v>3</v>
          </cell>
          <cell r="E175">
            <v>9</v>
          </cell>
          <cell r="F175">
            <v>3</v>
          </cell>
          <cell r="G175">
            <v>0</v>
          </cell>
          <cell r="H175">
            <v>0</v>
          </cell>
          <cell r="I175">
            <v>9</v>
          </cell>
          <cell r="J175">
            <v>0</v>
          </cell>
          <cell r="K175">
            <v>3</v>
          </cell>
        </row>
        <row r="176">
          <cell r="A176" t="str">
            <v>07559704</v>
          </cell>
          <cell r="B176" t="str">
            <v>ГОСУДАРСТВЕННЫЙ ЛЕТНО-ИСПЫТАТЕЛЬНЫЙ ЦЕНТР</v>
          </cell>
          <cell r="C176">
            <v>0</v>
          </cell>
          <cell r="D176">
            <v>0</v>
          </cell>
          <cell r="E176">
            <v>0</v>
          </cell>
          <cell r="F176">
            <v>0</v>
          </cell>
        </row>
        <row r="177">
          <cell r="A177" t="str">
            <v>07565969</v>
          </cell>
          <cell r="B177" t="str">
            <v>АО " ВО "АВИАЭКСПОРТ"</v>
          </cell>
          <cell r="C177">
            <v>0</v>
          </cell>
          <cell r="D177">
            <v>0</v>
          </cell>
          <cell r="E177">
            <v>0</v>
          </cell>
          <cell r="F177">
            <v>0</v>
          </cell>
          <cell r="G177">
            <v>0</v>
          </cell>
          <cell r="H177">
            <v>0</v>
          </cell>
        </row>
        <row r="178">
          <cell r="A178" t="str">
            <v>07571160</v>
          </cell>
          <cell r="B178" t="str">
            <v>ОАО"АВИАЗАПЧАСТЬ"</v>
          </cell>
          <cell r="C178">
            <v>0</v>
          </cell>
          <cell r="D178">
            <v>0</v>
          </cell>
          <cell r="E178">
            <v>0</v>
          </cell>
          <cell r="F178">
            <v>0</v>
          </cell>
          <cell r="G178">
            <v>0</v>
          </cell>
          <cell r="H178">
            <v>0</v>
          </cell>
          <cell r="I178">
            <v>0</v>
          </cell>
          <cell r="J178">
            <v>0</v>
          </cell>
          <cell r="K178">
            <v>0</v>
          </cell>
          <cell r="L178">
            <v>1</v>
          </cell>
        </row>
        <row r="179">
          <cell r="A179" t="str">
            <v>07618418</v>
          </cell>
          <cell r="B179" t="str">
            <v>ЦС МТС 109 ССУ</v>
          </cell>
          <cell r="C179">
            <v>299</v>
          </cell>
          <cell r="D179">
            <v>79</v>
          </cell>
          <cell r="E179">
            <v>79</v>
          </cell>
          <cell r="F179">
            <v>0</v>
          </cell>
          <cell r="G179">
            <v>0</v>
          </cell>
          <cell r="H179">
            <v>0</v>
          </cell>
          <cell r="I179">
            <v>0</v>
          </cell>
          <cell r="J179">
            <v>79</v>
          </cell>
        </row>
        <row r="180">
          <cell r="A180" t="str">
            <v>07625714</v>
          </cell>
          <cell r="B180" t="str">
            <v>РУП</v>
          </cell>
          <cell r="C180">
            <v>28</v>
          </cell>
          <cell r="D180">
            <v>0</v>
          </cell>
          <cell r="E180">
            <v>0</v>
          </cell>
        </row>
        <row r="181">
          <cell r="A181" t="str">
            <v>07629735</v>
          </cell>
          <cell r="B181" t="str">
            <v>АО УПТК</v>
          </cell>
          <cell r="C181">
            <v>5</v>
          </cell>
          <cell r="D181">
            <v>18</v>
          </cell>
          <cell r="E181">
            <v>8</v>
          </cell>
          <cell r="F181">
            <v>18</v>
          </cell>
          <cell r="G181">
            <v>8</v>
          </cell>
          <cell r="H181">
            <v>8</v>
          </cell>
          <cell r="I181">
            <v>0</v>
          </cell>
          <cell r="J181">
            <v>0</v>
          </cell>
        </row>
        <row r="182">
          <cell r="A182" t="str">
            <v>08556955</v>
          </cell>
          <cell r="B182" t="str">
            <v>ИТКП-11</v>
          </cell>
          <cell r="C182">
            <v>50</v>
          </cell>
          <cell r="D182">
            <v>3</v>
          </cell>
          <cell r="E182">
            <v>50</v>
          </cell>
          <cell r="F182">
            <v>40</v>
          </cell>
          <cell r="G182">
            <v>3</v>
          </cell>
          <cell r="H182">
            <v>3</v>
          </cell>
          <cell r="I182">
            <v>40</v>
          </cell>
          <cell r="J182">
            <v>3</v>
          </cell>
          <cell r="K182">
            <v>3</v>
          </cell>
          <cell r="L182">
            <v>40</v>
          </cell>
        </row>
        <row r="183">
          <cell r="A183" t="str">
            <v>08620015</v>
          </cell>
          <cell r="B183" t="str">
            <v>АООТ МПК"УРАЛПРОММОНТАЖ"</v>
          </cell>
          <cell r="C183">
            <v>375</v>
          </cell>
          <cell r="D183">
            <v>473</v>
          </cell>
          <cell r="E183">
            <v>375</v>
          </cell>
          <cell r="F183">
            <v>473</v>
          </cell>
          <cell r="G183">
            <v>0</v>
          </cell>
          <cell r="H183">
            <v>0</v>
          </cell>
          <cell r="I183">
            <v>0</v>
          </cell>
          <cell r="J183">
            <v>0</v>
          </cell>
          <cell r="K183">
            <v>375</v>
          </cell>
          <cell r="L183">
            <v>473</v>
          </cell>
        </row>
        <row r="184">
          <cell r="A184" t="str">
            <v>08622899</v>
          </cell>
          <cell r="B184" t="str">
            <v>ГОСУДАРСТВЕННОЕ ПРЕДПРИЯТИЕ НОВОВОРОНЕЖСКАЯ АТОМНАЯ СТАНЦИЯ</v>
          </cell>
          <cell r="C184">
            <v>0</v>
          </cell>
          <cell r="D184">
            <v>1</v>
          </cell>
          <cell r="E184">
            <v>1</v>
          </cell>
        </row>
        <row r="185">
          <cell r="A185" t="str">
            <v>08623829</v>
          </cell>
          <cell r="B185" t="str">
            <v>АОЗТ ПКП "АТОМПРОМКОМПЛЕКС" 0131</v>
          </cell>
          <cell r="C185">
            <v>39</v>
          </cell>
          <cell r="D185">
            <v>39</v>
          </cell>
          <cell r="E185">
            <v>9</v>
          </cell>
          <cell r="F185">
            <v>0</v>
          </cell>
          <cell r="G185">
            <v>192</v>
          </cell>
          <cell r="H185">
            <v>9</v>
          </cell>
          <cell r="I185">
            <v>98</v>
          </cell>
          <cell r="J185">
            <v>98</v>
          </cell>
          <cell r="K185">
            <v>192</v>
          </cell>
          <cell r="L185">
            <v>86</v>
          </cell>
        </row>
        <row r="186">
          <cell r="A186" t="str">
            <v>08624579</v>
          </cell>
          <cell r="B186" t="str">
            <v>ГП "ОКБ МАШИНОСТРОЕНИЯ"</v>
          </cell>
          <cell r="C186">
            <v>7</v>
          </cell>
          <cell r="D186">
            <v>0</v>
          </cell>
          <cell r="E186">
            <v>0</v>
          </cell>
          <cell r="F186">
            <v>0</v>
          </cell>
          <cell r="G186">
            <v>0</v>
          </cell>
          <cell r="H186">
            <v>0</v>
          </cell>
        </row>
        <row r="187">
          <cell r="A187" t="str">
            <v>08626259</v>
          </cell>
          <cell r="B187" t="str">
            <v>ИНСТИТУТ ТЕОРЕТИЧЕСКОЙ И ЭКСПЕРИМЕНТАЛЬНОЙ ФИЗИКИ</v>
          </cell>
          <cell r="C187">
            <v>0</v>
          </cell>
          <cell r="D187">
            <v>0</v>
          </cell>
          <cell r="E187">
            <v>0</v>
          </cell>
          <cell r="F187">
            <v>0</v>
          </cell>
          <cell r="G187">
            <v>0</v>
          </cell>
          <cell r="H187">
            <v>0</v>
          </cell>
          <cell r="I187">
            <v>0</v>
          </cell>
          <cell r="J187">
            <v>0</v>
          </cell>
          <cell r="K187">
            <v>0</v>
          </cell>
          <cell r="L187">
            <v>1</v>
          </cell>
        </row>
        <row r="188">
          <cell r="A188" t="str">
            <v>08626288</v>
          </cell>
          <cell r="B188" t="str">
            <v>ИНСТИТУТ ФИЗИКИ ВЫСОКИХ ЭНЕРГИЙ</v>
          </cell>
          <cell r="C188">
            <v>58</v>
          </cell>
          <cell r="D188">
            <v>79</v>
          </cell>
          <cell r="E188">
            <v>79</v>
          </cell>
          <cell r="F188">
            <v>0</v>
          </cell>
          <cell r="G188">
            <v>0</v>
          </cell>
          <cell r="H188">
            <v>0</v>
          </cell>
          <cell r="I188">
            <v>0</v>
          </cell>
          <cell r="J188">
            <v>79</v>
          </cell>
        </row>
        <row r="189">
          <cell r="A189" t="str">
            <v>08626319</v>
          </cell>
          <cell r="B189" t="str">
            <v>ОБЪЕДИНЕННЫЙ ИНСТИТУТ ЯДЕРНЫХ ИССЛЕДОВАНИЙ</v>
          </cell>
          <cell r="C189">
            <v>0</v>
          </cell>
          <cell r="D189">
            <v>0</v>
          </cell>
          <cell r="E189">
            <v>0</v>
          </cell>
          <cell r="F189">
            <v>0</v>
          </cell>
          <cell r="G189">
            <v>0</v>
          </cell>
          <cell r="H189">
            <v>0</v>
          </cell>
          <cell r="I189">
            <v>0</v>
          </cell>
          <cell r="J189">
            <v>0</v>
          </cell>
        </row>
        <row r="190">
          <cell r="A190" t="str">
            <v>08844200</v>
          </cell>
          <cell r="B190" t="str">
            <v>ЗАКРЫТОЕ АКЦИОНЕРНОЕ ОБЩЕСТВО МЕТАЛЛУРГИЧЕСКИЙ ЗАВОД "ПЕТРОСТАЛЬ"</v>
          </cell>
          <cell r="C190">
            <v>28</v>
          </cell>
          <cell r="D190">
            <v>44</v>
          </cell>
          <cell r="E190">
            <v>44</v>
          </cell>
        </row>
        <row r="191">
          <cell r="A191" t="str">
            <v>08845300</v>
          </cell>
          <cell r="B191" t="str">
            <v>ЗАО"ЗАВОД"КИРОВ-ЭНЕРГОМАШ" ХРП"АТОМЭНЕРГО"</v>
          </cell>
          <cell r="C191">
            <v>5</v>
          </cell>
          <cell r="D191">
            <v>18</v>
          </cell>
          <cell r="E191">
            <v>8</v>
          </cell>
          <cell r="F191">
            <v>18</v>
          </cell>
          <cell r="G191">
            <v>8</v>
          </cell>
          <cell r="H191">
            <v>8</v>
          </cell>
          <cell r="I191">
            <v>0</v>
          </cell>
        </row>
        <row r="192">
          <cell r="A192" t="str">
            <v>08889473</v>
          </cell>
          <cell r="B192" t="str">
            <v>"УПТК-УС N 3"ПО ПОРУЧ.ООО "СФЕРА И К"</v>
          </cell>
          <cell r="C192">
            <v>50</v>
          </cell>
          <cell r="D192">
            <v>8</v>
          </cell>
          <cell r="E192">
            <v>50</v>
          </cell>
          <cell r="F192">
            <v>8</v>
          </cell>
          <cell r="G192">
            <v>40</v>
          </cell>
          <cell r="H192">
            <v>0</v>
          </cell>
          <cell r="I192">
            <v>0</v>
          </cell>
          <cell r="J192">
            <v>8</v>
          </cell>
          <cell r="K192">
            <v>0</v>
          </cell>
          <cell r="L192">
            <v>40</v>
          </cell>
        </row>
        <row r="193">
          <cell r="A193" t="str">
            <v>08891145</v>
          </cell>
          <cell r="B193" t="str">
            <v>УПТК УС-4</v>
          </cell>
          <cell r="C193">
            <v>36</v>
          </cell>
          <cell r="D193">
            <v>36</v>
          </cell>
          <cell r="E193">
            <v>375</v>
          </cell>
          <cell r="F193">
            <v>473</v>
          </cell>
          <cell r="G193">
            <v>120</v>
          </cell>
          <cell r="H193">
            <v>375</v>
          </cell>
          <cell r="I193">
            <v>473</v>
          </cell>
          <cell r="J193">
            <v>0</v>
          </cell>
          <cell r="K193">
            <v>375</v>
          </cell>
          <cell r="L193">
            <v>473</v>
          </cell>
        </row>
        <row r="194">
          <cell r="A194" t="str">
            <v>10001354</v>
          </cell>
          <cell r="B194" t="str">
            <v>ООО "СПИКА"</v>
          </cell>
          <cell r="C194">
            <v>0</v>
          </cell>
          <cell r="D194">
            <v>29</v>
          </cell>
          <cell r="E194">
            <v>76</v>
          </cell>
          <cell r="F194">
            <v>29</v>
          </cell>
          <cell r="G194">
            <v>76</v>
          </cell>
          <cell r="H194">
            <v>0</v>
          </cell>
          <cell r="I194">
            <v>0</v>
          </cell>
          <cell r="J194">
            <v>29</v>
          </cell>
          <cell r="K194">
            <v>0</v>
          </cell>
          <cell r="L194">
            <v>76</v>
          </cell>
        </row>
        <row r="195">
          <cell r="A195" t="str">
            <v>10042146</v>
          </cell>
          <cell r="B195" t="str">
            <v>"ВЫХОД",АООТ</v>
          </cell>
          <cell r="C195">
            <v>39</v>
          </cell>
          <cell r="D195">
            <v>39</v>
          </cell>
          <cell r="E195">
            <v>9</v>
          </cell>
          <cell r="F195">
            <v>180</v>
          </cell>
          <cell r="G195">
            <v>192</v>
          </cell>
          <cell r="H195">
            <v>9</v>
          </cell>
          <cell r="I195">
            <v>98</v>
          </cell>
          <cell r="J195">
            <v>98</v>
          </cell>
          <cell r="K195">
            <v>192</v>
          </cell>
          <cell r="L195">
            <v>86</v>
          </cell>
        </row>
        <row r="196">
          <cell r="A196" t="str">
            <v>10322495</v>
          </cell>
          <cell r="B196" t="str">
            <v>АКЦИОHЕРHОЕ ОБЩЕСТВО ЗАКРЫТОГО ТИПА"ДАЛЬГЕОТЕХHИКА"</v>
          </cell>
          <cell r="C196">
            <v>7</v>
          </cell>
          <cell r="D196">
            <v>0</v>
          </cell>
          <cell r="E196">
            <v>0</v>
          </cell>
          <cell r="F196">
            <v>0</v>
          </cell>
          <cell r="G196">
            <v>30</v>
          </cell>
          <cell r="H196">
            <v>0</v>
          </cell>
          <cell r="I196">
            <v>30</v>
          </cell>
          <cell r="J196">
            <v>0</v>
          </cell>
          <cell r="K196">
            <v>30</v>
          </cell>
        </row>
        <row r="197">
          <cell r="A197" t="str">
            <v>10391562</v>
          </cell>
          <cell r="B197" t="str">
            <v>ИНТЕК ПРОИЗВОДСТВ.-ВНЕДРЕНЧ. ФИРМА</v>
          </cell>
          <cell r="C197">
            <v>120</v>
          </cell>
          <cell r="D197">
            <v>0</v>
          </cell>
          <cell r="E197">
            <v>120</v>
          </cell>
          <cell r="F197">
            <v>120</v>
          </cell>
          <cell r="G197">
            <v>0</v>
          </cell>
          <cell r="H197">
            <v>0</v>
          </cell>
          <cell r="I197">
            <v>0</v>
          </cell>
          <cell r="J197">
            <v>0</v>
          </cell>
        </row>
        <row r="198">
          <cell r="A198" t="str">
            <v>10408736</v>
          </cell>
          <cell r="B198" t="str">
            <v>ПМК-7 ГАЗМОНТАЖ</v>
          </cell>
          <cell r="C198">
            <v>58</v>
          </cell>
          <cell r="D198">
            <v>2</v>
          </cell>
          <cell r="E198">
            <v>2</v>
          </cell>
          <cell r="F198">
            <v>0</v>
          </cell>
          <cell r="G198">
            <v>0</v>
          </cell>
          <cell r="H198">
            <v>0</v>
          </cell>
          <cell r="I198">
            <v>2</v>
          </cell>
        </row>
        <row r="199">
          <cell r="A199" t="str">
            <v>10501619</v>
          </cell>
          <cell r="B199" t="str">
            <v>АО "ПРОФИЛЬ-АКРАС"</v>
          </cell>
          <cell r="C199">
            <v>0</v>
          </cell>
          <cell r="D199">
            <v>305</v>
          </cell>
          <cell r="E199">
            <v>0</v>
          </cell>
          <cell r="F199">
            <v>305</v>
          </cell>
          <cell r="G199">
            <v>0</v>
          </cell>
          <cell r="H199">
            <v>0</v>
          </cell>
          <cell r="I199">
            <v>0</v>
          </cell>
          <cell r="J199">
            <v>0</v>
          </cell>
          <cell r="K199">
            <v>305</v>
          </cell>
        </row>
        <row r="200">
          <cell r="A200" t="str">
            <v>10518531</v>
          </cell>
          <cell r="B200" t="str">
            <v>АССОЦИАЦИЯ ВНЕШНЕЭКОНОМИЧЕСКОЙ ДЕЯТЕЛЬНОСТИ"БАМ-АКТИВ"</v>
          </cell>
          <cell r="C200">
            <v>40</v>
          </cell>
          <cell r="D200">
            <v>44</v>
          </cell>
          <cell r="E200">
            <v>44</v>
          </cell>
        </row>
        <row r="201">
          <cell r="A201" t="str">
            <v>10593716</v>
          </cell>
          <cell r="B201" t="str">
            <v>ООО "ЮГСТРОЙКОМПЛЕКТ"</v>
          </cell>
          <cell r="C201">
            <v>8</v>
          </cell>
          <cell r="D201">
            <v>8</v>
          </cell>
          <cell r="E201">
            <v>0</v>
          </cell>
          <cell r="F201">
            <v>0</v>
          </cell>
          <cell r="G201">
            <v>0</v>
          </cell>
          <cell r="H201">
            <v>0</v>
          </cell>
          <cell r="I201">
            <v>0</v>
          </cell>
        </row>
        <row r="202">
          <cell r="A202" t="str">
            <v>10656014</v>
          </cell>
          <cell r="B202" t="str">
            <v>ТОО ФИРМА "НИРТ"</v>
          </cell>
          <cell r="C202">
            <v>0</v>
          </cell>
          <cell r="D202">
            <v>8</v>
          </cell>
          <cell r="E202">
            <v>0</v>
          </cell>
          <cell r="F202">
            <v>0</v>
          </cell>
          <cell r="G202">
            <v>0</v>
          </cell>
          <cell r="H202">
            <v>0</v>
          </cell>
          <cell r="I202">
            <v>0</v>
          </cell>
          <cell r="J202">
            <v>8</v>
          </cell>
        </row>
        <row r="203">
          <cell r="A203" t="str">
            <v>10765979</v>
          </cell>
          <cell r="B203" t="str">
            <v>ТОО "БАЛТХОЛОД"</v>
          </cell>
          <cell r="C203">
            <v>1</v>
          </cell>
          <cell r="D203">
            <v>1</v>
          </cell>
          <cell r="E203">
            <v>120</v>
          </cell>
          <cell r="F203">
            <v>0</v>
          </cell>
          <cell r="G203">
            <v>120</v>
          </cell>
        </row>
        <row r="204">
          <cell r="A204" t="str">
            <v>10780447</v>
          </cell>
          <cell r="B204" t="str">
            <v>"РАДУГА" - АКЦИОНЕРНОЕ ОБЩЕСТВО ОТКРЫТОГО ТИПА</v>
          </cell>
          <cell r="C204">
            <v>6</v>
          </cell>
          <cell r="D204">
            <v>6</v>
          </cell>
          <cell r="E204">
            <v>76</v>
          </cell>
          <cell r="F204">
            <v>29</v>
          </cell>
          <cell r="G204">
            <v>76</v>
          </cell>
          <cell r="H204">
            <v>0</v>
          </cell>
          <cell r="I204">
            <v>0</v>
          </cell>
          <cell r="J204">
            <v>29</v>
          </cell>
          <cell r="K204">
            <v>0</v>
          </cell>
          <cell r="L204">
            <v>76</v>
          </cell>
        </row>
        <row r="205">
          <cell r="A205" t="str">
            <v>10853442</v>
          </cell>
          <cell r="B205" t="str">
            <v>ТОО "АЛЬЦИФОР"</v>
          </cell>
          <cell r="C205">
            <v>90</v>
          </cell>
          <cell r="D205">
            <v>180</v>
          </cell>
          <cell r="E205">
            <v>180</v>
          </cell>
          <cell r="F205">
            <v>180</v>
          </cell>
        </row>
        <row r="206">
          <cell r="A206" t="str">
            <v>11020454</v>
          </cell>
          <cell r="B206" t="str">
            <v>ООО "СПОРТ"</v>
          </cell>
          <cell r="C206">
            <v>60</v>
          </cell>
          <cell r="D206">
            <v>100</v>
          </cell>
          <cell r="E206">
            <v>30</v>
          </cell>
          <cell r="F206">
            <v>60</v>
          </cell>
          <cell r="G206">
            <v>100</v>
          </cell>
          <cell r="H206">
            <v>100</v>
          </cell>
          <cell r="I206">
            <v>0</v>
          </cell>
          <cell r="J206">
            <v>0</v>
          </cell>
          <cell r="K206">
            <v>30</v>
          </cell>
        </row>
        <row r="207">
          <cell r="A207" t="str">
            <v>11058439</v>
          </cell>
          <cell r="B207" t="str">
            <v>ЛПДС "КОЛЕСНИКОВО",ПОС.НЕФТЯНИК</v>
          </cell>
          <cell r="C207">
            <v>120</v>
          </cell>
          <cell r="D207">
            <v>6</v>
          </cell>
          <cell r="E207">
            <v>120</v>
          </cell>
          <cell r="F207">
            <v>120</v>
          </cell>
          <cell r="G207">
            <v>0</v>
          </cell>
          <cell r="H207">
            <v>0</v>
          </cell>
          <cell r="I207">
            <v>0</v>
          </cell>
          <cell r="J207">
            <v>6</v>
          </cell>
        </row>
        <row r="208">
          <cell r="A208" t="str">
            <v>11117877</v>
          </cell>
          <cell r="B208" t="str">
            <v>ДОЧЕРНЕЕ ЗАО"СГЕМ-КОМПЛЕКТ"</v>
          </cell>
          <cell r="C208">
            <v>4</v>
          </cell>
          <cell r="D208">
            <v>2</v>
          </cell>
          <cell r="E208">
            <v>4</v>
          </cell>
          <cell r="F208">
            <v>4</v>
          </cell>
          <cell r="G208">
            <v>0</v>
          </cell>
          <cell r="H208">
            <v>0</v>
          </cell>
          <cell r="I208">
            <v>2</v>
          </cell>
        </row>
        <row r="209">
          <cell r="A209" t="str">
            <v>11121698</v>
          </cell>
          <cell r="B209" t="str">
            <v>МАЛОЕ ГОСУДАРСТВЕННОЕ НАУЧНО-ПРОИЗВОДСТВЕННОЕ ПРЕДПРИЯТИЕ "ЛАЗЕРНЫЕ СИСТЕМЫ"</v>
          </cell>
          <cell r="C209">
            <v>0</v>
          </cell>
          <cell r="D209">
            <v>305</v>
          </cell>
          <cell r="E209">
            <v>0</v>
          </cell>
          <cell r="F209">
            <v>305</v>
          </cell>
          <cell r="G209">
            <v>0</v>
          </cell>
          <cell r="H209">
            <v>0</v>
          </cell>
          <cell r="I209">
            <v>0</v>
          </cell>
          <cell r="J209">
            <v>0</v>
          </cell>
          <cell r="K209">
            <v>305</v>
          </cell>
        </row>
        <row r="210">
          <cell r="A210" t="str">
            <v>11136398</v>
          </cell>
          <cell r="B210" t="str">
            <v>ТОО "КОМПАНИЯ "ЛЕАЛЕР"</v>
          </cell>
          <cell r="C210">
            <v>0</v>
          </cell>
          <cell r="D210">
            <v>0</v>
          </cell>
          <cell r="E210">
            <v>0</v>
          </cell>
        </row>
        <row r="211">
          <cell r="A211" t="str">
            <v>11136665</v>
          </cell>
          <cell r="B211" t="str">
            <v>ЗАО "СУДОМЕХ САПЛАЙ"</v>
          </cell>
          <cell r="C211">
            <v>8</v>
          </cell>
          <cell r="D211">
            <v>8</v>
          </cell>
          <cell r="E211">
            <v>0</v>
          </cell>
          <cell r="F211">
            <v>0</v>
          </cell>
          <cell r="G211">
            <v>0</v>
          </cell>
          <cell r="H211">
            <v>0</v>
          </cell>
          <cell r="I211">
            <v>0</v>
          </cell>
          <cell r="J211">
            <v>0</v>
          </cell>
          <cell r="K211">
            <v>0</v>
          </cell>
        </row>
        <row r="212">
          <cell r="A212" t="str">
            <v>11137251</v>
          </cell>
          <cell r="B212" t="str">
            <v>АО "ИНТЕК"</v>
          </cell>
          <cell r="C212">
            <v>0</v>
          </cell>
          <cell r="D212">
            <v>0</v>
          </cell>
          <cell r="E212">
            <v>0</v>
          </cell>
          <cell r="F212">
            <v>0</v>
          </cell>
          <cell r="G212">
            <v>0</v>
          </cell>
          <cell r="H212">
            <v>0</v>
          </cell>
          <cell r="I212">
            <v>0</v>
          </cell>
          <cell r="J212">
            <v>0</v>
          </cell>
          <cell r="K212">
            <v>0</v>
          </cell>
          <cell r="L212">
            <v>0</v>
          </cell>
        </row>
        <row r="213">
          <cell r="A213" t="str">
            <v>11160505</v>
          </cell>
          <cell r="B213" t="str">
            <v>НПФ"ГТ ИНСПЕКТ"</v>
          </cell>
          <cell r="C213">
            <v>1</v>
          </cell>
          <cell r="D213">
            <v>1</v>
          </cell>
          <cell r="E213">
            <v>0</v>
          </cell>
          <cell r="F213">
            <v>0</v>
          </cell>
          <cell r="G213">
            <v>0</v>
          </cell>
          <cell r="H213">
            <v>0</v>
          </cell>
          <cell r="I213">
            <v>0</v>
          </cell>
          <cell r="J213">
            <v>0</v>
          </cell>
          <cell r="K213">
            <v>0</v>
          </cell>
        </row>
        <row r="214">
          <cell r="A214" t="str">
            <v>11233753</v>
          </cell>
          <cell r="B214" t="str">
            <v>АООТ "АССОЦИЦИЯ МОНТАЖАВТОМАТИКА"</v>
          </cell>
          <cell r="C214">
            <v>10</v>
          </cell>
          <cell r="D214">
            <v>6</v>
          </cell>
          <cell r="E214">
            <v>10</v>
          </cell>
        </row>
        <row r="215">
          <cell r="A215" t="str">
            <v>11287772</v>
          </cell>
          <cell r="B215" t="str">
            <v>ЗАО "ТРУБОИМПЭКС"</v>
          </cell>
          <cell r="C215">
            <v>90</v>
          </cell>
          <cell r="D215">
            <v>39</v>
          </cell>
          <cell r="E215">
            <v>39</v>
          </cell>
          <cell r="F215">
            <v>0</v>
          </cell>
          <cell r="G215">
            <v>0</v>
          </cell>
          <cell r="H215">
            <v>0</v>
          </cell>
          <cell r="I215">
            <v>39</v>
          </cell>
        </row>
        <row r="216">
          <cell r="A216" t="str">
            <v>11331208</v>
          </cell>
          <cell r="B216" t="str">
            <v>ЗАО ПКФ "АЛЬКОРД"</v>
          </cell>
          <cell r="C216">
            <v>0</v>
          </cell>
          <cell r="D216">
            <v>100</v>
          </cell>
          <cell r="E216">
            <v>0</v>
          </cell>
          <cell r="F216">
            <v>0</v>
          </cell>
          <cell r="G216">
            <v>0</v>
          </cell>
          <cell r="H216">
            <v>100</v>
          </cell>
        </row>
        <row r="217">
          <cell r="A217" t="str">
            <v>11383984</v>
          </cell>
          <cell r="B217" t="str">
            <v>ООО "НАУЧНО-ТЕХНИЧЕСКОЕ ПРЕДПРЯТИЕ ЗАРЯ-РНЦ КИ"</v>
          </cell>
          <cell r="C217">
            <v>0</v>
          </cell>
          <cell r="D217">
            <v>0</v>
          </cell>
          <cell r="E217">
            <v>6</v>
          </cell>
          <cell r="F217">
            <v>0</v>
          </cell>
          <cell r="G217">
            <v>0</v>
          </cell>
          <cell r="H217">
            <v>0</v>
          </cell>
          <cell r="I217">
            <v>0</v>
          </cell>
          <cell r="J217">
            <v>6</v>
          </cell>
        </row>
        <row r="218">
          <cell r="A218" t="str">
            <v>11396834</v>
          </cell>
          <cell r="B218" t="str">
            <v>ТОО СП "СПЕКТРАП"</v>
          </cell>
          <cell r="C218">
            <v>0</v>
          </cell>
          <cell r="D218">
            <v>0</v>
          </cell>
          <cell r="E218">
            <v>0</v>
          </cell>
          <cell r="F218">
            <v>0</v>
          </cell>
        </row>
        <row r="219">
          <cell r="A219" t="str">
            <v>11455577</v>
          </cell>
          <cell r="B219" t="str">
            <v>ЗАО НПФ "ТЕХНОСЕРВИС"</v>
          </cell>
          <cell r="C219">
            <v>0</v>
          </cell>
          <cell r="D219">
            <v>13</v>
          </cell>
          <cell r="E219">
            <v>0</v>
          </cell>
          <cell r="F219">
            <v>13</v>
          </cell>
          <cell r="G219">
            <v>0</v>
          </cell>
          <cell r="H219">
            <v>0</v>
          </cell>
          <cell r="I219">
            <v>0</v>
          </cell>
          <cell r="J219">
            <v>13</v>
          </cell>
        </row>
        <row r="220">
          <cell r="A220" t="str">
            <v>11642983</v>
          </cell>
          <cell r="B220" t="str">
            <v>АОЗТ "ТРУБОМАРКЕТ"</v>
          </cell>
          <cell r="C220">
            <v>0</v>
          </cell>
          <cell r="D220">
            <v>899</v>
          </cell>
          <cell r="E220">
            <v>49</v>
          </cell>
          <cell r="F220">
            <v>49</v>
          </cell>
          <cell r="G220">
            <v>0</v>
          </cell>
          <cell r="H220">
            <v>0</v>
          </cell>
          <cell r="I220">
            <v>0</v>
          </cell>
          <cell r="J220">
            <v>0</v>
          </cell>
          <cell r="K220">
            <v>0</v>
          </cell>
          <cell r="L220">
            <v>49</v>
          </cell>
        </row>
        <row r="221">
          <cell r="A221" t="str">
            <v>11700054</v>
          </cell>
          <cell r="B221" t="str">
            <v>СП ТОО " ЮНИК ЭЙР СЕРВИС "</v>
          </cell>
          <cell r="C221">
            <v>0</v>
          </cell>
          <cell r="D221">
            <v>0</v>
          </cell>
          <cell r="E221">
            <v>0</v>
          </cell>
          <cell r="F221">
            <v>0</v>
          </cell>
          <cell r="G221">
            <v>0</v>
          </cell>
          <cell r="H221">
            <v>0</v>
          </cell>
          <cell r="I221">
            <v>0</v>
          </cell>
          <cell r="J221">
            <v>0</v>
          </cell>
          <cell r="K221">
            <v>0</v>
          </cell>
        </row>
        <row r="222">
          <cell r="A222" t="str">
            <v>11829256</v>
          </cell>
          <cell r="B222" t="str">
            <v>ТОО КОМПАНИЯ "НЬЮИСТ"</v>
          </cell>
          <cell r="C222">
            <v>50</v>
          </cell>
          <cell r="D222">
            <v>0</v>
          </cell>
          <cell r="E222">
            <v>50</v>
          </cell>
          <cell r="F222">
            <v>0</v>
          </cell>
          <cell r="G222">
            <v>0</v>
          </cell>
          <cell r="H222">
            <v>50</v>
          </cell>
          <cell r="I222">
            <v>0</v>
          </cell>
          <cell r="J222">
            <v>0</v>
          </cell>
          <cell r="K222">
            <v>0</v>
          </cell>
          <cell r="L222">
            <v>0</v>
          </cell>
        </row>
        <row r="223">
          <cell r="A223" t="str">
            <v>11865306</v>
          </cell>
          <cell r="B223" t="str">
            <v>ТОО "НОВЫЕ ТЕХНОЛОГИИ"</v>
          </cell>
          <cell r="C223">
            <v>5</v>
          </cell>
          <cell r="D223">
            <v>0</v>
          </cell>
          <cell r="E223">
            <v>5</v>
          </cell>
          <cell r="F223">
            <v>5</v>
          </cell>
          <cell r="G223">
            <v>0</v>
          </cell>
          <cell r="H223">
            <v>0</v>
          </cell>
          <cell r="I223">
            <v>0</v>
          </cell>
          <cell r="J223">
            <v>0</v>
          </cell>
          <cell r="K223">
            <v>0</v>
          </cell>
          <cell r="L223">
            <v>0</v>
          </cell>
        </row>
        <row r="224">
          <cell r="A224" t="str">
            <v>11882486</v>
          </cell>
          <cell r="B224" t="str">
            <v>ОАО "ОМСКМЕТАЛЛООПТТОРГ"</v>
          </cell>
          <cell r="C224">
            <v>0</v>
          </cell>
          <cell r="D224">
            <v>1</v>
          </cell>
          <cell r="E224">
            <v>0</v>
          </cell>
          <cell r="F224">
            <v>1</v>
          </cell>
          <cell r="G224">
            <v>0</v>
          </cell>
          <cell r="H224">
            <v>0</v>
          </cell>
          <cell r="I224">
            <v>0</v>
          </cell>
          <cell r="J224">
            <v>0</v>
          </cell>
          <cell r="K224">
            <v>0</v>
          </cell>
          <cell r="L224">
            <v>1</v>
          </cell>
        </row>
        <row r="225">
          <cell r="A225" t="str">
            <v>11927289</v>
          </cell>
          <cell r="B225" t="str">
            <v>АКЦИОНЕРНОЕ ОБЩЕСТВО ОТКРЫТОГО ТИПА "ОРЕНБУРГСТРОЙКОМПЛЕКТ"</v>
          </cell>
          <cell r="C225">
            <v>10</v>
          </cell>
          <cell r="D225">
            <v>1</v>
          </cell>
          <cell r="E225">
            <v>1</v>
          </cell>
          <cell r="F225">
            <v>0</v>
          </cell>
          <cell r="G225">
            <v>1</v>
          </cell>
        </row>
        <row r="226">
          <cell r="A226" t="str">
            <v>12021199</v>
          </cell>
          <cell r="B226" t="str">
            <v>АООТ "ПЕРМСТРОЙОПТТОРГ"</v>
          </cell>
          <cell r="C226">
            <v>49</v>
          </cell>
          <cell r="D226">
            <v>39</v>
          </cell>
          <cell r="E226">
            <v>49</v>
          </cell>
          <cell r="F226">
            <v>39</v>
          </cell>
          <cell r="G226">
            <v>0</v>
          </cell>
          <cell r="H226">
            <v>49</v>
          </cell>
          <cell r="I226">
            <v>39</v>
          </cell>
        </row>
        <row r="227">
          <cell r="A227" t="str">
            <v>12141734</v>
          </cell>
          <cell r="B227" t="str">
            <v>МГП"КОНТАКТ"</v>
          </cell>
          <cell r="C227">
            <v>6</v>
          </cell>
          <cell r="D227">
            <v>15</v>
          </cell>
          <cell r="E227">
            <v>100</v>
          </cell>
          <cell r="F227">
            <v>94</v>
          </cell>
          <cell r="G227">
            <v>60</v>
          </cell>
          <cell r="H227">
            <v>60</v>
          </cell>
          <cell r="I227">
            <v>60</v>
          </cell>
        </row>
        <row r="228">
          <cell r="A228" t="str">
            <v>12216656</v>
          </cell>
          <cell r="B228" t="str">
            <v>ДОРТЕХСЕРВИС</v>
          </cell>
          <cell r="C228">
            <v>0</v>
          </cell>
          <cell r="D228">
            <v>0</v>
          </cell>
          <cell r="E228">
            <v>0</v>
          </cell>
          <cell r="F228">
            <v>0</v>
          </cell>
          <cell r="G228">
            <v>0</v>
          </cell>
        </row>
        <row r="229">
          <cell r="A229" t="str">
            <v>12260901</v>
          </cell>
          <cell r="B229" t="str">
            <v>ТОО КОЛЛЕР</v>
          </cell>
          <cell r="C229">
            <v>12</v>
          </cell>
          <cell r="D229">
            <v>15</v>
          </cell>
          <cell r="E229">
            <v>15</v>
          </cell>
          <cell r="F229">
            <v>28</v>
          </cell>
        </row>
        <row r="230">
          <cell r="A230" t="str">
            <v>12267518</v>
          </cell>
          <cell r="B230" t="str">
            <v>"ПЕТРОСАХ" АОЗТ</v>
          </cell>
          <cell r="C230">
            <v>0</v>
          </cell>
          <cell r="D230">
            <v>0</v>
          </cell>
          <cell r="E230">
            <v>0</v>
          </cell>
          <cell r="F230">
            <v>13</v>
          </cell>
          <cell r="G230">
            <v>0</v>
          </cell>
          <cell r="H230">
            <v>58</v>
          </cell>
          <cell r="I230">
            <v>13</v>
          </cell>
          <cell r="J230">
            <v>13</v>
          </cell>
        </row>
        <row r="231">
          <cell r="A231" t="str">
            <v>12281990</v>
          </cell>
          <cell r="B231" t="str">
            <v>АООТ "УРАЛТРУБПРОМ"</v>
          </cell>
          <cell r="C231">
            <v>80</v>
          </cell>
          <cell r="D231">
            <v>80</v>
          </cell>
          <cell r="E231">
            <v>66</v>
          </cell>
          <cell r="F231">
            <v>84</v>
          </cell>
          <cell r="G231">
            <v>34</v>
          </cell>
          <cell r="H231">
            <v>224</v>
          </cell>
          <cell r="I231">
            <v>168</v>
          </cell>
          <cell r="J231">
            <v>39</v>
          </cell>
          <cell r="K231">
            <v>603</v>
          </cell>
          <cell r="L231">
            <v>44</v>
          </cell>
        </row>
        <row r="232">
          <cell r="A232" t="str">
            <v>12288294</v>
          </cell>
          <cell r="B232" t="str">
            <v>ТОО "АТРИУМ"</v>
          </cell>
          <cell r="C232">
            <v>56</v>
          </cell>
          <cell r="D232">
            <v>0</v>
          </cell>
          <cell r="E232">
            <v>56</v>
          </cell>
          <cell r="F232">
            <v>0</v>
          </cell>
          <cell r="G232">
            <v>0</v>
          </cell>
          <cell r="H232">
            <v>0</v>
          </cell>
          <cell r="I232">
            <v>0</v>
          </cell>
        </row>
        <row r="233">
          <cell r="A233" t="str">
            <v>12312199</v>
          </cell>
          <cell r="B233" t="str">
            <v>ВНЕДРЕНЧЕСКАЯ ФИРМА "ВИАМ-ЛТД"</v>
          </cell>
          <cell r="C233">
            <v>13</v>
          </cell>
          <cell r="D233">
            <v>50</v>
          </cell>
          <cell r="E233">
            <v>13</v>
          </cell>
          <cell r="F233">
            <v>50</v>
          </cell>
          <cell r="G233">
            <v>0</v>
          </cell>
          <cell r="H233">
            <v>50</v>
          </cell>
        </row>
        <row r="234">
          <cell r="A234" t="str">
            <v>12348791</v>
          </cell>
          <cell r="B234" t="str">
            <v>ТОО РПКФ "РЕМСТРОЙМОНТАЖДЕТАЛЬ"</v>
          </cell>
          <cell r="C234">
            <v>5</v>
          </cell>
          <cell r="D234">
            <v>55</v>
          </cell>
          <cell r="E234">
            <v>0</v>
          </cell>
          <cell r="F234">
            <v>5</v>
          </cell>
          <cell r="G234">
            <v>55</v>
          </cell>
          <cell r="H234">
            <v>0</v>
          </cell>
          <cell r="I234">
            <v>55</v>
          </cell>
          <cell r="J234">
            <v>0</v>
          </cell>
          <cell r="K234">
            <v>0</v>
          </cell>
          <cell r="L234">
            <v>0</v>
          </cell>
        </row>
        <row r="235">
          <cell r="A235" t="str">
            <v>12595984</v>
          </cell>
          <cell r="B235" t="str">
            <v>МАГН.ЦЕНТР СТРОИТЕЛЬНО-ОТДЕЛОЧНЫХ МАШИН</v>
          </cell>
          <cell r="C235">
            <v>60</v>
          </cell>
          <cell r="D235">
            <v>1</v>
          </cell>
          <cell r="E235">
            <v>1</v>
          </cell>
          <cell r="F235">
            <v>0</v>
          </cell>
          <cell r="G235">
            <v>0</v>
          </cell>
          <cell r="H235">
            <v>0</v>
          </cell>
          <cell r="I235">
            <v>0</v>
          </cell>
          <cell r="J235">
            <v>0</v>
          </cell>
          <cell r="K235">
            <v>0</v>
          </cell>
          <cell r="L235">
            <v>1</v>
          </cell>
        </row>
        <row r="236">
          <cell r="A236" t="str">
            <v>12610689</v>
          </cell>
          <cell r="B236" t="str">
            <v>ЧПАП "ПРОДМОНТАЖ"</v>
          </cell>
          <cell r="C236">
            <v>1</v>
          </cell>
          <cell r="D236">
            <v>77</v>
          </cell>
          <cell r="E236">
            <v>1</v>
          </cell>
          <cell r="F236">
            <v>77</v>
          </cell>
          <cell r="G236">
            <v>1</v>
          </cell>
          <cell r="H236">
            <v>0</v>
          </cell>
          <cell r="I236">
            <v>0</v>
          </cell>
          <cell r="J236">
            <v>0</v>
          </cell>
          <cell r="K236">
            <v>77</v>
          </cell>
        </row>
        <row r="237">
          <cell r="A237" t="str">
            <v>12617199</v>
          </cell>
          <cell r="B237" t="str">
            <v>КОРКИНСКИЙ З-Д "МЕТАЛЛИСТ"</v>
          </cell>
          <cell r="C237">
            <v>49</v>
          </cell>
          <cell r="D237">
            <v>40</v>
          </cell>
          <cell r="E237">
            <v>113</v>
          </cell>
          <cell r="F237">
            <v>49</v>
          </cell>
          <cell r="G237">
            <v>40</v>
          </cell>
          <cell r="H237">
            <v>49</v>
          </cell>
          <cell r="I237">
            <v>0</v>
          </cell>
          <cell r="J237">
            <v>0</v>
          </cell>
          <cell r="K237">
            <v>40</v>
          </cell>
          <cell r="L237">
            <v>113</v>
          </cell>
        </row>
        <row r="238">
          <cell r="A238" t="str">
            <v>12618320</v>
          </cell>
          <cell r="B238" t="str">
            <v>ТОВАРИЩЕСТВО С ОГРАНИЧЕННОЙ ОТВЕТСТВЕННОСТЬЮ "СТАРАТЕЛЬСКАЯ АРТЕЛЬ "</v>
          </cell>
          <cell r="C238">
            <v>6</v>
          </cell>
          <cell r="D238">
            <v>15</v>
          </cell>
          <cell r="E238">
            <v>100</v>
          </cell>
          <cell r="F238">
            <v>0</v>
          </cell>
          <cell r="G238">
            <v>60</v>
          </cell>
          <cell r="H238">
            <v>60</v>
          </cell>
          <cell r="I238">
            <v>60</v>
          </cell>
        </row>
        <row r="239">
          <cell r="A239" t="str">
            <v>12618751</v>
          </cell>
          <cell r="B239" t="str">
            <v>ТОО АРТЕЛЬ СТАРАТЕЛЕЙ "ДАУРИЯ "         674362,ЧИТИНСКАЯ ОБЛ,КАЛГАНСКИЙ РАЙОН</v>
          </cell>
          <cell r="C239">
            <v>3</v>
          </cell>
          <cell r="D239">
            <v>0</v>
          </cell>
          <cell r="E239">
            <v>0</v>
          </cell>
          <cell r="F239">
            <v>3</v>
          </cell>
          <cell r="G239">
            <v>0</v>
          </cell>
          <cell r="H239">
            <v>0</v>
          </cell>
          <cell r="I239">
            <v>0</v>
          </cell>
          <cell r="J239">
            <v>0</v>
          </cell>
          <cell r="K239">
            <v>0</v>
          </cell>
        </row>
        <row r="240">
          <cell r="A240" t="str">
            <v>12621718</v>
          </cell>
          <cell r="B240" t="str">
            <v>"МОЗАИКА" АКЦИОНЕРНОЕ ОБЩЕСТВО ЗАКРЫТОГО ТИПА</v>
          </cell>
          <cell r="C240">
            <v>8</v>
          </cell>
          <cell r="D240">
            <v>7</v>
          </cell>
          <cell r="E240">
            <v>7</v>
          </cell>
          <cell r="F240">
            <v>0</v>
          </cell>
          <cell r="G240">
            <v>0</v>
          </cell>
          <cell r="H240">
            <v>7</v>
          </cell>
        </row>
        <row r="241">
          <cell r="A241" t="str">
            <v>12775427</v>
          </cell>
          <cell r="B241" t="str">
            <v>РОССИЙСКОЕ ПРЕДСТАВИТЕЛЬСТВО "МОНГОЛРОСЦВЕТМЕТ"</v>
          </cell>
          <cell r="C241">
            <v>104</v>
          </cell>
          <cell r="D241">
            <v>290</v>
          </cell>
          <cell r="E241">
            <v>290</v>
          </cell>
          <cell r="F241">
            <v>146</v>
          </cell>
          <cell r="G241">
            <v>32</v>
          </cell>
          <cell r="H241">
            <v>74</v>
          </cell>
          <cell r="I241">
            <v>38</v>
          </cell>
          <cell r="J241">
            <v>62</v>
          </cell>
          <cell r="K241">
            <v>38</v>
          </cell>
          <cell r="L241">
            <v>58</v>
          </cell>
        </row>
        <row r="242">
          <cell r="A242" t="str">
            <v>12976640</v>
          </cell>
          <cell r="B242" t="str">
            <v>АООТ КНПП "ВЕРТОЛЕТЫ-МИ"</v>
          </cell>
          <cell r="C242">
            <v>0</v>
          </cell>
          <cell r="D242">
            <v>0</v>
          </cell>
          <cell r="E242">
            <v>0</v>
          </cell>
          <cell r="F242">
            <v>0</v>
          </cell>
          <cell r="G242">
            <v>0</v>
          </cell>
          <cell r="H242">
            <v>58</v>
          </cell>
          <cell r="I242">
            <v>0</v>
          </cell>
          <cell r="J242">
            <v>0</v>
          </cell>
        </row>
        <row r="243">
          <cell r="A243" t="str">
            <v>13022150</v>
          </cell>
          <cell r="B243" t="str">
            <v>ТОО"ВИАЗ",</v>
          </cell>
          <cell r="C243">
            <v>80</v>
          </cell>
          <cell r="D243">
            <v>80</v>
          </cell>
          <cell r="E243">
            <v>66</v>
          </cell>
          <cell r="F243">
            <v>84</v>
          </cell>
          <cell r="G243">
            <v>0</v>
          </cell>
          <cell r="H243">
            <v>224</v>
          </cell>
          <cell r="I243">
            <v>168</v>
          </cell>
          <cell r="J243">
            <v>39</v>
          </cell>
          <cell r="K243">
            <v>603</v>
          </cell>
          <cell r="L243">
            <v>44</v>
          </cell>
        </row>
        <row r="244">
          <cell r="A244" t="str">
            <v>13148842</v>
          </cell>
          <cell r="B244" t="str">
            <v>ТОО СП "УРАЛ-ЛИБЕРТИ"</v>
          </cell>
          <cell r="C244">
            <v>142</v>
          </cell>
          <cell r="D244">
            <v>37</v>
          </cell>
          <cell r="E244">
            <v>56</v>
          </cell>
          <cell r="F244">
            <v>119</v>
          </cell>
          <cell r="G244">
            <v>119</v>
          </cell>
        </row>
        <row r="245">
          <cell r="A245" t="str">
            <v>13151700</v>
          </cell>
          <cell r="B245" t="str">
            <v>АОЗТ "ГЕРКУЛЕС"</v>
          </cell>
          <cell r="C245">
            <v>149</v>
          </cell>
          <cell r="D245">
            <v>149</v>
          </cell>
          <cell r="E245">
            <v>13</v>
          </cell>
        </row>
        <row r="246">
          <cell r="A246" t="str">
            <v>13165731</v>
          </cell>
          <cell r="B246" t="str">
            <v>ЗАО "ОЙЛФИЛД СЕППОРТ СЕРВИСЕС"</v>
          </cell>
          <cell r="C246">
            <v>0</v>
          </cell>
          <cell r="D246">
            <v>0</v>
          </cell>
          <cell r="E246">
            <v>0</v>
          </cell>
          <cell r="F246">
            <v>0</v>
          </cell>
          <cell r="G246">
            <v>0</v>
          </cell>
          <cell r="H246">
            <v>0</v>
          </cell>
          <cell r="I246">
            <v>0</v>
          </cell>
        </row>
        <row r="247">
          <cell r="A247" t="str">
            <v>13182184</v>
          </cell>
          <cell r="B247" t="str">
            <v>ТФД "БРОК-ИНВЕСТ-СЕРВИС" 121069,МОСКВА,</v>
          </cell>
          <cell r="C247">
            <v>60</v>
          </cell>
          <cell r="D247">
            <v>20</v>
          </cell>
          <cell r="E247">
            <v>128</v>
          </cell>
          <cell r="F247">
            <v>20</v>
          </cell>
          <cell r="G247">
            <v>128</v>
          </cell>
          <cell r="H247">
            <v>0</v>
          </cell>
          <cell r="I247">
            <v>0</v>
          </cell>
          <cell r="J247">
            <v>20</v>
          </cell>
          <cell r="K247">
            <v>0</v>
          </cell>
          <cell r="L247">
            <v>128</v>
          </cell>
        </row>
        <row r="248">
          <cell r="A248" t="str">
            <v>16313480</v>
          </cell>
          <cell r="B248" t="str">
            <v>ЗАО "ОБЩЕСТВО МЕЖДУНАРОДНОЙ ТОРГОВЛИ "МЕРКОМ"</v>
          </cell>
          <cell r="C248">
            <v>0</v>
          </cell>
          <cell r="D248">
            <v>77</v>
          </cell>
          <cell r="E248">
            <v>77</v>
          </cell>
          <cell r="F248">
            <v>0</v>
          </cell>
          <cell r="G248">
            <v>0</v>
          </cell>
          <cell r="H248">
            <v>0</v>
          </cell>
          <cell r="I248">
            <v>0</v>
          </cell>
          <cell r="J248">
            <v>0</v>
          </cell>
          <cell r="K248">
            <v>77</v>
          </cell>
        </row>
        <row r="249">
          <cell r="A249" t="str">
            <v>16412147</v>
          </cell>
          <cell r="B249" t="str">
            <v>ТОО ПКФ " ПОЛИМЕРИНВЕСТ"</v>
          </cell>
          <cell r="C249">
            <v>2</v>
          </cell>
          <cell r="D249">
            <v>2</v>
          </cell>
          <cell r="E249">
            <v>113</v>
          </cell>
          <cell r="F249">
            <v>2</v>
          </cell>
          <cell r="G249">
            <v>2</v>
          </cell>
          <cell r="H249">
            <v>2</v>
          </cell>
          <cell r="I249">
            <v>0</v>
          </cell>
          <cell r="J249">
            <v>0</v>
          </cell>
          <cell r="K249">
            <v>2</v>
          </cell>
          <cell r="L249">
            <v>113</v>
          </cell>
        </row>
        <row r="250">
          <cell r="A250" t="str">
            <v>16620986</v>
          </cell>
          <cell r="B250" t="str">
            <v>ЗАО ТД "УРАЛМАШ И ПАРТНЕРЫ"                                                 0665</v>
          </cell>
          <cell r="C250">
            <v>0</v>
          </cell>
          <cell r="D250">
            <v>0</v>
          </cell>
          <cell r="E250">
            <v>0</v>
          </cell>
          <cell r="F250">
            <v>0</v>
          </cell>
          <cell r="G250">
            <v>0</v>
          </cell>
          <cell r="H250">
            <v>0</v>
          </cell>
          <cell r="I250">
            <v>0</v>
          </cell>
          <cell r="J250">
            <v>0</v>
          </cell>
          <cell r="K250">
            <v>0</v>
          </cell>
        </row>
        <row r="251">
          <cell r="A251" t="str">
            <v>16767063</v>
          </cell>
          <cell r="B251" t="str">
            <v>ТОО"УРАЛАГРОСЕРВИС"</v>
          </cell>
          <cell r="C251">
            <v>3</v>
          </cell>
          <cell r="D251">
            <v>1</v>
          </cell>
          <cell r="E251">
            <v>0</v>
          </cell>
          <cell r="F251">
            <v>3</v>
          </cell>
          <cell r="G251">
            <v>1</v>
          </cell>
          <cell r="H251">
            <v>0</v>
          </cell>
          <cell r="I251">
            <v>1</v>
          </cell>
          <cell r="J251">
            <v>0</v>
          </cell>
          <cell r="K251">
            <v>0</v>
          </cell>
        </row>
        <row r="252">
          <cell r="A252" t="str">
            <v>16884389</v>
          </cell>
          <cell r="B252" t="str">
            <v>ТОО "БСТ"(БЮРО С/ХОЗ.ТЕХНИКИ) 0166</v>
          </cell>
          <cell r="C252">
            <v>8</v>
          </cell>
          <cell r="D252">
            <v>15</v>
          </cell>
          <cell r="E252">
            <v>7</v>
          </cell>
          <cell r="F252">
            <v>15</v>
          </cell>
          <cell r="G252">
            <v>15</v>
          </cell>
          <cell r="H252">
            <v>7</v>
          </cell>
        </row>
        <row r="253">
          <cell r="A253" t="str">
            <v>16893388</v>
          </cell>
          <cell r="B253" t="str">
            <v>ТОО ВПП"ИНЛАКОР"</v>
          </cell>
          <cell r="C253">
            <v>104</v>
          </cell>
          <cell r="D253">
            <v>290</v>
          </cell>
          <cell r="E253">
            <v>290</v>
          </cell>
          <cell r="F253">
            <v>146</v>
          </cell>
          <cell r="G253">
            <v>32</v>
          </cell>
          <cell r="H253">
            <v>74</v>
          </cell>
          <cell r="I253">
            <v>79</v>
          </cell>
          <cell r="J253">
            <v>62</v>
          </cell>
          <cell r="K253">
            <v>79</v>
          </cell>
          <cell r="L253">
            <v>58</v>
          </cell>
        </row>
        <row r="254">
          <cell r="A254" t="str">
            <v>16929011</v>
          </cell>
          <cell r="B254" t="str">
            <v>ИЧП "ИСПЫТАТЕЛЬ"</v>
          </cell>
          <cell r="C254">
            <v>50</v>
          </cell>
          <cell r="D254">
            <v>0</v>
          </cell>
          <cell r="E254">
            <v>50</v>
          </cell>
          <cell r="F254">
            <v>50</v>
          </cell>
          <cell r="G254">
            <v>0</v>
          </cell>
          <cell r="H254">
            <v>0</v>
          </cell>
          <cell r="I254">
            <v>0</v>
          </cell>
          <cell r="J254">
            <v>0</v>
          </cell>
        </row>
        <row r="255">
          <cell r="A255" t="str">
            <v>17161204</v>
          </cell>
          <cell r="B255" t="str">
            <v>ТОО СП "МИ-ИНТЕР"</v>
          </cell>
          <cell r="C255">
            <v>0</v>
          </cell>
          <cell r="D255">
            <v>0</v>
          </cell>
          <cell r="E255">
            <v>0</v>
          </cell>
          <cell r="F255">
            <v>0</v>
          </cell>
          <cell r="G255">
            <v>0</v>
          </cell>
        </row>
        <row r="256">
          <cell r="A256" t="str">
            <v>17163367</v>
          </cell>
          <cell r="B256" t="str">
            <v>АОЗТ "КРАЗРОСС"</v>
          </cell>
          <cell r="C256">
            <v>142</v>
          </cell>
          <cell r="D256">
            <v>37</v>
          </cell>
          <cell r="E256">
            <v>119</v>
          </cell>
          <cell r="F256">
            <v>12</v>
          </cell>
          <cell r="G256">
            <v>119</v>
          </cell>
          <cell r="H256">
            <v>12</v>
          </cell>
          <cell r="I256">
            <v>12</v>
          </cell>
        </row>
        <row r="257">
          <cell r="A257" t="str">
            <v>17191406</v>
          </cell>
          <cell r="B257" t="str">
            <v>ОАО "НЕФТЕКОМ"</v>
          </cell>
          <cell r="C257">
            <v>45</v>
          </cell>
          <cell r="D257">
            <v>45</v>
          </cell>
          <cell r="E257">
            <v>212</v>
          </cell>
        </row>
        <row r="258">
          <cell r="A258" t="str">
            <v>17260610</v>
          </cell>
          <cell r="B258" t="str">
            <v>ЗАО"НАФТАРОС"</v>
          </cell>
          <cell r="C258">
            <v>6</v>
          </cell>
          <cell r="D258">
            <v>0</v>
          </cell>
          <cell r="E258">
            <v>6</v>
          </cell>
          <cell r="F258">
            <v>0</v>
          </cell>
          <cell r="G258">
            <v>0</v>
          </cell>
          <cell r="H258">
            <v>6</v>
          </cell>
          <cell r="I258">
            <v>0</v>
          </cell>
        </row>
        <row r="259">
          <cell r="A259" t="str">
            <v>17283094</v>
          </cell>
          <cell r="B259" t="str">
            <v>ТОО "СП "АББ УНИТУРБО"</v>
          </cell>
          <cell r="C259">
            <v>20</v>
          </cell>
          <cell r="D259">
            <v>0</v>
          </cell>
          <cell r="E259">
            <v>128</v>
          </cell>
          <cell r="F259">
            <v>20</v>
          </cell>
          <cell r="G259">
            <v>0</v>
          </cell>
          <cell r="H259">
            <v>128</v>
          </cell>
          <cell r="I259">
            <v>0</v>
          </cell>
          <cell r="J259">
            <v>20</v>
          </cell>
          <cell r="K259">
            <v>0</v>
          </cell>
          <cell r="L259">
            <v>128</v>
          </cell>
        </row>
        <row r="260">
          <cell r="A260" t="str">
            <v>17308050</v>
          </cell>
          <cell r="B260" t="str">
            <v>ЗАО "ФИРМА БАСЭРТ"</v>
          </cell>
          <cell r="C260">
            <v>0</v>
          </cell>
          <cell r="D260">
            <v>0</v>
          </cell>
          <cell r="E260">
            <v>0</v>
          </cell>
          <cell r="F260">
            <v>0</v>
          </cell>
          <cell r="G260">
            <v>0</v>
          </cell>
          <cell r="H260">
            <v>0</v>
          </cell>
          <cell r="I260">
            <v>0</v>
          </cell>
          <cell r="J260">
            <v>0</v>
          </cell>
        </row>
        <row r="261">
          <cell r="A261" t="str">
            <v>17407697</v>
          </cell>
          <cell r="B261" t="str">
            <v>АООТ "ИЖСТАЛЬ"</v>
          </cell>
          <cell r="C261">
            <v>0</v>
          </cell>
          <cell r="D261">
            <v>0</v>
          </cell>
          <cell r="E261">
            <v>0</v>
          </cell>
          <cell r="F261">
            <v>0</v>
          </cell>
          <cell r="G261">
            <v>0</v>
          </cell>
          <cell r="H261">
            <v>0</v>
          </cell>
          <cell r="I261">
            <v>0</v>
          </cell>
        </row>
        <row r="262">
          <cell r="A262" t="str">
            <v>17413746</v>
          </cell>
          <cell r="B262" t="str">
            <v>ТВ КЦ ФИЛИТКОМ</v>
          </cell>
          <cell r="C262">
            <v>2</v>
          </cell>
          <cell r="D262">
            <v>2</v>
          </cell>
          <cell r="E262">
            <v>2</v>
          </cell>
          <cell r="F262">
            <v>2</v>
          </cell>
          <cell r="G262">
            <v>2</v>
          </cell>
          <cell r="H262">
            <v>2</v>
          </cell>
          <cell r="I262">
            <v>0</v>
          </cell>
          <cell r="J262">
            <v>0</v>
          </cell>
          <cell r="K262">
            <v>2</v>
          </cell>
        </row>
        <row r="263">
          <cell r="A263" t="str">
            <v>17584078</v>
          </cell>
          <cell r="B263" t="str">
            <v>ЗАО НПО "СОТ"</v>
          </cell>
          <cell r="C263">
            <v>0</v>
          </cell>
          <cell r="D263">
            <v>0</v>
          </cell>
          <cell r="E263">
            <v>0</v>
          </cell>
          <cell r="F263">
            <v>0</v>
          </cell>
          <cell r="G263">
            <v>0</v>
          </cell>
          <cell r="H263">
            <v>0</v>
          </cell>
          <cell r="I263">
            <v>0</v>
          </cell>
          <cell r="J263">
            <v>0</v>
          </cell>
          <cell r="K263">
            <v>0</v>
          </cell>
          <cell r="L263">
            <v>0</v>
          </cell>
        </row>
        <row r="264">
          <cell r="A264" t="str">
            <v>17606652</v>
          </cell>
          <cell r="B264" t="str">
            <v>ТОО "ЛЕНИКС"</v>
          </cell>
          <cell r="C264">
            <v>6</v>
          </cell>
          <cell r="D264">
            <v>6</v>
          </cell>
          <cell r="E264">
            <v>0</v>
          </cell>
          <cell r="F264">
            <v>0</v>
          </cell>
          <cell r="G264">
            <v>0</v>
          </cell>
          <cell r="H264">
            <v>0</v>
          </cell>
          <cell r="I264">
            <v>6</v>
          </cell>
        </row>
        <row r="265">
          <cell r="A265" t="str">
            <v>17663302</v>
          </cell>
          <cell r="B265" t="str">
            <v>ГК "РОСВООРУЖЕНИЕ"</v>
          </cell>
          <cell r="C265">
            <v>0</v>
          </cell>
          <cell r="D265">
            <v>0</v>
          </cell>
          <cell r="E265">
            <v>0</v>
          </cell>
          <cell r="F265">
            <v>0</v>
          </cell>
        </row>
        <row r="266">
          <cell r="A266" t="str">
            <v>17664075</v>
          </cell>
          <cell r="B266" t="str">
            <v>ГОСУДАРСТВЕННЫЙ КОСМИЧЕСКИЙ НП ЦЕНТР ИМ. М. В. ХРУНИЧЕВА</v>
          </cell>
          <cell r="C266">
            <v>15</v>
          </cell>
          <cell r="D266">
            <v>1</v>
          </cell>
          <cell r="E266">
            <v>15</v>
          </cell>
          <cell r="F266">
            <v>1</v>
          </cell>
          <cell r="G266">
            <v>15</v>
          </cell>
          <cell r="H266">
            <v>0</v>
          </cell>
          <cell r="I266">
            <v>0</v>
          </cell>
          <cell r="J266">
            <v>1</v>
          </cell>
        </row>
        <row r="267">
          <cell r="A267" t="str">
            <v>17666648</v>
          </cell>
          <cell r="B267" t="str">
            <v>БЕЗ ПРАВ Ю/Л"РАКЕТНО-КОСМИЧЕСКИЙ ЗАВОД" Ф-Л ГКНПЦ ИМ. М.В.ХРУНИЧЕВА</v>
          </cell>
          <cell r="C267">
            <v>0</v>
          </cell>
          <cell r="D267">
            <v>0</v>
          </cell>
          <cell r="E267">
            <v>0</v>
          </cell>
          <cell r="F267">
            <v>0</v>
          </cell>
          <cell r="G267">
            <v>0</v>
          </cell>
          <cell r="H267">
            <v>0</v>
          </cell>
          <cell r="I267">
            <v>0</v>
          </cell>
          <cell r="J267">
            <v>0</v>
          </cell>
          <cell r="K267">
            <v>0</v>
          </cell>
        </row>
        <row r="268">
          <cell r="A268" t="str">
            <v>17804808</v>
          </cell>
          <cell r="B268" t="str">
            <v>ЗАО"АССОЦИАЦИЯ КАРТЭК"</v>
          </cell>
          <cell r="C268">
            <v>50</v>
          </cell>
          <cell r="D268">
            <v>0</v>
          </cell>
          <cell r="E268">
            <v>50</v>
          </cell>
          <cell r="F268">
            <v>50</v>
          </cell>
          <cell r="G268">
            <v>0</v>
          </cell>
          <cell r="H268">
            <v>0</v>
          </cell>
          <cell r="I268">
            <v>0</v>
          </cell>
          <cell r="J268">
            <v>0</v>
          </cell>
          <cell r="K268">
            <v>0</v>
          </cell>
        </row>
        <row r="269">
          <cell r="A269" t="str">
            <v>17998043</v>
          </cell>
          <cell r="B269" t="str">
            <v>АОЗТ "ГАМА ИНДАСТРИ"</v>
          </cell>
          <cell r="C269">
            <v>0</v>
          </cell>
          <cell r="D269">
            <v>0</v>
          </cell>
          <cell r="E269">
            <v>0</v>
          </cell>
          <cell r="F269">
            <v>0</v>
          </cell>
        </row>
        <row r="270">
          <cell r="A270" t="str">
            <v>18006954</v>
          </cell>
          <cell r="B270" t="str">
            <v>ТЭЦ-2 АО "ЯНТАРЬЭНЕРГО"</v>
          </cell>
          <cell r="C270">
            <v>12</v>
          </cell>
          <cell r="D270">
            <v>1</v>
          </cell>
          <cell r="E270">
            <v>69</v>
          </cell>
          <cell r="F270">
            <v>11</v>
          </cell>
          <cell r="G270">
            <v>12</v>
          </cell>
          <cell r="H270">
            <v>1</v>
          </cell>
          <cell r="I270">
            <v>12</v>
          </cell>
          <cell r="J270">
            <v>1</v>
          </cell>
          <cell r="K270">
            <v>69</v>
          </cell>
          <cell r="L270">
            <v>11</v>
          </cell>
        </row>
        <row r="271">
          <cell r="A271" t="str">
            <v>18024722</v>
          </cell>
          <cell r="B271" t="str">
            <v>ЦЕНТР ТЕХНИЧЕСКОЙ ДИАГНОСТИКИ</v>
          </cell>
          <cell r="C271">
            <v>45</v>
          </cell>
          <cell r="D271">
            <v>45</v>
          </cell>
          <cell r="E271">
            <v>212</v>
          </cell>
          <cell r="F271">
            <v>13</v>
          </cell>
          <cell r="G271">
            <v>13</v>
          </cell>
        </row>
        <row r="272">
          <cell r="A272" t="str">
            <v>18217705</v>
          </cell>
          <cell r="B272" t="str">
            <v>ООО "ПРОМЭЛЕКТРО"</v>
          </cell>
          <cell r="C272">
            <v>4</v>
          </cell>
          <cell r="D272">
            <v>4</v>
          </cell>
          <cell r="E272">
            <v>6</v>
          </cell>
          <cell r="F272">
            <v>0</v>
          </cell>
          <cell r="G272">
            <v>0</v>
          </cell>
          <cell r="H272">
            <v>6</v>
          </cell>
        </row>
        <row r="273">
          <cell r="A273" t="str">
            <v>18219851</v>
          </cell>
          <cell r="B273" t="str">
            <v>ЗАО "РАННИЛА-ТАЛДОМ"</v>
          </cell>
          <cell r="C273">
            <v>1</v>
          </cell>
          <cell r="D273">
            <v>1</v>
          </cell>
          <cell r="E273">
            <v>0</v>
          </cell>
          <cell r="F273">
            <v>0</v>
          </cell>
          <cell r="G273">
            <v>0</v>
          </cell>
          <cell r="H273">
            <v>0</v>
          </cell>
          <cell r="I273">
            <v>0</v>
          </cell>
          <cell r="J273">
            <v>0</v>
          </cell>
          <cell r="K273">
            <v>1</v>
          </cell>
        </row>
        <row r="274">
          <cell r="A274" t="str">
            <v>20626598</v>
          </cell>
          <cell r="B274" t="str">
            <v>ИЧП РЕКЛАМНО-КОММЕРЧЕСКАЯ ФИРМА "ИНФОРМ"</v>
          </cell>
          <cell r="C274">
            <v>44</v>
          </cell>
          <cell r="D274">
            <v>44</v>
          </cell>
          <cell r="E274">
            <v>0</v>
          </cell>
          <cell r="F274">
            <v>0</v>
          </cell>
          <cell r="G274">
            <v>0</v>
          </cell>
          <cell r="H274">
            <v>0</v>
          </cell>
          <cell r="I274">
            <v>0</v>
          </cell>
          <cell r="J274">
            <v>0</v>
          </cell>
        </row>
        <row r="275">
          <cell r="A275" t="str">
            <v>20763484</v>
          </cell>
          <cell r="B275" t="str">
            <v>ТОО "ИНКОСТ"</v>
          </cell>
          <cell r="C275">
            <v>49</v>
          </cell>
          <cell r="D275">
            <v>49</v>
          </cell>
          <cell r="E275">
            <v>0</v>
          </cell>
          <cell r="F275">
            <v>0</v>
          </cell>
          <cell r="G275">
            <v>0</v>
          </cell>
          <cell r="H275">
            <v>0</v>
          </cell>
          <cell r="I275">
            <v>49</v>
          </cell>
        </row>
        <row r="276">
          <cell r="A276" t="str">
            <v>20804657</v>
          </cell>
          <cell r="B276" t="str">
            <v>ЗАО "КЛЕН"</v>
          </cell>
          <cell r="C276">
            <v>2</v>
          </cell>
          <cell r="D276">
            <v>2</v>
          </cell>
          <cell r="E276">
            <v>0</v>
          </cell>
          <cell r="F276">
            <v>2</v>
          </cell>
        </row>
        <row r="277">
          <cell r="A277" t="str">
            <v>20810646</v>
          </cell>
          <cell r="B277" t="str">
            <v>МОHИТОРИHГ</v>
          </cell>
          <cell r="C277">
            <v>0</v>
          </cell>
          <cell r="D277">
            <v>0</v>
          </cell>
          <cell r="E277">
            <v>0</v>
          </cell>
          <cell r="F277">
            <v>0</v>
          </cell>
          <cell r="G277">
            <v>0</v>
          </cell>
          <cell r="H277">
            <v>0</v>
          </cell>
          <cell r="I277">
            <v>0</v>
          </cell>
          <cell r="J277">
            <v>0</v>
          </cell>
          <cell r="K277">
            <v>0</v>
          </cell>
          <cell r="L277">
            <v>0</v>
          </cell>
        </row>
        <row r="278">
          <cell r="A278" t="str">
            <v>20877136</v>
          </cell>
          <cell r="B278" t="str">
            <v>ИНЖЕНЕРНЫЙ ЦЕНТР "СЕРВИСГОРМАШ"</v>
          </cell>
          <cell r="C278">
            <v>57</v>
          </cell>
          <cell r="D278">
            <v>57</v>
          </cell>
          <cell r="E278">
            <v>6</v>
          </cell>
          <cell r="F278">
            <v>0</v>
          </cell>
          <cell r="G278">
            <v>0</v>
          </cell>
          <cell r="H278">
            <v>0</v>
          </cell>
          <cell r="I278">
            <v>6</v>
          </cell>
        </row>
        <row r="279">
          <cell r="A279" t="str">
            <v>20894198</v>
          </cell>
          <cell r="B279" t="str">
            <v>КООПЕРАТИВ "ГЕРМЕС"</v>
          </cell>
          <cell r="C279">
            <v>0</v>
          </cell>
          <cell r="D279">
            <v>0</v>
          </cell>
          <cell r="E279">
            <v>0</v>
          </cell>
          <cell r="F279">
            <v>0</v>
          </cell>
          <cell r="G279">
            <v>3</v>
          </cell>
          <cell r="H279">
            <v>0</v>
          </cell>
          <cell r="I279">
            <v>3</v>
          </cell>
        </row>
        <row r="280">
          <cell r="A280" t="str">
            <v>21006892</v>
          </cell>
          <cell r="B280" t="str">
            <v>ПКТОО "ДАЛСС"</v>
          </cell>
          <cell r="C280">
            <v>1</v>
          </cell>
          <cell r="D280">
            <v>2</v>
          </cell>
          <cell r="E280">
            <v>20</v>
          </cell>
          <cell r="F280">
            <v>1</v>
          </cell>
          <cell r="G280">
            <v>2</v>
          </cell>
          <cell r="H280">
            <v>20</v>
          </cell>
          <cell r="I280">
            <v>0</v>
          </cell>
          <cell r="J280">
            <v>1</v>
          </cell>
          <cell r="K280">
            <v>2</v>
          </cell>
          <cell r="L280">
            <v>20</v>
          </cell>
        </row>
        <row r="281">
          <cell r="A281" t="str">
            <v>21216402</v>
          </cell>
          <cell r="B281" t="str">
            <v>ТОО ПРОИЗВОДСТВЕННО-КОММЕРЧЕСКАЯ ФИРМА "ВИКОР"</v>
          </cell>
          <cell r="C281">
            <v>552</v>
          </cell>
          <cell r="D281">
            <v>552</v>
          </cell>
          <cell r="E281">
            <v>69</v>
          </cell>
          <cell r="F281">
            <v>0</v>
          </cell>
          <cell r="G281">
            <v>202</v>
          </cell>
          <cell r="H281">
            <v>0</v>
          </cell>
          <cell r="I281">
            <v>0</v>
          </cell>
          <cell r="J281">
            <v>0</v>
          </cell>
          <cell r="K281">
            <v>0</v>
          </cell>
        </row>
        <row r="282">
          <cell r="A282" t="str">
            <v>21281181</v>
          </cell>
          <cell r="B282" t="str">
            <v>ТОО "ПОВОЛЖЬЕ"</v>
          </cell>
          <cell r="C282">
            <v>30</v>
          </cell>
          <cell r="D282">
            <v>30</v>
          </cell>
          <cell r="E282">
            <v>0</v>
          </cell>
          <cell r="F282">
            <v>0</v>
          </cell>
          <cell r="G282">
            <v>0</v>
          </cell>
          <cell r="H282">
            <v>0</v>
          </cell>
          <cell r="I282">
            <v>0</v>
          </cell>
          <cell r="J282">
            <v>0</v>
          </cell>
          <cell r="K282">
            <v>0</v>
          </cell>
        </row>
        <row r="283">
          <cell r="A283" t="str">
            <v>21418838</v>
          </cell>
          <cell r="B283" t="str">
            <v>ИЧП ФЕДОРОВА "ПАЛОМАР"</v>
          </cell>
          <cell r="C283">
            <v>0</v>
          </cell>
          <cell r="D283">
            <v>59</v>
          </cell>
          <cell r="E283">
            <v>59</v>
          </cell>
          <cell r="F283">
            <v>0</v>
          </cell>
          <cell r="G283">
            <v>0</v>
          </cell>
          <cell r="H283">
            <v>0</v>
          </cell>
          <cell r="I283">
            <v>0</v>
          </cell>
          <cell r="J283">
            <v>0</v>
          </cell>
          <cell r="K283">
            <v>59</v>
          </cell>
        </row>
        <row r="284">
          <cell r="A284" t="str">
            <v>21497476</v>
          </cell>
          <cell r="B284" t="str">
            <v>ТОО"АВТОТРАНСМАШ"</v>
          </cell>
          <cell r="C284">
            <v>23</v>
          </cell>
          <cell r="D284">
            <v>57</v>
          </cell>
          <cell r="E284">
            <v>1</v>
          </cell>
          <cell r="F284">
            <v>69</v>
          </cell>
          <cell r="G284">
            <v>23</v>
          </cell>
          <cell r="H284">
            <v>57</v>
          </cell>
          <cell r="I284">
            <v>1</v>
          </cell>
          <cell r="J284">
            <v>1</v>
          </cell>
          <cell r="K284">
            <v>69</v>
          </cell>
          <cell r="L284">
            <v>11</v>
          </cell>
        </row>
        <row r="285">
          <cell r="A285" t="str">
            <v>21517925</v>
          </cell>
          <cell r="B285" t="str">
            <v>АОЗТ ПКФ "ВОСТОК-МАРКЕТ"</v>
          </cell>
          <cell r="C285">
            <v>13</v>
          </cell>
          <cell r="D285">
            <v>26</v>
          </cell>
          <cell r="E285">
            <v>13</v>
          </cell>
          <cell r="F285">
            <v>26</v>
          </cell>
          <cell r="G285">
            <v>13</v>
          </cell>
          <cell r="H285">
            <v>0</v>
          </cell>
          <cell r="I285">
            <v>26</v>
          </cell>
        </row>
        <row r="286">
          <cell r="A286" t="str">
            <v>21537827</v>
          </cell>
          <cell r="B286" t="str">
            <v>ИЧП ШЭВ "КЛЮЧ"</v>
          </cell>
          <cell r="C286">
            <v>4</v>
          </cell>
          <cell r="D286">
            <v>4</v>
          </cell>
          <cell r="E286">
            <v>18</v>
          </cell>
          <cell r="F286">
            <v>0</v>
          </cell>
          <cell r="G286">
            <v>0</v>
          </cell>
          <cell r="H286">
            <v>0</v>
          </cell>
          <cell r="I286">
            <v>0</v>
          </cell>
          <cell r="J286">
            <v>0</v>
          </cell>
          <cell r="K286">
            <v>18</v>
          </cell>
        </row>
        <row r="287">
          <cell r="A287" t="str">
            <v>21606534</v>
          </cell>
          <cell r="B287" t="str">
            <v>ТОО ФИРМА"МАГМА-С"</v>
          </cell>
          <cell r="C287">
            <v>0</v>
          </cell>
          <cell r="D287">
            <v>1</v>
          </cell>
          <cell r="E287">
            <v>0</v>
          </cell>
          <cell r="F287">
            <v>1</v>
          </cell>
          <cell r="G287">
            <v>0</v>
          </cell>
          <cell r="H287">
            <v>0</v>
          </cell>
          <cell r="I287">
            <v>0</v>
          </cell>
          <cell r="J287">
            <v>0</v>
          </cell>
          <cell r="K287">
            <v>1</v>
          </cell>
        </row>
        <row r="288">
          <cell r="A288" t="str">
            <v>21629707</v>
          </cell>
          <cell r="B288" t="str">
            <v>ПК ТОО "ЧЕЛЯБИНТУРТРАНС"</v>
          </cell>
          <cell r="C288">
            <v>44</v>
          </cell>
          <cell r="D288">
            <v>44</v>
          </cell>
          <cell r="E288">
            <v>59</v>
          </cell>
          <cell r="F288">
            <v>53</v>
          </cell>
          <cell r="G288">
            <v>53</v>
          </cell>
          <cell r="H288">
            <v>59</v>
          </cell>
        </row>
        <row r="289">
          <cell r="A289" t="str">
            <v>21642889</v>
          </cell>
          <cell r="B289" t="str">
            <v>ТОО "САС"</v>
          </cell>
          <cell r="C289">
            <v>49</v>
          </cell>
          <cell r="D289">
            <v>1</v>
          </cell>
          <cell r="E289">
            <v>49</v>
          </cell>
          <cell r="F289">
            <v>1</v>
          </cell>
          <cell r="G289">
            <v>0</v>
          </cell>
          <cell r="H289">
            <v>0</v>
          </cell>
          <cell r="I289">
            <v>49</v>
          </cell>
          <cell r="J289">
            <v>1</v>
          </cell>
        </row>
        <row r="290">
          <cell r="A290" t="str">
            <v>21846221</v>
          </cell>
          <cell r="B290" t="str">
            <v>ТОО ПКФ ЭПСИЛОН</v>
          </cell>
          <cell r="C290">
            <v>42</v>
          </cell>
          <cell r="D290">
            <v>2</v>
          </cell>
          <cell r="E290">
            <v>42</v>
          </cell>
          <cell r="F290">
            <v>2</v>
          </cell>
        </row>
        <row r="291">
          <cell r="A291" t="str">
            <v>22280106</v>
          </cell>
          <cell r="B291" t="str">
            <v>ПСФ "ЖИЛСТРОЙИНВЕСТ"</v>
          </cell>
          <cell r="C291">
            <v>22</v>
          </cell>
          <cell r="D291">
            <v>0</v>
          </cell>
          <cell r="E291">
            <v>22</v>
          </cell>
          <cell r="F291">
            <v>0</v>
          </cell>
          <cell r="G291">
            <v>0</v>
          </cell>
          <cell r="H291">
            <v>22</v>
          </cell>
          <cell r="I291">
            <v>0</v>
          </cell>
        </row>
        <row r="292">
          <cell r="A292" t="str">
            <v>22317430</v>
          </cell>
          <cell r="B292" t="str">
            <v>ТОО"АЧИH".</v>
          </cell>
          <cell r="C292">
            <v>57</v>
          </cell>
          <cell r="D292">
            <v>57</v>
          </cell>
          <cell r="E292">
            <v>1</v>
          </cell>
          <cell r="F292">
            <v>8</v>
          </cell>
          <cell r="G292">
            <v>1</v>
          </cell>
          <cell r="H292">
            <v>8</v>
          </cell>
          <cell r="I292">
            <v>0</v>
          </cell>
          <cell r="J292">
            <v>0</v>
          </cell>
          <cell r="K292">
            <v>0</v>
          </cell>
          <cell r="L292">
            <v>1</v>
          </cell>
        </row>
        <row r="293">
          <cell r="A293" t="str">
            <v>22374095</v>
          </cell>
          <cell r="B293" t="str">
            <v>ДОЧЕРНЕЕ ПРЕДПРИЯТИЕ "КУЗНЕЧНОЕ" АООТ "ВТЗ"</v>
          </cell>
          <cell r="C293">
            <v>36</v>
          </cell>
          <cell r="D293">
            <v>36</v>
          </cell>
        </row>
        <row r="294">
          <cell r="A294" t="str">
            <v>22414877</v>
          </cell>
          <cell r="B294" t="str">
            <v>ИЧП "ТЕХМАШСЕРВИС"</v>
          </cell>
          <cell r="C294">
            <v>5</v>
          </cell>
          <cell r="D294">
            <v>3</v>
          </cell>
          <cell r="E294">
            <v>5</v>
          </cell>
          <cell r="F294">
            <v>3</v>
          </cell>
          <cell r="G294">
            <v>5</v>
          </cell>
          <cell r="H294">
            <v>0</v>
          </cell>
          <cell r="I294">
            <v>3</v>
          </cell>
        </row>
        <row r="295">
          <cell r="A295" t="str">
            <v>22424574</v>
          </cell>
          <cell r="B295" t="str">
            <v>ЗАО "АКРАС"</v>
          </cell>
          <cell r="C295">
            <v>25</v>
          </cell>
          <cell r="D295">
            <v>105</v>
          </cell>
          <cell r="E295">
            <v>50</v>
          </cell>
          <cell r="F295">
            <v>25</v>
          </cell>
          <cell r="G295">
            <v>40</v>
          </cell>
          <cell r="H295">
            <v>105</v>
          </cell>
          <cell r="I295">
            <v>50</v>
          </cell>
          <cell r="J295">
            <v>50</v>
          </cell>
          <cell r="K295">
            <v>24</v>
          </cell>
          <cell r="L295">
            <v>40</v>
          </cell>
        </row>
        <row r="296">
          <cell r="A296" t="str">
            <v>22497337</v>
          </cell>
          <cell r="B296" t="str">
            <v>ТОО "КОМИЖ ПЛЮС"</v>
          </cell>
          <cell r="C296">
            <v>141</v>
          </cell>
          <cell r="D296">
            <v>87</v>
          </cell>
          <cell r="E296">
            <v>69</v>
          </cell>
          <cell r="F296">
            <v>202</v>
          </cell>
          <cell r="G296">
            <v>202</v>
          </cell>
        </row>
        <row r="297">
          <cell r="A297" t="str">
            <v>23078944</v>
          </cell>
          <cell r="B297" t="str">
            <v>"АЛВО" АООТ</v>
          </cell>
          <cell r="C297">
            <v>30</v>
          </cell>
          <cell r="D297">
            <v>30</v>
          </cell>
          <cell r="E297">
            <v>40</v>
          </cell>
          <cell r="F297">
            <v>0</v>
          </cell>
          <cell r="G297">
            <v>0</v>
          </cell>
          <cell r="H297">
            <v>0</v>
          </cell>
          <cell r="I297">
            <v>0</v>
          </cell>
          <cell r="J297">
            <v>0</v>
          </cell>
          <cell r="K297">
            <v>0</v>
          </cell>
          <cell r="L297">
            <v>40</v>
          </cell>
        </row>
        <row r="298">
          <cell r="A298" t="str">
            <v>23083253</v>
          </cell>
          <cell r="B298" t="str">
            <v>ЗАО"ФИРМА"СОЛИД"</v>
          </cell>
          <cell r="C298">
            <v>15</v>
          </cell>
          <cell r="D298">
            <v>38</v>
          </cell>
          <cell r="E298">
            <v>10</v>
          </cell>
          <cell r="F298">
            <v>15</v>
          </cell>
          <cell r="G298">
            <v>15</v>
          </cell>
          <cell r="H298">
            <v>10</v>
          </cell>
          <cell r="I298">
            <v>0</v>
          </cell>
          <cell r="J298">
            <v>38</v>
          </cell>
          <cell r="K298">
            <v>10</v>
          </cell>
        </row>
        <row r="299">
          <cell r="A299" t="str">
            <v>23549993</v>
          </cell>
          <cell r="B299" t="str">
            <v>ИЧП "АПСНЫ"</v>
          </cell>
          <cell r="C299">
            <v>20</v>
          </cell>
          <cell r="D299">
            <v>20</v>
          </cell>
          <cell r="E299">
            <v>57</v>
          </cell>
          <cell r="F299">
            <v>23</v>
          </cell>
          <cell r="G299">
            <v>23</v>
          </cell>
          <cell r="H299">
            <v>57</v>
          </cell>
        </row>
        <row r="300">
          <cell r="A300" t="str">
            <v>23703218</v>
          </cell>
          <cell r="B300" t="str">
            <v>ИЧП "ЛАВР"</v>
          </cell>
          <cell r="C300">
            <v>3</v>
          </cell>
          <cell r="D300">
            <v>26</v>
          </cell>
          <cell r="E300">
            <v>26</v>
          </cell>
          <cell r="F300">
            <v>0</v>
          </cell>
          <cell r="G300">
            <v>0</v>
          </cell>
          <cell r="H300">
            <v>0</v>
          </cell>
          <cell r="I300">
            <v>26</v>
          </cell>
        </row>
        <row r="301">
          <cell r="A301" t="str">
            <v>23736519</v>
          </cell>
          <cell r="B301" t="str">
            <v>ФИРМА "ТИТАН"</v>
          </cell>
          <cell r="C301">
            <v>121</v>
          </cell>
          <cell r="D301">
            <v>18</v>
          </cell>
          <cell r="E301">
            <v>18</v>
          </cell>
          <cell r="F301">
            <v>0</v>
          </cell>
          <cell r="G301">
            <v>0</v>
          </cell>
          <cell r="H301">
            <v>0</v>
          </cell>
          <cell r="I301">
            <v>0</v>
          </cell>
          <cell r="J301">
            <v>0</v>
          </cell>
          <cell r="K301">
            <v>18</v>
          </cell>
        </row>
        <row r="302">
          <cell r="A302" t="str">
            <v>23768413</v>
          </cell>
          <cell r="B302" t="str">
            <v>ЗАО ФИРМА "РОСТ"</v>
          </cell>
          <cell r="C302">
            <v>2</v>
          </cell>
          <cell r="D302">
            <v>0</v>
          </cell>
          <cell r="E302">
            <v>0</v>
          </cell>
          <cell r="F302">
            <v>0</v>
          </cell>
          <cell r="G302">
            <v>0</v>
          </cell>
        </row>
        <row r="303">
          <cell r="A303" t="str">
            <v>23870755</v>
          </cell>
          <cell r="B303" t="str">
            <v>ТСОО ШКОЛА ОХРАНЫ "ЭСКОРТ"</v>
          </cell>
          <cell r="C303">
            <v>53</v>
          </cell>
          <cell r="D303">
            <v>14</v>
          </cell>
          <cell r="E303">
            <v>53</v>
          </cell>
          <cell r="F303">
            <v>14</v>
          </cell>
          <cell r="G303">
            <v>53</v>
          </cell>
          <cell r="H303">
            <v>14</v>
          </cell>
        </row>
        <row r="304">
          <cell r="A304" t="str">
            <v>23893650</v>
          </cell>
          <cell r="B304" t="str">
            <v>АО ЗТ ПЕРВОМАЙСКИЙ СПИРТОЛИКЕРОВОДОЧНЫЙ З-Д (АООТ "ОРЕНБУРГАЛКО")</v>
          </cell>
          <cell r="C304">
            <v>1</v>
          </cell>
          <cell r="D304">
            <v>1</v>
          </cell>
          <cell r="E304">
            <v>13</v>
          </cell>
          <cell r="F304">
            <v>1</v>
          </cell>
          <cell r="G304">
            <v>13</v>
          </cell>
          <cell r="H304">
            <v>0</v>
          </cell>
          <cell r="I304">
            <v>0</v>
          </cell>
          <cell r="J304">
            <v>1</v>
          </cell>
          <cell r="K304">
            <v>13</v>
          </cell>
        </row>
        <row r="305">
          <cell r="A305" t="str">
            <v>23908908</v>
          </cell>
          <cell r="B305" t="str">
            <v>УР И ОНМ П."ОРЕНБУРГГАЗПРОМ" РАО "ГАЗПРОМ"</v>
          </cell>
          <cell r="C305">
            <v>42</v>
          </cell>
          <cell r="D305">
            <v>65</v>
          </cell>
          <cell r="E305">
            <v>42</v>
          </cell>
          <cell r="F305">
            <v>65</v>
          </cell>
        </row>
        <row r="306">
          <cell r="A306" t="str">
            <v>23938016</v>
          </cell>
          <cell r="B306" t="str">
            <v>АОЗТ "АССОЛЬ"</v>
          </cell>
          <cell r="C306">
            <v>20</v>
          </cell>
          <cell r="D306">
            <v>20</v>
          </cell>
          <cell r="E306">
            <v>0</v>
          </cell>
          <cell r="F306">
            <v>0</v>
          </cell>
          <cell r="G306">
            <v>20</v>
          </cell>
        </row>
        <row r="307">
          <cell r="A307" t="str">
            <v>23980403</v>
          </cell>
          <cell r="B307" t="str">
            <v>УПП ВОИ "НАДЕЖДА"</v>
          </cell>
          <cell r="C307">
            <v>2</v>
          </cell>
          <cell r="D307">
            <v>22</v>
          </cell>
          <cell r="E307">
            <v>2</v>
          </cell>
          <cell r="F307">
            <v>2</v>
          </cell>
          <cell r="G307">
            <v>0</v>
          </cell>
          <cell r="H307">
            <v>22</v>
          </cell>
        </row>
        <row r="308">
          <cell r="A308" t="str">
            <v>24207177</v>
          </cell>
          <cell r="B308" t="str">
            <v>АООТ "ЛИГО"</v>
          </cell>
          <cell r="C308">
            <v>682</v>
          </cell>
          <cell r="D308">
            <v>682</v>
          </cell>
          <cell r="E308">
            <v>244</v>
          </cell>
          <cell r="F308">
            <v>327</v>
          </cell>
          <cell r="G308">
            <v>1</v>
          </cell>
          <cell r="H308">
            <v>8</v>
          </cell>
          <cell r="I308">
            <v>1</v>
          </cell>
          <cell r="J308">
            <v>0</v>
          </cell>
          <cell r="K308">
            <v>0</v>
          </cell>
          <cell r="L308">
            <v>1</v>
          </cell>
        </row>
        <row r="309">
          <cell r="A309" t="str">
            <v>24224448</v>
          </cell>
          <cell r="B309" t="str">
            <v>ЧСП "НИМФО"</v>
          </cell>
          <cell r="C309">
            <v>36</v>
          </cell>
          <cell r="D309">
            <v>36</v>
          </cell>
          <cell r="E309">
            <v>20</v>
          </cell>
          <cell r="F309">
            <v>11</v>
          </cell>
        </row>
        <row r="310">
          <cell r="A310" t="str">
            <v>24526066</v>
          </cell>
          <cell r="B310" t="str">
            <v>МУНИЦИПАЛЬНОЕ ПРЕДПРИЯТИЕ СОЦ "СОКОЛ"</v>
          </cell>
          <cell r="C310">
            <v>5</v>
          </cell>
          <cell r="D310">
            <v>2</v>
          </cell>
          <cell r="E310">
            <v>5</v>
          </cell>
          <cell r="F310">
            <v>2</v>
          </cell>
          <cell r="G310">
            <v>5</v>
          </cell>
          <cell r="H310">
            <v>0</v>
          </cell>
          <cell r="I310">
            <v>2</v>
          </cell>
        </row>
        <row r="311">
          <cell r="A311" t="str">
            <v>24552193</v>
          </cell>
          <cell r="B311" t="str">
            <v>ООО"ЛОТОС"</v>
          </cell>
          <cell r="C311">
            <v>0</v>
          </cell>
          <cell r="D311">
            <v>0</v>
          </cell>
          <cell r="E311">
            <v>105</v>
          </cell>
          <cell r="F311">
            <v>25</v>
          </cell>
          <cell r="G311">
            <v>24</v>
          </cell>
          <cell r="H311">
            <v>105</v>
          </cell>
          <cell r="I311">
            <v>50</v>
          </cell>
          <cell r="J311">
            <v>50</v>
          </cell>
          <cell r="K311">
            <v>24</v>
          </cell>
          <cell r="L311">
            <v>40</v>
          </cell>
        </row>
        <row r="312">
          <cell r="A312" t="str">
            <v>24722944</v>
          </cell>
          <cell r="B312" t="str">
            <v>"ЯНВАРЬ" ЧАСТНОЕ ПРЕДПРИЯТИЕ</v>
          </cell>
          <cell r="C312">
            <v>141</v>
          </cell>
          <cell r="D312">
            <v>87</v>
          </cell>
          <cell r="E312">
            <v>0</v>
          </cell>
          <cell r="F312">
            <v>0</v>
          </cell>
        </row>
        <row r="313">
          <cell r="A313" t="str">
            <v>24724335</v>
          </cell>
          <cell r="B313" t="str">
            <v>"АНТ" ИНДИВИДУАЛЬНОЕ ЧАСТНОЕ ПРЕДПРИЯТИЕ</v>
          </cell>
          <cell r="C313">
            <v>8</v>
          </cell>
          <cell r="D313">
            <v>8</v>
          </cell>
          <cell r="E313">
            <v>0</v>
          </cell>
          <cell r="F313">
            <v>0</v>
          </cell>
          <cell r="G313">
            <v>0</v>
          </cell>
          <cell r="H313">
            <v>0</v>
          </cell>
          <cell r="I313">
            <v>0</v>
          </cell>
          <cell r="J313">
            <v>8</v>
          </cell>
        </row>
        <row r="314">
          <cell r="A314" t="str">
            <v>24740753</v>
          </cell>
          <cell r="B314" t="str">
            <v>ТОО ТОРГОВЫЙ ДОМ "МИНОРА"</v>
          </cell>
          <cell r="C314">
            <v>10</v>
          </cell>
          <cell r="D314">
            <v>6</v>
          </cell>
          <cell r="E314">
            <v>22</v>
          </cell>
          <cell r="F314">
            <v>6</v>
          </cell>
          <cell r="G314">
            <v>22</v>
          </cell>
          <cell r="H314">
            <v>40</v>
          </cell>
          <cell r="I314">
            <v>0</v>
          </cell>
          <cell r="J314">
            <v>0</v>
          </cell>
          <cell r="K314">
            <v>22</v>
          </cell>
          <cell r="L314">
            <v>40</v>
          </cell>
        </row>
        <row r="315">
          <cell r="A315" t="str">
            <v>24771009</v>
          </cell>
          <cell r="B315" t="str">
            <v>"ВИРАЖ" ОБЩЕСТВО С ОГРАНИЧЕННОЙ ОТВЕТСТВЕННОСТЬЮ</v>
          </cell>
          <cell r="C315">
            <v>0</v>
          </cell>
          <cell r="D315">
            <v>15</v>
          </cell>
          <cell r="E315">
            <v>0</v>
          </cell>
          <cell r="F315">
            <v>10</v>
          </cell>
          <cell r="G315">
            <v>15</v>
          </cell>
          <cell r="H315">
            <v>38</v>
          </cell>
          <cell r="I315">
            <v>10</v>
          </cell>
          <cell r="J315">
            <v>38</v>
          </cell>
          <cell r="K315">
            <v>10</v>
          </cell>
        </row>
        <row r="316">
          <cell r="A316" t="str">
            <v>25001213</v>
          </cell>
          <cell r="B316" t="str">
            <v>ООО ПРЕДПРИЯТИЕ "ТЕХНОПОЛИС"</v>
          </cell>
          <cell r="C316">
            <v>20</v>
          </cell>
          <cell r="D316">
            <v>20</v>
          </cell>
          <cell r="E316">
            <v>21</v>
          </cell>
          <cell r="F316">
            <v>0</v>
          </cell>
          <cell r="G316">
            <v>0</v>
          </cell>
          <cell r="H316">
            <v>0</v>
          </cell>
          <cell r="I316">
            <v>21</v>
          </cell>
        </row>
        <row r="317">
          <cell r="A317" t="str">
            <v>25024125</v>
          </cell>
          <cell r="B317" t="str">
            <v>АОЗТ"ВОСТОКОГНЕУПОР"</v>
          </cell>
          <cell r="C317">
            <v>3</v>
          </cell>
          <cell r="D317">
            <v>43</v>
          </cell>
          <cell r="E317">
            <v>43</v>
          </cell>
          <cell r="F317">
            <v>0</v>
          </cell>
          <cell r="G317">
            <v>0</v>
          </cell>
          <cell r="H317">
            <v>43</v>
          </cell>
        </row>
        <row r="318">
          <cell r="A318" t="str">
            <v>25048396</v>
          </cell>
          <cell r="B318" t="str">
            <v>АООТ СПП ("СТРОЙПЛАСТПОЛИМЕР")</v>
          </cell>
          <cell r="C318">
            <v>14</v>
          </cell>
          <cell r="D318">
            <v>13</v>
          </cell>
        </row>
        <row r="319">
          <cell r="A319" t="str">
            <v>25081695</v>
          </cell>
          <cell r="B319" t="str">
            <v>ТОО ПКФ "ИНУС-ЛТД"</v>
          </cell>
          <cell r="C319">
            <v>2</v>
          </cell>
          <cell r="D319">
            <v>7</v>
          </cell>
          <cell r="E319">
            <v>7</v>
          </cell>
          <cell r="F319">
            <v>0</v>
          </cell>
          <cell r="G319">
            <v>0</v>
          </cell>
          <cell r="H319">
            <v>0</v>
          </cell>
          <cell r="I319">
            <v>0</v>
          </cell>
          <cell r="J319">
            <v>7</v>
          </cell>
        </row>
        <row r="320">
          <cell r="A320" t="str">
            <v>25581742</v>
          </cell>
          <cell r="B320" t="str">
            <v>ПТ"ПКФ-АЛЕКСЕЕВ"</v>
          </cell>
          <cell r="C320">
            <v>0</v>
          </cell>
          <cell r="D320">
            <v>14</v>
          </cell>
          <cell r="E320">
            <v>0</v>
          </cell>
          <cell r="F320">
            <v>0</v>
          </cell>
          <cell r="G320">
            <v>0</v>
          </cell>
          <cell r="H320">
            <v>14</v>
          </cell>
        </row>
        <row r="321">
          <cell r="A321" t="str">
            <v>25584597</v>
          </cell>
          <cell r="B321" t="str">
            <v>КОММЕРЧЕСКАЯ СЛУЖБА ГЖД</v>
          </cell>
          <cell r="C321">
            <v>1</v>
          </cell>
          <cell r="D321">
            <v>1</v>
          </cell>
          <cell r="E321">
            <v>7</v>
          </cell>
          <cell r="F321">
            <v>3</v>
          </cell>
          <cell r="G321">
            <v>7</v>
          </cell>
          <cell r="H321">
            <v>13</v>
          </cell>
          <cell r="I321">
            <v>7</v>
          </cell>
          <cell r="J321">
            <v>0</v>
          </cell>
          <cell r="K321">
            <v>13</v>
          </cell>
        </row>
        <row r="322">
          <cell r="A322" t="str">
            <v>25807347</v>
          </cell>
          <cell r="B322" t="str">
            <v>ЗАО  "СТРОЙКОМПЛЕКТ"</v>
          </cell>
          <cell r="C322">
            <v>7</v>
          </cell>
          <cell r="D322">
            <v>65</v>
          </cell>
          <cell r="E322">
            <v>7</v>
          </cell>
          <cell r="F322">
            <v>65</v>
          </cell>
          <cell r="G322">
            <v>42</v>
          </cell>
          <cell r="H322">
            <v>42</v>
          </cell>
          <cell r="I322">
            <v>0</v>
          </cell>
          <cell r="J322">
            <v>0</v>
          </cell>
          <cell r="K322">
            <v>57</v>
          </cell>
        </row>
        <row r="323">
          <cell r="A323" t="str">
            <v>25818084</v>
          </cell>
          <cell r="B323" t="str">
            <v>ООО "ЛИСТОРГ"</v>
          </cell>
          <cell r="C323">
            <v>20</v>
          </cell>
          <cell r="D323">
            <v>0</v>
          </cell>
          <cell r="E323">
            <v>20</v>
          </cell>
          <cell r="F323">
            <v>0</v>
          </cell>
          <cell r="G323">
            <v>20</v>
          </cell>
          <cell r="H323">
            <v>0</v>
          </cell>
          <cell r="I323">
            <v>0</v>
          </cell>
        </row>
        <row r="324">
          <cell r="A324" t="str">
            <v>25903878</v>
          </cell>
          <cell r="B324" t="str">
            <v>ЗАО "АЛЬБИОН ФОРВАРДИНГ"</v>
          </cell>
          <cell r="C324">
            <v>2</v>
          </cell>
          <cell r="D324">
            <v>1</v>
          </cell>
          <cell r="E324">
            <v>7</v>
          </cell>
          <cell r="F324">
            <v>2</v>
          </cell>
          <cell r="G324">
            <v>1</v>
          </cell>
          <cell r="H324">
            <v>1</v>
          </cell>
          <cell r="I324">
            <v>0</v>
          </cell>
          <cell r="J324">
            <v>0</v>
          </cell>
          <cell r="K324">
            <v>7</v>
          </cell>
        </row>
        <row r="325">
          <cell r="A325" t="str">
            <v>25931550</v>
          </cell>
          <cell r="B325" t="str">
            <v>ТОО "БИОН"</v>
          </cell>
          <cell r="C325">
            <v>682</v>
          </cell>
          <cell r="D325">
            <v>682</v>
          </cell>
          <cell r="E325">
            <v>244</v>
          </cell>
          <cell r="F325">
            <v>327</v>
          </cell>
          <cell r="G325">
            <v>0</v>
          </cell>
          <cell r="H325">
            <v>0</v>
          </cell>
          <cell r="I325">
            <v>0</v>
          </cell>
          <cell r="J325">
            <v>0</v>
          </cell>
        </row>
        <row r="326">
          <cell r="A326" t="str">
            <v>26119655</v>
          </cell>
          <cell r="B326" t="str">
            <v>"ТЕХНОСТРОЙЭКСПОРТ"</v>
          </cell>
          <cell r="C326">
            <v>20</v>
          </cell>
          <cell r="D326">
            <v>0</v>
          </cell>
          <cell r="E326">
            <v>20</v>
          </cell>
          <cell r="F326">
            <v>0</v>
          </cell>
        </row>
        <row r="327">
          <cell r="A327" t="str">
            <v>26165945</v>
          </cell>
          <cell r="B327" t="str">
            <v>АООТ "ТЮМЕНСКИЙ СУДОСТРОИТЕЛЬНЫЙ ЗАВОД"</v>
          </cell>
          <cell r="C327">
            <v>5</v>
          </cell>
          <cell r="D327">
            <v>2</v>
          </cell>
          <cell r="E327">
            <v>5</v>
          </cell>
          <cell r="F327">
            <v>5</v>
          </cell>
          <cell r="G327">
            <v>0</v>
          </cell>
          <cell r="H327">
            <v>0</v>
          </cell>
          <cell r="I327">
            <v>2</v>
          </cell>
        </row>
        <row r="328">
          <cell r="A328" t="str">
            <v>26240670</v>
          </cell>
          <cell r="B328" t="str">
            <v>ЗАО "СУДОТРЕЙД"</v>
          </cell>
          <cell r="C328">
            <v>0</v>
          </cell>
          <cell r="D328">
            <v>0</v>
          </cell>
          <cell r="E328">
            <v>0</v>
          </cell>
          <cell r="F328">
            <v>0</v>
          </cell>
          <cell r="G328">
            <v>0</v>
          </cell>
          <cell r="H328">
            <v>0</v>
          </cell>
          <cell r="I328">
            <v>0</v>
          </cell>
          <cell r="J328">
            <v>0</v>
          </cell>
          <cell r="K328">
            <v>0</v>
          </cell>
        </row>
        <row r="329">
          <cell r="A329" t="str">
            <v>26275013</v>
          </cell>
          <cell r="B329" t="str">
            <v>ТОО "СОДРУЖЕСТВО-92""</v>
          </cell>
          <cell r="C329">
            <v>10</v>
          </cell>
          <cell r="D329">
            <v>10</v>
          </cell>
          <cell r="E329">
            <v>10</v>
          </cell>
        </row>
        <row r="330">
          <cell r="A330" t="str">
            <v>26289148</v>
          </cell>
          <cell r="B330" t="str">
            <v>ТОО ФИРМА "РОСА"</v>
          </cell>
          <cell r="C330">
            <v>31</v>
          </cell>
          <cell r="D330">
            <v>31</v>
          </cell>
          <cell r="E330">
            <v>0</v>
          </cell>
          <cell r="F330">
            <v>31</v>
          </cell>
        </row>
        <row r="331">
          <cell r="A331" t="str">
            <v>26419110</v>
          </cell>
          <cell r="B331" t="str">
            <v>ТОО "АСТЕР"</v>
          </cell>
          <cell r="C331">
            <v>11</v>
          </cell>
          <cell r="D331">
            <v>8</v>
          </cell>
          <cell r="E331">
            <v>11</v>
          </cell>
          <cell r="F331">
            <v>11</v>
          </cell>
          <cell r="G331">
            <v>0</v>
          </cell>
          <cell r="H331">
            <v>0</v>
          </cell>
          <cell r="I331">
            <v>0</v>
          </cell>
          <cell r="J331">
            <v>8</v>
          </cell>
        </row>
        <row r="332">
          <cell r="A332" t="str">
            <v>26525160</v>
          </cell>
          <cell r="B332" t="str">
            <v>ЗАО "ЭНЕРГОИНВЕСТТЕХНИКА"</v>
          </cell>
          <cell r="C332">
            <v>0</v>
          </cell>
          <cell r="D332">
            <v>6</v>
          </cell>
          <cell r="E332">
            <v>22</v>
          </cell>
          <cell r="F332">
            <v>6</v>
          </cell>
          <cell r="G332">
            <v>22</v>
          </cell>
          <cell r="H332">
            <v>0</v>
          </cell>
          <cell r="I332">
            <v>0</v>
          </cell>
          <cell r="J332">
            <v>0</v>
          </cell>
          <cell r="K332">
            <v>22</v>
          </cell>
        </row>
        <row r="333">
          <cell r="A333" t="str">
            <v>26738915</v>
          </cell>
          <cell r="B333" t="str">
            <v>АОЗТ"САФО"</v>
          </cell>
          <cell r="C333">
            <v>0</v>
          </cell>
          <cell r="D333">
            <v>0</v>
          </cell>
          <cell r="E333">
            <v>0</v>
          </cell>
          <cell r="F333">
            <v>0</v>
          </cell>
          <cell r="G333">
            <v>0</v>
          </cell>
          <cell r="H333">
            <v>0</v>
          </cell>
          <cell r="I333">
            <v>0</v>
          </cell>
          <cell r="J333">
            <v>0</v>
          </cell>
        </row>
        <row r="334">
          <cell r="A334" t="str">
            <v>27036167</v>
          </cell>
          <cell r="B334" t="str">
            <v>"ОРБИТА 96" ООО</v>
          </cell>
          <cell r="C334">
            <v>2</v>
          </cell>
          <cell r="D334">
            <v>21</v>
          </cell>
          <cell r="E334">
            <v>21</v>
          </cell>
          <cell r="F334">
            <v>0</v>
          </cell>
          <cell r="G334">
            <v>0</v>
          </cell>
          <cell r="H334">
            <v>0</v>
          </cell>
          <cell r="I334">
            <v>21</v>
          </cell>
        </row>
        <row r="335">
          <cell r="A335" t="str">
            <v>27163687</v>
          </cell>
          <cell r="B335" t="str">
            <v>ТОО "АГДАМ"</v>
          </cell>
          <cell r="C335">
            <v>30</v>
          </cell>
          <cell r="D335">
            <v>43</v>
          </cell>
          <cell r="E335">
            <v>30</v>
          </cell>
          <cell r="F335">
            <v>43</v>
          </cell>
          <cell r="G335">
            <v>20</v>
          </cell>
          <cell r="H335">
            <v>43</v>
          </cell>
          <cell r="I335">
            <v>0</v>
          </cell>
          <cell r="J335">
            <v>0</v>
          </cell>
          <cell r="K335">
            <v>0</v>
          </cell>
          <cell r="L335">
            <v>20</v>
          </cell>
        </row>
        <row r="336">
          <cell r="A336" t="str">
            <v>27163977</v>
          </cell>
          <cell r="B336" t="str">
            <v>АООТ "ЖИЛКОМСЕРВИС"</v>
          </cell>
          <cell r="C336">
            <v>14</v>
          </cell>
          <cell r="D336">
            <v>49</v>
          </cell>
          <cell r="E336">
            <v>20</v>
          </cell>
          <cell r="F336">
            <v>20</v>
          </cell>
          <cell r="G336">
            <v>20</v>
          </cell>
        </row>
        <row r="337">
          <cell r="A337" t="str">
            <v>27185306</v>
          </cell>
          <cell r="B337" t="str">
            <v>ТОО "ИКПО-Т"</v>
          </cell>
          <cell r="C337">
            <v>200</v>
          </cell>
          <cell r="D337">
            <v>200</v>
          </cell>
          <cell r="E337">
            <v>0</v>
          </cell>
          <cell r="F337">
            <v>0</v>
          </cell>
          <cell r="G337">
            <v>0</v>
          </cell>
          <cell r="H337">
            <v>0</v>
          </cell>
          <cell r="I337">
            <v>0</v>
          </cell>
          <cell r="J337">
            <v>200</v>
          </cell>
        </row>
        <row r="338">
          <cell r="A338" t="str">
            <v>27193820</v>
          </cell>
          <cell r="B338" t="str">
            <v>"РОСТОВСКАЯ СОТОВАЯ СВЯЗЬ" АОЗТ</v>
          </cell>
          <cell r="C338">
            <v>0</v>
          </cell>
          <cell r="D338">
            <v>0</v>
          </cell>
          <cell r="E338">
            <v>0</v>
          </cell>
          <cell r="F338">
            <v>0</v>
          </cell>
          <cell r="G338">
            <v>0</v>
          </cell>
        </row>
        <row r="339">
          <cell r="A339" t="str">
            <v>27274760</v>
          </cell>
          <cell r="B339" t="str">
            <v>ООО "АСКОНА"</v>
          </cell>
          <cell r="C339">
            <v>3</v>
          </cell>
          <cell r="D339">
            <v>7</v>
          </cell>
          <cell r="E339">
            <v>13</v>
          </cell>
          <cell r="F339">
            <v>3</v>
          </cell>
          <cell r="G339">
            <v>7</v>
          </cell>
          <cell r="H339">
            <v>13</v>
          </cell>
          <cell r="I339">
            <v>7</v>
          </cell>
          <cell r="J339">
            <v>13</v>
          </cell>
        </row>
        <row r="340">
          <cell r="A340" t="str">
            <v>27435884</v>
          </cell>
          <cell r="B340" t="str">
            <v>ООО "НЕПТУН"</v>
          </cell>
          <cell r="C340">
            <v>7</v>
          </cell>
          <cell r="D340">
            <v>42</v>
          </cell>
          <cell r="E340">
            <v>7</v>
          </cell>
          <cell r="F340">
            <v>0</v>
          </cell>
          <cell r="G340">
            <v>42</v>
          </cell>
          <cell r="H340">
            <v>42</v>
          </cell>
          <cell r="I340">
            <v>0</v>
          </cell>
          <cell r="J340">
            <v>0</v>
          </cell>
          <cell r="K340">
            <v>0</v>
          </cell>
        </row>
        <row r="341">
          <cell r="A341" t="str">
            <v>27440715</v>
          </cell>
          <cell r="B341" t="str">
            <v>ЗАО "НАВИДАН"</v>
          </cell>
          <cell r="C341">
            <v>3</v>
          </cell>
          <cell r="D341">
            <v>3</v>
          </cell>
          <cell r="E341">
            <v>0</v>
          </cell>
          <cell r="F341">
            <v>0</v>
          </cell>
          <cell r="G341">
            <v>0</v>
          </cell>
          <cell r="H341">
            <v>0</v>
          </cell>
          <cell r="I341">
            <v>3</v>
          </cell>
        </row>
        <row r="342">
          <cell r="A342" t="str">
            <v>27446563</v>
          </cell>
          <cell r="B342" t="str">
            <v>ЗАО "СЕВЗАПМЕТАЛЛКОМПЛЕКТ"</v>
          </cell>
          <cell r="C342">
            <v>1</v>
          </cell>
          <cell r="D342">
            <v>40</v>
          </cell>
          <cell r="E342">
            <v>1</v>
          </cell>
          <cell r="F342">
            <v>40</v>
          </cell>
          <cell r="G342">
            <v>0</v>
          </cell>
          <cell r="H342">
            <v>1</v>
          </cell>
          <cell r="I342">
            <v>0</v>
          </cell>
          <cell r="J342">
            <v>0</v>
          </cell>
          <cell r="K342">
            <v>40</v>
          </cell>
        </row>
        <row r="343">
          <cell r="A343" t="str">
            <v>27518434</v>
          </cell>
          <cell r="B343" t="str">
            <v>"РЕПАР" АОЗТ</v>
          </cell>
          <cell r="C343">
            <v>2</v>
          </cell>
          <cell r="D343">
            <v>2</v>
          </cell>
          <cell r="E343">
            <v>2</v>
          </cell>
          <cell r="F343">
            <v>0</v>
          </cell>
          <cell r="G343">
            <v>0</v>
          </cell>
          <cell r="H343">
            <v>0</v>
          </cell>
          <cell r="I343">
            <v>0</v>
          </cell>
          <cell r="J343">
            <v>0</v>
          </cell>
        </row>
        <row r="344">
          <cell r="A344" t="str">
            <v>27572003</v>
          </cell>
          <cell r="B344" t="str">
            <v>АОЗТ"РТТ"</v>
          </cell>
          <cell r="C344">
            <v>0</v>
          </cell>
          <cell r="D344">
            <v>3</v>
          </cell>
          <cell r="E344">
            <v>0</v>
          </cell>
          <cell r="F344">
            <v>0</v>
          </cell>
          <cell r="G344">
            <v>0</v>
          </cell>
          <cell r="H344">
            <v>3</v>
          </cell>
        </row>
        <row r="345">
          <cell r="A345" t="str">
            <v>27671567</v>
          </cell>
          <cell r="B345" t="str">
            <v>ЗАО "ТРИ БОГАТЫРЯ"</v>
          </cell>
          <cell r="C345">
            <v>40</v>
          </cell>
          <cell r="D345">
            <v>40</v>
          </cell>
          <cell r="E345">
            <v>0</v>
          </cell>
          <cell r="F345">
            <v>40</v>
          </cell>
        </row>
        <row r="346">
          <cell r="A346" t="str">
            <v>27757866</v>
          </cell>
          <cell r="B346" t="str">
            <v>ТОО "ИНВЕСТ"</v>
          </cell>
          <cell r="C346">
            <v>39</v>
          </cell>
          <cell r="D346">
            <v>21</v>
          </cell>
          <cell r="E346">
            <v>39</v>
          </cell>
          <cell r="F346">
            <v>21</v>
          </cell>
          <cell r="G346">
            <v>21</v>
          </cell>
          <cell r="H346">
            <v>0</v>
          </cell>
          <cell r="I346">
            <v>0</v>
          </cell>
          <cell r="J346">
            <v>0</v>
          </cell>
          <cell r="K346">
            <v>60</v>
          </cell>
        </row>
        <row r="347">
          <cell r="A347" t="str">
            <v>27839104</v>
          </cell>
          <cell r="B347" t="str">
            <v>АГЕНСТВО ПО РАЗВ-Ю МЕЖД.СОТРУД.ПРИ МВЭС РТ</v>
          </cell>
          <cell r="C347">
            <v>10</v>
          </cell>
          <cell r="D347">
            <v>0</v>
          </cell>
          <cell r="E347">
            <v>10</v>
          </cell>
          <cell r="F347">
            <v>0</v>
          </cell>
          <cell r="G347">
            <v>0</v>
          </cell>
          <cell r="H347">
            <v>0</v>
          </cell>
          <cell r="I347">
            <v>0</v>
          </cell>
          <cell r="J347">
            <v>0</v>
          </cell>
        </row>
        <row r="348">
          <cell r="A348" t="str">
            <v>27893977</v>
          </cell>
          <cell r="B348" t="str">
            <v>АОЗТ "ТЕХНОЛОГИЯ "</v>
          </cell>
          <cell r="C348">
            <v>31</v>
          </cell>
          <cell r="D348">
            <v>59</v>
          </cell>
          <cell r="E348">
            <v>93</v>
          </cell>
          <cell r="F348">
            <v>31</v>
          </cell>
          <cell r="G348">
            <v>59</v>
          </cell>
          <cell r="H348">
            <v>59</v>
          </cell>
          <cell r="I348">
            <v>0</v>
          </cell>
          <cell r="J348">
            <v>0</v>
          </cell>
          <cell r="K348">
            <v>93</v>
          </cell>
        </row>
        <row r="349">
          <cell r="A349" t="str">
            <v>29002215</v>
          </cell>
          <cell r="B349" t="str">
            <v>ТОО "СЕРМАР",МОСКВА,РОССИЯ,</v>
          </cell>
          <cell r="C349">
            <v>11</v>
          </cell>
          <cell r="D349">
            <v>1000</v>
          </cell>
          <cell r="E349">
            <v>11</v>
          </cell>
          <cell r="F349">
            <v>11</v>
          </cell>
          <cell r="G349">
            <v>1000</v>
          </cell>
        </row>
        <row r="350">
          <cell r="A350" t="str">
            <v>29081278</v>
          </cell>
          <cell r="B350" t="str">
            <v>АОЗТ НПО АВАНГАРД</v>
          </cell>
          <cell r="C350">
            <v>0</v>
          </cell>
          <cell r="D350">
            <v>3</v>
          </cell>
          <cell r="E350">
            <v>3</v>
          </cell>
          <cell r="F350">
            <v>3</v>
          </cell>
        </row>
        <row r="351">
          <cell r="A351" t="str">
            <v>29121248</v>
          </cell>
          <cell r="B351" t="str">
            <v>АОЗТ КЮНЕ И НАГЕЛЬ</v>
          </cell>
          <cell r="C351">
            <v>110</v>
          </cell>
          <cell r="D351">
            <v>110</v>
          </cell>
          <cell r="E351">
            <v>0</v>
          </cell>
          <cell r="F351">
            <v>0</v>
          </cell>
          <cell r="G351">
            <v>0</v>
          </cell>
          <cell r="H351">
            <v>0</v>
          </cell>
          <cell r="I351">
            <v>0</v>
          </cell>
          <cell r="J351">
            <v>0</v>
          </cell>
        </row>
        <row r="352">
          <cell r="A352" t="str">
            <v>29186617</v>
          </cell>
          <cell r="B352" t="str">
            <v>ТОО ТУРИСТИЧЕСКОЕ АГЕНТСТВО"КВАДРО-ТУР"</v>
          </cell>
          <cell r="C352">
            <v>2</v>
          </cell>
          <cell r="D352">
            <v>0</v>
          </cell>
          <cell r="E352">
            <v>0</v>
          </cell>
          <cell r="F352">
            <v>0</v>
          </cell>
          <cell r="G352">
            <v>0</v>
          </cell>
          <cell r="H352">
            <v>0</v>
          </cell>
          <cell r="I352">
            <v>0</v>
          </cell>
          <cell r="J352">
            <v>0</v>
          </cell>
        </row>
        <row r="353">
          <cell r="A353" t="str">
            <v>29447957</v>
          </cell>
          <cell r="B353" t="str">
            <v>ЗЭРКТ ФИЛИАЛ ГКНПЦ ИМ.ХРУНИЧЕВА</v>
          </cell>
          <cell r="C353">
            <v>30</v>
          </cell>
          <cell r="D353">
            <v>39</v>
          </cell>
          <cell r="E353">
            <v>30</v>
          </cell>
          <cell r="F353">
            <v>39</v>
          </cell>
          <cell r="G353">
            <v>0</v>
          </cell>
          <cell r="H353">
            <v>0</v>
          </cell>
          <cell r="I353">
            <v>0</v>
          </cell>
          <cell r="J353">
            <v>0</v>
          </cell>
          <cell r="K353">
            <v>0</v>
          </cell>
          <cell r="L353">
            <v>39</v>
          </cell>
        </row>
        <row r="354">
          <cell r="A354" t="str">
            <v>29655130</v>
          </cell>
          <cell r="B354" t="str">
            <v>АОЗТ "НЕФТЬПРОМСНАБ"</v>
          </cell>
          <cell r="C354">
            <v>14</v>
          </cell>
          <cell r="D354">
            <v>68</v>
          </cell>
          <cell r="E354">
            <v>20</v>
          </cell>
          <cell r="F354">
            <v>76</v>
          </cell>
          <cell r="G354">
            <v>20</v>
          </cell>
          <cell r="H354">
            <v>76</v>
          </cell>
          <cell r="I354">
            <v>56</v>
          </cell>
          <cell r="J354">
            <v>132</v>
          </cell>
          <cell r="K354">
            <v>69</v>
          </cell>
        </row>
        <row r="355">
          <cell r="A355" t="str">
            <v>29714192</v>
          </cell>
          <cell r="B355" t="str">
            <v>НЕФТЕПЕРЕРАБАТЫВАЮЩАЯ СТАНЦИЯ "СУСЛОВО"-ФИЛИАЛ ПО УРАЛО-СИБИРСКИХ МА</v>
          </cell>
          <cell r="C355">
            <v>32</v>
          </cell>
          <cell r="D355">
            <v>200</v>
          </cell>
          <cell r="E355">
            <v>32</v>
          </cell>
          <cell r="F355">
            <v>200</v>
          </cell>
          <cell r="G355">
            <v>32</v>
          </cell>
          <cell r="H355">
            <v>0</v>
          </cell>
          <cell r="I355">
            <v>0</v>
          </cell>
          <cell r="J355">
            <v>200</v>
          </cell>
        </row>
        <row r="356">
          <cell r="A356" t="str">
            <v>29861384</v>
          </cell>
          <cell r="B356" t="str">
            <v>ИЧП МУСТАФАЕВА "ЩЕКИ"</v>
          </cell>
          <cell r="C356">
            <v>2</v>
          </cell>
          <cell r="D356">
            <v>2</v>
          </cell>
          <cell r="E356">
            <v>0</v>
          </cell>
          <cell r="F356">
            <v>0</v>
          </cell>
          <cell r="G356">
            <v>0</v>
          </cell>
        </row>
        <row r="357">
          <cell r="A357" t="str">
            <v>29937963</v>
          </cell>
          <cell r="B357" t="str">
            <v>АОЗТ "УЗНЕФТЬИМПЭКС"</v>
          </cell>
          <cell r="C357">
            <v>84</v>
          </cell>
          <cell r="D357">
            <v>34</v>
          </cell>
          <cell r="E357">
            <v>77</v>
          </cell>
          <cell r="F357">
            <v>84</v>
          </cell>
          <cell r="G357">
            <v>34</v>
          </cell>
          <cell r="H357">
            <v>34</v>
          </cell>
          <cell r="I357">
            <v>77</v>
          </cell>
          <cell r="J357">
            <v>13</v>
          </cell>
        </row>
        <row r="358">
          <cell r="A358" t="str">
            <v>31008449</v>
          </cell>
          <cell r="B358" t="str">
            <v>АОЗТ ПКФ "КВАЛИТЕТ"</v>
          </cell>
          <cell r="C358">
            <v>3</v>
          </cell>
          <cell r="D358">
            <v>0</v>
          </cell>
          <cell r="E358">
            <v>3</v>
          </cell>
          <cell r="F358">
            <v>3</v>
          </cell>
          <cell r="G358">
            <v>0</v>
          </cell>
          <cell r="H358">
            <v>0</v>
          </cell>
          <cell r="I358">
            <v>3</v>
          </cell>
          <cell r="J358">
            <v>0</v>
          </cell>
          <cell r="K358">
            <v>0</v>
          </cell>
        </row>
        <row r="359">
          <cell r="A359" t="str">
            <v>31051474</v>
          </cell>
          <cell r="B359" t="str">
            <v>"РЕЕС" АОЗТ</v>
          </cell>
          <cell r="C359">
            <v>12</v>
          </cell>
          <cell r="D359">
            <v>3</v>
          </cell>
          <cell r="E359">
            <v>3</v>
          </cell>
          <cell r="F359">
            <v>0</v>
          </cell>
          <cell r="G359">
            <v>0</v>
          </cell>
          <cell r="H359">
            <v>0</v>
          </cell>
          <cell r="I359">
            <v>3</v>
          </cell>
        </row>
        <row r="360">
          <cell r="A360" t="str">
            <v>31197462</v>
          </cell>
          <cell r="B360" t="str">
            <v>АО"УРАЛАВТО"</v>
          </cell>
          <cell r="C360">
            <v>14</v>
          </cell>
          <cell r="D360">
            <v>40</v>
          </cell>
          <cell r="E360">
            <v>14</v>
          </cell>
          <cell r="F360">
            <v>40</v>
          </cell>
          <cell r="G360">
            <v>0</v>
          </cell>
          <cell r="H360">
            <v>0</v>
          </cell>
          <cell r="I360">
            <v>14</v>
          </cell>
          <cell r="J360">
            <v>0</v>
          </cell>
          <cell r="K360">
            <v>40</v>
          </cell>
        </row>
        <row r="361">
          <cell r="A361" t="str">
            <v>31209389</v>
          </cell>
          <cell r="B361" t="str">
            <v>АОЗТ "ДАЛХА"</v>
          </cell>
          <cell r="C361">
            <v>2</v>
          </cell>
          <cell r="D361">
            <v>2</v>
          </cell>
          <cell r="E361">
            <v>2</v>
          </cell>
          <cell r="F361">
            <v>20</v>
          </cell>
          <cell r="G361">
            <v>0</v>
          </cell>
          <cell r="H361">
            <v>20</v>
          </cell>
        </row>
        <row r="362">
          <cell r="A362" t="str">
            <v>31213698</v>
          </cell>
          <cell r="B362" t="str">
            <v>ТОО "ПЕРСПЕКТИВА"</v>
          </cell>
          <cell r="C362">
            <v>10</v>
          </cell>
          <cell r="D362">
            <v>10</v>
          </cell>
          <cell r="E362">
            <v>3</v>
          </cell>
          <cell r="F362">
            <v>0</v>
          </cell>
          <cell r="G362">
            <v>0</v>
          </cell>
          <cell r="H362">
            <v>3</v>
          </cell>
        </row>
        <row r="363">
          <cell r="A363" t="str">
            <v>31323949</v>
          </cell>
          <cell r="B363" t="str">
            <v>АО "ВНИИГАЗ"</v>
          </cell>
          <cell r="C363">
            <v>40</v>
          </cell>
          <cell r="D363">
            <v>2</v>
          </cell>
          <cell r="E363">
            <v>40</v>
          </cell>
          <cell r="F363">
            <v>40</v>
          </cell>
          <cell r="G363">
            <v>0</v>
          </cell>
          <cell r="H363">
            <v>0</v>
          </cell>
          <cell r="I363">
            <v>2</v>
          </cell>
        </row>
        <row r="364">
          <cell r="A364" t="str">
            <v>31402063</v>
          </cell>
          <cell r="B364" t="str">
            <v>ВНЕДРЕНЧЕСКАЯ ФИРМА "УРАЛЬСКИЙ ВАРИАНТ" *6660009177</v>
          </cell>
          <cell r="C364">
            <v>39</v>
          </cell>
          <cell r="D364">
            <v>21</v>
          </cell>
          <cell r="E364">
            <v>39</v>
          </cell>
          <cell r="F364">
            <v>8</v>
          </cell>
          <cell r="G364">
            <v>21</v>
          </cell>
          <cell r="H364">
            <v>7</v>
          </cell>
          <cell r="I364">
            <v>8</v>
          </cell>
          <cell r="J364">
            <v>7</v>
          </cell>
          <cell r="K364">
            <v>8</v>
          </cell>
        </row>
        <row r="365">
          <cell r="A365" t="str">
            <v>31402270</v>
          </cell>
          <cell r="B365" t="str">
            <v>АОЗТ СП "УЗЭЛЕКТРО"                                                         0246</v>
          </cell>
          <cell r="C365">
            <v>94</v>
          </cell>
          <cell r="D365">
            <v>0</v>
          </cell>
          <cell r="E365">
            <v>35</v>
          </cell>
          <cell r="F365">
            <v>94</v>
          </cell>
          <cell r="G365">
            <v>0</v>
          </cell>
          <cell r="H365">
            <v>35</v>
          </cell>
          <cell r="I365">
            <v>94</v>
          </cell>
          <cell r="J365">
            <v>0</v>
          </cell>
          <cell r="K365">
            <v>35</v>
          </cell>
        </row>
        <row r="366">
          <cell r="A366" t="str">
            <v>31721495</v>
          </cell>
          <cell r="B366" t="str">
            <v>ТОО "СЕРВИС-ЦЕНТР"</v>
          </cell>
          <cell r="C366">
            <v>0</v>
          </cell>
          <cell r="D366">
            <v>59</v>
          </cell>
          <cell r="E366">
            <v>93</v>
          </cell>
          <cell r="F366">
            <v>59</v>
          </cell>
          <cell r="G366">
            <v>93</v>
          </cell>
          <cell r="H366">
            <v>59</v>
          </cell>
          <cell r="I366">
            <v>0</v>
          </cell>
          <cell r="J366">
            <v>0</v>
          </cell>
          <cell r="K366">
            <v>93</v>
          </cell>
        </row>
        <row r="367">
          <cell r="A367" t="str">
            <v>31760182</v>
          </cell>
          <cell r="B367" t="str">
            <v>АОЗТ "ГЕЛЬВЕТИКА"</v>
          </cell>
          <cell r="C367">
            <v>1000</v>
          </cell>
          <cell r="D367">
            <v>0</v>
          </cell>
          <cell r="E367">
            <v>1000</v>
          </cell>
          <cell r="F367">
            <v>0</v>
          </cell>
          <cell r="G367">
            <v>1000</v>
          </cell>
          <cell r="H367">
            <v>0</v>
          </cell>
        </row>
        <row r="368">
          <cell r="A368" t="str">
            <v>31788507</v>
          </cell>
          <cell r="B368" t="str">
            <v>АСМУ ПО "УРЕНГОЙГАЗПРОМ",</v>
          </cell>
          <cell r="C368">
            <v>3</v>
          </cell>
          <cell r="D368">
            <v>3</v>
          </cell>
          <cell r="E368">
            <v>3</v>
          </cell>
          <cell r="F368">
            <v>3</v>
          </cell>
          <cell r="G368">
            <v>0</v>
          </cell>
          <cell r="H368">
            <v>0</v>
          </cell>
          <cell r="I368">
            <v>0</v>
          </cell>
          <cell r="J368">
            <v>3</v>
          </cell>
        </row>
        <row r="369">
          <cell r="A369" t="str">
            <v>31807328</v>
          </cell>
          <cell r="B369" t="str">
            <v>КРЫМСКИЙ ХРУ-2 ТРЕСТА "ЮЖСТАЛЬМОНТАЖ"</v>
          </cell>
          <cell r="C369">
            <v>110</v>
          </cell>
          <cell r="D369">
            <v>110</v>
          </cell>
          <cell r="E369">
            <v>3</v>
          </cell>
          <cell r="F369">
            <v>0</v>
          </cell>
          <cell r="G369">
            <v>0</v>
          </cell>
          <cell r="H369">
            <v>0</v>
          </cell>
          <cell r="I369">
            <v>0</v>
          </cell>
          <cell r="J369">
            <v>3</v>
          </cell>
        </row>
        <row r="370">
          <cell r="A370" t="str">
            <v>32114722</v>
          </cell>
          <cell r="B370" t="str">
            <v>ПОО "ГАМБИТ-1"                                                              0721</v>
          </cell>
          <cell r="C370">
            <v>95</v>
          </cell>
          <cell r="D370">
            <v>0</v>
          </cell>
          <cell r="E370">
            <v>60</v>
          </cell>
          <cell r="F370">
            <v>95</v>
          </cell>
          <cell r="G370">
            <v>0</v>
          </cell>
          <cell r="H370">
            <v>60</v>
          </cell>
          <cell r="I370">
            <v>95</v>
          </cell>
          <cell r="J370">
            <v>0</v>
          </cell>
          <cell r="K370">
            <v>60</v>
          </cell>
        </row>
        <row r="371">
          <cell r="A371" t="str">
            <v>32287316</v>
          </cell>
          <cell r="B371" t="str">
            <v>ТОО "ЮНОНА-МЕД"</v>
          </cell>
          <cell r="C371">
            <v>40</v>
          </cell>
          <cell r="D371">
            <v>40</v>
          </cell>
          <cell r="E371">
            <v>39</v>
          </cell>
          <cell r="F371">
            <v>0</v>
          </cell>
          <cell r="G371">
            <v>0</v>
          </cell>
          <cell r="H371">
            <v>0</v>
          </cell>
          <cell r="I371">
            <v>0</v>
          </cell>
          <cell r="J371">
            <v>0</v>
          </cell>
          <cell r="K371">
            <v>0</v>
          </cell>
          <cell r="L371">
            <v>39</v>
          </cell>
        </row>
        <row r="372">
          <cell r="A372" t="str">
            <v>32516248</v>
          </cell>
          <cell r="B372" t="str">
            <v>ТОО"СУВОР"</v>
          </cell>
          <cell r="C372">
            <v>14</v>
          </cell>
          <cell r="D372">
            <v>68</v>
          </cell>
          <cell r="E372">
            <v>13</v>
          </cell>
          <cell r="F372">
            <v>76</v>
          </cell>
          <cell r="G372">
            <v>56</v>
          </cell>
          <cell r="H372">
            <v>76</v>
          </cell>
          <cell r="I372">
            <v>56</v>
          </cell>
          <cell r="J372">
            <v>132</v>
          </cell>
          <cell r="K372">
            <v>69</v>
          </cell>
        </row>
        <row r="373">
          <cell r="A373" t="str">
            <v>32537434</v>
          </cell>
          <cell r="B373" t="str">
            <v>ТОО"КАЛЛОРИЯ"</v>
          </cell>
          <cell r="C373">
            <v>32</v>
          </cell>
          <cell r="D373">
            <v>9</v>
          </cell>
          <cell r="E373">
            <v>32</v>
          </cell>
          <cell r="F373">
            <v>9</v>
          </cell>
          <cell r="G373">
            <v>32</v>
          </cell>
          <cell r="H373">
            <v>0</v>
          </cell>
          <cell r="I373">
            <v>0</v>
          </cell>
          <cell r="J373">
            <v>0</v>
          </cell>
          <cell r="K373">
            <v>0</v>
          </cell>
          <cell r="L373">
            <v>9</v>
          </cell>
        </row>
        <row r="374">
          <cell r="A374" t="str">
            <v>32538942</v>
          </cell>
          <cell r="B374" t="str">
            <v>ФИЛИАЛ "ЗАВОД ТСМ" АООТ "АКСИ"</v>
          </cell>
          <cell r="C374">
            <v>2</v>
          </cell>
          <cell r="D374">
            <v>2</v>
          </cell>
          <cell r="E374">
            <v>60</v>
          </cell>
          <cell r="F374">
            <v>0</v>
          </cell>
          <cell r="G374">
            <v>0</v>
          </cell>
          <cell r="H374">
            <v>60</v>
          </cell>
        </row>
        <row r="375">
          <cell r="A375" t="str">
            <v>32552161</v>
          </cell>
          <cell r="B375" t="str">
            <v>ТОВАРИЩЕСТВО С ОГРАНИЧЕННОЙ ОТВЕТСТВЕННОСТЬЮ "ЮПИТЕР"</v>
          </cell>
          <cell r="C375">
            <v>5</v>
          </cell>
          <cell r="D375">
            <v>34</v>
          </cell>
          <cell r="E375">
            <v>77</v>
          </cell>
          <cell r="F375">
            <v>5</v>
          </cell>
          <cell r="G375">
            <v>34</v>
          </cell>
          <cell r="H375">
            <v>34</v>
          </cell>
          <cell r="I375">
            <v>77</v>
          </cell>
        </row>
        <row r="376">
          <cell r="A376" t="str">
            <v>32767234</v>
          </cell>
          <cell r="B376" t="str">
            <v>АОЗТ "ГЛЕHАР"</v>
          </cell>
          <cell r="C376">
            <v>3</v>
          </cell>
          <cell r="D376">
            <v>0</v>
          </cell>
          <cell r="E376">
            <v>3</v>
          </cell>
          <cell r="F376">
            <v>3</v>
          </cell>
          <cell r="G376">
            <v>0</v>
          </cell>
          <cell r="H376">
            <v>0</v>
          </cell>
          <cell r="I376">
            <v>3</v>
          </cell>
          <cell r="J376">
            <v>0</v>
          </cell>
          <cell r="K376">
            <v>11</v>
          </cell>
        </row>
        <row r="377">
          <cell r="A377" t="str">
            <v>32847726</v>
          </cell>
          <cell r="B377" t="str">
            <v>ООО "ЭКСТРОМ"</v>
          </cell>
          <cell r="C377">
            <v>12</v>
          </cell>
          <cell r="D377">
            <v>0</v>
          </cell>
          <cell r="E377">
            <v>0</v>
          </cell>
          <cell r="F377">
            <v>0</v>
          </cell>
          <cell r="G377">
            <v>0</v>
          </cell>
          <cell r="H377">
            <v>0</v>
          </cell>
        </row>
        <row r="378">
          <cell r="A378" t="str">
            <v>33089156</v>
          </cell>
          <cell r="B378" t="str">
            <v>УЗБЕКСКО-ЗАПАДНОСИБИРСКАЯ КОМПАНИЯ ПО ИНВЕСТИЦИИ НЕФТЯНОЙ ПРОМЫШЛЕННОСТИ</v>
          </cell>
          <cell r="C378">
            <v>120</v>
          </cell>
          <cell r="D378">
            <v>120</v>
          </cell>
          <cell r="E378">
            <v>0</v>
          </cell>
          <cell r="F378">
            <v>0</v>
          </cell>
          <cell r="G378">
            <v>0</v>
          </cell>
          <cell r="H378">
            <v>0</v>
          </cell>
          <cell r="I378">
            <v>0</v>
          </cell>
          <cell r="J378">
            <v>0</v>
          </cell>
          <cell r="K378">
            <v>0</v>
          </cell>
          <cell r="L378">
            <v>120</v>
          </cell>
        </row>
        <row r="379">
          <cell r="A379" t="str">
            <v>33208170</v>
          </cell>
          <cell r="B379" t="str">
            <v>ООО ВЭП "ЮНИОН"</v>
          </cell>
          <cell r="C379">
            <v>14</v>
          </cell>
          <cell r="D379">
            <v>44</v>
          </cell>
          <cell r="E379">
            <v>14</v>
          </cell>
          <cell r="F379">
            <v>44</v>
          </cell>
          <cell r="G379">
            <v>0</v>
          </cell>
          <cell r="H379">
            <v>0</v>
          </cell>
          <cell r="I379">
            <v>14</v>
          </cell>
          <cell r="J379">
            <v>44</v>
          </cell>
        </row>
        <row r="380">
          <cell r="A380" t="str">
            <v>33238642</v>
          </cell>
          <cell r="B380" t="str">
            <v>АОЗТ"ДРАЙВЕР"</v>
          </cell>
          <cell r="C380">
            <v>20</v>
          </cell>
          <cell r="D380">
            <v>20</v>
          </cell>
          <cell r="E380">
            <v>20</v>
          </cell>
          <cell r="F380">
            <v>20</v>
          </cell>
          <cell r="G380">
            <v>0</v>
          </cell>
          <cell r="H380">
            <v>20</v>
          </cell>
          <cell r="I380">
            <v>0</v>
          </cell>
          <cell r="J380">
            <v>0</v>
          </cell>
          <cell r="K380">
            <v>0</v>
          </cell>
          <cell r="L380">
            <v>20</v>
          </cell>
        </row>
        <row r="381">
          <cell r="A381" t="str">
            <v>33259828</v>
          </cell>
          <cell r="B381" t="str">
            <v>ТОО "ВОСТСИБПРОДУКТ"</v>
          </cell>
          <cell r="C381">
            <v>10</v>
          </cell>
          <cell r="D381">
            <v>10</v>
          </cell>
          <cell r="E381">
            <v>1</v>
          </cell>
          <cell r="F381">
            <v>0</v>
          </cell>
          <cell r="G381">
            <v>0</v>
          </cell>
          <cell r="H381">
            <v>0</v>
          </cell>
          <cell r="I381">
            <v>0</v>
          </cell>
          <cell r="J381">
            <v>1</v>
          </cell>
        </row>
        <row r="382">
          <cell r="A382" t="str">
            <v>33333691</v>
          </cell>
          <cell r="B382" t="str">
            <v>"КРАСНОДАРГЛАВСНАБ"АООТ ККПК</v>
          </cell>
          <cell r="C382">
            <v>10</v>
          </cell>
          <cell r="D382">
            <v>10</v>
          </cell>
          <cell r="E382">
            <v>2</v>
          </cell>
          <cell r="F382">
            <v>0</v>
          </cell>
          <cell r="G382">
            <v>0</v>
          </cell>
          <cell r="H382">
            <v>0</v>
          </cell>
          <cell r="I382">
            <v>2</v>
          </cell>
        </row>
        <row r="383">
          <cell r="A383" t="str">
            <v>33386836</v>
          </cell>
          <cell r="B383" t="str">
            <v>СП ЗОЛОТОЙ ДРАКОН 674650 ЧИТИНСКАЯ</v>
          </cell>
          <cell r="C383">
            <v>3</v>
          </cell>
          <cell r="D383">
            <v>7</v>
          </cell>
          <cell r="E383">
            <v>3</v>
          </cell>
          <cell r="F383">
            <v>3</v>
          </cell>
          <cell r="G383">
            <v>7</v>
          </cell>
          <cell r="H383">
            <v>3</v>
          </cell>
          <cell r="I383">
            <v>3</v>
          </cell>
          <cell r="J383">
            <v>7</v>
          </cell>
          <cell r="K383">
            <v>3</v>
          </cell>
        </row>
        <row r="384">
          <cell r="A384" t="str">
            <v>33400743</v>
          </cell>
          <cell r="B384" t="str">
            <v>"ФРАММ"ОБЩЕСТВО С ОГРАНИЧЕННОЙ ОТВЕТСТВЕ</v>
          </cell>
          <cell r="C384">
            <v>7</v>
          </cell>
          <cell r="D384">
            <v>35</v>
          </cell>
          <cell r="E384">
            <v>7</v>
          </cell>
          <cell r="F384">
            <v>35</v>
          </cell>
          <cell r="G384">
            <v>0</v>
          </cell>
          <cell r="H384">
            <v>0</v>
          </cell>
          <cell r="I384">
            <v>7</v>
          </cell>
          <cell r="J384">
            <v>0</v>
          </cell>
          <cell r="K384">
            <v>35</v>
          </cell>
        </row>
        <row r="385">
          <cell r="A385" t="str">
            <v>33401458</v>
          </cell>
          <cell r="B385" t="str">
            <v>"АРМАН-2" ИНДИВИДУАЛЬНОЕ ЧАСТНОЕ ПРЕДПРИЯТИЕ</v>
          </cell>
          <cell r="C385">
            <v>7</v>
          </cell>
          <cell r="D385">
            <v>7</v>
          </cell>
          <cell r="E385">
            <v>7</v>
          </cell>
        </row>
        <row r="386">
          <cell r="A386" t="str">
            <v>33408213</v>
          </cell>
          <cell r="B386" t="str">
            <v>ТОВАРИЩЕСТВО С ОГРАНИЧЕННОЙ ОТВЕТСТВЕННОСТЬЮ "КУМИР"</v>
          </cell>
          <cell r="C386">
            <v>5</v>
          </cell>
          <cell r="D386">
            <v>7</v>
          </cell>
          <cell r="E386">
            <v>7</v>
          </cell>
          <cell r="F386">
            <v>0</v>
          </cell>
          <cell r="G386">
            <v>0</v>
          </cell>
          <cell r="H386">
            <v>0</v>
          </cell>
        </row>
        <row r="387">
          <cell r="A387" t="str">
            <v>33608248</v>
          </cell>
          <cell r="B387" t="str">
            <v>"ЦЗИЛИ" АО ЗАКРЫТОГО ТИПА</v>
          </cell>
          <cell r="C387">
            <v>6</v>
          </cell>
          <cell r="D387">
            <v>15</v>
          </cell>
          <cell r="E387">
            <v>6</v>
          </cell>
          <cell r="F387">
            <v>15</v>
          </cell>
          <cell r="G387">
            <v>15</v>
          </cell>
          <cell r="H387">
            <v>0</v>
          </cell>
          <cell r="I387">
            <v>0</v>
          </cell>
          <cell r="J387">
            <v>3</v>
          </cell>
        </row>
        <row r="388">
          <cell r="A388" t="str">
            <v>33680607</v>
          </cell>
          <cell r="B388" t="str">
            <v>ЗАО "МОСФЛОУЛАЙН"</v>
          </cell>
          <cell r="C388">
            <v>3</v>
          </cell>
          <cell r="D388">
            <v>0</v>
          </cell>
          <cell r="E388">
            <v>3</v>
          </cell>
          <cell r="F388">
            <v>0</v>
          </cell>
          <cell r="G388">
            <v>0</v>
          </cell>
          <cell r="H388">
            <v>0</v>
          </cell>
          <cell r="I388">
            <v>0</v>
          </cell>
          <cell r="J388">
            <v>3</v>
          </cell>
          <cell r="K388">
            <v>0</v>
          </cell>
        </row>
        <row r="389">
          <cell r="A389" t="str">
            <v>33735739</v>
          </cell>
          <cell r="B389" t="str">
            <v>"ОТЕЧЕСТВО " ТОО</v>
          </cell>
          <cell r="C389">
            <v>31</v>
          </cell>
          <cell r="D389">
            <v>95</v>
          </cell>
          <cell r="E389">
            <v>60</v>
          </cell>
          <cell r="F389">
            <v>31</v>
          </cell>
          <cell r="G389">
            <v>95</v>
          </cell>
          <cell r="H389">
            <v>60</v>
          </cell>
          <cell r="I389">
            <v>95</v>
          </cell>
          <cell r="J389">
            <v>0</v>
          </cell>
          <cell r="K389">
            <v>60</v>
          </cell>
        </row>
        <row r="390">
          <cell r="A390" t="str">
            <v>33841527</v>
          </cell>
          <cell r="B390" t="str">
            <v>ФИЛИАЛ ФИРМЫ "ПЕНТА ИНТЕРНАЦИОНАЛЬ ЛИМИТЕД" В Г.УФЕ Р.БАШКОРТОСТАН</v>
          </cell>
          <cell r="C390">
            <v>31</v>
          </cell>
          <cell r="D390">
            <v>31</v>
          </cell>
          <cell r="E390">
            <v>0</v>
          </cell>
          <cell r="F390">
            <v>0</v>
          </cell>
          <cell r="G390">
            <v>0</v>
          </cell>
          <cell r="H390">
            <v>0</v>
          </cell>
          <cell r="I390">
            <v>0</v>
          </cell>
          <cell r="J390">
            <v>0</v>
          </cell>
          <cell r="K390">
            <v>31</v>
          </cell>
        </row>
        <row r="391">
          <cell r="A391" t="str">
            <v>33884540</v>
          </cell>
          <cell r="B391" t="str">
            <v>ТОО "СТРОЙКОМПЛЕКТ ЛТД"</v>
          </cell>
          <cell r="C391">
            <v>40</v>
          </cell>
          <cell r="D391">
            <v>40</v>
          </cell>
          <cell r="E391">
            <v>0</v>
          </cell>
          <cell r="F391">
            <v>0</v>
          </cell>
          <cell r="G391">
            <v>0</v>
          </cell>
        </row>
        <row r="392">
          <cell r="A392" t="str">
            <v>33886295</v>
          </cell>
          <cell r="B392" t="str">
            <v>ТОО ВТК "ТРИВИС" *6658029017</v>
          </cell>
          <cell r="C392">
            <v>13</v>
          </cell>
          <cell r="D392">
            <v>345</v>
          </cell>
          <cell r="E392">
            <v>13</v>
          </cell>
          <cell r="F392">
            <v>345</v>
          </cell>
          <cell r="G392">
            <v>32</v>
          </cell>
          <cell r="H392">
            <v>119</v>
          </cell>
          <cell r="I392">
            <v>52</v>
          </cell>
        </row>
        <row r="393">
          <cell r="A393" t="str">
            <v>33894768</v>
          </cell>
          <cell r="B393" t="str">
            <v>ТОО "ХИМЭНЕРГОСНАБ" *6663016662</v>
          </cell>
          <cell r="C393">
            <v>37</v>
          </cell>
          <cell r="D393">
            <v>9</v>
          </cell>
          <cell r="E393">
            <v>37</v>
          </cell>
          <cell r="F393">
            <v>9</v>
          </cell>
          <cell r="G393">
            <v>0</v>
          </cell>
          <cell r="H393">
            <v>0</v>
          </cell>
          <cell r="I393">
            <v>0</v>
          </cell>
          <cell r="J393">
            <v>0</v>
          </cell>
          <cell r="K393">
            <v>0</v>
          </cell>
          <cell r="L393">
            <v>9</v>
          </cell>
        </row>
        <row r="394">
          <cell r="A394" t="str">
            <v>33900227</v>
          </cell>
          <cell r="B394" t="str">
            <v>ООО КОНЦЕРН "УРАЛЬСКИЙ ПРОКАТ"</v>
          </cell>
          <cell r="C394">
            <v>122</v>
          </cell>
          <cell r="D394">
            <v>122</v>
          </cell>
          <cell r="E394">
            <v>60</v>
          </cell>
          <cell r="F394">
            <v>50</v>
          </cell>
          <cell r="G394">
            <v>14</v>
          </cell>
          <cell r="H394">
            <v>60</v>
          </cell>
          <cell r="I394">
            <v>14</v>
          </cell>
          <cell r="J394">
            <v>43</v>
          </cell>
          <cell r="K394">
            <v>43</v>
          </cell>
        </row>
        <row r="395">
          <cell r="A395" t="str">
            <v>33913846</v>
          </cell>
          <cell r="B395" t="str">
            <v>АОЗТ "УРАЛ-ФИНПРОМКО"</v>
          </cell>
          <cell r="C395">
            <v>39</v>
          </cell>
          <cell r="D395">
            <v>49</v>
          </cell>
          <cell r="E395">
            <v>39</v>
          </cell>
          <cell r="F395">
            <v>49</v>
          </cell>
        </row>
        <row r="396">
          <cell r="A396" t="str">
            <v>34137779</v>
          </cell>
          <cell r="B396" t="str">
            <v>ТОО "МАП"</v>
          </cell>
          <cell r="C396">
            <v>10</v>
          </cell>
          <cell r="D396">
            <v>40</v>
          </cell>
          <cell r="E396">
            <v>13</v>
          </cell>
          <cell r="F396">
            <v>11</v>
          </cell>
          <cell r="G396">
            <v>11</v>
          </cell>
          <cell r="H396">
            <v>0</v>
          </cell>
          <cell r="I396">
            <v>0</v>
          </cell>
          <cell r="J396">
            <v>0</v>
          </cell>
          <cell r="K396">
            <v>11</v>
          </cell>
        </row>
        <row r="397">
          <cell r="A397" t="str">
            <v>34211978</v>
          </cell>
          <cell r="B397" t="str">
            <v>ОАО ОПТОРГМЕТАЛЛ</v>
          </cell>
          <cell r="C397">
            <v>1</v>
          </cell>
          <cell r="D397">
            <v>0</v>
          </cell>
          <cell r="E397">
            <v>1</v>
          </cell>
          <cell r="F397">
            <v>0</v>
          </cell>
          <cell r="G397">
            <v>1</v>
          </cell>
          <cell r="H397">
            <v>0</v>
          </cell>
        </row>
        <row r="398">
          <cell r="A398" t="str">
            <v>34404602</v>
          </cell>
          <cell r="B398" t="str">
            <v>АСТИНТЕРКОМ АО</v>
          </cell>
          <cell r="C398">
            <v>415</v>
          </cell>
          <cell r="D398">
            <v>120</v>
          </cell>
          <cell r="E398">
            <v>415</v>
          </cell>
          <cell r="F398">
            <v>120</v>
          </cell>
          <cell r="G398">
            <v>0</v>
          </cell>
          <cell r="H398">
            <v>415</v>
          </cell>
          <cell r="I398">
            <v>0</v>
          </cell>
          <cell r="J398">
            <v>0</v>
          </cell>
          <cell r="K398">
            <v>0</v>
          </cell>
          <cell r="L398">
            <v>120</v>
          </cell>
        </row>
        <row r="399">
          <cell r="A399" t="str">
            <v>34517312</v>
          </cell>
          <cell r="B399" t="str">
            <v>АОЗТ "ВОСТОЧНАЯ ТОРГОВО-ФИНАНСОВАЯ КОМПАНИЯ"</v>
          </cell>
          <cell r="C399">
            <v>44</v>
          </cell>
          <cell r="D399">
            <v>45</v>
          </cell>
          <cell r="E399">
            <v>44</v>
          </cell>
          <cell r="F399">
            <v>45</v>
          </cell>
          <cell r="G399">
            <v>0</v>
          </cell>
          <cell r="H399">
            <v>0</v>
          </cell>
          <cell r="I399">
            <v>0</v>
          </cell>
          <cell r="J399">
            <v>44</v>
          </cell>
          <cell r="K399">
            <v>0</v>
          </cell>
          <cell r="L399">
            <v>45</v>
          </cell>
        </row>
        <row r="400">
          <cell r="A400" t="str">
            <v>34522916</v>
          </cell>
          <cell r="B400" t="str">
            <v>ЧИП"ТАИР"</v>
          </cell>
          <cell r="C400">
            <v>79</v>
          </cell>
          <cell r="D400">
            <v>20</v>
          </cell>
          <cell r="E400">
            <v>79</v>
          </cell>
          <cell r="F400">
            <v>79</v>
          </cell>
          <cell r="G400">
            <v>0</v>
          </cell>
          <cell r="H400">
            <v>0</v>
          </cell>
          <cell r="I400">
            <v>0</v>
          </cell>
          <cell r="J400">
            <v>0</v>
          </cell>
          <cell r="K400">
            <v>0</v>
          </cell>
          <cell r="L400">
            <v>20</v>
          </cell>
        </row>
        <row r="401">
          <cell r="A401" t="str">
            <v>34531157</v>
          </cell>
          <cell r="B401" t="str">
            <v>"ГП УС-30 ТО-45"</v>
          </cell>
          <cell r="C401">
            <v>16</v>
          </cell>
          <cell r="D401">
            <v>16</v>
          </cell>
          <cell r="E401">
            <v>1</v>
          </cell>
          <cell r="F401">
            <v>14</v>
          </cell>
          <cell r="G401">
            <v>1</v>
          </cell>
          <cell r="H401">
            <v>14</v>
          </cell>
          <cell r="I401">
            <v>0</v>
          </cell>
          <cell r="J401">
            <v>1</v>
          </cell>
          <cell r="K401">
            <v>14</v>
          </cell>
        </row>
        <row r="402">
          <cell r="A402" t="str">
            <v>34595200</v>
          </cell>
          <cell r="B402" t="str">
            <v>ЗАО "МЕТАЛЛОЛИТЕЙНЫЙ ЗАВОД"</v>
          </cell>
          <cell r="C402">
            <v>10</v>
          </cell>
          <cell r="D402">
            <v>10</v>
          </cell>
          <cell r="E402">
            <v>6</v>
          </cell>
          <cell r="F402">
            <v>0</v>
          </cell>
          <cell r="G402">
            <v>0</v>
          </cell>
          <cell r="H402">
            <v>6</v>
          </cell>
        </row>
        <row r="403">
          <cell r="A403" t="str">
            <v>34598138</v>
          </cell>
          <cell r="B403" t="str">
            <v>АОЗТ "ИКОЗИМ"</v>
          </cell>
          <cell r="C403">
            <v>0</v>
          </cell>
          <cell r="D403">
            <v>3</v>
          </cell>
          <cell r="E403">
            <v>3</v>
          </cell>
          <cell r="F403">
            <v>0</v>
          </cell>
          <cell r="G403">
            <v>3</v>
          </cell>
          <cell r="H403">
            <v>0</v>
          </cell>
          <cell r="I403">
            <v>3</v>
          </cell>
          <cell r="J403">
            <v>0</v>
          </cell>
          <cell r="K403">
            <v>3</v>
          </cell>
        </row>
        <row r="404">
          <cell r="A404" t="str">
            <v>34874667</v>
          </cell>
          <cell r="B404" t="str">
            <v>ТОО РОСАЛИТ</v>
          </cell>
          <cell r="C404">
            <v>6</v>
          </cell>
          <cell r="D404">
            <v>6</v>
          </cell>
          <cell r="E404">
            <v>7</v>
          </cell>
          <cell r="F404">
            <v>4</v>
          </cell>
          <cell r="G404">
            <v>7</v>
          </cell>
          <cell r="H404">
            <v>0</v>
          </cell>
          <cell r="I404">
            <v>7</v>
          </cell>
        </row>
        <row r="405">
          <cell r="A405" t="str">
            <v>34879765</v>
          </cell>
          <cell r="B405" t="str">
            <v>АОЗТ"ТЕРМИНАЛ СЕРВИС+"</v>
          </cell>
          <cell r="C405">
            <v>7</v>
          </cell>
          <cell r="D405">
            <v>45</v>
          </cell>
          <cell r="E405">
            <v>90</v>
          </cell>
          <cell r="F405">
            <v>110</v>
          </cell>
          <cell r="G405">
            <v>45</v>
          </cell>
          <cell r="H405">
            <v>90</v>
          </cell>
          <cell r="I405">
            <v>110</v>
          </cell>
        </row>
        <row r="406">
          <cell r="A406" t="str">
            <v>34890761</v>
          </cell>
          <cell r="B406" t="str">
            <v>УПТК АООТ "СПЕЦМОНТАЖМЕХАНИЗАЦИЯ"</v>
          </cell>
          <cell r="C406">
            <v>5</v>
          </cell>
          <cell r="D406">
            <v>51</v>
          </cell>
          <cell r="E406">
            <v>51</v>
          </cell>
          <cell r="F406">
            <v>48</v>
          </cell>
          <cell r="G406">
            <v>253</v>
          </cell>
          <cell r="H406">
            <v>213</v>
          </cell>
          <cell r="I406">
            <v>253</v>
          </cell>
        </row>
        <row r="407">
          <cell r="A407" t="str">
            <v>34890867</v>
          </cell>
          <cell r="B407" t="str">
            <v>ТОО "РИБОН"</v>
          </cell>
          <cell r="C407">
            <v>6</v>
          </cell>
          <cell r="D407">
            <v>15</v>
          </cell>
          <cell r="E407">
            <v>6</v>
          </cell>
          <cell r="F407">
            <v>15</v>
          </cell>
          <cell r="G407">
            <v>15</v>
          </cell>
          <cell r="H407">
            <v>3</v>
          </cell>
        </row>
        <row r="408">
          <cell r="A408" t="str">
            <v>35064373</v>
          </cell>
          <cell r="B408" t="str">
            <v>ТОО "ФЛОТ"</v>
          </cell>
          <cell r="C408">
            <v>0</v>
          </cell>
          <cell r="D408">
            <v>0</v>
          </cell>
          <cell r="E408">
            <v>0</v>
          </cell>
          <cell r="F408">
            <v>0</v>
          </cell>
        </row>
        <row r="409">
          <cell r="A409" t="str">
            <v>35186366</v>
          </cell>
          <cell r="B409" t="str">
            <v>ТОО "ЭЛИТА"  0048</v>
          </cell>
          <cell r="C409">
            <v>13</v>
          </cell>
          <cell r="D409">
            <v>0</v>
          </cell>
          <cell r="E409">
            <v>0</v>
          </cell>
          <cell r="F409">
            <v>0</v>
          </cell>
          <cell r="G409">
            <v>0</v>
          </cell>
          <cell r="H409">
            <v>0</v>
          </cell>
          <cell r="I409">
            <v>0</v>
          </cell>
          <cell r="J409">
            <v>0</v>
          </cell>
          <cell r="K409">
            <v>0</v>
          </cell>
        </row>
        <row r="410">
          <cell r="A410" t="str">
            <v>35466344</v>
          </cell>
          <cell r="B410" t="str">
            <v>АОЗТ "ГЕОСТАТИКА"</v>
          </cell>
          <cell r="C410">
            <v>31</v>
          </cell>
          <cell r="D410">
            <v>0</v>
          </cell>
          <cell r="E410">
            <v>31</v>
          </cell>
          <cell r="F410">
            <v>31</v>
          </cell>
          <cell r="G410">
            <v>0</v>
          </cell>
          <cell r="H410">
            <v>0</v>
          </cell>
          <cell r="I410">
            <v>0</v>
          </cell>
        </row>
        <row r="411">
          <cell r="A411" t="str">
            <v>35498060</v>
          </cell>
          <cell r="B411" t="str">
            <v>ДЗАО ВТФ "СУДМАШ" *7811047299</v>
          </cell>
          <cell r="C411">
            <v>31</v>
          </cell>
          <cell r="D411">
            <v>0</v>
          </cell>
          <cell r="E411">
            <v>31</v>
          </cell>
          <cell r="F411">
            <v>0</v>
          </cell>
          <cell r="G411">
            <v>0</v>
          </cell>
          <cell r="H411">
            <v>0</v>
          </cell>
          <cell r="I411">
            <v>0</v>
          </cell>
          <cell r="J411">
            <v>0</v>
          </cell>
          <cell r="K411">
            <v>31</v>
          </cell>
          <cell r="L411">
            <v>0</v>
          </cell>
        </row>
        <row r="412">
          <cell r="A412" t="str">
            <v>35553095</v>
          </cell>
          <cell r="B412" t="str">
            <v>ТОО "ТЕХРЕСУРСЫ"</v>
          </cell>
          <cell r="C412">
            <v>0</v>
          </cell>
          <cell r="D412">
            <v>60</v>
          </cell>
          <cell r="E412">
            <v>48</v>
          </cell>
          <cell r="F412">
            <v>0</v>
          </cell>
          <cell r="G412">
            <v>0</v>
          </cell>
          <cell r="H412">
            <v>60</v>
          </cell>
          <cell r="I412">
            <v>0</v>
          </cell>
          <cell r="J412">
            <v>0</v>
          </cell>
          <cell r="K412">
            <v>0</v>
          </cell>
          <cell r="L412">
            <v>48</v>
          </cell>
        </row>
        <row r="413">
          <cell r="A413" t="str">
            <v>35566850</v>
          </cell>
          <cell r="B413" t="str">
            <v>АОЗТ "ЭЛРОС""СИБЭНЕРГО"</v>
          </cell>
          <cell r="C413">
            <v>12</v>
          </cell>
          <cell r="D413">
            <v>12</v>
          </cell>
          <cell r="E413">
            <v>32</v>
          </cell>
          <cell r="F413">
            <v>345</v>
          </cell>
          <cell r="G413">
            <v>32</v>
          </cell>
          <cell r="H413">
            <v>119</v>
          </cell>
          <cell r="I413">
            <v>52</v>
          </cell>
        </row>
        <row r="414">
          <cell r="A414" t="str">
            <v>35847655</v>
          </cell>
          <cell r="B414" t="str">
            <v>ТОО ФИРМА "ТЕКЕСТМА" Г.ВОРОНЕЖ</v>
          </cell>
          <cell r="C414">
            <v>37</v>
          </cell>
          <cell r="D414">
            <v>10</v>
          </cell>
          <cell r="E414">
            <v>37</v>
          </cell>
          <cell r="F414">
            <v>10</v>
          </cell>
          <cell r="G414">
            <v>10</v>
          </cell>
        </row>
        <row r="415">
          <cell r="A415" t="str">
            <v>35998331</v>
          </cell>
          <cell r="B415" t="str">
            <v>ТОО "АГРОХИМТОРГ"</v>
          </cell>
          <cell r="C415">
            <v>122</v>
          </cell>
          <cell r="D415">
            <v>122</v>
          </cell>
          <cell r="E415">
            <v>60</v>
          </cell>
          <cell r="F415">
            <v>50</v>
          </cell>
          <cell r="G415">
            <v>14</v>
          </cell>
          <cell r="H415">
            <v>620</v>
          </cell>
          <cell r="I415">
            <v>14</v>
          </cell>
          <cell r="J415">
            <v>43</v>
          </cell>
          <cell r="K415">
            <v>43</v>
          </cell>
        </row>
        <row r="416">
          <cell r="A416" t="str">
            <v>36408194</v>
          </cell>
          <cell r="B416" t="str">
            <v>ТОО "КОМПАНИЯ СИ"</v>
          </cell>
          <cell r="C416">
            <v>7</v>
          </cell>
          <cell r="D416">
            <v>39</v>
          </cell>
          <cell r="E416">
            <v>39</v>
          </cell>
          <cell r="F416">
            <v>49</v>
          </cell>
        </row>
        <row r="417">
          <cell r="A417" t="str">
            <v>36424767</v>
          </cell>
          <cell r="B417" t="str">
            <v>ТОО ТТЦ "ОРСК-ЕКАТЕРИНБУРГ"</v>
          </cell>
          <cell r="C417">
            <v>10</v>
          </cell>
          <cell r="D417">
            <v>40</v>
          </cell>
          <cell r="E417">
            <v>13</v>
          </cell>
          <cell r="F417">
            <v>202</v>
          </cell>
          <cell r="G417">
            <v>202</v>
          </cell>
          <cell r="H417">
            <v>202</v>
          </cell>
        </row>
        <row r="418">
          <cell r="A418" t="str">
            <v>36510076</v>
          </cell>
          <cell r="B418" t="str">
            <v>ЗАО "ВТОРЦВЕТМЕТ-М"</v>
          </cell>
          <cell r="C418">
            <v>14</v>
          </cell>
          <cell r="D418">
            <v>14</v>
          </cell>
          <cell r="E418">
            <v>1</v>
          </cell>
          <cell r="F418">
            <v>0</v>
          </cell>
          <cell r="G418">
            <v>1</v>
          </cell>
        </row>
        <row r="419">
          <cell r="A419" t="str">
            <v>36561783</v>
          </cell>
          <cell r="B419" t="str">
            <v>АОЗТ "КАРГО-ЭКСПРЕСС"</v>
          </cell>
          <cell r="C419">
            <v>0</v>
          </cell>
          <cell r="D419">
            <v>0</v>
          </cell>
          <cell r="E419">
            <v>415</v>
          </cell>
          <cell r="F419">
            <v>0</v>
          </cell>
          <cell r="G419">
            <v>0</v>
          </cell>
          <cell r="H419">
            <v>415</v>
          </cell>
        </row>
        <row r="420">
          <cell r="A420" t="str">
            <v>36566964</v>
          </cell>
          <cell r="B420" t="str">
            <v>ЗАО "МОСКВА-КРАСНЫЕ ХОЛМЫ"</v>
          </cell>
          <cell r="C420">
            <v>10</v>
          </cell>
          <cell r="D420">
            <v>45</v>
          </cell>
          <cell r="E420">
            <v>10</v>
          </cell>
          <cell r="F420">
            <v>45</v>
          </cell>
          <cell r="G420">
            <v>0</v>
          </cell>
          <cell r="H420">
            <v>0</v>
          </cell>
          <cell r="I420">
            <v>0</v>
          </cell>
          <cell r="J420">
            <v>0</v>
          </cell>
          <cell r="K420">
            <v>10</v>
          </cell>
          <cell r="L420">
            <v>45</v>
          </cell>
        </row>
        <row r="421">
          <cell r="A421" t="str">
            <v>36714554</v>
          </cell>
          <cell r="B421" t="str">
            <v>КАЛИТА ФИРМА ООО</v>
          </cell>
          <cell r="C421">
            <v>79</v>
          </cell>
          <cell r="D421">
            <v>0</v>
          </cell>
          <cell r="E421">
            <v>79</v>
          </cell>
          <cell r="F421">
            <v>79</v>
          </cell>
          <cell r="G421">
            <v>0</v>
          </cell>
          <cell r="H421">
            <v>0</v>
          </cell>
          <cell r="I421">
            <v>0</v>
          </cell>
          <cell r="J421">
            <v>0</v>
          </cell>
          <cell r="K421">
            <v>0</v>
          </cell>
          <cell r="L421">
            <v>0</v>
          </cell>
        </row>
        <row r="422">
          <cell r="A422" t="str">
            <v>36743946</v>
          </cell>
          <cell r="B422" t="str">
            <v>ООО " РЕСУРСЫ И МЕТАЛЛЫ" R&amp;M</v>
          </cell>
          <cell r="C422">
            <v>16</v>
          </cell>
          <cell r="D422">
            <v>16</v>
          </cell>
          <cell r="E422">
            <v>40</v>
          </cell>
          <cell r="F422">
            <v>14</v>
          </cell>
          <cell r="G422">
            <v>40</v>
          </cell>
          <cell r="H422">
            <v>40</v>
          </cell>
          <cell r="I422">
            <v>0</v>
          </cell>
          <cell r="J422">
            <v>0</v>
          </cell>
          <cell r="K422">
            <v>14</v>
          </cell>
        </row>
        <row r="423">
          <cell r="A423" t="str">
            <v>36775188</v>
          </cell>
          <cell r="B423" t="str">
            <v>"ВЕЛИКАН"  АОЗТ 100%</v>
          </cell>
          <cell r="C423">
            <v>6</v>
          </cell>
          <cell r="D423">
            <v>1</v>
          </cell>
          <cell r="E423">
            <v>6</v>
          </cell>
          <cell r="F423">
            <v>1</v>
          </cell>
          <cell r="G423">
            <v>0</v>
          </cell>
          <cell r="H423">
            <v>6</v>
          </cell>
          <cell r="I423">
            <v>0</v>
          </cell>
          <cell r="J423">
            <v>0</v>
          </cell>
          <cell r="K423">
            <v>1</v>
          </cell>
        </row>
        <row r="424">
          <cell r="A424" t="str">
            <v>36789641</v>
          </cell>
          <cell r="B424" t="str">
            <v>"ДАЛЬВИК" РОССИЙСКО-ВЬЕТНАМСКОЕ СП (ООО)</v>
          </cell>
          <cell r="C424">
            <v>0</v>
          </cell>
          <cell r="D424">
            <v>20</v>
          </cell>
          <cell r="E424">
            <v>0</v>
          </cell>
          <cell r="F424">
            <v>20</v>
          </cell>
          <cell r="G424">
            <v>0</v>
          </cell>
          <cell r="H424">
            <v>0</v>
          </cell>
          <cell r="I424">
            <v>0</v>
          </cell>
          <cell r="J424">
            <v>20</v>
          </cell>
        </row>
        <row r="425">
          <cell r="A425" t="str">
            <v>36892959</v>
          </cell>
          <cell r="B425" t="str">
            <v>ТОО ЦНИС "ЛА ВИДА"</v>
          </cell>
          <cell r="C425">
            <v>6</v>
          </cell>
          <cell r="D425">
            <v>6</v>
          </cell>
          <cell r="E425">
            <v>9</v>
          </cell>
          <cell r="F425">
            <v>4</v>
          </cell>
          <cell r="G425">
            <v>9</v>
          </cell>
          <cell r="H425">
            <v>8</v>
          </cell>
          <cell r="I425">
            <v>9</v>
          </cell>
          <cell r="J425">
            <v>0</v>
          </cell>
          <cell r="K425">
            <v>8</v>
          </cell>
        </row>
        <row r="426">
          <cell r="A426" t="str">
            <v>36900038</v>
          </cell>
          <cell r="B426" t="str">
            <v>ЗАО"УМООТ"</v>
          </cell>
          <cell r="C426">
            <v>45</v>
          </cell>
          <cell r="D426">
            <v>90</v>
          </cell>
          <cell r="E426">
            <v>96</v>
          </cell>
          <cell r="F426">
            <v>45</v>
          </cell>
          <cell r="G426">
            <v>45</v>
          </cell>
          <cell r="H426">
            <v>90</v>
          </cell>
          <cell r="I426">
            <v>96</v>
          </cell>
        </row>
        <row r="427">
          <cell r="A427" t="str">
            <v>36903350</v>
          </cell>
          <cell r="B427" t="str">
            <v>ООО"ТРАHС-УРАЛ"</v>
          </cell>
          <cell r="C427">
            <v>21</v>
          </cell>
          <cell r="D427">
            <v>51</v>
          </cell>
          <cell r="E427">
            <v>51</v>
          </cell>
          <cell r="F427">
            <v>48</v>
          </cell>
          <cell r="G427">
            <v>95</v>
          </cell>
          <cell r="H427">
            <v>213</v>
          </cell>
          <cell r="I427">
            <v>95</v>
          </cell>
          <cell r="J427">
            <v>74</v>
          </cell>
          <cell r="K427">
            <v>34</v>
          </cell>
        </row>
        <row r="428">
          <cell r="A428" t="str">
            <v>36903574</v>
          </cell>
          <cell r="B428" t="str">
            <v>ЗАО "БОН-ЛТД"</v>
          </cell>
          <cell r="C428">
            <v>16</v>
          </cell>
          <cell r="D428">
            <v>52</v>
          </cell>
          <cell r="E428">
            <v>54</v>
          </cell>
          <cell r="F428">
            <v>16</v>
          </cell>
          <cell r="G428">
            <v>52</v>
          </cell>
          <cell r="H428">
            <v>54</v>
          </cell>
          <cell r="I428">
            <v>10</v>
          </cell>
          <cell r="J428">
            <v>14</v>
          </cell>
        </row>
        <row r="429">
          <cell r="A429" t="str">
            <v>36907170</v>
          </cell>
          <cell r="B429" t="str">
            <v>ООО "УРАЛСПЕЦСТАЛЬ"</v>
          </cell>
          <cell r="C429">
            <v>0</v>
          </cell>
          <cell r="D429">
            <v>69</v>
          </cell>
          <cell r="E429">
            <v>43</v>
          </cell>
          <cell r="F429">
            <v>0</v>
          </cell>
          <cell r="G429">
            <v>69</v>
          </cell>
          <cell r="H429">
            <v>43</v>
          </cell>
          <cell r="I429">
            <v>0</v>
          </cell>
          <cell r="J429">
            <v>69</v>
          </cell>
          <cell r="K429">
            <v>43</v>
          </cell>
        </row>
        <row r="430">
          <cell r="A430" t="str">
            <v>36908904</v>
          </cell>
          <cell r="B430" t="str">
            <v>ЗАО"СТОИК ОИЛ" *7451051748</v>
          </cell>
          <cell r="C430">
            <v>13</v>
          </cell>
          <cell r="D430">
            <v>55</v>
          </cell>
          <cell r="E430">
            <v>55</v>
          </cell>
        </row>
        <row r="431">
          <cell r="A431" t="str">
            <v>36909128</v>
          </cell>
          <cell r="B431" t="str">
            <v>ООО"МЕТА"</v>
          </cell>
          <cell r="C431">
            <v>100</v>
          </cell>
          <cell r="D431">
            <v>0</v>
          </cell>
          <cell r="E431">
            <v>100</v>
          </cell>
          <cell r="F431">
            <v>0</v>
          </cell>
          <cell r="G431">
            <v>0</v>
          </cell>
          <cell r="H431">
            <v>0</v>
          </cell>
          <cell r="I431">
            <v>0</v>
          </cell>
        </row>
        <row r="432">
          <cell r="A432" t="str">
            <v>36911332</v>
          </cell>
          <cell r="B432" t="str">
            <v>ООО "ЭНЕРГОМОНТАЖ"</v>
          </cell>
          <cell r="C432">
            <v>31</v>
          </cell>
          <cell r="D432">
            <v>0</v>
          </cell>
          <cell r="E432">
            <v>31</v>
          </cell>
          <cell r="F432">
            <v>31</v>
          </cell>
          <cell r="G432">
            <v>0</v>
          </cell>
          <cell r="H432">
            <v>0</v>
          </cell>
          <cell r="I432">
            <v>0</v>
          </cell>
          <cell r="J432">
            <v>0</v>
          </cell>
          <cell r="K432">
            <v>0</v>
          </cell>
          <cell r="L432">
            <v>0</v>
          </cell>
        </row>
        <row r="433">
          <cell r="A433" t="str">
            <v>36911711</v>
          </cell>
          <cell r="B433" t="str">
            <v>ООО ПКФ "УРАЛЭЛЕКТРОКОМПЛЕКТ"</v>
          </cell>
          <cell r="C433">
            <v>58</v>
          </cell>
          <cell r="D433">
            <v>60</v>
          </cell>
          <cell r="E433">
            <v>48</v>
          </cell>
          <cell r="F433">
            <v>58</v>
          </cell>
          <cell r="G433">
            <v>60</v>
          </cell>
          <cell r="H433">
            <v>60</v>
          </cell>
          <cell r="I433">
            <v>0</v>
          </cell>
          <cell r="J433">
            <v>0</v>
          </cell>
          <cell r="K433">
            <v>0</v>
          </cell>
          <cell r="L433">
            <v>48</v>
          </cell>
        </row>
        <row r="434">
          <cell r="A434" t="str">
            <v>36915175</v>
          </cell>
          <cell r="B434" t="str">
            <v>ООО "МОТЕКС-СЕРВИС"</v>
          </cell>
          <cell r="C434">
            <v>0</v>
          </cell>
          <cell r="D434">
            <v>12</v>
          </cell>
          <cell r="E434">
            <v>3</v>
          </cell>
        </row>
        <row r="435">
          <cell r="A435" t="str">
            <v>36915318</v>
          </cell>
          <cell r="B435" t="str">
            <v>ООО"КОДА"</v>
          </cell>
          <cell r="C435">
            <v>10</v>
          </cell>
          <cell r="D435">
            <v>19</v>
          </cell>
          <cell r="E435">
            <v>10</v>
          </cell>
          <cell r="F435">
            <v>19</v>
          </cell>
          <cell r="G435">
            <v>10</v>
          </cell>
          <cell r="H435">
            <v>0</v>
          </cell>
          <cell r="I435">
            <v>0</v>
          </cell>
          <cell r="J435">
            <v>0</v>
          </cell>
          <cell r="K435">
            <v>19</v>
          </cell>
        </row>
        <row r="436">
          <cell r="A436" t="str">
            <v>36915749</v>
          </cell>
          <cell r="B436" t="str">
            <v>ООО"УРАЛМЕТЛЕС"</v>
          </cell>
          <cell r="C436">
            <v>620</v>
          </cell>
          <cell r="D436">
            <v>40</v>
          </cell>
          <cell r="E436">
            <v>620</v>
          </cell>
          <cell r="F436">
            <v>40</v>
          </cell>
          <cell r="G436">
            <v>0</v>
          </cell>
          <cell r="H436">
            <v>620</v>
          </cell>
          <cell r="I436">
            <v>40</v>
          </cell>
        </row>
        <row r="437">
          <cell r="A437" t="str">
            <v>36919256</v>
          </cell>
          <cell r="B437" t="str">
            <v>ООО"КАРАВАН"</v>
          </cell>
          <cell r="C437">
            <v>12</v>
          </cell>
          <cell r="D437">
            <v>12</v>
          </cell>
          <cell r="E437">
            <v>0</v>
          </cell>
          <cell r="F437">
            <v>0</v>
          </cell>
          <cell r="G437">
            <v>0</v>
          </cell>
          <cell r="H437">
            <v>0</v>
          </cell>
          <cell r="I437">
            <v>0</v>
          </cell>
          <cell r="J437">
            <v>0</v>
          </cell>
          <cell r="K437">
            <v>0</v>
          </cell>
          <cell r="L437">
            <v>12</v>
          </cell>
        </row>
        <row r="438">
          <cell r="A438" t="str">
            <v>36919470</v>
          </cell>
          <cell r="B438" t="str">
            <v>ООО "СТАЛЬ ЛТД"</v>
          </cell>
          <cell r="C438">
            <v>7</v>
          </cell>
          <cell r="D438">
            <v>81</v>
          </cell>
          <cell r="E438">
            <v>81</v>
          </cell>
          <cell r="F438">
            <v>81</v>
          </cell>
        </row>
        <row r="439">
          <cell r="A439" t="str">
            <v>36921968</v>
          </cell>
          <cell r="B439" t="str">
            <v>ЗАО"ДЕДАЛ-ИНСТРУМЕНТ"</v>
          </cell>
          <cell r="C439">
            <v>24</v>
          </cell>
          <cell r="D439">
            <v>24</v>
          </cell>
          <cell r="E439">
            <v>202</v>
          </cell>
          <cell r="F439">
            <v>0</v>
          </cell>
          <cell r="G439">
            <v>0</v>
          </cell>
          <cell r="H439">
            <v>202</v>
          </cell>
        </row>
        <row r="440">
          <cell r="A440" t="str">
            <v>36924702</v>
          </cell>
          <cell r="B440" t="str">
            <v>ЗАО "СПЕЦСТАЛЬКОНСТРУКЦИЯ"</v>
          </cell>
          <cell r="C440">
            <v>14</v>
          </cell>
          <cell r="D440">
            <v>14</v>
          </cell>
          <cell r="E440">
            <v>5</v>
          </cell>
          <cell r="F440">
            <v>0</v>
          </cell>
          <cell r="G440">
            <v>0</v>
          </cell>
          <cell r="H440">
            <v>0</v>
          </cell>
          <cell r="I440">
            <v>0</v>
          </cell>
          <cell r="J440">
            <v>0</v>
          </cell>
          <cell r="K440">
            <v>0</v>
          </cell>
          <cell r="L440">
            <v>5</v>
          </cell>
        </row>
        <row r="441">
          <cell r="A441" t="str">
            <v>37633935</v>
          </cell>
          <cell r="B441" t="str">
            <v>ТОО СИСТЕМА САПР</v>
          </cell>
          <cell r="C441">
            <v>8</v>
          </cell>
          <cell r="D441">
            <v>8</v>
          </cell>
          <cell r="E441">
            <v>8</v>
          </cell>
        </row>
        <row r="442">
          <cell r="A442" t="str">
            <v>39133875</v>
          </cell>
          <cell r="B442" t="str">
            <v>ТОО "СИБЛЕС-1"</v>
          </cell>
          <cell r="C442">
            <v>0</v>
          </cell>
          <cell r="D442">
            <v>0</v>
          </cell>
          <cell r="E442">
            <v>45</v>
          </cell>
        </row>
        <row r="443">
          <cell r="A443" t="str">
            <v>39158993</v>
          </cell>
          <cell r="B443" t="str">
            <v>АО ТОРГОВЫЙ ДОМ "СПЕЦСТАЛЬ"</v>
          </cell>
          <cell r="C443">
            <v>3</v>
          </cell>
          <cell r="D443">
            <v>3</v>
          </cell>
          <cell r="E443">
            <v>10</v>
          </cell>
          <cell r="F443">
            <v>0</v>
          </cell>
          <cell r="G443">
            <v>0</v>
          </cell>
          <cell r="H443">
            <v>0</v>
          </cell>
          <cell r="I443">
            <v>0</v>
          </cell>
          <cell r="J443">
            <v>0</v>
          </cell>
          <cell r="K443">
            <v>10</v>
          </cell>
        </row>
        <row r="444">
          <cell r="A444" t="str">
            <v>39214817</v>
          </cell>
          <cell r="B444" t="str">
            <v>ООО "ВЕСТАЛ"</v>
          </cell>
          <cell r="C444">
            <v>1</v>
          </cell>
          <cell r="D444">
            <v>5</v>
          </cell>
          <cell r="E444">
            <v>1</v>
          </cell>
          <cell r="F444">
            <v>5</v>
          </cell>
          <cell r="G444">
            <v>5</v>
          </cell>
          <cell r="H444">
            <v>0</v>
          </cell>
          <cell r="I444">
            <v>0</v>
          </cell>
          <cell r="J444">
            <v>0</v>
          </cell>
          <cell r="K444">
            <v>0</v>
          </cell>
          <cell r="L444">
            <v>0</v>
          </cell>
        </row>
        <row r="445">
          <cell r="A445" t="str">
            <v>39312069</v>
          </cell>
          <cell r="B445" t="str">
            <v>ООО "БИОИНТЕРСЕРВИС"</v>
          </cell>
          <cell r="C445">
            <v>102</v>
          </cell>
          <cell r="D445">
            <v>93</v>
          </cell>
          <cell r="E445">
            <v>102</v>
          </cell>
          <cell r="F445">
            <v>93</v>
          </cell>
          <cell r="G445">
            <v>0</v>
          </cell>
          <cell r="H445">
            <v>102</v>
          </cell>
          <cell r="I445">
            <v>93</v>
          </cell>
        </row>
        <row r="446">
          <cell r="A446" t="str">
            <v>39344460</v>
          </cell>
          <cell r="B446" t="str">
            <v>ПРЕДСТАВИТЕЛЬСТВО "ЕНТЕС ЕНДУСТРИ ТЕСИСЛЕРИ ИМАЛЯТ ВЕ МОНТАЖ ТААХХЮТ А Ш"</v>
          </cell>
          <cell r="C446">
            <v>1</v>
          </cell>
          <cell r="D446">
            <v>1</v>
          </cell>
          <cell r="E446">
            <v>1</v>
          </cell>
          <cell r="F446">
            <v>1</v>
          </cell>
          <cell r="G446">
            <v>0</v>
          </cell>
          <cell r="H446">
            <v>1</v>
          </cell>
          <cell r="I446">
            <v>0</v>
          </cell>
          <cell r="J446">
            <v>0</v>
          </cell>
          <cell r="K446">
            <v>1</v>
          </cell>
        </row>
        <row r="447">
          <cell r="A447" t="str">
            <v>39443908</v>
          </cell>
          <cell r="B447" t="str">
            <v>АОЗТ "ИЖОРА-АТОМСЕРВИС"</v>
          </cell>
          <cell r="C447">
            <v>1</v>
          </cell>
          <cell r="D447">
            <v>20</v>
          </cell>
          <cell r="E447">
            <v>1</v>
          </cell>
          <cell r="F447">
            <v>1</v>
          </cell>
          <cell r="G447">
            <v>0</v>
          </cell>
          <cell r="H447">
            <v>0</v>
          </cell>
          <cell r="I447">
            <v>0</v>
          </cell>
          <cell r="J447">
            <v>20</v>
          </cell>
        </row>
        <row r="448">
          <cell r="A448" t="str">
            <v>39482334</v>
          </cell>
          <cell r="B448" t="str">
            <v>ООО "КРИСС ЛТД"</v>
          </cell>
          <cell r="C448">
            <v>0</v>
          </cell>
          <cell r="D448">
            <v>0</v>
          </cell>
          <cell r="E448">
            <v>0</v>
          </cell>
          <cell r="F448">
            <v>8</v>
          </cell>
          <cell r="G448">
            <v>0</v>
          </cell>
          <cell r="H448">
            <v>0</v>
          </cell>
          <cell r="I448">
            <v>0</v>
          </cell>
          <cell r="J448">
            <v>0</v>
          </cell>
          <cell r="K448">
            <v>8</v>
          </cell>
        </row>
        <row r="449">
          <cell r="A449" t="str">
            <v>39513738</v>
          </cell>
          <cell r="B449" t="str">
            <v>ООО "БОЯРШИЙ ДВОР И К"</v>
          </cell>
          <cell r="C449">
            <v>14</v>
          </cell>
          <cell r="D449">
            <v>96</v>
          </cell>
          <cell r="E449">
            <v>1</v>
          </cell>
          <cell r="F449">
            <v>96</v>
          </cell>
          <cell r="G449">
            <v>1</v>
          </cell>
          <cell r="H449">
            <v>0</v>
          </cell>
          <cell r="I449">
            <v>96</v>
          </cell>
          <cell r="J449">
            <v>1</v>
          </cell>
        </row>
        <row r="450">
          <cell r="A450" t="str">
            <v>39541083</v>
          </cell>
          <cell r="B450" t="str">
            <v>АОЗТ"НОВЫЕ ОКНА"</v>
          </cell>
          <cell r="C450">
            <v>21</v>
          </cell>
          <cell r="D450">
            <v>95</v>
          </cell>
          <cell r="E450">
            <v>74</v>
          </cell>
          <cell r="F450">
            <v>34</v>
          </cell>
          <cell r="G450">
            <v>0</v>
          </cell>
          <cell r="H450">
            <v>95</v>
          </cell>
          <cell r="I450">
            <v>95</v>
          </cell>
          <cell r="J450">
            <v>74</v>
          </cell>
          <cell r="K450">
            <v>34</v>
          </cell>
          <cell r="L450">
            <v>0</v>
          </cell>
        </row>
        <row r="451">
          <cell r="A451" t="str">
            <v>39618466</v>
          </cell>
          <cell r="B451" t="str">
            <v>"ЦЕРАРА" ОБЩЕСТВО С ОГРАНИЧЕННОЙ ОТВЕТСТВЕННОСТЬЮ</v>
          </cell>
          <cell r="C451">
            <v>16</v>
          </cell>
          <cell r="D451">
            <v>52</v>
          </cell>
          <cell r="E451">
            <v>33</v>
          </cell>
          <cell r="F451">
            <v>16</v>
          </cell>
          <cell r="G451">
            <v>52</v>
          </cell>
          <cell r="H451">
            <v>33</v>
          </cell>
          <cell r="I451">
            <v>10</v>
          </cell>
          <cell r="J451">
            <v>14</v>
          </cell>
        </row>
        <row r="452">
          <cell r="A452" t="str">
            <v>39896219</v>
          </cell>
          <cell r="B452" t="str">
            <v>ООО "ТРИВИАЛЬ"</v>
          </cell>
          <cell r="C452">
            <v>18</v>
          </cell>
          <cell r="D452">
            <v>69</v>
          </cell>
          <cell r="E452">
            <v>43</v>
          </cell>
          <cell r="F452">
            <v>69</v>
          </cell>
          <cell r="G452">
            <v>43</v>
          </cell>
          <cell r="H452">
            <v>0</v>
          </cell>
          <cell r="I452">
            <v>0</v>
          </cell>
          <cell r="J452">
            <v>69</v>
          </cell>
          <cell r="K452">
            <v>43</v>
          </cell>
        </row>
        <row r="453">
          <cell r="A453" t="str">
            <v>39923867</v>
          </cell>
          <cell r="B453" t="str">
            <v>ООО "АМА"</v>
          </cell>
          <cell r="C453">
            <v>55</v>
          </cell>
          <cell r="D453">
            <v>51</v>
          </cell>
          <cell r="E453">
            <v>55</v>
          </cell>
          <cell r="F453">
            <v>51</v>
          </cell>
          <cell r="G453">
            <v>1</v>
          </cell>
          <cell r="H453">
            <v>0</v>
          </cell>
          <cell r="I453">
            <v>0</v>
          </cell>
          <cell r="J453">
            <v>0</v>
          </cell>
          <cell r="K453">
            <v>0</v>
          </cell>
          <cell r="L453">
            <v>1</v>
          </cell>
        </row>
        <row r="454">
          <cell r="A454" t="str">
            <v>39932642</v>
          </cell>
          <cell r="B454" t="str">
            <v>ООО "УРАЛТРУБОТЭК"</v>
          </cell>
          <cell r="C454">
            <v>10</v>
          </cell>
          <cell r="D454">
            <v>10</v>
          </cell>
          <cell r="E454">
            <v>100</v>
          </cell>
          <cell r="F454">
            <v>17</v>
          </cell>
          <cell r="G454">
            <v>6</v>
          </cell>
          <cell r="H454">
            <v>6</v>
          </cell>
          <cell r="I454">
            <v>17</v>
          </cell>
          <cell r="J454">
            <v>32</v>
          </cell>
          <cell r="K454">
            <v>6</v>
          </cell>
          <cell r="L454">
            <v>6</v>
          </cell>
        </row>
        <row r="455">
          <cell r="A455" t="str">
            <v>39939271</v>
          </cell>
          <cell r="B455" t="str">
            <v>ООО АПКП "УРАЛАГРОСЕРВИС"</v>
          </cell>
          <cell r="C455">
            <v>10</v>
          </cell>
          <cell r="D455">
            <v>10</v>
          </cell>
          <cell r="E455">
            <v>0</v>
          </cell>
          <cell r="F455">
            <v>10</v>
          </cell>
        </row>
        <row r="456">
          <cell r="A456" t="str">
            <v>39954365</v>
          </cell>
          <cell r="B456" t="str">
            <v>ЗАО"САМАРАЭЛЕКТРОМАШ"</v>
          </cell>
          <cell r="C456">
            <v>58</v>
          </cell>
          <cell r="D456">
            <v>50</v>
          </cell>
          <cell r="E456">
            <v>58</v>
          </cell>
          <cell r="F456">
            <v>58</v>
          </cell>
          <cell r="G456">
            <v>0</v>
          </cell>
          <cell r="H456">
            <v>0</v>
          </cell>
          <cell r="I456">
            <v>0</v>
          </cell>
          <cell r="J456">
            <v>0</v>
          </cell>
          <cell r="K456">
            <v>0</v>
          </cell>
          <cell r="L456">
            <v>50</v>
          </cell>
        </row>
        <row r="457">
          <cell r="A457" t="str">
            <v>40028474</v>
          </cell>
          <cell r="B457" t="str">
            <v>ЗАО "СТРОЙПРОМТЕХ"</v>
          </cell>
          <cell r="C457">
            <v>0</v>
          </cell>
          <cell r="D457">
            <v>184</v>
          </cell>
          <cell r="E457">
            <v>184</v>
          </cell>
          <cell r="F457">
            <v>0</v>
          </cell>
          <cell r="G457">
            <v>0</v>
          </cell>
          <cell r="H457">
            <v>0</v>
          </cell>
          <cell r="I457">
            <v>0</v>
          </cell>
          <cell r="J457">
            <v>0</v>
          </cell>
          <cell r="K457">
            <v>184</v>
          </cell>
        </row>
        <row r="458">
          <cell r="A458" t="str">
            <v>40084627</v>
          </cell>
          <cell r="B458" t="str">
            <v>ОАО ФИРМА "РЭМИК-ЦЕНТР",</v>
          </cell>
          <cell r="C458">
            <v>5</v>
          </cell>
          <cell r="D458">
            <v>19</v>
          </cell>
          <cell r="E458">
            <v>2</v>
          </cell>
          <cell r="F458">
            <v>5</v>
          </cell>
          <cell r="G458">
            <v>19</v>
          </cell>
          <cell r="H458">
            <v>2</v>
          </cell>
          <cell r="I458">
            <v>0</v>
          </cell>
          <cell r="J458">
            <v>5</v>
          </cell>
          <cell r="K458">
            <v>19</v>
          </cell>
          <cell r="L458">
            <v>2</v>
          </cell>
        </row>
        <row r="459">
          <cell r="A459" t="str">
            <v>40105275</v>
          </cell>
          <cell r="B459" t="str">
            <v>ДП "МЕТКОМ" ДЛЯ ООО "НПКО "ПРОМРЕСУРСЫ"</v>
          </cell>
          <cell r="C459">
            <v>60</v>
          </cell>
          <cell r="D459">
            <v>60</v>
          </cell>
          <cell r="E459">
            <v>0</v>
          </cell>
          <cell r="F459">
            <v>0</v>
          </cell>
          <cell r="G459">
            <v>0</v>
          </cell>
          <cell r="H459">
            <v>0</v>
          </cell>
          <cell r="I459">
            <v>60</v>
          </cell>
        </row>
        <row r="460">
          <cell r="A460" t="str">
            <v>40114110</v>
          </cell>
          <cell r="B460" t="str">
            <v>ЗАО "ЭНЕРГОРЕНОВАЦИЯ"</v>
          </cell>
          <cell r="C460">
            <v>15</v>
          </cell>
          <cell r="D460">
            <v>12</v>
          </cell>
          <cell r="E460">
            <v>15</v>
          </cell>
          <cell r="F460">
            <v>15</v>
          </cell>
          <cell r="G460">
            <v>0</v>
          </cell>
          <cell r="H460">
            <v>0</v>
          </cell>
          <cell r="I460">
            <v>0</v>
          </cell>
          <cell r="J460">
            <v>0</v>
          </cell>
          <cell r="K460">
            <v>0</v>
          </cell>
          <cell r="L460">
            <v>12</v>
          </cell>
        </row>
        <row r="461">
          <cell r="A461" t="str">
            <v>40250571</v>
          </cell>
          <cell r="B461" t="str">
            <v>ЗАО "АНИНА-М"</v>
          </cell>
          <cell r="C461">
            <v>81</v>
          </cell>
          <cell r="D461">
            <v>4</v>
          </cell>
          <cell r="E461">
            <v>5</v>
          </cell>
          <cell r="F461">
            <v>81</v>
          </cell>
          <cell r="G461">
            <v>4</v>
          </cell>
          <cell r="H461">
            <v>5</v>
          </cell>
          <cell r="I461">
            <v>0</v>
          </cell>
          <cell r="J461">
            <v>4</v>
          </cell>
          <cell r="K461">
            <v>0</v>
          </cell>
          <cell r="L461">
            <v>5</v>
          </cell>
        </row>
        <row r="462">
          <cell r="A462" t="str">
            <v>40323552</v>
          </cell>
          <cell r="B462" t="str">
            <v>ООО "ТЕРМИН"</v>
          </cell>
          <cell r="C462">
            <v>24</v>
          </cell>
          <cell r="D462">
            <v>24</v>
          </cell>
          <cell r="E462">
            <v>0</v>
          </cell>
          <cell r="F462">
            <v>0</v>
          </cell>
          <cell r="G462">
            <v>0</v>
          </cell>
          <cell r="H462">
            <v>0</v>
          </cell>
          <cell r="I462">
            <v>0</v>
          </cell>
          <cell r="J462">
            <v>0</v>
          </cell>
          <cell r="K462">
            <v>0</v>
          </cell>
          <cell r="L462">
            <v>0</v>
          </cell>
        </row>
        <row r="463">
          <cell r="A463" t="str">
            <v>40365970</v>
          </cell>
          <cell r="B463" t="str">
            <v>ООО "СЕТРО"</v>
          </cell>
          <cell r="C463">
            <v>0</v>
          </cell>
          <cell r="D463">
            <v>0</v>
          </cell>
          <cell r="E463">
            <v>0</v>
          </cell>
          <cell r="F463">
            <v>5</v>
          </cell>
          <cell r="G463">
            <v>0</v>
          </cell>
          <cell r="H463">
            <v>0</v>
          </cell>
          <cell r="I463">
            <v>0</v>
          </cell>
          <cell r="J463">
            <v>0</v>
          </cell>
          <cell r="K463">
            <v>0</v>
          </cell>
          <cell r="L463">
            <v>5</v>
          </cell>
        </row>
        <row r="464">
          <cell r="A464" t="str">
            <v>40542076</v>
          </cell>
          <cell r="B464" t="str">
            <v>ЗАО"АО РОДОНИТ"</v>
          </cell>
          <cell r="C464">
            <v>61</v>
          </cell>
          <cell r="D464">
            <v>46</v>
          </cell>
          <cell r="E464">
            <v>47</v>
          </cell>
          <cell r="F464">
            <v>61</v>
          </cell>
          <cell r="G464">
            <v>46</v>
          </cell>
          <cell r="H464">
            <v>47</v>
          </cell>
          <cell r="I464">
            <v>47</v>
          </cell>
          <cell r="J464">
            <v>0</v>
          </cell>
          <cell r="K464">
            <v>0</v>
          </cell>
          <cell r="L464">
            <v>46</v>
          </cell>
        </row>
        <row r="465">
          <cell r="A465" t="str">
            <v>40542685</v>
          </cell>
          <cell r="B465" t="str">
            <v>ТОО "МЕДИУМ"</v>
          </cell>
          <cell r="C465">
            <v>8</v>
          </cell>
          <cell r="D465">
            <v>8</v>
          </cell>
          <cell r="E465">
            <v>0</v>
          </cell>
          <cell r="F465">
            <v>0</v>
          </cell>
          <cell r="G465">
            <v>0</v>
          </cell>
          <cell r="H465">
            <v>0</v>
          </cell>
          <cell r="I465">
            <v>0</v>
          </cell>
          <cell r="J465">
            <v>0</v>
          </cell>
        </row>
        <row r="466">
          <cell r="A466" t="str">
            <v>40547108</v>
          </cell>
          <cell r="B466" t="str">
            <v>ООО"НИКОПОЛ"</v>
          </cell>
          <cell r="C466">
            <v>0</v>
          </cell>
          <cell r="D466">
            <v>0</v>
          </cell>
          <cell r="E466">
            <v>0</v>
          </cell>
          <cell r="F466">
            <v>0</v>
          </cell>
          <cell r="G466">
            <v>0</v>
          </cell>
          <cell r="H466">
            <v>0</v>
          </cell>
          <cell r="I466">
            <v>0</v>
          </cell>
        </row>
        <row r="467">
          <cell r="A467" t="str">
            <v>40548624</v>
          </cell>
          <cell r="B467" t="str">
            <v>ООО "ЮГТРАНЗИТСЕРВИС"</v>
          </cell>
          <cell r="C467">
            <v>456</v>
          </cell>
          <cell r="D467">
            <v>43</v>
          </cell>
          <cell r="E467">
            <v>45</v>
          </cell>
        </row>
        <row r="468">
          <cell r="A468" t="str">
            <v>40659571</v>
          </cell>
          <cell r="B468" t="str">
            <v>ООО "ТАУРУС"</v>
          </cell>
          <cell r="C468">
            <v>3</v>
          </cell>
          <cell r="D468">
            <v>3</v>
          </cell>
          <cell r="E468">
            <v>8</v>
          </cell>
          <cell r="F468">
            <v>0</v>
          </cell>
          <cell r="G468">
            <v>0</v>
          </cell>
          <cell r="H468">
            <v>0</v>
          </cell>
          <cell r="I468">
            <v>8</v>
          </cell>
        </row>
        <row r="469">
          <cell r="A469" t="str">
            <v>40982295</v>
          </cell>
          <cell r="B469" t="str">
            <v>ООО "ПАСП"</v>
          </cell>
          <cell r="C469">
            <v>1</v>
          </cell>
          <cell r="D469">
            <v>119</v>
          </cell>
          <cell r="E469">
            <v>1</v>
          </cell>
          <cell r="F469">
            <v>119</v>
          </cell>
          <cell r="G469">
            <v>5</v>
          </cell>
          <cell r="H469">
            <v>3</v>
          </cell>
          <cell r="I469">
            <v>0</v>
          </cell>
          <cell r="J469">
            <v>0</v>
          </cell>
          <cell r="K469">
            <v>0</v>
          </cell>
          <cell r="L469">
            <v>3</v>
          </cell>
        </row>
        <row r="470">
          <cell r="A470" t="str">
            <v>41035832</v>
          </cell>
          <cell r="B470" t="str">
            <v>ООО ПКФ "ДА И В ЛТД"</v>
          </cell>
          <cell r="C470">
            <v>102</v>
          </cell>
          <cell r="D470">
            <v>93</v>
          </cell>
          <cell r="E470">
            <v>115</v>
          </cell>
          <cell r="F470">
            <v>102</v>
          </cell>
          <cell r="G470">
            <v>93</v>
          </cell>
          <cell r="H470">
            <v>102</v>
          </cell>
          <cell r="I470">
            <v>93</v>
          </cell>
          <cell r="J470">
            <v>0</v>
          </cell>
          <cell r="K470">
            <v>115</v>
          </cell>
        </row>
        <row r="471">
          <cell r="A471" t="str">
            <v>41085540</v>
          </cell>
          <cell r="B471" t="str">
            <v>ЗАО "ТЕХОПТТОРГСЕРВИС"</v>
          </cell>
          <cell r="C471">
            <v>229</v>
          </cell>
          <cell r="D471">
            <v>50</v>
          </cell>
          <cell r="E471">
            <v>1</v>
          </cell>
          <cell r="F471">
            <v>1</v>
          </cell>
          <cell r="G471">
            <v>0</v>
          </cell>
          <cell r="H471">
            <v>1</v>
          </cell>
        </row>
        <row r="472">
          <cell r="A472" t="str">
            <v>41091196</v>
          </cell>
          <cell r="B472" t="str">
            <v>ЗАО "ДАУМОС"</v>
          </cell>
          <cell r="C472">
            <v>1</v>
          </cell>
          <cell r="D472">
            <v>0</v>
          </cell>
          <cell r="E472">
            <v>1</v>
          </cell>
          <cell r="F472">
            <v>1</v>
          </cell>
          <cell r="G472">
            <v>0</v>
          </cell>
          <cell r="H472">
            <v>0</v>
          </cell>
          <cell r="I472">
            <v>0</v>
          </cell>
        </row>
        <row r="473">
          <cell r="A473" t="str">
            <v>41195464</v>
          </cell>
          <cell r="B473" t="str">
            <v>ОАО ФИРМА "КАФ"</v>
          </cell>
          <cell r="C473">
            <v>221</v>
          </cell>
          <cell r="D473">
            <v>635</v>
          </cell>
          <cell r="E473">
            <v>99</v>
          </cell>
          <cell r="F473">
            <v>221</v>
          </cell>
          <cell r="G473">
            <v>635</v>
          </cell>
          <cell r="H473">
            <v>99</v>
          </cell>
          <cell r="I473">
            <v>185</v>
          </cell>
          <cell r="J473">
            <v>415</v>
          </cell>
          <cell r="K473">
            <v>210</v>
          </cell>
          <cell r="L473">
            <v>313</v>
          </cell>
        </row>
        <row r="474">
          <cell r="A474" t="str">
            <v>41278470</v>
          </cell>
          <cell r="B474" t="str">
            <v>ЗАО "КОММЕРЧЕСКИЙ ЦЕНТР БРЯНСК-СОВТРАНСЭКСПЕДИЦИЯ"</v>
          </cell>
          <cell r="C474">
            <v>14</v>
          </cell>
          <cell r="D474">
            <v>1</v>
          </cell>
          <cell r="E474">
            <v>0</v>
          </cell>
          <cell r="F474">
            <v>1</v>
          </cell>
          <cell r="G474">
            <v>0</v>
          </cell>
          <cell r="H474">
            <v>0</v>
          </cell>
          <cell r="I474">
            <v>0</v>
          </cell>
          <cell r="J474">
            <v>1</v>
          </cell>
          <cell r="K474">
            <v>0</v>
          </cell>
        </row>
        <row r="475">
          <cell r="A475" t="str">
            <v>41280307</v>
          </cell>
          <cell r="B475" t="str">
            <v>ООО "БМЗ-ДИЗЕЛЬ"</v>
          </cell>
          <cell r="C475">
            <v>0</v>
          </cell>
          <cell r="D475">
            <v>0</v>
          </cell>
          <cell r="E475">
            <v>0</v>
          </cell>
          <cell r="F475">
            <v>0</v>
          </cell>
          <cell r="G475">
            <v>0</v>
          </cell>
          <cell r="H475">
            <v>0</v>
          </cell>
          <cell r="I475">
            <v>0</v>
          </cell>
          <cell r="J475">
            <v>0</v>
          </cell>
          <cell r="K475">
            <v>0</v>
          </cell>
          <cell r="L475">
            <v>0</v>
          </cell>
        </row>
        <row r="476">
          <cell r="A476" t="str">
            <v>41571045</v>
          </cell>
          <cell r="B476" t="str">
            <v>ООО КОМПАНИЯ"ВИАН"</v>
          </cell>
          <cell r="C476">
            <v>1</v>
          </cell>
          <cell r="D476">
            <v>33</v>
          </cell>
          <cell r="E476">
            <v>1</v>
          </cell>
          <cell r="F476">
            <v>33</v>
          </cell>
          <cell r="G476">
            <v>0</v>
          </cell>
          <cell r="H476">
            <v>33</v>
          </cell>
        </row>
        <row r="477">
          <cell r="A477" t="str">
            <v>41665616</v>
          </cell>
          <cell r="B477" t="str">
            <v>ФИЛИАЛ ФИРМЫ ПАРКЕР ДРИЛЛИНГ КОМПАНИ    ИСТЕРН ХЕМИСФИР ЛТД</v>
          </cell>
          <cell r="C477">
            <v>18</v>
          </cell>
          <cell r="D477">
            <v>11</v>
          </cell>
          <cell r="E477">
            <v>11</v>
          </cell>
          <cell r="F477">
            <v>0</v>
          </cell>
          <cell r="G477">
            <v>0</v>
          </cell>
          <cell r="H477">
            <v>0</v>
          </cell>
          <cell r="I477">
            <v>0</v>
          </cell>
          <cell r="J477">
            <v>0</v>
          </cell>
          <cell r="K477">
            <v>11</v>
          </cell>
        </row>
        <row r="478">
          <cell r="A478" t="str">
            <v>41688445</v>
          </cell>
          <cell r="B478" t="str">
            <v>ОРЛОВСКИЙ ФИЛИАЛ ЗАО "ФОНД РАЗВИТИЯ СТРОИТЕЛЬСТВА"</v>
          </cell>
          <cell r="C478">
            <v>4</v>
          </cell>
          <cell r="D478">
            <v>51</v>
          </cell>
          <cell r="E478">
            <v>1</v>
          </cell>
          <cell r="F478">
            <v>51</v>
          </cell>
          <cell r="G478">
            <v>1</v>
          </cell>
          <cell r="H478">
            <v>0</v>
          </cell>
          <cell r="I478">
            <v>0</v>
          </cell>
          <cell r="J478">
            <v>0</v>
          </cell>
          <cell r="K478">
            <v>0</v>
          </cell>
          <cell r="L478">
            <v>1</v>
          </cell>
        </row>
        <row r="479">
          <cell r="A479" t="str">
            <v>41718070</v>
          </cell>
          <cell r="B479" t="str">
            <v>ЗАО "ИНТЕРТЕХНО"</v>
          </cell>
          <cell r="C479">
            <v>10</v>
          </cell>
          <cell r="D479">
            <v>10</v>
          </cell>
          <cell r="E479">
            <v>17</v>
          </cell>
          <cell r="F479">
            <v>32</v>
          </cell>
          <cell r="G479">
            <v>54</v>
          </cell>
          <cell r="H479">
            <v>17</v>
          </cell>
          <cell r="I479">
            <v>17</v>
          </cell>
          <cell r="J479">
            <v>32</v>
          </cell>
          <cell r="K479">
            <v>0</v>
          </cell>
          <cell r="L479">
            <v>6</v>
          </cell>
        </row>
        <row r="480">
          <cell r="A480" t="str">
            <v>41721639</v>
          </cell>
          <cell r="B480" t="str">
            <v>ООИ "СОЦИАЛЬНАЯ ЗАЩИТА"</v>
          </cell>
          <cell r="C480">
            <v>81</v>
          </cell>
          <cell r="D480">
            <v>10</v>
          </cell>
          <cell r="E480">
            <v>10</v>
          </cell>
          <cell r="F480">
            <v>10</v>
          </cell>
        </row>
        <row r="481">
          <cell r="A481" t="str">
            <v>41743724</v>
          </cell>
          <cell r="B481" t="str">
            <v>ООО "ТЭО"                                                                   1023</v>
          </cell>
          <cell r="C481">
            <v>45</v>
          </cell>
          <cell r="D481">
            <v>45</v>
          </cell>
          <cell r="E481">
            <v>337</v>
          </cell>
          <cell r="F481">
            <v>299</v>
          </cell>
          <cell r="G481">
            <v>121</v>
          </cell>
          <cell r="H481">
            <v>50</v>
          </cell>
          <cell r="I481">
            <v>61</v>
          </cell>
          <cell r="J481">
            <v>121</v>
          </cell>
          <cell r="K481">
            <v>50</v>
          </cell>
          <cell r="L481">
            <v>50</v>
          </cell>
        </row>
        <row r="482">
          <cell r="A482" t="str">
            <v>41744801</v>
          </cell>
          <cell r="B482" t="str">
            <v>ООО КОММЕРЧЕЦСКИЙ ЦЕНТР "АГЕНТСТВА</v>
          </cell>
          <cell r="C482">
            <v>2</v>
          </cell>
          <cell r="D482">
            <v>3</v>
          </cell>
          <cell r="E482">
            <v>184</v>
          </cell>
          <cell r="F482">
            <v>2</v>
          </cell>
          <cell r="G482">
            <v>3</v>
          </cell>
          <cell r="H482">
            <v>184</v>
          </cell>
          <cell r="I482">
            <v>2</v>
          </cell>
          <cell r="J482">
            <v>3</v>
          </cell>
          <cell r="K482">
            <v>184</v>
          </cell>
        </row>
        <row r="483">
          <cell r="A483" t="str">
            <v>41750285</v>
          </cell>
          <cell r="B483" t="str">
            <v>ЗАО "УРАЛСЕРВИСЭНЕРГО"</v>
          </cell>
          <cell r="C483">
            <v>2</v>
          </cell>
          <cell r="D483">
            <v>1</v>
          </cell>
          <cell r="E483">
            <v>5</v>
          </cell>
          <cell r="F483">
            <v>2</v>
          </cell>
          <cell r="G483">
            <v>1</v>
          </cell>
          <cell r="H483">
            <v>5</v>
          </cell>
          <cell r="I483">
            <v>1</v>
          </cell>
          <cell r="J483">
            <v>5</v>
          </cell>
          <cell r="K483">
            <v>0</v>
          </cell>
          <cell r="L483">
            <v>2</v>
          </cell>
        </row>
        <row r="484">
          <cell r="A484" t="str">
            <v>41898786</v>
          </cell>
          <cell r="B484" t="str">
            <v>ООО "ФЕРРО-ГЕАЦИНТ"</v>
          </cell>
          <cell r="C484">
            <v>18</v>
          </cell>
          <cell r="D484">
            <v>60</v>
          </cell>
          <cell r="E484">
            <v>18</v>
          </cell>
          <cell r="F484">
            <v>60</v>
          </cell>
          <cell r="G484">
            <v>0</v>
          </cell>
          <cell r="H484">
            <v>18</v>
          </cell>
          <cell r="I484">
            <v>60</v>
          </cell>
        </row>
        <row r="485">
          <cell r="A485" t="str">
            <v>42037034</v>
          </cell>
          <cell r="B485" t="str">
            <v>ЗАО "АГРОСТРОЙКОМПЛЕКТ"</v>
          </cell>
          <cell r="C485">
            <v>0</v>
          </cell>
          <cell r="D485">
            <v>15</v>
          </cell>
          <cell r="E485">
            <v>15</v>
          </cell>
          <cell r="F485">
            <v>15</v>
          </cell>
        </row>
        <row r="486">
          <cell r="A486" t="str">
            <v>42053861</v>
          </cell>
          <cell r="B486" t="str">
            <v>АООТ"ЛПДС МОСКАЛЕНКИ"</v>
          </cell>
          <cell r="C486">
            <v>7</v>
          </cell>
          <cell r="D486">
            <v>7</v>
          </cell>
          <cell r="E486">
            <v>0</v>
          </cell>
          <cell r="F486">
            <v>0</v>
          </cell>
          <cell r="G486">
            <v>0</v>
          </cell>
          <cell r="H486">
            <v>0</v>
          </cell>
          <cell r="I486">
            <v>0</v>
          </cell>
          <cell r="J486">
            <v>7</v>
          </cell>
        </row>
        <row r="487">
          <cell r="A487" t="str">
            <v>42076796</v>
          </cell>
          <cell r="B487" t="str">
            <v>ООО "ЭРЛАН" ПРОИЗВОДСТВЕННО-КОММЕРЧЕСКАЯ ФИРМА</v>
          </cell>
          <cell r="C487">
            <v>66</v>
          </cell>
          <cell r="D487">
            <v>0</v>
          </cell>
          <cell r="E487">
            <v>66</v>
          </cell>
          <cell r="F487">
            <v>0</v>
          </cell>
          <cell r="G487">
            <v>0</v>
          </cell>
          <cell r="H487">
            <v>0</v>
          </cell>
          <cell r="I487">
            <v>0</v>
          </cell>
          <cell r="J487">
            <v>0</v>
          </cell>
          <cell r="K487">
            <v>66</v>
          </cell>
          <cell r="L487">
            <v>0</v>
          </cell>
        </row>
        <row r="488">
          <cell r="A488" t="str">
            <v>42220833</v>
          </cell>
          <cell r="B488" t="str">
            <v>ООО "ТРАНСПРОМСЕРВИС"</v>
          </cell>
          <cell r="C488">
            <v>0</v>
          </cell>
          <cell r="D488">
            <v>119</v>
          </cell>
          <cell r="E488">
            <v>0</v>
          </cell>
          <cell r="F488">
            <v>0</v>
          </cell>
          <cell r="G488">
            <v>119</v>
          </cell>
          <cell r="H488">
            <v>0</v>
          </cell>
          <cell r="I488">
            <v>0</v>
          </cell>
          <cell r="J488">
            <v>0</v>
          </cell>
        </row>
        <row r="489">
          <cell r="A489" t="str">
            <v>42234427</v>
          </cell>
          <cell r="B489" t="str">
            <v>ООО "РОСИБАЛТ" 142092 МОСКОВСКАЯ ОБЛ.,</v>
          </cell>
          <cell r="C489">
            <v>49</v>
          </cell>
        </row>
        <row r="490">
          <cell r="A490" t="str">
            <v>42362912</v>
          </cell>
          <cell r="B490" t="str">
            <v>СП ЗАО "РТ-ВЕСТ"</v>
          </cell>
          <cell r="C490">
            <v>13</v>
          </cell>
          <cell r="D490">
            <v>13</v>
          </cell>
          <cell r="E490">
            <v>46</v>
          </cell>
          <cell r="F490">
            <v>61</v>
          </cell>
          <cell r="G490">
            <v>46</v>
          </cell>
          <cell r="H490">
            <v>47</v>
          </cell>
          <cell r="I490">
            <v>47</v>
          </cell>
          <cell r="J490">
            <v>0</v>
          </cell>
          <cell r="K490">
            <v>0</v>
          </cell>
          <cell r="L490">
            <v>46</v>
          </cell>
        </row>
        <row r="491">
          <cell r="A491" t="str">
            <v>42420673</v>
          </cell>
          <cell r="B491" t="str">
            <v>ООО ТКП "КОМТОР"</v>
          </cell>
          <cell r="C491">
            <v>0</v>
          </cell>
          <cell r="D491">
            <v>0</v>
          </cell>
          <cell r="E491">
            <v>0</v>
          </cell>
          <cell r="F491">
            <v>0</v>
          </cell>
          <cell r="G491">
            <v>0</v>
          </cell>
          <cell r="H491">
            <v>0</v>
          </cell>
          <cell r="I491">
            <v>0</v>
          </cell>
          <cell r="J491">
            <v>0</v>
          </cell>
          <cell r="K491">
            <v>0</v>
          </cell>
          <cell r="L491">
            <v>0</v>
          </cell>
        </row>
        <row r="492">
          <cell r="A492" t="str">
            <v>42434037</v>
          </cell>
          <cell r="B492" t="str">
            <v>ЗАО "ФИРМА АГИС"</v>
          </cell>
          <cell r="C492">
            <v>49</v>
          </cell>
          <cell r="D492">
            <v>49</v>
          </cell>
          <cell r="E492">
            <v>23</v>
          </cell>
          <cell r="F492">
            <v>58</v>
          </cell>
          <cell r="G492">
            <v>23</v>
          </cell>
          <cell r="H492">
            <v>0</v>
          </cell>
          <cell r="I492">
            <v>58</v>
          </cell>
          <cell r="J492">
            <v>23</v>
          </cell>
        </row>
        <row r="493">
          <cell r="A493" t="str">
            <v>42470381</v>
          </cell>
          <cell r="B493" t="str">
            <v>ООО"ПРОМСНАБ"</v>
          </cell>
          <cell r="C493">
            <v>414</v>
          </cell>
          <cell r="D493">
            <v>43</v>
          </cell>
          <cell r="E493">
            <v>173</v>
          </cell>
          <cell r="F493">
            <v>541</v>
          </cell>
        </row>
        <row r="494">
          <cell r="A494" t="str">
            <v>42475970</v>
          </cell>
          <cell r="B494" t="str">
            <v>ООО "ТЕРМОСЕРВИС"</v>
          </cell>
          <cell r="C494">
            <v>8</v>
          </cell>
          <cell r="D494">
            <v>51</v>
          </cell>
          <cell r="E494">
            <v>8</v>
          </cell>
          <cell r="F494">
            <v>51</v>
          </cell>
          <cell r="G494">
            <v>0</v>
          </cell>
          <cell r="H494">
            <v>0</v>
          </cell>
          <cell r="I494">
            <v>8</v>
          </cell>
          <cell r="J494">
            <v>0</v>
          </cell>
          <cell r="K494">
            <v>51</v>
          </cell>
        </row>
        <row r="495">
          <cell r="A495" t="str">
            <v>42480310</v>
          </cell>
          <cell r="B495" t="str">
            <v>ЗАО"АВТОН" *7448017828</v>
          </cell>
          <cell r="C495">
            <v>59</v>
          </cell>
          <cell r="D495">
            <v>60</v>
          </cell>
          <cell r="E495">
            <v>3</v>
          </cell>
          <cell r="F495">
            <v>59</v>
          </cell>
          <cell r="G495">
            <v>60</v>
          </cell>
          <cell r="H495">
            <v>3</v>
          </cell>
          <cell r="I495">
            <v>0</v>
          </cell>
          <cell r="J495">
            <v>60</v>
          </cell>
          <cell r="K495">
            <v>0</v>
          </cell>
          <cell r="L495">
            <v>3</v>
          </cell>
        </row>
        <row r="496">
          <cell r="A496" t="str">
            <v>42484489</v>
          </cell>
          <cell r="B496" t="str">
            <v>ООО"УРАЛ-СОЮЗ"</v>
          </cell>
          <cell r="C496">
            <v>115</v>
          </cell>
          <cell r="D496">
            <v>115</v>
          </cell>
          <cell r="E496">
            <v>115</v>
          </cell>
          <cell r="F496">
            <v>115</v>
          </cell>
          <cell r="G496">
            <v>0</v>
          </cell>
          <cell r="H496">
            <v>0</v>
          </cell>
          <cell r="I496">
            <v>0</v>
          </cell>
          <cell r="J496">
            <v>0</v>
          </cell>
          <cell r="K496">
            <v>115</v>
          </cell>
          <cell r="L496">
            <v>115</v>
          </cell>
        </row>
        <row r="497">
          <cell r="A497" t="str">
            <v>42485566</v>
          </cell>
          <cell r="B497" t="str">
            <v>ЗАО "УРАЛТЕХНОПЛЮС"</v>
          </cell>
          <cell r="C497">
            <v>229</v>
          </cell>
          <cell r="D497">
            <v>80</v>
          </cell>
        </row>
        <row r="498">
          <cell r="A498" t="str">
            <v>42487571</v>
          </cell>
          <cell r="B498" t="str">
            <v>ООО "АДИС"</v>
          </cell>
          <cell r="C498">
            <v>0</v>
          </cell>
          <cell r="D498">
            <v>18</v>
          </cell>
          <cell r="E498">
            <v>0</v>
          </cell>
          <cell r="F498">
            <v>18</v>
          </cell>
          <cell r="G498">
            <v>0</v>
          </cell>
          <cell r="H498">
            <v>0</v>
          </cell>
          <cell r="I498">
            <v>0</v>
          </cell>
          <cell r="J498">
            <v>18</v>
          </cell>
        </row>
        <row r="499">
          <cell r="A499" t="str">
            <v>42504465</v>
          </cell>
          <cell r="B499" t="str">
            <v>ЗАО"ЧЕЛЯБМЕТАЛЛООПТОРГ"</v>
          </cell>
          <cell r="C499">
            <v>38</v>
          </cell>
          <cell r="D499">
            <v>38</v>
          </cell>
          <cell r="E499">
            <v>51</v>
          </cell>
          <cell r="F499">
            <v>54</v>
          </cell>
        </row>
        <row r="500">
          <cell r="A500" t="str">
            <v>42588036</v>
          </cell>
          <cell r="B500" t="str">
            <v>ОБЩЕСТВО С ОГРАНИЧЕННОЙ ОТВЕТСТВЕННОСТЬЮ "ЭРА ВОДОЛЕЯ"</v>
          </cell>
          <cell r="C500">
            <v>5</v>
          </cell>
          <cell r="D500">
            <v>5</v>
          </cell>
          <cell r="E500">
            <v>0</v>
          </cell>
          <cell r="F500">
            <v>0</v>
          </cell>
          <cell r="G500">
            <v>0</v>
          </cell>
          <cell r="H500">
            <v>5</v>
          </cell>
        </row>
        <row r="501">
          <cell r="A501" t="str">
            <v>42600783</v>
          </cell>
          <cell r="B501" t="str">
            <v>ОБЩЕСТВО С ОГРАНИЧЕННОЙ  ОТВЕТСТВЕННОСТЬЮ "МИФ".</v>
          </cell>
          <cell r="C501">
            <v>221</v>
          </cell>
          <cell r="D501">
            <v>635</v>
          </cell>
          <cell r="E501">
            <v>99</v>
          </cell>
          <cell r="F501">
            <v>221</v>
          </cell>
          <cell r="G501">
            <v>635</v>
          </cell>
          <cell r="H501">
            <v>99</v>
          </cell>
          <cell r="I501">
            <v>185</v>
          </cell>
          <cell r="J501">
            <v>6</v>
          </cell>
          <cell r="K501">
            <v>0</v>
          </cell>
          <cell r="L501">
            <v>8</v>
          </cell>
        </row>
        <row r="502">
          <cell r="A502" t="str">
            <v>42694005</v>
          </cell>
          <cell r="B502" t="str">
            <v>ТОО"АРТ"</v>
          </cell>
          <cell r="C502">
            <v>26</v>
          </cell>
          <cell r="D502">
            <v>18</v>
          </cell>
          <cell r="E502">
            <v>0</v>
          </cell>
          <cell r="F502">
            <v>26</v>
          </cell>
          <cell r="G502">
            <v>18</v>
          </cell>
          <cell r="H502">
            <v>0</v>
          </cell>
          <cell r="I502">
            <v>26</v>
          </cell>
          <cell r="J502">
            <v>18</v>
          </cell>
          <cell r="K502">
            <v>0</v>
          </cell>
        </row>
        <row r="503">
          <cell r="A503" t="str">
            <v>42704235</v>
          </cell>
          <cell r="B503" t="str">
            <v>ФАО"УЧГЕН ИНШААТ ВЕ ТИДЖАР.АНОНИМ ШИРКЕТИ"</v>
          </cell>
          <cell r="C503">
            <v>0</v>
          </cell>
          <cell r="D503">
            <v>5</v>
          </cell>
          <cell r="E503">
            <v>0</v>
          </cell>
          <cell r="F503">
            <v>5</v>
          </cell>
          <cell r="G503">
            <v>0</v>
          </cell>
          <cell r="H503">
            <v>0</v>
          </cell>
          <cell r="I503">
            <v>0</v>
          </cell>
          <cell r="J503">
            <v>5</v>
          </cell>
        </row>
        <row r="504">
          <cell r="A504" t="str">
            <v>42752599</v>
          </cell>
          <cell r="B504" t="str">
            <v>ЗАО МОБ СТРОЙСНАБКОМПЛЕКТ</v>
          </cell>
          <cell r="C504">
            <v>1</v>
          </cell>
          <cell r="D504">
            <v>6</v>
          </cell>
          <cell r="E504">
            <v>1</v>
          </cell>
          <cell r="F504">
            <v>6</v>
          </cell>
          <cell r="G504">
            <v>0</v>
          </cell>
          <cell r="H504">
            <v>0</v>
          </cell>
          <cell r="I504">
            <v>6</v>
          </cell>
        </row>
        <row r="505">
          <cell r="A505" t="str">
            <v>42775181</v>
          </cell>
          <cell r="B505" t="str">
            <v>ООО "ХАГУС"</v>
          </cell>
          <cell r="C505">
            <v>0</v>
          </cell>
          <cell r="D505">
            <v>0</v>
          </cell>
          <cell r="E505">
            <v>0</v>
          </cell>
          <cell r="F505">
            <v>0</v>
          </cell>
          <cell r="G505">
            <v>0</v>
          </cell>
          <cell r="H505">
            <v>0</v>
          </cell>
          <cell r="I505">
            <v>0</v>
          </cell>
          <cell r="J505">
            <v>0</v>
          </cell>
          <cell r="K505">
            <v>0</v>
          </cell>
        </row>
        <row r="506">
          <cell r="A506" t="str">
            <v>42875020</v>
          </cell>
          <cell r="B506" t="str">
            <v>ООО СФЕРА И К</v>
          </cell>
          <cell r="C506">
            <v>4</v>
          </cell>
          <cell r="D506">
            <v>7</v>
          </cell>
          <cell r="E506">
            <v>7</v>
          </cell>
          <cell r="F506">
            <v>7</v>
          </cell>
          <cell r="G506">
            <v>7</v>
          </cell>
          <cell r="H506">
            <v>7</v>
          </cell>
          <cell r="I506">
            <v>0</v>
          </cell>
          <cell r="J506">
            <v>0</v>
          </cell>
          <cell r="K506">
            <v>7</v>
          </cell>
        </row>
        <row r="507">
          <cell r="A507" t="str">
            <v>42877361</v>
          </cell>
          <cell r="B507" t="str">
            <v>ЗАО ФИРМА "УКРОС"</v>
          </cell>
          <cell r="C507">
            <v>182</v>
          </cell>
          <cell r="D507">
            <v>54</v>
          </cell>
          <cell r="E507">
            <v>182</v>
          </cell>
          <cell r="F507">
            <v>182</v>
          </cell>
          <cell r="G507">
            <v>54</v>
          </cell>
        </row>
        <row r="508">
          <cell r="A508" t="str">
            <v>42930954</v>
          </cell>
          <cell r="B508" t="str">
            <v>ФИЛИАЛ КОМПАНИИ "ЭКСОН НЕФТЕГАЗ ЛИМИТЕД"</v>
          </cell>
          <cell r="C508">
            <v>81</v>
          </cell>
          <cell r="D508">
            <v>0</v>
          </cell>
          <cell r="E508">
            <v>0</v>
          </cell>
          <cell r="F508">
            <v>0</v>
          </cell>
          <cell r="G508">
            <v>0</v>
          </cell>
          <cell r="H508">
            <v>0</v>
          </cell>
          <cell r="I508">
            <v>0</v>
          </cell>
          <cell r="J508">
            <v>0</v>
          </cell>
        </row>
        <row r="509">
          <cell r="A509" t="str">
            <v>42974147</v>
          </cell>
          <cell r="B509" t="str">
            <v>АООТ "БАШСЕЛЬХОЗТЕХНИКА"</v>
          </cell>
          <cell r="C509">
            <v>38</v>
          </cell>
          <cell r="D509">
            <v>45</v>
          </cell>
          <cell r="E509">
            <v>42</v>
          </cell>
          <cell r="F509">
            <v>299</v>
          </cell>
          <cell r="G509">
            <v>61</v>
          </cell>
          <cell r="H509">
            <v>121</v>
          </cell>
          <cell r="I509">
            <v>61</v>
          </cell>
          <cell r="J509">
            <v>121</v>
          </cell>
        </row>
        <row r="510">
          <cell r="A510" t="str">
            <v>43125261</v>
          </cell>
          <cell r="B510" t="str">
            <v>ООО "РЭД СТАР"</v>
          </cell>
          <cell r="C510">
            <v>28</v>
          </cell>
          <cell r="D510">
            <v>2</v>
          </cell>
          <cell r="E510">
            <v>28</v>
          </cell>
          <cell r="F510">
            <v>2</v>
          </cell>
          <cell r="G510">
            <v>3</v>
          </cell>
          <cell r="H510">
            <v>0</v>
          </cell>
          <cell r="I510">
            <v>2</v>
          </cell>
          <cell r="J510">
            <v>3</v>
          </cell>
        </row>
        <row r="511">
          <cell r="A511" t="str">
            <v>43130486</v>
          </cell>
          <cell r="B511" t="str">
            <v>ЗАКРЫТОЕ АКЦИОНЕРНОЕ ОБЩЕСТВО "НИЖНЕВАРТОВСКМЕДЬ"</v>
          </cell>
          <cell r="C511">
            <v>2</v>
          </cell>
          <cell r="D511">
            <v>239</v>
          </cell>
          <cell r="E511">
            <v>239</v>
          </cell>
          <cell r="F511">
            <v>359</v>
          </cell>
          <cell r="G511">
            <v>1969</v>
          </cell>
          <cell r="H511">
            <v>596</v>
          </cell>
          <cell r="I511">
            <v>1</v>
          </cell>
        </row>
        <row r="512">
          <cell r="A512" t="str">
            <v>43238918</v>
          </cell>
          <cell r="B512" t="str">
            <v>ЗАО "ПРОМИНВЕСТСТРОЙ"</v>
          </cell>
          <cell r="C512">
            <v>128</v>
          </cell>
          <cell r="D512">
            <v>18</v>
          </cell>
          <cell r="E512">
            <v>128</v>
          </cell>
          <cell r="F512">
            <v>128</v>
          </cell>
          <cell r="G512">
            <v>0</v>
          </cell>
          <cell r="H512">
            <v>18</v>
          </cell>
        </row>
        <row r="513">
          <cell r="A513" t="str">
            <v>43246467</v>
          </cell>
          <cell r="B513" t="str">
            <v>ЗАО НПО "АВИАТЕХНОЛОГИЯ"</v>
          </cell>
          <cell r="C513">
            <v>0</v>
          </cell>
          <cell r="D513">
            <v>0</v>
          </cell>
          <cell r="E513">
            <v>45</v>
          </cell>
          <cell r="F513">
            <v>0</v>
          </cell>
          <cell r="G513">
            <v>45</v>
          </cell>
          <cell r="H513">
            <v>30</v>
          </cell>
          <cell r="I513">
            <v>0</v>
          </cell>
          <cell r="J513">
            <v>0</v>
          </cell>
          <cell r="K513">
            <v>45</v>
          </cell>
          <cell r="L513">
            <v>30</v>
          </cell>
        </row>
        <row r="514">
          <cell r="A514" t="str">
            <v>43331121</v>
          </cell>
          <cell r="B514" t="str">
            <v>ООО ОЛИВЕР-МЕТАЛЛ</v>
          </cell>
          <cell r="C514">
            <v>39</v>
          </cell>
          <cell r="D514">
            <v>7</v>
          </cell>
          <cell r="E514">
            <v>39</v>
          </cell>
          <cell r="F514">
            <v>39</v>
          </cell>
          <cell r="G514">
            <v>0</v>
          </cell>
          <cell r="H514">
            <v>0</v>
          </cell>
          <cell r="I514">
            <v>0</v>
          </cell>
          <cell r="J514">
            <v>7</v>
          </cell>
        </row>
        <row r="515">
          <cell r="A515" t="str">
            <v>43437262</v>
          </cell>
          <cell r="B515" t="str">
            <v>"ОПТИЧЕСКИЕ НАБЛЮДАТЕЛЬНЫЕ ПPИБОPЫ"ЗАО</v>
          </cell>
          <cell r="C515">
            <v>66</v>
          </cell>
          <cell r="D515">
            <v>0</v>
          </cell>
          <cell r="E515">
            <v>66</v>
          </cell>
          <cell r="F515">
            <v>0</v>
          </cell>
          <cell r="G515">
            <v>0</v>
          </cell>
          <cell r="H515">
            <v>0</v>
          </cell>
          <cell r="I515">
            <v>0</v>
          </cell>
          <cell r="J515">
            <v>0</v>
          </cell>
          <cell r="K515">
            <v>66</v>
          </cell>
          <cell r="L515">
            <v>0</v>
          </cell>
        </row>
        <row r="516">
          <cell r="A516" t="str">
            <v>43454542</v>
          </cell>
          <cell r="B516" t="str">
            <v>"РИК" ЗАО</v>
          </cell>
          <cell r="C516">
            <v>18</v>
          </cell>
          <cell r="D516">
            <v>18</v>
          </cell>
          <cell r="E516">
            <v>119</v>
          </cell>
          <cell r="F516">
            <v>5</v>
          </cell>
          <cell r="G516">
            <v>119</v>
          </cell>
        </row>
        <row r="517">
          <cell r="A517" t="str">
            <v>43457402</v>
          </cell>
          <cell r="B517" t="str">
            <v>ООО "ИЖОРАМАШСЕРВИС"</v>
          </cell>
          <cell r="C517">
            <v>49</v>
          </cell>
          <cell r="D517">
            <v>59</v>
          </cell>
          <cell r="E517">
            <v>59</v>
          </cell>
          <cell r="F517">
            <v>0</v>
          </cell>
          <cell r="G517">
            <v>0</v>
          </cell>
          <cell r="H517">
            <v>0</v>
          </cell>
          <cell r="I517">
            <v>0</v>
          </cell>
          <cell r="J517">
            <v>0</v>
          </cell>
          <cell r="K517">
            <v>59</v>
          </cell>
        </row>
        <row r="518">
          <cell r="A518" t="str">
            <v>43620121</v>
          </cell>
          <cell r="B518" t="str">
            <v>ЦЕНТР "КОМПЛЕКТ-СОЧИКАПСТРОЙ"</v>
          </cell>
          <cell r="C518">
            <v>13</v>
          </cell>
          <cell r="D518">
            <v>13</v>
          </cell>
          <cell r="E518">
            <v>150</v>
          </cell>
          <cell r="F518">
            <v>0</v>
          </cell>
          <cell r="G518">
            <v>0</v>
          </cell>
          <cell r="H518">
            <v>0</v>
          </cell>
          <cell r="I518">
            <v>0</v>
          </cell>
          <cell r="J518">
            <v>150</v>
          </cell>
        </row>
        <row r="519">
          <cell r="A519" t="str">
            <v>43833443</v>
          </cell>
          <cell r="B519" t="str">
            <v>ООО "АМАЛЬ"</v>
          </cell>
          <cell r="C519">
            <v>10</v>
          </cell>
          <cell r="D519">
            <v>0</v>
          </cell>
          <cell r="E519">
            <v>0</v>
          </cell>
          <cell r="F519">
            <v>0</v>
          </cell>
          <cell r="G519">
            <v>0</v>
          </cell>
          <cell r="H519">
            <v>0</v>
          </cell>
          <cell r="I519">
            <v>0</v>
          </cell>
          <cell r="J519">
            <v>0</v>
          </cell>
          <cell r="K519">
            <v>0</v>
          </cell>
          <cell r="L519">
            <v>0</v>
          </cell>
        </row>
        <row r="520">
          <cell r="A520" t="str">
            <v>44044917</v>
          </cell>
          <cell r="B520" t="str">
            <v>НОВОСИБИРСКИЙ ФИЛИАЛ ОАО "КРАСНОЯРСКАЯ ГЭС"</v>
          </cell>
          <cell r="C520">
            <v>49</v>
          </cell>
          <cell r="D520">
            <v>49</v>
          </cell>
          <cell r="E520">
            <v>58</v>
          </cell>
          <cell r="F520">
            <v>23</v>
          </cell>
          <cell r="G520">
            <v>186</v>
          </cell>
          <cell r="H520">
            <v>58</v>
          </cell>
          <cell r="I520">
            <v>58</v>
          </cell>
          <cell r="J520">
            <v>23</v>
          </cell>
        </row>
        <row r="521">
          <cell r="A521" t="str">
            <v>44050602</v>
          </cell>
          <cell r="B521" t="str">
            <v>ООО "СИБЭНЕРГОСНАБЖЕНИЕ"</v>
          </cell>
          <cell r="C521">
            <v>414</v>
          </cell>
          <cell r="D521">
            <v>173</v>
          </cell>
          <cell r="E521">
            <v>173</v>
          </cell>
          <cell r="F521">
            <v>16</v>
          </cell>
        </row>
        <row r="522">
          <cell r="A522" t="str">
            <v>44061273</v>
          </cell>
          <cell r="B522" t="str">
            <v>ООО ПКФ "СЕВЕРИНА-96"</v>
          </cell>
          <cell r="C522">
            <v>50</v>
          </cell>
          <cell r="D522">
            <v>51</v>
          </cell>
          <cell r="E522">
            <v>50</v>
          </cell>
          <cell r="F522">
            <v>51</v>
          </cell>
          <cell r="G522">
            <v>0</v>
          </cell>
          <cell r="H522">
            <v>50</v>
          </cell>
          <cell r="I522">
            <v>0</v>
          </cell>
          <cell r="J522">
            <v>0</v>
          </cell>
          <cell r="K522">
            <v>51</v>
          </cell>
        </row>
        <row r="523">
          <cell r="A523" t="str">
            <v>44151177</v>
          </cell>
          <cell r="B523" t="str">
            <v>"ДАНГ" ООО</v>
          </cell>
          <cell r="C523">
            <v>2</v>
          </cell>
          <cell r="D523">
            <v>2</v>
          </cell>
          <cell r="E523">
            <v>60</v>
          </cell>
          <cell r="F523">
            <v>59</v>
          </cell>
          <cell r="G523">
            <v>60</v>
          </cell>
          <cell r="H523">
            <v>0</v>
          </cell>
          <cell r="I523">
            <v>0</v>
          </cell>
          <cell r="J523">
            <v>60</v>
          </cell>
        </row>
        <row r="524">
          <cell r="A524" t="str">
            <v>44197363</v>
          </cell>
          <cell r="B524" t="str">
            <v>ООО "БАЛТХОЛОД-СЕРВИС"</v>
          </cell>
          <cell r="C524">
            <v>0</v>
          </cell>
          <cell r="D524">
            <v>115</v>
          </cell>
          <cell r="E524">
            <v>0</v>
          </cell>
          <cell r="F524">
            <v>115</v>
          </cell>
          <cell r="G524">
            <v>0</v>
          </cell>
          <cell r="H524">
            <v>0</v>
          </cell>
          <cell r="I524">
            <v>0</v>
          </cell>
          <cell r="J524">
            <v>0</v>
          </cell>
          <cell r="K524">
            <v>0</v>
          </cell>
          <cell r="L524">
            <v>115</v>
          </cell>
        </row>
        <row r="525">
          <cell r="A525" t="str">
            <v>44277501</v>
          </cell>
          <cell r="B525" t="str">
            <v>"ФИРМА "ЭНЕРГОКОМПЛЕКТ" ЗАО</v>
          </cell>
          <cell r="C525">
            <v>80</v>
          </cell>
          <cell r="D525">
            <v>80</v>
          </cell>
          <cell r="E525">
            <v>6</v>
          </cell>
          <cell r="F525">
            <v>0</v>
          </cell>
          <cell r="G525">
            <v>0</v>
          </cell>
          <cell r="H525">
            <v>6</v>
          </cell>
        </row>
        <row r="526">
          <cell r="A526" t="str">
            <v>44296697</v>
          </cell>
          <cell r="B526" t="str">
            <v>ООО "КОМТЕХ-СЕPВИС"</v>
          </cell>
          <cell r="C526">
            <v>8</v>
          </cell>
          <cell r="D526">
            <v>5</v>
          </cell>
          <cell r="E526">
            <v>54</v>
          </cell>
          <cell r="F526">
            <v>8</v>
          </cell>
          <cell r="G526">
            <v>5</v>
          </cell>
          <cell r="H526">
            <v>54</v>
          </cell>
          <cell r="I526">
            <v>18</v>
          </cell>
          <cell r="J526">
            <v>18</v>
          </cell>
        </row>
        <row r="527">
          <cell r="A527" t="str">
            <v>44308124</v>
          </cell>
          <cell r="B527" t="str">
            <v>ЗАО "КВАЛИТЕТ"</v>
          </cell>
          <cell r="C527">
            <v>38</v>
          </cell>
          <cell r="D527">
            <v>38</v>
          </cell>
          <cell r="E527">
            <v>51</v>
          </cell>
          <cell r="F527">
            <v>54</v>
          </cell>
          <cell r="G527">
            <v>0</v>
          </cell>
          <cell r="H527">
            <v>0</v>
          </cell>
          <cell r="I527">
            <v>0</v>
          </cell>
        </row>
        <row r="528">
          <cell r="A528" t="str">
            <v>44332588</v>
          </cell>
          <cell r="B528" t="str">
            <v>ООО"ТРАСТ-РЕПАР"</v>
          </cell>
          <cell r="C528">
            <v>2</v>
          </cell>
          <cell r="D528">
            <v>5</v>
          </cell>
          <cell r="E528">
            <v>2</v>
          </cell>
          <cell r="F528">
            <v>2</v>
          </cell>
          <cell r="G528">
            <v>0</v>
          </cell>
          <cell r="H528">
            <v>5</v>
          </cell>
        </row>
        <row r="529">
          <cell r="A529" t="str">
            <v>44333240</v>
          </cell>
          <cell r="B529" t="str">
            <v>ООО "ЛИТЕР СПБ"</v>
          </cell>
          <cell r="C529">
            <v>1</v>
          </cell>
          <cell r="D529">
            <v>6</v>
          </cell>
          <cell r="E529">
            <v>0</v>
          </cell>
          <cell r="F529">
            <v>8</v>
          </cell>
          <cell r="G529">
            <v>1</v>
          </cell>
          <cell r="H529">
            <v>6</v>
          </cell>
          <cell r="I529">
            <v>1</v>
          </cell>
          <cell r="J529">
            <v>6</v>
          </cell>
          <cell r="K529">
            <v>0</v>
          </cell>
          <cell r="L529">
            <v>8</v>
          </cell>
        </row>
        <row r="530">
          <cell r="A530" t="str">
            <v>44420921</v>
          </cell>
          <cell r="B530" t="str">
            <v>МЕДИ - ООО ("MEDI" CO.LTD)</v>
          </cell>
          <cell r="C530">
            <v>0</v>
          </cell>
          <cell r="D530">
            <v>1</v>
          </cell>
          <cell r="E530">
            <v>26</v>
          </cell>
          <cell r="F530">
            <v>18</v>
          </cell>
          <cell r="G530">
            <v>0</v>
          </cell>
          <cell r="H530">
            <v>1</v>
          </cell>
          <cell r="I530">
            <v>26</v>
          </cell>
          <cell r="J530">
            <v>18</v>
          </cell>
        </row>
        <row r="531">
          <cell r="A531" t="str">
            <v>44488190</v>
          </cell>
          <cell r="B531" t="str">
            <v>ООО "КВЕТТА"</v>
          </cell>
          <cell r="C531">
            <v>20</v>
          </cell>
          <cell r="D531">
            <v>5</v>
          </cell>
          <cell r="E531">
            <v>20</v>
          </cell>
          <cell r="F531">
            <v>5</v>
          </cell>
          <cell r="G531">
            <v>20</v>
          </cell>
          <cell r="H531">
            <v>0</v>
          </cell>
          <cell r="I531">
            <v>0</v>
          </cell>
          <cell r="J531">
            <v>5</v>
          </cell>
        </row>
        <row r="532">
          <cell r="A532" t="str">
            <v>44647286</v>
          </cell>
          <cell r="B532" t="str">
            <v>ЗАО "УРАЛЬСКИЙ МЕТАЛЛ"</v>
          </cell>
          <cell r="C532">
            <v>10</v>
          </cell>
          <cell r="D532">
            <v>6</v>
          </cell>
          <cell r="E532">
            <v>6</v>
          </cell>
          <cell r="F532">
            <v>0</v>
          </cell>
          <cell r="G532">
            <v>0</v>
          </cell>
          <cell r="H532">
            <v>0</v>
          </cell>
          <cell r="I532">
            <v>6</v>
          </cell>
        </row>
        <row r="533">
          <cell r="A533" t="str">
            <v>44650450</v>
          </cell>
          <cell r="B533" t="str">
            <v>ООО "ВОЙМА-УРАЛ"</v>
          </cell>
          <cell r="C533">
            <v>35</v>
          </cell>
          <cell r="D533">
            <v>0</v>
          </cell>
          <cell r="E533">
            <v>35</v>
          </cell>
          <cell r="F533">
            <v>0</v>
          </cell>
          <cell r="G533">
            <v>0</v>
          </cell>
          <cell r="H533">
            <v>0</v>
          </cell>
          <cell r="I533">
            <v>35</v>
          </cell>
          <cell r="J533">
            <v>0</v>
          </cell>
          <cell r="K533">
            <v>0</v>
          </cell>
        </row>
        <row r="534">
          <cell r="A534" t="str">
            <v>44656150</v>
          </cell>
          <cell r="B534" t="str">
            <v>ЗАО ПО "СТАЛЬЗАВОД"</v>
          </cell>
          <cell r="C534">
            <v>7</v>
          </cell>
          <cell r="D534">
            <v>41</v>
          </cell>
          <cell r="E534">
            <v>7</v>
          </cell>
          <cell r="F534">
            <v>41</v>
          </cell>
          <cell r="G534">
            <v>0</v>
          </cell>
          <cell r="H534">
            <v>7</v>
          </cell>
          <cell r="I534">
            <v>0</v>
          </cell>
          <cell r="J534">
            <v>0</v>
          </cell>
          <cell r="K534">
            <v>41</v>
          </cell>
        </row>
        <row r="535">
          <cell r="A535" t="str">
            <v>44657480</v>
          </cell>
          <cell r="B535" t="str">
            <v>ЗАО "ОБЪЕДИНЕНИЕ МЕТАЛЛОЗАВОД"</v>
          </cell>
          <cell r="C535">
            <v>5</v>
          </cell>
          <cell r="D535">
            <v>24</v>
          </cell>
          <cell r="E535">
            <v>5</v>
          </cell>
          <cell r="F535">
            <v>5</v>
          </cell>
          <cell r="G535">
            <v>0</v>
          </cell>
          <cell r="H535">
            <v>0</v>
          </cell>
          <cell r="I535">
            <v>24</v>
          </cell>
        </row>
        <row r="536">
          <cell r="A536" t="str">
            <v>44668584</v>
          </cell>
          <cell r="B536" t="str">
            <v>ЗАО "ЭНЕРГОКОМ" *6658073922</v>
          </cell>
          <cell r="C536">
            <v>85</v>
          </cell>
          <cell r="D536">
            <v>85</v>
          </cell>
          <cell r="E536">
            <v>0</v>
          </cell>
        </row>
        <row r="537">
          <cell r="A537" t="str">
            <v>44669589</v>
          </cell>
          <cell r="B537" t="str">
            <v>ЗАО "СОЮЗНЕФТЕХИМ" *6662043198</v>
          </cell>
          <cell r="C537">
            <v>7</v>
          </cell>
          <cell r="D537">
            <v>0</v>
          </cell>
          <cell r="E537">
            <v>7</v>
          </cell>
          <cell r="F537">
            <v>0</v>
          </cell>
          <cell r="G537">
            <v>0</v>
          </cell>
          <cell r="H537">
            <v>0</v>
          </cell>
          <cell r="I537">
            <v>0</v>
          </cell>
          <cell r="J537">
            <v>0</v>
          </cell>
        </row>
        <row r="538">
          <cell r="A538" t="str">
            <v>44768274</v>
          </cell>
          <cell r="B538" t="str">
            <v>ООО"ОБЕРОН"</v>
          </cell>
          <cell r="C538">
            <v>38</v>
          </cell>
          <cell r="D538">
            <v>42</v>
          </cell>
          <cell r="E538">
            <v>42</v>
          </cell>
          <cell r="F538">
            <v>4</v>
          </cell>
          <cell r="G538">
            <v>0</v>
          </cell>
          <cell r="H538">
            <v>0</v>
          </cell>
          <cell r="I538">
            <v>0</v>
          </cell>
          <cell r="J538">
            <v>0</v>
          </cell>
          <cell r="K538">
            <v>0</v>
          </cell>
          <cell r="L538">
            <v>4</v>
          </cell>
        </row>
        <row r="539">
          <cell r="A539" t="str">
            <v>44867898</v>
          </cell>
          <cell r="B539" t="str">
            <v>ООО"КАВКАЗПРОМСНАБ"</v>
          </cell>
          <cell r="C539">
            <v>28</v>
          </cell>
          <cell r="D539">
            <v>18</v>
          </cell>
          <cell r="E539">
            <v>28</v>
          </cell>
          <cell r="F539">
            <v>18</v>
          </cell>
          <cell r="G539">
            <v>41</v>
          </cell>
          <cell r="H539">
            <v>18</v>
          </cell>
          <cell r="I539">
            <v>41</v>
          </cell>
        </row>
        <row r="540">
          <cell r="A540" t="str">
            <v>44994208</v>
          </cell>
          <cell r="B540" t="str">
            <v>ЗАО "МЕТАЛЛИНВЕСТ-МАРКЕТ"</v>
          </cell>
          <cell r="C540">
            <v>239</v>
          </cell>
          <cell r="D540">
            <v>359</v>
          </cell>
          <cell r="E540">
            <v>239</v>
          </cell>
          <cell r="F540">
            <v>359</v>
          </cell>
          <cell r="G540">
            <v>1</v>
          </cell>
          <cell r="H540">
            <v>596</v>
          </cell>
          <cell r="I540">
            <v>86</v>
          </cell>
          <cell r="J540">
            <v>72</v>
          </cell>
        </row>
        <row r="541">
          <cell r="A541" t="str">
            <v>45144771</v>
          </cell>
          <cell r="B541" t="str">
            <v>ЗАО "КОМПАНИЯ ТЕХНОПРОМ"</v>
          </cell>
          <cell r="C541">
            <v>128</v>
          </cell>
          <cell r="D541">
            <v>60</v>
          </cell>
          <cell r="E541">
            <v>128</v>
          </cell>
          <cell r="F541">
            <v>128</v>
          </cell>
          <cell r="G541">
            <v>0</v>
          </cell>
          <cell r="H541">
            <v>0</v>
          </cell>
          <cell r="I541">
            <v>0</v>
          </cell>
          <cell r="J541">
            <v>60</v>
          </cell>
        </row>
        <row r="542">
          <cell r="A542" t="str">
            <v>45176086</v>
          </cell>
          <cell r="B542" t="str">
            <v>ООО "СТРОЙЛЕСМОHТАЖ"</v>
          </cell>
          <cell r="C542">
            <v>0</v>
          </cell>
          <cell r="D542">
            <v>20</v>
          </cell>
          <cell r="E542">
            <v>45</v>
          </cell>
          <cell r="F542">
            <v>0</v>
          </cell>
          <cell r="G542">
            <v>20</v>
          </cell>
          <cell r="H542">
            <v>45</v>
          </cell>
          <cell r="I542">
            <v>30</v>
          </cell>
          <cell r="J542">
            <v>20</v>
          </cell>
          <cell r="K542">
            <v>45</v>
          </cell>
          <cell r="L542">
            <v>30</v>
          </cell>
        </row>
        <row r="543">
          <cell r="A543" t="str">
            <v>45323232</v>
          </cell>
          <cell r="B543" t="str">
            <v>ЗАО "ТОРГОВАЯ ФИРМА "УНИВЕРСАЛ"</v>
          </cell>
          <cell r="C543">
            <v>1000</v>
          </cell>
          <cell r="D543">
            <v>1000</v>
          </cell>
          <cell r="E543">
            <v>0</v>
          </cell>
          <cell r="F543">
            <v>1000</v>
          </cell>
        </row>
        <row r="544">
          <cell r="A544" t="str">
            <v>45448927</v>
          </cell>
          <cell r="B544" t="str">
            <v>ООО "СИБИРЬ-НАМАНГАМ" СОВМЕСТНОЕ РОССИЙСКО-УЗБЕКСКОЕ</v>
          </cell>
          <cell r="C544">
            <v>39</v>
          </cell>
          <cell r="D544">
            <v>61</v>
          </cell>
          <cell r="E544">
            <v>39</v>
          </cell>
          <cell r="F544">
            <v>39</v>
          </cell>
          <cell r="G544">
            <v>61</v>
          </cell>
        </row>
        <row r="545">
          <cell r="A545" t="str">
            <v>45458989</v>
          </cell>
          <cell r="B545" t="str">
            <v>ООО"СИБФАРМАСЕРВИС"</v>
          </cell>
          <cell r="C545">
            <v>110</v>
          </cell>
          <cell r="D545">
            <v>110</v>
          </cell>
          <cell r="E545">
            <v>0</v>
          </cell>
          <cell r="F545">
            <v>0</v>
          </cell>
          <cell r="G545">
            <v>110</v>
          </cell>
        </row>
        <row r="546">
          <cell r="A546" t="str">
            <v>45554322</v>
          </cell>
          <cell r="B546" t="str">
            <v>"ИНТЕРТЕХСЕРВИС" ГУП СПБ</v>
          </cell>
          <cell r="C546">
            <v>0</v>
          </cell>
          <cell r="D546">
            <v>0</v>
          </cell>
          <cell r="E546">
            <v>0</v>
          </cell>
          <cell r="F546">
            <v>0</v>
          </cell>
          <cell r="G546">
            <v>0</v>
          </cell>
          <cell r="H546">
            <v>0</v>
          </cell>
          <cell r="I546">
            <v>0</v>
          </cell>
          <cell r="J546">
            <v>0</v>
          </cell>
          <cell r="K546">
            <v>0</v>
          </cell>
          <cell r="L546">
            <v>0</v>
          </cell>
        </row>
        <row r="547">
          <cell r="A547" t="str">
            <v>45583542</v>
          </cell>
          <cell r="B547" t="str">
            <v>ООО "АЛЕМ"</v>
          </cell>
          <cell r="C547">
            <v>18</v>
          </cell>
          <cell r="D547">
            <v>18</v>
          </cell>
          <cell r="E547">
            <v>216</v>
          </cell>
          <cell r="F547">
            <v>5</v>
          </cell>
          <cell r="G547">
            <v>64</v>
          </cell>
        </row>
        <row r="548">
          <cell r="A548" t="str">
            <v>45596832</v>
          </cell>
          <cell r="B548" t="str">
            <v>ООО "АДАКС ЛТД"</v>
          </cell>
          <cell r="C548">
            <v>59</v>
          </cell>
          <cell r="D548">
            <v>23</v>
          </cell>
          <cell r="E548">
            <v>59</v>
          </cell>
          <cell r="F548">
            <v>23</v>
          </cell>
          <cell r="G548">
            <v>0</v>
          </cell>
          <cell r="H548">
            <v>0</v>
          </cell>
          <cell r="I548">
            <v>0</v>
          </cell>
          <cell r="J548">
            <v>0</v>
          </cell>
          <cell r="K548">
            <v>59</v>
          </cell>
          <cell r="L548">
            <v>23</v>
          </cell>
        </row>
        <row r="549">
          <cell r="A549" t="str">
            <v>45669019</v>
          </cell>
          <cell r="B549" t="str">
            <v>ЗАО "УРАЛМЕТАЛЛКОМПЛЕКТ"</v>
          </cell>
          <cell r="C549">
            <v>1</v>
          </cell>
          <cell r="D549">
            <v>1</v>
          </cell>
          <cell r="E549">
            <v>0</v>
          </cell>
          <cell r="F549">
            <v>0</v>
          </cell>
          <cell r="G549">
            <v>0</v>
          </cell>
          <cell r="H549">
            <v>0</v>
          </cell>
          <cell r="I549">
            <v>0</v>
          </cell>
          <cell r="J549">
            <v>1</v>
          </cell>
        </row>
        <row r="550">
          <cell r="A550" t="str">
            <v>45670749</v>
          </cell>
          <cell r="B550" t="str">
            <v>ЗАО "КОМПАНИЯ УРАЛ-ВОСТОК"</v>
          </cell>
          <cell r="C550">
            <v>10</v>
          </cell>
          <cell r="D550">
            <v>150</v>
          </cell>
          <cell r="E550">
            <v>10</v>
          </cell>
          <cell r="F550">
            <v>10</v>
          </cell>
          <cell r="G550">
            <v>0</v>
          </cell>
          <cell r="H550">
            <v>0</v>
          </cell>
          <cell r="I550">
            <v>0</v>
          </cell>
          <cell r="J550">
            <v>150</v>
          </cell>
        </row>
        <row r="551">
          <cell r="A551" t="str">
            <v>45845093</v>
          </cell>
          <cell r="B551" t="str">
            <v>ЗАО "ВТЗ-МОСКВА"</v>
          </cell>
          <cell r="C551">
            <v>10</v>
          </cell>
          <cell r="D551">
            <v>2461</v>
          </cell>
          <cell r="E551">
            <v>817</v>
          </cell>
          <cell r="F551">
            <v>314</v>
          </cell>
          <cell r="G551">
            <v>5</v>
          </cell>
          <cell r="H551">
            <v>2461</v>
          </cell>
          <cell r="I551">
            <v>2461</v>
          </cell>
          <cell r="J551">
            <v>817</v>
          </cell>
          <cell r="K551">
            <v>314</v>
          </cell>
          <cell r="L551">
            <v>5</v>
          </cell>
        </row>
        <row r="552">
          <cell r="A552" t="str">
            <v>45848905</v>
          </cell>
          <cell r="B552" t="str">
            <v>ЗАО "ПАРТИ"</v>
          </cell>
          <cell r="C552">
            <v>186</v>
          </cell>
          <cell r="D552">
            <v>100</v>
          </cell>
          <cell r="E552">
            <v>257</v>
          </cell>
          <cell r="F552">
            <v>422</v>
          </cell>
          <cell r="G552">
            <v>186</v>
          </cell>
          <cell r="H552">
            <v>100</v>
          </cell>
          <cell r="I552">
            <v>257</v>
          </cell>
          <cell r="J552">
            <v>422</v>
          </cell>
          <cell r="K552">
            <v>705</v>
          </cell>
          <cell r="L552">
            <v>77</v>
          </cell>
        </row>
        <row r="553">
          <cell r="A553" t="str">
            <v>45923601</v>
          </cell>
          <cell r="B553" t="str">
            <v>ООО "НОБ ЛТД"</v>
          </cell>
          <cell r="C553">
            <v>16</v>
          </cell>
          <cell r="D553">
            <v>315</v>
          </cell>
          <cell r="E553">
            <v>16</v>
          </cell>
          <cell r="F553">
            <v>16</v>
          </cell>
          <cell r="G553">
            <v>0</v>
          </cell>
          <cell r="H553">
            <v>0</v>
          </cell>
          <cell r="I553">
            <v>0</v>
          </cell>
          <cell r="J553">
            <v>315</v>
          </cell>
        </row>
        <row r="554">
          <cell r="A554" t="str">
            <v>45994311</v>
          </cell>
          <cell r="B554" t="str">
            <v>СОЧИНСКИЙ ФИЛИАЛ СОВМЕСТНОГО РОССИЙСКО-ВЕН</v>
          </cell>
          <cell r="C554">
            <v>50</v>
          </cell>
          <cell r="D554">
            <v>0</v>
          </cell>
          <cell r="E554">
            <v>50</v>
          </cell>
          <cell r="F554">
            <v>0</v>
          </cell>
          <cell r="G554">
            <v>0</v>
          </cell>
          <cell r="H554">
            <v>50</v>
          </cell>
          <cell r="I554">
            <v>0</v>
          </cell>
          <cell r="J554">
            <v>0</v>
          </cell>
          <cell r="K554">
            <v>0</v>
          </cell>
        </row>
        <row r="555">
          <cell r="A555" t="str">
            <v>46036517</v>
          </cell>
          <cell r="B555" t="str">
            <v>ЗАО "ВОЛГОПРОМКОМПЛЕКТ"</v>
          </cell>
          <cell r="C555">
            <v>2</v>
          </cell>
          <cell r="D555">
            <v>2</v>
          </cell>
          <cell r="E555">
            <v>84</v>
          </cell>
          <cell r="F555">
            <v>43</v>
          </cell>
          <cell r="G555">
            <v>161</v>
          </cell>
          <cell r="H555">
            <v>84</v>
          </cell>
          <cell r="I555">
            <v>161</v>
          </cell>
          <cell r="J555">
            <v>84</v>
          </cell>
          <cell r="K555">
            <v>0</v>
          </cell>
          <cell r="L555">
            <v>43</v>
          </cell>
        </row>
        <row r="556">
          <cell r="A556" t="str">
            <v>46462697</v>
          </cell>
          <cell r="B556" t="str">
            <v>ООО "АНГЕТЕКС"</v>
          </cell>
          <cell r="C556">
            <v>0</v>
          </cell>
          <cell r="D556">
            <v>0</v>
          </cell>
          <cell r="E556">
            <v>0</v>
          </cell>
          <cell r="F556">
            <v>0</v>
          </cell>
          <cell r="G556">
            <v>0</v>
          </cell>
          <cell r="H556">
            <v>0</v>
          </cell>
          <cell r="I556">
            <v>0</v>
          </cell>
          <cell r="J556">
            <v>0</v>
          </cell>
          <cell r="K556">
            <v>0</v>
          </cell>
        </row>
        <row r="557">
          <cell r="A557" t="str">
            <v>46503120</v>
          </cell>
          <cell r="B557" t="str">
            <v>ООО"НПКО"ПРОМРЕСУРСЫ"</v>
          </cell>
          <cell r="C557">
            <v>6</v>
          </cell>
          <cell r="D557">
            <v>29</v>
          </cell>
          <cell r="E557">
            <v>6</v>
          </cell>
          <cell r="F557">
            <v>29</v>
          </cell>
          <cell r="G557">
            <v>0</v>
          </cell>
          <cell r="H557">
            <v>6</v>
          </cell>
          <cell r="I557">
            <v>0</v>
          </cell>
          <cell r="J557">
            <v>29</v>
          </cell>
        </row>
        <row r="558">
          <cell r="A558" t="str">
            <v>46628070</v>
          </cell>
          <cell r="B558" t="str">
            <v>ООО"СБ-КРЕДО"</v>
          </cell>
          <cell r="C558">
            <v>8</v>
          </cell>
          <cell r="D558">
            <v>5</v>
          </cell>
          <cell r="E558">
            <v>54</v>
          </cell>
          <cell r="F558">
            <v>8</v>
          </cell>
          <cell r="G558">
            <v>5</v>
          </cell>
          <cell r="H558">
            <v>54</v>
          </cell>
          <cell r="I558">
            <v>6</v>
          </cell>
          <cell r="J558">
            <v>0</v>
          </cell>
          <cell r="K558">
            <v>0</v>
          </cell>
          <cell r="L558">
            <v>6</v>
          </cell>
        </row>
        <row r="559">
          <cell r="A559" t="str">
            <v>46786000</v>
          </cell>
          <cell r="B559" t="str">
            <v>"РУСМЕХИНВЕСТ" ОБЩЕСТВО С ОГРАНИЧЕННОЙ ОТВЕТСТВЕННОСТЬЮ</v>
          </cell>
          <cell r="C559">
            <v>0</v>
          </cell>
          <cell r="D559">
            <v>0</v>
          </cell>
          <cell r="E559">
            <v>0</v>
          </cell>
          <cell r="F559">
            <v>0</v>
          </cell>
          <cell r="G559">
            <v>0</v>
          </cell>
          <cell r="H559">
            <v>0</v>
          </cell>
          <cell r="I559">
            <v>0</v>
          </cell>
          <cell r="J559">
            <v>0</v>
          </cell>
          <cell r="K559">
            <v>0</v>
          </cell>
        </row>
        <row r="560">
          <cell r="A560" t="str">
            <v>46861078</v>
          </cell>
          <cell r="B560" t="str">
            <v>ООО "ЭКСПОРЕСУРС"</v>
          </cell>
          <cell r="C560">
            <v>2</v>
          </cell>
          <cell r="D560">
            <v>0</v>
          </cell>
          <cell r="E560">
            <v>2</v>
          </cell>
          <cell r="F560">
            <v>2</v>
          </cell>
          <cell r="G560">
            <v>0</v>
          </cell>
          <cell r="H560">
            <v>0</v>
          </cell>
          <cell r="I560">
            <v>0</v>
          </cell>
          <cell r="J560">
            <v>0</v>
          </cell>
          <cell r="K560">
            <v>0</v>
          </cell>
          <cell r="L560">
            <v>0</v>
          </cell>
        </row>
        <row r="561">
          <cell r="A561" t="str">
            <v>47164393</v>
          </cell>
          <cell r="B561" t="str">
            <v>ООО МАКТАР</v>
          </cell>
          <cell r="C561">
            <v>1</v>
          </cell>
          <cell r="D561">
            <v>0</v>
          </cell>
          <cell r="E561">
            <v>1</v>
          </cell>
          <cell r="F561">
            <v>0</v>
          </cell>
          <cell r="G561">
            <v>0</v>
          </cell>
          <cell r="H561">
            <v>0</v>
          </cell>
          <cell r="I561">
            <v>1</v>
          </cell>
          <cell r="J561">
            <v>0</v>
          </cell>
        </row>
        <row r="562">
          <cell r="A562" t="str">
            <v>47165760</v>
          </cell>
          <cell r="B562" t="str">
            <v>ОБЩЕСТВО С ОГРАНИЧЕННОЙ ОТВЕТСТВЕННОСТЬЮ "АЙЮН"</v>
          </cell>
          <cell r="C562">
            <v>0</v>
          </cell>
          <cell r="D562">
            <v>1</v>
          </cell>
          <cell r="E562">
            <v>0</v>
          </cell>
          <cell r="F562">
            <v>0</v>
          </cell>
          <cell r="G562">
            <v>0</v>
          </cell>
          <cell r="H562">
            <v>1</v>
          </cell>
          <cell r="I562">
            <v>0</v>
          </cell>
          <cell r="J562">
            <v>0</v>
          </cell>
          <cell r="K562">
            <v>0</v>
          </cell>
          <cell r="L562">
            <v>0</v>
          </cell>
        </row>
        <row r="563">
          <cell r="A563" t="str">
            <v>47660880</v>
          </cell>
          <cell r="B563" t="str">
            <v>ДЗАО "УРАЛЭНЕРГОРЕМОНТ-КОМПЛЕКТ"                                            2797</v>
          </cell>
          <cell r="C563">
            <v>20</v>
          </cell>
          <cell r="D563">
            <v>56</v>
          </cell>
          <cell r="E563">
            <v>20</v>
          </cell>
          <cell r="F563">
            <v>56</v>
          </cell>
          <cell r="G563">
            <v>20</v>
          </cell>
          <cell r="H563">
            <v>0</v>
          </cell>
          <cell r="I563">
            <v>0</v>
          </cell>
          <cell r="J563">
            <v>0</v>
          </cell>
          <cell r="K563">
            <v>0</v>
          </cell>
          <cell r="L563">
            <v>56</v>
          </cell>
        </row>
        <row r="564">
          <cell r="A564" t="str">
            <v>80002349</v>
          </cell>
          <cell r="B564" t="str">
            <v>КОЛЫШКИН ВИКТОР ВАСИЛЬЕВИЧ XXVII-МЮ # 559833</v>
          </cell>
          <cell r="C564">
            <v>10</v>
          </cell>
          <cell r="D564">
            <v>0</v>
          </cell>
          <cell r="E564">
            <v>0</v>
          </cell>
          <cell r="F564">
            <v>0</v>
          </cell>
          <cell r="G564">
            <v>0</v>
          </cell>
          <cell r="H564">
            <v>0</v>
          </cell>
          <cell r="I564">
            <v>0</v>
          </cell>
        </row>
        <row r="565">
          <cell r="A565" t="str">
            <v>80403634</v>
          </cell>
          <cell r="B565" t="str">
            <v>КОРОЛЬ НАТАЛЬЯ РОМАНОВНА ПАСП.VIII-ВС 507158 ВЫД.14.07.86 ОКТЯБРЬСКИМ РОВД</v>
          </cell>
          <cell r="C565">
            <v>2</v>
          </cell>
          <cell r="D565">
            <v>35</v>
          </cell>
          <cell r="E565">
            <v>35</v>
          </cell>
          <cell r="F565">
            <v>0</v>
          </cell>
          <cell r="G565">
            <v>0</v>
          </cell>
          <cell r="H565">
            <v>0</v>
          </cell>
          <cell r="I565">
            <v>35</v>
          </cell>
        </row>
        <row r="566">
          <cell r="A566" t="str">
            <v>80403686</v>
          </cell>
          <cell r="B566" t="str">
            <v>БУКРЕЕВ НИКОЛАЙ ГАВРИЛОВИЧ П-Т IХ-ТО № 601956 ОВД АЛТАЙСКОГО КРАЯ</v>
          </cell>
          <cell r="C566">
            <v>6</v>
          </cell>
          <cell r="D566">
            <v>41</v>
          </cell>
          <cell r="E566">
            <v>6</v>
          </cell>
          <cell r="F566">
            <v>6</v>
          </cell>
          <cell r="G566">
            <v>0</v>
          </cell>
          <cell r="H566">
            <v>0</v>
          </cell>
          <cell r="I566">
            <v>0</v>
          </cell>
          <cell r="J566">
            <v>0</v>
          </cell>
          <cell r="K566">
            <v>41</v>
          </cell>
        </row>
        <row r="567">
          <cell r="A567" t="str">
            <v>80471601</v>
          </cell>
          <cell r="B567" t="str">
            <v>ЧУВАШОВА ЛЮДМИЛА ИГОРЕВHА</v>
          </cell>
          <cell r="C567">
            <v>5</v>
          </cell>
          <cell r="D567">
            <v>6</v>
          </cell>
          <cell r="E567">
            <v>4</v>
          </cell>
          <cell r="F567">
            <v>5</v>
          </cell>
          <cell r="G567">
            <v>6</v>
          </cell>
          <cell r="H567">
            <v>4</v>
          </cell>
          <cell r="I567">
            <v>6</v>
          </cell>
          <cell r="J567">
            <v>0</v>
          </cell>
          <cell r="K567">
            <v>4</v>
          </cell>
        </row>
        <row r="568">
          <cell r="A568" t="str">
            <v>81375236</v>
          </cell>
          <cell r="B568" t="str">
            <v>ИП КУЗНЕЦОВ ЛЕОНИД НИКОЛАЕВАИЧ</v>
          </cell>
          <cell r="C568">
            <v>85</v>
          </cell>
          <cell r="D568">
            <v>85</v>
          </cell>
          <cell r="E568">
            <v>0</v>
          </cell>
          <cell r="F568">
            <v>0</v>
          </cell>
        </row>
        <row r="569">
          <cell r="A569" t="str">
            <v>81582403</v>
          </cell>
          <cell r="B569" t="str">
            <v>ПРЕДПРИНИМАТЕЛЬ МАКЕЕВ СЕРГЕЙ ИВАНОВИЧ</v>
          </cell>
          <cell r="C569">
            <v>57</v>
          </cell>
          <cell r="D569">
            <v>57</v>
          </cell>
          <cell r="E569">
            <v>7</v>
          </cell>
        </row>
        <row r="570">
          <cell r="A570" t="str">
            <v>81725506</v>
          </cell>
          <cell r="B570" t="str">
            <v>ПРЕДПРИНИМАТЕЛЬ РЕДЬКИН В.А.</v>
          </cell>
          <cell r="C570">
            <v>3</v>
          </cell>
          <cell r="D570">
            <v>3</v>
          </cell>
          <cell r="E570">
            <v>0</v>
          </cell>
          <cell r="F570">
            <v>3</v>
          </cell>
        </row>
        <row r="571">
          <cell r="A571" t="str">
            <v>81920544</v>
          </cell>
          <cell r="B571" t="str">
            <v>ЧП БРОДЯНСКИЙ С.А.</v>
          </cell>
          <cell r="C571">
            <v>45</v>
          </cell>
          <cell r="D571">
            <v>4</v>
          </cell>
          <cell r="E571">
            <v>45</v>
          </cell>
          <cell r="F571">
            <v>4</v>
          </cell>
          <cell r="G571">
            <v>0</v>
          </cell>
          <cell r="H571">
            <v>0</v>
          </cell>
          <cell r="I571">
            <v>0</v>
          </cell>
          <cell r="J571">
            <v>0</v>
          </cell>
          <cell r="K571">
            <v>45</v>
          </cell>
          <cell r="L571">
            <v>4</v>
          </cell>
        </row>
        <row r="572">
          <cell r="A572" t="str">
            <v>81920567</v>
          </cell>
          <cell r="B572" t="str">
            <v>ЧП ШАМСУТДИНОВ М.М.</v>
          </cell>
          <cell r="C572">
            <v>18</v>
          </cell>
          <cell r="D572">
            <v>41</v>
          </cell>
          <cell r="E572">
            <v>50</v>
          </cell>
          <cell r="F572">
            <v>18</v>
          </cell>
          <cell r="G572">
            <v>41</v>
          </cell>
          <cell r="H572">
            <v>18</v>
          </cell>
          <cell r="I572">
            <v>41</v>
          </cell>
          <cell r="J572">
            <v>50</v>
          </cell>
        </row>
        <row r="573">
          <cell r="A573" t="str">
            <v>81965009</v>
          </cell>
          <cell r="B573" t="str">
            <v>ИНДИВИДУАЛЬНЫЙ ПРЕДПРИНИМАТЕЛЬ ЛУКИН АЛЕКСЕЙ ЮРЬЕВИЧ</v>
          </cell>
          <cell r="C573">
            <v>14</v>
          </cell>
          <cell r="D573">
            <v>28</v>
          </cell>
          <cell r="E573">
            <v>1</v>
          </cell>
          <cell r="F573">
            <v>86</v>
          </cell>
          <cell r="G573">
            <v>1</v>
          </cell>
          <cell r="H573">
            <v>86</v>
          </cell>
          <cell r="I573">
            <v>86</v>
          </cell>
          <cell r="J573">
            <v>72</v>
          </cell>
        </row>
        <row r="574">
          <cell r="A574" t="str">
            <v>82210879</v>
          </cell>
          <cell r="B574" t="str">
            <v>ПРЕДПРИНИМАТЕЛЬ МИННИАХМЕТОВ РАМИЛЬ ЗУФАРОВИЧ</v>
          </cell>
          <cell r="C574">
            <v>0</v>
          </cell>
          <cell r="D574">
            <v>60</v>
          </cell>
          <cell r="E574">
            <v>0</v>
          </cell>
          <cell r="F574">
            <v>60</v>
          </cell>
          <cell r="G574">
            <v>0</v>
          </cell>
          <cell r="H574">
            <v>0</v>
          </cell>
          <cell r="I574">
            <v>0</v>
          </cell>
          <cell r="J574">
            <v>60</v>
          </cell>
        </row>
        <row r="575">
          <cell r="A575" t="str">
            <v>82807123</v>
          </cell>
          <cell r="B575" t="str">
            <v>ИНДИВИДУАЛЬНЫЙ ПРЕДПРИНИМАТЕЛЬ МИХАЛЕВ МИХАИЛ ВЛАДИМИРОВИЧ</v>
          </cell>
          <cell r="C575">
            <v>2</v>
          </cell>
          <cell r="D575">
            <v>20</v>
          </cell>
          <cell r="E575">
            <v>2</v>
          </cell>
          <cell r="F575">
            <v>20</v>
          </cell>
          <cell r="G575">
            <v>0</v>
          </cell>
          <cell r="H575">
            <v>0</v>
          </cell>
          <cell r="I575">
            <v>0</v>
          </cell>
          <cell r="J575">
            <v>20</v>
          </cell>
        </row>
        <row r="576">
          <cell r="A576" t="str">
            <v>82808654</v>
          </cell>
          <cell r="B576" t="str">
            <v>ИНДИВИДУАЛЬНЫЙ ПРЕДПРИНИМАТЕЛЬ НОСКО ВИКТОРИЯ АНАТОЛЬЕВНА</v>
          </cell>
          <cell r="C576">
            <v>1000</v>
          </cell>
          <cell r="D576">
            <v>8</v>
          </cell>
          <cell r="E576">
            <v>1000</v>
          </cell>
          <cell r="F576">
            <v>1000</v>
          </cell>
          <cell r="G576">
            <v>8</v>
          </cell>
        </row>
        <row r="577">
          <cell r="A577" t="str">
            <v>82816808</v>
          </cell>
          <cell r="B577" t="str">
            <v>СОЛОВЬЕВ Н.К.ЧАСТ.ПРЕДПРИН.С-ВО И |2963</v>
          </cell>
          <cell r="C577">
            <v>61</v>
          </cell>
          <cell r="D577">
            <v>10</v>
          </cell>
          <cell r="E577">
            <v>61</v>
          </cell>
          <cell r="F577">
            <v>10</v>
          </cell>
          <cell r="G577">
            <v>61</v>
          </cell>
          <cell r="H577">
            <v>0</v>
          </cell>
          <cell r="I577">
            <v>0</v>
          </cell>
          <cell r="J577">
            <v>0</v>
          </cell>
          <cell r="K577">
            <v>0</v>
          </cell>
          <cell r="L577">
            <v>10</v>
          </cell>
        </row>
        <row r="578">
          <cell r="A578" t="str">
            <v>83794687</v>
          </cell>
          <cell r="B578" t="str">
            <v>ИП КАБАНОВ АСЛАНБЕК РАМАЗАНОВИЧ (СВ-ВО ЧП | 1598 ОТ 21.03.97 ПРОМЫШЛЕННЫЙ МО)</v>
          </cell>
          <cell r="C578">
            <v>110</v>
          </cell>
          <cell r="D578">
            <v>28</v>
          </cell>
          <cell r="E578">
            <v>110</v>
          </cell>
          <cell r="F578">
            <v>28</v>
          </cell>
          <cell r="G578">
            <v>110</v>
          </cell>
          <cell r="H578">
            <v>0</v>
          </cell>
          <cell r="I578">
            <v>0</v>
          </cell>
          <cell r="J578">
            <v>0</v>
          </cell>
          <cell r="K578">
            <v>0</v>
          </cell>
          <cell r="L578">
            <v>28</v>
          </cell>
        </row>
        <row r="579">
          <cell r="A579" t="str">
            <v>84972346</v>
          </cell>
          <cell r="B579" t="str">
            <v>ЧИП КЛЮШИН В.В.</v>
          </cell>
          <cell r="C579">
            <v>0</v>
          </cell>
          <cell r="D579">
            <v>5</v>
          </cell>
          <cell r="E579">
            <v>0</v>
          </cell>
          <cell r="F579">
            <v>5</v>
          </cell>
          <cell r="G579">
            <v>0</v>
          </cell>
          <cell r="H579">
            <v>0</v>
          </cell>
          <cell r="I579">
            <v>0</v>
          </cell>
          <cell r="J579">
            <v>0</v>
          </cell>
          <cell r="K579">
            <v>0</v>
          </cell>
          <cell r="L579">
            <v>5</v>
          </cell>
        </row>
        <row r="580">
          <cell r="A580" t="str">
            <v>N120703</v>
          </cell>
          <cell r="B580" t="str">
            <v>УЗАКОВ ТОПЧУБАЙ ЖААНБАЕВИЧ ПАС.А0042264</v>
          </cell>
          <cell r="C580">
            <v>6</v>
          </cell>
          <cell r="D580">
            <v>6</v>
          </cell>
          <cell r="E580">
            <v>6</v>
          </cell>
        </row>
        <row r="581">
          <cell r="A581" t="str">
            <v>N229115</v>
          </cell>
          <cell r="B581" t="str">
            <v>МУП"ЛИФТ"</v>
          </cell>
          <cell r="C581">
            <v>216</v>
          </cell>
          <cell r="D581">
            <v>6</v>
          </cell>
          <cell r="E581">
            <v>216</v>
          </cell>
          <cell r="F581">
            <v>6</v>
          </cell>
          <cell r="G581">
            <v>64</v>
          </cell>
        </row>
        <row r="582">
          <cell r="A582" t="str">
            <v>N230625</v>
          </cell>
          <cell r="B582" t="str">
            <v>АОЗТ "ВЫХОД-2"</v>
          </cell>
          <cell r="C582">
            <v>320</v>
          </cell>
          <cell r="D582">
            <v>23</v>
          </cell>
          <cell r="E582">
            <v>320</v>
          </cell>
          <cell r="F582">
            <v>320</v>
          </cell>
          <cell r="G582">
            <v>0</v>
          </cell>
          <cell r="H582">
            <v>0</v>
          </cell>
          <cell r="I582">
            <v>0</v>
          </cell>
          <cell r="J582">
            <v>0</v>
          </cell>
          <cell r="K582">
            <v>0</v>
          </cell>
          <cell r="L582">
            <v>23</v>
          </cell>
        </row>
        <row r="583">
          <cell r="A583" t="str">
            <v>N247720</v>
          </cell>
          <cell r="B583" t="str">
            <v>ЗАО "АЛТИКА"</v>
          </cell>
          <cell r="C583">
            <v>10</v>
          </cell>
          <cell r="D583">
            <v>10</v>
          </cell>
          <cell r="E583">
            <v>0</v>
          </cell>
          <cell r="F583">
            <v>10</v>
          </cell>
        </row>
        <row r="584">
          <cell r="A584" t="str">
            <v>N2504200</v>
          </cell>
          <cell r="B584" t="str">
            <v>ПОСОЛЬСТВО ЧЕШСКОЙ РЕСПУБЛИКИ</v>
          </cell>
          <cell r="C584">
            <v>0</v>
          </cell>
          <cell r="D584">
            <v>1</v>
          </cell>
          <cell r="E584">
            <v>0</v>
          </cell>
          <cell r="F584">
            <v>1</v>
          </cell>
          <cell r="G584">
            <v>0</v>
          </cell>
          <cell r="H584">
            <v>0</v>
          </cell>
          <cell r="I584">
            <v>0</v>
          </cell>
          <cell r="J584">
            <v>1</v>
          </cell>
        </row>
        <row r="585">
          <cell r="A585" t="str">
            <v>N289063</v>
          </cell>
          <cell r="B585" t="str">
            <v>ПРОКАЕВ СЕРГЕЙ ИВАНОВИЧ,ПАС.111-ИВ 746520</v>
          </cell>
          <cell r="C585">
            <v>10</v>
          </cell>
          <cell r="D585">
            <v>2</v>
          </cell>
          <cell r="E585">
            <v>10</v>
          </cell>
          <cell r="F585">
            <v>10</v>
          </cell>
          <cell r="G585">
            <v>2</v>
          </cell>
        </row>
        <row r="586">
          <cell r="A586" t="str">
            <v>N314678</v>
          </cell>
          <cell r="B586" t="str">
            <v>ЕРОФЕЕВ ОЛЕГ ЮРЬЕВИЧ,ПАС.613872</v>
          </cell>
          <cell r="C586">
            <v>14</v>
          </cell>
          <cell r="D586">
            <v>2461</v>
          </cell>
          <cell r="E586">
            <v>817</v>
          </cell>
          <cell r="F586">
            <v>314</v>
          </cell>
          <cell r="G586">
            <v>14</v>
          </cell>
          <cell r="H586">
            <v>2461</v>
          </cell>
          <cell r="I586">
            <v>2461</v>
          </cell>
          <cell r="J586">
            <v>817</v>
          </cell>
          <cell r="K586">
            <v>314</v>
          </cell>
          <cell r="L586">
            <v>5</v>
          </cell>
        </row>
        <row r="587">
          <cell r="A587" t="str">
            <v>N39133</v>
          </cell>
          <cell r="B587" t="str">
            <v>ООО"УРАЛБИЗНЕССЕРВИС"</v>
          </cell>
          <cell r="C587">
            <v>18</v>
          </cell>
          <cell r="D587">
            <v>100</v>
          </cell>
          <cell r="E587">
            <v>257</v>
          </cell>
          <cell r="F587">
            <v>422</v>
          </cell>
          <cell r="G587">
            <v>705</v>
          </cell>
          <cell r="H587">
            <v>100</v>
          </cell>
          <cell r="I587">
            <v>257</v>
          </cell>
          <cell r="J587">
            <v>422</v>
          </cell>
          <cell r="K587">
            <v>705</v>
          </cell>
          <cell r="L587">
            <v>77</v>
          </cell>
        </row>
        <row r="588">
          <cell r="A588" t="str">
            <v>N68675</v>
          </cell>
          <cell r="B588" t="str">
            <v>КАДИРОВ НАРМАМАТ МАМАЛЖАНОВИЧ П-РТ 3-МВ 523154 БАЗАР-КУРГАН</v>
          </cell>
          <cell r="C588">
            <v>36</v>
          </cell>
          <cell r="D588">
            <v>36</v>
          </cell>
          <cell r="E588">
            <v>315</v>
          </cell>
          <cell r="F588">
            <v>0</v>
          </cell>
          <cell r="G588">
            <v>0</v>
          </cell>
          <cell r="H588">
            <v>0</v>
          </cell>
          <cell r="I588">
            <v>0</v>
          </cell>
          <cell r="J588">
            <v>315</v>
          </cell>
        </row>
        <row r="589">
          <cell r="A589" t="str">
            <v>N69033</v>
          </cell>
          <cell r="B589" t="str">
            <v>ИСАЕВ СЕРГЕЙ ДМИТРИЕВИЧ ПАС. 4-ФЛ 726521</v>
          </cell>
          <cell r="C589">
            <v>47</v>
          </cell>
          <cell r="D589">
            <v>47</v>
          </cell>
          <cell r="E589">
            <v>0</v>
          </cell>
          <cell r="F589">
            <v>0</v>
          </cell>
          <cell r="G589">
            <v>0</v>
          </cell>
          <cell r="H589">
            <v>0</v>
          </cell>
          <cell r="I589">
            <v>0</v>
          </cell>
          <cell r="J589">
            <v>0</v>
          </cell>
          <cell r="K589">
            <v>0</v>
          </cell>
        </row>
        <row r="590">
          <cell r="A590" t="str">
            <v>N69088</v>
          </cell>
          <cell r="B590" t="str">
            <v>"ЮРЧЕНКО НИКОЛАЙ ДМИТРИЕВИЧ." ПАСП 6 АИ 534589</v>
          </cell>
          <cell r="C590">
            <v>39</v>
          </cell>
          <cell r="D590">
            <v>39</v>
          </cell>
          <cell r="E590">
            <v>84</v>
          </cell>
          <cell r="F590">
            <v>43</v>
          </cell>
          <cell r="G590">
            <v>161</v>
          </cell>
          <cell r="H590">
            <v>84</v>
          </cell>
          <cell r="I590">
            <v>161</v>
          </cell>
          <cell r="J590">
            <v>84</v>
          </cell>
          <cell r="K590">
            <v>0</v>
          </cell>
          <cell r="L590">
            <v>43</v>
          </cell>
        </row>
        <row r="591">
          <cell r="A591" t="str">
            <v>А0006826</v>
          </cell>
          <cell r="B591" t="str">
            <v>ПР-ВО А/К"БРИТИШ ЭРУЭЙЗ"</v>
          </cell>
          <cell r="C591">
            <v>0</v>
          </cell>
          <cell r="D591">
            <v>0</v>
          </cell>
          <cell r="E591">
            <v>0</v>
          </cell>
          <cell r="F591">
            <v>0</v>
          </cell>
          <cell r="G591">
            <v>0</v>
          </cell>
          <cell r="H591">
            <v>0</v>
          </cell>
          <cell r="I591">
            <v>0</v>
          </cell>
          <cell r="J591">
            <v>0</v>
          </cell>
          <cell r="K591">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овірка (2)"/>
      <sheetName val="транс"/>
      <sheetName val="вдоск"/>
      <sheetName val="зал"/>
      <sheetName val="вир послуг"/>
      <sheetName val="Експл"/>
      <sheetName val="ПЛАН_1вар"/>
      <sheetName val="Інші витрати"/>
    </sheetNames>
    <sheetDataSet>
      <sheetData sheetId="0" refreshError="1"/>
      <sheetData sheetId="1"/>
      <sheetData sheetId="2" refreshError="1">
        <row r="9">
          <cell r="E9">
            <v>649</v>
          </cell>
        </row>
      </sheetData>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ер_вир послуг"/>
      <sheetName val="пост_виробПосл"/>
      <sheetName val="пер_сиров"/>
      <sheetName val="пост_сиров"/>
      <sheetName val="ремонти"/>
      <sheetName val="енергія"/>
      <sheetName val="структ_ісправ"/>
      <sheetName val="мат"/>
      <sheetName val="вода"/>
      <sheetName val="оплата праці"/>
      <sheetName val="аморт_передача"/>
      <sheetName val="аморт_постачання"/>
      <sheetName val="аморт невиробн"/>
      <sheetName val="інші_КМ+ЗбНов (первинне)"/>
      <sheetName val="вдоск"/>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 ee 99"/>
      <sheetName val="Setup"/>
      <sheetName val="assump"/>
    </sheetNames>
    <sheetDataSet>
      <sheetData sheetId="0" refreshError="1">
        <row r="95">
          <cell r="CT95">
            <v>0</v>
          </cell>
        </row>
        <row r="96">
          <cell r="CT96">
            <v>243790.12999999998</v>
          </cell>
        </row>
        <row r="97">
          <cell r="CT97">
            <v>1999</v>
          </cell>
        </row>
        <row r="98">
          <cell r="CT98">
            <v>0</v>
          </cell>
        </row>
        <row r="99">
          <cell r="CT99">
            <v>3273</v>
          </cell>
        </row>
        <row r="100">
          <cell r="CT100">
            <v>1300</v>
          </cell>
        </row>
        <row r="101">
          <cell r="CT101">
            <v>0</v>
          </cell>
        </row>
        <row r="102">
          <cell r="CT102">
            <v>250361.12999999998</v>
          </cell>
        </row>
        <row r="103">
          <cell r="CT103">
            <v>61505.129999999976</v>
          </cell>
        </row>
        <row r="104">
          <cell r="CT104">
            <v>67717.252199999974</v>
          </cell>
        </row>
        <row r="105">
          <cell r="CT105">
            <v>256573.25219999999</v>
          </cell>
        </row>
        <row r="106">
          <cell r="CT106">
            <v>5563.75</v>
          </cell>
        </row>
        <row r="107">
          <cell r="CT107">
            <v>5590</v>
          </cell>
        </row>
        <row r="108">
          <cell r="CT108" t="e">
            <v>#REF!</v>
          </cell>
        </row>
        <row r="109">
          <cell r="CT109">
            <v>4245.75</v>
          </cell>
        </row>
        <row r="110">
          <cell r="CT110">
            <v>4310</v>
          </cell>
        </row>
      </sheetData>
      <sheetData sheetId="1" refreshError="1"/>
      <sheetData sheetId="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Итог"/>
      <sheetName val="Макроэкономика"/>
      <sheetName val="tar ee 99"/>
    </sheetNames>
    <sheetDataSet>
      <sheetData sheetId="0">
        <row r="8">
          <cell r="B8">
            <v>8473.94</v>
          </cell>
          <cell r="C8">
            <v>10.180000000000291</v>
          </cell>
        </row>
        <row r="9">
          <cell r="B9">
            <v>8484.02</v>
          </cell>
          <cell r="C9">
            <v>10.079999999999927</v>
          </cell>
        </row>
        <row r="10">
          <cell r="B10">
            <v>8494.16</v>
          </cell>
          <cell r="C10">
            <v>10.139999999999418</v>
          </cell>
        </row>
        <row r="11">
          <cell r="B11">
            <v>8504.2999999999993</v>
          </cell>
          <cell r="C11">
            <v>10.139999999999418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Т2"/>
      <sheetName val="_Т1"/>
      <sheetName val="_Т4"/>
      <sheetName val="_Т5"/>
      <sheetName val="_Т6"/>
      <sheetName val="_Т7"/>
      <sheetName val="_Т8"/>
      <sheetName val="_Т9"/>
      <sheetName val="_Т10"/>
      <sheetName val="BILL"/>
      <sheetName val="предприятия"/>
      <sheetName val="БЗ"/>
      <sheetName val="Макроэкономика"/>
      <sheetName val="Свод (2)"/>
      <sheetName val="Switches"/>
      <sheetName val="Собів. ГПЗ "/>
      <sheetName val="адм.витр. "/>
      <sheetName val=" BS Stat 31-12-01"/>
      <sheetName val="Цены СНГ"/>
      <sheetName val="ФинПоказатели"/>
      <sheetName val="tabdiller"/>
      <sheetName val="infl_rates"/>
      <sheetName val="assump"/>
      <sheetName val="Свод_(2)"/>
      <sheetName val="Собів__ГПЗ_"/>
      <sheetName val="адм_витр__"/>
      <sheetName val="_BS_Stat_31-12-01"/>
      <sheetName val="Цены_СНГ"/>
      <sheetName val="InputTI"/>
      <sheetName val="Лист1"/>
      <sheetName val="_Т3"/>
      <sheetName val="импорт"/>
      <sheetName val="Лист2"/>
      <sheetName val="Лист3"/>
      <sheetName val="Динамика"/>
      <sheetName val="_Л1"/>
      <sheetName val="_Л10"/>
      <sheetName val="_Л11"/>
      <sheetName val="_Л2"/>
      <sheetName val="_Л3"/>
      <sheetName val="_Л4"/>
      <sheetName val="_Л5"/>
      <sheetName val="_Л7"/>
      <sheetName val="_Л8"/>
      <sheetName val="_Л9"/>
      <sheetName val="Справочники"/>
      <sheetName val="1"/>
      <sheetName val="Свод_(2)1"/>
      <sheetName val="Собів__ГПЗ_1"/>
      <sheetName val="адм_витр__1"/>
      <sheetName val="_BS_Stat_31-12-011"/>
      <sheetName val="Цены_СНГ1"/>
      <sheetName val="Свод_(2)2"/>
      <sheetName val="Собів__ГПЗ_2"/>
      <sheetName val="адм_витр__2"/>
      <sheetName val="_BS_Stat_31-12-012"/>
      <sheetName val="Цены_СНГ2"/>
      <sheetName val="Свод_(2)3"/>
      <sheetName val="Собів__ГПЗ_3"/>
      <sheetName val="адм_витр__3"/>
      <sheetName val="_BS_Stat_31-12-013"/>
      <sheetName val="Цены_СНГ3"/>
      <sheetName val="Свод_(2)4"/>
      <sheetName val="Собів__ГПЗ_4"/>
      <sheetName val="адм_витр__4"/>
      <sheetName val="_BS_Stat_31-12-014"/>
      <sheetName val="Цены_СНГ4"/>
      <sheetName val="Январь"/>
      <sheetName val="Свод_(2)5"/>
      <sheetName val="Собів__ГПЗ_5"/>
      <sheetName val="адм_витр__5"/>
      <sheetName val="_BS_Stat_31-12-015"/>
      <sheetName val="Цены_СНГ5"/>
      <sheetName val="_Ф3"/>
      <sheetName val="_Ф4"/>
      <sheetName val="_Ф5"/>
      <sheetName val="Ф7_цены"/>
      <sheetName val="Ф8_цены"/>
      <sheetName val="tar ee 99"/>
      <sheetName val="Техническая"/>
      <sheetName val="PR"/>
      <sheetName val="Шифр"/>
      <sheetName val="Вводные"/>
    </sheetNames>
    <sheetDataSet>
      <sheetData sheetId="0" refreshError="1">
        <row r="1">
          <cell r="A1" t="str">
            <v>Выражение2</v>
          </cell>
          <cell r="B1" t="str">
            <v>импорт по месяцам 1998</v>
          </cell>
          <cell r="C1" t="str">
            <v>1</v>
          </cell>
          <cell r="D1" t="str">
            <v>2</v>
          </cell>
          <cell r="E1" t="str">
            <v>3</v>
          </cell>
          <cell r="F1" t="str">
            <v>4</v>
          </cell>
          <cell r="G1" t="str">
            <v>5</v>
          </cell>
          <cell r="H1" t="str">
            <v>6</v>
          </cell>
          <cell r="I1" t="str">
            <v>7</v>
          </cell>
          <cell r="J1" t="str">
            <v>8</v>
          </cell>
          <cell r="K1" t="str">
            <v>9</v>
          </cell>
          <cell r="L1" t="str">
            <v>10</v>
          </cell>
        </row>
        <row r="2">
          <cell r="A2" t="str">
            <v>7303</v>
          </cell>
          <cell r="B2" t="str">
            <v>УКРАИНА</v>
          </cell>
          <cell r="C2">
            <v>14</v>
          </cell>
          <cell r="D2">
            <v>270</v>
          </cell>
          <cell r="E2">
            <v>60</v>
          </cell>
        </row>
        <row r="3">
          <cell r="A3" t="str">
            <v>7303</v>
          </cell>
          <cell r="B3" t="str">
            <v>ГЕРМАНИЯ</v>
          </cell>
          <cell r="C3">
            <v>9</v>
          </cell>
          <cell r="D3">
            <v>36</v>
          </cell>
          <cell r="E3">
            <v>151</v>
          </cell>
        </row>
        <row r="4">
          <cell r="A4" t="str">
            <v>7303</v>
          </cell>
          <cell r="B4" t="str">
            <v>ГРУЗИЯ</v>
          </cell>
          <cell r="C4">
            <v>167</v>
          </cell>
          <cell r="D4">
            <v>0</v>
          </cell>
          <cell r="E4">
            <v>132</v>
          </cell>
        </row>
        <row r="5">
          <cell r="A5" t="str">
            <v>7303</v>
          </cell>
          <cell r="B5">
            <v>73</v>
          </cell>
          <cell r="C5">
            <v>73</v>
          </cell>
          <cell r="D5">
            <v>73</v>
          </cell>
          <cell r="E5">
            <v>1606</v>
          </cell>
        </row>
        <row r="6">
          <cell r="A6" t="str">
            <v>7303</v>
          </cell>
          <cell r="B6" t="str">
            <v>ИСПАНИЯ</v>
          </cell>
          <cell r="C6">
            <v>30</v>
          </cell>
          <cell r="D6">
            <v>30</v>
          </cell>
          <cell r="E6">
            <v>718042</v>
          </cell>
        </row>
        <row r="7">
          <cell r="A7" t="str">
            <v>7303</v>
          </cell>
          <cell r="B7" t="str">
            <v>ЛИТВА</v>
          </cell>
          <cell r="C7">
            <v>13</v>
          </cell>
          <cell r="D7">
            <v>3</v>
          </cell>
          <cell r="E7">
            <v>4</v>
          </cell>
        </row>
        <row r="8">
          <cell r="A8" t="str">
            <v>7303</v>
          </cell>
          <cell r="B8" t="str">
            <v>ЧЕХИЯ</v>
          </cell>
          <cell r="C8">
            <v>17</v>
          </cell>
          <cell r="D8">
            <v>17</v>
          </cell>
          <cell r="E8">
            <v>189</v>
          </cell>
        </row>
        <row r="9">
          <cell r="A9" t="str">
            <v>7303</v>
          </cell>
          <cell r="B9" t="str">
            <v>США</v>
          </cell>
          <cell r="C9">
            <v>5</v>
          </cell>
          <cell r="D9">
            <v>3</v>
          </cell>
          <cell r="E9">
            <v>3</v>
          </cell>
        </row>
        <row r="10">
          <cell r="A10" t="str">
            <v>7303</v>
          </cell>
          <cell r="B10" t="str">
            <v>ТУРЦИЯ</v>
          </cell>
          <cell r="C10">
            <v>1</v>
          </cell>
          <cell r="D10">
            <v>0</v>
          </cell>
          <cell r="E10">
            <v>8</v>
          </cell>
        </row>
        <row r="11">
          <cell r="A11" t="str">
            <v>7303</v>
          </cell>
          <cell r="B11" t="str">
            <v>РУМЫНИЯ</v>
          </cell>
          <cell r="C11">
            <v>7</v>
          </cell>
          <cell r="D11">
            <v>7</v>
          </cell>
          <cell r="E11">
            <v>7</v>
          </cell>
        </row>
        <row r="12">
          <cell r="A12" t="str">
            <v>7303</v>
          </cell>
          <cell r="B12" t="str">
            <v>ФИНЛЯНДИЯ</v>
          </cell>
          <cell r="C12">
            <v>1</v>
          </cell>
          <cell r="D12">
            <v>5</v>
          </cell>
          <cell r="E12">
            <v>0</v>
          </cell>
        </row>
        <row r="13">
          <cell r="A13" t="str">
            <v>7303</v>
          </cell>
          <cell r="B13" t="str">
            <v>ИТАЛИЯ</v>
          </cell>
          <cell r="C13">
            <v>2</v>
          </cell>
          <cell r="D13">
            <v>0</v>
          </cell>
          <cell r="E13">
            <v>3</v>
          </cell>
        </row>
        <row r="14">
          <cell r="A14" t="str">
            <v>7303</v>
          </cell>
          <cell r="B14" t="str">
            <v>АВСТРИЯ</v>
          </cell>
          <cell r="C14">
            <v>4</v>
          </cell>
          <cell r="D14">
            <v>4</v>
          </cell>
          <cell r="E14">
            <v>4</v>
          </cell>
        </row>
        <row r="15">
          <cell r="A15" t="str">
            <v>7303</v>
          </cell>
          <cell r="B15" t="str">
            <v>ВЕНГРИЯ</v>
          </cell>
          <cell r="C15">
            <v>2</v>
          </cell>
          <cell r="D15">
            <v>2</v>
          </cell>
          <cell r="E15">
            <v>127</v>
          </cell>
        </row>
        <row r="16">
          <cell r="A16" t="str">
            <v>7303</v>
          </cell>
          <cell r="B16" t="str">
            <v>СЛОВАКИЯ</v>
          </cell>
          <cell r="C16">
            <v>1</v>
          </cell>
          <cell r="D16">
            <v>1</v>
          </cell>
          <cell r="E16">
            <v>310</v>
          </cell>
        </row>
        <row r="17">
          <cell r="A17" t="str">
            <v>7303</v>
          </cell>
          <cell r="B17" t="str">
            <v>ВЕЛИКОБРИТАНИЯ</v>
          </cell>
          <cell r="C17">
            <v>0</v>
          </cell>
          <cell r="D17">
            <v>0</v>
          </cell>
          <cell r="E17">
            <v>0</v>
          </cell>
        </row>
        <row r="18">
          <cell r="A18" t="str">
            <v>7303</v>
          </cell>
          <cell r="B18" t="str">
            <v>КИТАЙ</v>
          </cell>
          <cell r="C18">
            <v>0</v>
          </cell>
          <cell r="D18">
            <v>0</v>
          </cell>
          <cell r="E18">
            <v>0</v>
          </cell>
        </row>
        <row r="19">
          <cell r="A19" t="str">
            <v>7303</v>
          </cell>
          <cell r="B19" t="str">
            <v>НИДЕРЛАНДЫ</v>
          </cell>
          <cell r="C19">
            <v>0</v>
          </cell>
          <cell r="D19">
            <v>0</v>
          </cell>
          <cell r="E19">
            <v>0</v>
          </cell>
        </row>
        <row r="20">
          <cell r="A20" t="str">
            <v>7303</v>
          </cell>
          <cell r="B20" t="str">
            <v>НОРВЕГИЯ</v>
          </cell>
          <cell r="C20">
            <v>0</v>
          </cell>
          <cell r="D20">
            <v>0</v>
          </cell>
          <cell r="E20">
            <v>0</v>
          </cell>
        </row>
        <row r="21">
          <cell r="A21" t="str">
            <v>7303</v>
          </cell>
          <cell r="B21" t="str">
            <v>РЕСПУБЛИКА КОРЕЯ</v>
          </cell>
          <cell r="C21">
            <v>0</v>
          </cell>
          <cell r="D21">
            <v>0</v>
          </cell>
          <cell r="E21">
            <v>538</v>
          </cell>
        </row>
        <row r="22">
          <cell r="A22" t="str">
            <v>7304</v>
          </cell>
          <cell r="B22" t="str">
            <v>УКРАИНА</v>
          </cell>
          <cell r="C22">
            <v>25417</v>
          </cell>
          <cell r="D22">
            <v>31631</v>
          </cell>
          <cell r="E22">
            <v>25207</v>
          </cell>
          <cell r="F22">
            <v>33066</v>
          </cell>
          <cell r="G22">
            <v>15032</v>
          </cell>
          <cell r="H22">
            <v>25525</v>
          </cell>
          <cell r="I22">
            <v>21997</v>
          </cell>
          <cell r="J22">
            <v>24919</v>
          </cell>
          <cell r="K22">
            <v>17750</v>
          </cell>
          <cell r="L22">
            <v>10678</v>
          </cell>
        </row>
        <row r="23">
          <cell r="A23" t="str">
            <v>7304</v>
          </cell>
          <cell r="B23" t="str">
            <v>АВСТРИЯ</v>
          </cell>
          <cell r="C23">
            <v>1434</v>
          </cell>
          <cell r="D23">
            <v>2752</v>
          </cell>
          <cell r="E23">
            <v>1771</v>
          </cell>
          <cell r="F23">
            <v>2331</v>
          </cell>
          <cell r="G23">
            <v>1174</v>
          </cell>
          <cell r="H23">
            <v>187</v>
          </cell>
          <cell r="I23">
            <v>1100</v>
          </cell>
          <cell r="J23">
            <v>4157</v>
          </cell>
          <cell r="K23">
            <v>2952</v>
          </cell>
          <cell r="L23">
            <v>506</v>
          </cell>
        </row>
        <row r="24">
          <cell r="A24" t="str">
            <v>7304</v>
          </cell>
          <cell r="B24" t="str">
            <v>МЕКСИКА</v>
          </cell>
          <cell r="C24">
            <v>3734</v>
          </cell>
          <cell r="D24">
            <v>3734</v>
          </cell>
          <cell r="E24">
            <v>7142</v>
          </cell>
          <cell r="F24">
            <v>1281</v>
          </cell>
          <cell r="G24">
            <v>2504</v>
          </cell>
        </row>
        <row r="25">
          <cell r="A25" t="str">
            <v>7304</v>
          </cell>
          <cell r="B25" t="str">
            <v>АРГЕНТИНА</v>
          </cell>
          <cell r="C25">
            <v>726</v>
          </cell>
          <cell r="D25">
            <v>3492</v>
          </cell>
          <cell r="E25">
            <v>100</v>
          </cell>
          <cell r="F25">
            <v>7274</v>
          </cell>
          <cell r="G25">
            <v>7274</v>
          </cell>
          <cell r="H25">
            <v>302</v>
          </cell>
          <cell r="I25">
            <v>0</v>
          </cell>
          <cell r="J25">
            <v>302</v>
          </cell>
        </row>
        <row r="26">
          <cell r="A26" t="str">
            <v>7304</v>
          </cell>
          <cell r="B26" t="str">
            <v>ЯПОНИЯ</v>
          </cell>
          <cell r="C26">
            <v>302</v>
          </cell>
          <cell r="D26">
            <v>891</v>
          </cell>
          <cell r="E26">
            <v>4034</v>
          </cell>
          <cell r="F26">
            <v>4034</v>
          </cell>
          <cell r="G26">
            <v>948</v>
          </cell>
          <cell r="H26">
            <v>1617</v>
          </cell>
          <cell r="I26">
            <v>317</v>
          </cell>
          <cell r="J26">
            <v>0</v>
          </cell>
          <cell r="K26">
            <v>2763</v>
          </cell>
          <cell r="L26">
            <v>2</v>
          </cell>
        </row>
        <row r="27">
          <cell r="A27" t="str">
            <v>7304</v>
          </cell>
          <cell r="B27" t="str">
            <v>ГЕРМАНИЯ</v>
          </cell>
          <cell r="C27">
            <v>1333</v>
          </cell>
          <cell r="D27">
            <v>1591</v>
          </cell>
          <cell r="E27">
            <v>44</v>
          </cell>
          <cell r="F27">
            <v>510</v>
          </cell>
          <cell r="G27">
            <v>117</v>
          </cell>
          <cell r="H27">
            <v>555</v>
          </cell>
          <cell r="I27">
            <v>493</v>
          </cell>
          <cell r="J27">
            <v>82</v>
          </cell>
          <cell r="K27">
            <v>37</v>
          </cell>
          <cell r="L27">
            <v>147</v>
          </cell>
        </row>
        <row r="28">
          <cell r="A28" t="str">
            <v>7304</v>
          </cell>
          <cell r="B28" t="str">
            <v>ФРАНЦИЯ</v>
          </cell>
          <cell r="C28">
            <v>540</v>
          </cell>
          <cell r="D28">
            <v>433</v>
          </cell>
          <cell r="E28">
            <v>32</v>
          </cell>
          <cell r="F28">
            <v>185</v>
          </cell>
          <cell r="G28">
            <v>103</v>
          </cell>
          <cell r="H28">
            <v>666</v>
          </cell>
          <cell r="I28">
            <v>615</v>
          </cell>
          <cell r="J28">
            <v>14</v>
          </cell>
          <cell r="K28">
            <v>1712</v>
          </cell>
          <cell r="L28">
            <v>0</v>
          </cell>
        </row>
        <row r="29">
          <cell r="A29" t="str">
            <v>7304</v>
          </cell>
          <cell r="B29" t="str">
            <v>РУМЫНИЯ</v>
          </cell>
          <cell r="C29">
            <v>458</v>
          </cell>
          <cell r="D29">
            <v>847</v>
          </cell>
          <cell r="E29">
            <v>302</v>
          </cell>
          <cell r="F29">
            <v>51</v>
          </cell>
          <cell r="G29">
            <v>41</v>
          </cell>
          <cell r="H29">
            <v>14</v>
          </cell>
          <cell r="I29">
            <v>101</v>
          </cell>
          <cell r="J29">
            <v>672</v>
          </cell>
          <cell r="K29">
            <v>672</v>
          </cell>
          <cell r="L29">
            <v>1548</v>
          </cell>
        </row>
        <row r="30">
          <cell r="A30" t="str">
            <v>7304</v>
          </cell>
          <cell r="B30" t="str">
            <v>ЧЕХИЯ</v>
          </cell>
          <cell r="C30">
            <v>340</v>
          </cell>
          <cell r="D30">
            <v>30</v>
          </cell>
          <cell r="E30">
            <v>499</v>
          </cell>
          <cell r="F30">
            <v>1460</v>
          </cell>
          <cell r="G30">
            <v>618</v>
          </cell>
          <cell r="H30">
            <v>206</v>
          </cell>
          <cell r="I30">
            <v>30</v>
          </cell>
          <cell r="J30">
            <v>39</v>
          </cell>
          <cell r="K30">
            <v>167</v>
          </cell>
          <cell r="L30">
            <v>1</v>
          </cell>
        </row>
        <row r="31">
          <cell r="A31" t="str">
            <v>7304</v>
          </cell>
          <cell r="B31" t="str">
            <v>ПОЛЬША</v>
          </cell>
          <cell r="C31">
            <v>677</v>
          </cell>
          <cell r="D31">
            <v>1170</v>
          </cell>
          <cell r="E31">
            <v>15</v>
          </cell>
          <cell r="F31">
            <v>241</v>
          </cell>
          <cell r="G31">
            <v>188</v>
          </cell>
          <cell r="H31">
            <v>82</v>
          </cell>
          <cell r="I31">
            <v>486</v>
          </cell>
          <cell r="J31">
            <v>0</v>
          </cell>
          <cell r="K31">
            <v>207</v>
          </cell>
          <cell r="L31">
            <v>3</v>
          </cell>
        </row>
        <row r="32">
          <cell r="A32" t="str">
            <v>7304</v>
          </cell>
          <cell r="B32" t="str">
            <v>ГРУЗИЯ</v>
          </cell>
          <cell r="C32">
            <v>168</v>
          </cell>
          <cell r="D32">
            <v>596</v>
          </cell>
          <cell r="E32">
            <v>596</v>
          </cell>
          <cell r="F32">
            <v>118</v>
          </cell>
          <cell r="G32">
            <v>117</v>
          </cell>
          <cell r="H32">
            <v>118</v>
          </cell>
          <cell r="I32">
            <v>0</v>
          </cell>
          <cell r="J32">
            <v>118</v>
          </cell>
          <cell r="K32">
            <v>37</v>
          </cell>
          <cell r="L32">
            <v>147</v>
          </cell>
        </row>
        <row r="33">
          <cell r="A33" t="str">
            <v>7304</v>
          </cell>
          <cell r="B33" t="str">
            <v>США</v>
          </cell>
          <cell r="C33">
            <v>0</v>
          </cell>
          <cell r="D33">
            <v>15</v>
          </cell>
          <cell r="E33">
            <v>35</v>
          </cell>
          <cell r="F33">
            <v>11</v>
          </cell>
          <cell r="G33">
            <v>187</v>
          </cell>
          <cell r="H33">
            <v>151</v>
          </cell>
          <cell r="I33">
            <v>196</v>
          </cell>
          <cell r="J33">
            <v>19</v>
          </cell>
          <cell r="K33">
            <v>87</v>
          </cell>
          <cell r="L33">
            <v>100</v>
          </cell>
        </row>
        <row r="34">
          <cell r="A34" t="str">
            <v>7304</v>
          </cell>
          <cell r="B34" t="str">
            <v>ИСПАНИЯ</v>
          </cell>
          <cell r="C34">
            <v>649</v>
          </cell>
          <cell r="D34">
            <v>39</v>
          </cell>
          <cell r="E34">
            <v>39</v>
          </cell>
          <cell r="F34">
            <v>13</v>
          </cell>
          <cell r="G34">
            <v>6</v>
          </cell>
          <cell r="H34">
            <v>6</v>
          </cell>
          <cell r="I34">
            <v>6</v>
          </cell>
          <cell r="J34">
            <v>6</v>
          </cell>
          <cell r="K34">
            <v>0</v>
          </cell>
          <cell r="L34">
            <v>0</v>
          </cell>
        </row>
        <row r="35">
          <cell r="A35" t="str">
            <v>7304</v>
          </cell>
          <cell r="B35" t="str">
            <v>ВЕЛИКОБРИТАНИЯ</v>
          </cell>
          <cell r="C35">
            <v>107</v>
          </cell>
          <cell r="D35">
            <v>207</v>
          </cell>
          <cell r="E35">
            <v>0</v>
          </cell>
          <cell r="F35">
            <v>4</v>
          </cell>
          <cell r="G35">
            <v>102</v>
          </cell>
          <cell r="H35">
            <v>215</v>
          </cell>
          <cell r="I35">
            <v>45</v>
          </cell>
          <cell r="J35">
            <v>29</v>
          </cell>
          <cell r="K35">
            <v>2</v>
          </cell>
          <cell r="L35">
            <v>33</v>
          </cell>
        </row>
        <row r="36">
          <cell r="A36" t="str">
            <v>7304</v>
          </cell>
          <cell r="B36" t="str">
            <v>СИНГАПУР</v>
          </cell>
          <cell r="C36">
            <v>229</v>
          </cell>
          <cell r="D36">
            <v>133</v>
          </cell>
          <cell r="E36">
            <v>133</v>
          </cell>
          <cell r="F36">
            <v>192</v>
          </cell>
          <cell r="G36">
            <v>25</v>
          </cell>
          <cell r="H36">
            <v>229</v>
          </cell>
          <cell r="I36">
            <v>133</v>
          </cell>
          <cell r="J36">
            <v>133</v>
          </cell>
          <cell r="K36">
            <v>192</v>
          </cell>
          <cell r="L36">
            <v>25</v>
          </cell>
        </row>
        <row r="37">
          <cell r="A37" t="str">
            <v>7304</v>
          </cell>
          <cell r="B37" t="str">
            <v>ФИНЛЯНДИЯ</v>
          </cell>
          <cell r="C37">
            <v>65</v>
          </cell>
          <cell r="D37">
            <v>186</v>
          </cell>
          <cell r="E37">
            <v>81</v>
          </cell>
          <cell r="F37">
            <v>65</v>
          </cell>
          <cell r="G37">
            <v>27</v>
          </cell>
          <cell r="H37">
            <v>54</v>
          </cell>
          <cell r="I37">
            <v>32</v>
          </cell>
          <cell r="J37">
            <v>60</v>
          </cell>
          <cell r="K37">
            <v>41</v>
          </cell>
          <cell r="L37">
            <v>25</v>
          </cell>
        </row>
        <row r="38">
          <cell r="A38" t="str">
            <v>7304</v>
          </cell>
          <cell r="B38" t="str">
            <v>НИДЕРЛАНДЫ</v>
          </cell>
          <cell r="C38">
            <v>0</v>
          </cell>
          <cell r="D38">
            <v>0</v>
          </cell>
          <cell r="E38">
            <v>285</v>
          </cell>
          <cell r="F38">
            <v>32</v>
          </cell>
          <cell r="G38">
            <v>0</v>
          </cell>
          <cell r="H38">
            <v>12</v>
          </cell>
          <cell r="I38">
            <v>98</v>
          </cell>
          <cell r="J38">
            <v>68</v>
          </cell>
          <cell r="K38">
            <v>124</v>
          </cell>
          <cell r="L38">
            <v>2</v>
          </cell>
        </row>
        <row r="39">
          <cell r="A39" t="str">
            <v>7304</v>
          </cell>
          <cell r="B39" t="str">
            <v>ЛАТВИЯ</v>
          </cell>
          <cell r="C39">
            <v>57</v>
          </cell>
          <cell r="D39">
            <v>70</v>
          </cell>
          <cell r="E39">
            <v>68</v>
          </cell>
          <cell r="F39">
            <v>36</v>
          </cell>
          <cell r="G39">
            <v>29</v>
          </cell>
          <cell r="H39">
            <v>29</v>
          </cell>
          <cell r="I39">
            <v>20</v>
          </cell>
          <cell r="J39">
            <v>55</v>
          </cell>
          <cell r="K39">
            <v>3</v>
          </cell>
          <cell r="L39">
            <v>0</v>
          </cell>
        </row>
        <row r="40">
          <cell r="A40" t="str">
            <v>7304</v>
          </cell>
          <cell r="B40" t="str">
            <v>БЕЛЬГИЯ</v>
          </cell>
          <cell r="C40">
            <v>0</v>
          </cell>
          <cell r="D40">
            <v>13</v>
          </cell>
          <cell r="E40">
            <v>4</v>
          </cell>
          <cell r="F40">
            <v>26</v>
          </cell>
          <cell r="G40">
            <v>0</v>
          </cell>
          <cell r="H40">
            <v>277</v>
          </cell>
          <cell r="I40">
            <v>0</v>
          </cell>
          <cell r="J40">
            <v>0</v>
          </cell>
          <cell r="K40">
            <v>8</v>
          </cell>
          <cell r="L40">
            <v>0</v>
          </cell>
        </row>
        <row r="41">
          <cell r="A41" t="str">
            <v>7304</v>
          </cell>
          <cell r="B41" t="str">
            <v>ИТАЛИЯ</v>
          </cell>
          <cell r="C41">
            <v>13</v>
          </cell>
          <cell r="D41">
            <v>32</v>
          </cell>
          <cell r="E41">
            <v>45</v>
          </cell>
          <cell r="F41">
            <v>12</v>
          </cell>
          <cell r="G41">
            <v>15</v>
          </cell>
          <cell r="H41">
            <v>146</v>
          </cell>
          <cell r="I41">
            <v>13</v>
          </cell>
          <cell r="J41">
            <v>13</v>
          </cell>
          <cell r="K41">
            <v>0</v>
          </cell>
          <cell r="L41">
            <v>0</v>
          </cell>
        </row>
        <row r="42">
          <cell r="A42" t="str">
            <v>7304</v>
          </cell>
          <cell r="B42" t="str">
            <v>КАЗАХСТАН</v>
          </cell>
          <cell r="C42">
            <v>5</v>
          </cell>
          <cell r="D42">
            <v>8</v>
          </cell>
          <cell r="E42">
            <v>82</v>
          </cell>
          <cell r="F42">
            <v>26</v>
          </cell>
          <cell r="G42">
            <v>7</v>
          </cell>
          <cell r="H42">
            <v>20</v>
          </cell>
          <cell r="I42">
            <v>48</v>
          </cell>
          <cell r="J42">
            <v>40</v>
          </cell>
          <cell r="K42">
            <v>50</v>
          </cell>
          <cell r="L42">
            <v>0</v>
          </cell>
        </row>
        <row r="43">
          <cell r="A43" t="str">
            <v>7304</v>
          </cell>
          <cell r="B43" t="str">
            <v>АЗЕРБАЙДЖАН</v>
          </cell>
          <cell r="C43">
            <v>110</v>
          </cell>
          <cell r="D43">
            <v>150</v>
          </cell>
          <cell r="E43">
            <v>110</v>
          </cell>
          <cell r="F43">
            <v>150</v>
          </cell>
          <cell r="G43">
            <v>5</v>
          </cell>
          <cell r="H43">
            <v>0</v>
          </cell>
          <cell r="I43">
            <v>0</v>
          </cell>
        </row>
        <row r="44">
          <cell r="A44" t="str">
            <v>7304</v>
          </cell>
          <cell r="B44">
            <v>24</v>
          </cell>
          <cell r="C44">
            <v>24</v>
          </cell>
          <cell r="D44">
            <v>105</v>
          </cell>
          <cell r="E44">
            <v>50</v>
          </cell>
          <cell r="F44">
            <v>3</v>
          </cell>
          <cell r="G44">
            <v>50</v>
          </cell>
          <cell r="H44">
            <v>69</v>
          </cell>
          <cell r="I44">
            <v>69</v>
          </cell>
          <cell r="J44">
            <v>6</v>
          </cell>
          <cell r="K44">
            <v>11</v>
          </cell>
        </row>
        <row r="45">
          <cell r="A45" t="str">
            <v>7304</v>
          </cell>
          <cell r="B45" t="str">
            <v>ВЕНГРИЯ</v>
          </cell>
          <cell r="C45">
            <v>3</v>
          </cell>
          <cell r="D45">
            <v>9</v>
          </cell>
          <cell r="E45">
            <v>3</v>
          </cell>
          <cell r="F45">
            <v>9</v>
          </cell>
          <cell r="G45">
            <v>49</v>
          </cell>
          <cell r="H45">
            <v>0</v>
          </cell>
          <cell r="I45">
            <v>0</v>
          </cell>
          <cell r="J45">
            <v>183</v>
          </cell>
          <cell r="K45">
            <v>5</v>
          </cell>
          <cell r="L45">
            <v>0</v>
          </cell>
        </row>
        <row r="46">
          <cell r="A46" t="str">
            <v>7304</v>
          </cell>
          <cell r="B46" t="str">
            <v>ТУРЦИЯ</v>
          </cell>
          <cell r="C46">
            <v>43</v>
          </cell>
          <cell r="D46">
            <v>10</v>
          </cell>
          <cell r="E46">
            <v>0</v>
          </cell>
          <cell r="F46">
            <v>6</v>
          </cell>
          <cell r="G46">
            <v>42</v>
          </cell>
          <cell r="H46">
            <v>36</v>
          </cell>
          <cell r="I46">
            <v>10</v>
          </cell>
          <cell r="J46">
            <v>1</v>
          </cell>
          <cell r="K46">
            <v>0</v>
          </cell>
          <cell r="L46">
            <v>7</v>
          </cell>
        </row>
        <row r="47">
          <cell r="A47" t="str">
            <v>7304</v>
          </cell>
          <cell r="B47" t="str">
            <v>ДАНИЯ</v>
          </cell>
          <cell r="C47">
            <v>0</v>
          </cell>
          <cell r="D47">
            <v>24</v>
          </cell>
          <cell r="E47">
            <v>9</v>
          </cell>
          <cell r="F47">
            <v>0</v>
          </cell>
          <cell r="G47">
            <v>16</v>
          </cell>
          <cell r="H47">
            <v>16</v>
          </cell>
          <cell r="I47">
            <v>87</v>
          </cell>
          <cell r="J47">
            <v>2</v>
          </cell>
          <cell r="K47">
            <v>6</v>
          </cell>
          <cell r="L47">
            <v>4</v>
          </cell>
        </row>
        <row r="48">
          <cell r="A48" t="str">
            <v>7304</v>
          </cell>
          <cell r="B48" t="str">
            <v>ЛИТВА</v>
          </cell>
          <cell r="C48">
            <v>2</v>
          </cell>
          <cell r="D48">
            <v>7</v>
          </cell>
          <cell r="E48">
            <v>15</v>
          </cell>
          <cell r="F48">
            <v>2</v>
          </cell>
          <cell r="G48">
            <v>8</v>
          </cell>
          <cell r="H48">
            <v>40</v>
          </cell>
          <cell r="I48">
            <v>63</v>
          </cell>
          <cell r="J48">
            <v>1</v>
          </cell>
          <cell r="K48">
            <v>2</v>
          </cell>
          <cell r="L48">
            <v>1</v>
          </cell>
        </row>
        <row r="49">
          <cell r="A49" t="str">
            <v>7304</v>
          </cell>
          <cell r="B49" t="str">
            <v>БЕЛОРУССИЯ</v>
          </cell>
          <cell r="C49">
            <v>70</v>
          </cell>
          <cell r="D49">
            <v>61</v>
          </cell>
          <cell r="E49">
            <v>70</v>
          </cell>
          <cell r="F49">
            <v>70</v>
          </cell>
          <cell r="G49">
            <v>61</v>
          </cell>
        </row>
        <row r="50">
          <cell r="A50" t="str">
            <v>7304</v>
          </cell>
          <cell r="B50" t="str">
            <v>РЕСПУБЛИКА КОРЕЯ</v>
          </cell>
          <cell r="C50">
            <v>6</v>
          </cell>
          <cell r="D50">
            <v>55</v>
          </cell>
          <cell r="E50">
            <v>0</v>
          </cell>
          <cell r="F50">
            <v>13</v>
          </cell>
          <cell r="G50">
            <v>6</v>
          </cell>
          <cell r="H50">
            <v>0</v>
          </cell>
          <cell r="I50">
            <v>0</v>
          </cell>
          <cell r="J50">
            <v>3</v>
          </cell>
          <cell r="K50">
            <v>11</v>
          </cell>
          <cell r="L50">
            <v>28</v>
          </cell>
        </row>
        <row r="51">
          <cell r="A51" t="str">
            <v>7304</v>
          </cell>
          <cell r="B51" t="str">
            <v>МОЛДАВИЯ</v>
          </cell>
          <cell r="C51">
            <v>61</v>
          </cell>
          <cell r="D51">
            <v>61</v>
          </cell>
          <cell r="E51">
            <v>39</v>
          </cell>
          <cell r="F51">
            <v>0</v>
          </cell>
          <cell r="G51">
            <v>39</v>
          </cell>
          <cell r="H51">
            <v>39</v>
          </cell>
        </row>
        <row r="52">
          <cell r="A52" t="str">
            <v>7304</v>
          </cell>
          <cell r="B52" t="str">
            <v>СЛОВАКИЯ</v>
          </cell>
          <cell r="C52">
            <v>3</v>
          </cell>
          <cell r="D52">
            <v>1</v>
          </cell>
          <cell r="E52">
            <v>7</v>
          </cell>
          <cell r="F52">
            <v>8</v>
          </cell>
          <cell r="G52">
            <v>0</v>
          </cell>
          <cell r="H52">
            <v>0</v>
          </cell>
          <cell r="I52">
            <v>10</v>
          </cell>
          <cell r="J52">
            <v>40</v>
          </cell>
          <cell r="K52">
            <v>8</v>
          </cell>
          <cell r="L52">
            <v>11</v>
          </cell>
        </row>
        <row r="53">
          <cell r="A53" t="str">
            <v>7304</v>
          </cell>
          <cell r="B53" t="str">
            <v>НОРВЕГИЯ</v>
          </cell>
          <cell r="C53">
            <v>1</v>
          </cell>
          <cell r="D53">
            <v>2</v>
          </cell>
          <cell r="E53">
            <v>2</v>
          </cell>
          <cell r="F53">
            <v>2</v>
          </cell>
          <cell r="G53">
            <v>11</v>
          </cell>
          <cell r="H53">
            <v>4</v>
          </cell>
          <cell r="I53">
            <v>24</v>
          </cell>
          <cell r="J53">
            <v>23</v>
          </cell>
          <cell r="K53">
            <v>4</v>
          </cell>
          <cell r="L53">
            <v>23</v>
          </cell>
        </row>
        <row r="54">
          <cell r="A54" t="str">
            <v>7304</v>
          </cell>
          <cell r="B54" t="str">
            <v>КАНАДА</v>
          </cell>
          <cell r="C54">
            <v>0</v>
          </cell>
          <cell r="D54">
            <v>0</v>
          </cell>
          <cell r="E54">
            <v>0</v>
          </cell>
          <cell r="F54">
            <v>1</v>
          </cell>
          <cell r="G54">
            <v>0</v>
          </cell>
          <cell r="H54">
            <v>46</v>
          </cell>
          <cell r="I54">
            <v>0</v>
          </cell>
          <cell r="J54">
            <v>4</v>
          </cell>
          <cell r="K54">
            <v>0</v>
          </cell>
          <cell r="L54">
            <v>0</v>
          </cell>
        </row>
        <row r="55">
          <cell r="A55" t="str">
            <v>7304</v>
          </cell>
          <cell r="B55" t="str">
            <v>ШВЕЦИЯ</v>
          </cell>
          <cell r="C55">
            <v>0</v>
          </cell>
          <cell r="D55">
            <v>0</v>
          </cell>
          <cell r="E55">
            <v>22</v>
          </cell>
          <cell r="F55">
            <v>4</v>
          </cell>
          <cell r="G55">
            <v>7</v>
          </cell>
          <cell r="H55">
            <v>6</v>
          </cell>
          <cell r="I55">
            <v>0</v>
          </cell>
          <cell r="J55">
            <v>4</v>
          </cell>
          <cell r="K55">
            <v>0</v>
          </cell>
          <cell r="L55">
            <v>0</v>
          </cell>
        </row>
        <row r="56">
          <cell r="A56" t="str">
            <v>7304</v>
          </cell>
          <cell r="B56" t="str">
            <v>АРМЕНИЯ</v>
          </cell>
          <cell r="C56">
            <v>20</v>
          </cell>
          <cell r="D56">
            <v>20</v>
          </cell>
          <cell r="E56">
            <v>20</v>
          </cell>
          <cell r="F56">
            <v>0</v>
          </cell>
          <cell r="G56">
            <v>0</v>
          </cell>
          <cell r="H56">
            <v>0</v>
          </cell>
          <cell r="I56">
            <v>20</v>
          </cell>
          <cell r="J56">
            <v>0</v>
          </cell>
          <cell r="K56">
            <v>207</v>
          </cell>
          <cell r="L56">
            <v>3</v>
          </cell>
        </row>
        <row r="57">
          <cell r="A57" t="str">
            <v>7304</v>
          </cell>
          <cell r="B57" t="str">
            <v>ОБЪЕДИНЕННЫЕ АРАБ</v>
          </cell>
          <cell r="C57">
            <v>0</v>
          </cell>
          <cell r="D57">
            <v>0</v>
          </cell>
          <cell r="E57">
            <v>0</v>
          </cell>
          <cell r="F57">
            <v>36</v>
          </cell>
          <cell r="G57">
            <v>0</v>
          </cell>
          <cell r="H57">
            <v>0</v>
          </cell>
          <cell r="I57">
            <v>0</v>
          </cell>
          <cell r="J57">
            <v>0</v>
          </cell>
          <cell r="K57">
            <v>4</v>
          </cell>
          <cell r="L57">
            <v>0</v>
          </cell>
        </row>
        <row r="58">
          <cell r="A58" t="str">
            <v>7304</v>
          </cell>
          <cell r="B58" t="str">
            <v>КИТАЙ</v>
          </cell>
          <cell r="C58">
            <v>0</v>
          </cell>
          <cell r="D58">
            <v>9</v>
          </cell>
          <cell r="E58">
            <v>0</v>
          </cell>
          <cell r="F58">
            <v>9</v>
          </cell>
          <cell r="G58">
            <v>0</v>
          </cell>
          <cell r="H58">
            <v>24</v>
          </cell>
          <cell r="I58">
            <v>0</v>
          </cell>
          <cell r="J58">
            <v>0</v>
          </cell>
          <cell r="K58">
            <v>2</v>
          </cell>
          <cell r="L58">
            <v>0</v>
          </cell>
        </row>
        <row r="59">
          <cell r="A59" t="str">
            <v>7304</v>
          </cell>
          <cell r="B59" t="str">
            <v>УЗБЕКИСТАН</v>
          </cell>
          <cell r="C59">
            <v>35</v>
          </cell>
          <cell r="D59">
            <v>35</v>
          </cell>
          <cell r="E59">
            <v>35</v>
          </cell>
          <cell r="F59">
            <v>133</v>
          </cell>
          <cell r="G59">
            <v>192</v>
          </cell>
          <cell r="H59">
            <v>229</v>
          </cell>
          <cell r="I59">
            <v>133</v>
          </cell>
          <cell r="J59">
            <v>133</v>
          </cell>
          <cell r="K59">
            <v>192</v>
          </cell>
          <cell r="L59">
            <v>25</v>
          </cell>
        </row>
        <row r="60">
          <cell r="A60" t="str">
            <v>7304</v>
          </cell>
          <cell r="B60" t="str">
            <v>КИРГИЗИЯ</v>
          </cell>
          <cell r="C60">
            <v>11</v>
          </cell>
          <cell r="D60">
            <v>11</v>
          </cell>
          <cell r="E60">
            <v>0</v>
          </cell>
          <cell r="F60">
            <v>0</v>
          </cell>
          <cell r="G60">
            <v>0</v>
          </cell>
          <cell r="H60">
            <v>0</v>
          </cell>
          <cell r="I60">
            <v>0</v>
          </cell>
          <cell r="J60">
            <v>0</v>
          </cell>
          <cell r="K60">
            <v>11</v>
          </cell>
          <cell r="L60">
            <v>11</v>
          </cell>
        </row>
        <row r="61">
          <cell r="A61" t="str">
            <v>7304</v>
          </cell>
          <cell r="B61" t="str">
            <v>ГРЕЦИЯ</v>
          </cell>
          <cell r="C61">
            <v>2</v>
          </cell>
          <cell r="D61">
            <v>2</v>
          </cell>
          <cell r="E61">
            <v>0</v>
          </cell>
          <cell r="F61">
            <v>4</v>
          </cell>
          <cell r="G61">
            <v>4</v>
          </cell>
          <cell r="H61">
            <v>0</v>
          </cell>
          <cell r="I61">
            <v>0</v>
          </cell>
          <cell r="J61">
            <v>4</v>
          </cell>
          <cell r="K61">
            <v>1</v>
          </cell>
          <cell r="L61">
            <v>1</v>
          </cell>
        </row>
        <row r="62">
          <cell r="A62" t="str">
            <v>7304</v>
          </cell>
          <cell r="B62" t="str">
            <v>СЛОВЕНИЯ</v>
          </cell>
          <cell r="C62">
            <v>0</v>
          </cell>
          <cell r="D62">
            <v>0</v>
          </cell>
          <cell r="E62">
            <v>0</v>
          </cell>
          <cell r="F62">
            <v>0</v>
          </cell>
          <cell r="G62">
            <v>1</v>
          </cell>
          <cell r="H62">
            <v>0</v>
          </cell>
          <cell r="I62">
            <v>1</v>
          </cell>
          <cell r="J62">
            <v>7</v>
          </cell>
          <cell r="K62">
            <v>1</v>
          </cell>
          <cell r="L62">
            <v>1</v>
          </cell>
        </row>
        <row r="63">
          <cell r="A63" t="str">
            <v>7304</v>
          </cell>
          <cell r="B63" t="str">
            <v>ШВЕЙЦАРИЯ</v>
          </cell>
          <cell r="C63">
            <v>8</v>
          </cell>
          <cell r="D63">
            <v>0</v>
          </cell>
          <cell r="E63">
            <v>0</v>
          </cell>
          <cell r="F63">
            <v>0</v>
          </cell>
          <cell r="G63">
            <v>0</v>
          </cell>
          <cell r="H63">
            <v>0</v>
          </cell>
          <cell r="I63">
            <v>0</v>
          </cell>
          <cell r="J63">
            <v>0</v>
          </cell>
          <cell r="K63">
            <v>0</v>
          </cell>
          <cell r="L63">
            <v>0</v>
          </cell>
        </row>
        <row r="64">
          <cell r="A64" t="str">
            <v>7304</v>
          </cell>
          <cell r="B64" t="str">
            <v>ХОРВАТИЯ</v>
          </cell>
          <cell r="C64">
            <v>2</v>
          </cell>
          <cell r="D64">
            <v>2</v>
          </cell>
          <cell r="E64">
            <v>0</v>
          </cell>
          <cell r="F64">
            <v>5</v>
          </cell>
          <cell r="G64">
            <v>0</v>
          </cell>
          <cell r="H64">
            <v>0</v>
          </cell>
          <cell r="I64">
            <v>0</v>
          </cell>
          <cell r="J64">
            <v>0</v>
          </cell>
          <cell r="K64">
            <v>0</v>
          </cell>
          <cell r="L64">
            <v>0</v>
          </cell>
        </row>
        <row r="65">
          <cell r="A65" t="str">
            <v>7304</v>
          </cell>
          <cell r="B65" t="str">
            <v>БОЛГАРИЯ</v>
          </cell>
          <cell r="C65">
            <v>6</v>
          </cell>
          <cell r="D65">
            <v>0</v>
          </cell>
          <cell r="E65">
            <v>6</v>
          </cell>
          <cell r="F65">
            <v>6</v>
          </cell>
          <cell r="G65">
            <v>0</v>
          </cell>
          <cell r="H65">
            <v>0</v>
          </cell>
          <cell r="I65">
            <v>0</v>
          </cell>
          <cell r="J65">
            <v>1</v>
          </cell>
          <cell r="K65">
            <v>0</v>
          </cell>
          <cell r="L65">
            <v>7</v>
          </cell>
        </row>
        <row r="66">
          <cell r="A66" t="str">
            <v>7304</v>
          </cell>
          <cell r="B66" t="str">
            <v>КИПР</v>
          </cell>
          <cell r="C66">
            <v>5</v>
          </cell>
          <cell r="D66">
            <v>0</v>
          </cell>
          <cell r="E66">
            <v>5</v>
          </cell>
          <cell r="F66">
            <v>0</v>
          </cell>
          <cell r="G66">
            <v>5</v>
          </cell>
          <cell r="H66">
            <v>0</v>
          </cell>
          <cell r="I66">
            <v>0</v>
          </cell>
        </row>
        <row r="67">
          <cell r="A67" t="str">
            <v>7304</v>
          </cell>
          <cell r="B67" t="str">
            <v>ЭСТОНИЯ</v>
          </cell>
          <cell r="C67">
            <v>0</v>
          </cell>
          <cell r="D67">
            <v>0</v>
          </cell>
          <cell r="E67">
            <v>2</v>
          </cell>
          <cell r="F67">
            <v>0</v>
          </cell>
          <cell r="G67">
            <v>1</v>
          </cell>
          <cell r="H67">
            <v>1</v>
          </cell>
          <cell r="I67">
            <v>1</v>
          </cell>
          <cell r="J67">
            <v>0</v>
          </cell>
          <cell r="K67">
            <v>1</v>
          </cell>
          <cell r="L67">
            <v>0</v>
          </cell>
        </row>
        <row r="68">
          <cell r="A68" t="str">
            <v>7304</v>
          </cell>
          <cell r="B68" t="str">
            <v>ИРЛАНДИЯ</v>
          </cell>
          <cell r="C68">
            <v>3</v>
          </cell>
          <cell r="D68">
            <v>3</v>
          </cell>
          <cell r="E68">
            <v>3</v>
          </cell>
          <cell r="F68">
            <v>65</v>
          </cell>
          <cell r="G68">
            <v>27</v>
          </cell>
          <cell r="H68">
            <v>54</v>
          </cell>
          <cell r="I68">
            <v>32</v>
          </cell>
          <cell r="J68">
            <v>60</v>
          </cell>
          <cell r="K68">
            <v>41</v>
          </cell>
          <cell r="L68">
            <v>25</v>
          </cell>
        </row>
        <row r="69">
          <cell r="A69" t="str">
            <v>7304</v>
          </cell>
          <cell r="B69" t="str">
            <v>МАКЕДОНИЯ</v>
          </cell>
          <cell r="C69">
            <v>1</v>
          </cell>
          <cell r="D69">
            <v>1</v>
          </cell>
          <cell r="E69">
            <v>1</v>
          </cell>
          <cell r="F69">
            <v>185</v>
          </cell>
          <cell r="G69">
            <v>103</v>
          </cell>
          <cell r="H69">
            <v>666</v>
          </cell>
          <cell r="I69">
            <v>615</v>
          </cell>
          <cell r="J69">
            <v>14</v>
          </cell>
          <cell r="K69">
            <v>1712</v>
          </cell>
          <cell r="L69">
            <v>0</v>
          </cell>
        </row>
        <row r="70">
          <cell r="A70" t="str">
            <v>7304</v>
          </cell>
          <cell r="B70" t="str">
            <v>ТАЙВАНЬ</v>
          </cell>
          <cell r="C70">
            <v>1</v>
          </cell>
          <cell r="D70">
            <v>1</v>
          </cell>
          <cell r="E70">
            <v>0</v>
          </cell>
          <cell r="F70">
            <v>0</v>
          </cell>
          <cell r="G70">
            <v>0</v>
          </cell>
          <cell r="H70">
            <v>1</v>
          </cell>
          <cell r="I70">
            <v>0</v>
          </cell>
          <cell r="J70">
            <v>0</v>
          </cell>
          <cell r="K70">
            <v>0</v>
          </cell>
          <cell r="L70">
            <v>0</v>
          </cell>
        </row>
        <row r="71">
          <cell r="A71" t="str">
            <v>7304</v>
          </cell>
          <cell r="B71" t="str">
            <v>ИЗРАИЛЬ</v>
          </cell>
          <cell r="C71">
            <v>0</v>
          </cell>
          <cell r="D71">
            <v>0</v>
          </cell>
          <cell r="E71">
            <v>0</v>
          </cell>
          <cell r="F71">
            <v>0</v>
          </cell>
          <cell r="G71">
            <v>0</v>
          </cell>
          <cell r="H71">
            <v>0</v>
          </cell>
          <cell r="I71">
            <v>0</v>
          </cell>
          <cell r="J71">
            <v>0</v>
          </cell>
          <cell r="K71">
            <v>167</v>
          </cell>
          <cell r="L71">
            <v>1</v>
          </cell>
        </row>
        <row r="72">
          <cell r="A72" t="str">
            <v>7304</v>
          </cell>
          <cell r="B72" t="str">
            <v>ЛЮКСЕМБУРГ</v>
          </cell>
          <cell r="C72">
            <v>0</v>
          </cell>
          <cell r="D72">
            <v>0</v>
          </cell>
          <cell r="E72">
            <v>0</v>
          </cell>
          <cell r="F72">
            <v>0</v>
          </cell>
          <cell r="G72">
            <v>0</v>
          </cell>
          <cell r="H72">
            <v>0</v>
          </cell>
          <cell r="I72">
            <v>0</v>
          </cell>
          <cell r="J72">
            <v>0</v>
          </cell>
          <cell r="K72">
            <v>0</v>
          </cell>
          <cell r="L72">
            <v>0</v>
          </cell>
        </row>
        <row r="73">
          <cell r="A73" t="str">
            <v>7304</v>
          </cell>
          <cell r="B73" t="str">
            <v>МОНГОЛИЯ</v>
          </cell>
          <cell r="C73">
            <v>0</v>
          </cell>
          <cell r="D73">
            <v>0</v>
          </cell>
          <cell r="E73">
            <v>22</v>
          </cell>
          <cell r="F73">
            <v>4</v>
          </cell>
          <cell r="G73">
            <v>7</v>
          </cell>
          <cell r="H73">
            <v>6</v>
          </cell>
          <cell r="I73">
            <v>0</v>
          </cell>
          <cell r="J73">
            <v>4</v>
          </cell>
          <cell r="K73">
            <v>0</v>
          </cell>
          <cell r="L73">
            <v>0</v>
          </cell>
        </row>
        <row r="74">
          <cell r="A74" t="str">
            <v>7304</v>
          </cell>
          <cell r="B74" t="str">
            <v>СЯНГАН (ГОНКОНГ)</v>
          </cell>
          <cell r="C74">
            <v>0</v>
          </cell>
          <cell r="D74">
            <v>0</v>
          </cell>
          <cell r="E74">
            <v>0</v>
          </cell>
          <cell r="F74">
            <v>0</v>
          </cell>
          <cell r="G74">
            <v>1</v>
          </cell>
          <cell r="H74">
            <v>1</v>
          </cell>
          <cell r="I74">
            <v>1</v>
          </cell>
          <cell r="J74">
            <v>0</v>
          </cell>
          <cell r="K74">
            <v>1</v>
          </cell>
          <cell r="L74">
            <v>0</v>
          </cell>
        </row>
        <row r="75">
          <cell r="A75" t="str">
            <v>7304</v>
          </cell>
          <cell r="B75" t="str">
            <v>ЮГОСЛАВИЯ</v>
          </cell>
          <cell r="C75">
            <v>0</v>
          </cell>
        </row>
        <row r="76">
          <cell r="A76" t="str">
            <v>7305</v>
          </cell>
          <cell r="B76" t="str">
            <v>УКРАИНА</v>
          </cell>
          <cell r="C76">
            <v>63808</v>
          </cell>
          <cell r="D76">
            <v>40130</v>
          </cell>
          <cell r="E76">
            <v>15189</v>
          </cell>
          <cell r="F76">
            <v>19959</v>
          </cell>
          <cell r="G76">
            <v>7276</v>
          </cell>
          <cell r="H76">
            <v>3141</v>
          </cell>
          <cell r="I76">
            <v>4922</v>
          </cell>
          <cell r="J76">
            <v>2634</v>
          </cell>
          <cell r="K76">
            <v>4656</v>
          </cell>
          <cell r="L76">
            <v>5285</v>
          </cell>
        </row>
        <row r="77">
          <cell r="A77" t="str">
            <v>7305</v>
          </cell>
          <cell r="B77" t="str">
            <v>ЯПОНИЯ</v>
          </cell>
          <cell r="C77">
            <v>6297</v>
          </cell>
          <cell r="D77">
            <v>7997</v>
          </cell>
          <cell r="E77">
            <v>432</v>
          </cell>
          <cell r="F77">
            <v>432</v>
          </cell>
        </row>
        <row r="78">
          <cell r="A78" t="str">
            <v>7305</v>
          </cell>
          <cell r="B78" t="str">
            <v>ГЕРМАНИЯ</v>
          </cell>
          <cell r="C78">
            <v>0</v>
          </cell>
          <cell r="D78">
            <v>0</v>
          </cell>
          <cell r="E78">
            <v>439</v>
          </cell>
          <cell r="F78">
            <v>1815</v>
          </cell>
          <cell r="G78">
            <v>1821</v>
          </cell>
          <cell r="H78">
            <v>3793</v>
          </cell>
          <cell r="I78">
            <v>0</v>
          </cell>
          <cell r="J78">
            <v>3170</v>
          </cell>
          <cell r="K78">
            <v>0</v>
          </cell>
          <cell r="L78">
            <v>522</v>
          </cell>
        </row>
        <row r="79">
          <cell r="A79" t="str">
            <v>7305</v>
          </cell>
          <cell r="B79" t="str">
            <v>ГРЕЦИЯ</v>
          </cell>
          <cell r="C79">
            <v>949</v>
          </cell>
          <cell r="D79">
            <v>0</v>
          </cell>
          <cell r="E79">
            <v>439</v>
          </cell>
          <cell r="F79">
            <v>1815</v>
          </cell>
          <cell r="G79">
            <v>1821</v>
          </cell>
          <cell r="H79">
            <v>3793</v>
          </cell>
          <cell r="I79">
            <v>0</v>
          </cell>
          <cell r="J79">
            <v>3170</v>
          </cell>
          <cell r="K79">
            <v>0</v>
          </cell>
          <cell r="L79">
            <v>522</v>
          </cell>
        </row>
        <row r="80">
          <cell r="A80" t="str">
            <v>7305</v>
          </cell>
          <cell r="B80" t="str">
            <v>США</v>
          </cell>
          <cell r="C80">
            <v>133</v>
          </cell>
          <cell r="D80">
            <v>1</v>
          </cell>
          <cell r="E80">
            <v>56</v>
          </cell>
          <cell r="F80">
            <v>133</v>
          </cell>
          <cell r="G80">
            <v>1</v>
          </cell>
          <cell r="H80">
            <v>1</v>
          </cell>
          <cell r="I80">
            <v>0</v>
          </cell>
          <cell r="J80">
            <v>0</v>
          </cell>
          <cell r="K80">
            <v>56</v>
          </cell>
        </row>
        <row r="81">
          <cell r="A81" t="str">
            <v>7305</v>
          </cell>
          <cell r="B81" t="str">
            <v>КАНАДА</v>
          </cell>
          <cell r="C81">
            <v>165</v>
          </cell>
          <cell r="D81">
            <v>18</v>
          </cell>
          <cell r="E81">
            <v>165</v>
          </cell>
          <cell r="F81">
            <v>165</v>
          </cell>
          <cell r="G81">
            <v>18</v>
          </cell>
          <cell r="H81">
            <v>0</v>
          </cell>
          <cell r="I81">
            <v>0</v>
          </cell>
          <cell r="J81">
            <v>0</v>
          </cell>
          <cell r="K81">
            <v>0</v>
          </cell>
        </row>
        <row r="82">
          <cell r="A82" t="str">
            <v>7305</v>
          </cell>
          <cell r="B82" t="str">
            <v>РЕСПУБЛИКА КОРЕЯ</v>
          </cell>
          <cell r="C82">
            <v>160</v>
          </cell>
          <cell r="D82">
            <v>160</v>
          </cell>
          <cell r="E82">
            <v>0</v>
          </cell>
          <cell r="F82">
            <v>0</v>
          </cell>
          <cell r="G82">
            <v>0</v>
          </cell>
          <cell r="H82">
            <v>0</v>
          </cell>
          <cell r="I82">
            <v>0</v>
          </cell>
          <cell r="J82">
            <v>0</v>
          </cell>
          <cell r="K82">
            <v>160</v>
          </cell>
        </row>
        <row r="83">
          <cell r="A83" t="str">
            <v>7305</v>
          </cell>
          <cell r="B83" t="str">
            <v>ИТАЛИЯ</v>
          </cell>
          <cell r="C83">
            <v>94</v>
          </cell>
          <cell r="D83">
            <v>0</v>
          </cell>
          <cell r="E83">
            <v>94</v>
          </cell>
          <cell r="F83">
            <v>0</v>
          </cell>
          <cell r="G83">
            <v>0</v>
          </cell>
          <cell r="H83">
            <v>0</v>
          </cell>
          <cell r="I83">
            <v>0</v>
          </cell>
          <cell r="J83">
            <v>0</v>
          </cell>
          <cell r="K83">
            <v>0</v>
          </cell>
        </row>
        <row r="84">
          <cell r="A84" t="str">
            <v>7305</v>
          </cell>
          <cell r="B84" t="str">
            <v>КАЗАХСТАН</v>
          </cell>
          <cell r="C84">
            <v>43</v>
          </cell>
          <cell r="D84">
            <v>10</v>
          </cell>
          <cell r="E84">
            <v>10</v>
          </cell>
          <cell r="F84">
            <v>43</v>
          </cell>
          <cell r="G84">
            <v>10</v>
          </cell>
          <cell r="H84">
            <v>43</v>
          </cell>
          <cell r="I84">
            <v>10</v>
          </cell>
          <cell r="J84">
            <v>10</v>
          </cell>
          <cell r="K84">
            <v>0</v>
          </cell>
          <cell r="L84">
            <v>0</v>
          </cell>
        </row>
        <row r="85">
          <cell r="A85" t="str">
            <v>7305</v>
          </cell>
          <cell r="B85" t="str">
            <v>ПОЛЬША</v>
          </cell>
          <cell r="C85">
            <v>27</v>
          </cell>
          <cell r="D85">
            <v>32</v>
          </cell>
          <cell r="E85">
            <v>32</v>
          </cell>
          <cell r="F85">
            <v>0</v>
          </cell>
          <cell r="G85">
            <v>32</v>
          </cell>
        </row>
        <row r="86">
          <cell r="A86" t="str">
            <v>7305</v>
          </cell>
          <cell r="B86" t="str">
            <v>ВЕЛИКОБРИТАНИЯ</v>
          </cell>
          <cell r="C86">
            <v>0</v>
          </cell>
          <cell r="D86">
            <v>0</v>
          </cell>
          <cell r="E86">
            <v>0</v>
          </cell>
          <cell r="F86">
            <v>0</v>
          </cell>
          <cell r="G86">
            <v>0</v>
          </cell>
          <cell r="H86">
            <v>16</v>
          </cell>
          <cell r="I86">
            <v>0</v>
          </cell>
          <cell r="J86">
            <v>0</v>
          </cell>
          <cell r="K86">
            <v>14</v>
          </cell>
          <cell r="L86">
            <v>1</v>
          </cell>
        </row>
        <row r="87">
          <cell r="A87" t="str">
            <v>7305</v>
          </cell>
          <cell r="B87" t="str">
            <v>ШВЕЙЦАРИЯ</v>
          </cell>
          <cell r="C87">
            <v>27</v>
          </cell>
          <cell r="D87">
            <v>3</v>
          </cell>
          <cell r="E87">
            <v>27</v>
          </cell>
          <cell r="F87">
            <v>27</v>
          </cell>
          <cell r="G87">
            <v>0</v>
          </cell>
          <cell r="H87">
            <v>0</v>
          </cell>
          <cell r="I87">
            <v>3</v>
          </cell>
          <cell r="J87">
            <v>0</v>
          </cell>
          <cell r="K87">
            <v>160</v>
          </cell>
        </row>
        <row r="88">
          <cell r="A88" t="str">
            <v>7305</v>
          </cell>
          <cell r="B88" t="str">
            <v>ФИНЛЯНДИЯ</v>
          </cell>
          <cell r="C88">
            <v>0</v>
          </cell>
          <cell r="D88">
            <v>3</v>
          </cell>
          <cell r="E88">
            <v>1</v>
          </cell>
          <cell r="F88">
            <v>0</v>
          </cell>
          <cell r="G88">
            <v>13</v>
          </cell>
          <cell r="H88">
            <v>0</v>
          </cell>
          <cell r="I88">
            <v>0</v>
          </cell>
          <cell r="J88">
            <v>2</v>
          </cell>
          <cell r="K88">
            <v>2</v>
          </cell>
          <cell r="L88">
            <v>5</v>
          </cell>
        </row>
        <row r="89">
          <cell r="A89" t="str">
            <v>7305</v>
          </cell>
          <cell r="B89" t="str">
            <v>ЭСТОНИЯ</v>
          </cell>
          <cell r="C89">
            <v>10</v>
          </cell>
          <cell r="D89">
            <v>10</v>
          </cell>
          <cell r="E89">
            <v>11</v>
          </cell>
          <cell r="F89">
            <v>133</v>
          </cell>
          <cell r="G89">
            <v>56</v>
          </cell>
          <cell r="H89">
            <v>1</v>
          </cell>
          <cell r="I89">
            <v>56</v>
          </cell>
          <cell r="J89">
            <v>0</v>
          </cell>
          <cell r="K89">
            <v>56</v>
          </cell>
        </row>
        <row r="90">
          <cell r="A90" t="str">
            <v>7305</v>
          </cell>
          <cell r="B90" t="str">
            <v>ТУРЦИЯ</v>
          </cell>
          <cell r="C90">
            <v>12</v>
          </cell>
          <cell r="D90">
            <v>4</v>
          </cell>
          <cell r="E90">
            <v>0</v>
          </cell>
          <cell r="F90">
            <v>12</v>
          </cell>
          <cell r="G90">
            <v>12</v>
          </cell>
          <cell r="H90">
            <v>4</v>
          </cell>
          <cell r="I90">
            <v>0</v>
          </cell>
          <cell r="J90">
            <v>0</v>
          </cell>
          <cell r="K90">
            <v>0</v>
          </cell>
          <cell r="L90">
            <v>0</v>
          </cell>
        </row>
        <row r="91">
          <cell r="A91" t="str">
            <v>7305</v>
          </cell>
          <cell r="B91" t="str">
            <v>ФРАНЦИЯ</v>
          </cell>
          <cell r="C91">
            <v>16</v>
          </cell>
          <cell r="D91">
            <v>16</v>
          </cell>
          <cell r="E91">
            <v>0</v>
          </cell>
          <cell r="F91">
            <v>0</v>
          </cell>
          <cell r="G91">
            <v>0</v>
          </cell>
          <cell r="H91">
            <v>16</v>
          </cell>
          <cell r="I91">
            <v>4922</v>
          </cell>
          <cell r="J91">
            <v>2634</v>
          </cell>
          <cell r="K91">
            <v>4656</v>
          </cell>
          <cell r="L91">
            <v>5285</v>
          </cell>
        </row>
        <row r="92">
          <cell r="A92" t="str">
            <v>7305</v>
          </cell>
          <cell r="B92" t="str">
            <v>ШВЕЦИЯ</v>
          </cell>
          <cell r="C92">
            <v>0</v>
          </cell>
          <cell r="D92">
            <v>4</v>
          </cell>
          <cell r="E92">
            <v>4</v>
          </cell>
          <cell r="F92">
            <v>0</v>
          </cell>
          <cell r="G92">
            <v>13</v>
          </cell>
          <cell r="H92">
            <v>0</v>
          </cell>
          <cell r="I92">
            <v>0</v>
          </cell>
          <cell r="J92">
            <v>2</v>
          </cell>
          <cell r="K92">
            <v>2</v>
          </cell>
          <cell r="L92">
            <v>5</v>
          </cell>
        </row>
        <row r="93">
          <cell r="A93" t="str">
            <v>7305</v>
          </cell>
          <cell r="B93" t="str">
            <v>АВСТРИЯ</v>
          </cell>
          <cell r="C93">
            <v>0</v>
          </cell>
          <cell r="D93">
            <v>0</v>
          </cell>
          <cell r="E93">
            <v>16</v>
          </cell>
          <cell r="F93">
            <v>0</v>
          </cell>
          <cell r="G93">
            <v>0</v>
          </cell>
          <cell r="H93">
            <v>16</v>
          </cell>
        </row>
        <row r="94">
          <cell r="A94" t="str">
            <v>7305</v>
          </cell>
          <cell r="B94" t="str">
            <v>ЛИТВА</v>
          </cell>
          <cell r="C94">
            <v>0</v>
          </cell>
          <cell r="D94">
            <v>0</v>
          </cell>
          <cell r="E94">
            <v>0</v>
          </cell>
          <cell r="F94">
            <v>0</v>
          </cell>
          <cell r="G94">
            <v>0</v>
          </cell>
          <cell r="H94">
            <v>0</v>
          </cell>
          <cell r="I94">
            <v>0</v>
          </cell>
          <cell r="J94">
            <v>0</v>
          </cell>
          <cell r="K94">
            <v>0</v>
          </cell>
          <cell r="L94">
            <v>0</v>
          </cell>
        </row>
        <row r="95">
          <cell r="A95" t="str">
            <v>7305</v>
          </cell>
          <cell r="B95" t="str">
            <v>НОРВЕГИЯ</v>
          </cell>
          <cell r="C95">
            <v>0</v>
          </cell>
          <cell r="D95">
            <v>0</v>
          </cell>
          <cell r="E95">
            <v>0</v>
          </cell>
        </row>
        <row r="96">
          <cell r="A96" t="str">
            <v>7305</v>
          </cell>
          <cell r="B96" t="str">
            <v>СЛОВЕНИЯ</v>
          </cell>
          <cell r="C96">
            <v>0</v>
          </cell>
          <cell r="D96">
            <v>0</v>
          </cell>
          <cell r="E96">
            <v>0</v>
          </cell>
          <cell r="F96">
            <v>0</v>
          </cell>
          <cell r="G96">
            <v>0</v>
          </cell>
          <cell r="H96">
            <v>0</v>
          </cell>
        </row>
        <row r="97">
          <cell r="A97" t="str">
            <v>7306</v>
          </cell>
          <cell r="B97" t="str">
            <v>УКРАИНА</v>
          </cell>
          <cell r="C97">
            <v>14082</v>
          </cell>
          <cell r="D97">
            <v>12809</v>
          </cell>
          <cell r="E97">
            <v>14264</v>
          </cell>
          <cell r="F97">
            <v>15609</v>
          </cell>
          <cell r="G97">
            <v>17199</v>
          </cell>
          <cell r="H97">
            <v>22229</v>
          </cell>
          <cell r="I97">
            <v>16677</v>
          </cell>
          <cell r="J97">
            <v>18803</v>
          </cell>
          <cell r="K97">
            <v>8880</v>
          </cell>
          <cell r="L97">
            <v>3450</v>
          </cell>
        </row>
        <row r="98">
          <cell r="A98" t="str">
            <v>7306</v>
          </cell>
          <cell r="B98" t="str">
            <v>ДАНИЯ</v>
          </cell>
          <cell r="C98">
            <v>88</v>
          </cell>
          <cell r="D98">
            <v>300</v>
          </cell>
          <cell r="E98">
            <v>278</v>
          </cell>
          <cell r="F98">
            <v>544</v>
          </cell>
          <cell r="G98">
            <v>532</v>
          </cell>
          <cell r="H98">
            <v>1179</v>
          </cell>
          <cell r="I98">
            <v>1126</v>
          </cell>
          <cell r="J98">
            <v>151</v>
          </cell>
          <cell r="K98">
            <v>83</v>
          </cell>
          <cell r="L98">
            <v>11</v>
          </cell>
        </row>
        <row r="99">
          <cell r="A99" t="str">
            <v>7306</v>
          </cell>
          <cell r="B99" t="str">
            <v>ФИНЛЯНДИЯ</v>
          </cell>
          <cell r="C99">
            <v>154</v>
          </cell>
          <cell r="D99">
            <v>297</v>
          </cell>
          <cell r="E99">
            <v>143</v>
          </cell>
          <cell r="F99">
            <v>197</v>
          </cell>
          <cell r="G99">
            <v>223</v>
          </cell>
          <cell r="H99">
            <v>148</v>
          </cell>
          <cell r="I99">
            <v>316</v>
          </cell>
          <cell r="J99">
            <v>333</v>
          </cell>
          <cell r="K99">
            <v>108</v>
          </cell>
          <cell r="L99">
            <v>115</v>
          </cell>
        </row>
        <row r="100">
          <cell r="A100" t="str">
            <v>7306</v>
          </cell>
          <cell r="B100" t="str">
            <v>ГЕРМАНИЯ</v>
          </cell>
          <cell r="C100">
            <v>158</v>
          </cell>
          <cell r="D100">
            <v>141</v>
          </cell>
          <cell r="E100">
            <v>207</v>
          </cell>
          <cell r="F100">
            <v>271</v>
          </cell>
          <cell r="G100">
            <v>205</v>
          </cell>
          <cell r="H100">
            <v>71</v>
          </cell>
          <cell r="I100">
            <v>154</v>
          </cell>
          <cell r="J100">
            <v>332</v>
          </cell>
          <cell r="K100">
            <v>40</v>
          </cell>
          <cell r="L100">
            <v>27</v>
          </cell>
        </row>
        <row r="101">
          <cell r="A101" t="str">
            <v>7306</v>
          </cell>
          <cell r="B101" t="str">
            <v>ПОЛЬША</v>
          </cell>
          <cell r="C101">
            <v>18</v>
          </cell>
          <cell r="D101">
            <v>58</v>
          </cell>
          <cell r="E101">
            <v>12</v>
          </cell>
          <cell r="F101">
            <v>10</v>
          </cell>
          <cell r="G101">
            <v>65</v>
          </cell>
          <cell r="H101">
            <v>113</v>
          </cell>
          <cell r="I101">
            <v>465</v>
          </cell>
          <cell r="J101">
            <v>404</v>
          </cell>
          <cell r="K101">
            <v>80</v>
          </cell>
          <cell r="L101">
            <v>69</v>
          </cell>
        </row>
        <row r="102">
          <cell r="A102" t="str">
            <v>7306</v>
          </cell>
          <cell r="B102" t="str">
            <v>ЯПОНИЯ</v>
          </cell>
          <cell r="C102">
            <v>456</v>
          </cell>
          <cell r="D102">
            <v>0</v>
          </cell>
          <cell r="E102">
            <v>0</v>
          </cell>
          <cell r="F102">
            <v>421</v>
          </cell>
          <cell r="G102">
            <v>0</v>
          </cell>
          <cell r="H102">
            <v>0</v>
          </cell>
          <cell r="I102">
            <v>0</v>
          </cell>
          <cell r="J102">
            <v>0</v>
          </cell>
          <cell r="K102">
            <v>0</v>
          </cell>
          <cell r="L102">
            <v>7</v>
          </cell>
        </row>
        <row r="103">
          <cell r="A103" t="str">
            <v>7306</v>
          </cell>
          <cell r="B103" t="str">
            <v>НОРВЕГИЯ</v>
          </cell>
          <cell r="C103">
            <v>0</v>
          </cell>
          <cell r="D103">
            <v>0</v>
          </cell>
          <cell r="E103">
            <v>2</v>
          </cell>
          <cell r="F103">
            <v>778</v>
          </cell>
          <cell r="G103">
            <v>0</v>
          </cell>
          <cell r="H103">
            <v>2</v>
          </cell>
          <cell r="I103">
            <v>2</v>
          </cell>
          <cell r="J103">
            <v>80</v>
          </cell>
          <cell r="K103">
            <v>778</v>
          </cell>
          <cell r="L103">
            <v>80</v>
          </cell>
        </row>
        <row r="104">
          <cell r="A104" t="str">
            <v>7306</v>
          </cell>
          <cell r="B104" t="str">
            <v>ТУРЦИЯ</v>
          </cell>
          <cell r="C104">
            <v>71</v>
          </cell>
          <cell r="D104">
            <v>32</v>
          </cell>
          <cell r="E104">
            <v>7</v>
          </cell>
          <cell r="F104">
            <v>118</v>
          </cell>
          <cell r="G104">
            <v>113</v>
          </cell>
          <cell r="H104">
            <v>28</v>
          </cell>
          <cell r="I104">
            <v>23</v>
          </cell>
          <cell r="J104">
            <v>114</v>
          </cell>
          <cell r="K104">
            <v>11</v>
          </cell>
          <cell r="L104">
            <v>21</v>
          </cell>
        </row>
        <row r="105">
          <cell r="A105" t="str">
            <v>7306</v>
          </cell>
          <cell r="B105" t="str">
            <v>ИТАЛИЯ</v>
          </cell>
          <cell r="C105">
            <v>14</v>
          </cell>
          <cell r="D105">
            <v>183</v>
          </cell>
          <cell r="E105">
            <v>106</v>
          </cell>
          <cell r="F105">
            <v>32</v>
          </cell>
          <cell r="G105">
            <v>1</v>
          </cell>
          <cell r="H105">
            <v>13</v>
          </cell>
          <cell r="I105">
            <v>22</v>
          </cell>
          <cell r="J105">
            <v>104</v>
          </cell>
          <cell r="K105">
            <v>8</v>
          </cell>
          <cell r="L105">
            <v>2</v>
          </cell>
        </row>
        <row r="106">
          <cell r="A106" t="str">
            <v>7306</v>
          </cell>
          <cell r="B106" t="str">
            <v>МОЛДАВИЯ</v>
          </cell>
          <cell r="C106">
            <v>60</v>
          </cell>
          <cell r="D106">
            <v>59</v>
          </cell>
          <cell r="E106">
            <v>120</v>
          </cell>
          <cell r="F106">
            <v>58</v>
          </cell>
          <cell r="G106">
            <v>120</v>
          </cell>
          <cell r="H106">
            <v>58</v>
          </cell>
          <cell r="I106">
            <v>59</v>
          </cell>
          <cell r="J106">
            <v>332</v>
          </cell>
          <cell r="K106">
            <v>40</v>
          </cell>
          <cell r="L106">
            <v>27</v>
          </cell>
        </row>
        <row r="107">
          <cell r="A107" t="str">
            <v>7306</v>
          </cell>
          <cell r="B107" t="str">
            <v>ИСПАНИЯ</v>
          </cell>
          <cell r="C107">
            <v>15</v>
          </cell>
          <cell r="D107">
            <v>24</v>
          </cell>
          <cell r="E107">
            <v>18</v>
          </cell>
          <cell r="F107">
            <v>32</v>
          </cell>
          <cell r="G107">
            <v>60</v>
          </cell>
          <cell r="H107">
            <v>22</v>
          </cell>
          <cell r="I107">
            <v>53</v>
          </cell>
          <cell r="J107">
            <v>49</v>
          </cell>
          <cell r="K107">
            <v>19</v>
          </cell>
          <cell r="L107">
            <v>18</v>
          </cell>
        </row>
        <row r="108">
          <cell r="A108" t="str">
            <v>7306</v>
          </cell>
          <cell r="B108" t="str">
            <v>ЛАТВИЯ</v>
          </cell>
          <cell r="C108">
            <v>0</v>
          </cell>
          <cell r="D108">
            <v>27</v>
          </cell>
          <cell r="E108">
            <v>8</v>
          </cell>
          <cell r="F108">
            <v>56</v>
          </cell>
          <cell r="G108">
            <v>40</v>
          </cell>
          <cell r="H108">
            <v>45</v>
          </cell>
          <cell r="I108">
            <v>26</v>
          </cell>
          <cell r="J108">
            <v>37</v>
          </cell>
          <cell r="K108">
            <v>16</v>
          </cell>
          <cell r="L108">
            <v>0</v>
          </cell>
        </row>
        <row r="109">
          <cell r="A109" t="str">
            <v>7306</v>
          </cell>
          <cell r="B109" t="str">
            <v>ШВЕЦИЯ</v>
          </cell>
          <cell r="C109">
            <v>61</v>
          </cell>
          <cell r="D109">
            <v>21</v>
          </cell>
          <cell r="E109">
            <v>73</v>
          </cell>
          <cell r="F109">
            <v>14</v>
          </cell>
          <cell r="G109">
            <v>28</v>
          </cell>
          <cell r="H109">
            <v>12</v>
          </cell>
          <cell r="I109">
            <v>9</v>
          </cell>
          <cell r="J109">
            <v>1</v>
          </cell>
          <cell r="K109">
            <v>12</v>
          </cell>
          <cell r="L109">
            <v>9</v>
          </cell>
        </row>
        <row r="110">
          <cell r="A110" t="str">
            <v>7306</v>
          </cell>
          <cell r="B110" t="str">
            <v>КАЗАХСТАН</v>
          </cell>
          <cell r="C110">
            <v>8</v>
          </cell>
          <cell r="D110">
            <v>12</v>
          </cell>
          <cell r="E110">
            <v>12</v>
          </cell>
          <cell r="F110">
            <v>15</v>
          </cell>
          <cell r="G110">
            <v>73</v>
          </cell>
          <cell r="H110">
            <v>30</v>
          </cell>
          <cell r="I110">
            <v>9</v>
          </cell>
          <cell r="J110">
            <v>22</v>
          </cell>
          <cell r="K110">
            <v>59</v>
          </cell>
        </row>
        <row r="111">
          <cell r="A111" t="str">
            <v>7306</v>
          </cell>
          <cell r="B111" t="str">
            <v>ЛИТВА</v>
          </cell>
          <cell r="C111">
            <v>0</v>
          </cell>
          <cell r="D111">
            <v>0</v>
          </cell>
          <cell r="E111">
            <v>27</v>
          </cell>
          <cell r="F111">
            <v>24</v>
          </cell>
          <cell r="G111">
            <v>37</v>
          </cell>
          <cell r="H111">
            <v>36</v>
          </cell>
          <cell r="I111">
            <v>61</v>
          </cell>
          <cell r="J111">
            <v>5</v>
          </cell>
          <cell r="K111">
            <v>25</v>
          </cell>
          <cell r="L111">
            <v>0</v>
          </cell>
        </row>
        <row r="112">
          <cell r="A112" t="str">
            <v>7306</v>
          </cell>
          <cell r="B112" t="str">
            <v>ФРАНЦИЯ</v>
          </cell>
          <cell r="C112">
            <v>41</v>
          </cell>
          <cell r="D112">
            <v>34</v>
          </cell>
          <cell r="E112">
            <v>28</v>
          </cell>
          <cell r="F112">
            <v>13</v>
          </cell>
          <cell r="G112">
            <v>0</v>
          </cell>
          <cell r="H112">
            <v>25</v>
          </cell>
          <cell r="I112">
            <v>2</v>
          </cell>
          <cell r="J112">
            <v>44</v>
          </cell>
          <cell r="K112">
            <v>2</v>
          </cell>
          <cell r="L112">
            <v>0</v>
          </cell>
        </row>
        <row r="113">
          <cell r="A113" t="str">
            <v>7306</v>
          </cell>
          <cell r="B113" t="str">
            <v>БЕЛОРУССИЯ</v>
          </cell>
          <cell r="C113">
            <v>4</v>
          </cell>
          <cell r="D113">
            <v>92</v>
          </cell>
          <cell r="E113">
            <v>66</v>
          </cell>
          <cell r="F113">
            <v>4</v>
          </cell>
          <cell r="G113">
            <v>4</v>
          </cell>
          <cell r="H113">
            <v>92</v>
          </cell>
          <cell r="I113">
            <v>0</v>
          </cell>
          <cell r="J113">
            <v>0</v>
          </cell>
          <cell r="K113">
            <v>66</v>
          </cell>
          <cell r="L113">
            <v>2</v>
          </cell>
        </row>
        <row r="114">
          <cell r="A114" t="str">
            <v>7306</v>
          </cell>
          <cell r="B114" t="str">
            <v>СЛОВЕНИЯ</v>
          </cell>
          <cell r="C114">
            <v>2</v>
          </cell>
          <cell r="D114">
            <v>25</v>
          </cell>
          <cell r="E114">
            <v>23</v>
          </cell>
          <cell r="F114">
            <v>21</v>
          </cell>
          <cell r="G114">
            <v>10</v>
          </cell>
          <cell r="H114">
            <v>2</v>
          </cell>
          <cell r="I114">
            <v>49</v>
          </cell>
          <cell r="J114">
            <v>11</v>
          </cell>
          <cell r="K114">
            <v>0</v>
          </cell>
          <cell r="L114">
            <v>0</v>
          </cell>
        </row>
        <row r="115">
          <cell r="A115" t="str">
            <v>7306</v>
          </cell>
          <cell r="B115">
            <v>60</v>
          </cell>
          <cell r="C115">
            <v>60</v>
          </cell>
          <cell r="D115">
            <v>13</v>
          </cell>
          <cell r="E115">
            <v>60</v>
          </cell>
          <cell r="F115">
            <v>60</v>
          </cell>
          <cell r="G115">
            <v>13</v>
          </cell>
          <cell r="H115">
            <v>60</v>
          </cell>
          <cell r="I115">
            <v>13</v>
          </cell>
          <cell r="J115">
            <v>0</v>
          </cell>
          <cell r="K115">
            <v>0</v>
          </cell>
          <cell r="L115">
            <v>6</v>
          </cell>
        </row>
        <row r="116">
          <cell r="A116" t="str">
            <v>7306</v>
          </cell>
          <cell r="B116" t="str">
            <v>АВСТРИЯ</v>
          </cell>
          <cell r="C116">
            <v>0</v>
          </cell>
          <cell r="D116">
            <v>15</v>
          </cell>
          <cell r="E116">
            <v>48</v>
          </cell>
          <cell r="F116">
            <v>37</v>
          </cell>
          <cell r="G116">
            <v>9</v>
          </cell>
          <cell r="H116">
            <v>5</v>
          </cell>
          <cell r="I116">
            <v>4</v>
          </cell>
          <cell r="J116">
            <v>2</v>
          </cell>
          <cell r="K116">
            <v>8</v>
          </cell>
          <cell r="L116">
            <v>4</v>
          </cell>
        </row>
        <row r="117">
          <cell r="A117" t="str">
            <v>7306</v>
          </cell>
          <cell r="B117" t="str">
            <v>РУМЫНИЯ</v>
          </cell>
          <cell r="C117">
            <v>0</v>
          </cell>
          <cell r="D117">
            <v>0</v>
          </cell>
          <cell r="E117">
            <v>26</v>
          </cell>
          <cell r="F117">
            <v>29</v>
          </cell>
          <cell r="G117">
            <v>26</v>
          </cell>
          <cell r="H117">
            <v>28</v>
          </cell>
          <cell r="I117">
            <v>46</v>
          </cell>
          <cell r="J117">
            <v>1</v>
          </cell>
          <cell r="K117">
            <v>1</v>
          </cell>
        </row>
        <row r="118">
          <cell r="A118" t="str">
            <v>7306</v>
          </cell>
          <cell r="B118" t="str">
            <v>РЕСПУБЛИКА КОРЕЯ</v>
          </cell>
          <cell r="C118">
            <v>2</v>
          </cell>
          <cell r="D118">
            <v>1</v>
          </cell>
          <cell r="E118">
            <v>1</v>
          </cell>
          <cell r="F118">
            <v>13</v>
          </cell>
          <cell r="G118">
            <v>33</v>
          </cell>
          <cell r="H118">
            <v>11</v>
          </cell>
          <cell r="I118">
            <v>0</v>
          </cell>
          <cell r="J118">
            <v>43</v>
          </cell>
          <cell r="K118">
            <v>23</v>
          </cell>
          <cell r="L118">
            <v>2</v>
          </cell>
        </row>
        <row r="119">
          <cell r="A119" t="str">
            <v>7306</v>
          </cell>
          <cell r="B119" t="str">
            <v>США</v>
          </cell>
          <cell r="C119">
            <v>0</v>
          </cell>
          <cell r="D119">
            <v>4</v>
          </cell>
          <cell r="E119">
            <v>0</v>
          </cell>
          <cell r="F119">
            <v>0</v>
          </cell>
          <cell r="G119">
            <v>42</v>
          </cell>
          <cell r="H119">
            <v>27</v>
          </cell>
          <cell r="I119">
            <v>12</v>
          </cell>
          <cell r="J119">
            <v>25</v>
          </cell>
          <cell r="K119">
            <v>4</v>
          </cell>
          <cell r="L119">
            <v>13</v>
          </cell>
        </row>
        <row r="120">
          <cell r="A120" t="str">
            <v>7306</v>
          </cell>
          <cell r="B120" t="str">
            <v>ШВЕЙЦАРИЯ</v>
          </cell>
          <cell r="C120">
            <v>15</v>
          </cell>
          <cell r="D120">
            <v>0</v>
          </cell>
          <cell r="E120">
            <v>1</v>
          </cell>
          <cell r="F120">
            <v>1</v>
          </cell>
          <cell r="G120">
            <v>2</v>
          </cell>
          <cell r="H120">
            <v>0</v>
          </cell>
          <cell r="I120">
            <v>79</v>
          </cell>
          <cell r="J120">
            <v>14</v>
          </cell>
          <cell r="K120">
            <v>0</v>
          </cell>
          <cell r="L120">
            <v>7</v>
          </cell>
        </row>
        <row r="121">
          <cell r="A121" t="str">
            <v>7306</v>
          </cell>
          <cell r="B121" t="str">
            <v>КАНАДА</v>
          </cell>
          <cell r="C121">
            <v>0</v>
          </cell>
          <cell r="D121">
            <v>0</v>
          </cell>
          <cell r="E121">
            <v>19</v>
          </cell>
          <cell r="F121">
            <v>38</v>
          </cell>
          <cell r="G121">
            <v>19</v>
          </cell>
          <cell r="H121">
            <v>0</v>
          </cell>
          <cell r="I121">
            <v>4</v>
          </cell>
          <cell r="J121">
            <v>0</v>
          </cell>
          <cell r="K121">
            <v>6</v>
          </cell>
          <cell r="L121">
            <v>4</v>
          </cell>
        </row>
        <row r="122">
          <cell r="A122" t="str">
            <v>7306</v>
          </cell>
          <cell r="B122" t="str">
            <v>ЭСТОНИЯ</v>
          </cell>
          <cell r="C122">
            <v>0</v>
          </cell>
          <cell r="D122">
            <v>0</v>
          </cell>
          <cell r="E122">
            <v>3</v>
          </cell>
          <cell r="F122">
            <v>0</v>
          </cell>
          <cell r="G122">
            <v>0</v>
          </cell>
          <cell r="H122">
            <v>1</v>
          </cell>
          <cell r="I122">
            <v>51</v>
          </cell>
          <cell r="J122">
            <v>51</v>
          </cell>
          <cell r="K122">
            <v>3</v>
          </cell>
          <cell r="L122">
            <v>3</v>
          </cell>
        </row>
        <row r="123">
          <cell r="A123" t="str">
            <v>7306</v>
          </cell>
          <cell r="B123" t="str">
            <v>ВЕЛИКОБРИТАНИЯ</v>
          </cell>
          <cell r="C123">
            <v>0</v>
          </cell>
          <cell r="D123">
            <v>1</v>
          </cell>
          <cell r="E123">
            <v>22</v>
          </cell>
          <cell r="F123">
            <v>0</v>
          </cell>
          <cell r="G123">
            <v>9</v>
          </cell>
          <cell r="H123">
            <v>7</v>
          </cell>
          <cell r="I123">
            <v>7</v>
          </cell>
          <cell r="J123">
            <v>4</v>
          </cell>
          <cell r="K123">
            <v>3</v>
          </cell>
          <cell r="L123">
            <v>0</v>
          </cell>
        </row>
        <row r="124">
          <cell r="A124" t="str">
            <v>7306</v>
          </cell>
          <cell r="B124" t="str">
            <v>СЛОВАКИЯ</v>
          </cell>
          <cell r="C124">
            <v>4</v>
          </cell>
          <cell r="D124">
            <v>5</v>
          </cell>
          <cell r="E124">
            <v>5</v>
          </cell>
          <cell r="F124">
            <v>5</v>
          </cell>
          <cell r="G124">
            <v>1</v>
          </cell>
          <cell r="H124">
            <v>0</v>
          </cell>
          <cell r="I124">
            <v>15</v>
          </cell>
          <cell r="J124">
            <v>13</v>
          </cell>
          <cell r="K124">
            <v>5</v>
          </cell>
          <cell r="L124">
            <v>1</v>
          </cell>
        </row>
        <row r="125">
          <cell r="A125" t="str">
            <v>7306</v>
          </cell>
          <cell r="B125" t="str">
            <v>НИДЕРЛАНДЫ</v>
          </cell>
          <cell r="C125">
            <v>2</v>
          </cell>
          <cell r="D125">
            <v>0</v>
          </cell>
          <cell r="E125">
            <v>1</v>
          </cell>
          <cell r="F125">
            <v>17</v>
          </cell>
          <cell r="G125">
            <v>3</v>
          </cell>
          <cell r="H125">
            <v>1</v>
          </cell>
          <cell r="I125">
            <v>0</v>
          </cell>
          <cell r="J125">
            <v>6</v>
          </cell>
          <cell r="K125">
            <v>4</v>
          </cell>
          <cell r="L125">
            <v>2</v>
          </cell>
        </row>
        <row r="126">
          <cell r="A126" t="str">
            <v>7306</v>
          </cell>
          <cell r="B126" t="str">
            <v>ЧЕХИЯ</v>
          </cell>
          <cell r="C126">
            <v>8</v>
          </cell>
          <cell r="D126">
            <v>5</v>
          </cell>
          <cell r="E126">
            <v>1</v>
          </cell>
          <cell r="F126">
            <v>1</v>
          </cell>
          <cell r="G126">
            <v>0</v>
          </cell>
          <cell r="H126">
            <v>4</v>
          </cell>
          <cell r="I126">
            <v>8</v>
          </cell>
          <cell r="J126">
            <v>9</v>
          </cell>
          <cell r="K126">
            <v>0</v>
          </cell>
          <cell r="L126">
            <v>1</v>
          </cell>
        </row>
        <row r="127">
          <cell r="A127" t="str">
            <v>7306</v>
          </cell>
          <cell r="B127" t="str">
            <v>БЕЛЬГИЯ</v>
          </cell>
          <cell r="C127">
            <v>1</v>
          </cell>
          <cell r="D127">
            <v>1</v>
          </cell>
          <cell r="E127">
            <v>3</v>
          </cell>
          <cell r="F127">
            <v>0</v>
          </cell>
          <cell r="G127">
            <v>8</v>
          </cell>
          <cell r="H127">
            <v>0</v>
          </cell>
          <cell r="I127">
            <v>0</v>
          </cell>
          <cell r="J127">
            <v>13</v>
          </cell>
          <cell r="K127">
            <v>5</v>
          </cell>
          <cell r="L127">
            <v>0</v>
          </cell>
        </row>
        <row r="128">
          <cell r="A128" t="str">
            <v>7306</v>
          </cell>
          <cell r="B128" t="str">
            <v>УЗБЕКИСТАН</v>
          </cell>
          <cell r="C128">
            <v>25</v>
          </cell>
          <cell r="D128">
            <v>0</v>
          </cell>
          <cell r="E128">
            <v>25</v>
          </cell>
          <cell r="F128">
            <v>0</v>
          </cell>
          <cell r="G128">
            <v>0</v>
          </cell>
          <cell r="H128">
            <v>0</v>
          </cell>
          <cell r="I128">
            <v>0</v>
          </cell>
          <cell r="J128">
            <v>0</v>
          </cell>
          <cell r="K128">
            <v>0</v>
          </cell>
          <cell r="L128">
            <v>0</v>
          </cell>
        </row>
        <row r="129">
          <cell r="A129" t="str">
            <v>7306</v>
          </cell>
          <cell r="B129" t="str">
            <v>БОЛГАРИЯ</v>
          </cell>
          <cell r="C129">
            <v>21</v>
          </cell>
          <cell r="D129">
            <v>21</v>
          </cell>
          <cell r="E129">
            <v>21</v>
          </cell>
          <cell r="F129">
            <v>0</v>
          </cell>
          <cell r="G129">
            <v>3</v>
          </cell>
          <cell r="H129">
            <v>0</v>
          </cell>
          <cell r="I129">
            <v>0</v>
          </cell>
          <cell r="J129">
            <v>0</v>
          </cell>
          <cell r="K129">
            <v>3</v>
          </cell>
        </row>
        <row r="130">
          <cell r="A130" t="str">
            <v>7306</v>
          </cell>
          <cell r="B130" t="str">
            <v>ВЕНГРИЯ</v>
          </cell>
          <cell r="C130">
            <v>4</v>
          </cell>
          <cell r="D130">
            <v>0</v>
          </cell>
          <cell r="E130">
            <v>6</v>
          </cell>
          <cell r="F130">
            <v>4</v>
          </cell>
          <cell r="G130">
            <v>0</v>
          </cell>
          <cell r="H130">
            <v>6</v>
          </cell>
          <cell r="I130">
            <v>6</v>
          </cell>
          <cell r="J130">
            <v>4</v>
          </cell>
          <cell r="K130">
            <v>0</v>
          </cell>
          <cell r="L130">
            <v>1</v>
          </cell>
        </row>
        <row r="131">
          <cell r="A131" t="str">
            <v>7306</v>
          </cell>
          <cell r="B131" t="str">
            <v>ИРЛАНДИЯ</v>
          </cell>
          <cell r="C131">
            <v>3</v>
          </cell>
          <cell r="D131">
            <v>6</v>
          </cell>
          <cell r="E131">
            <v>0</v>
          </cell>
          <cell r="F131">
            <v>2</v>
          </cell>
          <cell r="G131">
            <v>3</v>
          </cell>
          <cell r="H131">
            <v>6</v>
          </cell>
          <cell r="I131">
            <v>6</v>
          </cell>
          <cell r="J131">
            <v>0</v>
          </cell>
          <cell r="K131">
            <v>2</v>
          </cell>
          <cell r="L131">
            <v>0</v>
          </cell>
        </row>
        <row r="132">
          <cell r="A132" t="str">
            <v>7306</v>
          </cell>
          <cell r="B132" t="str">
            <v>ТАЙВАНЬ</v>
          </cell>
          <cell r="C132">
            <v>7</v>
          </cell>
          <cell r="D132">
            <v>7</v>
          </cell>
          <cell r="E132">
            <v>0</v>
          </cell>
          <cell r="F132">
            <v>0</v>
          </cell>
          <cell r="G132">
            <v>42</v>
          </cell>
          <cell r="H132">
            <v>27</v>
          </cell>
          <cell r="I132">
            <v>12</v>
          </cell>
          <cell r="J132">
            <v>25</v>
          </cell>
          <cell r="K132">
            <v>4</v>
          </cell>
          <cell r="L132">
            <v>13</v>
          </cell>
        </row>
        <row r="133">
          <cell r="A133" t="str">
            <v>7306</v>
          </cell>
          <cell r="B133" t="str">
            <v>ЮГОСЛАВИЯ</v>
          </cell>
          <cell r="C133">
            <v>0</v>
          </cell>
          <cell r="D133">
            <v>4</v>
          </cell>
          <cell r="E133">
            <v>0</v>
          </cell>
          <cell r="F133">
            <v>1</v>
          </cell>
          <cell r="G133">
            <v>0</v>
          </cell>
          <cell r="H133">
            <v>1</v>
          </cell>
          <cell r="I133">
            <v>1</v>
          </cell>
          <cell r="J133">
            <v>1</v>
          </cell>
          <cell r="K133">
            <v>1</v>
          </cell>
        </row>
        <row r="134">
          <cell r="A134" t="str">
            <v>7306</v>
          </cell>
          <cell r="B134" t="str">
            <v>КИТАЙ</v>
          </cell>
          <cell r="C134">
            <v>1</v>
          </cell>
          <cell r="D134">
            <v>0</v>
          </cell>
          <cell r="E134">
            <v>0</v>
          </cell>
          <cell r="F134">
            <v>0</v>
          </cell>
          <cell r="G134">
            <v>1</v>
          </cell>
          <cell r="H134">
            <v>0</v>
          </cell>
          <cell r="I134">
            <v>0</v>
          </cell>
          <cell r="J134">
            <v>1</v>
          </cell>
          <cell r="K134">
            <v>1</v>
          </cell>
        </row>
        <row r="135">
          <cell r="A135" t="str">
            <v>7306</v>
          </cell>
          <cell r="B135" t="str">
            <v>СИНГАПУР</v>
          </cell>
          <cell r="C135">
            <v>0</v>
          </cell>
          <cell r="D135">
            <v>3</v>
          </cell>
          <cell r="E135">
            <v>0</v>
          </cell>
          <cell r="F135">
            <v>3</v>
          </cell>
          <cell r="G135">
            <v>0</v>
          </cell>
          <cell r="H135">
            <v>0</v>
          </cell>
          <cell r="I135">
            <v>0</v>
          </cell>
          <cell r="J135">
            <v>0</v>
          </cell>
          <cell r="K135">
            <v>3</v>
          </cell>
          <cell r="L135">
            <v>21</v>
          </cell>
        </row>
        <row r="136">
          <cell r="A136" t="str">
            <v>7306</v>
          </cell>
          <cell r="B136" t="str">
            <v>ХОРВАТИЯ</v>
          </cell>
          <cell r="C136">
            <v>0</v>
          </cell>
          <cell r="D136">
            <v>0</v>
          </cell>
          <cell r="E136">
            <v>0</v>
          </cell>
          <cell r="F136">
            <v>0</v>
          </cell>
          <cell r="G136">
            <v>0</v>
          </cell>
          <cell r="H136">
            <v>0</v>
          </cell>
          <cell r="I136">
            <v>0</v>
          </cell>
          <cell r="J136">
            <v>3</v>
          </cell>
          <cell r="K136">
            <v>0</v>
          </cell>
          <cell r="L136">
            <v>0</v>
          </cell>
        </row>
        <row r="137">
          <cell r="A137" t="str">
            <v>7306</v>
          </cell>
          <cell r="B137" t="str">
            <v>ОБЪЕДИНЕННЫЕ АРАБ</v>
          </cell>
          <cell r="C137">
            <v>0</v>
          </cell>
          <cell r="D137">
            <v>1</v>
          </cell>
          <cell r="E137">
            <v>0</v>
          </cell>
          <cell r="F137">
            <v>0</v>
          </cell>
          <cell r="G137">
            <v>0</v>
          </cell>
          <cell r="H137">
            <v>0</v>
          </cell>
          <cell r="I137">
            <v>0</v>
          </cell>
          <cell r="J137">
            <v>1</v>
          </cell>
          <cell r="K137">
            <v>1</v>
          </cell>
          <cell r="L137">
            <v>3450</v>
          </cell>
        </row>
        <row r="138">
          <cell r="A138" t="str">
            <v>7306</v>
          </cell>
          <cell r="B138" t="str">
            <v>ЕГИПЕТ</v>
          </cell>
          <cell r="C138">
            <v>1</v>
          </cell>
          <cell r="D138">
            <v>1</v>
          </cell>
          <cell r="E138">
            <v>0</v>
          </cell>
          <cell r="F138">
            <v>0</v>
          </cell>
          <cell r="G138">
            <v>1</v>
          </cell>
          <cell r="H138">
            <v>148</v>
          </cell>
          <cell r="I138">
            <v>316</v>
          </cell>
          <cell r="J138">
            <v>333</v>
          </cell>
          <cell r="K138">
            <v>108</v>
          </cell>
          <cell r="L138">
            <v>115</v>
          </cell>
        </row>
        <row r="139">
          <cell r="A139" t="str">
            <v>7306</v>
          </cell>
          <cell r="B139" t="str">
            <v>МОНГОЛИЯ</v>
          </cell>
          <cell r="C139">
            <v>1</v>
          </cell>
          <cell r="D139">
            <v>1</v>
          </cell>
          <cell r="E139">
            <v>28</v>
          </cell>
          <cell r="F139">
            <v>13</v>
          </cell>
          <cell r="G139">
            <v>0</v>
          </cell>
          <cell r="H139">
            <v>25</v>
          </cell>
          <cell r="I139">
            <v>2</v>
          </cell>
          <cell r="J139">
            <v>44</v>
          </cell>
          <cell r="K139">
            <v>2</v>
          </cell>
          <cell r="L139">
            <v>0</v>
          </cell>
        </row>
        <row r="140">
          <cell r="A140" t="str">
            <v>7306</v>
          </cell>
          <cell r="B140" t="str">
            <v>АЛЖИР</v>
          </cell>
          <cell r="C140">
            <v>0</v>
          </cell>
          <cell r="D140">
            <v>0</v>
          </cell>
          <cell r="E140">
            <v>0</v>
          </cell>
          <cell r="F140">
            <v>0</v>
          </cell>
          <cell r="G140">
            <v>0</v>
          </cell>
          <cell r="H140">
            <v>0</v>
          </cell>
          <cell r="I140">
            <v>0</v>
          </cell>
          <cell r="J140">
            <v>3</v>
          </cell>
        </row>
        <row r="141">
          <cell r="A141" t="str">
            <v>7306</v>
          </cell>
          <cell r="B141" t="str">
            <v>ГРЕЦИЯ</v>
          </cell>
          <cell r="C141">
            <v>0</v>
          </cell>
          <cell r="D141">
            <v>0</v>
          </cell>
          <cell r="E141">
            <v>0</v>
          </cell>
          <cell r="F141">
            <v>0</v>
          </cell>
          <cell r="G141">
            <v>0</v>
          </cell>
          <cell r="H141">
            <v>0</v>
          </cell>
          <cell r="I141">
            <v>0</v>
          </cell>
          <cell r="J141">
            <v>0</v>
          </cell>
          <cell r="K141">
            <v>0</v>
          </cell>
          <cell r="L141">
            <v>0</v>
          </cell>
        </row>
        <row r="142">
          <cell r="A142" t="str">
            <v>7306</v>
          </cell>
          <cell r="B142" t="str">
            <v>ИЗРАИЛЬ</v>
          </cell>
          <cell r="C142">
            <v>0</v>
          </cell>
          <cell r="D142">
            <v>0</v>
          </cell>
          <cell r="E142">
            <v>0</v>
          </cell>
          <cell r="F142">
            <v>0</v>
          </cell>
          <cell r="G142">
            <v>0</v>
          </cell>
          <cell r="H142">
            <v>0</v>
          </cell>
          <cell r="I142">
            <v>0</v>
          </cell>
          <cell r="J142">
            <v>0</v>
          </cell>
          <cell r="K142">
            <v>0</v>
          </cell>
          <cell r="L142">
            <v>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кет 430"/>
      <sheetName val="812"/>
      <sheetName val="assump"/>
      <sheetName val="_Т2"/>
    </sheetNames>
    <sheetDataSet>
      <sheetData sheetId="0" refreshError="1"/>
      <sheetData sheetId="1" refreshError="1">
        <row r="1">
          <cell r="D1" t="str">
            <v>ПЛАН ВИТРАТ НА ПЕРЕДАЧУ ЕЛЕКТРОЕНЕРГІЇ</v>
          </cell>
        </row>
        <row r="2">
          <cell r="D2" t="str">
            <v>філіалу "Кабельні мережі Київенерго"</v>
          </cell>
        </row>
        <row r="3">
          <cell r="D3" t="str">
            <v>на 2007 рік</v>
          </cell>
        </row>
        <row r="7">
          <cell r="P7" t="str">
            <v xml:space="preserve">тис.грн. </v>
          </cell>
        </row>
        <row r="8">
          <cell r="A8" t="str">
            <v>№</v>
          </cell>
          <cell r="E8" t="str">
            <v xml:space="preserve">№ </v>
          </cell>
          <cell r="F8" t="str">
            <v xml:space="preserve">Звіт </v>
          </cell>
          <cell r="G8" t="str">
            <v>Бюджет</v>
          </cell>
          <cell r="H8" t="str">
            <v>Коригування</v>
          </cell>
          <cell r="I8" t="str">
            <v>Скоригований план 2006 року</v>
          </cell>
          <cell r="J8" t="str">
            <v>Очікуване</v>
          </cell>
          <cell r="K8" t="str">
            <v>Звіт</v>
          </cell>
          <cell r="L8" t="str">
            <v>Звіт</v>
          </cell>
          <cell r="M8" t="str">
            <v>Проект</v>
          </cell>
          <cell r="N8" t="str">
            <v>І кв.</v>
          </cell>
          <cell r="O8" t="str">
            <v>ІІ кв.</v>
          </cell>
          <cell r="P8" t="str">
            <v>ІІІ кв.</v>
          </cell>
          <cell r="Q8" t="str">
            <v>ІV кв.</v>
          </cell>
        </row>
        <row r="9">
          <cell r="A9" t="str">
            <v>коду</v>
          </cell>
          <cell r="C9" t="str">
            <v>№</v>
          </cell>
          <cell r="D9" t="str">
            <v>Стаття витрат</v>
          </cell>
          <cell r="E9" t="str">
            <v>коду</v>
          </cell>
          <cell r="F9" t="str">
            <v>2005 року</v>
          </cell>
          <cell r="G9" t="str">
            <v>на 2006 рік</v>
          </cell>
          <cell r="J9" t="str">
            <v xml:space="preserve">виконання </v>
          </cell>
          <cell r="K9" t="str">
            <v>9 міс.</v>
          </cell>
          <cell r="M9" t="str">
            <v>плану</v>
          </cell>
          <cell r="O9" t="str">
            <v>плану</v>
          </cell>
          <cell r="P9" t="str">
            <v>плану</v>
          </cell>
          <cell r="Q9" t="str">
            <v>плану</v>
          </cell>
        </row>
        <row r="10">
          <cell r="B10" t="str">
            <v>ПР</v>
          </cell>
          <cell r="J10" t="str">
            <v>2006 року</v>
          </cell>
          <cell r="K10" t="str">
            <v>2006 року</v>
          </cell>
          <cell r="L10" t="str">
            <v>2006 року</v>
          </cell>
          <cell r="M10" t="str">
            <v>на 2007 рік</v>
          </cell>
          <cell r="O10" t="str">
            <v>на 2007 рік</v>
          </cell>
          <cell r="P10" t="str">
            <v>на 2007 рік</v>
          </cell>
          <cell r="Q10" t="str">
            <v>на 2007 рік</v>
          </cell>
        </row>
        <row r="11">
          <cell r="A11" t="str">
            <v>0005</v>
          </cell>
          <cell r="B11" t="str">
            <v>О</v>
          </cell>
          <cell r="D11" t="str">
            <v>Виробнича собівартість продукції (робіт, послуг)</v>
          </cell>
          <cell r="E11" t="str">
            <v>100</v>
          </cell>
          <cell r="F11">
            <v>63329.9</v>
          </cell>
          <cell r="G11">
            <v>91753</v>
          </cell>
          <cell r="H11">
            <v>4003.13</v>
          </cell>
          <cell r="I11">
            <v>95843.1</v>
          </cell>
          <cell r="J11">
            <v>87308</v>
          </cell>
          <cell r="K11">
            <v>61656.2</v>
          </cell>
          <cell r="L11">
            <v>87060.5</v>
          </cell>
          <cell r="M11">
            <v>114914</v>
          </cell>
          <cell r="N11">
            <v>24913</v>
          </cell>
          <cell r="O11">
            <v>29862.6</v>
          </cell>
          <cell r="P11">
            <v>30560</v>
          </cell>
          <cell r="Q11">
            <v>29578.400000000001</v>
          </cell>
        </row>
        <row r="12">
          <cell r="A12" t="str">
            <v>рах.23</v>
          </cell>
          <cell r="E12" t="str">
            <v>рах.23</v>
          </cell>
          <cell r="F12">
            <v>0</v>
          </cell>
          <cell r="K12">
            <v>0</v>
          </cell>
          <cell r="L12">
            <v>0</v>
          </cell>
          <cell r="O12">
            <v>0</v>
          </cell>
          <cell r="P12">
            <v>0</v>
          </cell>
          <cell r="Q12">
            <v>0</v>
          </cell>
        </row>
        <row r="13">
          <cell r="A13" t="str">
            <v>0010</v>
          </cell>
          <cell r="B13" t="str">
            <v>О</v>
          </cell>
          <cell r="C13" t="str">
            <v>1.1.</v>
          </cell>
          <cell r="D13" t="str">
            <v>Прямі витрати - рахунок 23:</v>
          </cell>
          <cell r="E13" t="str">
            <v>0010</v>
          </cell>
          <cell r="F13">
            <v>37308.5</v>
          </cell>
          <cell r="G13">
            <v>46422.400000000001</v>
          </cell>
          <cell r="H13">
            <v>3304.83</v>
          </cell>
          <cell r="I13">
            <v>49696</v>
          </cell>
          <cell r="J13">
            <v>49634.8</v>
          </cell>
          <cell r="K13">
            <v>36255</v>
          </cell>
          <cell r="L13">
            <v>49895.1</v>
          </cell>
          <cell r="M13">
            <v>59097.3</v>
          </cell>
          <cell r="N13">
            <v>14657.1</v>
          </cell>
          <cell r="O13">
            <v>14906.4</v>
          </cell>
          <cell r="P13">
            <v>14497.2</v>
          </cell>
          <cell r="Q13">
            <v>15036.6</v>
          </cell>
        </row>
        <row r="14">
          <cell r="A14" t="str">
            <v>0020</v>
          </cell>
          <cell r="B14" t="str">
            <v>О</v>
          </cell>
          <cell r="C14" t="str">
            <v>1.1.1.</v>
          </cell>
          <cell r="D14" t="str">
            <v>Матеріальні витрати, в т.ч.</v>
          </cell>
          <cell r="E14" t="str">
            <v>0020</v>
          </cell>
          <cell r="F14">
            <v>221.3</v>
          </cell>
          <cell r="G14">
            <v>400</v>
          </cell>
          <cell r="H14">
            <v>0</v>
          </cell>
          <cell r="I14">
            <v>400</v>
          </cell>
          <cell r="J14">
            <v>440</v>
          </cell>
          <cell r="K14">
            <v>301.60000000000002</v>
          </cell>
          <cell r="L14">
            <v>482.8</v>
          </cell>
          <cell r="M14">
            <v>650</v>
          </cell>
          <cell r="N14">
            <v>162</v>
          </cell>
          <cell r="O14">
            <v>160</v>
          </cell>
          <cell r="P14">
            <v>160</v>
          </cell>
          <cell r="Q14">
            <v>168</v>
          </cell>
        </row>
        <row r="15">
          <cell r="A15" t="str">
            <v>0030</v>
          </cell>
          <cell r="B15" t="str">
            <v>Е</v>
          </cell>
          <cell r="C15" t="str">
            <v>1.1.1.1.</v>
          </cell>
          <cell r="D15" t="str">
            <v xml:space="preserve">Сировина та  матеріали </v>
          </cell>
          <cell r="E15" t="str">
            <v>0030</v>
          </cell>
          <cell r="F15">
            <v>221.3</v>
          </cell>
          <cell r="G15">
            <v>400</v>
          </cell>
          <cell r="I15">
            <v>400</v>
          </cell>
          <cell r="J15">
            <v>440</v>
          </cell>
          <cell r="K15">
            <v>301.60000000000002</v>
          </cell>
          <cell r="L15">
            <v>482.8</v>
          </cell>
          <cell r="M15">
            <v>650</v>
          </cell>
          <cell r="N15">
            <v>162</v>
          </cell>
          <cell r="O15">
            <v>160</v>
          </cell>
          <cell r="P15">
            <v>160</v>
          </cell>
          <cell r="Q15">
            <v>168</v>
          </cell>
        </row>
        <row r="16">
          <cell r="A16" t="str">
            <v>0040</v>
          </cell>
          <cell r="B16" t="str">
            <v>Е</v>
          </cell>
          <cell r="C16" t="str">
            <v>1.1.1.2.</v>
          </cell>
          <cell r="D16" t="str">
            <v>Паливо для технологічних потреб</v>
          </cell>
          <cell r="E16" t="str">
            <v>0040</v>
          </cell>
          <cell r="F16">
            <v>0</v>
          </cell>
          <cell r="G16">
            <v>0</v>
          </cell>
          <cell r="I16">
            <v>0</v>
          </cell>
          <cell r="K16">
            <v>0</v>
          </cell>
          <cell r="L16">
            <v>0</v>
          </cell>
          <cell r="M16">
            <v>0</v>
          </cell>
          <cell r="P16">
            <v>0</v>
          </cell>
          <cell r="Q16">
            <v>0</v>
          </cell>
        </row>
        <row r="17">
          <cell r="A17" t="str">
            <v>0050</v>
          </cell>
          <cell r="B17" t="str">
            <v>Е</v>
          </cell>
          <cell r="C17" t="str">
            <v>1.1.1.3.</v>
          </cell>
          <cell r="D17" t="str">
            <v>Енергія для технологічних потреб</v>
          </cell>
          <cell r="E17" t="str">
            <v>0050</v>
          </cell>
          <cell r="F17">
            <v>0</v>
          </cell>
          <cell r="G17">
            <v>0</v>
          </cell>
          <cell r="I17">
            <v>0</v>
          </cell>
          <cell r="K17">
            <v>0</v>
          </cell>
          <cell r="L17">
            <v>0</v>
          </cell>
          <cell r="M17">
            <v>0</v>
          </cell>
          <cell r="P17">
            <v>0</v>
          </cell>
          <cell r="Q17">
            <v>0</v>
          </cell>
        </row>
        <row r="18">
          <cell r="A18" t="str">
            <v>0060</v>
          </cell>
          <cell r="B18" t="str">
            <v>Е</v>
          </cell>
          <cell r="C18" t="str">
            <v>1.1.1.4.</v>
          </cell>
          <cell r="D18" t="str">
            <v>Вода для технологічних потреб</v>
          </cell>
          <cell r="E18" t="str">
            <v>0060</v>
          </cell>
          <cell r="F18">
            <v>0</v>
          </cell>
          <cell r="G18">
            <v>0</v>
          </cell>
          <cell r="I18">
            <v>0</v>
          </cell>
          <cell r="K18">
            <v>0</v>
          </cell>
          <cell r="L18">
            <v>0</v>
          </cell>
          <cell r="M18">
            <v>0</v>
          </cell>
          <cell r="P18">
            <v>0</v>
          </cell>
          <cell r="Q18">
            <v>0</v>
          </cell>
        </row>
        <row r="19">
          <cell r="A19" t="str">
            <v>0070</v>
          </cell>
          <cell r="B19" t="str">
            <v>Е</v>
          </cell>
          <cell r="C19" t="str">
            <v>1.1.1.5.</v>
          </cell>
          <cell r="D19" t="str">
            <v>Купівельні напівфабрикати та комплектуючі вироби</v>
          </cell>
          <cell r="E19" t="str">
            <v>0070</v>
          </cell>
          <cell r="F19">
            <v>0</v>
          </cell>
          <cell r="G19">
            <v>0</v>
          </cell>
          <cell r="I19">
            <v>0</v>
          </cell>
          <cell r="K19">
            <v>0</v>
          </cell>
          <cell r="L19">
            <v>0</v>
          </cell>
          <cell r="M19">
            <v>0</v>
          </cell>
          <cell r="P19">
            <v>0</v>
          </cell>
          <cell r="Q19">
            <v>0</v>
          </cell>
        </row>
        <row r="20">
          <cell r="A20" t="str">
            <v>0080</v>
          </cell>
          <cell r="B20" t="str">
            <v>Е</v>
          </cell>
          <cell r="C20" t="str">
            <v>1.1.1.6.</v>
          </cell>
          <cell r="D20" t="str">
            <v>Інші матеріали</v>
          </cell>
          <cell r="E20" t="str">
            <v>0080</v>
          </cell>
          <cell r="F20">
            <v>0</v>
          </cell>
          <cell r="G20">
            <v>0</v>
          </cell>
          <cell r="I20">
            <v>0</v>
          </cell>
          <cell r="K20">
            <v>0</v>
          </cell>
          <cell r="L20">
            <v>0</v>
          </cell>
          <cell r="M20">
            <v>0</v>
          </cell>
          <cell r="P20">
            <v>0</v>
          </cell>
          <cell r="Q20">
            <v>0</v>
          </cell>
        </row>
        <row r="21">
          <cell r="A21" t="str">
            <v>0090</v>
          </cell>
          <cell r="B21" t="str">
            <v>З</v>
          </cell>
          <cell r="C21" t="str">
            <v>1.1.2.</v>
          </cell>
          <cell r="D21" t="str">
            <v>Витрати на оплату праці та інші виплати, які відносяться до ФОП</v>
          </cell>
          <cell r="E21" t="str">
            <v>0090</v>
          </cell>
          <cell r="F21">
            <v>6273.9</v>
          </cell>
          <cell r="G21">
            <v>8190</v>
          </cell>
          <cell r="H21">
            <v>263.89</v>
          </cell>
          <cell r="I21">
            <v>8499.1</v>
          </cell>
          <cell r="J21">
            <v>8499.1</v>
          </cell>
          <cell r="K21">
            <v>5928</v>
          </cell>
          <cell r="L21">
            <v>8504.2999999999993</v>
          </cell>
          <cell r="M21">
            <v>11562.9</v>
          </cell>
          <cell r="N21">
            <v>2602.3000000000002</v>
          </cell>
          <cell r="O21">
            <v>2963.3</v>
          </cell>
          <cell r="P21">
            <v>2775.6</v>
          </cell>
          <cell r="Q21">
            <v>3221.7</v>
          </cell>
        </row>
        <row r="22">
          <cell r="A22" t="str">
            <v>0091</v>
          </cell>
          <cell r="B22" t="str">
            <v>Е</v>
          </cell>
          <cell r="C22" t="str">
            <v>1.1.3.</v>
          </cell>
          <cell r="D22" t="str">
            <v xml:space="preserve">Інші виплати </v>
          </cell>
          <cell r="E22" t="str">
            <v>0091</v>
          </cell>
          <cell r="F22">
            <v>99.6</v>
          </cell>
          <cell r="G22">
            <v>262.8</v>
          </cell>
          <cell r="I22">
            <v>167.1</v>
          </cell>
          <cell r="J22">
            <v>114.9</v>
          </cell>
          <cell r="K22">
            <v>88.7</v>
          </cell>
          <cell r="L22">
            <v>108.4</v>
          </cell>
          <cell r="M22">
            <v>66</v>
          </cell>
          <cell r="N22">
            <v>42.5</v>
          </cell>
          <cell r="O22">
            <v>3.5</v>
          </cell>
          <cell r="P22">
            <v>10</v>
          </cell>
          <cell r="Q22">
            <v>10</v>
          </cell>
        </row>
        <row r="23">
          <cell r="A23" t="str">
            <v>0100</v>
          </cell>
          <cell r="B23" t="str">
            <v>В</v>
          </cell>
          <cell r="C23" t="str">
            <v>1.1.4.</v>
          </cell>
          <cell r="D23" t="str">
            <v>Відрахування на соціальні заходи</v>
          </cell>
          <cell r="E23" t="str">
            <v>0100</v>
          </cell>
          <cell r="F23">
            <v>2503.1999999999998</v>
          </cell>
          <cell r="G23">
            <v>3122.6</v>
          </cell>
          <cell r="H23">
            <v>123.34</v>
          </cell>
          <cell r="I23">
            <v>3268.1</v>
          </cell>
          <cell r="J23">
            <v>3268.1</v>
          </cell>
          <cell r="K23">
            <v>2259.1</v>
          </cell>
          <cell r="L23">
            <v>3256</v>
          </cell>
          <cell r="M23">
            <v>4423.3999999999996</v>
          </cell>
          <cell r="N23">
            <v>1004.8</v>
          </cell>
          <cell r="O23">
            <v>1130.3</v>
          </cell>
          <cell r="P23">
            <v>1058.7</v>
          </cell>
          <cell r="Q23">
            <v>1229.5999999999999</v>
          </cell>
        </row>
        <row r="24">
          <cell r="A24" t="str">
            <v>0101</v>
          </cell>
          <cell r="B24" t="str">
            <v>Е</v>
          </cell>
          <cell r="C24" t="str">
            <v>1.1.5.</v>
          </cell>
          <cell r="D24" t="str">
            <v>Оплата 5-ти днів тимчасової  непрацездатності</v>
          </cell>
          <cell r="E24" t="str">
            <v>0101</v>
          </cell>
          <cell r="F24">
            <v>224.2</v>
          </cell>
          <cell r="G24">
            <v>220</v>
          </cell>
          <cell r="I24">
            <v>220</v>
          </cell>
          <cell r="J24">
            <v>270</v>
          </cell>
          <cell r="K24">
            <v>198</v>
          </cell>
          <cell r="L24">
            <v>280</v>
          </cell>
          <cell r="M24">
            <v>273</v>
          </cell>
          <cell r="N24">
            <v>85</v>
          </cell>
          <cell r="O24">
            <v>60</v>
          </cell>
          <cell r="P24">
            <v>40</v>
          </cell>
          <cell r="Q24">
            <v>88</v>
          </cell>
        </row>
        <row r="25">
          <cell r="A25" t="str">
            <v>0104</v>
          </cell>
          <cell r="B25" t="str">
            <v>З</v>
          </cell>
          <cell r="C25" t="str">
            <v xml:space="preserve">1.1.6. </v>
          </cell>
          <cell r="D25" t="str">
            <v>Забезпечення оплати відпусток</v>
          </cell>
          <cell r="E25" t="str">
            <v>0104</v>
          </cell>
          <cell r="F25">
            <v>680.1</v>
          </cell>
          <cell r="G25">
            <v>846.5</v>
          </cell>
          <cell r="H25">
            <v>19.8</v>
          </cell>
          <cell r="I25">
            <v>862.4</v>
          </cell>
          <cell r="J25">
            <v>862.4</v>
          </cell>
          <cell r="K25">
            <v>582.9</v>
          </cell>
          <cell r="L25">
            <v>828.7</v>
          </cell>
          <cell r="M25">
            <v>1109.0999999999999</v>
          </cell>
          <cell r="N25">
            <v>245.7</v>
          </cell>
          <cell r="O25">
            <v>293.7</v>
          </cell>
          <cell r="P25">
            <v>272.39999999999998</v>
          </cell>
          <cell r="Q25">
            <v>297.3</v>
          </cell>
        </row>
        <row r="26">
          <cell r="A26" t="str">
            <v>0105</v>
          </cell>
          <cell r="B26" t="str">
            <v>В</v>
          </cell>
          <cell r="C26" t="str">
            <v xml:space="preserve">1.1.7. </v>
          </cell>
          <cell r="D26" t="str">
            <v>Забезпечення обов'язкових відрахувань на оплату відпусток</v>
          </cell>
          <cell r="E26" t="str">
            <v>0105</v>
          </cell>
          <cell r="F26">
            <v>221.6</v>
          </cell>
          <cell r="G26">
            <v>312.89999999999998</v>
          </cell>
          <cell r="H26">
            <v>11.8</v>
          </cell>
          <cell r="I26">
            <v>325.7</v>
          </cell>
          <cell r="J26">
            <v>325.7</v>
          </cell>
          <cell r="K26">
            <v>212.9</v>
          </cell>
          <cell r="L26">
            <v>302.5</v>
          </cell>
          <cell r="M26">
            <v>418.9</v>
          </cell>
          <cell r="N26">
            <v>90.8</v>
          </cell>
          <cell r="O26">
            <v>111.6</v>
          </cell>
          <cell r="P26">
            <v>103.5</v>
          </cell>
          <cell r="Q26">
            <v>113</v>
          </cell>
        </row>
        <row r="27">
          <cell r="A27" t="str">
            <v>0110</v>
          </cell>
          <cell r="B27" t="str">
            <v>А</v>
          </cell>
          <cell r="C27" t="str">
            <v>1.1.8.</v>
          </cell>
          <cell r="D27" t="str">
            <v xml:space="preserve">Амортизація основних засобів виробничого призначення </v>
          </cell>
          <cell r="E27" t="str">
            <v>0110</v>
          </cell>
          <cell r="F27">
            <v>16530.8</v>
          </cell>
          <cell r="G27">
            <v>24049</v>
          </cell>
          <cell r="I27">
            <v>24049</v>
          </cell>
          <cell r="J27">
            <v>23950</v>
          </cell>
          <cell r="K27">
            <v>17831.8</v>
          </cell>
          <cell r="L27">
            <v>23803.7</v>
          </cell>
          <cell r="M27">
            <v>28171</v>
          </cell>
          <cell r="N27">
            <v>7227</v>
          </cell>
          <cell r="O27">
            <v>7110</v>
          </cell>
          <cell r="P27">
            <v>6999</v>
          </cell>
          <cell r="Q27">
            <v>6835</v>
          </cell>
        </row>
        <row r="28">
          <cell r="A28" t="str">
            <v>0120</v>
          </cell>
          <cell r="B28" t="str">
            <v>О</v>
          </cell>
          <cell r="C28" t="str">
            <v>1.1.9.</v>
          </cell>
          <cell r="D28" t="str">
            <v>Виробничі послуги</v>
          </cell>
          <cell r="E28" t="str">
            <v>0120</v>
          </cell>
          <cell r="F28">
            <v>10553.8</v>
          </cell>
          <cell r="G28">
            <v>9018.6</v>
          </cell>
          <cell r="H28">
            <v>2886</v>
          </cell>
          <cell r="I28">
            <v>11904.6</v>
          </cell>
          <cell r="J28">
            <v>11904.6</v>
          </cell>
          <cell r="K28">
            <v>8852</v>
          </cell>
          <cell r="L28">
            <v>12328.7</v>
          </cell>
          <cell r="M28">
            <v>12423</v>
          </cell>
          <cell r="N28">
            <v>3197</v>
          </cell>
          <cell r="O28">
            <v>3074</v>
          </cell>
          <cell r="P28">
            <v>3078</v>
          </cell>
          <cell r="Q28">
            <v>3074</v>
          </cell>
        </row>
        <row r="29">
          <cell r="A29" t="str">
            <v>0130</v>
          </cell>
          <cell r="B29" t="str">
            <v>Е</v>
          </cell>
          <cell r="C29" t="str">
            <v>1.1.9.1.</v>
          </cell>
          <cell r="D29" t="str">
            <v>Послуги залізничного транспорту</v>
          </cell>
          <cell r="E29" t="str">
            <v>0130</v>
          </cell>
          <cell r="F29">
            <v>0</v>
          </cell>
          <cell r="G29">
            <v>5.6</v>
          </cell>
          <cell r="I29">
            <v>5.6</v>
          </cell>
          <cell r="J29">
            <v>5.6</v>
          </cell>
          <cell r="K29">
            <v>0</v>
          </cell>
          <cell r="L29">
            <v>0</v>
          </cell>
          <cell r="M29">
            <v>5</v>
          </cell>
          <cell r="N29">
            <v>0</v>
          </cell>
          <cell r="O29">
            <v>2</v>
          </cell>
          <cell r="P29">
            <v>3</v>
          </cell>
          <cell r="Q29">
            <v>0</v>
          </cell>
        </row>
        <row r="30">
          <cell r="A30" t="str">
            <v>0140</v>
          </cell>
          <cell r="B30" t="str">
            <v>Е</v>
          </cell>
          <cell r="C30" t="str">
            <v>1.1.9.2.</v>
          </cell>
          <cell r="D30" t="str">
            <v>Послуги автотранспорту та інших спец. транспортних засобів</v>
          </cell>
          <cell r="E30" t="str">
            <v>0140</v>
          </cell>
          <cell r="F30">
            <v>10553.8</v>
          </cell>
          <cell r="G30">
            <v>9013</v>
          </cell>
          <cell r="H30">
            <v>2886</v>
          </cell>
          <cell r="I30">
            <v>11899</v>
          </cell>
          <cell r="J30">
            <v>11899</v>
          </cell>
          <cell r="K30">
            <v>8852</v>
          </cell>
          <cell r="L30">
            <v>12328.7</v>
          </cell>
          <cell r="M30">
            <v>12418</v>
          </cell>
          <cell r="N30">
            <v>3197</v>
          </cell>
          <cell r="O30">
            <v>3072</v>
          </cell>
          <cell r="P30">
            <v>3075</v>
          </cell>
          <cell r="Q30">
            <v>3074</v>
          </cell>
        </row>
        <row r="31">
          <cell r="A31" t="str">
            <v>0150</v>
          </cell>
          <cell r="B31" t="str">
            <v>Е</v>
          </cell>
          <cell r="C31" t="str">
            <v>1.1.9.3.</v>
          </cell>
          <cell r="D31" t="str">
            <v>Інші  виробничі послуги</v>
          </cell>
          <cell r="E31" t="str">
            <v>0150</v>
          </cell>
          <cell r="F31">
            <v>0</v>
          </cell>
          <cell r="G31">
            <v>0</v>
          </cell>
          <cell r="I31">
            <v>0</v>
          </cell>
          <cell r="K31">
            <v>0</v>
          </cell>
          <cell r="L31">
            <v>0</v>
          </cell>
          <cell r="M31">
            <v>0</v>
          </cell>
          <cell r="N31">
            <v>0</v>
          </cell>
          <cell r="O31">
            <v>0</v>
          </cell>
          <cell r="P31">
            <v>0</v>
          </cell>
          <cell r="Q31">
            <v>0</v>
          </cell>
        </row>
        <row r="32">
          <cell r="A32" t="str">
            <v>0160</v>
          </cell>
          <cell r="B32" t="str">
            <v>Е</v>
          </cell>
          <cell r="C32" t="str">
            <v>1.1.10.</v>
          </cell>
          <cell r="D32" t="str">
            <v>Інші прямі витрати</v>
          </cell>
          <cell r="E32" t="str">
            <v>0160</v>
          </cell>
          <cell r="F32">
            <v>0</v>
          </cell>
          <cell r="G32">
            <v>0</v>
          </cell>
          <cell r="I32">
            <v>0</v>
          </cell>
          <cell r="K32">
            <v>0</v>
          </cell>
          <cell r="L32">
            <v>0</v>
          </cell>
          <cell r="M32">
            <v>0</v>
          </cell>
          <cell r="N32">
            <v>0</v>
          </cell>
          <cell r="O32">
            <v>0</v>
          </cell>
          <cell r="P32">
            <v>0</v>
          </cell>
          <cell r="Q32">
            <v>0</v>
          </cell>
        </row>
        <row r="33">
          <cell r="A33" t="str">
            <v>рах.91</v>
          </cell>
          <cell r="E33" t="str">
            <v>рах.91</v>
          </cell>
          <cell r="F33">
            <v>0</v>
          </cell>
          <cell r="G33">
            <v>0</v>
          </cell>
          <cell r="I33">
            <v>0</v>
          </cell>
          <cell r="K33">
            <v>0</v>
          </cell>
          <cell r="L33">
            <v>0</v>
          </cell>
          <cell r="M33">
            <v>0</v>
          </cell>
          <cell r="N33">
            <v>0</v>
          </cell>
          <cell r="O33">
            <v>0</v>
          </cell>
          <cell r="P33">
            <v>0</v>
          </cell>
          <cell r="Q33">
            <v>0</v>
          </cell>
        </row>
        <row r="34">
          <cell r="A34" t="str">
            <v>0170</v>
          </cell>
          <cell r="B34" t="str">
            <v>О</v>
          </cell>
          <cell r="C34" t="str">
            <v>1.2.</v>
          </cell>
          <cell r="D34" t="str">
            <v>Загальновиробничі витрати - рахунок 91:</v>
          </cell>
          <cell r="E34" t="str">
            <v>0170</v>
          </cell>
          <cell r="F34">
            <v>26021.4</v>
          </cell>
          <cell r="G34">
            <v>45330.6</v>
          </cell>
          <cell r="H34">
            <v>698.3</v>
          </cell>
          <cell r="I34">
            <v>46147.1</v>
          </cell>
          <cell r="J34">
            <v>37673.199999999997</v>
          </cell>
          <cell r="K34">
            <v>25401.200000000001</v>
          </cell>
          <cell r="L34">
            <v>37165.4</v>
          </cell>
          <cell r="M34">
            <v>55816.7</v>
          </cell>
          <cell r="N34">
            <v>10255.9</v>
          </cell>
          <cell r="O34">
            <v>14956.2</v>
          </cell>
          <cell r="P34">
            <v>16062.8</v>
          </cell>
          <cell r="Q34">
            <v>14541.8</v>
          </cell>
        </row>
        <row r="35">
          <cell r="A35" t="str">
            <v>0180</v>
          </cell>
          <cell r="B35" t="str">
            <v>О</v>
          </cell>
          <cell r="C35" t="str">
            <v>1.2.1.</v>
          </cell>
          <cell r="D35" t="str">
            <v>Витрати на управління виробництвом, в т.ч.</v>
          </cell>
          <cell r="E35" t="str">
            <v>0180</v>
          </cell>
          <cell r="F35">
            <v>7680.4</v>
          </cell>
          <cell r="G35">
            <v>9598.2999999999993</v>
          </cell>
          <cell r="H35">
            <v>148.69999999999999</v>
          </cell>
          <cell r="I35">
            <v>9744.5</v>
          </cell>
          <cell r="J35">
            <v>9623.7000000000007</v>
          </cell>
          <cell r="K35">
            <v>6825.7</v>
          </cell>
          <cell r="L35">
            <v>9596.2000000000007</v>
          </cell>
          <cell r="M35">
            <v>13743.3</v>
          </cell>
          <cell r="N35">
            <v>2858.3</v>
          </cell>
          <cell r="O35">
            <v>3601.4</v>
          </cell>
          <cell r="P35">
            <v>3353.6</v>
          </cell>
          <cell r="Q35">
            <v>3930</v>
          </cell>
        </row>
        <row r="36">
          <cell r="A36" t="str">
            <v>0190</v>
          </cell>
          <cell r="B36" t="str">
            <v>З</v>
          </cell>
          <cell r="C36" t="str">
            <v>1.2.1.1</v>
          </cell>
          <cell r="D36" t="str">
            <v>Оплата праці апарату управління філіалами, цехами та інші виплати, які входять до ФОП</v>
          </cell>
          <cell r="E36" t="str">
            <v>0190</v>
          </cell>
          <cell r="F36">
            <v>5042</v>
          </cell>
          <cell r="G36">
            <v>6212.4</v>
          </cell>
          <cell r="H36">
            <v>134.1</v>
          </cell>
          <cell r="I36">
            <v>6450.8</v>
          </cell>
          <cell r="J36">
            <v>6377.5</v>
          </cell>
          <cell r="K36">
            <v>4569.1000000000004</v>
          </cell>
          <cell r="L36">
            <v>6418.8</v>
          </cell>
          <cell r="M36">
            <v>9115</v>
          </cell>
          <cell r="N36">
            <v>1896.9</v>
          </cell>
          <cell r="O36">
            <v>2390.8000000000002</v>
          </cell>
          <cell r="P36">
            <v>2223.5</v>
          </cell>
          <cell r="Q36">
            <v>2603.8000000000002</v>
          </cell>
        </row>
        <row r="37">
          <cell r="A37" t="str">
            <v>0191</v>
          </cell>
          <cell r="B37" t="str">
            <v>Е</v>
          </cell>
          <cell r="C37" t="str">
            <v>1.2.1.2.</v>
          </cell>
          <cell r="D37" t="str">
            <v xml:space="preserve">Інші виплати </v>
          </cell>
          <cell r="E37" t="str">
            <v>0191</v>
          </cell>
          <cell r="F37">
            <v>67.400000000000006</v>
          </cell>
          <cell r="G37">
            <v>180.2</v>
          </cell>
          <cell r="I37">
            <v>41.2</v>
          </cell>
          <cell r="J37">
            <v>37.200000000000003</v>
          </cell>
          <cell r="K37">
            <v>29.1</v>
          </cell>
          <cell r="L37">
            <v>39.799999999999997</v>
          </cell>
          <cell r="M37">
            <v>10</v>
          </cell>
          <cell r="N37">
            <v>2.4</v>
          </cell>
          <cell r="O37">
            <v>2.6</v>
          </cell>
          <cell r="P37">
            <v>2</v>
          </cell>
          <cell r="Q37">
            <v>3</v>
          </cell>
        </row>
        <row r="38">
          <cell r="A38" t="str">
            <v>0200</v>
          </cell>
          <cell r="B38" t="str">
            <v>В</v>
          </cell>
          <cell r="C38" t="str">
            <v>1.2.1.3.</v>
          </cell>
          <cell r="D38" t="str">
            <v>Відрахування на соціальні заходи</v>
          </cell>
          <cell r="E38" t="str">
            <v>0200</v>
          </cell>
          <cell r="F38">
            <v>1936.9</v>
          </cell>
          <cell r="G38">
            <v>2368.3000000000002</v>
          </cell>
          <cell r="I38">
            <v>2397.4</v>
          </cell>
          <cell r="J38">
            <v>2359</v>
          </cell>
          <cell r="K38">
            <v>1678.8</v>
          </cell>
          <cell r="L38">
            <v>2358.6999999999998</v>
          </cell>
          <cell r="M38">
            <v>3468.4</v>
          </cell>
          <cell r="N38">
            <v>725.6</v>
          </cell>
          <cell r="O38">
            <v>908.5</v>
          </cell>
          <cell r="P38">
            <v>844.9</v>
          </cell>
          <cell r="Q38">
            <v>989.4</v>
          </cell>
        </row>
        <row r="39">
          <cell r="A39" t="str">
            <v>0201</v>
          </cell>
          <cell r="B39" t="str">
            <v>Е</v>
          </cell>
          <cell r="C39" t="str">
            <v>1.2.1.4.</v>
          </cell>
          <cell r="D39" t="str">
            <v>Оплата 5-ти днів тимчасової  непрацездатності</v>
          </cell>
          <cell r="E39" t="str">
            <v>0201</v>
          </cell>
          <cell r="F39">
            <v>73.7</v>
          </cell>
          <cell r="G39">
            <v>107</v>
          </cell>
          <cell r="I39">
            <v>107</v>
          </cell>
          <cell r="J39">
            <v>80</v>
          </cell>
          <cell r="K39">
            <v>56.8</v>
          </cell>
          <cell r="L39">
            <v>83.9</v>
          </cell>
          <cell r="M39">
            <v>116</v>
          </cell>
          <cell r="N39">
            <v>25</v>
          </cell>
          <cell r="O39">
            <v>29</v>
          </cell>
          <cell r="P39">
            <v>26</v>
          </cell>
          <cell r="Q39">
            <v>36</v>
          </cell>
        </row>
        <row r="40">
          <cell r="A40" t="str">
            <v>0204</v>
          </cell>
          <cell r="B40" t="str">
            <v>З</v>
          </cell>
          <cell r="C40" t="str">
            <v>1.2.1.5.</v>
          </cell>
          <cell r="D40" t="str">
            <v>Забезпечення оплати відпусток</v>
          </cell>
          <cell r="E40" t="str">
            <v>0204</v>
          </cell>
          <cell r="F40">
            <v>379</v>
          </cell>
          <cell r="G40">
            <v>467.6</v>
          </cell>
          <cell r="H40">
            <v>10.1</v>
          </cell>
          <cell r="I40">
            <v>477.7</v>
          </cell>
          <cell r="J40">
            <v>512.70000000000005</v>
          </cell>
          <cell r="K40">
            <v>324.39999999999998</v>
          </cell>
          <cell r="L40">
            <v>460.6</v>
          </cell>
          <cell r="M40">
            <v>677</v>
          </cell>
          <cell r="N40">
            <v>136.1</v>
          </cell>
          <cell r="O40">
            <v>177.2</v>
          </cell>
          <cell r="P40">
            <v>167.5</v>
          </cell>
          <cell r="Q40">
            <v>196.2</v>
          </cell>
        </row>
        <row r="41">
          <cell r="A41" t="str">
            <v>0205</v>
          </cell>
          <cell r="B41" t="str">
            <v>В</v>
          </cell>
          <cell r="C41" t="str">
            <v>1.2.1.6.</v>
          </cell>
          <cell r="D41" t="str">
            <v>Забезпечення обов'язкових відрахувань на оплату відпусток</v>
          </cell>
          <cell r="E41" t="str">
            <v>0205</v>
          </cell>
          <cell r="F41">
            <v>118.3</v>
          </cell>
          <cell r="G41">
            <v>172.8</v>
          </cell>
          <cell r="H41">
            <v>4.5</v>
          </cell>
          <cell r="I41">
            <v>180.4</v>
          </cell>
          <cell r="J41">
            <v>187.3</v>
          </cell>
          <cell r="K41">
            <v>117.9</v>
          </cell>
          <cell r="L41">
            <v>167.6</v>
          </cell>
          <cell r="M41">
            <v>255.9</v>
          </cell>
          <cell r="N41">
            <v>50.3</v>
          </cell>
          <cell r="O41">
            <v>67.3</v>
          </cell>
          <cell r="P41">
            <v>63.7</v>
          </cell>
          <cell r="Q41">
            <v>74.599999999999994</v>
          </cell>
        </row>
        <row r="42">
          <cell r="A42" t="str">
            <v>0210</v>
          </cell>
          <cell r="B42" t="str">
            <v>Е</v>
          </cell>
          <cell r="C42" t="str">
            <v>1.2.1.7.</v>
          </cell>
          <cell r="D42" t="str">
            <v>Службові відрядження та місцеві службові роз"їзди працівників</v>
          </cell>
          <cell r="E42" t="str">
            <v>0210</v>
          </cell>
          <cell r="F42">
            <v>63.1</v>
          </cell>
          <cell r="G42">
            <v>90</v>
          </cell>
          <cell r="I42">
            <v>90</v>
          </cell>
          <cell r="J42">
            <v>70</v>
          </cell>
          <cell r="K42">
            <v>49.6</v>
          </cell>
          <cell r="L42">
            <v>66.8</v>
          </cell>
          <cell r="M42">
            <v>101</v>
          </cell>
          <cell r="N42">
            <v>22</v>
          </cell>
          <cell r="O42">
            <v>26</v>
          </cell>
          <cell r="P42">
            <v>26</v>
          </cell>
          <cell r="Q42">
            <v>27</v>
          </cell>
        </row>
        <row r="43">
          <cell r="A43" t="str">
            <v>0220</v>
          </cell>
          <cell r="B43" t="str">
            <v>А</v>
          </cell>
          <cell r="C43" t="str">
            <v xml:space="preserve">1.2.3. </v>
          </cell>
          <cell r="D43" t="str">
            <v xml:space="preserve">Амортизація основних засобів </v>
          </cell>
          <cell r="E43" t="str">
            <v>0220</v>
          </cell>
          <cell r="F43">
            <v>424</v>
          </cell>
          <cell r="G43">
            <v>1087</v>
          </cell>
          <cell r="I43">
            <v>1087</v>
          </cell>
          <cell r="J43">
            <v>985</v>
          </cell>
          <cell r="K43">
            <v>739.3</v>
          </cell>
          <cell r="L43">
            <v>976</v>
          </cell>
          <cell r="M43">
            <v>936</v>
          </cell>
          <cell r="N43">
            <v>235</v>
          </cell>
          <cell r="O43">
            <v>234</v>
          </cell>
          <cell r="P43">
            <v>233</v>
          </cell>
          <cell r="Q43">
            <v>234</v>
          </cell>
        </row>
        <row r="44">
          <cell r="A44" t="str">
            <v>0230</v>
          </cell>
          <cell r="B44" t="str">
            <v>А</v>
          </cell>
          <cell r="C44" t="str">
            <v xml:space="preserve">1.2.4. </v>
          </cell>
          <cell r="D44" t="str">
            <v>Амортизація інших необоротних матеріальних активів</v>
          </cell>
          <cell r="E44" t="str">
            <v>0230</v>
          </cell>
          <cell r="F44">
            <v>133.4</v>
          </cell>
          <cell r="G44">
            <v>174</v>
          </cell>
          <cell r="I44">
            <v>174</v>
          </cell>
          <cell r="J44">
            <v>800</v>
          </cell>
          <cell r="K44">
            <v>335</v>
          </cell>
          <cell r="L44">
            <v>707.5</v>
          </cell>
          <cell r="M44">
            <v>450</v>
          </cell>
          <cell r="N44">
            <v>109</v>
          </cell>
          <cell r="O44">
            <v>109</v>
          </cell>
          <cell r="P44">
            <v>108</v>
          </cell>
          <cell r="Q44">
            <v>124</v>
          </cell>
        </row>
        <row r="45">
          <cell r="A45" t="str">
            <v>0240</v>
          </cell>
          <cell r="B45" t="str">
            <v>А</v>
          </cell>
          <cell r="C45" t="str">
            <v xml:space="preserve">1.2.5. </v>
          </cell>
          <cell r="D45" t="str">
            <v>Амортизація нематеріальних активів</v>
          </cell>
          <cell r="E45" t="str">
            <v>0240</v>
          </cell>
          <cell r="F45">
            <v>94.8</v>
          </cell>
          <cell r="G45">
            <v>136</v>
          </cell>
          <cell r="I45">
            <v>136</v>
          </cell>
          <cell r="J45">
            <v>127</v>
          </cell>
          <cell r="K45">
            <v>94.4</v>
          </cell>
          <cell r="L45">
            <v>125.4</v>
          </cell>
          <cell r="M45">
            <v>117</v>
          </cell>
          <cell r="N45">
            <v>30</v>
          </cell>
          <cell r="O45">
            <v>29</v>
          </cell>
          <cell r="P45">
            <v>29</v>
          </cell>
          <cell r="Q45">
            <v>29</v>
          </cell>
        </row>
        <row r="46">
          <cell r="A46" t="str">
            <v>0250</v>
          </cell>
          <cell r="B46" t="str">
            <v>О</v>
          </cell>
          <cell r="C46" t="str">
            <v xml:space="preserve">1.2.6. </v>
          </cell>
          <cell r="D46" t="str">
            <v>Утримання приміщень   загальновиробничого призначення, в т.ч.</v>
          </cell>
          <cell r="E46" t="str">
            <v>0250</v>
          </cell>
          <cell r="F46">
            <v>1621.4</v>
          </cell>
          <cell r="G46">
            <v>2125.4</v>
          </cell>
          <cell r="H46">
            <v>0</v>
          </cell>
          <cell r="I46">
            <v>2125.4</v>
          </cell>
          <cell r="J46">
            <v>2103.6999999999998</v>
          </cell>
          <cell r="K46">
            <v>1333.3</v>
          </cell>
          <cell r="L46">
            <v>1942.6</v>
          </cell>
          <cell r="M46">
            <v>3495</v>
          </cell>
          <cell r="N46">
            <v>810.8</v>
          </cell>
          <cell r="O46">
            <v>905</v>
          </cell>
          <cell r="P46">
            <v>599</v>
          </cell>
          <cell r="Q46">
            <v>1180.2</v>
          </cell>
        </row>
        <row r="47">
          <cell r="A47" t="str">
            <v>0260</v>
          </cell>
          <cell r="B47" t="str">
            <v>Е</v>
          </cell>
          <cell r="C47" t="str">
            <v>1.2.6.1.</v>
          </cell>
          <cell r="D47" t="str">
            <v>Опалення</v>
          </cell>
          <cell r="E47" t="str">
            <v>0260</v>
          </cell>
          <cell r="F47">
            <v>462.9</v>
          </cell>
          <cell r="G47">
            <v>650</v>
          </cell>
          <cell r="I47">
            <v>650</v>
          </cell>
          <cell r="J47">
            <v>650</v>
          </cell>
          <cell r="K47">
            <v>336.6</v>
          </cell>
          <cell r="L47">
            <v>577.6</v>
          </cell>
          <cell r="M47">
            <v>1534</v>
          </cell>
          <cell r="N47">
            <v>406</v>
          </cell>
          <cell r="O47">
            <v>388</v>
          </cell>
          <cell r="P47">
            <v>92</v>
          </cell>
          <cell r="Q47">
            <v>648</v>
          </cell>
        </row>
        <row r="48">
          <cell r="A48" t="str">
            <v>0270</v>
          </cell>
          <cell r="B48" t="str">
            <v>Е</v>
          </cell>
          <cell r="C48" t="str">
            <v>1.2.6.2.</v>
          </cell>
          <cell r="D48" t="str">
            <v>Освітлення</v>
          </cell>
          <cell r="E48" t="str">
            <v>0270</v>
          </cell>
          <cell r="F48">
            <v>95.4</v>
          </cell>
          <cell r="G48">
            <v>116</v>
          </cell>
          <cell r="I48">
            <v>116</v>
          </cell>
          <cell r="J48">
            <v>166</v>
          </cell>
          <cell r="K48">
            <v>111.7</v>
          </cell>
          <cell r="L48">
            <v>164.3</v>
          </cell>
          <cell r="M48">
            <v>242</v>
          </cell>
          <cell r="N48">
            <v>63</v>
          </cell>
          <cell r="O48">
            <v>56</v>
          </cell>
          <cell r="P48">
            <v>53</v>
          </cell>
          <cell r="Q48">
            <v>70</v>
          </cell>
        </row>
        <row r="49">
          <cell r="A49" t="str">
            <v>0280</v>
          </cell>
          <cell r="B49" t="str">
            <v>Е</v>
          </cell>
          <cell r="C49" t="str">
            <v>1.2.6.3.</v>
          </cell>
          <cell r="D49" t="str">
            <v>Водопостачання, водовідведення</v>
          </cell>
          <cell r="E49" t="str">
            <v>0280</v>
          </cell>
          <cell r="F49">
            <v>74.2</v>
          </cell>
          <cell r="G49">
            <v>104</v>
          </cell>
          <cell r="I49">
            <v>104</v>
          </cell>
          <cell r="J49">
            <v>73</v>
          </cell>
          <cell r="K49">
            <v>46.4</v>
          </cell>
          <cell r="L49">
            <v>63</v>
          </cell>
          <cell r="M49">
            <v>161</v>
          </cell>
          <cell r="N49">
            <v>34</v>
          </cell>
          <cell r="O49">
            <v>42</v>
          </cell>
          <cell r="P49">
            <v>43</v>
          </cell>
          <cell r="Q49">
            <v>42</v>
          </cell>
        </row>
        <row r="50">
          <cell r="A50" t="str">
            <v>0290</v>
          </cell>
          <cell r="B50" t="str">
            <v>Е</v>
          </cell>
          <cell r="C50" t="str">
            <v>1.2.6.4.</v>
          </cell>
          <cell r="D50" t="str">
            <v xml:space="preserve">Пожежна  охорона </v>
          </cell>
          <cell r="E50" t="str">
            <v>0290</v>
          </cell>
          <cell r="F50">
            <v>3.1</v>
          </cell>
          <cell r="G50">
            <v>19</v>
          </cell>
          <cell r="I50">
            <v>19</v>
          </cell>
          <cell r="J50">
            <v>19</v>
          </cell>
          <cell r="K50">
            <v>9.6999999999999993</v>
          </cell>
          <cell r="L50">
            <v>15.5</v>
          </cell>
          <cell r="M50">
            <v>19</v>
          </cell>
          <cell r="N50">
            <v>0</v>
          </cell>
          <cell r="O50">
            <v>9</v>
          </cell>
          <cell r="P50">
            <v>0</v>
          </cell>
          <cell r="Q50">
            <v>10</v>
          </cell>
        </row>
        <row r="51">
          <cell r="A51" t="str">
            <v>0291</v>
          </cell>
          <cell r="B51" t="str">
            <v>Е</v>
          </cell>
          <cell r="C51" t="str">
            <v>1.2.6.5.</v>
          </cell>
          <cell r="D51" t="str">
            <v xml:space="preserve">Сторожова охорона </v>
          </cell>
          <cell r="E51" t="str">
            <v>0291</v>
          </cell>
          <cell r="F51">
            <v>939.1</v>
          </cell>
          <cell r="G51">
            <v>1181</v>
          </cell>
          <cell r="I51">
            <v>1181</v>
          </cell>
          <cell r="J51">
            <v>1140.3</v>
          </cell>
          <cell r="K51">
            <v>802.4</v>
          </cell>
          <cell r="L51">
            <v>1080.7</v>
          </cell>
          <cell r="M51">
            <v>1474</v>
          </cell>
          <cell r="N51">
            <v>291</v>
          </cell>
          <cell r="O51">
            <v>394</v>
          </cell>
          <cell r="P51">
            <v>395</v>
          </cell>
          <cell r="Q51">
            <v>394</v>
          </cell>
        </row>
        <row r="52">
          <cell r="A52" t="str">
            <v>0292</v>
          </cell>
          <cell r="B52" t="str">
            <v>Е</v>
          </cell>
          <cell r="C52" t="str">
            <v>1.2.6.6.</v>
          </cell>
          <cell r="D52" t="str">
            <v>Профдезинфекція</v>
          </cell>
          <cell r="E52" t="str">
            <v>0292</v>
          </cell>
          <cell r="F52">
            <v>9</v>
          </cell>
          <cell r="G52">
            <v>13.4</v>
          </cell>
          <cell r="I52">
            <v>13.4</v>
          </cell>
          <cell r="J52">
            <v>13.4</v>
          </cell>
          <cell r="K52">
            <v>8</v>
          </cell>
          <cell r="L52">
            <v>11.5</v>
          </cell>
          <cell r="M52">
            <v>23</v>
          </cell>
          <cell r="N52">
            <v>5.2</v>
          </cell>
          <cell r="O52">
            <v>6</v>
          </cell>
          <cell r="P52">
            <v>6</v>
          </cell>
          <cell r="Q52">
            <v>5.8</v>
          </cell>
        </row>
        <row r="53">
          <cell r="A53" t="str">
            <v>0300</v>
          </cell>
          <cell r="B53" t="str">
            <v>Е</v>
          </cell>
          <cell r="C53" t="str">
            <v>1.2.6.7.</v>
          </cell>
          <cell r="D53" t="str">
            <v>Обслуговування ліфтів</v>
          </cell>
          <cell r="E53" t="str">
            <v>0300</v>
          </cell>
          <cell r="F53">
            <v>0</v>
          </cell>
          <cell r="G53">
            <v>0</v>
          </cell>
          <cell r="I53">
            <v>0</v>
          </cell>
          <cell r="K53">
            <v>0</v>
          </cell>
          <cell r="L53">
            <v>0</v>
          </cell>
          <cell r="M53">
            <v>0</v>
          </cell>
          <cell r="N53">
            <v>0</v>
          </cell>
          <cell r="O53">
            <v>0</v>
          </cell>
          <cell r="P53">
            <v>0</v>
          </cell>
          <cell r="Q53">
            <v>0</v>
          </cell>
        </row>
        <row r="54">
          <cell r="A54" t="str">
            <v>0330</v>
          </cell>
          <cell r="B54" t="str">
            <v>Е</v>
          </cell>
          <cell r="C54" t="str">
            <v>1.2.6.8.</v>
          </cell>
          <cell r="D54" t="str">
            <v>Інші витрати з  утримання приміщень</v>
          </cell>
          <cell r="E54" t="str">
            <v>0330</v>
          </cell>
          <cell r="F54">
            <v>37.700000000000003</v>
          </cell>
          <cell r="G54">
            <v>42</v>
          </cell>
          <cell r="I54">
            <v>42</v>
          </cell>
          <cell r="J54">
            <v>42</v>
          </cell>
          <cell r="K54">
            <v>18.5</v>
          </cell>
          <cell r="L54">
            <v>30</v>
          </cell>
          <cell r="M54">
            <v>42</v>
          </cell>
          <cell r="N54">
            <v>11.6</v>
          </cell>
          <cell r="O54">
            <v>10</v>
          </cell>
          <cell r="P54">
            <v>10</v>
          </cell>
          <cell r="Q54">
            <v>10.4</v>
          </cell>
        </row>
        <row r="55">
          <cell r="A55" t="str">
            <v>0310</v>
          </cell>
          <cell r="B55" t="str">
            <v>Е</v>
          </cell>
          <cell r="C55" t="str">
            <v>1.2.7.</v>
          </cell>
          <cell r="D55" t="str">
            <v>Оренда основних засобів та інших необоротних активів  загальновиробничого призначення</v>
          </cell>
          <cell r="E55" t="str">
            <v>0310</v>
          </cell>
          <cell r="F55">
            <v>0</v>
          </cell>
          <cell r="G55">
            <v>0</v>
          </cell>
          <cell r="I55">
            <v>0</v>
          </cell>
          <cell r="K55">
            <v>0</v>
          </cell>
          <cell r="L55">
            <v>0</v>
          </cell>
          <cell r="M55">
            <v>0</v>
          </cell>
          <cell r="N55">
            <v>0</v>
          </cell>
          <cell r="O55">
            <v>0</v>
          </cell>
          <cell r="P55">
            <v>0</v>
          </cell>
          <cell r="Q55">
            <v>0</v>
          </cell>
        </row>
        <row r="56">
          <cell r="A56" t="str">
            <v>0320</v>
          </cell>
          <cell r="B56" t="str">
            <v>Е</v>
          </cell>
          <cell r="C56" t="str">
            <v>1.2.8.</v>
          </cell>
          <cell r="D56" t="str">
            <v xml:space="preserve">Страхування основних засобів та інше страхування </v>
          </cell>
          <cell r="E56" t="str">
            <v>0320</v>
          </cell>
          <cell r="F56">
            <v>74.3</v>
          </cell>
          <cell r="G56">
            <v>87.4</v>
          </cell>
          <cell r="I56">
            <v>87.4</v>
          </cell>
          <cell r="J56">
            <v>87.4</v>
          </cell>
          <cell r="K56">
            <v>50</v>
          </cell>
          <cell r="L56">
            <v>87.9</v>
          </cell>
          <cell r="M56">
            <v>100</v>
          </cell>
          <cell r="N56">
            <v>100</v>
          </cell>
          <cell r="O56">
            <v>0</v>
          </cell>
          <cell r="P56">
            <v>0</v>
          </cell>
          <cell r="Q56">
            <v>0</v>
          </cell>
        </row>
        <row r="57">
          <cell r="A57" t="str">
            <v>0340</v>
          </cell>
          <cell r="B57" t="str">
            <v>О</v>
          </cell>
          <cell r="C57" t="str">
            <v>1.2.9.</v>
          </cell>
          <cell r="D57" t="str">
            <v>Ремонт  основних засобів та  інших необоротних активів загальновиробничого призначення,  в т.ч.</v>
          </cell>
          <cell r="E57" t="str">
            <v>0340</v>
          </cell>
          <cell r="F57">
            <v>8854.9</v>
          </cell>
          <cell r="G57">
            <v>22474.5</v>
          </cell>
          <cell r="H57">
            <v>0</v>
          </cell>
          <cell r="I57">
            <v>22475</v>
          </cell>
          <cell r="J57">
            <v>14089.6</v>
          </cell>
          <cell r="K57">
            <v>9485.2999999999993</v>
          </cell>
          <cell r="L57">
            <v>14600.9</v>
          </cell>
          <cell r="M57">
            <v>24447</v>
          </cell>
          <cell r="N57">
            <v>3518</v>
          </cell>
          <cell r="O57">
            <v>6851</v>
          </cell>
          <cell r="P57">
            <v>8469</v>
          </cell>
          <cell r="Q57">
            <v>5609</v>
          </cell>
        </row>
        <row r="58">
          <cell r="A58" t="str">
            <v>0341</v>
          </cell>
          <cell r="B58" t="str">
            <v>Р</v>
          </cell>
          <cell r="C58" t="str">
            <v>1.2.9.1.</v>
          </cell>
          <cell r="D58" t="str">
            <v>Витрати на ремонт підрядним способом (рах.910/02)</v>
          </cell>
          <cell r="E58" t="str">
            <v>0341</v>
          </cell>
          <cell r="F58">
            <v>2138.8000000000002</v>
          </cell>
          <cell r="G58">
            <v>10994</v>
          </cell>
          <cell r="I58">
            <v>10994</v>
          </cell>
          <cell r="J58">
            <v>6000</v>
          </cell>
          <cell r="K58">
            <v>3662.5</v>
          </cell>
          <cell r="L58">
            <v>6500.7</v>
          </cell>
          <cell r="M58">
            <v>11448</v>
          </cell>
          <cell r="N58">
            <v>1132</v>
          </cell>
          <cell r="O58">
            <v>3198</v>
          </cell>
          <cell r="P58">
            <v>4625</v>
          </cell>
          <cell r="Q58">
            <v>2493</v>
          </cell>
        </row>
        <row r="59">
          <cell r="A59" t="str">
            <v>0370</v>
          </cell>
          <cell r="B59" t="str">
            <v>О</v>
          </cell>
          <cell r="C59" t="str">
            <v>1.2.9.2.</v>
          </cell>
          <cell r="D59" t="str">
            <v>Витрати на ремонт господарським способом  (рах.910/03), в т.ч.</v>
          </cell>
          <cell r="E59" t="str">
            <v>0370</v>
          </cell>
          <cell r="F59">
            <v>6716.1</v>
          </cell>
          <cell r="G59">
            <v>11480.5</v>
          </cell>
          <cell r="H59">
            <v>0</v>
          </cell>
          <cell r="I59">
            <v>11481</v>
          </cell>
          <cell r="J59">
            <v>8089.6</v>
          </cell>
          <cell r="K59">
            <v>5822.8</v>
          </cell>
          <cell r="L59">
            <v>8100.2</v>
          </cell>
          <cell r="M59">
            <v>12999</v>
          </cell>
          <cell r="N59">
            <v>2386</v>
          </cell>
          <cell r="O59">
            <v>3653</v>
          </cell>
          <cell r="P59">
            <v>3844</v>
          </cell>
          <cell r="Q59">
            <v>3116</v>
          </cell>
        </row>
        <row r="60">
          <cell r="A60" t="str">
            <v>0380</v>
          </cell>
          <cell r="B60" t="str">
            <v>Р</v>
          </cell>
          <cell r="C60" t="str">
            <v>1.2.9.2.1.</v>
          </cell>
          <cell r="D60" t="str">
            <v>Матеріали на ремонт господарським способом</v>
          </cell>
          <cell r="E60" t="str">
            <v>0380</v>
          </cell>
          <cell r="F60">
            <v>3482.9</v>
          </cell>
          <cell r="G60">
            <v>7295</v>
          </cell>
          <cell r="I60">
            <v>7295</v>
          </cell>
          <cell r="J60">
            <v>4000</v>
          </cell>
          <cell r="K60">
            <v>2891.2</v>
          </cell>
          <cell r="L60">
            <v>4201.8</v>
          </cell>
          <cell r="M60">
            <v>8224</v>
          </cell>
          <cell r="N60">
            <v>1294</v>
          </cell>
          <cell r="O60">
            <v>2285</v>
          </cell>
          <cell r="P60">
            <v>2611</v>
          </cell>
          <cell r="Q60">
            <v>2034</v>
          </cell>
        </row>
        <row r="61">
          <cell r="A61" t="str">
            <v>0390</v>
          </cell>
          <cell r="B61" t="str">
            <v>З</v>
          </cell>
          <cell r="C61" t="str">
            <v>1.2.9.2.2.</v>
          </cell>
          <cell r="D61" t="str">
            <v>Оплата праці працівників та інші виплати, які відносяться до ФОП</v>
          </cell>
          <cell r="E61" t="str">
            <v>0390</v>
          </cell>
          <cell r="F61">
            <v>2343.6</v>
          </cell>
          <cell r="G61">
            <v>3056</v>
          </cell>
          <cell r="I61">
            <v>3056</v>
          </cell>
          <cell r="J61">
            <v>2986</v>
          </cell>
          <cell r="K61">
            <v>2140.5</v>
          </cell>
          <cell r="L61">
            <v>2846.4</v>
          </cell>
          <cell r="M61">
            <v>3486</v>
          </cell>
          <cell r="N61">
            <v>797</v>
          </cell>
          <cell r="O61">
            <v>999</v>
          </cell>
          <cell r="P61">
            <v>900</v>
          </cell>
          <cell r="Q61">
            <v>790</v>
          </cell>
        </row>
        <row r="62">
          <cell r="A62" t="str">
            <v>0391</v>
          </cell>
          <cell r="B62" t="str">
            <v>Е</v>
          </cell>
          <cell r="C62" t="str">
            <v>1.2.9.2.3.</v>
          </cell>
          <cell r="D62" t="str">
            <v xml:space="preserve">Інші виплати </v>
          </cell>
          <cell r="E62" t="str">
            <v>0391</v>
          </cell>
          <cell r="F62">
            <v>0</v>
          </cell>
          <cell r="G62">
            <v>0</v>
          </cell>
          <cell r="I62">
            <v>0</v>
          </cell>
          <cell r="K62">
            <v>0</v>
          </cell>
          <cell r="L62">
            <v>0</v>
          </cell>
          <cell r="M62">
            <v>0</v>
          </cell>
          <cell r="N62">
            <v>0</v>
          </cell>
          <cell r="O62">
            <v>0</v>
          </cell>
          <cell r="P62">
            <v>0</v>
          </cell>
          <cell r="Q62">
            <v>0</v>
          </cell>
        </row>
        <row r="63">
          <cell r="A63" t="str">
            <v>0400</v>
          </cell>
          <cell r="B63" t="str">
            <v>В</v>
          </cell>
          <cell r="C63" t="str">
            <v>1.2.9.2.4.</v>
          </cell>
          <cell r="D63" t="str">
            <v>Відрахування на соціальні заходи</v>
          </cell>
          <cell r="E63" t="str">
            <v>0400</v>
          </cell>
          <cell r="F63">
            <v>889.6</v>
          </cell>
          <cell r="G63">
            <v>1129.5</v>
          </cell>
          <cell r="I63">
            <v>1130</v>
          </cell>
          <cell r="J63">
            <v>1103.5999999999999</v>
          </cell>
          <cell r="K63">
            <v>791.1</v>
          </cell>
          <cell r="L63">
            <v>1052</v>
          </cell>
          <cell r="M63">
            <v>1289</v>
          </cell>
          <cell r="N63">
            <v>295</v>
          </cell>
          <cell r="O63">
            <v>369</v>
          </cell>
          <cell r="P63">
            <v>333</v>
          </cell>
          <cell r="Q63">
            <v>292</v>
          </cell>
        </row>
        <row r="64">
          <cell r="A64" t="str">
            <v>0401</v>
          </cell>
          <cell r="B64" t="str">
            <v>Е</v>
          </cell>
          <cell r="C64" t="str">
            <v>1.2.9.2.5.</v>
          </cell>
          <cell r="D64" t="str">
            <v>Оплата 5-ти днів тимчасової  непрацездатності</v>
          </cell>
          <cell r="E64" t="str">
            <v>0401</v>
          </cell>
          <cell r="F64">
            <v>0</v>
          </cell>
          <cell r="G64">
            <v>0</v>
          </cell>
          <cell r="I64">
            <v>0</v>
          </cell>
          <cell r="K64">
            <v>0</v>
          </cell>
          <cell r="L64">
            <v>0</v>
          </cell>
          <cell r="M64">
            <v>0</v>
          </cell>
          <cell r="N64">
            <v>0</v>
          </cell>
          <cell r="O64">
            <v>0</v>
          </cell>
          <cell r="P64">
            <v>0</v>
          </cell>
          <cell r="Q64">
            <v>0</v>
          </cell>
        </row>
        <row r="65">
          <cell r="A65" t="str">
            <v>0404</v>
          </cell>
          <cell r="B65" t="str">
            <v>З</v>
          </cell>
          <cell r="C65" t="str">
            <v>1.2.9.2.6.</v>
          </cell>
          <cell r="D65" t="str">
            <v>Зебезпечення оплати відпусток</v>
          </cell>
          <cell r="E65" t="str">
            <v>0404</v>
          </cell>
          <cell r="F65">
            <v>0</v>
          </cell>
          <cell r="G65">
            <v>0</v>
          </cell>
          <cell r="I65">
            <v>0</v>
          </cell>
          <cell r="K65">
            <v>0</v>
          </cell>
          <cell r="L65">
            <v>0</v>
          </cell>
          <cell r="M65">
            <v>0</v>
          </cell>
          <cell r="N65">
            <v>0</v>
          </cell>
          <cell r="O65">
            <v>0</v>
          </cell>
          <cell r="P65">
            <v>0</v>
          </cell>
          <cell r="Q65">
            <v>0</v>
          </cell>
        </row>
        <row r="66">
          <cell r="A66" t="str">
            <v>0405</v>
          </cell>
          <cell r="B66" t="str">
            <v>В</v>
          </cell>
          <cell r="C66" t="str">
            <v>1.2.9.2.7.</v>
          </cell>
          <cell r="D66" t="str">
            <v>Забезпечення обов'язкових відрахувань на оплату відпусток</v>
          </cell>
          <cell r="E66" t="str">
            <v>0405</v>
          </cell>
          <cell r="F66">
            <v>0</v>
          </cell>
          <cell r="G66">
            <v>0</v>
          </cell>
          <cell r="I66">
            <v>0</v>
          </cell>
          <cell r="K66">
            <v>0</v>
          </cell>
          <cell r="L66">
            <v>0</v>
          </cell>
          <cell r="M66">
            <v>0</v>
          </cell>
          <cell r="N66">
            <v>0</v>
          </cell>
          <cell r="O66">
            <v>0</v>
          </cell>
          <cell r="P66">
            <v>0</v>
          </cell>
          <cell r="Q66">
            <v>0</v>
          </cell>
        </row>
        <row r="67">
          <cell r="A67" t="str">
            <v>0410</v>
          </cell>
          <cell r="B67" t="str">
            <v>Е</v>
          </cell>
          <cell r="C67" t="str">
            <v>1.2.10.</v>
          </cell>
          <cell r="D67" t="str">
            <v xml:space="preserve">Експлуатація та технічне обслуговування основних засобів та інших необоротних активів </v>
          </cell>
          <cell r="E67" t="str">
            <v>0410</v>
          </cell>
          <cell r="F67">
            <v>121.5</v>
          </cell>
          <cell r="G67">
            <v>225</v>
          </cell>
          <cell r="I67">
            <v>225</v>
          </cell>
          <cell r="J67">
            <v>175</v>
          </cell>
          <cell r="K67">
            <v>89.6</v>
          </cell>
          <cell r="L67">
            <v>129</v>
          </cell>
          <cell r="M67">
            <v>272</v>
          </cell>
          <cell r="N67">
            <v>57</v>
          </cell>
          <cell r="O67">
            <v>72</v>
          </cell>
          <cell r="P67">
            <v>72</v>
          </cell>
          <cell r="Q67">
            <v>71</v>
          </cell>
        </row>
        <row r="68">
          <cell r="A68" t="str">
            <v>0430</v>
          </cell>
          <cell r="B68" t="str">
            <v>О</v>
          </cell>
          <cell r="C68" t="str">
            <v>1.2.11.</v>
          </cell>
          <cell r="D68" t="str">
            <v>Витрати на вдосконалення технології та організації виробництва, в т. ч.</v>
          </cell>
          <cell r="E68" t="str">
            <v>0430</v>
          </cell>
          <cell r="F68">
            <v>756</v>
          </cell>
          <cell r="G68">
            <v>877.5</v>
          </cell>
          <cell r="H68">
            <v>2.2999999999999998</v>
          </cell>
          <cell r="I68">
            <v>871.2</v>
          </cell>
          <cell r="J68">
            <v>844.7</v>
          </cell>
          <cell r="K68">
            <v>534</v>
          </cell>
          <cell r="L68">
            <v>721.5</v>
          </cell>
          <cell r="M68">
            <v>1049.2</v>
          </cell>
          <cell r="N68">
            <v>146.80000000000001</v>
          </cell>
          <cell r="O68">
            <v>312.7</v>
          </cell>
          <cell r="P68">
            <v>305</v>
          </cell>
          <cell r="Q68">
            <v>284.7</v>
          </cell>
        </row>
        <row r="69">
          <cell r="A69" t="str">
            <v>0440</v>
          </cell>
          <cell r="B69" t="str">
            <v>З</v>
          </cell>
          <cell r="C69" t="str">
            <v>1.2.11.1.</v>
          </cell>
          <cell r="D69" t="str">
            <v>Оплата праці працівників та інші виплати, які відносяться до ФОП</v>
          </cell>
          <cell r="E69" t="str">
            <v>0440</v>
          </cell>
          <cell r="F69">
            <v>88.3</v>
          </cell>
          <cell r="G69">
            <v>104.6</v>
          </cell>
          <cell r="H69">
            <v>0.3</v>
          </cell>
          <cell r="I69">
            <v>102.3</v>
          </cell>
          <cell r="J69">
            <v>97</v>
          </cell>
          <cell r="K69">
            <v>73</v>
          </cell>
          <cell r="L69">
            <v>101.3</v>
          </cell>
          <cell r="M69">
            <v>143.1</v>
          </cell>
          <cell r="N69">
            <v>37.5</v>
          </cell>
          <cell r="O69">
            <v>38.9</v>
          </cell>
          <cell r="P69">
            <v>30.6</v>
          </cell>
          <cell r="Q69">
            <v>36.1</v>
          </cell>
        </row>
        <row r="70">
          <cell r="A70" t="str">
            <v>0441</v>
          </cell>
          <cell r="B70" t="str">
            <v>Е</v>
          </cell>
          <cell r="C70" t="str">
            <v>1.2.11.2.</v>
          </cell>
          <cell r="D70" t="str">
            <v xml:space="preserve">Інші виплати </v>
          </cell>
          <cell r="E70" t="str">
            <v>0441</v>
          </cell>
          <cell r="F70">
            <v>1.8</v>
          </cell>
          <cell r="G70">
            <v>6.9</v>
          </cell>
          <cell r="I70">
            <v>1</v>
          </cell>
          <cell r="J70">
            <v>1</v>
          </cell>
          <cell r="K70">
            <v>0</v>
          </cell>
          <cell r="L70">
            <v>1.2</v>
          </cell>
          <cell r="M70">
            <v>2</v>
          </cell>
          <cell r="N70">
            <v>0</v>
          </cell>
          <cell r="O70">
            <v>1</v>
          </cell>
          <cell r="P70">
            <v>0</v>
          </cell>
          <cell r="Q70">
            <v>1</v>
          </cell>
        </row>
        <row r="71">
          <cell r="A71" t="str">
            <v>0450</v>
          </cell>
          <cell r="B71" t="str">
            <v>В</v>
          </cell>
          <cell r="C71" t="str">
            <v>1.2.11.3.</v>
          </cell>
          <cell r="D71" t="str">
            <v>Відрахування на соціальні заходи</v>
          </cell>
          <cell r="E71" t="str">
            <v>0450</v>
          </cell>
          <cell r="F71">
            <v>34</v>
          </cell>
          <cell r="G71">
            <v>39.200000000000003</v>
          </cell>
          <cell r="I71">
            <v>41.1</v>
          </cell>
          <cell r="J71">
            <v>35.9</v>
          </cell>
          <cell r="K71">
            <v>26.4</v>
          </cell>
          <cell r="L71">
            <v>36.700000000000003</v>
          </cell>
          <cell r="M71">
            <v>54.7</v>
          </cell>
          <cell r="N71">
            <v>14.6</v>
          </cell>
          <cell r="O71">
            <v>14.8</v>
          </cell>
          <cell r="P71">
            <v>11.6</v>
          </cell>
          <cell r="Q71">
            <v>13.7</v>
          </cell>
        </row>
        <row r="72">
          <cell r="A72" t="str">
            <v>0451</v>
          </cell>
          <cell r="B72" t="str">
            <v>Е</v>
          </cell>
          <cell r="C72" t="str">
            <v>1.2.11.4.</v>
          </cell>
          <cell r="D72" t="str">
            <v>Оплата 5-ти днів тимчасової  непрацездатності</v>
          </cell>
          <cell r="E72" t="str">
            <v>0451</v>
          </cell>
          <cell r="F72">
            <v>0.6</v>
          </cell>
          <cell r="G72">
            <v>18</v>
          </cell>
          <cell r="I72">
            <v>18</v>
          </cell>
          <cell r="J72">
            <v>2</v>
          </cell>
          <cell r="K72">
            <v>1.3</v>
          </cell>
          <cell r="L72">
            <v>1.6</v>
          </cell>
          <cell r="M72">
            <v>2</v>
          </cell>
          <cell r="N72">
            <v>1</v>
          </cell>
          <cell r="O72">
            <v>0</v>
          </cell>
          <cell r="P72">
            <v>0</v>
          </cell>
          <cell r="Q72">
            <v>1</v>
          </cell>
        </row>
        <row r="73">
          <cell r="A73" t="str">
            <v>0454</v>
          </cell>
          <cell r="B73" t="str">
            <v>З</v>
          </cell>
          <cell r="C73" t="str">
            <v>1.2.11.5.</v>
          </cell>
          <cell r="D73" t="str">
            <v>Забезпечення оплати відпусток</v>
          </cell>
          <cell r="E73" t="str">
            <v>0454</v>
          </cell>
          <cell r="F73">
            <v>9.5</v>
          </cell>
          <cell r="G73">
            <v>7.9</v>
          </cell>
          <cell r="I73">
            <v>7.4</v>
          </cell>
          <cell r="J73">
            <v>7.4</v>
          </cell>
          <cell r="K73">
            <v>5.0999999999999996</v>
          </cell>
          <cell r="L73">
            <v>7.1</v>
          </cell>
          <cell r="M73">
            <v>19.899999999999999</v>
          </cell>
          <cell r="N73">
            <v>2.7</v>
          </cell>
          <cell r="O73">
            <v>2.9</v>
          </cell>
          <cell r="P73">
            <v>6.4</v>
          </cell>
          <cell r="Q73">
            <v>7.9</v>
          </cell>
        </row>
        <row r="74">
          <cell r="A74" t="str">
            <v>0455</v>
          </cell>
          <cell r="B74" t="str">
            <v>В</v>
          </cell>
          <cell r="C74" t="str">
            <v>1.2.11.6.</v>
          </cell>
          <cell r="D74" t="str">
            <v>Забезпечення обов'язкових відрахувань на оплату відпусток</v>
          </cell>
          <cell r="E74" t="str">
            <v>0455</v>
          </cell>
          <cell r="F74">
            <v>4.0999999999999996</v>
          </cell>
          <cell r="G74">
            <v>2.9</v>
          </cell>
          <cell r="H74">
            <v>2</v>
          </cell>
          <cell r="I74">
            <v>3.4</v>
          </cell>
          <cell r="J74">
            <v>3.4</v>
          </cell>
          <cell r="K74">
            <v>2.6</v>
          </cell>
          <cell r="L74">
            <v>3.6</v>
          </cell>
          <cell r="M74">
            <v>7.5</v>
          </cell>
          <cell r="N74">
            <v>1</v>
          </cell>
          <cell r="O74">
            <v>1.1000000000000001</v>
          </cell>
          <cell r="P74">
            <v>2.4</v>
          </cell>
          <cell r="Q74">
            <v>3</v>
          </cell>
        </row>
        <row r="75">
          <cell r="A75" t="str">
            <v>0431</v>
          </cell>
          <cell r="B75" t="str">
            <v>Е</v>
          </cell>
          <cell r="C75" t="str">
            <v>1.2.11.7.</v>
          </cell>
          <cell r="D75" t="str">
            <v>Інші витрати на вдосконалення технології та організації виробництва</v>
          </cell>
          <cell r="E75" t="str">
            <v>0431</v>
          </cell>
          <cell r="F75">
            <v>617.70000000000005</v>
          </cell>
          <cell r="G75">
            <v>698</v>
          </cell>
          <cell r="I75">
            <v>698</v>
          </cell>
          <cell r="J75">
            <v>698</v>
          </cell>
          <cell r="K75">
            <v>425.6</v>
          </cell>
          <cell r="L75">
            <v>570</v>
          </cell>
          <cell r="M75">
            <v>820</v>
          </cell>
          <cell r="N75">
            <v>90</v>
          </cell>
          <cell r="O75">
            <v>254</v>
          </cell>
          <cell r="P75">
            <v>254</v>
          </cell>
          <cell r="Q75">
            <v>222</v>
          </cell>
        </row>
        <row r="76">
          <cell r="A76" t="str">
            <v xml:space="preserve"> 0470</v>
          </cell>
          <cell r="B76" t="str">
            <v>О</v>
          </cell>
          <cell r="C76" t="str">
            <v>1.2.12.</v>
          </cell>
          <cell r="D76" t="str">
            <v>Витрати на обслуговування виробничого процесу, в т.ч.</v>
          </cell>
          <cell r="E76" t="str">
            <v xml:space="preserve"> 0470</v>
          </cell>
          <cell r="F76">
            <v>4381.3999999999996</v>
          </cell>
          <cell r="G76">
            <v>4487</v>
          </cell>
          <cell r="H76">
            <v>470.1</v>
          </cell>
          <cell r="I76">
            <v>5095.6000000000004</v>
          </cell>
          <cell r="J76">
            <v>5247.5</v>
          </cell>
          <cell r="K76">
            <v>3469.9</v>
          </cell>
          <cell r="L76">
            <v>4968.2</v>
          </cell>
          <cell r="M76">
            <v>7988.4</v>
          </cell>
          <cell r="N76">
            <v>1564.3</v>
          </cell>
          <cell r="O76">
            <v>2057.1</v>
          </cell>
          <cell r="P76">
            <v>2061.9</v>
          </cell>
          <cell r="Q76">
            <v>2305.1</v>
          </cell>
        </row>
        <row r="77">
          <cell r="A77" t="str">
            <v>0480</v>
          </cell>
          <cell r="B77" t="str">
            <v>З</v>
          </cell>
          <cell r="C77" t="str">
            <v>1.2.12.1.</v>
          </cell>
          <cell r="D77" t="str">
            <v>Оплата праці працівників та інші виплати, які відносяться до ФОП</v>
          </cell>
          <cell r="E77" t="str">
            <v>0480</v>
          </cell>
          <cell r="F77">
            <v>2884.7</v>
          </cell>
          <cell r="G77">
            <v>2901.6</v>
          </cell>
          <cell r="H77">
            <v>307.60000000000002</v>
          </cell>
          <cell r="I77">
            <v>3362.6</v>
          </cell>
          <cell r="J77">
            <v>3334.1</v>
          </cell>
          <cell r="K77">
            <v>2285</v>
          </cell>
          <cell r="L77">
            <v>3216.3</v>
          </cell>
          <cell r="M77">
            <v>5312.9</v>
          </cell>
          <cell r="N77">
            <v>1038.5999999999999</v>
          </cell>
          <cell r="O77">
            <v>1368.6</v>
          </cell>
          <cell r="P77">
            <v>1374.2</v>
          </cell>
          <cell r="Q77">
            <v>1531.5</v>
          </cell>
        </row>
        <row r="78">
          <cell r="A78" t="str">
            <v>0481</v>
          </cell>
          <cell r="B78" t="str">
            <v>Е</v>
          </cell>
          <cell r="C78" t="str">
            <v>1.2.12.2.</v>
          </cell>
          <cell r="D78" t="str">
            <v xml:space="preserve">Інші виплати </v>
          </cell>
          <cell r="E78" t="str">
            <v>0481</v>
          </cell>
          <cell r="F78">
            <v>31.3</v>
          </cell>
          <cell r="G78">
            <v>84.8</v>
          </cell>
          <cell r="I78">
            <v>29.5</v>
          </cell>
          <cell r="J78">
            <v>27.9</v>
          </cell>
          <cell r="K78">
            <v>23.5</v>
          </cell>
          <cell r="L78">
            <v>28.3</v>
          </cell>
          <cell r="M78">
            <v>10</v>
          </cell>
          <cell r="N78">
            <v>3.5</v>
          </cell>
          <cell r="O78">
            <v>2.5</v>
          </cell>
          <cell r="P78">
            <v>2</v>
          </cell>
          <cell r="Q78">
            <v>2</v>
          </cell>
        </row>
        <row r="79">
          <cell r="A79" t="str">
            <v>0490</v>
          </cell>
          <cell r="B79" t="str">
            <v>В</v>
          </cell>
          <cell r="C79" t="str">
            <v>1.2.12.3.</v>
          </cell>
          <cell r="D79" t="str">
            <v>Відрахування на соціальні заходи</v>
          </cell>
          <cell r="E79" t="str">
            <v>0490</v>
          </cell>
          <cell r="F79">
            <v>1118.0999999999999</v>
          </cell>
          <cell r="G79">
            <v>1112.8</v>
          </cell>
          <cell r="H79">
            <v>122</v>
          </cell>
          <cell r="I79">
            <v>1273.5999999999999</v>
          </cell>
          <cell r="J79">
            <v>1261.8</v>
          </cell>
          <cell r="K79">
            <v>864.2</v>
          </cell>
          <cell r="L79">
            <v>1217.9000000000001</v>
          </cell>
          <cell r="M79">
            <v>2024.6</v>
          </cell>
          <cell r="N79">
            <v>400.3</v>
          </cell>
          <cell r="O79">
            <v>520.1</v>
          </cell>
          <cell r="P79">
            <v>522.20000000000005</v>
          </cell>
          <cell r="Q79">
            <v>582</v>
          </cell>
        </row>
        <row r="80">
          <cell r="A80" t="str">
            <v>0491</v>
          </cell>
          <cell r="B80" t="str">
            <v>Е</v>
          </cell>
          <cell r="C80" t="str">
            <v>1.2.12.4.</v>
          </cell>
          <cell r="D80" t="str">
            <v>Оплата 5-ти днів тимчасової  непрацездатності</v>
          </cell>
          <cell r="E80" t="str">
            <v>0491</v>
          </cell>
          <cell r="F80">
            <v>51.2</v>
          </cell>
          <cell r="G80">
            <v>47.7</v>
          </cell>
          <cell r="I80">
            <v>47.7</v>
          </cell>
          <cell r="J80">
            <v>60</v>
          </cell>
          <cell r="K80">
            <v>43.1</v>
          </cell>
          <cell r="L80">
            <v>63.6</v>
          </cell>
          <cell r="M80">
            <v>87</v>
          </cell>
          <cell r="N80">
            <v>18</v>
          </cell>
          <cell r="O80">
            <v>20</v>
          </cell>
          <cell r="P80">
            <v>20</v>
          </cell>
          <cell r="Q80">
            <v>29</v>
          </cell>
        </row>
        <row r="81">
          <cell r="A81" t="str">
            <v>0494</v>
          </cell>
          <cell r="B81" t="str">
            <v>З</v>
          </cell>
          <cell r="C81" t="str">
            <v>1.2.12.5.</v>
          </cell>
          <cell r="D81" t="str">
            <v>Забезпечення оплати відпусток</v>
          </cell>
          <cell r="E81" t="str">
            <v>0494</v>
          </cell>
          <cell r="F81">
            <v>209.4</v>
          </cell>
          <cell r="G81">
            <v>218.4</v>
          </cell>
          <cell r="H81">
            <v>23.1</v>
          </cell>
          <cell r="I81">
            <v>248.9</v>
          </cell>
          <cell r="J81">
            <v>271</v>
          </cell>
          <cell r="K81">
            <v>163.6</v>
          </cell>
          <cell r="L81">
            <v>236.3</v>
          </cell>
          <cell r="M81">
            <v>391.1</v>
          </cell>
          <cell r="N81">
            <v>74.400000000000006</v>
          </cell>
          <cell r="O81">
            <v>101.4</v>
          </cell>
          <cell r="P81">
            <v>101.8</v>
          </cell>
          <cell r="Q81">
            <v>113.5</v>
          </cell>
        </row>
        <row r="82">
          <cell r="A82" t="str">
            <v>0495</v>
          </cell>
          <cell r="B82" t="str">
            <v>В</v>
          </cell>
          <cell r="C82" t="str">
            <v>1.2.12.6.</v>
          </cell>
          <cell r="D82" t="str">
            <v>Забезпечення обов'язкових відрахувань на оплату відпусток</v>
          </cell>
          <cell r="E82" t="str">
            <v>0495</v>
          </cell>
          <cell r="F82">
            <v>75.7</v>
          </cell>
          <cell r="G82">
            <v>80.7</v>
          </cell>
          <cell r="H82">
            <v>17.399999999999999</v>
          </cell>
          <cell r="I82">
            <v>92.3</v>
          </cell>
          <cell r="J82">
            <v>99.7</v>
          </cell>
          <cell r="K82">
            <v>60.1</v>
          </cell>
          <cell r="L82">
            <v>86.7</v>
          </cell>
          <cell r="M82">
            <v>147.80000000000001</v>
          </cell>
          <cell r="N82">
            <v>27.5</v>
          </cell>
          <cell r="O82">
            <v>38.5</v>
          </cell>
          <cell r="P82">
            <v>38.700000000000003</v>
          </cell>
          <cell r="Q82">
            <v>43.1</v>
          </cell>
        </row>
        <row r="83">
          <cell r="A83" t="str">
            <v>0471</v>
          </cell>
          <cell r="B83" t="str">
            <v>Е</v>
          </cell>
          <cell r="C83" t="str">
            <v>1.2.12.7.</v>
          </cell>
          <cell r="D83" t="str">
            <v>Пуско налагоджувальні роботи</v>
          </cell>
          <cell r="E83" t="str">
            <v>0471</v>
          </cell>
          <cell r="F83">
            <v>0</v>
          </cell>
          <cell r="G83">
            <v>0</v>
          </cell>
          <cell r="I83">
            <v>0</v>
          </cell>
          <cell r="K83">
            <v>0</v>
          </cell>
          <cell r="L83">
            <v>0</v>
          </cell>
          <cell r="M83">
            <v>0</v>
          </cell>
          <cell r="N83">
            <v>0</v>
          </cell>
          <cell r="O83">
            <v>0</v>
          </cell>
          <cell r="P83">
            <v>0</v>
          </cell>
          <cell r="Q83">
            <v>0</v>
          </cell>
        </row>
        <row r="84">
          <cell r="A84" t="str">
            <v>0472</v>
          </cell>
          <cell r="B84" t="str">
            <v>Е</v>
          </cell>
          <cell r="C84" t="str">
            <v>1.2.12.8.</v>
          </cell>
          <cell r="D84" t="str">
            <v>Проведення випробувань, повірок</v>
          </cell>
          <cell r="E84" t="str">
            <v>0472</v>
          </cell>
          <cell r="F84">
            <v>11</v>
          </cell>
          <cell r="G84">
            <v>41</v>
          </cell>
          <cell r="I84">
            <v>41</v>
          </cell>
          <cell r="J84">
            <v>41</v>
          </cell>
          <cell r="K84">
            <v>28.8</v>
          </cell>
          <cell r="L84">
            <v>29.3</v>
          </cell>
          <cell r="M84">
            <v>11</v>
          </cell>
          <cell r="N84">
            <v>2</v>
          </cell>
          <cell r="O84">
            <v>2</v>
          </cell>
          <cell r="P84">
            <v>3</v>
          </cell>
          <cell r="Q84">
            <v>4</v>
          </cell>
        </row>
        <row r="85">
          <cell r="A85" t="str">
            <v>0473</v>
          </cell>
          <cell r="B85" t="str">
            <v>Е</v>
          </cell>
          <cell r="C85" t="str">
            <v>1.2.12.9.</v>
          </cell>
          <cell r="D85" t="str">
            <v>Інші  витрати на обслуговування виробничого процесу</v>
          </cell>
          <cell r="E85" t="str">
            <v>0473</v>
          </cell>
          <cell r="F85">
            <v>0</v>
          </cell>
          <cell r="G85">
            <v>0</v>
          </cell>
          <cell r="I85">
            <v>0</v>
          </cell>
          <cell r="J85">
            <v>152</v>
          </cell>
          <cell r="K85">
            <v>1.6</v>
          </cell>
          <cell r="L85">
            <v>89.8</v>
          </cell>
          <cell r="M85">
            <v>4</v>
          </cell>
          <cell r="N85">
            <v>0</v>
          </cell>
          <cell r="O85">
            <v>4</v>
          </cell>
        </row>
        <row r="86">
          <cell r="A86" t="str">
            <v>0510</v>
          </cell>
          <cell r="B86" t="str">
            <v>Е</v>
          </cell>
          <cell r="C86" t="str">
            <v>1.2.13.</v>
          </cell>
          <cell r="D86" t="str">
            <v>Технологічний контроль за виробничими процесами</v>
          </cell>
          <cell r="E86" t="str">
            <v>0510</v>
          </cell>
          <cell r="F86">
            <v>0</v>
          </cell>
          <cell r="G86">
            <v>0</v>
          </cell>
          <cell r="I86">
            <v>0</v>
          </cell>
          <cell r="K86">
            <v>0</v>
          </cell>
          <cell r="L86">
            <v>0</v>
          </cell>
          <cell r="M86">
            <v>0</v>
          </cell>
          <cell r="N86">
            <v>0</v>
          </cell>
          <cell r="O86">
            <v>0</v>
          </cell>
          <cell r="P86">
            <v>0</v>
          </cell>
          <cell r="Q86">
            <v>0</v>
          </cell>
        </row>
        <row r="87">
          <cell r="A87" t="str">
            <v>0520</v>
          </cell>
          <cell r="B87" t="str">
            <v>О</v>
          </cell>
          <cell r="C87" t="str">
            <v>1.2.14.</v>
          </cell>
          <cell r="D87" t="str">
            <v>Витрати на охорону праці, техніку безпеки та екологічні витрати, в т. ч.</v>
          </cell>
          <cell r="E87" t="str">
            <v>0520</v>
          </cell>
          <cell r="F87">
            <v>527.4</v>
          </cell>
          <cell r="G87">
            <v>927.9</v>
          </cell>
          <cell r="H87">
            <v>1.5</v>
          </cell>
          <cell r="I87">
            <v>919.7</v>
          </cell>
          <cell r="J87">
            <v>733.9</v>
          </cell>
          <cell r="K87">
            <v>427.5</v>
          </cell>
          <cell r="L87">
            <v>603.29999999999995</v>
          </cell>
          <cell r="M87">
            <v>841.8</v>
          </cell>
          <cell r="N87">
            <v>192.7</v>
          </cell>
          <cell r="O87">
            <v>191</v>
          </cell>
          <cell r="P87">
            <v>250.3</v>
          </cell>
          <cell r="Q87">
            <v>207.8</v>
          </cell>
        </row>
        <row r="88">
          <cell r="A88" t="str">
            <v>0530</v>
          </cell>
          <cell r="B88" t="str">
            <v>З</v>
          </cell>
          <cell r="C88" t="str">
            <v>1.2.14.1.</v>
          </cell>
          <cell r="D88" t="str">
            <v>Оплата праці працівників та інші виплати, які відносяться  до ФОП</v>
          </cell>
          <cell r="E88" t="str">
            <v>0530</v>
          </cell>
          <cell r="F88">
            <v>174.2</v>
          </cell>
          <cell r="G88">
            <v>229.7</v>
          </cell>
          <cell r="H88">
            <v>1.4</v>
          </cell>
          <cell r="I88">
            <v>222</v>
          </cell>
          <cell r="J88">
            <v>220.1</v>
          </cell>
          <cell r="K88">
            <v>157.1</v>
          </cell>
          <cell r="L88">
            <v>212.5</v>
          </cell>
          <cell r="M88">
            <v>242.1</v>
          </cell>
          <cell r="N88">
            <v>61.3</v>
          </cell>
          <cell r="O88">
            <v>63.5</v>
          </cell>
          <cell r="P88">
            <v>52.1</v>
          </cell>
          <cell r="Q88">
            <v>65.2</v>
          </cell>
        </row>
        <row r="89">
          <cell r="A89" t="str">
            <v>0531</v>
          </cell>
          <cell r="B89" t="str">
            <v>Е</v>
          </cell>
          <cell r="C89" t="str">
            <v>1.2.14.2.</v>
          </cell>
          <cell r="D89" t="str">
            <v xml:space="preserve">Інші виплати </v>
          </cell>
          <cell r="E89" t="str">
            <v>0531</v>
          </cell>
          <cell r="F89">
            <v>1.5</v>
          </cell>
          <cell r="G89">
            <v>7.3</v>
          </cell>
          <cell r="I89">
            <v>9.5</v>
          </cell>
          <cell r="J89">
            <v>7.2</v>
          </cell>
          <cell r="K89">
            <v>5</v>
          </cell>
          <cell r="L89">
            <v>6.2</v>
          </cell>
          <cell r="M89">
            <v>2</v>
          </cell>
          <cell r="N89">
            <v>0</v>
          </cell>
          <cell r="O89">
            <v>1</v>
          </cell>
          <cell r="P89">
            <v>0</v>
          </cell>
          <cell r="Q89">
            <v>1</v>
          </cell>
        </row>
        <row r="90">
          <cell r="A90" t="str">
            <v>0540</v>
          </cell>
          <cell r="B90" t="str">
            <v>В</v>
          </cell>
          <cell r="C90" t="str">
            <v>1.2.14.3.</v>
          </cell>
          <cell r="D90" t="str">
            <v>Відрахування на соціальні заходи</v>
          </cell>
          <cell r="E90" t="str">
            <v>0540</v>
          </cell>
          <cell r="F90">
            <v>67.599999999999994</v>
          </cell>
          <cell r="G90">
            <v>85.9</v>
          </cell>
          <cell r="I90">
            <v>84.4</v>
          </cell>
          <cell r="J90">
            <v>83.6</v>
          </cell>
          <cell r="K90">
            <v>58.3</v>
          </cell>
          <cell r="L90">
            <v>78.5</v>
          </cell>
          <cell r="M90">
            <v>92.1</v>
          </cell>
          <cell r="N90">
            <v>23.5</v>
          </cell>
          <cell r="O90">
            <v>24</v>
          </cell>
          <cell r="P90">
            <v>19.8</v>
          </cell>
          <cell r="Q90">
            <v>24.8</v>
          </cell>
        </row>
        <row r="91">
          <cell r="A91" t="str">
            <v>0541</v>
          </cell>
          <cell r="B91" t="str">
            <v>Е</v>
          </cell>
          <cell r="C91" t="str">
            <v>1.2.14.4.</v>
          </cell>
          <cell r="D91" t="str">
            <v>Оплата 5-ти днів тимчасової  непрацездатності</v>
          </cell>
          <cell r="E91" t="str">
            <v>0541</v>
          </cell>
          <cell r="F91">
            <v>3.1</v>
          </cell>
          <cell r="G91">
            <v>12.3</v>
          </cell>
          <cell r="I91">
            <v>12.3</v>
          </cell>
          <cell r="J91">
            <v>2</v>
          </cell>
          <cell r="K91">
            <v>1.5</v>
          </cell>
          <cell r="L91">
            <v>2.2999999999999998</v>
          </cell>
          <cell r="M91">
            <v>2</v>
          </cell>
          <cell r="N91">
            <v>1</v>
          </cell>
          <cell r="O91">
            <v>0</v>
          </cell>
          <cell r="P91">
            <v>0</v>
          </cell>
          <cell r="Q91">
            <v>1</v>
          </cell>
        </row>
        <row r="92">
          <cell r="A92" t="str">
            <v>0544</v>
          </cell>
          <cell r="B92" t="str">
            <v>З</v>
          </cell>
          <cell r="C92" t="str">
            <v>1.2.14.5.</v>
          </cell>
          <cell r="D92" t="str">
            <v>Забезпечення оплати відпусток</v>
          </cell>
          <cell r="E92" t="str">
            <v>0544</v>
          </cell>
          <cell r="F92">
            <v>18.7</v>
          </cell>
          <cell r="G92">
            <v>17.3</v>
          </cell>
          <cell r="H92">
            <v>0.1</v>
          </cell>
          <cell r="I92">
            <v>16.399999999999999</v>
          </cell>
          <cell r="J92">
            <v>17.399999999999999</v>
          </cell>
          <cell r="K92">
            <v>11.1</v>
          </cell>
          <cell r="L92">
            <v>15.2</v>
          </cell>
          <cell r="M92">
            <v>17.899999999999999</v>
          </cell>
          <cell r="N92">
            <v>4.5</v>
          </cell>
          <cell r="O92">
            <v>4.7</v>
          </cell>
          <cell r="P92">
            <v>3.9</v>
          </cell>
          <cell r="Q92">
            <v>4.8</v>
          </cell>
        </row>
        <row r="93">
          <cell r="A93" t="str">
            <v>0545</v>
          </cell>
          <cell r="B93" t="str">
            <v>В</v>
          </cell>
          <cell r="C93" t="str">
            <v>1.2.14.6.</v>
          </cell>
          <cell r="D93" t="str">
            <v>Забезпечення обов'язкових відрахувань на оплату відпусток</v>
          </cell>
          <cell r="E93" t="str">
            <v>0545</v>
          </cell>
          <cell r="F93">
            <v>7.1</v>
          </cell>
          <cell r="G93">
            <v>6.4</v>
          </cell>
          <cell r="I93">
            <v>6.1</v>
          </cell>
          <cell r="J93">
            <v>6.2</v>
          </cell>
          <cell r="K93">
            <v>4</v>
          </cell>
          <cell r="L93">
            <v>5.5</v>
          </cell>
          <cell r="M93">
            <v>6.7</v>
          </cell>
          <cell r="N93">
            <v>1.6</v>
          </cell>
          <cell r="O93">
            <v>1.8</v>
          </cell>
          <cell r="P93">
            <v>1.5</v>
          </cell>
          <cell r="Q93">
            <v>1.8</v>
          </cell>
        </row>
        <row r="94">
          <cell r="A94" t="str">
            <v>0511</v>
          </cell>
          <cell r="B94" t="str">
            <v>Е</v>
          </cell>
          <cell r="C94" t="str">
            <v>1.2.14.7.</v>
          </cell>
          <cell r="D94" t="str">
            <v>Спецодяг</v>
          </cell>
          <cell r="E94" t="str">
            <v>0511</v>
          </cell>
          <cell r="F94">
            <v>93.3</v>
          </cell>
          <cell r="G94">
            <v>150</v>
          </cell>
          <cell r="I94">
            <v>150</v>
          </cell>
          <cell r="J94">
            <v>150</v>
          </cell>
          <cell r="K94">
            <v>90.4</v>
          </cell>
          <cell r="L94">
            <v>138.69999999999999</v>
          </cell>
          <cell r="M94">
            <v>170</v>
          </cell>
          <cell r="N94">
            <v>51</v>
          </cell>
          <cell r="O94">
            <v>39</v>
          </cell>
          <cell r="P94">
            <v>40</v>
          </cell>
          <cell r="Q94">
            <v>40</v>
          </cell>
        </row>
        <row r="95">
          <cell r="A95" t="str">
            <v>0512</v>
          </cell>
          <cell r="B95" t="str">
            <v>Е</v>
          </cell>
          <cell r="C95" t="str">
            <v>1.2.14.8.</v>
          </cell>
          <cell r="D95" t="str">
            <v>Спецхарчування</v>
          </cell>
          <cell r="E95" t="str">
            <v>0512</v>
          </cell>
          <cell r="F95">
            <v>21.9</v>
          </cell>
          <cell r="G95">
            <v>28</v>
          </cell>
          <cell r="I95">
            <v>28</v>
          </cell>
          <cell r="J95">
            <v>28</v>
          </cell>
          <cell r="K95">
            <v>18.899999999999999</v>
          </cell>
          <cell r="L95">
            <v>25</v>
          </cell>
          <cell r="M95">
            <v>42</v>
          </cell>
          <cell r="N95">
            <v>9.1</v>
          </cell>
          <cell r="O95">
            <v>11</v>
          </cell>
          <cell r="P95">
            <v>12</v>
          </cell>
          <cell r="Q95">
            <v>9.9</v>
          </cell>
        </row>
        <row r="96">
          <cell r="A96" t="str">
            <v>0513</v>
          </cell>
          <cell r="B96" t="str">
            <v>Е</v>
          </cell>
          <cell r="C96" t="str">
            <v>1.2.14.9.</v>
          </cell>
          <cell r="D96" t="str">
            <v>Захисні та інші засоби</v>
          </cell>
          <cell r="E96" t="str">
            <v>0513</v>
          </cell>
          <cell r="F96">
            <v>72.099999999999994</v>
          </cell>
          <cell r="G96">
            <v>131</v>
          </cell>
          <cell r="I96">
            <v>131</v>
          </cell>
          <cell r="J96">
            <v>70</v>
          </cell>
          <cell r="K96">
            <v>28</v>
          </cell>
          <cell r="L96">
            <v>36.200000000000003</v>
          </cell>
          <cell r="M96">
            <v>70</v>
          </cell>
          <cell r="N96">
            <v>15.5</v>
          </cell>
          <cell r="O96">
            <v>15</v>
          </cell>
          <cell r="P96">
            <v>20</v>
          </cell>
          <cell r="Q96">
            <v>19.5</v>
          </cell>
        </row>
        <row r="97">
          <cell r="A97" t="str">
            <v>0514</v>
          </cell>
          <cell r="B97" t="str">
            <v>Е</v>
          </cell>
          <cell r="C97" t="str">
            <v>1.2.14.10.</v>
          </cell>
          <cell r="D97" t="str">
            <v>Інші витрати на охорону праці, техніку безпеки</v>
          </cell>
          <cell r="E97" t="str">
            <v>0514</v>
          </cell>
          <cell r="F97">
            <v>36.299999999999997</v>
          </cell>
          <cell r="G97">
            <v>35</v>
          </cell>
          <cell r="I97">
            <v>35</v>
          </cell>
          <cell r="J97">
            <v>49</v>
          </cell>
          <cell r="K97">
            <v>29.1</v>
          </cell>
          <cell r="L97">
            <v>48.9</v>
          </cell>
          <cell r="M97">
            <v>79</v>
          </cell>
          <cell r="N97">
            <v>15</v>
          </cell>
          <cell r="O97">
            <v>15</v>
          </cell>
          <cell r="P97">
            <v>21</v>
          </cell>
          <cell r="Q97">
            <v>28</v>
          </cell>
        </row>
        <row r="98">
          <cell r="A98" t="str">
            <v>0515</v>
          </cell>
          <cell r="B98" t="str">
            <v>Е</v>
          </cell>
          <cell r="C98" t="str">
            <v>1.2.14.11.</v>
          </cell>
          <cell r="D98" t="str">
            <v>Екологічні витрати</v>
          </cell>
          <cell r="E98" t="str">
            <v>0515</v>
          </cell>
          <cell r="F98">
            <v>9.1999999999999993</v>
          </cell>
          <cell r="G98">
            <v>196</v>
          </cell>
          <cell r="I98">
            <v>196</v>
          </cell>
          <cell r="J98">
            <v>72.400000000000006</v>
          </cell>
          <cell r="K98">
            <v>7.4</v>
          </cell>
          <cell r="L98">
            <v>9.5</v>
          </cell>
          <cell r="M98">
            <v>89</v>
          </cell>
          <cell r="N98">
            <v>2.6</v>
          </cell>
          <cell r="O98">
            <v>9</v>
          </cell>
          <cell r="P98">
            <v>73</v>
          </cell>
          <cell r="Q98">
            <v>4.4000000000000004</v>
          </cell>
        </row>
        <row r="99">
          <cell r="A99" t="str">
            <v>0516</v>
          </cell>
          <cell r="B99" t="str">
            <v>Е</v>
          </cell>
          <cell r="C99" t="str">
            <v>1.2.14.12.</v>
          </cell>
          <cell r="D99" t="str">
            <v xml:space="preserve">Санітарно-гігієнічні заходи </v>
          </cell>
          <cell r="E99" t="str">
            <v>0516</v>
          </cell>
          <cell r="F99">
            <v>4</v>
          </cell>
          <cell r="G99">
            <v>10</v>
          </cell>
          <cell r="I99">
            <v>10</v>
          </cell>
          <cell r="J99">
            <v>9</v>
          </cell>
          <cell r="K99">
            <v>5.6</v>
          </cell>
          <cell r="L99">
            <v>9</v>
          </cell>
          <cell r="M99">
            <v>10</v>
          </cell>
          <cell r="N99">
            <v>2.9</v>
          </cell>
          <cell r="O99">
            <v>2</v>
          </cell>
          <cell r="P99">
            <v>2</v>
          </cell>
          <cell r="Q99">
            <v>3.1</v>
          </cell>
        </row>
        <row r="100">
          <cell r="A100" t="str">
            <v>0517</v>
          </cell>
          <cell r="B100" t="str">
            <v>Е</v>
          </cell>
          <cell r="C100" t="str">
            <v>1.2.14.13.</v>
          </cell>
          <cell r="D100" t="str">
            <v>Утримання медпункту</v>
          </cell>
          <cell r="E100" t="str">
            <v>0517</v>
          </cell>
          <cell r="F100">
            <v>18.399999999999999</v>
          </cell>
          <cell r="G100">
            <v>19</v>
          </cell>
          <cell r="I100">
            <v>19</v>
          </cell>
          <cell r="J100">
            <v>19</v>
          </cell>
          <cell r="K100">
            <v>11.1</v>
          </cell>
          <cell r="L100">
            <v>15.8</v>
          </cell>
          <cell r="M100">
            <v>19</v>
          </cell>
          <cell r="N100">
            <v>4.7</v>
          </cell>
          <cell r="O100">
            <v>5</v>
          </cell>
          <cell r="P100">
            <v>5</v>
          </cell>
          <cell r="Q100">
            <v>4.3</v>
          </cell>
        </row>
        <row r="101">
          <cell r="A101" t="str">
            <v>0550</v>
          </cell>
          <cell r="B101" t="str">
            <v>О</v>
          </cell>
          <cell r="C101" t="str">
            <v>1.2.15.</v>
          </cell>
          <cell r="D101" t="str">
            <v>Інші витрати загальновиробничого призначення, в т. ч.</v>
          </cell>
          <cell r="E101" t="str">
            <v>0550</v>
          </cell>
          <cell r="F101">
            <v>1351.9</v>
          </cell>
          <cell r="G101">
            <v>3130.6</v>
          </cell>
          <cell r="H101">
            <v>75.7</v>
          </cell>
          <cell r="I101">
            <v>3206.3</v>
          </cell>
          <cell r="J101">
            <v>2855.7</v>
          </cell>
          <cell r="K101">
            <v>2017.2</v>
          </cell>
          <cell r="L101">
            <v>2706.9</v>
          </cell>
          <cell r="M101">
            <v>2377</v>
          </cell>
          <cell r="N101">
            <v>634</v>
          </cell>
          <cell r="O101">
            <v>594</v>
          </cell>
          <cell r="P101">
            <v>582</v>
          </cell>
          <cell r="Q101">
            <v>567</v>
          </cell>
        </row>
        <row r="102">
          <cell r="A102" t="str">
            <v>0560</v>
          </cell>
          <cell r="B102" t="str">
            <v>Е</v>
          </cell>
          <cell r="C102" t="str">
            <v>1.2.15.1.</v>
          </cell>
          <cell r="D102" t="str">
            <v>Розрахунково-касове обслуговування та інші послуги банків</v>
          </cell>
          <cell r="E102" t="str">
            <v>0560</v>
          </cell>
          <cell r="F102">
            <v>176.2</v>
          </cell>
          <cell r="G102">
            <v>225</v>
          </cell>
          <cell r="I102">
            <v>225</v>
          </cell>
          <cell r="J102">
            <v>225</v>
          </cell>
          <cell r="K102">
            <v>162.30000000000001</v>
          </cell>
          <cell r="L102">
            <v>225.1</v>
          </cell>
          <cell r="M102">
            <v>298</v>
          </cell>
          <cell r="N102">
            <v>67</v>
          </cell>
          <cell r="O102">
            <v>78</v>
          </cell>
          <cell r="P102">
            <v>71</v>
          </cell>
          <cell r="Q102">
            <v>82</v>
          </cell>
        </row>
        <row r="103">
          <cell r="A103" t="str">
            <v>0570</v>
          </cell>
          <cell r="B103" t="str">
            <v>Е</v>
          </cell>
          <cell r="C103" t="str">
            <v>1.2.15.2.</v>
          </cell>
          <cell r="D103" t="str">
            <v>Витрати на зв'язок (поштові, телеграфні, телефонні, факс тощо)</v>
          </cell>
          <cell r="E103" t="str">
            <v>0570</v>
          </cell>
          <cell r="F103">
            <v>324.10000000000002</v>
          </cell>
          <cell r="G103">
            <v>380</v>
          </cell>
          <cell r="I103">
            <v>380</v>
          </cell>
          <cell r="J103">
            <v>380</v>
          </cell>
          <cell r="K103">
            <v>203.2</v>
          </cell>
          <cell r="L103">
            <v>304.89999999999998</v>
          </cell>
          <cell r="M103">
            <v>570</v>
          </cell>
          <cell r="N103">
            <v>109</v>
          </cell>
          <cell r="O103">
            <v>153</v>
          </cell>
          <cell r="P103">
            <v>154</v>
          </cell>
          <cell r="Q103">
            <v>154</v>
          </cell>
        </row>
        <row r="104">
          <cell r="A104" t="str">
            <v>0580</v>
          </cell>
          <cell r="B104" t="str">
            <v>Е</v>
          </cell>
          <cell r="C104" t="str">
            <v>1.2.15.3.</v>
          </cell>
          <cell r="D104" t="str">
            <v>Інформаційно-обчислювальні послуги виробничого характеру</v>
          </cell>
          <cell r="E104" t="str">
            <v>0580</v>
          </cell>
          <cell r="F104">
            <v>24</v>
          </cell>
          <cell r="G104">
            <v>50</v>
          </cell>
          <cell r="I104">
            <v>50</v>
          </cell>
          <cell r="J104">
            <v>50</v>
          </cell>
          <cell r="K104">
            <v>37.1</v>
          </cell>
          <cell r="L104">
            <v>45.4</v>
          </cell>
          <cell r="M104">
            <v>56</v>
          </cell>
          <cell r="N104">
            <v>13</v>
          </cell>
          <cell r="O104">
            <v>13</v>
          </cell>
          <cell r="P104">
            <v>13</v>
          </cell>
          <cell r="Q104">
            <v>17</v>
          </cell>
        </row>
        <row r="105">
          <cell r="A105" t="str">
            <v>0590</v>
          </cell>
          <cell r="B105" t="str">
            <v>Е</v>
          </cell>
          <cell r="C105" t="str">
            <v>1.2.15.4.</v>
          </cell>
          <cell r="D105" t="str">
            <v>Канцелярські витрати,  поліграфічні послуги тощо</v>
          </cell>
          <cell r="E105" t="str">
            <v>0590</v>
          </cell>
          <cell r="F105">
            <v>73.8</v>
          </cell>
          <cell r="G105">
            <v>100</v>
          </cell>
          <cell r="I105">
            <v>100</v>
          </cell>
          <cell r="J105">
            <v>100</v>
          </cell>
          <cell r="K105">
            <v>71.099999999999994</v>
          </cell>
          <cell r="L105">
            <v>92</v>
          </cell>
          <cell r="M105">
            <v>120</v>
          </cell>
          <cell r="N105">
            <v>27.2</v>
          </cell>
          <cell r="O105">
            <v>34</v>
          </cell>
          <cell r="P105">
            <v>30</v>
          </cell>
          <cell r="Q105">
            <v>28.8</v>
          </cell>
        </row>
        <row r="106">
          <cell r="A106" t="str">
            <v>0620</v>
          </cell>
          <cell r="B106" t="str">
            <v>Е</v>
          </cell>
          <cell r="C106" t="str">
            <v>1.2.15.5.</v>
          </cell>
          <cell r="D106" t="str">
            <v>Утримання колекторів</v>
          </cell>
          <cell r="E106" t="str">
            <v>0620</v>
          </cell>
          <cell r="F106">
            <v>7.6</v>
          </cell>
          <cell r="G106">
            <v>8</v>
          </cell>
          <cell r="I106">
            <v>8</v>
          </cell>
          <cell r="J106">
            <v>8</v>
          </cell>
          <cell r="K106">
            <v>5.7</v>
          </cell>
          <cell r="L106">
            <v>7.6</v>
          </cell>
          <cell r="M106">
            <v>8</v>
          </cell>
          <cell r="N106">
            <v>1.8</v>
          </cell>
          <cell r="O106">
            <v>2</v>
          </cell>
          <cell r="P106">
            <v>2</v>
          </cell>
          <cell r="Q106">
            <v>2.2000000000000002</v>
          </cell>
        </row>
        <row r="107">
          <cell r="A107" t="str">
            <v>0640</v>
          </cell>
          <cell r="B107" t="str">
            <v>Е</v>
          </cell>
          <cell r="C107" t="str">
            <v>1.2.15.6.</v>
          </cell>
          <cell r="D107" t="str">
            <v>Транспортні послуги</v>
          </cell>
          <cell r="E107" t="str">
            <v>0640</v>
          </cell>
          <cell r="F107">
            <v>488.1</v>
          </cell>
          <cell r="G107">
            <v>490</v>
          </cell>
          <cell r="H107">
            <v>73</v>
          </cell>
          <cell r="I107">
            <v>563</v>
          </cell>
          <cell r="J107">
            <v>563</v>
          </cell>
          <cell r="K107">
            <v>423.2</v>
          </cell>
          <cell r="L107">
            <v>555.70000000000005</v>
          </cell>
          <cell r="M107">
            <v>606</v>
          </cell>
          <cell r="N107">
            <v>140</v>
          </cell>
          <cell r="O107">
            <v>155</v>
          </cell>
          <cell r="P107">
            <v>156</v>
          </cell>
          <cell r="Q107">
            <v>155</v>
          </cell>
        </row>
        <row r="108">
          <cell r="A108" t="str">
            <v>0650</v>
          </cell>
          <cell r="B108" t="str">
            <v>Е</v>
          </cell>
          <cell r="C108" t="str">
            <v>1.2.15.7.</v>
          </cell>
          <cell r="D108" t="str">
            <v>Підготовка та перепідготовка кадрів</v>
          </cell>
          <cell r="E108" t="str">
            <v>0650</v>
          </cell>
          <cell r="F108">
            <v>109.7</v>
          </cell>
          <cell r="G108">
            <v>132</v>
          </cell>
          <cell r="H108">
            <v>2.7</v>
          </cell>
          <cell r="I108">
            <v>134.69999999999999</v>
          </cell>
          <cell r="J108">
            <v>134.69999999999999</v>
          </cell>
          <cell r="K108">
            <v>81</v>
          </cell>
          <cell r="L108">
            <v>101.6</v>
          </cell>
          <cell r="M108">
            <v>117</v>
          </cell>
          <cell r="N108">
            <v>34</v>
          </cell>
          <cell r="O108">
            <v>33</v>
          </cell>
          <cell r="P108">
            <v>30</v>
          </cell>
          <cell r="Q108">
            <v>20</v>
          </cell>
        </row>
        <row r="109">
          <cell r="A109" t="str">
            <v>0651</v>
          </cell>
          <cell r="B109" t="str">
            <v>В</v>
          </cell>
          <cell r="C109" t="str">
            <v>1.2.15.8.</v>
          </cell>
          <cell r="D109" t="str">
            <v>Відрахування на соціальні заходи</v>
          </cell>
          <cell r="E109" t="str">
            <v>0651</v>
          </cell>
          <cell r="F109">
            <v>0</v>
          </cell>
          <cell r="G109">
            <v>0</v>
          </cell>
          <cell r="I109">
            <v>0</v>
          </cell>
          <cell r="K109">
            <v>0</v>
          </cell>
          <cell r="L109">
            <v>0</v>
          </cell>
          <cell r="M109">
            <v>0</v>
          </cell>
          <cell r="O109">
            <v>0</v>
          </cell>
          <cell r="P109">
            <v>0</v>
          </cell>
          <cell r="Q109">
            <v>0</v>
          </cell>
        </row>
        <row r="110">
          <cell r="A110" t="str">
            <v>0660</v>
          </cell>
          <cell r="B110" t="str">
            <v>Е</v>
          </cell>
          <cell r="C110" t="str">
            <v>1.2.15.9.</v>
          </cell>
          <cell r="D110" t="str">
            <v>Плата за землю</v>
          </cell>
          <cell r="E110" t="str">
            <v>0660</v>
          </cell>
          <cell r="F110">
            <v>28.6</v>
          </cell>
          <cell r="G110">
            <v>1253</v>
          </cell>
          <cell r="I110">
            <v>1253</v>
          </cell>
          <cell r="J110">
            <v>1253</v>
          </cell>
          <cell r="K110">
            <v>939.9</v>
          </cell>
          <cell r="L110">
            <v>1253.3</v>
          </cell>
          <cell r="M110">
            <v>213</v>
          </cell>
          <cell r="N110">
            <v>208</v>
          </cell>
          <cell r="O110">
            <v>2</v>
          </cell>
          <cell r="P110">
            <v>2</v>
          </cell>
          <cell r="Q110">
            <v>1</v>
          </cell>
        </row>
        <row r="111">
          <cell r="A111" t="str">
            <v>0670</v>
          </cell>
          <cell r="B111" t="str">
            <v>Е</v>
          </cell>
          <cell r="C111" t="str">
            <v>1.2.15.10.</v>
          </cell>
          <cell r="D111" t="str">
            <v>Плата за використання водних ресурсів</v>
          </cell>
          <cell r="E111" t="str">
            <v>0670</v>
          </cell>
          <cell r="F111">
            <v>0.5</v>
          </cell>
          <cell r="G111">
            <v>0.6</v>
          </cell>
          <cell r="I111">
            <v>0.6</v>
          </cell>
          <cell r="J111">
            <v>0.2</v>
          </cell>
          <cell r="K111">
            <v>0.1</v>
          </cell>
          <cell r="L111">
            <v>0.2</v>
          </cell>
          <cell r="M111">
            <v>0</v>
          </cell>
        </row>
        <row r="112">
          <cell r="A112" t="str">
            <v>0680</v>
          </cell>
          <cell r="B112" t="str">
            <v>Е</v>
          </cell>
          <cell r="C112" t="str">
            <v>1.2.15.11.</v>
          </cell>
          <cell r="D112" t="str">
            <v>Плата за забруднення навколишнього  природного середовища</v>
          </cell>
          <cell r="E112" t="str">
            <v>0680</v>
          </cell>
          <cell r="F112">
            <v>0</v>
          </cell>
          <cell r="G112">
            <v>0</v>
          </cell>
          <cell r="I112">
            <v>0</v>
          </cell>
          <cell r="K112">
            <v>0</v>
          </cell>
          <cell r="L112">
            <v>0</v>
          </cell>
          <cell r="M112">
            <v>0</v>
          </cell>
          <cell r="O112">
            <v>0</v>
          </cell>
          <cell r="P112">
            <v>0</v>
          </cell>
          <cell r="Q112">
            <v>0</v>
          </cell>
        </row>
        <row r="113">
          <cell r="A113" t="str">
            <v>0690</v>
          </cell>
          <cell r="B113" t="str">
            <v>Е</v>
          </cell>
          <cell r="C113" t="str">
            <v>1.2.15.12.</v>
          </cell>
          <cell r="D113" t="str">
            <v>Комунальний податок</v>
          </cell>
          <cell r="E113" t="str">
            <v>0690</v>
          </cell>
          <cell r="F113">
            <v>21.5</v>
          </cell>
          <cell r="G113">
            <v>23</v>
          </cell>
          <cell r="I113">
            <v>23</v>
          </cell>
          <cell r="J113">
            <v>21</v>
          </cell>
          <cell r="K113">
            <v>15.7</v>
          </cell>
          <cell r="L113">
            <v>20.9</v>
          </cell>
          <cell r="M113">
            <v>25</v>
          </cell>
          <cell r="N113">
            <v>6</v>
          </cell>
          <cell r="O113">
            <v>6</v>
          </cell>
          <cell r="P113">
            <v>6</v>
          </cell>
          <cell r="Q113">
            <v>7</v>
          </cell>
        </row>
        <row r="114">
          <cell r="A114" t="str">
            <v>0710</v>
          </cell>
          <cell r="B114" t="str">
            <v>Е</v>
          </cell>
          <cell r="C114" t="str">
            <v>1.2.15.13.</v>
          </cell>
          <cell r="D114" t="str">
            <v>Податок з власників транспортних засобів</v>
          </cell>
          <cell r="E114" t="str">
            <v>0710</v>
          </cell>
          <cell r="F114">
            <v>0</v>
          </cell>
          <cell r="G114">
            <v>0</v>
          </cell>
          <cell r="I114">
            <v>0</v>
          </cell>
          <cell r="K114">
            <v>0</v>
          </cell>
          <cell r="L114">
            <v>0</v>
          </cell>
          <cell r="M114">
            <v>0</v>
          </cell>
          <cell r="O114">
            <v>0</v>
          </cell>
          <cell r="P114">
            <v>0</v>
          </cell>
          <cell r="Q114">
            <v>0</v>
          </cell>
        </row>
        <row r="115">
          <cell r="A115" t="str">
            <v>0720</v>
          </cell>
          <cell r="B115" t="str">
            <v>Е</v>
          </cell>
          <cell r="C115" t="str">
            <v>1.2.15.14.</v>
          </cell>
          <cell r="D115" t="str">
            <v>Техлітература</v>
          </cell>
          <cell r="E115" t="str">
            <v>0720</v>
          </cell>
          <cell r="F115">
            <v>35.9</v>
          </cell>
          <cell r="G115">
            <v>34</v>
          </cell>
          <cell r="I115">
            <v>34</v>
          </cell>
          <cell r="J115">
            <v>34</v>
          </cell>
          <cell r="K115">
            <v>20.5</v>
          </cell>
          <cell r="L115">
            <v>28.6</v>
          </cell>
          <cell r="M115">
            <v>35</v>
          </cell>
          <cell r="N115">
            <v>4</v>
          </cell>
          <cell r="O115">
            <v>14</v>
          </cell>
          <cell r="P115">
            <v>3</v>
          </cell>
          <cell r="Q115">
            <v>14</v>
          </cell>
        </row>
        <row r="116">
          <cell r="A116" t="str">
            <v>0740</v>
          </cell>
          <cell r="B116" t="str">
            <v>Е</v>
          </cell>
          <cell r="C116" t="str">
            <v>1.2.15.15.</v>
          </cell>
          <cell r="D116" t="str">
            <v>Вивезення відходів</v>
          </cell>
          <cell r="E116" t="str">
            <v>0740</v>
          </cell>
          <cell r="F116">
            <v>37.6</v>
          </cell>
          <cell r="G116">
            <v>39</v>
          </cell>
          <cell r="I116">
            <v>39</v>
          </cell>
          <cell r="J116">
            <v>39</v>
          </cell>
          <cell r="K116">
            <v>25.4</v>
          </cell>
          <cell r="L116">
            <v>35.200000000000003</v>
          </cell>
          <cell r="M116">
            <v>39</v>
          </cell>
          <cell r="N116">
            <v>9</v>
          </cell>
          <cell r="O116">
            <v>10</v>
          </cell>
          <cell r="P116">
            <v>10</v>
          </cell>
          <cell r="Q116">
            <v>10</v>
          </cell>
        </row>
        <row r="117">
          <cell r="A117" t="str">
            <v>0750</v>
          </cell>
          <cell r="B117" t="str">
            <v>Е</v>
          </cell>
          <cell r="C117" t="str">
            <v>1.2.15.16.</v>
          </cell>
          <cell r="D117" t="str">
            <v>Цивільна оборона</v>
          </cell>
          <cell r="E117" t="str">
            <v>0750</v>
          </cell>
          <cell r="F117">
            <v>0</v>
          </cell>
          <cell r="G117">
            <v>0</v>
          </cell>
          <cell r="I117">
            <v>0</v>
          </cell>
          <cell r="K117">
            <v>0</v>
          </cell>
          <cell r="L117">
            <v>0</v>
          </cell>
          <cell r="M117">
            <v>20</v>
          </cell>
          <cell r="O117">
            <v>20</v>
          </cell>
          <cell r="P117">
            <v>0</v>
          </cell>
          <cell r="Q117">
            <v>0</v>
          </cell>
        </row>
        <row r="118">
          <cell r="A118" t="str">
            <v>0760</v>
          </cell>
          <cell r="B118" t="str">
            <v>Е</v>
          </cell>
          <cell r="C118" t="str">
            <v>1.2.15.17.</v>
          </cell>
          <cell r="D118" t="str">
            <v>Хімчистка та прання білизни</v>
          </cell>
          <cell r="E118" t="str">
            <v>0760</v>
          </cell>
          <cell r="F118">
            <v>10.199999999999999</v>
          </cell>
          <cell r="G118">
            <v>16</v>
          </cell>
          <cell r="I118">
            <v>16</v>
          </cell>
          <cell r="J118">
            <v>9.3000000000000007</v>
          </cell>
          <cell r="K118">
            <v>6.3</v>
          </cell>
          <cell r="L118">
            <v>8.1999999999999993</v>
          </cell>
          <cell r="M118">
            <v>19</v>
          </cell>
          <cell r="N118">
            <v>6</v>
          </cell>
          <cell r="O118">
            <v>4</v>
          </cell>
          <cell r="P118">
            <v>5</v>
          </cell>
          <cell r="Q118">
            <v>4</v>
          </cell>
        </row>
        <row r="119">
          <cell r="A119" t="str">
            <v>0780</v>
          </cell>
          <cell r="B119" t="str">
            <v>Е</v>
          </cell>
          <cell r="C119" t="str">
            <v>1.2.15.18.</v>
          </cell>
          <cell r="D119" t="str">
            <v>Витрати на одержання дозволу на розриття робіт на теплових мережах</v>
          </cell>
          <cell r="E119" t="str">
            <v>0780</v>
          </cell>
          <cell r="F119">
            <v>0</v>
          </cell>
          <cell r="G119">
            <v>0</v>
          </cell>
          <cell r="I119">
            <v>0</v>
          </cell>
          <cell r="K119">
            <v>0</v>
          </cell>
          <cell r="L119">
            <v>0</v>
          </cell>
          <cell r="M119">
            <v>0</v>
          </cell>
          <cell r="O119">
            <v>0</v>
          </cell>
          <cell r="P119">
            <v>0</v>
          </cell>
          <cell r="Q119">
            <v>0</v>
          </cell>
        </row>
        <row r="120">
          <cell r="A120" t="str">
            <v>0790</v>
          </cell>
          <cell r="B120" t="str">
            <v>Е</v>
          </cell>
          <cell r="C120" t="str">
            <v>1.2.15.19.</v>
          </cell>
          <cell r="D120" t="str">
            <v>Готельний збір</v>
          </cell>
          <cell r="E120" t="str">
            <v>0790</v>
          </cell>
          <cell r="F120">
            <v>0</v>
          </cell>
          <cell r="G120">
            <v>0</v>
          </cell>
          <cell r="I120">
            <v>0</v>
          </cell>
          <cell r="K120">
            <v>0</v>
          </cell>
          <cell r="L120">
            <v>0</v>
          </cell>
          <cell r="M120">
            <v>0</v>
          </cell>
          <cell r="O120">
            <v>0</v>
          </cell>
          <cell r="P120">
            <v>0</v>
          </cell>
          <cell r="Q120">
            <v>0</v>
          </cell>
        </row>
        <row r="121">
          <cell r="A121" t="str">
            <v>0800</v>
          </cell>
          <cell r="B121" t="str">
            <v>Е</v>
          </cell>
          <cell r="C121" t="str">
            <v>1.2.15.20.</v>
          </cell>
          <cell r="D121" t="str">
            <v>Збір на розвиток виноградарства, садівництва і хмелярства</v>
          </cell>
          <cell r="E121" t="str">
            <v>0800</v>
          </cell>
          <cell r="F121">
            <v>0</v>
          </cell>
          <cell r="G121">
            <v>0</v>
          </cell>
          <cell r="I121">
            <v>0</v>
          </cell>
          <cell r="K121">
            <v>0</v>
          </cell>
          <cell r="L121">
            <v>0</v>
          </cell>
          <cell r="M121">
            <v>0</v>
          </cell>
          <cell r="O121">
            <v>0</v>
          </cell>
          <cell r="P121">
            <v>0</v>
          </cell>
          <cell r="Q121">
            <v>0</v>
          </cell>
        </row>
        <row r="122">
          <cell r="A122" t="str">
            <v>0810</v>
          </cell>
          <cell r="B122" t="str">
            <v>Е</v>
          </cell>
          <cell r="C122" t="str">
            <v>1.2.15.21.</v>
          </cell>
          <cell r="D122" t="str">
            <v>Перекачка стічних вод</v>
          </cell>
          <cell r="E122" t="str">
            <v>0810</v>
          </cell>
          <cell r="F122">
            <v>0</v>
          </cell>
          <cell r="G122">
            <v>0</v>
          </cell>
          <cell r="I122">
            <v>0</v>
          </cell>
          <cell r="K122">
            <v>0</v>
          </cell>
          <cell r="L122">
            <v>0</v>
          </cell>
          <cell r="M122">
            <v>0</v>
          </cell>
          <cell r="O122">
            <v>0</v>
          </cell>
          <cell r="P122">
            <v>0</v>
          </cell>
          <cell r="Q122">
            <v>0</v>
          </cell>
        </row>
        <row r="123">
          <cell r="A123" t="str">
            <v>0812</v>
          </cell>
          <cell r="B123" t="str">
            <v>Е</v>
          </cell>
          <cell r="C123" t="str">
            <v>1.2.15.22.</v>
          </cell>
          <cell r="D123" t="str">
            <v>Оплата вартості спеціальних дозволів</v>
          </cell>
          <cell r="E123" t="str">
            <v>0812</v>
          </cell>
          <cell r="F123">
            <v>0</v>
          </cell>
          <cell r="G123">
            <v>0</v>
          </cell>
          <cell r="I123">
            <v>0</v>
          </cell>
          <cell r="K123">
            <v>0</v>
          </cell>
          <cell r="L123">
            <v>1.2</v>
          </cell>
          <cell r="M123">
            <v>0</v>
          </cell>
          <cell r="O123">
            <v>0</v>
          </cell>
          <cell r="P123">
            <v>0</v>
          </cell>
          <cell r="Q123">
            <v>0</v>
          </cell>
        </row>
        <row r="124">
          <cell r="A124" t="str">
            <v>0813</v>
          </cell>
          <cell r="B124" t="str">
            <v>Е</v>
          </cell>
          <cell r="C124" t="str">
            <v>1.2.15.23.</v>
          </cell>
          <cell r="D124" t="str">
            <v xml:space="preserve">Оформлення права власності </v>
          </cell>
          <cell r="E124" t="str">
            <v>0813</v>
          </cell>
          <cell r="F124">
            <v>7.9</v>
          </cell>
          <cell r="G124">
            <v>12</v>
          </cell>
          <cell r="I124">
            <v>12</v>
          </cell>
          <cell r="J124">
            <v>22.5</v>
          </cell>
          <cell r="K124">
            <v>16.899999999999999</v>
          </cell>
          <cell r="L124">
            <v>17.100000000000001</v>
          </cell>
          <cell r="M124">
            <v>23</v>
          </cell>
          <cell r="N124">
            <v>5</v>
          </cell>
          <cell r="O124">
            <v>5</v>
          </cell>
          <cell r="P124">
            <v>5</v>
          </cell>
          <cell r="Q124">
            <v>8</v>
          </cell>
        </row>
        <row r="125">
          <cell r="A125" t="str">
            <v>0814</v>
          </cell>
          <cell r="B125" t="str">
            <v>Е</v>
          </cell>
          <cell r="C125" t="str">
            <v>1.2.15.24.</v>
          </cell>
          <cell r="D125" t="str">
            <v>Технічна інвентаризація</v>
          </cell>
          <cell r="E125" t="str">
            <v>0814</v>
          </cell>
          <cell r="F125">
            <v>3.3</v>
          </cell>
          <cell r="G125">
            <v>362</v>
          </cell>
          <cell r="I125">
            <v>362</v>
          </cell>
          <cell r="J125">
            <v>10</v>
          </cell>
          <cell r="K125">
            <v>6.5</v>
          </cell>
          <cell r="L125">
            <v>6.6</v>
          </cell>
          <cell r="M125">
            <v>222</v>
          </cell>
          <cell r="N125">
            <v>3</v>
          </cell>
          <cell r="O125">
            <v>63</v>
          </cell>
          <cell r="P125">
            <v>93</v>
          </cell>
          <cell r="Q125">
            <v>63</v>
          </cell>
        </row>
        <row r="126">
          <cell r="A126" t="str">
            <v>0815</v>
          </cell>
          <cell r="B126" t="str">
            <v>Е</v>
          </cell>
          <cell r="C126" t="str">
            <v>1.2.15.25.</v>
          </cell>
          <cell r="D126" t="str">
            <v>Благоустрій території</v>
          </cell>
          <cell r="E126" t="str">
            <v>0815</v>
          </cell>
          <cell r="F126">
            <v>2.9</v>
          </cell>
          <cell r="G126">
            <v>6</v>
          </cell>
          <cell r="I126">
            <v>6</v>
          </cell>
          <cell r="J126">
            <v>6</v>
          </cell>
          <cell r="K126">
            <v>2.2999999999999998</v>
          </cell>
          <cell r="L126">
            <v>3.3</v>
          </cell>
          <cell r="M126">
            <v>6</v>
          </cell>
          <cell r="N126">
            <v>1</v>
          </cell>
          <cell r="O126">
            <v>2</v>
          </cell>
          <cell r="P126">
            <v>2</v>
          </cell>
          <cell r="Q126">
            <v>1</v>
          </cell>
        </row>
        <row r="127">
          <cell r="A127" t="str">
            <v>0816</v>
          </cell>
          <cell r="B127" t="str">
            <v>Е</v>
          </cell>
          <cell r="C127" t="str">
            <v>1.2.15.26.</v>
          </cell>
          <cell r="D127" t="str">
            <v>Пально-мастильні матеріали</v>
          </cell>
          <cell r="E127" t="str">
            <v>0816</v>
          </cell>
          <cell r="G127">
            <v>0</v>
          </cell>
          <cell r="I127">
            <v>0</v>
          </cell>
          <cell r="K127">
            <v>0</v>
          </cell>
          <cell r="L127">
            <v>0</v>
          </cell>
          <cell r="M127">
            <v>0</v>
          </cell>
          <cell r="N127">
            <v>0</v>
          </cell>
          <cell r="O127">
            <v>0</v>
          </cell>
          <cell r="P127">
            <v>0</v>
          </cell>
          <cell r="Q127">
            <v>0</v>
          </cell>
        </row>
        <row r="128">
          <cell r="A128" t="str">
            <v>0817</v>
          </cell>
          <cell r="B128" t="str">
            <v>Е</v>
          </cell>
          <cell r="C128" t="str">
            <v>1.2.15.27.</v>
          </cell>
          <cell r="D128" t="str">
            <v>Витратні матеріали, пов'язані із збутом продукції</v>
          </cell>
          <cell r="E128" t="str">
            <v>0817</v>
          </cell>
          <cell r="G128">
            <v>0</v>
          </cell>
          <cell r="I128">
            <v>0</v>
          </cell>
          <cell r="K128">
            <v>0</v>
          </cell>
          <cell r="L128">
            <v>0</v>
          </cell>
          <cell r="M128">
            <v>0</v>
          </cell>
          <cell r="N128">
            <v>0</v>
          </cell>
          <cell r="O128">
            <v>0</v>
          </cell>
          <cell r="P128">
            <v>0</v>
          </cell>
          <cell r="Q128">
            <v>0</v>
          </cell>
        </row>
        <row r="129">
          <cell r="A129" t="str">
            <v>0820</v>
          </cell>
          <cell r="B129" t="str">
            <v>Е</v>
          </cell>
          <cell r="C129" t="str">
            <v>1.2.15.28.</v>
          </cell>
          <cell r="D129" t="str">
            <v>Інше</v>
          </cell>
          <cell r="E129" t="str">
            <v>0820</v>
          </cell>
          <cell r="F129">
            <v>0</v>
          </cell>
          <cell r="G129">
            <v>0</v>
          </cell>
          <cell r="I129">
            <v>0</v>
          </cell>
          <cell r="K129">
            <v>0</v>
          </cell>
          <cell r="L129">
            <v>0</v>
          </cell>
          <cell r="M129">
            <v>0</v>
          </cell>
          <cell r="N129">
            <v>0</v>
          </cell>
          <cell r="O129">
            <v>0</v>
          </cell>
          <cell r="P129">
            <v>0</v>
          </cell>
          <cell r="Q129">
            <v>0</v>
          </cell>
        </row>
        <row r="130">
          <cell r="A130" t="str">
            <v>рах.92</v>
          </cell>
          <cell r="E130" t="str">
            <v>рах. 92</v>
          </cell>
          <cell r="I130">
            <v>0</v>
          </cell>
          <cell r="K130">
            <v>0</v>
          </cell>
          <cell r="L130">
            <v>0</v>
          </cell>
          <cell r="M130">
            <v>0</v>
          </cell>
          <cell r="N130">
            <v>0</v>
          </cell>
          <cell r="O130">
            <v>0</v>
          </cell>
          <cell r="P130">
            <v>0</v>
          </cell>
          <cell r="Q130">
            <v>0</v>
          </cell>
        </row>
        <row r="131">
          <cell r="A131" t="str">
            <v>0900</v>
          </cell>
          <cell r="B131" t="str">
            <v>О</v>
          </cell>
          <cell r="C131" t="str">
            <v>2.</v>
          </cell>
          <cell r="D131" t="str">
            <v>Адміністративні витрати - рахунок 92 (загальногосподарські витрати на обслуговування та управління підприємством)</v>
          </cell>
          <cell r="E131" t="str">
            <v>0900</v>
          </cell>
          <cell r="F131">
            <v>34.200000000000003</v>
          </cell>
          <cell r="G131">
            <v>40</v>
          </cell>
          <cell r="H131">
            <v>0</v>
          </cell>
          <cell r="I131">
            <v>40</v>
          </cell>
          <cell r="J131">
            <v>38.9</v>
          </cell>
          <cell r="K131">
            <v>27.6</v>
          </cell>
          <cell r="L131">
            <v>38.6</v>
          </cell>
          <cell r="M131">
            <v>72</v>
          </cell>
          <cell r="N131">
            <v>19</v>
          </cell>
          <cell r="O131">
            <v>17</v>
          </cell>
          <cell r="P131">
            <v>18</v>
          </cell>
          <cell r="Q131">
            <v>18</v>
          </cell>
        </row>
        <row r="132">
          <cell r="A132" t="str">
            <v>0910</v>
          </cell>
          <cell r="B132" t="str">
            <v>О</v>
          </cell>
          <cell r="C132" t="str">
            <v>2.1.</v>
          </cell>
          <cell r="D132" t="str">
            <v>Загальнокорпоративні витрати в т.ч.</v>
          </cell>
          <cell r="E132" t="str">
            <v>0910</v>
          </cell>
          <cell r="F132">
            <v>0</v>
          </cell>
          <cell r="G132">
            <v>0</v>
          </cell>
          <cell r="H132">
            <v>0</v>
          </cell>
          <cell r="I132">
            <v>0</v>
          </cell>
          <cell r="J132">
            <v>0</v>
          </cell>
          <cell r="K132">
            <v>0</v>
          </cell>
          <cell r="L132">
            <v>0</v>
          </cell>
          <cell r="M132">
            <v>0</v>
          </cell>
          <cell r="N132">
            <v>0</v>
          </cell>
          <cell r="O132">
            <v>0</v>
          </cell>
          <cell r="P132">
            <v>0</v>
          </cell>
          <cell r="Q132">
            <v>0</v>
          </cell>
        </row>
        <row r="133">
          <cell r="A133" t="str">
            <v>0920</v>
          </cell>
          <cell r="C133" t="str">
            <v>2.1.1.</v>
          </cell>
          <cell r="D133" t="str">
            <v>Організаційні витрати</v>
          </cell>
          <cell r="E133" t="str">
            <v>0920</v>
          </cell>
          <cell r="F133">
            <v>0</v>
          </cell>
          <cell r="G133">
            <v>0</v>
          </cell>
          <cell r="I133">
            <v>0</v>
          </cell>
          <cell r="K133">
            <v>0</v>
          </cell>
          <cell r="L133">
            <v>0</v>
          </cell>
          <cell r="M133">
            <v>0</v>
          </cell>
        </row>
        <row r="134">
          <cell r="A134" t="str">
            <v>0930</v>
          </cell>
          <cell r="C134" t="str">
            <v>2.1.2.</v>
          </cell>
          <cell r="D134" t="str">
            <v xml:space="preserve">Витрати на проведення річних зборів </v>
          </cell>
          <cell r="E134" t="str">
            <v>0930</v>
          </cell>
          <cell r="F134">
            <v>0</v>
          </cell>
          <cell r="G134">
            <v>0</v>
          </cell>
          <cell r="I134">
            <v>0</v>
          </cell>
          <cell r="K134">
            <v>0</v>
          </cell>
          <cell r="L134">
            <v>0</v>
          </cell>
          <cell r="M134">
            <v>0</v>
          </cell>
        </row>
        <row r="135">
          <cell r="A135" t="str">
            <v>0940</v>
          </cell>
          <cell r="C135" t="str">
            <v>2.1.3.</v>
          </cell>
          <cell r="D135" t="str">
            <v xml:space="preserve">Представницькі витрати </v>
          </cell>
          <cell r="E135" t="str">
            <v>0940</v>
          </cell>
          <cell r="F135">
            <v>0</v>
          </cell>
          <cell r="G135">
            <v>0</v>
          </cell>
          <cell r="I135">
            <v>0</v>
          </cell>
          <cell r="K135">
            <v>0</v>
          </cell>
          <cell r="L135">
            <v>0</v>
          </cell>
          <cell r="M135">
            <v>0</v>
          </cell>
        </row>
        <row r="136">
          <cell r="A136" t="str">
            <v>0950</v>
          </cell>
          <cell r="C136" t="str">
            <v>2.1.4.</v>
          </cell>
          <cell r="D136" t="str">
            <v>Відрахування "Енергореєстру"</v>
          </cell>
          <cell r="E136" t="str">
            <v>0950</v>
          </cell>
          <cell r="F136">
            <v>0</v>
          </cell>
          <cell r="G136">
            <v>0</v>
          </cell>
          <cell r="I136">
            <v>0</v>
          </cell>
          <cell r="K136">
            <v>0</v>
          </cell>
          <cell r="L136">
            <v>0</v>
          </cell>
          <cell r="M136">
            <v>0</v>
          </cell>
        </row>
        <row r="137">
          <cell r="A137" t="str">
            <v>0960</v>
          </cell>
          <cell r="B137" t="str">
            <v>О</v>
          </cell>
          <cell r="C137" t="str">
            <v>2.2.</v>
          </cell>
          <cell r="D137" t="str">
            <v>Витрати на  утримання апарату управління підприємством та іншого загальногосподарського персоналу, в т.ч.</v>
          </cell>
          <cell r="E137" t="str">
            <v>0960</v>
          </cell>
          <cell r="F137">
            <v>0</v>
          </cell>
          <cell r="G137">
            <v>0</v>
          </cell>
          <cell r="H137">
            <v>0</v>
          </cell>
          <cell r="I137">
            <v>0</v>
          </cell>
          <cell r="J137">
            <v>0</v>
          </cell>
          <cell r="K137">
            <v>0</v>
          </cell>
          <cell r="L137">
            <v>0</v>
          </cell>
          <cell r="M137">
            <v>0</v>
          </cell>
          <cell r="N137">
            <v>0</v>
          </cell>
          <cell r="O137">
            <v>0</v>
          </cell>
          <cell r="P137">
            <v>0</v>
          </cell>
          <cell r="Q137">
            <v>0</v>
          </cell>
        </row>
        <row r="138">
          <cell r="A138" t="str">
            <v>0970</v>
          </cell>
          <cell r="B138" t="str">
            <v>З</v>
          </cell>
          <cell r="C138" t="str">
            <v>2.2.1.</v>
          </cell>
          <cell r="D138" t="str">
            <v>Оплата праці апарату управління підприємством та інші виплати, які відносяться до ФОП</v>
          </cell>
          <cell r="E138" t="str">
            <v>0970</v>
          </cell>
          <cell r="F138">
            <v>0</v>
          </cell>
          <cell r="G138">
            <v>0</v>
          </cell>
          <cell r="I138">
            <v>0</v>
          </cell>
          <cell r="K138">
            <v>0</v>
          </cell>
          <cell r="L138">
            <v>0</v>
          </cell>
          <cell r="M138">
            <v>0</v>
          </cell>
        </row>
        <row r="139">
          <cell r="A139" t="str">
            <v>0971</v>
          </cell>
          <cell r="C139" t="str">
            <v>2.2.2.</v>
          </cell>
          <cell r="D139" t="str">
            <v xml:space="preserve">Інші виплати </v>
          </cell>
          <cell r="E139" t="str">
            <v>0971</v>
          </cell>
          <cell r="F139">
            <v>0</v>
          </cell>
          <cell r="G139">
            <v>0</v>
          </cell>
          <cell r="I139">
            <v>0</v>
          </cell>
          <cell r="K139">
            <v>0</v>
          </cell>
          <cell r="L139">
            <v>0</v>
          </cell>
          <cell r="M139">
            <v>0</v>
          </cell>
        </row>
        <row r="140">
          <cell r="A140" t="str">
            <v>0980</v>
          </cell>
          <cell r="B140" t="str">
            <v>В</v>
          </cell>
          <cell r="C140" t="str">
            <v>2.2.3.</v>
          </cell>
          <cell r="D140" t="str">
            <v>Відрахування на соціальні заходи</v>
          </cell>
          <cell r="E140" t="str">
            <v>0980</v>
          </cell>
          <cell r="F140">
            <v>0</v>
          </cell>
          <cell r="G140">
            <v>0</v>
          </cell>
          <cell r="I140">
            <v>0</v>
          </cell>
          <cell r="K140">
            <v>0</v>
          </cell>
          <cell r="L140">
            <v>0</v>
          </cell>
          <cell r="M140">
            <v>0</v>
          </cell>
        </row>
        <row r="141">
          <cell r="A141" t="str">
            <v>0981</v>
          </cell>
          <cell r="C141" t="str">
            <v>2.2.4.</v>
          </cell>
          <cell r="D141" t="str">
            <v>Оплата 5-ти днів тимчасової  непрацездатності.</v>
          </cell>
          <cell r="E141" t="str">
            <v>0981</v>
          </cell>
          <cell r="F141">
            <v>0</v>
          </cell>
          <cell r="G141">
            <v>0</v>
          </cell>
          <cell r="I141">
            <v>0</v>
          </cell>
          <cell r="K141">
            <v>0</v>
          </cell>
          <cell r="L141">
            <v>0</v>
          </cell>
          <cell r="M141">
            <v>0</v>
          </cell>
        </row>
        <row r="142">
          <cell r="A142" t="str">
            <v>0984</v>
          </cell>
          <cell r="B142" t="str">
            <v>З</v>
          </cell>
          <cell r="C142" t="str">
            <v>2.2.5.</v>
          </cell>
          <cell r="D142" t="str">
            <v>Забезпечення оплати відпусток</v>
          </cell>
          <cell r="E142" t="str">
            <v>0984</v>
          </cell>
          <cell r="F142">
            <v>0</v>
          </cell>
          <cell r="G142">
            <v>0</v>
          </cell>
          <cell r="I142">
            <v>0</v>
          </cell>
          <cell r="K142">
            <v>0</v>
          </cell>
          <cell r="L142">
            <v>0</v>
          </cell>
          <cell r="M142">
            <v>0</v>
          </cell>
        </row>
        <row r="143">
          <cell r="A143" t="str">
            <v>0985</v>
          </cell>
          <cell r="C143" t="str">
            <v>2.2.6.</v>
          </cell>
          <cell r="D143" t="str">
            <v>Забезпечення обов'язкових відрахувань на оплату відпусток</v>
          </cell>
          <cell r="E143" t="str">
            <v>0985</v>
          </cell>
          <cell r="F143">
            <v>0</v>
          </cell>
          <cell r="G143">
            <v>0</v>
          </cell>
          <cell r="I143">
            <v>0</v>
          </cell>
          <cell r="K143">
            <v>0</v>
          </cell>
          <cell r="L143">
            <v>0</v>
          </cell>
          <cell r="M143">
            <v>0</v>
          </cell>
        </row>
        <row r="144">
          <cell r="A144" t="str">
            <v>0990</v>
          </cell>
          <cell r="C144" t="str">
            <v>2.3.</v>
          </cell>
          <cell r="D144" t="str">
            <v>Службові відрядження та місцеві службові роз'їзди працівників</v>
          </cell>
          <cell r="E144" t="str">
            <v>0990</v>
          </cell>
          <cell r="F144">
            <v>0</v>
          </cell>
          <cell r="G144">
            <v>0</v>
          </cell>
          <cell r="I144">
            <v>0</v>
          </cell>
          <cell r="K144">
            <v>0</v>
          </cell>
          <cell r="L144">
            <v>0</v>
          </cell>
          <cell r="M144">
            <v>0</v>
          </cell>
        </row>
        <row r="145">
          <cell r="A145" t="str">
            <v>1010</v>
          </cell>
          <cell r="C145" t="str">
            <v xml:space="preserve">2.4. </v>
          </cell>
          <cell r="D145" t="str">
            <v>Операційна оренда</v>
          </cell>
          <cell r="E145" t="str">
            <v>1010</v>
          </cell>
          <cell r="F145">
            <v>0</v>
          </cell>
          <cell r="G145">
            <v>0</v>
          </cell>
          <cell r="I145">
            <v>0</v>
          </cell>
          <cell r="K145">
            <v>0</v>
          </cell>
          <cell r="L145">
            <v>0</v>
          </cell>
          <cell r="M145">
            <v>0</v>
          </cell>
        </row>
        <row r="146">
          <cell r="A146" t="str">
            <v>1020</v>
          </cell>
          <cell r="C146" t="str">
            <v>2.5.</v>
          </cell>
          <cell r="D146" t="str">
            <v xml:space="preserve">Страхування основних засобів та інше страхування </v>
          </cell>
          <cell r="E146" t="str">
            <v>1020</v>
          </cell>
          <cell r="F146">
            <v>0</v>
          </cell>
          <cell r="G146">
            <v>0</v>
          </cell>
          <cell r="I146">
            <v>0</v>
          </cell>
          <cell r="K146">
            <v>0</v>
          </cell>
          <cell r="L146">
            <v>0</v>
          </cell>
          <cell r="M146">
            <v>0</v>
          </cell>
        </row>
        <row r="147">
          <cell r="A147" t="str">
            <v>1001</v>
          </cell>
          <cell r="B147" t="str">
            <v>О</v>
          </cell>
          <cell r="C147" t="str">
            <v>2.6.</v>
          </cell>
          <cell r="D147" t="str">
            <v>Витрати на утримання приміщень загальногосподарського використання, в т.ч.</v>
          </cell>
          <cell r="E147" t="str">
            <v>1001</v>
          </cell>
          <cell r="F147">
            <v>0</v>
          </cell>
          <cell r="G147">
            <v>0</v>
          </cell>
          <cell r="H147">
            <v>0</v>
          </cell>
          <cell r="I147">
            <v>0</v>
          </cell>
          <cell r="J147">
            <v>0</v>
          </cell>
          <cell r="K147">
            <v>0</v>
          </cell>
          <cell r="L147">
            <v>0</v>
          </cell>
          <cell r="M147">
            <v>0</v>
          </cell>
          <cell r="N147">
            <v>0</v>
          </cell>
          <cell r="O147">
            <v>0</v>
          </cell>
          <cell r="P147">
            <v>0</v>
          </cell>
          <cell r="Q147">
            <v>0</v>
          </cell>
        </row>
        <row r="148">
          <cell r="A148" t="str">
            <v>1031</v>
          </cell>
          <cell r="C148" t="str">
            <v>2.6.1.</v>
          </cell>
          <cell r="D148" t="str">
            <v>Опалення</v>
          </cell>
          <cell r="E148" t="str">
            <v>1031</v>
          </cell>
          <cell r="G148">
            <v>0</v>
          </cell>
          <cell r="I148">
            <v>0</v>
          </cell>
          <cell r="K148">
            <v>0</v>
          </cell>
          <cell r="L148">
            <v>0</v>
          </cell>
          <cell r="M148">
            <v>0</v>
          </cell>
        </row>
        <row r="149">
          <cell r="A149" t="str">
            <v>1041</v>
          </cell>
          <cell r="C149" t="str">
            <v>2.6.2.</v>
          </cell>
          <cell r="D149" t="str">
            <v xml:space="preserve">Освітлення </v>
          </cell>
          <cell r="E149" t="str">
            <v>1041</v>
          </cell>
          <cell r="G149">
            <v>0</v>
          </cell>
          <cell r="I149">
            <v>0</v>
          </cell>
          <cell r="K149">
            <v>0</v>
          </cell>
          <cell r="L149">
            <v>0</v>
          </cell>
          <cell r="M149">
            <v>0</v>
          </cell>
        </row>
        <row r="150">
          <cell r="A150" t="str">
            <v>1051</v>
          </cell>
          <cell r="C150" t="str">
            <v>2.6.3.</v>
          </cell>
          <cell r="D150" t="str">
            <v>Водопостачання, водовідведення</v>
          </cell>
          <cell r="E150" t="str">
            <v>1051</v>
          </cell>
          <cell r="G150">
            <v>0</v>
          </cell>
          <cell r="I150">
            <v>0</v>
          </cell>
          <cell r="K150">
            <v>0</v>
          </cell>
          <cell r="L150">
            <v>0</v>
          </cell>
          <cell r="M150">
            <v>0</v>
          </cell>
        </row>
        <row r="151">
          <cell r="A151" t="str">
            <v>1062</v>
          </cell>
          <cell r="C151" t="str">
            <v>2.6.4.</v>
          </cell>
          <cell r="D151" t="str">
            <v>Витрати на сторожову та пожежну охорону</v>
          </cell>
          <cell r="E151" t="str">
            <v>1062</v>
          </cell>
          <cell r="G151">
            <v>0</v>
          </cell>
          <cell r="I151">
            <v>0</v>
          </cell>
          <cell r="K151">
            <v>0</v>
          </cell>
          <cell r="L151">
            <v>0</v>
          </cell>
          <cell r="M151">
            <v>0</v>
          </cell>
        </row>
        <row r="152">
          <cell r="A152" t="str">
            <v>1061</v>
          </cell>
          <cell r="C152" t="str">
            <v>2.6.5.</v>
          </cell>
          <cell r="D152" t="str">
            <v>Інші витрати з  утримання приміщень</v>
          </cell>
          <cell r="E152" t="str">
            <v>1061</v>
          </cell>
          <cell r="F152">
            <v>0</v>
          </cell>
          <cell r="G152">
            <v>0</v>
          </cell>
          <cell r="I152">
            <v>0</v>
          </cell>
          <cell r="K152">
            <v>0</v>
          </cell>
          <cell r="L152">
            <v>0</v>
          </cell>
          <cell r="M152">
            <v>0</v>
          </cell>
        </row>
        <row r="153">
          <cell r="A153" t="str">
            <v>1069</v>
          </cell>
          <cell r="B153" t="str">
            <v>О</v>
          </cell>
          <cell r="C153" t="str">
            <v>2.7.</v>
          </cell>
          <cell r="D153" t="str">
            <v>Ремонт  основних засобів та  інших необоротних активів загальногосподарського використання,  в т.ч.</v>
          </cell>
          <cell r="E153" t="str">
            <v>1069</v>
          </cell>
          <cell r="F153">
            <v>0</v>
          </cell>
          <cell r="G153">
            <v>0</v>
          </cell>
          <cell r="H153">
            <v>0</v>
          </cell>
          <cell r="I153">
            <v>0</v>
          </cell>
          <cell r="J153">
            <v>0</v>
          </cell>
          <cell r="K153">
            <v>0</v>
          </cell>
          <cell r="L153">
            <v>0</v>
          </cell>
          <cell r="M153">
            <v>0</v>
          </cell>
          <cell r="N153">
            <v>0</v>
          </cell>
          <cell r="O153">
            <v>0</v>
          </cell>
          <cell r="P153">
            <v>0</v>
          </cell>
          <cell r="Q153">
            <v>0</v>
          </cell>
        </row>
        <row r="154">
          <cell r="A154" t="str">
            <v>1073</v>
          </cell>
          <cell r="C154" t="str">
            <v>2.7.1.</v>
          </cell>
          <cell r="D154" t="str">
            <v>Ремонт основних засобів     підрядним способом (рах.920/02)</v>
          </cell>
          <cell r="E154" t="str">
            <v>1070</v>
          </cell>
          <cell r="G154">
            <v>0</v>
          </cell>
          <cell r="I154">
            <v>0</v>
          </cell>
          <cell r="K154">
            <v>0</v>
          </cell>
          <cell r="L154">
            <v>0</v>
          </cell>
          <cell r="M154">
            <v>0</v>
          </cell>
        </row>
        <row r="155">
          <cell r="A155" t="str">
            <v>1074</v>
          </cell>
          <cell r="C155" t="str">
            <v>2.7.2.</v>
          </cell>
          <cell r="D155" t="str">
            <v>Ремонт основних засобів     господарським способом (рах.920/03)</v>
          </cell>
          <cell r="E155" t="str">
            <v>1071</v>
          </cell>
          <cell r="G155">
            <v>0</v>
          </cell>
          <cell r="I155">
            <v>0</v>
          </cell>
          <cell r="K155">
            <v>0</v>
          </cell>
          <cell r="L155">
            <v>0</v>
          </cell>
          <cell r="M155">
            <v>0</v>
          </cell>
        </row>
        <row r="156">
          <cell r="A156" t="str">
            <v>1075</v>
          </cell>
          <cell r="C156" t="str">
            <v>2.7.3.</v>
          </cell>
          <cell r="D156" t="str">
            <v>Ремонт малоцінних необоротних матеріальних активів</v>
          </cell>
          <cell r="E156" t="str">
            <v>1072</v>
          </cell>
          <cell r="G156">
            <v>0</v>
          </cell>
          <cell r="I156">
            <v>0</v>
          </cell>
          <cell r="K156">
            <v>0</v>
          </cell>
          <cell r="L156">
            <v>0</v>
          </cell>
          <cell r="M156">
            <v>0</v>
          </cell>
        </row>
        <row r="157">
          <cell r="A157" t="str">
            <v>1100</v>
          </cell>
          <cell r="B157" t="str">
            <v>О</v>
          </cell>
          <cell r="C157" t="str">
            <v>2.8.</v>
          </cell>
          <cell r="D157" t="str">
            <v>Винагороди за професійні послуги в т.ч.</v>
          </cell>
          <cell r="E157" t="str">
            <v>1100</v>
          </cell>
          <cell r="F157">
            <v>32.1</v>
          </cell>
          <cell r="G157">
            <v>37</v>
          </cell>
          <cell r="H157">
            <v>0</v>
          </cell>
          <cell r="I157">
            <v>37</v>
          </cell>
          <cell r="J157">
            <v>34.5</v>
          </cell>
          <cell r="K157">
            <v>25.9</v>
          </cell>
          <cell r="L157">
            <v>36.6</v>
          </cell>
          <cell r="M157">
            <v>69</v>
          </cell>
          <cell r="N157">
            <v>18</v>
          </cell>
          <cell r="O157">
            <v>17</v>
          </cell>
          <cell r="P157">
            <v>17</v>
          </cell>
          <cell r="Q157">
            <v>17</v>
          </cell>
        </row>
        <row r="158">
          <cell r="A158" t="str">
            <v>1110</v>
          </cell>
          <cell r="B158" t="str">
            <v>Адм</v>
          </cell>
          <cell r="C158" t="str">
            <v>2.8.1.</v>
          </cell>
          <cell r="D158" t="str">
            <v>Юридичні, аудиторські, експертні послуги тощо</v>
          </cell>
          <cell r="E158" t="str">
            <v>1110</v>
          </cell>
          <cell r="F158">
            <v>32.1</v>
          </cell>
          <cell r="G158">
            <v>37</v>
          </cell>
          <cell r="I158">
            <v>37</v>
          </cell>
          <cell r="J158">
            <v>34.5</v>
          </cell>
          <cell r="K158">
            <v>25.9</v>
          </cell>
          <cell r="L158">
            <v>36.6</v>
          </cell>
          <cell r="M158">
            <v>69</v>
          </cell>
          <cell r="N158">
            <v>18</v>
          </cell>
          <cell r="O158">
            <v>17</v>
          </cell>
          <cell r="P158">
            <v>17</v>
          </cell>
          <cell r="Q158">
            <v>17</v>
          </cell>
        </row>
        <row r="159">
          <cell r="A159" t="str">
            <v>1111</v>
          </cell>
          <cell r="C159" t="str">
            <v>2.8.2.</v>
          </cell>
          <cell r="D159" t="str">
            <v>Інше</v>
          </cell>
          <cell r="E159" t="str">
            <v>1111</v>
          </cell>
          <cell r="F159">
            <v>0</v>
          </cell>
          <cell r="G159">
            <v>0</v>
          </cell>
          <cell r="I159">
            <v>0</v>
          </cell>
          <cell r="K159">
            <v>0</v>
          </cell>
          <cell r="L159">
            <v>0</v>
          </cell>
          <cell r="M159">
            <v>0</v>
          </cell>
          <cell r="N159">
            <v>0</v>
          </cell>
          <cell r="O159">
            <v>0</v>
          </cell>
          <cell r="P159">
            <v>0</v>
          </cell>
          <cell r="Q159">
            <v>0</v>
          </cell>
        </row>
        <row r="160">
          <cell r="A160" t="str">
            <v>1120</v>
          </cell>
          <cell r="C160" t="str">
            <v>2.9.</v>
          </cell>
          <cell r="D160" t="str">
            <v>Витрати на зв'язок (поштові, телеграфні, телефонні, факс тощо)</v>
          </cell>
          <cell r="E160" t="str">
            <v>1120</v>
          </cell>
          <cell r="F160">
            <v>0</v>
          </cell>
          <cell r="G160">
            <v>0</v>
          </cell>
          <cell r="I160">
            <v>0</v>
          </cell>
          <cell r="K160">
            <v>0</v>
          </cell>
          <cell r="L160">
            <v>0</v>
          </cell>
          <cell r="M160">
            <v>0</v>
          </cell>
          <cell r="N160">
            <v>0</v>
          </cell>
          <cell r="O160">
            <v>0</v>
          </cell>
          <cell r="P160">
            <v>0</v>
          </cell>
          <cell r="Q160">
            <v>0</v>
          </cell>
        </row>
        <row r="161">
          <cell r="A161" t="str">
            <v>1130</v>
          </cell>
          <cell r="B161" t="str">
            <v>А</v>
          </cell>
          <cell r="C161" t="str">
            <v>2.10.</v>
          </cell>
          <cell r="D161" t="str">
            <v xml:space="preserve">Амортизація основних засобів </v>
          </cell>
          <cell r="E161" t="str">
            <v>1130</v>
          </cell>
          <cell r="F161">
            <v>0</v>
          </cell>
          <cell r="G161">
            <v>0</v>
          </cell>
          <cell r="I161">
            <v>0</v>
          </cell>
          <cell r="K161">
            <v>0</v>
          </cell>
          <cell r="L161">
            <v>0</v>
          </cell>
          <cell r="M161">
            <v>0</v>
          </cell>
          <cell r="N161">
            <v>0</v>
          </cell>
          <cell r="O161">
            <v>0</v>
          </cell>
          <cell r="P161">
            <v>0</v>
          </cell>
          <cell r="Q161">
            <v>0</v>
          </cell>
        </row>
        <row r="162">
          <cell r="A162" t="str">
            <v>1140</v>
          </cell>
          <cell r="B162" t="str">
            <v>А</v>
          </cell>
          <cell r="C162" t="str">
            <v>2.11.</v>
          </cell>
          <cell r="D162" t="str">
            <v>Амортизація інших необоротних матеріальних активів</v>
          </cell>
          <cell r="E162" t="str">
            <v>1140</v>
          </cell>
          <cell r="F162">
            <v>0</v>
          </cell>
          <cell r="G162">
            <v>0</v>
          </cell>
          <cell r="I162">
            <v>0</v>
          </cell>
          <cell r="K162">
            <v>0</v>
          </cell>
          <cell r="L162">
            <v>0</v>
          </cell>
          <cell r="M162">
            <v>0</v>
          </cell>
          <cell r="N162">
            <v>0</v>
          </cell>
          <cell r="O162">
            <v>0</v>
          </cell>
          <cell r="P162">
            <v>0</v>
          </cell>
          <cell r="Q162">
            <v>0</v>
          </cell>
        </row>
        <row r="163">
          <cell r="A163" t="str">
            <v>1150</v>
          </cell>
          <cell r="B163" t="str">
            <v>А</v>
          </cell>
          <cell r="C163" t="str">
            <v>2.12.</v>
          </cell>
          <cell r="D163" t="str">
            <v xml:space="preserve">Амортизація нематеріальних активів </v>
          </cell>
          <cell r="E163" t="str">
            <v>1150</v>
          </cell>
          <cell r="F163">
            <v>0</v>
          </cell>
          <cell r="G163">
            <v>0</v>
          </cell>
          <cell r="I163">
            <v>0</v>
          </cell>
          <cell r="K163">
            <v>0</v>
          </cell>
          <cell r="L163">
            <v>0</v>
          </cell>
          <cell r="M163">
            <v>0</v>
          </cell>
          <cell r="N163">
            <v>0</v>
          </cell>
          <cell r="O163">
            <v>0</v>
          </cell>
          <cell r="P163">
            <v>0</v>
          </cell>
          <cell r="Q163">
            <v>0</v>
          </cell>
        </row>
        <row r="164">
          <cell r="A164" t="str">
            <v>1160</v>
          </cell>
          <cell r="B164" t="str">
            <v>Адм</v>
          </cell>
          <cell r="C164" t="str">
            <v>2.13.</v>
          </cell>
          <cell r="D164" t="str">
            <v>Витрати на врегулювання спорів у судових органах</v>
          </cell>
          <cell r="E164" t="str">
            <v>1160</v>
          </cell>
          <cell r="F164">
            <v>2</v>
          </cell>
          <cell r="G164">
            <v>3</v>
          </cell>
          <cell r="I164">
            <v>3</v>
          </cell>
          <cell r="J164">
            <v>3</v>
          </cell>
          <cell r="K164">
            <v>0.3</v>
          </cell>
          <cell r="L164">
            <v>0.4</v>
          </cell>
          <cell r="M164">
            <v>3</v>
          </cell>
          <cell r="N164">
            <v>1</v>
          </cell>
          <cell r="P164">
            <v>1</v>
          </cell>
          <cell r="Q164">
            <v>1</v>
          </cell>
        </row>
        <row r="165">
          <cell r="A165" t="str">
            <v>1170</v>
          </cell>
          <cell r="C165" t="str">
            <v>2.14.</v>
          </cell>
          <cell r="D165" t="str">
            <v>Плата за розрахунково-касове обслуговування та інші послуги банків</v>
          </cell>
          <cell r="E165" t="str">
            <v>1170</v>
          </cell>
          <cell r="F165">
            <v>0</v>
          </cell>
          <cell r="G165">
            <v>0</v>
          </cell>
          <cell r="I165">
            <v>0</v>
          </cell>
          <cell r="K165">
            <v>0</v>
          </cell>
          <cell r="L165">
            <v>0</v>
          </cell>
          <cell r="M165">
            <v>0</v>
          </cell>
          <cell r="N165">
            <v>0</v>
          </cell>
          <cell r="O165">
            <v>0</v>
          </cell>
          <cell r="P165">
            <v>0</v>
          </cell>
          <cell r="Q165">
            <v>0</v>
          </cell>
        </row>
        <row r="166">
          <cell r="A166" t="str">
            <v>1180</v>
          </cell>
          <cell r="B166" t="str">
            <v>О</v>
          </cell>
          <cell r="C166" t="str">
            <v>2.15.</v>
          </cell>
          <cell r="D166" t="str">
            <v>Інші витрати загальногосподарського призначення,в т.ч.</v>
          </cell>
          <cell r="E166" t="str">
            <v>1180</v>
          </cell>
          <cell r="F166">
            <v>0.1</v>
          </cell>
          <cell r="G166">
            <v>0</v>
          </cell>
          <cell r="H166">
            <v>0</v>
          </cell>
          <cell r="I166">
            <v>0</v>
          </cell>
          <cell r="J166">
            <v>1.4</v>
          </cell>
          <cell r="K166">
            <v>1.4</v>
          </cell>
          <cell r="L166">
            <v>1.6</v>
          </cell>
          <cell r="M166">
            <v>0</v>
          </cell>
          <cell r="N166">
            <v>0</v>
          </cell>
          <cell r="O166">
            <v>0</v>
          </cell>
          <cell r="P166">
            <v>0</v>
          </cell>
          <cell r="Q166">
            <v>0</v>
          </cell>
        </row>
        <row r="167">
          <cell r="A167" t="str">
            <v>1190</v>
          </cell>
          <cell r="B167">
            <v>0</v>
          </cell>
          <cell r="C167" t="str">
            <v>2.15.1.</v>
          </cell>
          <cell r="D167" t="str">
            <v>Канцелярські витрати, поліграфічні послуги тощо</v>
          </cell>
          <cell r="E167" t="str">
            <v>1190</v>
          </cell>
          <cell r="F167">
            <v>0</v>
          </cell>
          <cell r="G167">
            <v>0</v>
          </cell>
          <cell r="I167">
            <v>0</v>
          </cell>
          <cell r="K167">
            <v>0</v>
          </cell>
          <cell r="L167">
            <v>0</v>
          </cell>
          <cell r="M167">
            <v>0</v>
          </cell>
        </row>
        <row r="168">
          <cell r="A168" t="str">
            <v>1200</v>
          </cell>
          <cell r="B168">
            <v>0</v>
          </cell>
          <cell r="C168" t="str">
            <v>2.15.2.</v>
          </cell>
          <cell r="D168" t="str">
            <v>Підготовка та перепідготовка кадрів</v>
          </cell>
          <cell r="E168" t="str">
            <v>1200</v>
          </cell>
          <cell r="F168">
            <v>0</v>
          </cell>
          <cell r="G168">
            <v>0</v>
          </cell>
          <cell r="I168">
            <v>0</v>
          </cell>
          <cell r="K168">
            <v>0</v>
          </cell>
          <cell r="L168">
            <v>0</v>
          </cell>
          <cell r="M168">
            <v>0</v>
          </cell>
        </row>
        <row r="169">
          <cell r="A169" t="str">
            <v>1201</v>
          </cell>
          <cell r="B169" t="str">
            <v>В</v>
          </cell>
          <cell r="C169" t="str">
            <v>2.15.3.</v>
          </cell>
          <cell r="D169" t="str">
            <v>Відрахування на соціальні заходи</v>
          </cell>
          <cell r="E169" t="str">
            <v>1201</v>
          </cell>
          <cell r="F169">
            <v>0</v>
          </cell>
          <cell r="G169">
            <v>0</v>
          </cell>
          <cell r="I169">
            <v>0</v>
          </cell>
          <cell r="K169">
            <v>0</v>
          </cell>
          <cell r="L169">
            <v>0</v>
          </cell>
          <cell r="M169">
            <v>0</v>
          </cell>
        </row>
        <row r="170">
          <cell r="A170" t="str">
            <v>1210</v>
          </cell>
          <cell r="B170">
            <v>0</v>
          </cell>
          <cell r="C170" t="str">
            <v>2.15.4.</v>
          </cell>
          <cell r="D170" t="str">
            <v>Інформаційно-обчислювальні послуги</v>
          </cell>
          <cell r="E170" t="str">
            <v>1210</v>
          </cell>
          <cell r="F170">
            <v>0</v>
          </cell>
          <cell r="G170">
            <v>0</v>
          </cell>
          <cell r="I170">
            <v>0</v>
          </cell>
          <cell r="K170">
            <v>0</v>
          </cell>
          <cell r="L170">
            <v>0</v>
          </cell>
          <cell r="M170">
            <v>0</v>
          </cell>
        </row>
        <row r="171">
          <cell r="A171" t="str">
            <v>1220</v>
          </cell>
          <cell r="B171">
            <v>0</v>
          </cell>
          <cell r="C171" t="str">
            <v>2.15.5.</v>
          </cell>
          <cell r="D171" t="str">
            <v>Техлітература</v>
          </cell>
          <cell r="E171" t="str">
            <v>1220</v>
          </cell>
          <cell r="F171">
            <v>0</v>
          </cell>
          <cell r="G171">
            <v>0</v>
          </cell>
          <cell r="I171">
            <v>0</v>
          </cell>
          <cell r="K171">
            <v>0</v>
          </cell>
          <cell r="L171">
            <v>0</v>
          </cell>
          <cell r="M171">
            <v>0</v>
          </cell>
        </row>
        <row r="172">
          <cell r="A172" t="str">
            <v>1230</v>
          </cell>
          <cell r="B172">
            <v>0</v>
          </cell>
          <cell r="C172" t="str">
            <v>2.15.6.</v>
          </cell>
          <cell r="D172" t="str">
            <v>Транспортні послуги</v>
          </cell>
          <cell r="E172" t="str">
            <v>1230</v>
          </cell>
          <cell r="F172">
            <v>0</v>
          </cell>
          <cell r="G172">
            <v>0</v>
          </cell>
          <cell r="I172">
            <v>0</v>
          </cell>
          <cell r="K172">
            <v>0</v>
          </cell>
          <cell r="L172">
            <v>0</v>
          </cell>
          <cell r="M172">
            <v>0</v>
          </cell>
        </row>
        <row r="173">
          <cell r="A173" t="str">
            <v>1240</v>
          </cell>
          <cell r="B173">
            <v>0</v>
          </cell>
          <cell r="C173" t="str">
            <v>2.15.7.</v>
          </cell>
          <cell r="D173" t="str">
            <v>Витрати на цивільну оборону</v>
          </cell>
          <cell r="E173" t="str">
            <v>1240</v>
          </cell>
          <cell r="F173">
            <v>0</v>
          </cell>
          <cell r="G173">
            <v>0</v>
          </cell>
          <cell r="I173">
            <v>0</v>
          </cell>
          <cell r="K173">
            <v>0</v>
          </cell>
          <cell r="L173">
            <v>0</v>
          </cell>
          <cell r="M173">
            <v>0</v>
          </cell>
        </row>
        <row r="174">
          <cell r="A174" t="str">
            <v>1251</v>
          </cell>
          <cell r="C174" t="str">
            <v>2.15.8.</v>
          </cell>
          <cell r="D174" t="str">
            <v xml:space="preserve">Експлуатація та технічне обслуговування основних засобів та інших необоротних активів  </v>
          </cell>
          <cell r="E174" t="str">
            <v>1251</v>
          </cell>
          <cell r="F174">
            <v>0</v>
          </cell>
          <cell r="G174">
            <v>0</v>
          </cell>
          <cell r="I174">
            <v>0</v>
          </cell>
          <cell r="K174">
            <v>0</v>
          </cell>
          <cell r="L174">
            <v>0</v>
          </cell>
          <cell r="M174">
            <v>0</v>
          </cell>
        </row>
        <row r="175">
          <cell r="A175" t="str">
            <v>1260</v>
          </cell>
          <cell r="B175">
            <v>0</v>
          </cell>
          <cell r="C175" t="str">
            <v>2.15.9.</v>
          </cell>
          <cell r="D175" t="str">
            <v>Плата за землю</v>
          </cell>
          <cell r="E175" t="str">
            <v>1260</v>
          </cell>
          <cell r="F175">
            <v>0</v>
          </cell>
          <cell r="G175">
            <v>0</v>
          </cell>
          <cell r="I175">
            <v>0</v>
          </cell>
          <cell r="K175">
            <v>0</v>
          </cell>
          <cell r="L175">
            <v>0</v>
          </cell>
          <cell r="M175">
            <v>0</v>
          </cell>
        </row>
        <row r="176">
          <cell r="A176" t="str">
            <v>1270</v>
          </cell>
          <cell r="B176">
            <v>0</v>
          </cell>
          <cell r="C176" t="str">
            <v>2.15.10.</v>
          </cell>
          <cell r="D176" t="str">
            <v>Комунальний податок</v>
          </cell>
          <cell r="E176" t="str">
            <v>1270</v>
          </cell>
          <cell r="F176">
            <v>0</v>
          </cell>
          <cell r="G176">
            <v>0</v>
          </cell>
          <cell r="I176">
            <v>0</v>
          </cell>
          <cell r="K176">
            <v>0</v>
          </cell>
          <cell r="L176">
            <v>0</v>
          </cell>
          <cell r="M176">
            <v>0</v>
          </cell>
        </row>
        <row r="177">
          <cell r="A177" t="str">
            <v>1280</v>
          </cell>
          <cell r="B177">
            <v>0</v>
          </cell>
          <cell r="C177" t="str">
            <v>2.15.11.</v>
          </cell>
          <cell r="D177" t="str">
            <v>Податок з власників транспортних засобів</v>
          </cell>
          <cell r="E177" t="str">
            <v>1280</v>
          </cell>
          <cell r="F177">
            <v>0</v>
          </cell>
          <cell r="G177">
            <v>0</v>
          </cell>
          <cell r="I177">
            <v>0</v>
          </cell>
          <cell r="K177">
            <v>0</v>
          </cell>
          <cell r="L177">
            <v>0</v>
          </cell>
          <cell r="M177">
            <v>0</v>
          </cell>
        </row>
        <row r="178">
          <cell r="A178" t="str">
            <v>1281</v>
          </cell>
          <cell r="B178">
            <v>0</v>
          </cell>
          <cell r="C178" t="str">
            <v>2.15.12.</v>
          </cell>
          <cell r="D178" t="str">
            <v>Плата за ліцензію</v>
          </cell>
          <cell r="E178" t="str">
            <v>1281</v>
          </cell>
          <cell r="F178">
            <v>0</v>
          </cell>
          <cell r="G178">
            <v>0</v>
          </cell>
          <cell r="I178">
            <v>0</v>
          </cell>
          <cell r="K178">
            <v>0</v>
          </cell>
          <cell r="L178">
            <v>0</v>
          </cell>
          <cell r="M178">
            <v>0</v>
          </cell>
        </row>
        <row r="179">
          <cell r="A179" t="str">
            <v>1282</v>
          </cell>
          <cell r="B179">
            <v>0</v>
          </cell>
          <cell r="C179" t="str">
            <v>2.15.13.</v>
          </cell>
          <cell r="D179" t="str">
            <v>Держмито</v>
          </cell>
          <cell r="E179" t="str">
            <v>1282</v>
          </cell>
          <cell r="F179">
            <v>0.1</v>
          </cell>
          <cell r="G179">
            <v>0</v>
          </cell>
          <cell r="I179">
            <v>0</v>
          </cell>
          <cell r="J179">
            <v>1.4</v>
          </cell>
          <cell r="K179">
            <v>1.4</v>
          </cell>
          <cell r="L179">
            <v>1.6</v>
          </cell>
          <cell r="M179">
            <v>0</v>
          </cell>
        </row>
        <row r="180">
          <cell r="A180" t="str">
            <v>1283</v>
          </cell>
          <cell r="B180">
            <v>0</v>
          </cell>
          <cell r="C180" t="str">
            <v>2.15.14.</v>
          </cell>
          <cell r="D180" t="str">
            <v>Інші податки, збори та платежі</v>
          </cell>
          <cell r="E180" t="str">
            <v>1283</v>
          </cell>
          <cell r="F180">
            <v>0</v>
          </cell>
          <cell r="G180">
            <v>0</v>
          </cell>
          <cell r="I180">
            <v>0</v>
          </cell>
          <cell r="K180">
            <v>0</v>
          </cell>
          <cell r="L180">
            <v>0</v>
          </cell>
          <cell r="M180">
            <v>0</v>
          </cell>
        </row>
        <row r="181">
          <cell r="A181" t="str">
            <v>1286</v>
          </cell>
          <cell r="C181" t="str">
            <v>2.15.15.</v>
          </cell>
          <cell r="D181" t="str">
            <v>Оформлення права власності</v>
          </cell>
          <cell r="E181" t="str">
            <v>1286</v>
          </cell>
          <cell r="F181">
            <v>0</v>
          </cell>
          <cell r="G181">
            <v>0</v>
          </cell>
          <cell r="I181">
            <v>0</v>
          </cell>
          <cell r="K181">
            <v>0</v>
          </cell>
          <cell r="L181">
            <v>0</v>
          </cell>
          <cell r="M181">
            <v>0</v>
          </cell>
        </row>
        <row r="182">
          <cell r="A182" t="str">
            <v>1287</v>
          </cell>
          <cell r="C182" t="str">
            <v>2.15.16.</v>
          </cell>
          <cell r="D182" t="str">
            <v>Технічна інвентаризація</v>
          </cell>
          <cell r="E182" t="str">
            <v>1287</v>
          </cell>
          <cell r="F182">
            <v>0</v>
          </cell>
          <cell r="G182">
            <v>0</v>
          </cell>
          <cell r="I182">
            <v>0</v>
          </cell>
          <cell r="K182">
            <v>0</v>
          </cell>
          <cell r="L182">
            <v>0</v>
          </cell>
          <cell r="M182">
            <v>0</v>
          </cell>
        </row>
        <row r="183">
          <cell r="A183" t="str">
            <v>1288</v>
          </cell>
          <cell r="C183" t="str">
            <v>2.15.17.</v>
          </cell>
          <cell r="D183" t="str">
            <v>Благоустрій території</v>
          </cell>
          <cell r="E183" t="str">
            <v>1288</v>
          </cell>
          <cell r="F183">
            <v>0</v>
          </cell>
          <cell r="G183">
            <v>0</v>
          </cell>
          <cell r="I183">
            <v>0</v>
          </cell>
          <cell r="K183">
            <v>0</v>
          </cell>
          <cell r="L183">
            <v>0</v>
          </cell>
          <cell r="M183">
            <v>0</v>
          </cell>
        </row>
        <row r="184">
          <cell r="A184" t="str">
            <v>1289</v>
          </cell>
          <cell r="C184" t="str">
            <v>2.15.18.</v>
          </cell>
          <cell r="D184" t="str">
            <v>Охорона праці</v>
          </cell>
          <cell r="E184" t="str">
            <v>1289</v>
          </cell>
          <cell r="F184">
            <v>0</v>
          </cell>
          <cell r="G184">
            <v>0</v>
          </cell>
          <cell r="I184">
            <v>0</v>
          </cell>
          <cell r="K184">
            <v>0</v>
          </cell>
          <cell r="L184">
            <v>0</v>
          </cell>
          <cell r="M184">
            <v>0</v>
          </cell>
        </row>
        <row r="185">
          <cell r="A185" t="str">
            <v>1290</v>
          </cell>
          <cell r="B185">
            <v>0</v>
          </cell>
          <cell r="C185" t="str">
            <v>2.15.19.</v>
          </cell>
          <cell r="D185" t="str">
            <v>Інше</v>
          </cell>
          <cell r="E185" t="str">
            <v>1290</v>
          </cell>
          <cell r="F185">
            <v>0</v>
          </cell>
          <cell r="G185">
            <v>0</v>
          </cell>
          <cell r="I185">
            <v>0</v>
          </cell>
          <cell r="K185">
            <v>0</v>
          </cell>
          <cell r="L185">
            <v>0</v>
          </cell>
          <cell r="M185">
            <v>0</v>
          </cell>
        </row>
        <row r="186">
          <cell r="A186" t="str">
            <v>1291</v>
          </cell>
          <cell r="C186" t="str">
            <v>2.15.20.</v>
          </cell>
          <cell r="D186" t="str">
            <v>Членські внески до Київміськтеплоенергогаз та ін.</v>
          </cell>
          <cell r="E186" t="str">
            <v>1291</v>
          </cell>
          <cell r="F186">
            <v>0</v>
          </cell>
          <cell r="G186">
            <v>0</v>
          </cell>
          <cell r="I186">
            <v>0</v>
          </cell>
          <cell r="K186">
            <v>0</v>
          </cell>
          <cell r="L186">
            <v>0</v>
          </cell>
          <cell r="M186">
            <v>0</v>
          </cell>
        </row>
        <row r="187">
          <cell r="A187">
            <v>1292</v>
          </cell>
          <cell r="C187" t="str">
            <v>2.15.21.</v>
          </cell>
          <cell r="D187" t="str">
            <v>Відрахування НАК "Енергетична компанія України"</v>
          </cell>
          <cell r="E187">
            <v>1292</v>
          </cell>
          <cell r="F187">
            <v>0</v>
          </cell>
          <cell r="G187">
            <v>0</v>
          </cell>
          <cell r="I187">
            <v>0</v>
          </cell>
          <cell r="K187">
            <v>0</v>
          </cell>
          <cell r="L187">
            <v>0</v>
          </cell>
          <cell r="M187">
            <v>0</v>
          </cell>
        </row>
        <row r="188">
          <cell r="A188" t="str">
            <v>рах.94</v>
          </cell>
          <cell r="E188" t="str">
            <v>рах.94</v>
          </cell>
          <cell r="F188">
            <v>0</v>
          </cell>
          <cell r="G188">
            <v>0</v>
          </cell>
          <cell r="I188">
            <v>0</v>
          </cell>
          <cell r="K188">
            <v>0</v>
          </cell>
          <cell r="L188">
            <v>0</v>
          </cell>
          <cell r="M188">
            <v>0</v>
          </cell>
        </row>
        <row r="189">
          <cell r="A189" t="str">
            <v>1700</v>
          </cell>
          <cell r="B189" t="str">
            <v>О</v>
          </cell>
          <cell r="C189" t="str">
            <v>4.</v>
          </cell>
          <cell r="D189" t="str">
            <v>Інші  операційні витрати - рах.94</v>
          </cell>
          <cell r="E189" t="str">
            <v>1700</v>
          </cell>
          <cell r="F189">
            <v>629.1</v>
          </cell>
          <cell r="G189">
            <v>455</v>
          </cell>
          <cell r="H189">
            <v>244.5</v>
          </cell>
          <cell r="I189">
            <v>695.5</v>
          </cell>
          <cell r="J189">
            <v>730.6</v>
          </cell>
          <cell r="K189">
            <v>367.1</v>
          </cell>
          <cell r="L189">
            <v>698.3</v>
          </cell>
          <cell r="M189">
            <v>435</v>
          </cell>
          <cell r="N189">
            <v>195</v>
          </cell>
          <cell r="O189">
            <v>72.900000000000006</v>
          </cell>
          <cell r="P189">
            <v>71.8</v>
          </cell>
          <cell r="Q189">
            <v>95.3</v>
          </cell>
        </row>
        <row r="190">
          <cell r="A190" t="str">
            <v>1701</v>
          </cell>
          <cell r="B190" t="str">
            <v>С</v>
          </cell>
          <cell r="C190" t="str">
            <v>4.1.</v>
          </cell>
          <cell r="D190" t="str">
            <v>Дослідження та розробки відповідно до П(С)БО 8   (рах.941)</v>
          </cell>
          <cell r="E190" t="str">
            <v>1701</v>
          </cell>
          <cell r="F190">
            <v>0</v>
          </cell>
          <cell r="G190">
            <v>0</v>
          </cell>
          <cell r="I190">
            <v>0</v>
          </cell>
          <cell r="K190">
            <v>0</v>
          </cell>
          <cell r="L190">
            <v>0</v>
          </cell>
          <cell r="M190">
            <v>0</v>
          </cell>
        </row>
        <row r="191">
          <cell r="A191" t="str">
            <v>1702</v>
          </cell>
          <cell r="B191" t="str">
            <v>С</v>
          </cell>
          <cell r="C191" t="str">
            <v>4.2.</v>
          </cell>
          <cell r="D191" t="str">
            <v>Собівартість реалізованої іноземної валюти    (рах. 942)</v>
          </cell>
          <cell r="E191" t="str">
            <v>1702</v>
          </cell>
          <cell r="F191">
            <v>0</v>
          </cell>
          <cell r="G191">
            <v>0</v>
          </cell>
          <cell r="I191">
            <v>0</v>
          </cell>
          <cell r="K191">
            <v>0</v>
          </cell>
          <cell r="L191">
            <v>0</v>
          </cell>
          <cell r="M191">
            <v>0</v>
          </cell>
        </row>
        <row r="192">
          <cell r="A192" t="str">
            <v>1714</v>
          </cell>
          <cell r="B192" t="str">
            <v>О</v>
          </cell>
          <cell r="C192" t="str">
            <v>4.3.</v>
          </cell>
          <cell r="D192" t="str">
            <v>Собівартість реалізованих виробничих запасів    (рах.943)</v>
          </cell>
          <cell r="E192" t="str">
            <v>1714</v>
          </cell>
          <cell r="F192">
            <v>49</v>
          </cell>
          <cell r="G192">
            <v>0</v>
          </cell>
          <cell r="H192">
            <v>0</v>
          </cell>
          <cell r="I192">
            <v>0</v>
          </cell>
          <cell r="J192">
            <v>25.1</v>
          </cell>
          <cell r="K192">
            <v>25.1</v>
          </cell>
          <cell r="L192">
            <v>34.9</v>
          </cell>
          <cell r="M192">
            <v>0</v>
          </cell>
          <cell r="N192">
            <v>0</v>
          </cell>
          <cell r="O192">
            <v>0</v>
          </cell>
          <cell r="P192">
            <v>0</v>
          </cell>
          <cell r="Q192">
            <v>0</v>
          </cell>
        </row>
        <row r="193">
          <cell r="A193" t="str">
            <v>1703</v>
          </cell>
          <cell r="B193" t="str">
            <v>С</v>
          </cell>
          <cell r="C193" t="str">
            <v>4.3.1.</v>
          </cell>
          <cell r="D193" t="str">
            <v xml:space="preserve">Собівартість реалізованих виробничих запасів (рах.943 00) </v>
          </cell>
          <cell r="E193" t="str">
            <v>1703</v>
          </cell>
          <cell r="F193">
            <v>0</v>
          </cell>
          <cell r="G193">
            <v>0</v>
          </cell>
          <cell r="I193">
            <v>0</v>
          </cell>
          <cell r="K193">
            <v>0</v>
          </cell>
          <cell r="L193">
            <v>0</v>
          </cell>
          <cell r="M193">
            <v>0</v>
          </cell>
          <cell r="N193">
            <v>0</v>
          </cell>
        </row>
        <row r="194">
          <cell r="A194" t="str">
            <v>1713</v>
          </cell>
          <cell r="B194" t="str">
            <v>С</v>
          </cell>
          <cell r="C194" t="str">
            <v>4.3.2.</v>
          </cell>
          <cell r="D194" t="str">
            <v xml:space="preserve">Собівартість реалізованого металобрухту (рах.943 01) </v>
          </cell>
          <cell r="E194" t="str">
            <v>1713</v>
          </cell>
          <cell r="F194">
            <v>0</v>
          </cell>
          <cell r="G194">
            <v>0</v>
          </cell>
          <cell r="I194">
            <v>0</v>
          </cell>
          <cell r="K194">
            <v>0</v>
          </cell>
          <cell r="L194">
            <v>0</v>
          </cell>
          <cell r="M194">
            <v>0</v>
          </cell>
          <cell r="N194">
            <v>0</v>
          </cell>
        </row>
        <row r="195">
          <cell r="A195" t="str">
            <v>1715</v>
          </cell>
          <cell r="B195" t="str">
            <v>С</v>
          </cell>
          <cell r="C195" t="str">
            <v>4.3.3.</v>
          </cell>
          <cell r="D195" t="str">
            <v>Собівартість реалізованих виробничих запасів в Компанії (рах.943 02)</v>
          </cell>
          <cell r="E195" t="str">
            <v>1715</v>
          </cell>
          <cell r="F195">
            <v>0</v>
          </cell>
          <cell r="G195">
            <v>0</v>
          </cell>
          <cell r="I195">
            <v>0</v>
          </cell>
          <cell r="K195">
            <v>0</v>
          </cell>
          <cell r="L195">
            <v>0</v>
          </cell>
          <cell r="M195">
            <v>0</v>
          </cell>
          <cell r="N195">
            <v>0</v>
          </cell>
        </row>
        <row r="196">
          <cell r="A196" t="str">
            <v>1716</v>
          </cell>
          <cell r="B196" t="str">
            <v>С</v>
          </cell>
          <cell r="C196" t="str">
            <v>4.3.4.</v>
          </cell>
          <cell r="D196" t="str">
            <v xml:space="preserve">Собівартість реалізованих виробничих запасів на сторону (рах.943 03) </v>
          </cell>
          <cell r="E196" t="str">
            <v>1716</v>
          </cell>
          <cell r="F196">
            <v>49</v>
          </cell>
          <cell r="G196">
            <v>0</v>
          </cell>
          <cell r="I196">
            <v>0</v>
          </cell>
          <cell r="J196">
            <v>25.1</v>
          </cell>
          <cell r="K196">
            <v>25.1</v>
          </cell>
          <cell r="L196">
            <v>34.9</v>
          </cell>
          <cell r="M196">
            <v>0</v>
          </cell>
          <cell r="N196">
            <v>0</v>
          </cell>
        </row>
        <row r="197">
          <cell r="A197" t="str">
            <v>1704</v>
          </cell>
          <cell r="B197" t="str">
            <v>С</v>
          </cell>
          <cell r="C197" t="str">
            <v>4.4.</v>
          </cell>
          <cell r="D197" t="str">
            <v>Безнадійна дебіт.заборг. та відрахування до резерву сумнівних боргів (рах.944)</v>
          </cell>
          <cell r="E197" t="str">
            <v>1704</v>
          </cell>
          <cell r="F197">
            <v>1.8</v>
          </cell>
          <cell r="G197">
            <v>0</v>
          </cell>
          <cell r="I197">
            <v>0</v>
          </cell>
          <cell r="K197">
            <v>0</v>
          </cell>
          <cell r="L197">
            <v>0</v>
          </cell>
          <cell r="M197">
            <v>0</v>
          </cell>
          <cell r="N197">
            <v>0</v>
          </cell>
        </row>
        <row r="198">
          <cell r="A198" t="str">
            <v>1705</v>
          </cell>
          <cell r="B198" t="str">
            <v>С</v>
          </cell>
          <cell r="C198" t="str">
            <v>4.5.</v>
          </cell>
          <cell r="D198" t="str">
            <v>Втрати від операційної курсової різниці  (рах.945), в т.ч.</v>
          </cell>
          <cell r="E198" t="str">
            <v>1705</v>
          </cell>
          <cell r="F198">
            <v>0</v>
          </cell>
          <cell r="G198">
            <v>0</v>
          </cell>
          <cell r="I198">
            <v>0</v>
          </cell>
          <cell r="K198">
            <v>0</v>
          </cell>
          <cell r="L198">
            <v>0</v>
          </cell>
          <cell r="M198">
            <v>0</v>
          </cell>
          <cell r="N198">
            <v>0</v>
          </cell>
        </row>
        <row r="199">
          <cell r="A199" t="str">
            <v>1707</v>
          </cell>
          <cell r="B199" t="str">
            <v>О</v>
          </cell>
          <cell r="C199" t="str">
            <v>4.5.1.</v>
          </cell>
          <cell r="D199" t="str">
            <v xml:space="preserve">Курсова різниця з поточних операцій </v>
          </cell>
          <cell r="E199" t="str">
            <v>1707</v>
          </cell>
          <cell r="F199">
            <v>0</v>
          </cell>
          <cell r="G199">
            <v>0</v>
          </cell>
          <cell r="I199">
            <v>0</v>
          </cell>
          <cell r="K199">
            <v>0</v>
          </cell>
          <cell r="L199">
            <v>0</v>
          </cell>
          <cell r="M199">
            <v>0</v>
          </cell>
          <cell r="N199">
            <v>0</v>
          </cell>
        </row>
        <row r="200">
          <cell r="A200" t="str">
            <v>1708</v>
          </cell>
          <cell r="B200" t="str">
            <v>С</v>
          </cell>
          <cell r="C200" t="str">
            <v>4.6.</v>
          </cell>
          <cell r="D200" t="str">
            <v xml:space="preserve">Втрати від знецінення товарів  (рах. 946)             </v>
          </cell>
          <cell r="E200" t="str">
            <v>1708</v>
          </cell>
          <cell r="F200">
            <v>0</v>
          </cell>
          <cell r="G200">
            <v>165</v>
          </cell>
          <cell r="I200">
            <v>165</v>
          </cell>
          <cell r="J200">
            <v>165</v>
          </cell>
          <cell r="K200">
            <v>0</v>
          </cell>
          <cell r="L200">
            <v>0</v>
          </cell>
          <cell r="M200">
            <v>45</v>
          </cell>
          <cell r="N200">
            <v>45</v>
          </cell>
        </row>
        <row r="201">
          <cell r="A201" t="str">
            <v>1709</v>
          </cell>
          <cell r="B201" t="str">
            <v>С</v>
          </cell>
          <cell r="C201" t="str">
            <v>4.7.</v>
          </cell>
          <cell r="D201" t="str">
            <v>Нестачі і втрати від псування цінностей  (рах. 947)</v>
          </cell>
          <cell r="E201" t="str">
            <v>1709</v>
          </cell>
          <cell r="F201">
            <v>196.5</v>
          </cell>
          <cell r="G201">
            <v>0</v>
          </cell>
          <cell r="I201">
            <v>0</v>
          </cell>
          <cell r="K201">
            <v>0</v>
          </cell>
          <cell r="L201">
            <v>137.80000000000001</v>
          </cell>
          <cell r="M201">
            <v>0</v>
          </cell>
          <cell r="N201">
            <v>0</v>
          </cell>
        </row>
        <row r="202">
          <cell r="A202" t="str">
            <v>1712</v>
          </cell>
          <cell r="B202" t="str">
            <v>С</v>
          </cell>
          <cell r="C202" t="str">
            <v>4.8.</v>
          </cell>
          <cell r="D202" t="str">
            <v>Визнані штрафи, пені, неустойки      ( рах. 948)</v>
          </cell>
          <cell r="E202" t="str">
            <v>1712</v>
          </cell>
          <cell r="F202">
            <v>95.2</v>
          </cell>
          <cell r="G202">
            <v>0</v>
          </cell>
          <cell r="I202">
            <v>0</v>
          </cell>
          <cell r="J202">
            <v>15.8</v>
          </cell>
          <cell r="K202">
            <v>15.8</v>
          </cell>
          <cell r="L202">
            <v>18.100000000000001</v>
          </cell>
          <cell r="M202">
            <v>0</v>
          </cell>
          <cell r="N202">
            <v>0</v>
          </cell>
        </row>
        <row r="203">
          <cell r="A203" t="str">
            <v>рах.949</v>
          </cell>
          <cell r="E203" t="str">
            <v>рах.949</v>
          </cell>
          <cell r="F203">
            <v>0</v>
          </cell>
          <cell r="G203">
            <v>0</v>
          </cell>
          <cell r="I203">
            <v>0</v>
          </cell>
          <cell r="K203">
            <v>0</v>
          </cell>
          <cell r="L203">
            <v>0</v>
          </cell>
          <cell r="M203">
            <v>0</v>
          </cell>
          <cell r="N203">
            <v>0</v>
          </cell>
        </row>
        <row r="204">
          <cell r="A204" t="str">
            <v>1711</v>
          </cell>
          <cell r="B204" t="str">
            <v>О</v>
          </cell>
          <cell r="C204" t="str">
            <v>4.9.</v>
          </cell>
          <cell r="D204" t="str">
            <v>Інші витрати операційної діяльності - рах.949</v>
          </cell>
          <cell r="E204" t="str">
            <v>1711</v>
          </cell>
          <cell r="F204">
            <v>286.60000000000002</v>
          </cell>
          <cell r="G204">
            <v>290</v>
          </cell>
          <cell r="H204">
            <v>244.5</v>
          </cell>
          <cell r="I204">
            <v>530.5</v>
          </cell>
          <cell r="J204">
            <v>524.70000000000005</v>
          </cell>
          <cell r="K204">
            <v>326.2</v>
          </cell>
          <cell r="L204">
            <v>507.5</v>
          </cell>
          <cell r="M204">
            <v>390</v>
          </cell>
          <cell r="N204">
            <v>150</v>
          </cell>
          <cell r="O204">
            <v>72.900000000000006</v>
          </cell>
          <cell r="P204">
            <v>71.8</v>
          </cell>
          <cell r="Q204">
            <v>95.3</v>
          </cell>
        </row>
        <row r="205">
          <cell r="A205" t="str">
            <v>1710</v>
          </cell>
          <cell r="B205" t="str">
            <v>С</v>
          </cell>
          <cell r="C205" t="str">
            <v>4.9.1.</v>
          </cell>
          <cell r="D205" t="str">
            <v>Ремонт  та технічне обслуговування  невиробничих основних засобів</v>
          </cell>
          <cell r="E205" t="str">
            <v>1710</v>
          </cell>
          <cell r="F205">
            <v>1.6</v>
          </cell>
          <cell r="G205">
            <v>12</v>
          </cell>
          <cell r="I205">
            <v>12</v>
          </cell>
          <cell r="J205">
            <v>7</v>
          </cell>
          <cell r="K205">
            <v>3.6</v>
          </cell>
          <cell r="L205">
            <v>13</v>
          </cell>
          <cell r="M205">
            <v>15</v>
          </cell>
          <cell r="O205">
            <v>5</v>
          </cell>
          <cell r="P205">
            <v>5</v>
          </cell>
          <cell r="Q205">
            <v>5</v>
          </cell>
        </row>
        <row r="206">
          <cell r="A206" t="str">
            <v>1720</v>
          </cell>
          <cell r="B206" t="str">
            <v>С</v>
          </cell>
          <cell r="C206" t="str">
            <v>4.9.2.</v>
          </cell>
          <cell r="D206" t="str">
            <v>Амортизація невиробничих основних засобів</v>
          </cell>
          <cell r="E206" t="str">
            <v>1720</v>
          </cell>
          <cell r="F206">
            <v>21.8</v>
          </cell>
          <cell r="G206">
            <v>30</v>
          </cell>
          <cell r="I206">
            <v>30</v>
          </cell>
          <cell r="J206">
            <v>17</v>
          </cell>
          <cell r="K206">
            <v>12.2</v>
          </cell>
          <cell r="L206">
            <v>16</v>
          </cell>
          <cell r="M206">
            <v>16</v>
          </cell>
          <cell r="N206">
            <v>6</v>
          </cell>
          <cell r="O206">
            <v>3</v>
          </cell>
          <cell r="P206">
            <v>3</v>
          </cell>
          <cell r="Q206">
            <v>4</v>
          </cell>
        </row>
        <row r="207">
          <cell r="A207" t="str">
            <v>1730</v>
          </cell>
          <cell r="B207" t="str">
            <v>О</v>
          </cell>
          <cell r="C207" t="str">
            <v>4.9.3.</v>
          </cell>
          <cell r="D207" t="str">
            <v>Витрати на утримання об"єктів соціально-культурного призначення, в т.ч.</v>
          </cell>
          <cell r="E207" t="str">
            <v>1730</v>
          </cell>
          <cell r="F207">
            <v>0</v>
          </cell>
          <cell r="G207">
            <v>0</v>
          </cell>
          <cell r="H207">
            <v>0</v>
          </cell>
          <cell r="I207">
            <v>0</v>
          </cell>
          <cell r="J207">
            <v>0</v>
          </cell>
          <cell r="K207">
            <v>0</v>
          </cell>
          <cell r="L207">
            <v>0</v>
          </cell>
          <cell r="M207">
            <v>0</v>
          </cell>
          <cell r="N207">
            <v>0</v>
          </cell>
          <cell r="O207">
            <v>0</v>
          </cell>
          <cell r="P207">
            <v>0</v>
          </cell>
          <cell r="Q207">
            <v>0</v>
          </cell>
        </row>
        <row r="208">
          <cell r="A208" t="str">
            <v>1740</v>
          </cell>
          <cell r="B208" t="str">
            <v>С</v>
          </cell>
          <cell r="C208" t="str">
            <v>4.9.3.1.</v>
          </cell>
          <cell r="D208" t="str">
            <v>Утримання житлово-комунального господарства</v>
          </cell>
          <cell r="E208" t="str">
            <v>1740</v>
          </cell>
          <cell r="F208">
            <v>0</v>
          </cell>
          <cell r="G208">
            <v>0</v>
          </cell>
          <cell r="I208">
            <v>0</v>
          </cell>
          <cell r="K208">
            <v>0</v>
          </cell>
          <cell r="L208">
            <v>0</v>
          </cell>
          <cell r="M208">
            <v>0</v>
          </cell>
        </row>
        <row r="209">
          <cell r="A209" t="str">
            <v>1750</v>
          </cell>
          <cell r="B209" t="str">
            <v>С</v>
          </cell>
          <cell r="C209" t="str">
            <v>4.9.3.2.</v>
          </cell>
          <cell r="D209" t="str">
            <v xml:space="preserve">Утримання баз відпочинку </v>
          </cell>
          <cell r="E209" t="str">
            <v>1750</v>
          </cell>
          <cell r="F209">
            <v>0</v>
          </cell>
          <cell r="G209">
            <v>0</v>
          </cell>
          <cell r="I209">
            <v>0</v>
          </cell>
          <cell r="K209">
            <v>0</v>
          </cell>
          <cell r="L209">
            <v>0</v>
          </cell>
          <cell r="M209">
            <v>0</v>
          </cell>
        </row>
        <row r="210">
          <cell r="A210" t="str">
            <v>1760</v>
          </cell>
          <cell r="B210" t="str">
            <v>С</v>
          </cell>
          <cell r="C210" t="str">
            <v>4.9.3.3.</v>
          </cell>
          <cell r="D210" t="str">
            <v>Витрати на їдальню</v>
          </cell>
          <cell r="E210" t="str">
            <v>1760</v>
          </cell>
          <cell r="F210">
            <v>0</v>
          </cell>
          <cell r="G210">
            <v>0</v>
          </cell>
          <cell r="I210">
            <v>0</v>
          </cell>
          <cell r="K210">
            <v>0</v>
          </cell>
          <cell r="L210">
            <v>0</v>
          </cell>
          <cell r="M210">
            <v>0</v>
          </cell>
        </row>
        <row r="211">
          <cell r="A211" t="str">
            <v>1790</v>
          </cell>
          <cell r="B211" t="str">
            <v>С</v>
          </cell>
          <cell r="C211" t="str">
            <v>4.9.3.4.</v>
          </cell>
          <cell r="D211" t="str">
            <v>Утримання дит.садка</v>
          </cell>
          <cell r="E211" t="str">
            <v>1790</v>
          </cell>
          <cell r="F211">
            <v>0</v>
          </cell>
          <cell r="G211">
            <v>0</v>
          </cell>
          <cell r="I211">
            <v>0</v>
          </cell>
          <cell r="K211">
            <v>0</v>
          </cell>
          <cell r="L211">
            <v>0</v>
          </cell>
          <cell r="M211">
            <v>0</v>
          </cell>
        </row>
        <row r="212">
          <cell r="A212" t="str">
            <v>1800</v>
          </cell>
          <cell r="B212" t="str">
            <v>С</v>
          </cell>
          <cell r="C212" t="str">
            <v>4.9.3.5.</v>
          </cell>
          <cell r="D212" t="str">
            <v>Клуб "Енергія"</v>
          </cell>
          <cell r="E212" t="str">
            <v>1800</v>
          </cell>
          <cell r="F212">
            <v>0</v>
          </cell>
          <cell r="G212">
            <v>0</v>
          </cell>
          <cell r="I212">
            <v>0</v>
          </cell>
          <cell r="K212">
            <v>0</v>
          </cell>
          <cell r="L212">
            <v>0</v>
          </cell>
          <cell r="M212">
            <v>0</v>
          </cell>
        </row>
        <row r="213">
          <cell r="A213" t="str">
            <v>1810</v>
          </cell>
          <cell r="B213" t="str">
            <v>С</v>
          </cell>
          <cell r="C213" t="str">
            <v>4.9.4.</v>
          </cell>
          <cell r="D213" t="str">
            <v>Благодійна допомога, шефська допомога тощо</v>
          </cell>
          <cell r="E213" t="str">
            <v>1810</v>
          </cell>
          <cell r="F213">
            <v>0</v>
          </cell>
          <cell r="G213">
            <v>0</v>
          </cell>
          <cell r="I213">
            <v>0</v>
          </cell>
          <cell r="K213">
            <v>0</v>
          </cell>
          <cell r="L213">
            <v>0</v>
          </cell>
          <cell r="M213">
            <v>0</v>
          </cell>
        </row>
        <row r="214">
          <cell r="A214" t="str">
            <v>1820</v>
          </cell>
          <cell r="B214" t="str">
            <v>С</v>
          </cell>
          <cell r="C214" t="str">
            <v>4.9.5.</v>
          </cell>
          <cell r="D214" t="str">
            <v>Виплати студентам за успішність</v>
          </cell>
          <cell r="E214" t="str">
            <v>1820</v>
          </cell>
          <cell r="F214">
            <v>0</v>
          </cell>
          <cell r="G214">
            <v>0</v>
          </cell>
          <cell r="I214">
            <v>0</v>
          </cell>
          <cell r="K214">
            <v>0</v>
          </cell>
          <cell r="L214">
            <v>0</v>
          </cell>
          <cell r="M214">
            <v>0</v>
          </cell>
        </row>
        <row r="215">
          <cell r="A215" t="str">
            <v>1850</v>
          </cell>
          <cell r="B215" t="str">
            <v>С</v>
          </cell>
          <cell r="C215" t="str">
            <v>4.9.6.</v>
          </cell>
          <cell r="D215" t="str">
            <v xml:space="preserve">Допомога на поховання </v>
          </cell>
          <cell r="E215" t="str">
            <v>1850</v>
          </cell>
          <cell r="F215">
            <v>41.2</v>
          </cell>
          <cell r="G215">
            <v>50</v>
          </cell>
          <cell r="I215">
            <v>79</v>
          </cell>
          <cell r="J215">
            <v>79</v>
          </cell>
          <cell r="K215">
            <v>27.3</v>
          </cell>
          <cell r="L215">
            <v>62.8</v>
          </cell>
          <cell r="M215">
            <v>81</v>
          </cell>
          <cell r="N215">
            <v>19</v>
          </cell>
          <cell r="O215">
            <v>16</v>
          </cell>
          <cell r="P215">
            <v>15</v>
          </cell>
          <cell r="Q215">
            <v>31</v>
          </cell>
        </row>
        <row r="216">
          <cell r="A216" t="str">
            <v>1851</v>
          </cell>
          <cell r="B216" t="str">
            <v>В</v>
          </cell>
          <cell r="C216" t="str">
            <v>4.9.7.</v>
          </cell>
          <cell r="D216" t="str">
            <v>Відрахування на соціальні заходи</v>
          </cell>
          <cell r="E216" t="str">
            <v>1851</v>
          </cell>
          <cell r="F216">
            <v>5.6</v>
          </cell>
          <cell r="G216">
            <v>0</v>
          </cell>
          <cell r="I216">
            <v>0</v>
          </cell>
          <cell r="K216">
            <v>0</v>
          </cell>
          <cell r="L216">
            <v>0</v>
          </cell>
          <cell r="M216">
            <v>0</v>
          </cell>
          <cell r="O216">
            <v>0</v>
          </cell>
          <cell r="P216">
            <v>0</v>
          </cell>
          <cell r="Q216">
            <v>0</v>
          </cell>
        </row>
        <row r="217">
          <cell r="A217" t="str">
            <v>1860</v>
          </cell>
          <cell r="B217" t="str">
            <v>С</v>
          </cell>
          <cell r="C217" t="str">
            <v>4.9.8.</v>
          </cell>
          <cell r="D217" t="str">
            <v xml:space="preserve">Періодичні видання </v>
          </cell>
          <cell r="E217" t="str">
            <v>1860</v>
          </cell>
          <cell r="F217">
            <v>0.3</v>
          </cell>
          <cell r="G217">
            <v>1</v>
          </cell>
          <cell r="I217">
            <v>1</v>
          </cell>
          <cell r="J217">
            <v>1</v>
          </cell>
          <cell r="K217">
            <v>0</v>
          </cell>
          <cell r="L217">
            <v>0</v>
          </cell>
          <cell r="M217">
            <v>1</v>
          </cell>
          <cell r="N217">
            <v>0</v>
          </cell>
          <cell r="O217">
            <v>1</v>
          </cell>
          <cell r="P217">
            <v>0</v>
          </cell>
        </row>
        <row r="218">
          <cell r="A218" t="str">
            <v>1870</v>
          </cell>
          <cell r="B218" t="str">
            <v>С</v>
          </cell>
          <cell r="C218" t="str">
            <v>4.9.9.</v>
          </cell>
          <cell r="D218" t="str">
            <v>Виплати  непрацюючим пенсіонерам</v>
          </cell>
          <cell r="E218" t="str">
            <v>1870</v>
          </cell>
          <cell r="F218">
            <v>49.4</v>
          </cell>
          <cell r="G218">
            <v>60</v>
          </cell>
          <cell r="I218">
            <v>27</v>
          </cell>
          <cell r="J218">
            <v>23.6</v>
          </cell>
          <cell r="K218">
            <v>17.600000000000001</v>
          </cell>
          <cell r="L218">
            <v>25.4</v>
          </cell>
          <cell r="M218">
            <v>26</v>
          </cell>
          <cell r="N218">
            <v>9</v>
          </cell>
          <cell r="O218">
            <v>5</v>
          </cell>
          <cell r="P218">
            <v>6</v>
          </cell>
          <cell r="Q218">
            <v>6</v>
          </cell>
        </row>
        <row r="219">
          <cell r="A219" t="str">
            <v>1880</v>
          </cell>
          <cell r="B219" t="str">
            <v>С</v>
          </cell>
          <cell r="C219" t="str">
            <v>4.9.10.</v>
          </cell>
          <cell r="D219" t="str">
            <v>Відрахування на соціальні заходи</v>
          </cell>
          <cell r="E219" t="str">
            <v>1880</v>
          </cell>
          <cell r="F219">
            <v>0</v>
          </cell>
          <cell r="G219">
            <v>0</v>
          </cell>
          <cell r="I219">
            <v>0</v>
          </cell>
          <cell r="K219">
            <v>0</v>
          </cell>
          <cell r="L219">
            <v>0</v>
          </cell>
          <cell r="M219">
            <v>0</v>
          </cell>
          <cell r="N219">
            <v>0</v>
          </cell>
          <cell r="O219">
            <v>0</v>
          </cell>
          <cell r="P219">
            <v>0</v>
          </cell>
          <cell r="Q219">
            <v>0</v>
          </cell>
        </row>
        <row r="220">
          <cell r="A220" t="str">
            <v>1890</v>
          </cell>
          <cell r="B220" t="str">
            <v>О</v>
          </cell>
          <cell r="C220" t="str">
            <v>4.9.11.</v>
          </cell>
          <cell r="D220" t="str">
            <v>Відрахування Раді профкомів, профкомам, в т.ч.</v>
          </cell>
          <cell r="E220" t="str">
            <v>1890</v>
          </cell>
          <cell r="F220">
            <v>127.9</v>
          </cell>
          <cell r="G220">
            <v>93.9</v>
          </cell>
          <cell r="H220">
            <v>3.2</v>
          </cell>
          <cell r="I220">
            <v>97.1</v>
          </cell>
          <cell r="J220">
            <v>97.1</v>
          </cell>
          <cell r="K220">
            <v>73.5</v>
          </cell>
          <cell r="L220">
            <v>94.6</v>
          </cell>
          <cell r="M220">
            <v>131</v>
          </cell>
          <cell r="N220">
            <v>25.5</v>
          </cell>
          <cell r="O220">
            <v>33</v>
          </cell>
          <cell r="P220">
            <v>33</v>
          </cell>
          <cell r="Q220">
            <v>39.5</v>
          </cell>
        </row>
        <row r="221">
          <cell r="A221" t="str">
            <v>1891</v>
          </cell>
          <cell r="B221" t="str">
            <v>З</v>
          </cell>
          <cell r="C221" t="str">
            <v>4.9.11.1.</v>
          </cell>
          <cell r="D221" t="str">
            <v>Виплати працівникам профкомів</v>
          </cell>
          <cell r="E221" t="str">
            <v>1891</v>
          </cell>
          <cell r="F221">
            <v>11.8</v>
          </cell>
          <cell r="G221">
            <v>19.8</v>
          </cell>
          <cell r="I221">
            <v>19.8</v>
          </cell>
          <cell r="J221">
            <v>4.8</v>
          </cell>
          <cell r="K221">
            <v>4.8</v>
          </cell>
          <cell r="L221">
            <v>4.8</v>
          </cell>
          <cell r="M221">
            <v>0</v>
          </cell>
          <cell r="N221">
            <v>0</v>
          </cell>
          <cell r="O221">
            <v>0</v>
          </cell>
          <cell r="P221">
            <v>0</v>
          </cell>
          <cell r="Q221">
            <v>0</v>
          </cell>
        </row>
        <row r="222">
          <cell r="A222" t="str">
            <v>1892</v>
          </cell>
          <cell r="B222" t="str">
            <v>В</v>
          </cell>
          <cell r="C222" t="str">
            <v>4.9.11.2.</v>
          </cell>
          <cell r="D222" t="str">
            <v>Відрахування на соціальні заходи</v>
          </cell>
          <cell r="E222" t="str">
            <v>1892</v>
          </cell>
          <cell r="F222">
            <v>1.7</v>
          </cell>
          <cell r="G222">
            <v>7.3</v>
          </cell>
          <cell r="I222">
            <v>7.3</v>
          </cell>
          <cell r="K222">
            <v>0</v>
          </cell>
          <cell r="L222">
            <v>0</v>
          </cell>
          <cell r="M222">
            <v>0</v>
          </cell>
          <cell r="N222">
            <v>0</v>
          </cell>
          <cell r="O222">
            <v>0</v>
          </cell>
          <cell r="P222">
            <v>0</v>
          </cell>
          <cell r="Q222">
            <v>0</v>
          </cell>
        </row>
        <row r="223">
          <cell r="A223" t="str">
            <v>1893</v>
          </cell>
          <cell r="B223" t="str">
            <v>С</v>
          </cell>
          <cell r="C223" t="str">
            <v>4.9.11.3.</v>
          </cell>
          <cell r="D223" t="str">
            <v>Відрахування Раді профкомів та  профкомам згідно з  Колективним договором</v>
          </cell>
          <cell r="E223" t="str">
            <v>1893</v>
          </cell>
          <cell r="F223">
            <v>114.4</v>
          </cell>
          <cell r="G223">
            <v>66.8</v>
          </cell>
          <cell r="H223">
            <v>3.2</v>
          </cell>
          <cell r="I223">
            <v>70</v>
          </cell>
          <cell r="J223">
            <v>92.3</v>
          </cell>
          <cell r="K223">
            <v>68.7</v>
          </cell>
          <cell r="L223">
            <v>89.8</v>
          </cell>
          <cell r="M223">
            <v>131</v>
          </cell>
          <cell r="N223">
            <v>25.5</v>
          </cell>
          <cell r="O223">
            <v>33</v>
          </cell>
          <cell r="P223">
            <v>33</v>
          </cell>
          <cell r="Q223">
            <v>39.5</v>
          </cell>
        </row>
        <row r="224">
          <cell r="A224" t="str">
            <v>1920</v>
          </cell>
          <cell r="B224" t="str">
            <v>С</v>
          </cell>
          <cell r="C224" t="str">
            <v>4.9.12.</v>
          </cell>
          <cell r="D224" t="str">
            <v>Витрати, пов'зані з презентаціями, святами тощо</v>
          </cell>
          <cell r="E224" t="str">
            <v>1920</v>
          </cell>
          <cell r="F224">
            <v>19.2</v>
          </cell>
          <cell r="G224">
            <v>20</v>
          </cell>
          <cell r="I224">
            <v>20</v>
          </cell>
          <cell r="J224">
            <v>40</v>
          </cell>
          <cell r="K224">
            <v>19.600000000000001</v>
          </cell>
          <cell r="L224">
            <v>35.9</v>
          </cell>
          <cell r="M224">
            <v>20</v>
          </cell>
          <cell r="N224">
            <v>5</v>
          </cell>
          <cell r="O224">
            <v>5</v>
          </cell>
          <cell r="P224">
            <v>5</v>
          </cell>
          <cell r="Q224">
            <v>5</v>
          </cell>
        </row>
        <row r="225">
          <cell r="A225" t="str">
            <v>1950</v>
          </cell>
          <cell r="B225" t="str">
            <v>С</v>
          </cell>
          <cell r="C225" t="str">
            <v>4.9.13.</v>
          </cell>
          <cell r="D225" t="str">
            <v>Утримання приміщень соціально-культурного призначення</v>
          </cell>
          <cell r="E225" t="str">
            <v>1950</v>
          </cell>
          <cell r="F225">
            <v>0</v>
          </cell>
          <cell r="G225">
            <v>0</v>
          </cell>
          <cell r="I225">
            <v>0</v>
          </cell>
          <cell r="K225">
            <v>0</v>
          </cell>
          <cell r="L225">
            <v>0</v>
          </cell>
          <cell r="M225">
            <v>0</v>
          </cell>
          <cell r="N225">
            <v>0</v>
          </cell>
          <cell r="O225">
            <v>0</v>
          </cell>
          <cell r="P225">
            <v>0</v>
          </cell>
        </row>
        <row r="226">
          <cell r="A226" t="str">
            <v>2000</v>
          </cell>
          <cell r="B226" t="str">
            <v>С</v>
          </cell>
          <cell r="C226" t="str">
            <v>4.9.14.</v>
          </cell>
          <cell r="D226" t="str">
            <v>Виплати сиротам та напівсиротам</v>
          </cell>
          <cell r="E226" t="str">
            <v>2000</v>
          </cell>
          <cell r="F226">
            <v>16.7</v>
          </cell>
          <cell r="G226">
            <v>19.100000000000001</v>
          </cell>
          <cell r="I226">
            <v>19.100000000000001</v>
          </cell>
          <cell r="J226">
            <v>18.600000000000001</v>
          </cell>
          <cell r="K226">
            <v>13.8</v>
          </cell>
          <cell r="L226">
            <v>18.5</v>
          </cell>
          <cell r="M226">
            <v>19</v>
          </cell>
          <cell r="N226">
            <v>4.5</v>
          </cell>
          <cell r="O226">
            <v>4.9000000000000004</v>
          </cell>
          <cell r="P226">
            <v>4.8</v>
          </cell>
          <cell r="Q226">
            <v>4.8</v>
          </cell>
        </row>
        <row r="227">
          <cell r="A227" t="str">
            <v>2020</v>
          </cell>
          <cell r="B227" t="str">
            <v>С</v>
          </cell>
          <cell r="C227" t="str">
            <v>4.9.15.</v>
          </cell>
          <cell r="D227" t="str">
            <v>Транспортні витрати соціально-культурного призначення</v>
          </cell>
          <cell r="E227" t="str">
            <v>2020</v>
          </cell>
          <cell r="F227">
            <v>0</v>
          </cell>
          <cell r="G227">
            <v>0</v>
          </cell>
          <cell r="I227">
            <v>0</v>
          </cell>
          <cell r="K227">
            <v>0</v>
          </cell>
          <cell r="L227">
            <v>0</v>
          </cell>
          <cell r="M227">
            <v>0</v>
          </cell>
          <cell r="N227">
            <v>0</v>
          </cell>
          <cell r="O227">
            <v>0</v>
          </cell>
          <cell r="P227">
            <v>0</v>
          </cell>
          <cell r="Q227">
            <v>0</v>
          </cell>
        </row>
        <row r="228">
          <cell r="A228" t="str">
            <v>2030</v>
          </cell>
          <cell r="B228" t="str">
            <v>С</v>
          </cell>
          <cell r="C228" t="str">
            <v>4.9.16.</v>
          </cell>
          <cell r="D228" t="str">
            <v>Відшкодування збитків внаслідок виробничого травматизму</v>
          </cell>
          <cell r="E228" t="str">
            <v>2030</v>
          </cell>
          <cell r="F228">
            <v>0</v>
          </cell>
          <cell r="G228">
            <v>0</v>
          </cell>
          <cell r="I228">
            <v>0</v>
          </cell>
          <cell r="K228">
            <v>0</v>
          </cell>
          <cell r="L228">
            <v>0</v>
          </cell>
          <cell r="M228">
            <v>0</v>
          </cell>
          <cell r="N228">
            <v>0</v>
          </cell>
          <cell r="O228">
            <v>0</v>
          </cell>
          <cell r="P228">
            <v>0</v>
          </cell>
          <cell r="Q228">
            <v>0</v>
          </cell>
        </row>
        <row r="229">
          <cell r="A229" t="str">
            <v>2040</v>
          </cell>
          <cell r="B229" t="str">
            <v>С</v>
          </cell>
          <cell r="C229" t="str">
            <v>4.9.17.</v>
          </cell>
          <cell r="D229" t="str">
            <v>Відшкодування Пенсійному фонду при достроковому виході на пенсію</v>
          </cell>
          <cell r="E229" t="str">
            <v>2040</v>
          </cell>
          <cell r="F229">
            <v>0</v>
          </cell>
          <cell r="G229">
            <v>0</v>
          </cell>
          <cell r="I229">
            <v>0</v>
          </cell>
          <cell r="K229">
            <v>0</v>
          </cell>
          <cell r="L229">
            <v>0</v>
          </cell>
          <cell r="M229">
            <v>0</v>
          </cell>
          <cell r="N229">
            <v>0</v>
          </cell>
          <cell r="O229">
            <v>0</v>
          </cell>
          <cell r="P229">
            <v>0</v>
          </cell>
          <cell r="Q229">
            <v>0</v>
          </cell>
        </row>
        <row r="230">
          <cell r="A230" t="str">
            <v>2050</v>
          </cell>
          <cell r="B230" t="str">
            <v>С</v>
          </cell>
          <cell r="C230" t="str">
            <v>4.9.18.</v>
          </cell>
          <cell r="D230" t="str">
            <v>Службові відрядження соціально-культурного призначення</v>
          </cell>
          <cell r="E230" t="str">
            <v>2050</v>
          </cell>
          <cell r="F230">
            <v>0.3</v>
          </cell>
          <cell r="G230">
            <v>0</v>
          </cell>
          <cell r="I230">
            <v>0</v>
          </cell>
          <cell r="J230">
            <v>0.1</v>
          </cell>
          <cell r="K230">
            <v>0.1</v>
          </cell>
          <cell r="L230">
            <v>3.1</v>
          </cell>
          <cell r="M230">
            <v>0</v>
          </cell>
          <cell r="N230">
            <v>0</v>
          </cell>
          <cell r="O230">
            <v>0</v>
          </cell>
          <cell r="P230">
            <v>0</v>
          </cell>
          <cell r="Q230">
            <v>0</v>
          </cell>
        </row>
        <row r="231">
          <cell r="A231" t="str">
            <v>2060</v>
          </cell>
          <cell r="B231" t="str">
            <v>С</v>
          </cell>
          <cell r="C231" t="str">
            <v>4.9.19.</v>
          </cell>
          <cell r="D231" t="str">
            <v>Відрахування в Пенсійний фонд (купівля іноземної валюти та інше)</v>
          </cell>
          <cell r="E231" t="str">
            <v>2060</v>
          </cell>
          <cell r="F231">
            <v>0</v>
          </cell>
          <cell r="G231">
            <v>0</v>
          </cell>
          <cell r="I231">
            <v>0</v>
          </cell>
          <cell r="K231">
            <v>0</v>
          </cell>
          <cell r="L231">
            <v>0</v>
          </cell>
          <cell r="M231">
            <v>0</v>
          </cell>
          <cell r="N231">
            <v>0</v>
          </cell>
          <cell r="O231">
            <v>0</v>
          </cell>
          <cell r="P231">
            <v>0</v>
          </cell>
          <cell r="Q231">
            <v>0</v>
          </cell>
        </row>
        <row r="232">
          <cell r="A232" t="str">
            <v>2061</v>
          </cell>
          <cell r="B232" t="str">
            <v>С</v>
          </cell>
          <cell r="C232" t="str">
            <v>4.9.20.</v>
          </cell>
          <cell r="D232" t="str">
            <v>Витрати на зв'язок</v>
          </cell>
          <cell r="E232" t="str">
            <v>2061</v>
          </cell>
          <cell r="F232">
            <v>2</v>
          </cell>
          <cell r="G232">
            <v>4</v>
          </cell>
          <cell r="I232">
            <v>4</v>
          </cell>
          <cell r="K232">
            <v>0</v>
          </cell>
          <cell r="L232">
            <v>0</v>
          </cell>
          <cell r="M232">
            <v>0</v>
          </cell>
          <cell r="N232">
            <v>0</v>
          </cell>
          <cell r="O232">
            <v>0</v>
          </cell>
          <cell r="P232">
            <v>0</v>
          </cell>
          <cell r="Q232">
            <v>0</v>
          </cell>
        </row>
        <row r="233">
          <cell r="A233" t="str">
            <v>2063</v>
          </cell>
          <cell r="B233" t="str">
            <v>С</v>
          </cell>
          <cell r="C233" t="str">
            <v>4.9.21.</v>
          </cell>
          <cell r="D233" t="str">
            <v>Внески на довгострокове страхування життя працівників</v>
          </cell>
          <cell r="E233" t="str">
            <v>2063</v>
          </cell>
          <cell r="H233">
            <v>241.3</v>
          </cell>
          <cell r="I233">
            <v>241.3</v>
          </cell>
          <cell r="J233">
            <v>241.3</v>
          </cell>
          <cell r="K233">
            <v>158.5</v>
          </cell>
          <cell r="L233">
            <v>238.2</v>
          </cell>
          <cell r="M233">
            <v>81</v>
          </cell>
          <cell r="N233">
            <v>81</v>
          </cell>
        </row>
        <row r="234">
          <cell r="A234" t="str">
            <v>2070</v>
          </cell>
          <cell r="B234" t="str">
            <v>С</v>
          </cell>
          <cell r="C234" t="str">
            <v>4.9.22.</v>
          </cell>
          <cell r="D234" t="str">
            <v>Інше</v>
          </cell>
          <cell r="E234" t="str">
            <v>2070</v>
          </cell>
          <cell r="F234">
            <v>0.6</v>
          </cell>
          <cell r="G234">
            <v>0</v>
          </cell>
          <cell r="I234">
            <v>0</v>
          </cell>
          <cell r="K234">
            <v>0</v>
          </cell>
          <cell r="L234">
            <v>0</v>
          </cell>
          <cell r="M234">
            <v>0</v>
          </cell>
          <cell r="O234">
            <v>0</v>
          </cell>
          <cell r="P234">
            <v>0</v>
          </cell>
          <cell r="Q234">
            <v>0</v>
          </cell>
        </row>
        <row r="235">
          <cell r="A235" t="str">
            <v>2074</v>
          </cell>
          <cell r="B235" t="str">
            <v>С</v>
          </cell>
          <cell r="C235" t="str">
            <v>4.9.23.</v>
          </cell>
          <cell r="D235" t="str">
            <v>Витрати з утримання об'єкта оренди (комунальні та ін.)</v>
          </cell>
          <cell r="E235" t="str">
            <v>2074</v>
          </cell>
          <cell r="F235">
            <v>0</v>
          </cell>
          <cell r="G235">
            <v>0</v>
          </cell>
          <cell r="I235">
            <v>0</v>
          </cell>
          <cell r="K235">
            <v>0</v>
          </cell>
          <cell r="L235">
            <v>0</v>
          </cell>
          <cell r="M235">
            <v>0</v>
          </cell>
          <cell r="N235">
            <v>0</v>
          </cell>
          <cell r="O235">
            <v>0</v>
          </cell>
          <cell r="P235">
            <v>0</v>
          </cell>
          <cell r="Q235">
            <v>0</v>
          </cell>
        </row>
        <row r="236">
          <cell r="A236" t="str">
            <v>2075</v>
          </cell>
          <cell r="B236" t="str">
            <v>С</v>
          </cell>
          <cell r="C236" t="str">
            <v>4.9.24.</v>
          </cell>
          <cell r="D236" t="str">
            <v>Амортизація на об'єкт оренди</v>
          </cell>
          <cell r="E236" t="str">
            <v>2075</v>
          </cell>
          <cell r="F236">
            <v>0</v>
          </cell>
          <cell r="G236">
            <v>0</v>
          </cell>
          <cell r="I236">
            <v>0</v>
          </cell>
          <cell r="K236">
            <v>0</v>
          </cell>
          <cell r="L236">
            <v>0</v>
          </cell>
          <cell r="M236">
            <v>0</v>
          </cell>
          <cell r="N236">
            <v>0</v>
          </cell>
          <cell r="O236">
            <v>0</v>
          </cell>
          <cell r="P236">
            <v>0</v>
          </cell>
          <cell r="Q236">
            <v>0</v>
          </cell>
        </row>
        <row r="237">
          <cell r="A237" t="str">
            <v>3000</v>
          </cell>
          <cell r="B237" t="str">
            <v>О</v>
          </cell>
          <cell r="C237" t="str">
            <v>5.</v>
          </cell>
          <cell r="D237" t="str">
            <v>Всього витрат</v>
          </cell>
          <cell r="E237" t="str">
            <v>3000</v>
          </cell>
          <cell r="F237">
            <v>63993.2</v>
          </cell>
          <cell r="G237">
            <v>92248</v>
          </cell>
          <cell r="H237">
            <v>4247.63</v>
          </cell>
          <cell r="I237">
            <v>96578.6</v>
          </cell>
          <cell r="J237">
            <v>88077.5</v>
          </cell>
          <cell r="K237">
            <v>62050.9</v>
          </cell>
          <cell r="L237">
            <v>87797.4</v>
          </cell>
          <cell r="M237">
            <v>115421</v>
          </cell>
          <cell r="N237">
            <v>25127</v>
          </cell>
          <cell r="O237">
            <v>29952.5</v>
          </cell>
          <cell r="P237">
            <v>30649.8</v>
          </cell>
          <cell r="Q237">
            <v>29691.7</v>
          </cell>
        </row>
        <row r="238">
          <cell r="A238" t="str">
            <v>036</v>
          </cell>
          <cell r="D238" t="str">
            <v xml:space="preserve">Всього  витрат з капбудівництвом  без амортизації, палива </v>
          </cell>
          <cell r="F238">
            <v>49050.2</v>
          </cell>
          <cell r="G238">
            <v>74270</v>
          </cell>
          <cell r="H238">
            <v>4247.6000000000004</v>
          </cell>
          <cell r="I238">
            <v>77822.3</v>
          </cell>
          <cell r="J238">
            <v>67868.5</v>
          </cell>
          <cell r="K238">
            <v>44300.4</v>
          </cell>
          <cell r="M238">
            <v>85731</v>
          </cell>
          <cell r="N238">
            <v>17520</v>
          </cell>
          <cell r="O238">
            <v>22467.5</v>
          </cell>
          <cell r="P238">
            <v>23277.8</v>
          </cell>
          <cell r="Q238">
            <v>22465.7</v>
          </cell>
        </row>
        <row r="239">
          <cell r="A239" t="str">
            <v>024</v>
          </cell>
          <cell r="D239" t="str">
            <v>Витрати на ремонт</v>
          </cell>
          <cell r="F239">
            <v>8854.9</v>
          </cell>
          <cell r="G239">
            <v>22474.5</v>
          </cell>
          <cell r="H239">
            <v>0</v>
          </cell>
          <cell r="I239">
            <v>22475</v>
          </cell>
          <cell r="J239">
            <v>14089.6</v>
          </cell>
          <cell r="K239">
            <v>9485.2999999999993</v>
          </cell>
          <cell r="M239">
            <v>24447</v>
          </cell>
          <cell r="N239">
            <v>3518</v>
          </cell>
          <cell r="O239">
            <v>6851</v>
          </cell>
          <cell r="P239">
            <v>8469</v>
          </cell>
          <cell r="Q239">
            <v>5609</v>
          </cell>
        </row>
        <row r="240">
          <cell r="A240" t="str">
            <v>037</v>
          </cell>
          <cell r="D240" t="str">
            <v>в т.ч.   зарплата госп.способом з відрахуванням</v>
          </cell>
          <cell r="F240">
            <v>3233.2</v>
          </cell>
          <cell r="G240">
            <v>4185.5</v>
          </cell>
          <cell r="H240">
            <v>0</v>
          </cell>
          <cell r="I240">
            <v>4186</v>
          </cell>
          <cell r="J240">
            <v>4089.6</v>
          </cell>
          <cell r="K240">
            <v>2931.6</v>
          </cell>
          <cell r="M240">
            <v>4775</v>
          </cell>
          <cell r="N240">
            <v>1092</v>
          </cell>
          <cell r="O240">
            <v>1368</v>
          </cell>
          <cell r="P240">
            <v>1233</v>
          </cell>
          <cell r="Q240">
            <v>1082</v>
          </cell>
        </row>
        <row r="241">
          <cell r="A241" t="str">
            <v>010</v>
          </cell>
          <cell r="D241" t="str">
            <v>Капітальні інвестиції</v>
          </cell>
          <cell r="F241">
            <v>2261.8000000000002</v>
          </cell>
          <cell r="G241">
            <v>7498</v>
          </cell>
          <cell r="I241">
            <v>6719.7</v>
          </cell>
          <cell r="J241">
            <v>5670</v>
          </cell>
          <cell r="K241">
            <v>1262.2</v>
          </cell>
          <cell r="M241">
            <v>0</v>
          </cell>
        </row>
        <row r="242">
          <cell r="A242" t="str">
            <v>032</v>
          </cell>
          <cell r="D242" t="str">
            <v>Витрати на оплату праці (без відрахувань)</v>
          </cell>
          <cell r="F242">
            <v>18108</v>
          </cell>
          <cell r="G242">
            <v>22252</v>
          </cell>
          <cell r="H242">
            <v>760.39</v>
          </cell>
          <cell r="I242">
            <v>23305.599999999999</v>
          </cell>
          <cell r="J242">
            <v>23184.7</v>
          </cell>
          <cell r="K242">
            <v>16239.8</v>
          </cell>
          <cell r="M242">
            <v>32077</v>
          </cell>
          <cell r="N242">
            <v>6897</v>
          </cell>
          <cell r="O242">
            <v>8404</v>
          </cell>
          <cell r="P242">
            <v>7908</v>
          </cell>
          <cell r="Q242">
            <v>8868</v>
          </cell>
        </row>
        <row r="243">
          <cell r="A243" t="str">
            <v>032.1</v>
          </cell>
          <cell r="D243" t="str">
            <v>в т.ч.   забезпечення оплати відпусток</v>
          </cell>
          <cell r="F243">
            <v>1296.7</v>
          </cell>
          <cell r="G243">
            <v>1557.7</v>
          </cell>
          <cell r="H243">
            <v>53.1</v>
          </cell>
          <cell r="I243">
            <v>1612.8</v>
          </cell>
          <cell r="J243">
            <v>1670.9</v>
          </cell>
          <cell r="K243">
            <v>1087.0999999999999</v>
          </cell>
          <cell r="M243">
            <v>2215</v>
          </cell>
          <cell r="N243">
            <v>463.4</v>
          </cell>
          <cell r="O243">
            <v>579.9</v>
          </cell>
          <cell r="P243">
            <v>552</v>
          </cell>
          <cell r="Q243">
            <v>619.70000000000005</v>
          </cell>
        </row>
        <row r="244">
          <cell r="A244" t="str">
            <v>033</v>
          </cell>
          <cell r="D244" t="str">
            <v>Витрати на оплату праці з відрахуваннями</v>
          </cell>
          <cell r="F244">
            <v>25091.5</v>
          </cell>
          <cell r="G244">
            <v>30686</v>
          </cell>
          <cell r="H244">
            <v>1041.43</v>
          </cell>
          <cell r="I244">
            <v>32108.1</v>
          </cell>
          <cell r="J244">
            <v>31919</v>
          </cell>
          <cell r="K244">
            <v>22315.200000000001</v>
          </cell>
          <cell r="M244">
            <v>44266</v>
          </cell>
          <cell r="N244">
            <v>9532</v>
          </cell>
          <cell r="O244">
            <v>11591</v>
          </cell>
          <cell r="P244">
            <v>10908</v>
          </cell>
          <cell r="Q244">
            <v>12235</v>
          </cell>
        </row>
        <row r="245">
          <cell r="A245" t="str">
            <v>027</v>
          </cell>
          <cell r="D245" t="str">
            <v xml:space="preserve">в т.ч.   відрахування на соціальні заходи </v>
          </cell>
          <cell r="F245">
            <v>6983.5</v>
          </cell>
          <cell r="G245">
            <v>8434</v>
          </cell>
          <cell r="H245">
            <v>281.04000000000002</v>
          </cell>
          <cell r="I245">
            <v>8802.5</v>
          </cell>
          <cell r="J245">
            <v>8734.2999999999993</v>
          </cell>
          <cell r="K245">
            <v>6075.4</v>
          </cell>
          <cell r="M245">
            <v>12189</v>
          </cell>
          <cell r="N245">
            <v>2635</v>
          </cell>
          <cell r="O245">
            <v>3187</v>
          </cell>
          <cell r="P245">
            <v>3000</v>
          </cell>
          <cell r="Q245">
            <v>3367</v>
          </cell>
        </row>
        <row r="246">
          <cell r="A246" t="str">
            <v>029</v>
          </cell>
          <cell r="D246" t="str">
            <v>Виплати непрацюючим пенсіонерам</v>
          </cell>
          <cell r="F246">
            <v>49.4</v>
          </cell>
          <cell r="G246">
            <v>60</v>
          </cell>
          <cell r="H246">
            <v>0</v>
          </cell>
          <cell r="I246">
            <v>27</v>
          </cell>
          <cell r="J246">
            <v>23.6</v>
          </cell>
          <cell r="K246">
            <v>17.600000000000001</v>
          </cell>
          <cell r="M246">
            <v>26</v>
          </cell>
          <cell r="N246">
            <v>9</v>
          </cell>
          <cell r="O246">
            <v>5</v>
          </cell>
          <cell r="P246">
            <v>6</v>
          </cell>
          <cell r="Q246">
            <v>6</v>
          </cell>
        </row>
        <row r="247">
          <cell r="A247" t="str">
            <v>034</v>
          </cell>
          <cell r="D247" t="str">
            <v>Інші виплати</v>
          </cell>
          <cell r="F247">
            <v>208.8</v>
          </cell>
          <cell r="G247">
            <v>561.79999999999995</v>
          </cell>
          <cell r="H247">
            <v>0</v>
          </cell>
          <cell r="I247">
            <v>268.10000000000002</v>
          </cell>
          <cell r="J247">
            <v>193</v>
          </cell>
          <cell r="K247">
            <v>151.1</v>
          </cell>
          <cell r="M247">
            <v>90</v>
          </cell>
          <cell r="N247">
            <v>48.4</v>
          </cell>
          <cell r="O247">
            <v>10.6</v>
          </cell>
          <cell r="P247">
            <v>14</v>
          </cell>
          <cell r="Q247">
            <v>17</v>
          </cell>
        </row>
        <row r="248">
          <cell r="A248" t="str">
            <v>022</v>
          </cell>
          <cell r="D248" t="str">
            <v>Теплова та електрична енергія</v>
          </cell>
          <cell r="F248">
            <v>558.29999999999995</v>
          </cell>
          <cell r="G248">
            <v>766</v>
          </cell>
          <cell r="H248">
            <v>0</v>
          </cell>
          <cell r="I248">
            <v>766</v>
          </cell>
          <cell r="J248">
            <v>816</v>
          </cell>
          <cell r="K248">
            <v>448.3</v>
          </cell>
          <cell r="M248">
            <v>1776</v>
          </cell>
          <cell r="N248">
            <v>469</v>
          </cell>
          <cell r="O248">
            <v>444</v>
          </cell>
          <cell r="P248">
            <v>145</v>
          </cell>
          <cell r="Q248">
            <v>718</v>
          </cell>
        </row>
        <row r="249">
          <cell r="A249" t="str">
            <v>023</v>
          </cell>
          <cell r="D249" t="str">
            <v>Бюджетні платежі</v>
          </cell>
          <cell r="F249">
            <v>50.6</v>
          </cell>
          <cell r="G249">
            <v>1276.5999999999999</v>
          </cell>
          <cell r="H249">
            <v>0</v>
          </cell>
          <cell r="I249">
            <v>1276.5999999999999</v>
          </cell>
          <cell r="J249">
            <v>1274.2</v>
          </cell>
          <cell r="K249">
            <v>955.7</v>
          </cell>
          <cell r="M249">
            <v>238</v>
          </cell>
          <cell r="N249">
            <v>214</v>
          </cell>
          <cell r="O249">
            <v>8</v>
          </cell>
          <cell r="P249">
            <v>8</v>
          </cell>
          <cell r="Q249">
            <v>8</v>
          </cell>
        </row>
        <row r="250">
          <cell r="A250" t="str">
            <v>025</v>
          </cell>
          <cell r="D250" t="str">
            <v>Водопостачання та водовідведення</v>
          </cell>
          <cell r="F250">
            <v>74.2</v>
          </cell>
          <cell r="G250">
            <v>104</v>
          </cell>
          <cell r="H250">
            <v>0</v>
          </cell>
          <cell r="I250">
            <v>104</v>
          </cell>
          <cell r="J250">
            <v>73</v>
          </cell>
          <cell r="K250">
            <v>46.4</v>
          </cell>
          <cell r="M250">
            <v>161</v>
          </cell>
          <cell r="N250">
            <v>34</v>
          </cell>
          <cell r="O250">
            <v>42</v>
          </cell>
          <cell r="P250">
            <v>43</v>
          </cell>
          <cell r="Q250">
            <v>42</v>
          </cell>
        </row>
        <row r="251">
          <cell r="A251" t="str">
            <v>020</v>
          </cell>
          <cell r="D251" t="str">
            <v>Внутрішній обіг:</v>
          </cell>
          <cell r="F251">
            <v>11794</v>
          </cell>
          <cell r="G251">
            <v>10425</v>
          </cell>
          <cell r="H251">
            <v>2959</v>
          </cell>
          <cell r="I251">
            <v>13384</v>
          </cell>
          <cell r="J251">
            <v>13404</v>
          </cell>
          <cell r="K251">
            <v>9869.7000000000007</v>
          </cell>
          <cell r="M251">
            <v>14134</v>
          </cell>
          <cell r="N251">
            <v>3447</v>
          </cell>
          <cell r="O251">
            <v>3586</v>
          </cell>
          <cell r="P251">
            <v>3603</v>
          </cell>
          <cell r="Q251">
            <v>3498</v>
          </cell>
        </row>
        <row r="252">
          <cell r="A252" t="str">
            <v>016</v>
          </cell>
          <cell r="D252" t="str">
            <v>Всього послуги автотранспорту</v>
          </cell>
          <cell r="F252">
            <v>11041.9</v>
          </cell>
          <cell r="G252">
            <v>9503</v>
          </cell>
          <cell r="H252">
            <v>2959</v>
          </cell>
          <cell r="I252">
            <v>12462</v>
          </cell>
          <cell r="J252">
            <v>12462</v>
          </cell>
          <cell r="K252">
            <v>9275.2000000000007</v>
          </cell>
          <cell r="M252">
            <v>13024</v>
          </cell>
          <cell r="N252">
            <v>3337</v>
          </cell>
          <cell r="O252">
            <v>3227</v>
          </cell>
          <cell r="P252">
            <v>3231</v>
          </cell>
          <cell r="Q252">
            <v>3229</v>
          </cell>
        </row>
        <row r="253">
          <cell r="A253" t="str">
            <v>6013</v>
          </cell>
          <cell r="D253" t="str">
            <v xml:space="preserve">     -  СЕАС</v>
          </cell>
          <cell r="F253">
            <v>10141.700000000001</v>
          </cell>
          <cell r="G253">
            <v>8752</v>
          </cell>
          <cell r="H253">
            <v>2959</v>
          </cell>
          <cell r="I253">
            <v>11711</v>
          </cell>
          <cell r="J253">
            <v>11711</v>
          </cell>
          <cell r="K253">
            <v>8676.7999999999993</v>
          </cell>
          <cell r="M253">
            <v>12174</v>
          </cell>
          <cell r="N253">
            <v>3152</v>
          </cell>
          <cell r="O253">
            <v>3006</v>
          </cell>
          <cell r="P253">
            <v>3009</v>
          </cell>
          <cell r="Q253">
            <v>3007</v>
          </cell>
        </row>
        <row r="254">
          <cell r="A254" t="str">
            <v>6014</v>
          </cell>
          <cell r="D254" t="str">
            <v xml:space="preserve">     -   ЕАС</v>
          </cell>
          <cell r="F254">
            <v>900.2</v>
          </cell>
          <cell r="G254">
            <v>751</v>
          </cell>
          <cell r="I254">
            <v>751</v>
          </cell>
          <cell r="J254">
            <v>751</v>
          </cell>
          <cell r="K254">
            <v>598.4</v>
          </cell>
          <cell r="M254">
            <v>850</v>
          </cell>
          <cell r="N254">
            <v>185</v>
          </cell>
          <cell r="O254">
            <v>221</v>
          </cell>
          <cell r="P254">
            <v>222</v>
          </cell>
          <cell r="Q254">
            <v>222</v>
          </cell>
        </row>
        <row r="255">
          <cell r="A255" t="str">
            <v>043</v>
          </cell>
          <cell r="D255" t="str">
            <v xml:space="preserve">   ВОХОР</v>
          </cell>
          <cell r="F255">
            <v>92.8</v>
          </cell>
          <cell r="K255">
            <v>0</v>
          </cell>
          <cell r="M255">
            <v>0</v>
          </cell>
        </row>
        <row r="256">
          <cell r="A256" t="str">
            <v>015</v>
          </cell>
          <cell r="D256" t="str">
            <v xml:space="preserve">   КЕН</v>
          </cell>
          <cell r="E256">
            <v>0</v>
          </cell>
          <cell r="F256">
            <v>659.3</v>
          </cell>
          <cell r="G256">
            <v>922</v>
          </cell>
          <cell r="H256">
            <v>0</v>
          </cell>
          <cell r="I256">
            <v>922</v>
          </cell>
          <cell r="J256">
            <v>942</v>
          </cell>
          <cell r="K256">
            <v>594.5</v>
          </cell>
          <cell r="L256">
            <v>0</v>
          </cell>
          <cell r="M256">
            <v>1110</v>
          </cell>
          <cell r="N256">
            <v>110</v>
          </cell>
          <cell r="O256">
            <v>359</v>
          </cell>
          <cell r="P256">
            <v>372</v>
          </cell>
          <cell r="Q256">
            <v>269</v>
          </cell>
        </row>
        <row r="257">
          <cell r="A257" t="str">
            <v>019</v>
          </cell>
          <cell r="D257" t="str">
            <v xml:space="preserve">  в т.ч. - експлуатація</v>
          </cell>
          <cell r="F257">
            <v>617.70000000000005</v>
          </cell>
          <cell r="G257">
            <v>698</v>
          </cell>
          <cell r="H257">
            <v>0</v>
          </cell>
          <cell r="I257">
            <v>698</v>
          </cell>
          <cell r="J257">
            <v>698</v>
          </cell>
          <cell r="K257">
            <v>425.6</v>
          </cell>
          <cell r="M257">
            <v>820</v>
          </cell>
          <cell r="N257">
            <v>90</v>
          </cell>
          <cell r="O257">
            <v>254</v>
          </cell>
          <cell r="P257">
            <v>254</v>
          </cell>
          <cell r="Q257">
            <v>222</v>
          </cell>
        </row>
        <row r="258">
          <cell r="A258" t="str">
            <v>018</v>
          </cell>
          <cell r="D258" t="str">
            <v xml:space="preserve">             - ремонти</v>
          </cell>
          <cell r="F258">
            <v>41.6</v>
          </cell>
          <cell r="G258">
            <v>224</v>
          </cell>
          <cell r="I258">
            <v>224</v>
          </cell>
          <cell r="J258">
            <v>244</v>
          </cell>
          <cell r="K258">
            <v>168.9</v>
          </cell>
          <cell r="M258">
            <v>290</v>
          </cell>
          <cell r="N258">
            <v>20</v>
          </cell>
          <cell r="O258">
            <v>105</v>
          </cell>
          <cell r="P258">
            <v>118</v>
          </cell>
          <cell r="Q258">
            <v>47</v>
          </cell>
        </row>
        <row r="259">
          <cell r="D259" t="str">
            <v>ДОВІДКОВО:</v>
          </cell>
        </row>
        <row r="260">
          <cell r="A260" t="str">
            <v>021</v>
          </cell>
          <cell r="D260" t="str">
            <v>амортизація</v>
          </cell>
          <cell r="F260">
            <v>17204.8</v>
          </cell>
          <cell r="G260">
            <v>25476</v>
          </cell>
          <cell r="H260">
            <v>0</v>
          </cell>
          <cell r="I260">
            <v>25476</v>
          </cell>
          <cell r="J260">
            <v>25879</v>
          </cell>
          <cell r="K260">
            <v>19012.7</v>
          </cell>
          <cell r="M260">
            <v>29690</v>
          </cell>
          <cell r="N260">
            <v>7607</v>
          </cell>
          <cell r="O260">
            <v>7485</v>
          </cell>
          <cell r="P260">
            <v>7372</v>
          </cell>
          <cell r="Q260">
            <v>7226</v>
          </cell>
        </row>
        <row r="261">
          <cell r="A261" t="str">
            <v>030</v>
          </cell>
          <cell r="D261" t="str">
            <v>Обігові кошти (виробничі запаси)</v>
          </cell>
          <cell r="G261">
            <v>3500</v>
          </cell>
          <cell r="M261">
            <v>0</v>
          </cell>
        </row>
        <row r="262">
          <cell r="A262" t="str">
            <v>031</v>
          </cell>
          <cell r="D262" t="str">
            <v>Фінансування ТМЦ через БМТЗ</v>
          </cell>
          <cell r="M262">
            <v>768</v>
          </cell>
          <cell r="N262">
            <v>768</v>
          </cell>
        </row>
        <row r="263">
          <cell r="J263">
            <v>21513.8</v>
          </cell>
          <cell r="K263">
            <v>15152.7</v>
          </cell>
          <cell r="M263">
            <v>29862</v>
          </cell>
          <cell r="N263">
            <v>6433.6</v>
          </cell>
          <cell r="O263">
            <v>7824.1</v>
          </cell>
          <cell r="P263">
            <v>7356</v>
          </cell>
          <cell r="Q263">
            <v>8248.2999999999993</v>
          </cell>
        </row>
        <row r="264">
          <cell r="J264">
            <v>1670.9</v>
          </cell>
          <cell r="K264">
            <v>1087.0999999999999</v>
          </cell>
          <cell r="M264">
            <v>2215</v>
          </cell>
          <cell r="N264">
            <v>463.4</v>
          </cell>
          <cell r="O264">
            <v>579.9</v>
          </cell>
          <cell r="P264">
            <v>552</v>
          </cell>
          <cell r="Q264">
            <v>619.70000000000005</v>
          </cell>
        </row>
        <row r="265">
          <cell r="M265">
            <v>29862</v>
          </cell>
        </row>
        <row r="266">
          <cell r="M266">
            <v>2215</v>
          </cell>
          <cell r="N266">
            <v>463.4</v>
          </cell>
          <cell r="O266">
            <v>579.9</v>
          </cell>
          <cell r="P266">
            <v>552</v>
          </cell>
          <cell r="Q266">
            <v>619.70000000000005</v>
          </cell>
        </row>
        <row r="284">
          <cell r="E284" t="str">
            <v>Заступник генерального директора-</v>
          </cell>
        </row>
        <row r="285">
          <cell r="E285" t="str">
            <v>директор Кабельних мереж</v>
          </cell>
        </row>
        <row r="287">
          <cell r="E287" t="str">
            <v>Начальник ПЕВ</v>
          </cell>
        </row>
      </sheetData>
      <sheetData sheetId="2" refreshError="1"/>
      <sheetData sheetId="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инПоказатели"/>
      <sheetName val="ДДС"/>
      <sheetName val="Пакет"/>
      <sheetName val="Баланс"/>
      <sheetName val="ФинРез"/>
      <sheetName val="Корректировки"/>
      <sheetName val="Ф1-010,030"/>
      <sheetName val="Ф1-020"/>
      <sheetName val="КапИнвест"/>
      <sheetName val="ФактКапИнвест"/>
      <sheetName val="Ф1-040-45"/>
      <sheetName val="Ф1-050"/>
      <sheetName val="Ф1-070"/>
      <sheetName val="Ф1-100-140"/>
      <sheetName val="Ф1-150"/>
      <sheetName val="Ф1-160"/>
      <sheetName val="Прил-е к Ф1-160"/>
      <sheetName val="Ф1-170-200"/>
      <sheetName val="Ф1-180"/>
      <sheetName val="Прил-е к Ф1-180"/>
      <sheetName val="Ф1-210"/>
      <sheetName val="Прил-е к Ф1-210"/>
      <sheetName val="Ф1-220"/>
      <sheetName val="Ф1-230-240"/>
      <sheetName val="Ф1-250"/>
      <sheetName val="Ф1-270"/>
      <sheetName val="Ф1-300"/>
      <sheetName val="Ф1-420"/>
      <sheetName val="Ф1-440"/>
      <sheetName val="Ф1-450"/>
      <sheetName val="Ф1-470"/>
      <sheetName val="Ф1-500"/>
      <sheetName val="Анализ кредитов"/>
      <sheetName val="Ф1-510"/>
      <sheetName val="Ф1-520"/>
      <sheetName val="Ф1-530"/>
      <sheetName val="Ф1-540"/>
      <sheetName val="Ф1-550-600"/>
      <sheetName val="Ф1-610"/>
      <sheetName val="Ф2-035"/>
      <sheetName val="Ф2-040"/>
      <sheetName val="Ф2-060,090"/>
      <sheetName val="Ф2-080"/>
      <sheetName val="Ф2-110,150"/>
      <sheetName val="Ф2-120"/>
      <sheetName val="Ф2-070"/>
      <sheetName val="Ф2-130,160"/>
      <sheetName val="Ф2-140"/>
      <sheetName val="Ф2-180"/>
      <sheetName val="Персонал"/>
      <sheetName val="Остатки по расчетам в Группе"/>
      <sheetName val="Состав Группы"/>
      <sheetName val="Прил-е_к_Ф1-160"/>
      <sheetName val="Прил-е_к_Ф1-180"/>
      <sheetName val="Прил-е_к_Ф1-210"/>
      <sheetName val="Анализ_кредитов"/>
      <sheetName val="Остатки_по_расчетам_в_Группе"/>
      <sheetName val="Состав_Группы"/>
      <sheetName val="PR"/>
      <sheetName val="Шифр"/>
      <sheetName val="Прил-е_к_Ф1-1601"/>
      <sheetName val="Прил-е_к_Ф1-1801"/>
      <sheetName val="Прил-е_к_Ф1-2101"/>
      <sheetName val="Анализ_кредитов1"/>
      <sheetName val="Остатки_по_расчетам_в_Группе1"/>
      <sheetName val="Состав_Группы1"/>
      <sheetName val="Январь 2008"/>
      <sheetName val="_Т2"/>
    </sheetNames>
    <sheetDataSet>
      <sheetData sheetId="0">
        <row r="49">
          <cell r="C49">
            <v>5.3</v>
          </cell>
        </row>
        <row r="50">
          <cell r="C50">
            <v>5.0549999999999997</v>
          </cell>
        </row>
      </sheetData>
      <sheetData sheetId="1">
        <row r="49">
          <cell r="C49">
            <v>5.3</v>
          </cell>
        </row>
      </sheetData>
      <sheetData sheetId="2"/>
      <sheetData sheetId="3"/>
      <sheetData sheetId="4">
        <row r="49">
          <cell r="C49">
            <v>5.3</v>
          </cell>
        </row>
      </sheetData>
      <sheetData sheetId="5">
        <row r="49">
          <cell r="C49">
            <v>5.3</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refreshError="1"/>
      <sheetData sheetId="6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УО_Б"/>
      <sheetName val="УО_ФР"/>
      <sheetName val="БО_Б+ФР"/>
      <sheetName val="Stat_forms"/>
      <sheetName val="Корректировки"/>
      <sheetName val="Ф1-161"/>
      <sheetName val="Ф1-530"/>
      <sheetName val="Ф2-035"/>
      <sheetName val="Ф2-040"/>
      <sheetName val="Ф2-060"/>
      <sheetName val="Ф2-070"/>
      <sheetName val="Ф2-080"/>
      <sheetName val="Ф2-090"/>
      <sheetName val="Ф2-120"/>
      <sheetName val="Ф2-110"/>
      <sheetName val="Ф2-130"/>
      <sheetName val="Ф2-140"/>
      <sheetName val="Ф2-150"/>
      <sheetName val="Ф2-160"/>
      <sheetName val="Ф2-180"/>
      <sheetName val="_Т2"/>
      <sheetName val="BPP-Prod"/>
      <sheetName val="ФинПоказатели"/>
      <sheetName val="Затраты"/>
      <sheetName val="assump"/>
      <sheetName val="PR"/>
      <sheetName val="Шифр"/>
      <sheetName val="Цены"/>
      <sheetName val="Цены_грн"/>
      <sheetName val="18_TAP&amp;OAP"/>
      <sheetName val="DICTS"/>
      <sheetName val="Курсы валют, исх данные"/>
      <sheetName val="Курсы_валют,_исх_данные"/>
      <sheetName val="InputTI"/>
      <sheetName val="Sales_2008"/>
      <sheetName val="Sales_2009"/>
      <sheetName val="Месяцы"/>
      <sheetName val="Классификатор"/>
      <sheetName val="Заводы"/>
      <sheetName val="Направления"/>
      <sheetName val="Рынки"/>
      <sheetName val="Список возможных участников"/>
      <sheetName val="Курсы_валют,_исх_данные1"/>
      <sheetName val="4.Анализ остатков ТМЦ"/>
      <sheetName val="Курсы_валют,_исх_данные2"/>
      <sheetName val="Список_возможных_участников"/>
      <sheetName val="4_Анализ_остатков_ТМЦ"/>
    </sheetNames>
    <sheetDataSet>
      <sheetData sheetId="0" refreshError="1"/>
      <sheetData sheetId="1" refreshError="1"/>
      <sheetData sheetId="2" refreshError="1"/>
      <sheetData sheetId="3" refreshError="1"/>
      <sheetData sheetId="4" refreshError="1">
        <row r="1">
          <cell r="L1">
            <v>5.33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sheetData sheetId="46"/>
      <sheetData sheetId="47"/>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траты 2"/>
      <sheetName val="Затраты"/>
      <sheetName val="Фин. Рез. Бизнес-схемы июль"/>
      <sheetName val="Фин. Рез. Бизнес-схемы сент"/>
      <sheetName val="3 квартал"/>
      <sheetName val="Поиск денег"/>
      <sheetName val="расчет"/>
      <sheetName val="123"/>
      <sheetName val="Stat_forms"/>
      <sheetName val="Затраты_2"/>
      <sheetName val="Фин__Рез__Бизнес-схемы_июль"/>
      <sheetName val="Фин__Рез__Бизнес-схемы_сент"/>
      <sheetName val="3_квартал"/>
      <sheetName val="Поиск_денег"/>
      <sheetName val="ФинПоказатели"/>
      <sheetName val="Flash-P&amp;L"/>
      <sheetName val="_Т2"/>
      <sheetName val="DICTS"/>
      <sheetName val="Затраты_21"/>
      <sheetName val="Фин__Рез__Бизнес-схемы_июль1"/>
      <sheetName val="Фин__Рез__Бизнес-схемы_сент1"/>
      <sheetName val="3_квартал1"/>
      <sheetName val="Поиск_денег1"/>
      <sheetName val="3-26"/>
      <sheetName val="Цены СНГ"/>
      <sheetName val="Затраты_22"/>
      <sheetName val="Фин__Рез__Бизнес-схемы_июль2"/>
      <sheetName val="Фин__Рез__Бизнес-схемы_сент2"/>
      <sheetName val="3_квартал2"/>
      <sheetName val="Поиск_денег2"/>
      <sheetName val="Затраты_23"/>
      <sheetName val="Фин__Рез__Бизнес-схемы_июль3"/>
      <sheetName val="Фин__Рез__Бизнес-схемы_сент3"/>
      <sheetName val="3_квартал3"/>
      <sheetName val="Поиск_денег3"/>
      <sheetName val="Затраты_24"/>
      <sheetName val="Фин__Рез__Бизнес-схемы_июль4"/>
      <sheetName val="Фин__Рез__Бизнес-схемы_сент4"/>
      <sheetName val="3_квартал4"/>
      <sheetName val="Поиск_денег4"/>
      <sheetName val="Затраты_25"/>
      <sheetName val="Фин__Рез__Бизнес-схемы_июль5"/>
      <sheetName val="Фин__Рез__Бизнес-схемы_сент5"/>
      <sheetName val="3_квартал5"/>
      <sheetName val="Поиск_денег5"/>
      <sheetName val="plan (перенос)"/>
      <sheetName val="A6"/>
      <sheetName val="Tax"/>
      <sheetName val="Цены_СНГ"/>
    </sheetNames>
    <sheetDataSet>
      <sheetData sheetId="0">
        <row r="3">
          <cell r="F3">
            <v>5.3316999999999997</v>
          </cell>
        </row>
      </sheetData>
      <sheetData sheetId="1" refreshError="1">
        <row r="3">
          <cell r="F3">
            <v>5.3316999999999997</v>
          </cell>
        </row>
      </sheetData>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F3">
            <v>5.3316999999999997</v>
          </cell>
        </row>
      </sheetData>
      <sheetData sheetId="19">
        <row r="3">
          <cell r="F3">
            <v>5.3316999999999997</v>
          </cell>
        </row>
      </sheetData>
      <sheetData sheetId="20"/>
      <sheetData sheetId="21"/>
      <sheetData sheetId="22"/>
      <sheetData sheetId="23" refreshError="1"/>
      <sheetData sheetId="24" refreshError="1"/>
      <sheetData sheetId="25" refreshError="1"/>
      <sheetData sheetId="26">
        <row r="3">
          <cell r="F3">
            <v>5.3316999999999997</v>
          </cell>
        </row>
      </sheetData>
      <sheetData sheetId="27">
        <row r="3">
          <cell r="F3">
            <v>5.3316999999999997</v>
          </cell>
        </row>
      </sheetData>
      <sheetData sheetId="28">
        <row r="3">
          <cell r="F3">
            <v>5.3316999999999997</v>
          </cell>
        </row>
      </sheetData>
      <sheetData sheetId="29">
        <row r="3">
          <cell r="F3">
            <v>5.3316999999999997</v>
          </cell>
        </row>
      </sheetData>
      <sheetData sheetId="30">
        <row r="3">
          <cell r="F3">
            <v>5.3316999999999997</v>
          </cell>
        </row>
      </sheetData>
      <sheetData sheetId="31">
        <row r="3">
          <cell r="F3">
            <v>5.3316999999999997</v>
          </cell>
        </row>
      </sheetData>
      <sheetData sheetId="32">
        <row r="3">
          <cell r="F3">
            <v>5.3316999999999997</v>
          </cell>
        </row>
      </sheetData>
      <sheetData sheetId="33">
        <row r="3">
          <cell r="F3">
            <v>5.3316999999999997</v>
          </cell>
        </row>
      </sheetData>
      <sheetData sheetId="34">
        <row r="3">
          <cell r="F3">
            <v>5.3316999999999997</v>
          </cell>
        </row>
      </sheetData>
      <sheetData sheetId="35">
        <row r="3">
          <cell r="F3">
            <v>5.3316999999999997</v>
          </cell>
        </row>
      </sheetData>
      <sheetData sheetId="36">
        <row r="3">
          <cell r="F3">
            <v>5.3316999999999997</v>
          </cell>
        </row>
      </sheetData>
      <sheetData sheetId="37">
        <row r="3">
          <cell r="F3">
            <v>5.3316999999999997</v>
          </cell>
        </row>
      </sheetData>
      <sheetData sheetId="38">
        <row r="3">
          <cell r="F3">
            <v>5.3316999999999997</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Ф2"/>
      <sheetName val="_Ф3"/>
      <sheetName val="_Ф4"/>
      <sheetName val="_Ф5"/>
      <sheetName val="_Ф6"/>
      <sheetName val="Ф7_цены"/>
      <sheetName val="Ф8_цены"/>
      <sheetName val="граф"/>
      <sheetName val="Динамика_экспорта_ферро_98_00"/>
      <sheetName val="Динамика_импорта_ферро_98_00"/>
      <sheetName val="26.27.37.47_Рынки"/>
      <sheetName val="_Т1"/>
      <sheetName val="_Т10"/>
      <sheetName val="_Т2"/>
      <sheetName val="_Т4"/>
      <sheetName val="_Т5"/>
      <sheetName val="_Т6"/>
      <sheetName val="_Т7"/>
      <sheetName val="_Т8"/>
      <sheetName val="_Т9"/>
      <sheetName val="Ф5_97"/>
      <sheetName val="15-16 Базовый 42,4%"/>
      <sheetName val=" Базовый 44%"/>
      <sheetName val="Аркуш1"/>
      <sheetName val="26_27_37_47_Рынки"/>
      <sheetName val="15-16_Базовый_42,4%"/>
      <sheetName val="_Базовый_44%"/>
      <sheetName val="Лист1"/>
      <sheetName val="Лист6"/>
      <sheetName val="справочник"/>
      <sheetName val="26_27_37_47_Рынки1"/>
      <sheetName val="15-16_Базовый_42,4%1"/>
      <sheetName val="_Базовый_44%1"/>
      <sheetName val="26_27_37_47_Рынки2"/>
      <sheetName val="15-16_Базовый_42,4%2"/>
      <sheetName val="_Базовый_44%2"/>
      <sheetName val="26_27_37_47_Рынки3"/>
      <sheetName val="15-16_Базовый_42,4%3"/>
      <sheetName val="_Базовый_44%3"/>
      <sheetName val="26_27_37_47_Рынки4"/>
      <sheetName val="15-16_Базовый_42,4%4"/>
      <sheetName val="_Базовый_44%4"/>
      <sheetName val="Списки"/>
      <sheetName val="анализ"/>
      <sheetName val="Справочники"/>
      <sheetName val="справочник (2)"/>
      <sheetName val="Месяцы"/>
    </sheetNames>
    <sheetDataSet>
      <sheetData sheetId="0" refreshError="1">
        <row r="1">
          <cell r="A1" t="str">
            <v>ферросплав</v>
          </cell>
          <cell r="B1" t="str">
            <v>Название</v>
          </cell>
          <cell r="C1" t="str">
            <v>NAME</v>
          </cell>
          <cell r="D1" t="str">
            <v>1</v>
          </cell>
          <cell r="E1" t="str">
            <v>2</v>
          </cell>
        </row>
        <row r="2">
          <cell r="A2" t="str">
            <v>72021</v>
          </cell>
          <cell r="B2" t="str">
            <v>Ферромарганец</v>
          </cell>
          <cell r="C2" t="str">
            <v>Беларусь</v>
          </cell>
          <cell r="D2">
            <v>428</v>
          </cell>
          <cell r="E2">
            <v>227</v>
          </cell>
        </row>
        <row r="3">
          <cell r="A3" t="str">
            <v>72021</v>
          </cell>
          <cell r="B3" t="str">
            <v>Ферромарганец</v>
          </cell>
          <cell r="C3" t="str">
            <v>Болгария</v>
          </cell>
          <cell r="D3">
            <v>324</v>
          </cell>
          <cell r="E3">
            <v>320</v>
          </cell>
        </row>
        <row r="4">
          <cell r="A4" t="str">
            <v>72021</v>
          </cell>
          <cell r="B4" t="str">
            <v>Ферромарганец</v>
          </cell>
          <cell r="C4" t="str">
            <v>Казахстан</v>
          </cell>
          <cell r="D4">
            <v>602</v>
          </cell>
          <cell r="E4">
            <v>1675</v>
          </cell>
        </row>
        <row r="5">
          <cell r="A5" t="str">
            <v>72021</v>
          </cell>
          <cell r="B5" t="str">
            <v>Ферромарганец</v>
          </cell>
          <cell r="C5" t="str">
            <v>Молдова</v>
          </cell>
          <cell r="D5">
            <v>63</v>
          </cell>
        </row>
        <row r="6">
          <cell r="A6" t="str">
            <v>72021</v>
          </cell>
          <cell r="B6" t="str">
            <v>Ферромарганец</v>
          </cell>
          <cell r="C6" t="str">
            <v>Россия</v>
          </cell>
          <cell r="D6">
            <v>8090</v>
          </cell>
          <cell r="E6">
            <v>9115</v>
          </cell>
        </row>
        <row r="7">
          <cell r="A7" t="str">
            <v>72021</v>
          </cell>
          <cell r="B7" t="str">
            <v>Ферромарганец</v>
          </cell>
          <cell r="C7" t="str">
            <v>Румыния</v>
          </cell>
          <cell r="D7">
            <v>971</v>
          </cell>
          <cell r="E7">
            <v>1494</v>
          </cell>
        </row>
        <row r="8">
          <cell r="A8" t="str">
            <v>72022</v>
          </cell>
          <cell r="B8" t="str">
            <v>Ферросилиций</v>
          </cell>
          <cell r="C8" t="str">
            <v>Беларусь</v>
          </cell>
          <cell r="D8">
            <v>359</v>
          </cell>
          <cell r="E8">
            <v>740</v>
          </cell>
        </row>
        <row r="9">
          <cell r="A9" t="str">
            <v>72022</v>
          </cell>
          <cell r="B9" t="str">
            <v>Ферросилиций</v>
          </cell>
          <cell r="C9" t="str">
            <v>Болгария</v>
          </cell>
          <cell r="D9">
            <v>604</v>
          </cell>
        </row>
        <row r="10">
          <cell r="A10" t="str">
            <v>72022</v>
          </cell>
          <cell r="B10" t="str">
            <v>Ферросилиций</v>
          </cell>
          <cell r="C10" t="str">
            <v>Венгрия</v>
          </cell>
          <cell r="D10">
            <v>182</v>
          </cell>
          <cell r="E10">
            <v>670</v>
          </cell>
        </row>
        <row r="11">
          <cell r="A11" t="str">
            <v>72022</v>
          </cell>
          <cell r="B11" t="str">
            <v>Ферросилиций</v>
          </cell>
          <cell r="C11" t="str">
            <v>Индия</v>
          </cell>
          <cell r="D11">
            <v>520</v>
          </cell>
          <cell r="E11">
            <v>130</v>
          </cell>
        </row>
        <row r="12">
          <cell r="A12" t="str">
            <v>72022</v>
          </cell>
          <cell r="B12" t="str">
            <v>Ферросилиций</v>
          </cell>
          <cell r="C12" t="str">
            <v>Латвия</v>
          </cell>
          <cell r="D12">
            <v>542</v>
          </cell>
          <cell r="E12">
            <v>542</v>
          </cell>
        </row>
        <row r="13">
          <cell r="A13" t="str">
            <v>72022</v>
          </cell>
          <cell r="B13" t="str">
            <v>Ферросилиций</v>
          </cell>
          <cell r="C13" t="str">
            <v>Ливия</v>
          </cell>
          <cell r="D13">
            <v>1033</v>
          </cell>
          <cell r="E13">
            <v>1033</v>
          </cell>
        </row>
        <row r="14">
          <cell r="A14" t="str">
            <v>72022</v>
          </cell>
          <cell r="B14" t="str">
            <v>Ферросилиций</v>
          </cell>
          <cell r="C14" t="str">
            <v>Молдова</v>
          </cell>
          <cell r="D14">
            <v>416</v>
          </cell>
          <cell r="E14">
            <v>339</v>
          </cell>
        </row>
        <row r="15">
          <cell r="A15" t="str">
            <v>72022</v>
          </cell>
          <cell r="B15" t="str">
            <v>Ферросилиций</v>
          </cell>
          <cell r="C15" t="str">
            <v>Польша</v>
          </cell>
          <cell r="D15">
            <v>538</v>
          </cell>
          <cell r="E15">
            <v>1613</v>
          </cell>
        </row>
        <row r="16">
          <cell r="A16" t="str">
            <v>72022</v>
          </cell>
          <cell r="B16" t="str">
            <v>Ферросилиций</v>
          </cell>
          <cell r="C16" t="str">
            <v>Россия</v>
          </cell>
          <cell r="D16">
            <v>291</v>
          </cell>
          <cell r="E16">
            <v>341</v>
          </cell>
        </row>
        <row r="17">
          <cell r="A17" t="str">
            <v>72022</v>
          </cell>
          <cell r="B17" t="str">
            <v>Ферросилиций</v>
          </cell>
          <cell r="C17" t="str">
            <v>Румыния</v>
          </cell>
          <cell r="D17">
            <v>179</v>
          </cell>
          <cell r="E17">
            <v>630</v>
          </cell>
        </row>
        <row r="18">
          <cell r="A18" t="str">
            <v>72022</v>
          </cell>
          <cell r="B18" t="str">
            <v>Ферросилиций</v>
          </cell>
          <cell r="C18" t="str">
            <v>Словакия</v>
          </cell>
          <cell r="D18">
            <v>1114</v>
          </cell>
          <cell r="E18">
            <v>718</v>
          </cell>
        </row>
        <row r="19">
          <cell r="A19" t="str">
            <v>72022</v>
          </cell>
          <cell r="B19" t="str">
            <v>Ферросилиций</v>
          </cell>
          <cell r="C19" t="str">
            <v>Словения</v>
          </cell>
          <cell r="D19">
            <v>132</v>
          </cell>
          <cell r="E19">
            <v>66</v>
          </cell>
        </row>
        <row r="20">
          <cell r="A20" t="str">
            <v>72022</v>
          </cell>
          <cell r="B20" t="str">
            <v>Ферросилиций</v>
          </cell>
          <cell r="C20" t="str">
            <v>Турция</v>
          </cell>
          <cell r="D20">
            <v>4272</v>
          </cell>
          <cell r="E20">
            <v>3020</v>
          </cell>
        </row>
        <row r="21">
          <cell r="A21" t="str">
            <v>72022</v>
          </cell>
          <cell r="B21" t="str">
            <v>Ферросилиций</v>
          </cell>
          <cell r="C21" t="str">
            <v>Узбекистан</v>
          </cell>
          <cell r="D21">
            <v>65</v>
          </cell>
        </row>
        <row r="22">
          <cell r="A22" t="str">
            <v>72022</v>
          </cell>
          <cell r="B22" t="str">
            <v>Ферросилиций</v>
          </cell>
          <cell r="C22" t="str">
            <v>Чехия</v>
          </cell>
          <cell r="D22">
            <v>459</v>
          </cell>
          <cell r="E22">
            <v>716</v>
          </cell>
        </row>
        <row r="23">
          <cell r="A23" t="str">
            <v>72022</v>
          </cell>
          <cell r="B23" t="str">
            <v>Ферросилиций</v>
          </cell>
          <cell r="C23" t="str">
            <v>Япония</v>
          </cell>
          <cell r="D23">
            <v>1410</v>
          </cell>
          <cell r="E23">
            <v>1875</v>
          </cell>
        </row>
        <row r="24">
          <cell r="A24" t="str">
            <v>72023</v>
          </cell>
          <cell r="B24" t="str">
            <v>Ферросиликомарганец</v>
          </cell>
          <cell r="C24" t="str">
            <v>Беларусь</v>
          </cell>
          <cell r="D24">
            <v>576</v>
          </cell>
          <cell r="E24">
            <v>531</v>
          </cell>
        </row>
        <row r="25">
          <cell r="A25" t="str">
            <v>72023</v>
          </cell>
          <cell r="B25" t="str">
            <v>Ферросиликомарганец</v>
          </cell>
          <cell r="C25" t="str">
            <v>Венгрия</v>
          </cell>
          <cell r="D25">
            <v>123</v>
          </cell>
          <cell r="E25">
            <v>123</v>
          </cell>
        </row>
        <row r="26">
          <cell r="A26" t="str">
            <v>72023</v>
          </cell>
          <cell r="B26" t="str">
            <v>Ферросиликомарганец</v>
          </cell>
          <cell r="C26" t="str">
            <v>Египет</v>
          </cell>
          <cell r="D26">
            <v>1609</v>
          </cell>
          <cell r="E26">
            <v>2223</v>
          </cell>
        </row>
        <row r="27">
          <cell r="A27" t="str">
            <v>72023</v>
          </cell>
          <cell r="B27" t="str">
            <v>Ферросиликомарганец</v>
          </cell>
          <cell r="C27" t="str">
            <v>Ирландия</v>
          </cell>
          <cell r="D27">
            <v>967</v>
          </cell>
          <cell r="E27">
            <v>967</v>
          </cell>
        </row>
        <row r="28">
          <cell r="A28" t="str">
            <v>72023</v>
          </cell>
          <cell r="B28" t="str">
            <v>Ферросиликомарганец</v>
          </cell>
          <cell r="C28" t="str">
            <v>Казахстан</v>
          </cell>
          <cell r="D28">
            <v>271</v>
          </cell>
          <cell r="E28">
            <v>271</v>
          </cell>
        </row>
        <row r="29">
          <cell r="A29" t="str">
            <v>72023</v>
          </cell>
          <cell r="B29" t="str">
            <v>Ферросиликомарганец</v>
          </cell>
          <cell r="C29" t="str">
            <v>Корея респ.</v>
          </cell>
          <cell r="D29">
            <v>6545</v>
          </cell>
          <cell r="E29">
            <v>3060</v>
          </cell>
        </row>
        <row r="30">
          <cell r="A30" t="str">
            <v>72023</v>
          </cell>
          <cell r="B30" t="str">
            <v>Ферросиликомарганец</v>
          </cell>
          <cell r="C30" t="str">
            <v>Молдова</v>
          </cell>
          <cell r="D30">
            <v>567</v>
          </cell>
          <cell r="E30">
            <v>583</v>
          </cell>
        </row>
        <row r="31">
          <cell r="A31" t="str">
            <v>72023</v>
          </cell>
          <cell r="B31" t="str">
            <v>Ферросиликомарганец</v>
          </cell>
          <cell r="C31" t="str">
            <v>Польша</v>
          </cell>
          <cell r="D31">
            <v>736</v>
          </cell>
          <cell r="E31">
            <v>1740</v>
          </cell>
        </row>
        <row r="32">
          <cell r="A32" t="str">
            <v>72023</v>
          </cell>
          <cell r="B32" t="str">
            <v>Ферросиликомарганец</v>
          </cell>
          <cell r="C32" t="str">
            <v>Россия</v>
          </cell>
          <cell r="D32">
            <v>11296</v>
          </cell>
          <cell r="E32">
            <v>18302</v>
          </cell>
        </row>
        <row r="33">
          <cell r="A33" t="str">
            <v>72023</v>
          </cell>
          <cell r="B33" t="str">
            <v>Ферросиликомарганец</v>
          </cell>
          <cell r="C33" t="str">
            <v>Румыния</v>
          </cell>
          <cell r="D33">
            <v>177</v>
          </cell>
          <cell r="E33">
            <v>177</v>
          </cell>
        </row>
        <row r="34">
          <cell r="A34" t="str">
            <v>72023</v>
          </cell>
          <cell r="B34" t="str">
            <v>Ферросиликомарганец</v>
          </cell>
          <cell r="C34" t="str">
            <v>Турция</v>
          </cell>
          <cell r="D34">
            <v>1708</v>
          </cell>
          <cell r="E34">
            <v>6605</v>
          </cell>
        </row>
        <row r="35">
          <cell r="A35" t="str">
            <v>72023</v>
          </cell>
          <cell r="B35" t="str">
            <v>Ферросиликомарганец</v>
          </cell>
          <cell r="C35" t="str">
            <v>Узбекистан</v>
          </cell>
          <cell r="D35">
            <v>123</v>
          </cell>
          <cell r="E35">
            <v>123</v>
          </cell>
        </row>
        <row r="36">
          <cell r="A36" t="str">
            <v>72023</v>
          </cell>
          <cell r="B36" t="str">
            <v>Ферросиликомарганец</v>
          </cell>
          <cell r="C36" t="str">
            <v>Финляндия</v>
          </cell>
          <cell r="D36">
            <v>649</v>
          </cell>
          <cell r="E36">
            <v>2035</v>
          </cell>
        </row>
        <row r="37">
          <cell r="A37" t="str">
            <v>72023</v>
          </cell>
          <cell r="B37" t="str">
            <v>Ферросиликомарганец</v>
          </cell>
          <cell r="C37" t="str">
            <v>Чехия</v>
          </cell>
          <cell r="D37">
            <v>524</v>
          </cell>
          <cell r="E37">
            <v>524</v>
          </cell>
        </row>
        <row r="38">
          <cell r="A38" t="str">
            <v>72023</v>
          </cell>
          <cell r="B38" t="str">
            <v>Ферросиликомарганец</v>
          </cell>
          <cell r="C38" t="str">
            <v>Япония</v>
          </cell>
          <cell r="D38">
            <v>1504</v>
          </cell>
          <cell r="E38">
            <v>1504</v>
          </cell>
        </row>
        <row r="39">
          <cell r="A39" t="str">
            <v>72024</v>
          </cell>
          <cell r="B39" t="str">
            <v>Феррохром</v>
          </cell>
          <cell r="C39" t="str">
            <v>Россия</v>
          </cell>
          <cell r="D39">
            <v>2</v>
          </cell>
        </row>
        <row r="40">
          <cell r="A40" t="str">
            <v>72026</v>
          </cell>
          <cell r="B40" t="str">
            <v>Ферроникель</v>
          </cell>
          <cell r="C40" t="str">
            <v>Германия</v>
          </cell>
          <cell r="D40">
            <v>282</v>
          </cell>
          <cell r="E40">
            <v>365</v>
          </cell>
        </row>
        <row r="41">
          <cell r="A41" t="str">
            <v>72026</v>
          </cell>
          <cell r="B41" t="str">
            <v>Ферроникель</v>
          </cell>
          <cell r="C41" t="str">
            <v>Финляндия</v>
          </cell>
          <cell r="D41">
            <v>20</v>
          </cell>
          <cell r="E41">
            <v>40</v>
          </cell>
        </row>
        <row r="42">
          <cell r="A42" t="str">
            <v>72026</v>
          </cell>
          <cell r="B42" t="str">
            <v>Ферроникель</v>
          </cell>
          <cell r="C42" t="str">
            <v>Эстония</v>
          </cell>
          <cell r="D42">
            <v>577</v>
          </cell>
          <cell r="E42">
            <v>577</v>
          </cell>
        </row>
        <row r="43">
          <cell r="A43" t="str">
            <v>72027</v>
          </cell>
          <cell r="B43" t="str">
            <v>Ферромолибден</v>
          </cell>
          <cell r="C43" t="str">
            <v>Россия</v>
          </cell>
          <cell r="D43">
            <v>10</v>
          </cell>
          <cell r="E43">
            <v>10</v>
          </cell>
        </row>
        <row r="44">
          <cell r="A44" t="str">
            <v>72028</v>
          </cell>
          <cell r="B44" t="str">
            <v>Ферровольфрам и ферросиликовольфрам</v>
          </cell>
          <cell r="C44" t="str">
            <v>Германия</v>
          </cell>
          <cell r="D44">
            <v>19</v>
          </cell>
        </row>
        <row r="45">
          <cell r="A45" t="str">
            <v>720291</v>
          </cell>
          <cell r="B45" t="str">
            <v>Ферротитан и ферросиликотитан</v>
          </cell>
          <cell r="C45" t="str">
            <v>Германия</v>
          </cell>
          <cell r="D45">
            <v>15</v>
          </cell>
          <cell r="E45">
            <v>29</v>
          </cell>
        </row>
        <row r="46">
          <cell r="A46" t="str">
            <v>720291</v>
          </cell>
          <cell r="B46" t="str">
            <v>Ферротитан и ферросиликотитан</v>
          </cell>
          <cell r="C46" t="str">
            <v>Латвия</v>
          </cell>
          <cell r="D46">
            <v>20</v>
          </cell>
        </row>
        <row r="47">
          <cell r="A47" t="str">
            <v>720291</v>
          </cell>
          <cell r="B47" t="str">
            <v>Ферротитан и ферросиликотитан</v>
          </cell>
          <cell r="C47" t="str">
            <v>Нидерланды</v>
          </cell>
          <cell r="D47">
            <v>40</v>
          </cell>
          <cell r="E47">
            <v>40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С_ТП"/>
      <sheetName val="сквозная 1 кв"/>
      <sheetName val="1 кв конц общ"/>
      <sheetName val="1 кв окат"/>
      <sheetName val="1 кв-л переделы"/>
      <sheetName val="Затраты"/>
      <sheetName val="сквозная_1_кв"/>
      <sheetName val="1_кв_конц_общ"/>
      <sheetName val="1_кв_окат"/>
      <sheetName val="1_кв-л_переделы"/>
      <sheetName val="сквозная_1_кв1"/>
      <sheetName val="1_кв_конц_общ1"/>
      <sheetName val="1_кв_окат1"/>
      <sheetName val="1_кв-л_переделы1"/>
    </sheetNames>
    <sheetDataSet>
      <sheetData sheetId="0">
        <row r="2">
          <cell r="F2">
            <v>5.33</v>
          </cell>
        </row>
      </sheetData>
      <sheetData sheetId="1">
        <row r="2">
          <cell r="F2">
            <v>5.33</v>
          </cell>
        </row>
      </sheetData>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Р-2"/>
      <sheetName val="KFI"/>
      <sheetName val="ФР"/>
      <sheetName val="Баланс"/>
      <sheetName val="Stat_forms"/>
      <sheetName val="Корректировки"/>
      <sheetName val="свод"/>
      <sheetName val="Ф1-23(4)0"/>
      <sheetName val="Ф1-150-210"/>
      <sheetName val="Ф1-510-610"/>
      <sheetName val="Ф2-035"/>
      <sheetName val="Ф2-040"/>
      <sheetName val="Ф2-060"/>
      <sheetName val="Ф2-070"/>
      <sheetName val="Ф2-080"/>
      <sheetName val="Ф2-090"/>
      <sheetName val="Ф2-110"/>
      <sheetName val="Ф2-120"/>
      <sheetName val="Ф2-130"/>
      <sheetName val="Ф2-140"/>
      <sheetName val="Ф2-150"/>
      <sheetName val="Ф2-160"/>
      <sheetName val="Ф2-180"/>
      <sheetName val="отгрузка"/>
      <sheetName val="Расчеты по поставкам"/>
      <sheetName val="анализ кт"/>
      <sheetName val="анализ дт"/>
      <sheetName val="Свод ФР"/>
      <sheetName val="Себест. РП план - факт"/>
      <sheetName val="СС_ТП"/>
      <sheetName val="СС конц. и окат."/>
      <sheetName val="Динамика Кт"/>
      <sheetName val="Динамика Дт"/>
      <sheetName val="Кт по срокам на 01.04."/>
      <sheetName val=" Дт по срокам на 01.04."/>
      <sheetName val="Дт-Кт_по срокам"/>
      <sheetName val="Контр. КтДт"/>
      <sheetName val="Выполн. инвестпр."/>
      <sheetName val="Инвестпрограмма"/>
      <sheetName val="Финансир. Инв. пр."/>
      <sheetName val="Структура отгрузки"/>
      <sheetName val="цены"/>
      <sheetName val="С-сть"/>
      <sheetName val="Диаграмма"/>
      <sheetName val="Инвестиции"/>
      <sheetName val="Капитальные ремонты"/>
      <sheetName val="Поставки инвестиции"/>
      <sheetName val="Поставки кап.ремонты"/>
      <sheetName val="бюджет (required)инвестиции "/>
      <sheetName val="бюджет (required)кап.рем."/>
      <sheetName val="ЄВРО"/>
      <sheetName val="Расчеты_по_поставкам"/>
      <sheetName val="анализ_кт"/>
      <sheetName val="анализ_дт"/>
      <sheetName val="Свод_ФР"/>
      <sheetName val="Себест__РП_план_-_факт"/>
      <sheetName val="СС_конц__и_окат_"/>
      <sheetName val="Динамика_Кт"/>
      <sheetName val="Динамика_Дт"/>
      <sheetName val="Кт_по_срокам_на_01_04_"/>
      <sheetName val="_Дт_по_срокам_на_01_04_"/>
      <sheetName val="Дт-Кт_по_срокам"/>
      <sheetName val="Контр__КтДт"/>
      <sheetName val="Выполн__инвестпр_"/>
      <sheetName val="Финансир__Инв__пр_"/>
      <sheetName val="Структура_отгрузки"/>
      <sheetName val="Капитальные_ремонты"/>
      <sheetName val="Поставки_инвестиции"/>
      <sheetName val="Поставки_кап_ремонты"/>
      <sheetName val="бюджет_(required)инвестиции_"/>
      <sheetName val="бюджет_(required)кап_рем_"/>
      <sheetName val="3"/>
      <sheetName val="1-В 1 Апр. БО"/>
      <sheetName val="Затраты"/>
      <sheetName val="Инструкция"/>
      <sheetName val="Расчеты_по_поставкам1"/>
      <sheetName val="анализ_кт1"/>
      <sheetName val="анализ_дт1"/>
      <sheetName val="Свод_ФР1"/>
      <sheetName val="Себест__РП_план_-_факт1"/>
      <sheetName val="СС_конц__и_окат_1"/>
      <sheetName val="Динамика_Кт1"/>
      <sheetName val="Динамика_Дт1"/>
      <sheetName val="Кт_по_срокам_на_01_04_1"/>
      <sheetName val="_Дт_по_срокам_на_01_04_1"/>
      <sheetName val="Дт-Кт_по_срокам1"/>
      <sheetName val="Контр__КтДт1"/>
      <sheetName val="Выполн__инвестпр_1"/>
      <sheetName val="Финансир__Инв__пр_1"/>
      <sheetName val="Структура_отгрузки1"/>
      <sheetName val="Капитальные_ремонты1"/>
      <sheetName val="Поставки_инвестиции1"/>
      <sheetName val="Поставки_кап_ремонты1"/>
      <sheetName val="бюджет_(required)инвестиции_1"/>
      <sheetName val="бюджет_(required)кап_рем_1"/>
      <sheetName val="1-В_1_Апр__БО"/>
      <sheetName val="Input TI"/>
      <sheetName val="GLC_ratios_Jun"/>
      <sheetName val="1-В 1 кв БО"/>
      <sheetName val="стр.145 рос. исп"/>
      <sheetName val="assump"/>
      <sheetName val="Расчеты_по_поставкам2"/>
      <sheetName val="анализ_кт2"/>
      <sheetName val="анализ_дт2"/>
      <sheetName val="Свод_ФР2"/>
      <sheetName val="Себест__РП_план_-_факт2"/>
      <sheetName val="СС_конц__и_окат_2"/>
      <sheetName val="Динамика_Кт2"/>
      <sheetName val="Динамика_Дт2"/>
      <sheetName val="Кт_по_срокам_на_01_04_2"/>
      <sheetName val="_Дт_по_срокам_на_01_04_2"/>
      <sheetName val="Дт-Кт_по_срокам2"/>
      <sheetName val="Контр__КтДт2"/>
      <sheetName val="Выполн__инвестпр_2"/>
      <sheetName val="Финансир__Инв__пр_2"/>
      <sheetName val="Структура_отгрузки2"/>
      <sheetName val="Капитальные_ремонты2"/>
      <sheetName val="Поставки_инвестиции2"/>
      <sheetName val="Поставки_кап_ремонты2"/>
      <sheetName val="бюджет_(required)инвестиции_2"/>
      <sheetName val="бюджет_(required)кап_рем_2"/>
      <sheetName val="1-В_1_Апр__БО1"/>
      <sheetName val="Input_TI"/>
      <sheetName val="Расчеты_по_поставкам3"/>
      <sheetName val="анализ_кт3"/>
      <sheetName val="анализ_дт3"/>
      <sheetName val="Свод_ФР3"/>
      <sheetName val="Себест__РП_план_-_факт3"/>
      <sheetName val="СС_конц__и_окат_3"/>
      <sheetName val="Динамика_Кт3"/>
      <sheetName val="Динамика_Дт3"/>
      <sheetName val="Кт_по_срокам_на_01_04_3"/>
      <sheetName val="_Дт_по_срокам_на_01_04_3"/>
      <sheetName val="Дт-Кт_по_срокам3"/>
      <sheetName val="Контр__КтДт3"/>
      <sheetName val="Выполн__инвестпр_3"/>
      <sheetName val="Финансир__Инв__пр_3"/>
      <sheetName val="Структура_отгрузки3"/>
      <sheetName val="Капитальные_ремонты3"/>
      <sheetName val="Поставки_инвестиции3"/>
      <sheetName val="Поставки_кап_ремонты3"/>
      <sheetName val="бюджет_(required)инвестиции_3"/>
      <sheetName val="бюджет_(required)кап_рем_3"/>
      <sheetName val="1-В_1_Апр__БО2"/>
      <sheetName val="Input_TI1"/>
      <sheetName val="Расчеты_по_поставкам4"/>
      <sheetName val="анализ_кт4"/>
      <sheetName val="анализ_дт4"/>
      <sheetName val="Свод_ФР4"/>
      <sheetName val="Себест__РП_план_-_факт4"/>
      <sheetName val="СС_конц__и_окат_4"/>
      <sheetName val="Динамика_Кт4"/>
      <sheetName val="Динамика_Дт4"/>
      <sheetName val="Кт_по_срокам_на_01_04_4"/>
      <sheetName val="_Дт_по_срокам_на_01_04_4"/>
      <sheetName val="Дт-Кт_по_срокам4"/>
      <sheetName val="Контр__КтДт4"/>
      <sheetName val="Выполн__инвестпр_4"/>
      <sheetName val="Финансир__Инв__пр_4"/>
      <sheetName val="Структура_отгрузки4"/>
      <sheetName val="Капитальные_ремонты4"/>
      <sheetName val="Поставки_инвестиции4"/>
      <sheetName val="Поставки_кап_ремонты4"/>
      <sheetName val="бюджет_(required)инвестиции_4"/>
      <sheetName val="бюджет_(required)кап_рем_4"/>
      <sheetName val="1-В_1_Апр__БО3"/>
      <sheetName val="Input_TI2"/>
      <sheetName val="1-В_1_кв_БО"/>
      <sheetName val="стр_145_рос__исп"/>
      <sheetName val="1-В_1_кв_БО1"/>
      <sheetName val="стр_145_рос__исп1"/>
      <sheetName val="Расчеты_по_поставкам5"/>
      <sheetName val="анализ_кт5"/>
      <sheetName val="анализ_дт5"/>
      <sheetName val="Свод_ФР5"/>
      <sheetName val="Себест__РП_план_-_факт5"/>
      <sheetName val="СС_конц__и_окат_5"/>
      <sheetName val="Динамика_Кт5"/>
      <sheetName val="Динамика_Дт5"/>
      <sheetName val="Кт_по_срокам_на_01_04_5"/>
      <sheetName val="_Дт_по_срокам_на_01_04_5"/>
      <sheetName val="Дт-Кт_по_срокам5"/>
      <sheetName val="Контр__КтДт5"/>
      <sheetName val="Выполн__инвестпр_5"/>
      <sheetName val="Финансир__Инв__пр_5"/>
      <sheetName val="Структура_отгрузки5"/>
      <sheetName val="Капитальные_ремонты5"/>
      <sheetName val="Поставки_инвестиции5"/>
      <sheetName val="Поставки_кап_ремонты5"/>
      <sheetName val="бюджет_(required)инвестиции_5"/>
      <sheetName val="бюджет_(required)кап_рем_5"/>
      <sheetName val="1-В_1_Апр__БО4"/>
      <sheetName val="Input_TI3"/>
      <sheetName val="Цены СНГ"/>
      <sheetName val="СевГОК_Реал._УО_Fe%"/>
      <sheetName val="1-В_1_кв_БО2"/>
      <sheetName val="стр_145_рос__исп2"/>
    </sheetNames>
    <sheetDataSet>
      <sheetData sheetId="0">
        <row r="2">
          <cell r="B2">
            <v>5.33</v>
          </cell>
        </row>
      </sheetData>
      <sheetData sheetId="1">
        <row r="2">
          <cell r="B2">
            <v>5.33</v>
          </cell>
        </row>
      </sheetData>
      <sheetData sheetId="2">
        <row r="2">
          <cell r="B2">
            <v>5.33</v>
          </cell>
        </row>
      </sheetData>
      <sheetData sheetId="3">
        <row r="2">
          <cell r="B2">
            <v>5.33</v>
          </cell>
        </row>
      </sheetData>
      <sheetData sheetId="4">
        <row r="2">
          <cell r="B2">
            <v>5.33</v>
          </cell>
        </row>
      </sheetData>
      <sheetData sheetId="5">
        <row r="2">
          <cell r="B2">
            <v>5.33</v>
          </cell>
        </row>
      </sheetData>
      <sheetData sheetId="6">
        <row r="2">
          <cell r="B2">
            <v>5.33</v>
          </cell>
        </row>
      </sheetData>
      <sheetData sheetId="7">
        <row r="2">
          <cell r="B2">
            <v>5.33</v>
          </cell>
        </row>
      </sheetData>
      <sheetData sheetId="8">
        <row r="2">
          <cell r="B2">
            <v>5.33</v>
          </cell>
        </row>
      </sheetData>
      <sheetData sheetId="9">
        <row r="2">
          <cell r="B2">
            <v>5.33</v>
          </cell>
        </row>
      </sheetData>
      <sheetData sheetId="10">
        <row r="2">
          <cell r="B2">
            <v>5.33</v>
          </cell>
        </row>
      </sheetData>
      <sheetData sheetId="11">
        <row r="2">
          <cell r="B2">
            <v>5.33</v>
          </cell>
        </row>
      </sheetData>
      <sheetData sheetId="12">
        <row r="2">
          <cell r="B2">
            <v>5.33</v>
          </cell>
        </row>
      </sheetData>
      <sheetData sheetId="13">
        <row r="2">
          <cell r="B2">
            <v>5.33</v>
          </cell>
        </row>
      </sheetData>
      <sheetData sheetId="14">
        <row r="2">
          <cell r="B2">
            <v>5.33</v>
          </cell>
        </row>
      </sheetData>
      <sheetData sheetId="15">
        <row r="2">
          <cell r="B2">
            <v>5.33</v>
          </cell>
        </row>
      </sheetData>
      <sheetData sheetId="16">
        <row r="2">
          <cell r="B2">
            <v>5.33</v>
          </cell>
        </row>
      </sheetData>
      <sheetData sheetId="17">
        <row r="2">
          <cell r="B2">
            <v>5.33</v>
          </cell>
        </row>
      </sheetData>
      <sheetData sheetId="18">
        <row r="2">
          <cell r="B2">
            <v>5.33</v>
          </cell>
        </row>
      </sheetData>
      <sheetData sheetId="19">
        <row r="2">
          <cell r="B2">
            <v>5.33</v>
          </cell>
        </row>
      </sheetData>
      <sheetData sheetId="20">
        <row r="2">
          <cell r="B2">
            <v>5.33</v>
          </cell>
        </row>
      </sheetData>
      <sheetData sheetId="21">
        <row r="2">
          <cell r="B2">
            <v>5.33</v>
          </cell>
        </row>
      </sheetData>
      <sheetData sheetId="22">
        <row r="2">
          <cell r="B2">
            <v>5.33</v>
          </cell>
        </row>
      </sheetData>
      <sheetData sheetId="23">
        <row r="2">
          <cell r="B2">
            <v>5.33</v>
          </cell>
        </row>
      </sheetData>
      <sheetData sheetId="24">
        <row r="2">
          <cell r="B2">
            <v>5.33</v>
          </cell>
        </row>
      </sheetData>
      <sheetData sheetId="25" refreshError="1">
        <row r="2">
          <cell r="B2">
            <v>5.33</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ow r="2">
          <cell r="B2">
            <v>5.33</v>
          </cell>
        </row>
      </sheetData>
      <sheetData sheetId="76">
        <row r="2">
          <cell r="B2">
            <v>5.33</v>
          </cell>
        </row>
      </sheetData>
      <sheetData sheetId="77">
        <row r="2">
          <cell r="B2">
            <v>5.33</v>
          </cell>
        </row>
      </sheetData>
      <sheetData sheetId="78">
        <row r="2">
          <cell r="B2">
            <v>5.33</v>
          </cell>
        </row>
      </sheetData>
      <sheetData sheetId="79">
        <row r="2">
          <cell r="B2">
            <v>5.33</v>
          </cell>
        </row>
      </sheetData>
      <sheetData sheetId="80">
        <row r="2">
          <cell r="B2">
            <v>5.33</v>
          </cell>
        </row>
      </sheetData>
      <sheetData sheetId="81">
        <row r="2">
          <cell r="B2">
            <v>5.33</v>
          </cell>
        </row>
      </sheetData>
      <sheetData sheetId="82">
        <row r="2">
          <cell r="B2">
            <v>5.33</v>
          </cell>
        </row>
      </sheetData>
      <sheetData sheetId="83">
        <row r="2">
          <cell r="B2">
            <v>5.33</v>
          </cell>
        </row>
      </sheetData>
      <sheetData sheetId="84">
        <row r="2">
          <cell r="B2">
            <v>5.33</v>
          </cell>
        </row>
      </sheetData>
      <sheetData sheetId="85">
        <row r="2">
          <cell r="B2">
            <v>5.33</v>
          </cell>
        </row>
      </sheetData>
      <sheetData sheetId="86">
        <row r="2">
          <cell r="B2">
            <v>5.33</v>
          </cell>
        </row>
      </sheetData>
      <sheetData sheetId="87">
        <row r="2">
          <cell r="B2">
            <v>5.33</v>
          </cell>
        </row>
      </sheetData>
      <sheetData sheetId="88">
        <row r="2">
          <cell r="B2">
            <v>5.33</v>
          </cell>
        </row>
      </sheetData>
      <sheetData sheetId="89"/>
      <sheetData sheetId="90"/>
      <sheetData sheetId="91"/>
      <sheetData sheetId="92"/>
      <sheetData sheetId="93"/>
      <sheetData sheetId="94"/>
      <sheetData sheetId="95"/>
      <sheetData sheetId="96" refreshError="1"/>
      <sheetData sheetId="97" refreshError="1"/>
      <sheetData sheetId="98" refreshError="1"/>
      <sheetData sheetId="99" refreshError="1"/>
      <sheetData sheetId="100" refreshError="1"/>
      <sheetData sheetId="101" refreshError="1"/>
      <sheetData sheetId="102">
        <row r="2">
          <cell r="B2">
            <v>5.33</v>
          </cell>
        </row>
      </sheetData>
      <sheetData sheetId="103">
        <row r="2">
          <cell r="B2">
            <v>5.33</v>
          </cell>
        </row>
      </sheetData>
      <sheetData sheetId="104">
        <row r="2">
          <cell r="B2">
            <v>5.33</v>
          </cell>
        </row>
      </sheetData>
      <sheetData sheetId="105">
        <row r="2">
          <cell r="B2">
            <v>5.33</v>
          </cell>
        </row>
      </sheetData>
      <sheetData sheetId="106">
        <row r="2">
          <cell r="B2">
            <v>5.33</v>
          </cell>
        </row>
      </sheetData>
      <sheetData sheetId="107">
        <row r="2">
          <cell r="B2">
            <v>5.33</v>
          </cell>
        </row>
      </sheetData>
      <sheetData sheetId="108">
        <row r="2">
          <cell r="B2">
            <v>5.33</v>
          </cell>
        </row>
      </sheetData>
      <sheetData sheetId="109">
        <row r="2">
          <cell r="B2">
            <v>5.33</v>
          </cell>
        </row>
      </sheetData>
      <sheetData sheetId="110">
        <row r="2">
          <cell r="B2">
            <v>5.33</v>
          </cell>
        </row>
      </sheetData>
      <sheetData sheetId="111">
        <row r="2">
          <cell r="B2">
            <v>5.33</v>
          </cell>
        </row>
      </sheetData>
      <sheetData sheetId="112">
        <row r="2">
          <cell r="B2">
            <v>5.33</v>
          </cell>
        </row>
      </sheetData>
      <sheetData sheetId="113">
        <row r="2">
          <cell r="B2">
            <v>5.33</v>
          </cell>
        </row>
      </sheetData>
      <sheetData sheetId="114">
        <row r="2">
          <cell r="B2">
            <v>5.33</v>
          </cell>
        </row>
      </sheetData>
      <sheetData sheetId="115">
        <row r="2">
          <cell r="B2">
            <v>5.33</v>
          </cell>
        </row>
      </sheetData>
      <sheetData sheetId="116">
        <row r="2">
          <cell r="B2">
            <v>5.33</v>
          </cell>
        </row>
      </sheetData>
      <sheetData sheetId="117">
        <row r="2">
          <cell r="B2">
            <v>5.33</v>
          </cell>
        </row>
      </sheetData>
      <sheetData sheetId="118">
        <row r="2">
          <cell r="B2">
            <v>5.33</v>
          </cell>
        </row>
      </sheetData>
      <sheetData sheetId="119">
        <row r="2">
          <cell r="B2">
            <v>5.33</v>
          </cell>
        </row>
      </sheetData>
      <sheetData sheetId="120">
        <row r="2">
          <cell r="B2">
            <v>5.33</v>
          </cell>
        </row>
      </sheetData>
      <sheetData sheetId="121">
        <row r="2">
          <cell r="B2">
            <v>5.33</v>
          </cell>
        </row>
      </sheetData>
      <sheetData sheetId="122">
        <row r="2">
          <cell r="B2">
            <v>5.33</v>
          </cell>
        </row>
      </sheetData>
      <sheetData sheetId="123">
        <row r="2">
          <cell r="B2">
            <v>5.33</v>
          </cell>
        </row>
      </sheetData>
      <sheetData sheetId="124">
        <row r="2">
          <cell r="B2">
            <v>5.33</v>
          </cell>
        </row>
      </sheetData>
      <sheetData sheetId="125">
        <row r="2">
          <cell r="B2">
            <v>5.33</v>
          </cell>
        </row>
      </sheetData>
      <sheetData sheetId="126">
        <row r="2">
          <cell r="B2">
            <v>5.33</v>
          </cell>
        </row>
      </sheetData>
      <sheetData sheetId="127">
        <row r="2">
          <cell r="B2">
            <v>5.33</v>
          </cell>
        </row>
      </sheetData>
      <sheetData sheetId="128">
        <row r="2">
          <cell r="B2">
            <v>5.33</v>
          </cell>
        </row>
      </sheetData>
      <sheetData sheetId="129">
        <row r="2">
          <cell r="B2">
            <v>5.33</v>
          </cell>
        </row>
      </sheetData>
      <sheetData sheetId="130">
        <row r="2">
          <cell r="B2">
            <v>5.33</v>
          </cell>
        </row>
      </sheetData>
      <sheetData sheetId="131">
        <row r="2">
          <cell r="B2">
            <v>5.33</v>
          </cell>
        </row>
      </sheetData>
      <sheetData sheetId="132">
        <row r="2">
          <cell r="B2">
            <v>5.33</v>
          </cell>
        </row>
      </sheetData>
      <sheetData sheetId="133">
        <row r="2">
          <cell r="B2">
            <v>5.33</v>
          </cell>
        </row>
      </sheetData>
      <sheetData sheetId="134">
        <row r="2">
          <cell r="B2">
            <v>5.33</v>
          </cell>
        </row>
      </sheetData>
      <sheetData sheetId="135">
        <row r="2">
          <cell r="B2">
            <v>5.33</v>
          </cell>
        </row>
      </sheetData>
      <sheetData sheetId="136">
        <row r="2">
          <cell r="B2">
            <v>5.33</v>
          </cell>
        </row>
      </sheetData>
      <sheetData sheetId="137">
        <row r="2">
          <cell r="B2">
            <v>5.33</v>
          </cell>
        </row>
      </sheetData>
      <sheetData sheetId="138">
        <row r="2">
          <cell r="B2">
            <v>5.33</v>
          </cell>
        </row>
      </sheetData>
      <sheetData sheetId="139">
        <row r="2">
          <cell r="B2">
            <v>5.33</v>
          </cell>
        </row>
      </sheetData>
      <sheetData sheetId="140">
        <row r="2">
          <cell r="B2">
            <v>5.33</v>
          </cell>
        </row>
      </sheetData>
      <sheetData sheetId="141">
        <row r="2">
          <cell r="B2">
            <v>5.33</v>
          </cell>
        </row>
      </sheetData>
      <sheetData sheetId="142">
        <row r="2">
          <cell r="B2">
            <v>5.33</v>
          </cell>
        </row>
      </sheetData>
      <sheetData sheetId="143">
        <row r="2">
          <cell r="B2">
            <v>5.33</v>
          </cell>
        </row>
      </sheetData>
      <sheetData sheetId="144">
        <row r="2">
          <cell r="B2">
            <v>5.33</v>
          </cell>
        </row>
      </sheetData>
      <sheetData sheetId="145">
        <row r="2">
          <cell r="B2">
            <v>5.33</v>
          </cell>
        </row>
      </sheetData>
      <sheetData sheetId="146">
        <row r="2">
          <cell r="B2">
            <v>5.33</v>
          </cell>
        </row>
      </sheetData>
      <sheetData sheetId="147">
        <row r="2">
          <cell r="B2">
            <v>5.33</v>
          </cell>
        </row>
      </sheetData>
      <sheetData sheetId="148">
        <row r="2">
          <cell r="B2">
            <v>5.33</v>
          </cell>
        </row>
      </sheetData>
      <sheetData sheetId="149">
        <row r="2">
          <cell r="B2">
            <v>5.33</v>
          </cell>
        </row>
      </sheetData>
      <sheetData sheetId="150">
        <row r="2">
          <cell r="B2">
            <v>5.33</v>
          </cell>
        </row>
      </sheetData>
      <sheetData sheetId="151">
        <row r="2">
          <cell r="B2">
            <v>5.33</v>
          </cell>
        </row>
      </sheetData>
      <sheetData sheetId="152">
        <row r="2">
          <cell r="B2">
            <v>5.33</v>
          </cell>
        </row>
      </sheetData>
      <sheetData sheetId="153">
        <row r="2">
          <cell r="B2">
            <v>5.33</v>
          </cell>
        </row>
      </sheetData>
      <sheetData sheetId="154">
        <row r="2">
          <cell r="B2">
            <v>5.33</v>
          </cell>
        </row>
      </sheetData>
      <sheetData sheetId="155">
        <row r="2">
          <cell r="B2">
            <v>5.33</v>
          </cell>
        </row>
      </sheetData>
      <sheetData sheetId="156">
        <row r="2">
          <cell r="B2">
            <v>5.33</v>
          </cell>
        </row>
      </sheetData>
      <sheetData sheetId="157">
        <row r="2">
          <cell r="B2">
            <v>5.33</v>
          </cell>
        </row>
      </sheetData>
      <sheetData sheetId="158">
        <row r="2">
          <cell r="B2">
            <v>5.33</v>
          </cell>
        </row>
      </sheetData>
      <sheetData sheetId="159">
        <row r="2">
          <cell r="B2">
            <v>5.33</v>
          </cell>
        </row>
      </sheetData>
      <sheetData sheetId="160">
        <row r="2">
          <cell r="B2">
            <v>5.33</v>
          </cell>
        </row>
      </sheetData>
      <sheetData sheetId="161">
        <row r="2">
          <cell r="B2">
            <v>5.33</v>
          </cell>
        </row>
      </sheetData>
      <sheetData sheetId="162">
        <row r="2">
          <cell r="B2">
            <v>5.33</v>
          </cell>
        </row>
      </sheetData>
      <sheetData sheetId="163">
        <row r="2">
          <cell r="B2">
            <v>5.33</v>
          </cell>
        </row>
      </sheetData>
      <sheetData sheetId="164">
        <row r="2">
          <cell r="B2">
            <v>5.33</v>
          </cell>
        </row>
      </sheetData>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sheetData sheetId="196"/>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sheetName val="1"/>
      <sheetName val="2"/>
      <sheetName val="3"/>
      <sheetName val="4"/>
      <sheetName val="5"/>
      <sheetName val="6"/>
      <sheetName val="УКРграф"/>
      <sheetName val="Рос Граф 2"/>
      <sheetName val="чугун_укр"/>
      <sheetName val="чугун_рос"/>
      <sheetName val="анализ кт"/>
      <sheetName val="ФинПоказатели"/>
      <sheetName val="ВЭ"/>
      <sheetName val="Рос_Граф_2"/>
      <sheetName val="анализ_кт"/>
      <sheetName val="ЛОМ_УКР"/>
      <sheetName val="Чугун_Украина"/>
      <sheetName val="KFI "/>
      <sheetName val="XLR_NoRangeSheet"/>
      <sheetName val="Рос_Граф_21"/>
      <sheetName val="анализ_кт1"/>
      <sheetName val="KFI_"/>
      <sheetName val="Total"/>
      <sheetName val="Setup"/>
      <sheetName val="KFI"/>
      <sheetName val="Анализ себестоимости  ТП лист1 "/>
      <sheetName val="Рос_Граф_22"/>
      <sheetName val="анализ_кт2"/>
      <sheetName val="KFI_1"/>
      <sheetName val="Рос_Граф_23"/>
      <sheetName val="анализ_кт3"/>
      <sheetName val="KFI_2"/>
      <sheetName val="Рос_Граф_24"/>
      <sheetName val="анализ_кт4"/>
      <sheetName val="KFI_3"/>
      <sheetName val="Анализ_себестоимости__ТП_лист1_"/>
      <sheetName val="Анализ_себестоимости__ТП_лист11"/>
      <sheetName val="Рос_Граф_25"/>
      <sheetName val="анализ_кт5"/>
      <sheetName val="KFI_4"/>
      <sheetName val="план"/>
      <sheetName val="3-01"/>
      <sheetName val="СИ"/>
      <sheetName val="Мониторинг мировых рынков лома_"/>
      <sheetName val="СС_ТП"/>
      <sheetName val="Справка"/>
      <sheetName val="Анализ_себестоимости__ТП_лист12"/>
    </sheetNames>
    <sheetDataSet>
      <sheetData sheetId="0" refreshError="1"/>
      <sheetData sheetId="1" refreshError="1"/>
      <sheetData sheetId="2" refreshError="1"/>
      <sheetData sheetId="3" refreshError="1">
        <row r="2">
          <cell r="B2">
            <v>36161</v>
          </cell>
          <cell r="C2">
            <v>36192</v>
          </cell>
          <cell r="D2">
            <v>36220</v>
          </cell>
          <cell r="E2">
            <v>36251</v>
          </cell>
          <cell r="F2">
            <v>36281</v>
          </cell>
        </row>
        <row r="4">
          <cell r="A4" t="str">
            <v>Экспорт, всего</v>
          </cell>
          <cell r="B4">
            <v>485.85500000000002</v>
          </cell>
          <cell r="C4">
            <v>495.91300000000001</v>
          </cell>
          <cell r="D4">
            <v>709.07299999999998</v>
          </cell>
          <cell r="E4">
            <v>949.17200000000003</v>
          </cell>
          <cell r="F4">
            <v>871.37800000000004</v>
          </cell>
        </row>
        <row r="5">
          <cell r="A5" t="str">
            <v>Турция</v>
          </cell>
          <cell r="B5">
            <v>153.101</v>
          </cell>
          <cell r="C5">
            <v>122.711</v>
          </cell>
          <cell r="D5">
            <v>206.88399999999999</v>
          </cell>
          <cell r="E5">
            <v>289.197</v>
          </cell>
          <cell r="F5">
            <v>286.416</v>
          </cell>
        </row>
        <row r="6">
          <cell r="A6" t="str">
            <v>Испания</v>
          </cell>
          <cell r="B6">
            <v>53.073999999999998</v>
          </cell>
          <cell r="C6">
            <v>72.150000000000006</v>
          </cell>
          <cell r="D6">
            <v>90.225999999999999</v>
          </cell>
          <cell r="E6">
            <v>191.51</v>
          </cell>
          <cell r="F6">
            <v>106.759</v>
          </cell>
        </row>
        <row r="7">
          <cell r="A7" t="str">
            <v>Китай</v>
          </cell>
          <cell r="B7">
            <v>28.044</v>
          </cell>
          <cell r="C7">
            <v>46.231999999999999</v>
          </cell>
          <cell r="D7">
            <v>65.763999999999996</v>
          </cell>
          <cell r="E7">
            <v>78.613</v>
          </cell>
          <cell r="F7">
            <v>67.629000000000005</v>
          </cell>
        </row>
        <row r="8">
          <cell r="A8" t="str">
            <v>Южная Корея</v>
          </cell>
          <cell r="B8">
            <v>41.35</v>
          </cell>
          <cell r="C8">
            <v>33.283000000000001</v>
          </cell>
          <cell r="D8">
            <v>49.514000000000003</v>
          </cell>
          <cell r="E8">
            <v>77.944999999999993</v>
          </cell>
          <cell r="F8">
            <v>77.935000000000002</v>
          </cell>
        </row>
        <row r="9">
          <cell r="A9" t="str">
            <v>Греция</v>
          </cell>
          <cell r="B9">
            <v>39.6</v>
          </cell>
          <cell r="C9">
            <v>21.177</v>
          </cell>
          <cell r="D9">
            <v>57.43</v>
          </cell>
          <cell r="E9">
            <v>32.140999999999998</v>
          </cell>
          <cell r="F9">
            <v>51.314</v>
          </cell>
        </row>
        <row r="10">
          <cell r="A10" t="str">
            <v>Эстония</v>
          </cell>
          <cell r="B10">
            <v>26.378</v>
          </cell>
          <cell r="C10">
            <v>28.498999999999999</v>
          </cell>
          <cell r="D10">
            <v>43.454999999999998</v>
          </cell>
          <cell r="E10">
            <v>40.606999999999999</v>
          </cell>
          <cell r="F10">
            <v>31.067</v>
          </cell>
        </row>
        <row r="11">
          <cell r="A11" t="str">
            <v>Италия</v>
          </cell>
          <cell r="B11">
            <v>22.193000000000001</v>
          </cell>
          <cell r="C11">
            <v>37.774999999999999</v>
          </cell>
          <cell r="D11">
            <v>23.972999999999999</v>
          </cell>
          <cell r="E11">
            <v>39.057000000000002</v>
          </cell>
          <cell r="F11">
            <v>46.281999999999996</v>
          </cell>
        </row>
        <row r="12">
          <cell r="A12" t="str">
            <v>Молдавия</v>
          </cell>
          <cell r="B12">
            <v>15.002000000000001</v>
          </cell>
          <cell r="C12">
            <v>22.123000000000001</v>
          </cell>
          <cell r="D12">
            <v>29.337</v>
          </cell>
          <cell r="E12">
            <v>31.777000000000001</v>
          </cell>
          <cell r="F12">
            <v>36.006</v>
          </cell>
        </row>
        <row r="13">
          <cell r="A13" t="str">
            <v>Германия</v>
          </cell>
          <cell r="B13">
            <v>12.911</v>
          </cell>
          <cell r="C13">
            <v>25.702000000000002</v>
          </cell>
          <cell r="D13">
            <v>20.626000000000001</v>
          </cell>
          <cell r="E13">
            <v>25.648</v>
          </cell>
          <cell r="F13">
            <v>33.165999999999997</v>
          </cell>
        </row>
        <row r="14">
          <cell r="A14" t="str">
            <v>Финляндия</v>
          </cell>
          <cell r="B14">
            <v>17.477</v>
          </cell>
          <cell r="C14">
            <v>19.210999999999999</v>
          </cell>
          <cell r="D14">
            <v>17.306000000000001</v>
          </cell>
          <cell r="E14">
            <v>27.16</v>
          </cell>
          <cell r="F14">
            <v>17.353000000000002</v>
          </cell>
        </row>
        <row r="15">
          <cell r="A15" t="str">
            <v>Норвегия</v>
          </cell>
          <cell r="B15">
            <v>17.88</v>
          </cell>
          <cell r="C15">
            <v>14.297000000000001</v>
          </cell>
          <cell r="D15">
            <v>16.135999999999999</v>
          </cell>
          <cell r="E15">
            <v>17.794</v>
          </cell>
          <cell r="F15">
            <v>27.300999999999998</v>
          </cell>
        </row>
        <row r="16">
          <cell r="A16" t="str">
            <v>Латвия</v>
          </cell>
          <cell r="B16">
            <v>14.493</v>
          </cell>
          <cell r="C16">
            <v>12.351000000000001</v>
          </cell>
          <cell r="D16">
            <v>11.846</v>
          </cell>
          <cell r="E16">
            <v>22.155999999999999</v>
          </cell>
          <cell r="F16">
            <v>16.073</v>
          </cell>
        </row>
        <row r="17">
          <cell r="A17" t="str">
            <v>США</v>
          </cell>
          <cell r="B17">
            <v>11.384</v>
          </cell>
          <cell r="C17">
            <v>10.113</v>
          </cell>
          <cell r="D17">
            <v>13.250999999999999</v>
          </cell>
          <cell r="E17">
            <v>16.361000000000001</v>
          </cell>
          <cell r="F17">
            <v>3.2879999999999998</v>
          </cell>
        </row>
        <row r="18">
          <cell r="A18" t="str">
            <v>Польша</v>
          </cell>
          <cell r="B18">
            <v>4.9690000000000003</v>
          </cell>
          <cell r="C18">
            <v>3.7839999999999998</v>
          </cell>
          <cell r="D18">
            <v>10.766</v>
          </cell>
          <cell r="E18">
            <v>22.856000000000002</v>
          </cell>
          <cell r="F18">
            <v>8.31</v>
          </cell>
        </row>
        <row r="19">
          <cell r="A19" t="str">
            <v>Египет</v>
          </cell>
          <cell r="B19">
            <v>8.2789999999999999</v>
          </cell>
          <cell r="C19">
            <v>10</v>
          </cell>
          <cell r="D19">
            <v>7.8819999999999997</v>
          </cell>
          <cell r="E19">
            <v>0</v>
          </cell>
          <cell r="F19">
            <v>13.862</v>
          </cell>
        </row>
        <row r="20">
          <cell r="A20" t="str">
            <v>Франция</v>
          </cell>
          <cell r="B20">
            <v>5.2160000000000002</v>
          </cell>
          <cell r="C20">
            <v>0</v>
          </cell>
          <cell r="D20">
            <v>7.0259999999999998</v>
          </cell>
          <cell r="E20">
            <v>8.99</v>
          </cell>
          <cell r="F20">
            <v>15</v>
          </cell>
        </row>
        <row r="21">
          <cell r="A21" t="str">
            <v>Швеция</v>
          </cell>
          <cell r="B21">
            <v>0.17199999999999999</v>
          </cell>
          <cell r="C21">
            <v>4.9240000000000004</v>
          </cell>
          <cell r="D21">
            <v>10.943</v>
          </cell>
          <cell r="E21">
            <v>2.0960000000000001</v>
          </cell>
          <cell r="F21">
            <v>9.52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ОМ_УКР"/>
      <sheetName val="ЛОМ_РОС"/>
      <sheetName val="Чугун_Украина"/>
      <sheetName val="Чугун_Россия"/>
      <sheetName val="УКРграф"/>
      <sheetName val="Рос Граф 2"/>
      <sheetName val="Чугун_укр_граф"/>
      <sheetName val="Чугун_рос_граф"/>
      <sheetName val="3"/>
      <sheetName val="Рос_Граф_2"/>
      <sheetName val="Экспорт_99_1"/>
      <sheetName val="Экспорт_99_2"/>
      <sheetName val="Экспорт_99_3"/>
      <sheetName val="данные"/>
      <sheetName val="PR"/>
      <sheetName val="свод"/>
      <sheetName val="Цены_грн"/>
      <sheetName val="Рос_Граф_21"/>
      <sheetName val="Рос_Граф_22"/>
      <sheetName val="Рос_Граф_23"/>
      <sheetName val="Рос_Граф_24"/>
      <sheetName val="Рос_Граф_25"/>
      <sheetName val="Рос_Граф_26"/>
      <sheetName val="_Т2"/>
      <sheetName val="анализ кт"/>
      <sheetName val="СС_ТП"/>
    </sheetNames>
    <sheetDataSet>
      <sheetData sheetId="0" refreshError="1">
        <row r="2">
          <cell r="A2" t="str">
            <v>Страна</v>
          </cell>
          <cell r="B2">
            <v>36161</v>
          </cell>
          <cell r="C2">
            <v>36192</v>
          </cell>
          <cell r="D2">
            <v>36220</v>
          </cell>
          <cell r="E2">
            <v>36251</v>
          </cell>
          <cell r="F2">
            <v>36281</v>
          </cell>
          <cell r="G2">
            <v>36312</v>
          </cell>
          <cell r="H2">
            <v>36342</v>
          </cell>
        </row>
        <row r="3">
          <cell r="A3" t="str">
            <v>Всего</v>
          </cell>
          <cell r="B3">
            <v>270.25399400000003</v>
          </cell>
          <cell r="C3">
            <v>239.211197</v>
          </cell>
          <cell r="D3">
            <v>381.55494900000002</v>
          </cell>
          <cell r="E3">
            <v>411.30102649999998</v>
          </cell>
          <cell r="F3">
            <v>389.18895400000002</v>
          </cell>
          <cell r="G3">
            <v>607.00349148199996</v>
          </cell>
          <cell r="H3">
            <v>496.50402314999997</v>
          </cell>
        </row>
        <row r="4">
          <cell r="A4" t="str">
            <v>Турция</v>
          </cell>
          <cell r="B4">
            <v>210.06600700000001</v>
          </cell>
          <cell r="C4">
            <v>139.972499</v>
          </cell>
          <cell r="D4">
            <v>250.380787</v>
          </cell>
          <cell r="E4">
            <v>274.19892700000003</v>
          </cell>
          <cell r="F4">
            <v>289.965081</v>
          </cell>
          <cell r="G4">
            <v>345.901657</v>
          </cell>
          <cell r="H4">
            <v>264.92856599999999</v>
          </cell>
        </row>
        <row r="5">
          <cell r="A5" t="str">
            <v>Италия</v>
          </cell>
          <cell r="B5">
            <v>15.718709</v>
          </cell>
          <cell r="C5">
            <v>19.868147</v>
          </cell>
          <cell r="D5">
            <v>41.942540000000001</v>
          </cell>
          <cell r="E5">
            <v>41.392142999999997</v>
          </cell>
          <cell r="F5">
            <v>42.370942999999997</v>
          </cell>
          <cell r="G5">
            <v>114.443262</v>
          </cell>
          <cell r="H5">
            <v>30.241796999999998</v>
          </cell>
        </row>
        <row r="6">
          <cell r="A6" t="str">
            <v>Молдова</v>
          </cell>
          <cell r="B6">
            <v>8.1378699999999995</v>
          </cell>
          <cell r="C6">
            <v>13.32555</v>
          </cell>
          <cell r="D6">
            <v>22.305479999999999</v>
          </cell>
          <cell r="E6">
            <v>24.377370500000001</v>
          </cell>
          <cell r="F6">
            <v>20.77816</v>
          </cell>
          <cell r="G6">
            <v>28.716970160000002</v>
          </cell>
          <cell r="H6">
            <v>36.435944149999997</v>
          </cell>
        </row>
        <row r="7">
          <cell r="A7" t="str">
            <v>Египет</v>
          </cell>
          <cell r="B7">
            <v>0</v>
          </cell>
          <cell r="C7">
            <v>31.933655999999999</v>
          </cell>
          <cell r="D7">
            <v>43.695456</v>
          </cell>
          <cell r="E7">
            <v>3.2630219999999999</v>
          </cell>
          <cell r="F7">
            <v>0.2</v>
          </cell>
          <cell r="G7">
            <v>55.714255999999999</v>
          </cell>
          <cell r="H7">
            <v>17.403704000000001</v>
          </cell>
        </row>
        <row r="8">
          <cell r="A8" t="str">
            <v>Словакия</v>
          </cell>
          <cell r="B8">
            <v>1.5917699999999999</v>
          </cell>
          <cell r="C8">
            <v>1.4777499999999999</v>
          </cell>
          <cell r="D8">
            <v>2.765377</v>
          </cell>
          <cell r="E8">
            <v>5.7828580000000001</v>
          </cell>
          <cell r="F8">
            <v>8.5771100000000011</v>
          </cell>
          <cell r="G8">
            <v>7.7443999999999997</v>
          </cell>
          <cell r="H8">
            <v>90.036199999999994</v>
          </cell>
        </row>
        <row r="9">
          <cell r="A9" t="str">
            <v>Тайвань</v>
          </cell>
          <cell r="B9">
            <v>0</v>
          </cell>
          <cell r="C9">
            <v>0</v>
          </cell>
          <cell r="D9">
            <v>0</v>
          </cell>
          <cell r="E9">
            <v>35</v>
          </cell>
          <cell r="F9">
            <v>0</v>
          </cell>
          <cell r="G9">
            <v>25.897625999999999</v>
          </cell>
          <cell r="H9">
            <v>29.348754</v>
          </cell>
        </row>
        <row r="10">
          <cell r="A10" t="str">
            <v>Греция</v>
          </cell>
          <cell r="B10">
            <v>0</v>
          </cell>
          <cell r="C10">
            <v>0</v>
          </cell>
          <cell r="D10">
            <v>8.2331059999999994</v>
          </cell>
          <cell r="E10">
            <v>14.068553</v>
          </cell>
          <cell r="F10">
            <v>10.849885</v>
          </cell>
          <cell r="G10">
            <v>9.8022390000000001</v>
          </cell>
          <cell r="H10">
            <v>2.94</v>
          </cell>
        </row>
        <row r="11">
          <cell r="A11" t="str">
            <v>Кипр</v>
          </cell>
          <cell r="B11">
            <v>22.653236</v>
          </cell>
          <cell r="C11">
            <v>23.151653</v>
          </cell>
          <cell r="D11">
            <v>0</v>
          </cell>
          <cell r="E11">
            <v>0</v>
          </cell>
          <cell r="F11">
            <v>0</v>
          </cell>
          <cell r="G11">
            <v>0</v>
          </cell>
          <cell r="H11">
            <v>0</v>
          </cell>
        </row>
        <row r="12">
          <cell r="A12" t="str">
            <v>Польша</v>
          </cell>
          <cell r="B12">
            <v>1.49447</v>
          </cell>
          <cell r="C12">
            <v>0.90995000000000004</v>
          </cell>
          <cell r="D12">
            <v>4.8588999999999993</v>
          </cell>
          <cell r="E12">
            <v>5.3796999999999997</v>
          </cell>
          <cell r="F12">
            <v>5.773326</v>
          </cell>
          <cell r="G12">
            <v>7.0229999999999997</v>
          </cell>
          <cell r="H12">
            <v>8.2162999999999986</v>
          </cell>
        </row>
        <row r="13">
          <cell r="A13" t="str">
            <v>Германия</v>
          </cell>
          <cell r="B13">
            <v>2.9308730000000001</v>
          </cell>
          <cell r="C13">
            <v>3.2144299999999997</v>
          </cell>
          <cell r="D13">
            <v>4.9475029999999993</v>
          </cell>
          <cell r="E13">
            <v>5.1007430000000005</v>
          </cell>
          <cell r="F13">
            <v>4.6678230000000003</v>
          </cell>
          <cell r="G13">
            <v>0.4622</v>
          </cell>
          <cell r="H13">
            <v>0.24</v>
          </cell>
        </row>
        <row r="14">
          <cell r="A14" t="str">
            <v>Корея респ.</v>
          </cell>
          <cell r="B14">
            <v>0</v>
          </cell>
          <cell r="C14">
            <v>0</v>
          </cell>
          <cell r="D14">
            <v>0</v>
          </cell>
          <cell r="E14">
            <v>0</v>
          </cell>
          <cell r="F14">
            <v>0</v>
          </cell>
          <cell r="G14">
            <v>0</v>
          </cell>
          <cell r="H14">
            <v>10.902946</v>
          </cell>
        </row>
        <row r="15">
          <cell r="A15" t="str">
            <v>Китай</v>
          </cell>
          <cell r="B15">
            <v>0</v>
          </cell>
          <cell r="C15">
            <v>0</v>
          </cell>
          <cell r="D15">
            <v>0</v>
          </cell>
          <cell r="E15">
            <v>0</v>
          </cell>
          <cell r="F15">
            <v>0</v>
          </cell>
          <cell r="G15">
            <v>9.2987000000000002</v>
          </cell>
          <cell r="H15">
            <v>0</v>
          </cell>
        </row>
        <row r="16">
          <cell r="A16" t="str">
            <v>Эстония</v>
          </cell>
          <cell r="B16">
            <v>1.1077999999999999</v>
          </cell>
          <cell r="C16">
            <v>1.71027</v>
          </cell>
          <cell r="D16">
            <v>1.3283900000000002</v>
          </cell>
          <cell r="E16">
            <v>2.3577600000000003</v>
          </cell>
          <cell r="F16">
            <v>2.1328</v>
          </cell>
          <cell r="G16">
            <v>0.14299999999999999</v>
          </cell>
          <cell r="H16">
            <v>0</v>
          </cell>
        </row>
        <row r="17">
          <cell r="A17" t="str">
            <v>США</v>
          </cell>
          <cell r="B17">
            <v>5.4205589999999999</v>
          </cell>
          <cell r="C17">
            <v>0</v>
          </cell>
          <cell r="D17">
            <v>0</v>
          </cell>
          <cell r="E17">
            <v>0</v>
          </cell>
          <cell r="F17">
            <v>0</v>
          </cell>
          <cell r="G17">
            <v>0</v>
          </cell>
          <cell r="H17">
            <v>0</v>
          </cell>
        </row>
        <row r="18">
          <cell r="A18" t="str">
            <v>Испания</v>
          </cell>
          <cell r="B18">
            <v>0</v>
          </cell>
          <cell r="C18">
            <v>0</v>
          </cell>
          <cell r="D18">
            <v>0</v>
          </cell>
          <cell r="E18">
            <v>0</v>
          </cell>
          <cell r="F18">
            <v>0</v>
          </cell>
          <cell r="G18">
            <v>1.0382119999999999</v>
          </cell>
          <cell r="H18">
            <v>4.2900799999999997</v>
          </cell>
        </row>
        <row r="19">
          <cell r="A19" t="str">
            <v>Израиль</v>
          </cell>
          <cell r="B19">
            <v>0</v>
          </cell>
          <cell r="C19">
            <v>0</v>
          </cell>
          <cell r="D19">
            <v>0</v>
          </cell>
          <cell r="E19">
            <v>0</v>
          </cell>
          <cell r="F19">
            <v>2.912426</v>
          </cell>
          <cell r="G19">
            <v>0</v>
          </cell>
          <cell r="H19">
            <v>0</v>
          </cell>
        </row>
        <row r="20">
          <cell r="A20" t="str">
            <v>Нидерланды</v>
          </cell>
          <cell r="B20">
            <v>0.8377</v>
          </cell>
          <cell r="C20">
            <v>0.44389999999999996</v>
          </cell>
          <cell r="D20">
            <v>0.2</v>
          </cell>
          <cell r="E20">
            <v>0.37995000000000001</v>
          </cell>
          <cell r="F20">
            <v>0.39974999999999999</v>
          </cell>
          <cell r="G20">
            <v>0.08</v>
          </cell>
          <cell r="H20">
            <v>0</v>
          </cell>
        </row>
        <row r="21">
          <cell r="A21" t="str">
            <v>Пакистан</v>
          </cell>
          <cell r="B21">
            <v>0</v>
          </cell>
          <cell r="C21">
            <v>2.037992</v>
          </cell>
          <cell r="D21">
            <v>0</v>
          </cell>
          <cell r="E21">
            <v>0</v>
          </cell>
          <cell r="F21">
            <v>0</v>
          </cell>
          <cell r="G21">
            <v>0</v>
          </cell>
          <cell r="H21">
            <v>0</v>
          </cell>
        </row>
        <row r="22">
          <cell r="A22" t="str">
            <v>Венгрия</v>
          </cell>
          <cell r="B22">
            <v>0.27500000000000002</v>
          </cell>
          <cell r="C22">
            <v>1.0720000000000001</v>
          </cell>
          <cell r="D22">
            <v>0.22</v>
          </cell>
          <cell r="E22">
            <v>0</v>
          </cell>
          <cell r="F22">
            <v>0</v>
          </cell>
          <cell r="G22">
            <v>0</v>
          </cell>
          <cell r="H22">
            <v>0</v>
          </cell>
        </row>
        <row r="23">
          <cell r="A23" t="str">
            <v>Швейцария</v>
          </cell>
          <cell r="B23">
            <v>0</v>
          </cell>
          <cell r="C23">
            <v>0</v>
          </cell>
          <cell r="D23">
            <v>0</v>
          </cell>
          <cell r="E23">
            <v>0</v>
          </cell>
          <cell r="F23">
            <v>0</v>
          </cell>
          <cell r="G23">
            <v>0</v>
          </cell>
          <cell r="H23">
            <v>1.477482</v>
          </cell>
        </row>
        <row r="24">
          <cell r="A24" t="str">
            <v>Латвия</v>
          </cell>
          <cell r="B24">
            <v>0</v>
          </cell>
          <cell r="C24">
            <v>0</v>
          </cell>
          <cell r="D24">
            <v>0.48725999999999997</v>
          </cell>
          <cell r="E24">
            <v>0</v>
          </cell>
          <cell r="F24">
            <v>0.37664999999999998</v>
          </cell>
          <cell r="G24">
            <v>0</v>
          </cell>
          <cell r="H24">
            <v>0</v>
          </cell>
        </row>
        <row r="25">
          <cell r="A25" t="str">
            <v>Болгария</v>
          </cell>
          <cell r="B25">
            <v>0</v>
          </cell>
          <cell r="C25">
            <v>0</v>
          </cell>
          <cell r="D25">
            <v>0</v>
          </cell>
          <cell r="E25">
            <v>0</v>
          </cell>
          <cell r="F25">
            <v>0</v>
          </cell>
          <cell r="G25">
            <v>0.67790700000000004</v>
          </cell>
          <cell r="H25">
            <v>0</v>
          </cell>
        </row>
        <row r="26">
          <cell r="A26" t="str">
            <v>Литва</v>
          </cell>
          <cell r="B26">
            <v>0</v>
          </cell>
          <cell r="C26">
            <v>0</v>
          </cell>
          <cell r="D26">
            <v>0</v>
          </cell>
          <cell r="E26">
            <v>0</v>
          </cell>
          <cell r="F26">
            <v>0.185</v>
          </cell>
          <cell r="G26">
            <v>0.06</v>
          </cell>
          <cell r="H26">
            <v>0</v>
          </cell>
        </row>
        <row r="27">
          <cell r="A27" t="str">
            <v>Россия</v>
          </cell>
          <cell r="B27">
            <v>0</v>
          </cell>
          <cell r="C27">
            <v>3.3399999999999999E-2</v>
          </cell>
          <cell r="D27">
            <v>0.17015</v>
          </cell>
          <cell r="E27">
            <v>0</v>
          </cell>
          <cell r="F27">
            <v>0</v>
          </cell>
          <cell r="G27">
            <v>0</v>
          </cell>
          <cell r="H27">
            <v>0</v>
          </cell>
        </row>
        <row r="28">
          <cell r="A28" t="str">
            <v>Словения</v>
          </cell>
          <cell r="B28">
            <v>0.02</v>
          </cell>
          <cell r="C28">
            <v>0.06</v>
          </cell>
          <cell r="D28">
            <v>0</v>
          </cell>
          <cell r="E28">
            <v>0</v>
          </cell>
          <cell r="F28">
            <v>0</v>
          </cell>
          <cell r="G28">
            <v>0</v>
          </cell>
          <cell r="H28">
            <v>0</v>
          </cell>
        </row>
        <row r="29">
          <cell r="A29" t="str">
            <v>*-с учетом рельсов б/у</v>
          </cell>
        </row>
      </sheetData>
      <sheetData sheetId="1" refreshError="1"/>
      <sheetData sheetId="2" refreshError="1">
        <row r="2">
          <cell r="A2" t="str">
            <v>Страна</v>
          </cell>
          <cell r="B2">
            <v>36161</v>
          </cell>
          <cell r="C2">
            <v>36192</v>
          </cell>
          <cell r="D2">
            <v>36220</v>
          </cell>
          <cell r="E2">
            <v>36251</v>
          </cell>
          <cell r="F2">
            <v>36281</v>
          </cell>
          <cell r="G2">
            <v>36312</v>
          </cell>
          <cell r="H2">
            <v>36342</v>
          </cell>
        </row>
        <row r="3">
          <cell r="A3" t="str">
            <v>Экспорт, всего</v>
          </cell>
          <cell r="B3">
            <v>185.24527999999998</v>
          </cell>
          <cell r="C3">
            <v>138.50554</v>
          </cell>
          <cell r="D3">
            <v>179.51864599999999</v>
          </cell>
          <cell r="E3">
            <v>156.29243</v>
          </cell>
          <cell r="F3">
            <v>177.20109999999997</v>
          </cell>
          <cell r="G3">
            <v>147.28883599999995</v>
          </cell>
          <cell r="H3">
            <v>126.66843900000001</v>
          </cell>
        </row>
        <row r="4">
          <cell r="A4" t="str">
            <v>США</v>
          </cell>
          <cell r="B4">
            <v>110.44525</v>
          </cell>
          <cell r="C4">
            <v>66.721999999999994</v>
          </cell>
          <cell r="D4">
            <v>90.307550000000006</v>
          </cell>
          <cell r="E4">
            <v>94.324439999999996</v>
          </cell>
          <cell r="F4">
            <v>93.780052999999995</v>
          </cell>
          <cell r="G4">
            <v>64.013050000000007</v>
          </cell>
          <cell r="H4">
            <v>76.205506999999997</v>
          </cell>
        </row>
        <row r="5">
          <cell r="A5" t="str">
            <v>Италия</v>
          </cell>
          <cell r="B5">
            <v>34.927999999999997</v>
          </cell>
          <cell r="C5">
            <v>35.939749999999997</v>
          </cell>
          <cell r="D5">
            <v>32.960883000000003</v>
          </cell>
          <cell r="E5">
            <v>21.365590000000001</v>
          </cell>
          <cell r="F5">
            <v>37.617866999999997</v>
          </cell>
          <cell r="G5">
            <v>5.9720000000000004</v>
          </cell>
          <cell r="H5">
            <v>17.761380000000003</v>
          </cell>
        </row>
        <row r="6">
          <cell r="A6" t="str">
            <v>Китай</v>
          </cell>
          <cell r="B6">
            <v>22.170750000000002</v>
          </cell>
          <cell r="C6">
            <v>9.5458199999999991</v>
          </cell>
          <cell r="D6">
            <v>24.725938999999997</v>
          </cell>
          <cell r="E6">
            <v>15.943</v>
          </cell>
          <cell r="F6">
            <v>28.23556</v>
          </cell>
          <cell r="G6">
            <v>41.354365999999999</v>
          </cell>
          <cell r="H6">
            <v>10.664509000000001</v>
          </cell>
        </row>
        <row r="7">
          <cell r="A7" t="str">
            <v>Турция</v>
          </cell>
          <cell r="B7">
            <v>3.1183899999999998</v>
          </cell>
          <cell r="C7">
            <v>4.2526200000000003</v>
          </cell>
          <cell r="D7">
            <v>14.225620000000001</v>
          </cell>
          <cell r="E7">
            <v>17.1614</v>
          </cell>
          <cell r="F7">
            <v>10.85464</v>
          </cell>
          <cell r="G7">
            <v>29.571349999999999</v>
          </cell>
          <cell r="H7">
            <v>11.790872999999999</v>
          </cell>
        </row>
        <row r="8">
          <cell r="A8" t="str">
            <v>Виргин.о-ва(брит)</v>
          </cell>
          <cell r="B8">
            <v>5.0343</v>
          </cell>
          <cell r="C8">
            <v>5.5383500000000003</v>
          </cell>
          <cell r="D8">
            <v>3.4764599999999999</v>
          </cell>
          <cell r="E8">
            <v>0</v>
          </cell>
          <cell r="F8">
            <v>1.4999500000000001</v>
          </cell>
          <cell r="G8">
            <v>1.4453499999999999</v>
          </cell>
          <cell r="H8">
            <v>6.8750000000000006E-2</v>
          </cell>
        </row>
        <row r="9">
          <cell r="A9" t="str">
            <v>Болгария</v>
          </cell>
          <cell r="B9">
            <v>0.68629999999999991</v>
          </cell>
          <cell r="C9">
            <v>4.1779999999999999</v>
          </cell>
          <cell r="D9">
            <v>5.3415520000000001</v>
          </cell>
          <cell r="E9">
            <v>0</v>
          </cell>
          <cell r="F9">
            <v>1.0960000000000001</v>
          </cell>
          <cell r="G9">
            <v>0.41420000000000001</v>
          </cell>
          <cell r="H9">
            <v>0.44400000000000001</v>
          </cell>
        </row>
        <row r="10">
          <cell r="A10" t="str">
            <v>Чехия</v>
          </cell>
          <cell r="B10">
            <v>2.6998600000000001</v>
          </cell>
          <cell r="C10">
            <v>1.5649999999999999</v>
          </cell>
          <cell r="D10">
            <v>1.431</v>
          </cell>
          <cell r="E10">
            <v>1.847</v>
          </cell>
          <cell r="F10">
            <v>0.55100000000000005</v>
          </cell>
          <cell r="G10">
            <v>0.75800000000000001</v>
          </cell>
          <cell r="H10">
            <v>2.4620000000000002</v>
          </cell>
        </row>
        <row r="11">
          <cell r="A11" t="str">
            <v>Беларусь</v>
          </cell>
          <cell r="B11">
            <v>6.9000000000000006E-2</v>
          </cell>
          <cell r="C11">
            <v>0</v>
          </cell>
          <cell r="D11">
            <v>1.036</v>
          </cell>
          <cell r="E11">
            <v>1.915</v>
          </cell>
          <cell r="F11">
            <v>0.74270000000000003</v>
          </cell>
          <cell r="G11">
            <v>1.1639999999999999</v>
          </cell>
          <cell r="H11">
            <v>2.1890000000000001</v>
          </cell>
        </row>
        <row r="12">
          <cell r="A12" t="str">
            <v>Польша</v>
          </cell>
          <cell r="B12">
            <v>0.72412999999999994</v>
          </cell>
          <cell r="C12">
            <v>2.1265000000000001</v>
          </cell>
          <cell r="D12">
            <v>0.61199999999999999</v>
          </cell>
          <cell r="E12">
            <v>1.9039999999999999</v>
          </cell>
          <cell r="F12">
            <v>0.34300000000000003</v>
          </cell>
          <cell r="G12">
            <v>0.33700000000000002</v>
          </cell>
          <cell r="H12">
            <v>1.0529999999999999</v>
          </cell>
        </row>
        <row r="13">
          <cell r="A13" t="str">
            <v>Израиль</v>
          </cell>
          <cell r="B13">
            <v>0</v>
          </cell>
          <cell r="C13">
            <v>0</v>
          </cell>
          <cell r="D13">
            <v>2.3988</v>
          </cell>
          <cell r="E13">
            <v>0</v>
          </cell>
          <cell r="F13">
            <v>1.8623299999999998</v>
          </cell>
          <cell r="G13">
            <v>0</v>
          </cell>
          <cell r="H13">
            <v>1.58047</v>
          </cell>
        </row>
        <row r="14">
          <cell r="A14" t="str">
            <v>Словакия</v>
          </cell>
          <cell r="B14">
            <v>0.2056</v>
          </cell>
          <cell r="C14">
            <v>0.95050000000000001</v>
          </cell>
          <cell r="D14">
            <v>0.5424500000000001</v>
          </cell>
          <cell r="E14">
            <v>0.7</v>
          </cell>
          <cell r="F14">
            <v>0.34200000000000003</v>
          </cell>
          <cell r="G14">
            <v>1.87652</v>
          </cell>
          <cell r="H14">
            <v>1.0709500000000001</v>
          </cell>
        </row>
        <row r="15">
          <cell r="A15" t="str">
            <v>Ливан</v>
          </cell>
          <cell r="B15">
            <v>2.8327</v>
          </cell>
          <cell r="C15">
            <v>1.9817</v>
          </cell>
          <cell r="D15">
            <v>0</v>
          </cell>
          <cell r="E15">
            <v>0</v>
          </cell>
          <cell r="F15">
            <v>0</v>
          </cell>
          <cell r="G15">
            <v>0</v>
          </cell>
          <cell r="H15">
            <v>0</v>
          </cell>
        </row>
        <row r="16">
          <cell r="A16" t="str">
            <v>Египет</v>
          </cell>
          <cell r="B16">
            <v>0</v>
          </cell>
          <cell r="C16">
            <v>4.2023000000000001</v>
          </cell>
          <cell r="D16">
            <v>0</v>
          </cell>
          <cell r="E16">
            <v>0</v>
          </cell>
          <cell r="F16">
            <v>0</v>
          </cell>
          <cell r="G16">
            <v>0</v>
          </cell>
          <cell r="H16">
            <v>0</v>
          </cell>
        </row>
        <row r="17">
          <cell r="A17" t="str">
            <v>Саудовская Аравия</v>
          </cell>
          <cell r="B17">
            <v>0</v>
          </cell>
          <cell r="C17">
            <v>1.2390000000000001</v>
          </cell>
          <cell r="D17">
            <v>0.47599999999999998</v>
          </cell>
          <cell r="E17">
            <v>0.13800000000000001</v>
          </cell>
          <cell r="F17">
            <v>0</v>
          </cell>
          <cell r="G17">
            <v>0</v>
          </cell>
          <cell r="H17">
            <v>0</v>
          </cell>
        </row>
        <row r="18">
          <cell r="A18" t="str">
            <v>Венгрия</v>
          </cell>
          <cell r="B18">
            <v>0.19900000000000001</v>
          </cell>
          <cell r="C18">
            <v>0.26400000000000001</v>
          </cell>
          <cell r="D18">
            <v>0.47099999999999997</v>
          </cell>
          <cell r="E18">
            <v>0.27</v>
          </cell>
          <cell r="F18">
            <v>0</v>
          </cell>
          <cell r="G18">
            <v>0.13</v>
          </cell>
          <cell r="H18">
            <v>0.41199999999999998</v>
          </cell>
        </row>
        <row r="19">
          <cell r="A19" t="str">
            <v>Филиппины</v>
          </cell>
          <cell r="B19">
            <v>1.5740000000000001</v>
          </cell>
          <cell r="C19">
            <v>0</v>
          </cell>
          <cell r="D19">
            <v>0</v>
          </cell>
          <cell r="E19">
            <v>0</v>
          </cell>
          <cell r="F19">
            <v>0</v>
          </cell>
          <cell r="G19">
            <v>0</v>
          </cell>
          <cell r="H19">
            <v>0</v>
          </cell>
        </row>
        <row r="20">
          <cell r="A20" t="str">
            <v>Россия</v>
          </cell>
          <cell r="B20">
            <v>0</v>
          </cell>
          <cell r="C20">
            <v>0</v>
          </cell>
          <cell r="D20">
            <v>0.97</v>
          </cell>
          <cell r="E20">
            <v>0.104</v>
          </cell>
          <cell r="F20">
            <v>0</v>
          </cell>
          <cell r="G20">
            <v>0.184</v>
          </cell>
          <cell r="H20">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12"/>
      <sheetName val="макет 430"/>
      <sheetName val="PR"/>
      <sheetName val="assump"/>
    </sheetNames>
    <sheetDataSet>
      <sheetData sheetId="0" refreshError="1">
        <row r="8">
          <cell r="F8" t="str">
            <v xml:space="preserve">Звіт </v>
          </cell>
        </row>
        <row r="9">
          <cell r="F9" t="str">
            <v>2005 року</v>
          </cell>
        </row>
        <row r="11">
          <cell r="F11">
            <v>63329.9</v>
          </cell>
        </row>
        <row r="12">
          <cell r="F12">
            <v>0</v>
          </cell>
        </row>
        <row r="13">
          <cell r="F13">
            <v>37308.5</v>
          </cell>
        </row>
        <row r="14">
          <cell r="F14">
            <v>221.3</v>
          </cell>
        </row>
        <row r="15">
          <cell r="F15">
            <v>221.3</v>
          </cell>
        </row>
        <row r="16">
          <cell r="F16">
            <v>0</v>
          </cell>
        </row>
        <row r="17">
          <cell r="F17">
            <v>0</v>
          </cell>
        </row>
        <row r="18">
          <cell r="F18">
            <v>0</v>
          </cell>
        </row>
        <row r="19">
          <cell r="F19">
            <v>0</v>
          </cell>
        </row>
        <row r="20">
          <cell r="F20">
            <v>0</v>
          </cell>
        </row>
        <row r="21">
          <cell r="F21">
            <v>6273.9</v>
          </cell>
        </row>
        <row r="22">
          <cell r="F22">
            <v>99.6</v>
          </cell>
        </row>
        <row r="23">
          <cell r="F23">
            <v>2503.1999999999998</v>
          </cell>
        </row>
        <row r="24">
          <cell r="F24">
            <v>224.2</v>
          </cell>
        </row>
        <row r="25">
          <cell r="F25">
            <v>680.1</v>
          </cell>
        </row>
        <row r="26">
          <cell r="F26">
            <v>221.6</v>
          </cell>
        </row>
        <row r="27">
          <cell r="F27">
            <v>16530.8</v>
          </cell>
        </row>
        <row r="28">
          <cell r="F28">
            <v>10553.8</v>
          </cell>
        </row>
        <row r="29">
          <cell r="F29">
            <v>0</v>
          </cell>
        </row>
        <row r="30">
          <cell r="F30">
            <v>10553.8</v>
          </cell>
        </row>
        <row r="31">
          <cell r="F31">
            <v>0</v>
          </cell>
        </row>
        <row r="32">
          <cell r="F32">
            <v>0</v>
          </cell>
        </row>
        <row r="33">
          <cell r="F33">
            <v>0</v>
          </cell>
        </row>
        <row r="34">
          <cell r="F34">
            <v>26021.4</v>
          </cell>
        </row>
        <row r="35">
          <cell r="F35">
            <v>7680.4</v>
          </cell>
        </row>
        <row r="36">
          <cell r="F36">
            <v>5042</v>
          </cell>
        </row>
        <row r="37">
          <cell r="F37">
            <v>67.400000000000006</v>
          </cell>
        </row>
        <row r="38">
          <cell r="F38">
            <v>1936.9</v>
          </cell>
        </row>
        <row r="39">
          <cell r="F39">
            <v>73.7</v>
          </cell>
        </row>
        <row r="40">
          <cell r="F40">
            <v>379</v>
          </cell>
        </row>
        <row r="41">
          <cell r="F41">
            <v>118.3</v>
          </cell>
        </row>
        <row r="42">
          <cell r="F42">
            <v>63.1</v>
          </cell>
        </row>
        <row r="43">
          <cell r="F43">
            <v>424</v>
          </cell>
        </row>
        <row r="44">
          <cell r="F44">
            <v>133.4</v>
          </cell>
        </row>
        <row r="45">
          <cell r="F45">
            <v>94.8</v>
          </cell>
        </row>
        <row r="46">
          <cell r="F46">
            <v>1621.4</v>
          </cell>
        </row>
        <row r="47">
          <cell r="F47">
            <v>462.9</v>
          </cell>
        </row>
        <row r="48">
          <cell r="F48">
            <v>95.4</v>
          </cell>
        </row>
        <row r="49">
          <cell r="F49">
            <v>74.2</v>
          </cell>
        </row>
        <row r="50">
          <cell r="F50">
            <v>3.1</v>
          </cell>
        </row>
        <row r="51">
          <cell r="F51">
            <v>939.1</v>
          </cell>
        </row>
        <row r="52">
          <cell r="F52">
            <v>9</v>
          </cell>
        </row>
        <row r="53">
          <cell r="F53">
            <v>0</v>
          </cell>
        </row>
        <row r="54">
          <cell r="F54">
            <v>37.700000000000003</v>
          </cell>
        </row>
        <row r="55">
          <cell r="F55">
            <v>0</v>
          </cell>
        </row>
        <row r="56">
          <cell r="F56">
            <v>74.3</v>
          </cell>
        </row>
        <row r="57">
          <cell r="F57">
            <v>8854.9</v>
          </cell>
        </row>
        <row r="58">
          <cell r="F58">
            <v>2138.8000000000002</v>
          </cell>
        </row>
        <row r="59">
          <cell r="F59">
            <v>6716.1</v>
          </cell>
        </row>
        <row r="60">
          <cell r="F60">
            <v>3482.9</v>
          </cell>
        </row>
        <row r="61">
          <cell r="F61">
            <v>2343.6</v>
          </cell>
        </row>
        <row r="62">
          <cell r="F62">
            <v>0</v>
          </cell>
        </row>
        <row r="63">
          <cell r="F63">
            <v>889.6</v>
          </cell>
        </row>
        <row r="64">
          <cell r="F64">
            <v>0</v>
          </cell>
        </row>
        <row r="65">
          <cell r="F65">
            <v>0</v>
          </cell>
        </row>
        <row r="66">
          <cell r="F66">
            <v>0</v>
          </cell>
        </row>
        <row r="67">
          <cell r="F67">
            <v>121.5</v>
          </cell>
        </row>
        <row r="68">
          <cell r="F68">
            <v>756</v>
          </cell>
        </row>
        <row r="69">
          <cell r="F69">
            <v>88.3</v>
          </cell>
        </row>
        <row r="70">
          <cell r="F70">
            <v>1.8</v>
          </cell>
        </row>
        <row r="71">
          <cell r="F71">
            <v>34</v>
          </cell>
        </row>
        <row r="72">
          <cell r="F72">
            <v>0.6</v>
          </cell>
        </row>
        <row r="73">
          <cell r="F73">
            <v>9.5</v>
          </cell>
        </row>
        <row r="74">
          <cell r="F74">
            <v>4.0999999999999996</v>
          </cell>
        </row>
        <row r="75">
          <cell r="F75">
            <v>617.70000000000005</v>
          </cell>
        </row>
        <row r="76">
          <cell r="F76">
            <v>4381.3999999999996</v>
          </cell>
        </row>
        <row r="77">
          <cell r="F77">
            <v>2884.7</v>
          </cell>
        </row>
        <row r="78">
          <cell r="F78">
            <v>31.3</v>
          </cell>
        </row>
        <row r="79">
          <cell r="F79">
            <v>1118.0999999999999</v>
          </cell>
        </row>
        <row r="80">
          <cell r="F80">
            <v>51.2</v>
          </cell>
        </row>
        <row r="81">
          <cell r="F81">
            <v>209.4</v>
          </cell>
        </row>
        <row r="82">
          <cell r="F82">
            <v>75.7</v>
          </cell>
        </row>
        <row r="83">
          <cell r="F83">
            <v>0</v>
          </cell>
        </row>
        <row r="84">
          <cell r="F84">
            <v>11</v>
          </cell>
        </row>
        <row r="85">
          <cell r="F85">
            <v>0</v>
          </cell>
        </row>
        <row r="86">
          <cell r="F86">
            <v>0</v>
          </cell>
        </row>
        <row r="87">
          <cell r="F87">
            <v>527.4</v>
          </cell>
        </row>
        <row r="88">
          <cell r="F88">
            <v>174.2</v>
          </cell>
        </row>
        <row r="89">
          <cell r="F89">
            <v>1.5</v>
          </cell>
        </row>
        <row r="90">
          <cell r="F90">
            <v>67.599999999999994</v>
          </cell>
        </row>
        <row r="91">
          <cell r="F91">
            <v>3.1</v>
          </cell>
        </row>
        <row r="92">
          <cell r="F92">
            <v>18.7</v>
          </cell>
        </row>
        <row r="93">
          <cell r="F93">
            <v>7.1</v>
          </cell>
        </row>
        <row r="94">
          <cell r="F94">
            <v>93.3</v>
          </cell>
        </row>
        <row r="95">
          <cell r="F95">
            <v>21.9</v>
          </cell>
        </row>
        <row r="96">
          <cell r="F96">
            <v>72.099999999999994</v>
          </cell>
        </row>
        <row r="97">
          <cell r="F97">
            <v>36.299999999999997</v>
          </cell>
        </row>
        <row r="98">
          <cell r="F98">
            <v>9.1999999999999993</v>
          </cell>
        </row>
        <row r="99">
          <cell r="F99">
            <v>4</v>
          </cell>
        </row>
        <row r="100">
          <cell r="F100">
            <v>18.399999999999999</v>
          </cell>
        </row>
        <row r="101">
          <cell r="F101">
            <v>1351.9</v>
          </cell>
        </row>
        <row r="102">
          <cell r="F102">
            <v>176.2</v>
          </cell>
        </row>
        <row r="103">
          <cell r="F103">
            <v>324.10000000000002</v>
          </cell>
        </row>
        <row r="104">
          <cell r="F104">
            <v>24</v>
          </cell>
        </row>
        <row r="105">
          <cell r="F105">
            <v>73.8</v>
          </cell>
        </row>
        <row r="106">
          <cell r="F106">
            <v>7.6</v>
          </cell>
        </row>
        <row r="107">
          <cell r="F107">
            <v>488.1</v>
          </cell>
        </row>
        <row r="108">
          <cell r="F108">
            <v>109.7</v>
          </cell>
        </row>
        <row r="109">
          <cell r="F109">
            <v>0</v>
          </cell>
        </row>
        <row r="110">
          <cell r="F110">
            <v>28.6</v>
          </cell>
        </row>
        <row r="111">
          <cell r="F111">
            <v>0.5</v>
          </cell>
        </row>
        <row r="112">
          <cell r="F112">
            <v>0</v>
          </cell>
        </row>
        <row r="113">
          <cell r="F113">
            <v>21.5</v>
          </cell>
        </row>
        <row r="114">
          <cell r="F114">
            <v>0</v>
          </cell>
        </row>
        <row r="115">
          <cell r="F115">
            <v>35.9</v>
          </cell>
        </row>
        <row r="116">
          <cell r="F116">
            <v>37.6</v>
          </cell>
        </row>
        <row r="117">
          <cell r="F117">
            <v>0</v>
          </cell>
        </row>
        <row r="118">
          <cell r="F118">
            <v>10.199999999999999</v>
          </cell>
        </row>
        <row r="119">
          <cell r="F119">
            <v>0</v>
          </cell>
        </row>
        <row r="120">
          <cell r="F120">
            <v>0</v>
          </cell>
        </row>
        <row r="121">
          <cell r="F121">
            <v>0</v>
          </cell>
        </row>
        <row r="122">
          <cell r="F122">
            <v>0</v>
          </cell>
        </row>
        <row r="123">
          <cell r="F123">
            <v>0</v>
          </cell>
        </row>
        <row r="124">
          <cell r="F124">
            <v>7.9</v>
          </cell>
        </row>
        <row r="125">
          <cell r="F125">
            <v>3.3</v>
          </cell>
        </row>
        <row r="126">
          <cell r="F126">
            <v>2.9</v>
          </cell>
        </row>
        <row r="129">
          <cell r="F129">
            <v>0</v>
          </cell>
        </row>
        <row r="131">
          <cell r="F131">
            <v>34.200000000000003</v>
          </cell>
        </row>
        <row r="132">
          <cell r="F132">
            <v>0</v>
          </cell>
        </row>
        <row r="133">
          <cell r="F133">
            <v>0</v>
          </cell>
        </row>
        <row r="134">
          <cell r="F134">
            <v>0</v>
          </cell>
        </row>
        <row r="135">
          <cell r="F135">
            <v>0</v>
          </cell>
        </row>
        <row r="136">
          <cell r="F136">
            <v>0</v>
          </cell>
        </row>
        <row r="137">
          <cell r="F137">
            <v>0</v>
          </cell>
        </row>
        <row r="138">
          <cell r="F138">
            <v>0</v>
          </cell>
        </row>
        <row r="139">
          <cell r="F139">
            <v>0</v>
          </cell>
        </row>
        <row r="140">
          <cell r="F140">
            <v>0</v>
          </cell>
        </row>
        <row r="141">
          <cell r="F141">
            <v>0</v>
          </cell>
        </row>
        <row r="142">
          <cell r="F142">
            <v>0</v>
          </cell>
        </row>
        <row r="143">
          <cell r="F143">
            <v>0</v>
          </cell>
        </row>
        <row r="144">
          <cell r="F144">
            <v>0</v>
          </cell>
        </row>
        <row r="145">
          <cell r="F145">
            <v>0</v>
          </cell>
        </row>
        <row r="146">
          <cell r="F146">
            <v>0</v>
          </cell>
        </row>
        <row r="147">
          <cell r="F147">
            <v>0</v>
          </cell>
        </row>
        <row r="152">
          <cell r="F152">
            <v>0</v>
          </cell>
        </row>
        <row r="153">
          <cell r="F153">
            <v>0</v>
          </cell>
        </row>
        <row r="157">
          <cell r="F157">
            <v>32.1</v>
          </cell>
        </row>
        <row r="158">
          <cell r="F158">
            <v>32.1</v>
          </cell>
        </row>
        <row r="159">
          <cell r="F159">
            <v>0</v>
          </cell>
        </row>
        <row r="160">
          <cell r="F160">
            <v>0</v>
          </cell>
        </row>
        <row r="161">
          <cell r="F161">
            <v>0</v>
          </cell>
        </row>
        <row r="162">
          <cell r="F162">
            <v>0</v>
          </cell>
        </row>
        <row r="163">
          <cell r="F163">
            <v>0</v>
          </cell>
        </row>
        <row r="164">
          <cell r="F164">
            <v>2</v>
          </cell>
        </row>
        <row r="165">
          <cell r="F165">
            <v>0</v>
          </cell>
        </row>
        <row r="166">
          <cell r="F166">
            <v>0.1</v>
          </cell>
        </row>
        <row r="167">
          <cell r="F167">
            <v>0</v>
          </cell>
        </row>
        <row r="168">
          <cell r="F168">
            <v>0</v>
          </cell>
        </row>
        <row r="169">
          <cell r="F169">
            <v>0</v>
          </cell>
        </row>
        <row r="170">
          <cell r="F170">
            <v>0</v>
          </cell>
        </row>
        <row r="171">
          <cell r="F171">
            <v>0</v>
          </cell>
        </row>
        <row r="172">
          <cell r="F172">
            <v>0</v>
          </cell>
        </row>
        <row r="173">
          <cell r="F173">
            <v>0</v>
          </cell>
        </row>
        <row r="174">
          <cell r="F174">
            <v>0</v>
          </cell>
        </row>
        <row r="175">
          <cell r="F175">
            <v>0</v>
          </cell>
        </row>
        <row r="176">
          <cell r="F176">
            <v>0</v>
          </cell>
        </row>
        <row r="177">
          <cell r="F177">
            <v>0</v>
          </cell>
        </row>
        <row r="178">
          <cell r="F178">
            <v>0</v>
          </cell>
        </row>
        <row r="179">
          <cell r="F179">
            <v>0.1</v>
          </cell>
        </row>
        <row r="180">
          <cell r="F180">
            <v>0</v>
          </cell>
        </row>
        <row r="181">
          <cell r="F181">
            <v>0</v>
          </cell>
        </row>
        <row r="182">
          <cell r="F182">
            <v>0</v>
          </cell>
        </row>
        <row r="183">
          <cell r="F183">
            <v>0</v>
          </cell>
        </row>
        <row r="184">
          <cell r="F184">
            <v>0</v>
          </cell>
        </row>
        <row r="185">
          <cell r="F185">
            <v>0</v>
          </cell>
        </row>
        <row r="186">
          <cell r="F186">
            <v>0</v>
          </cell>
        </row>
        <row r="187">
          <cell r="F187">
            <v>0</v>
          </cell>
        </row>
        <row r="188">
          <cell r="F188">
            <v>0</v>
          </cell>
        </row>
        <row r="189">
          <cell r="F189">
            <v>629.1</v>
          </cell>
        </row>
        <row r="190">
          <cell r="F190">
            <v>0</v>
          </cell>
        </row>
        <row r="191">
          <cell r="F191">
            <v>0</v>
          </cell>
        </row>
        <row r="192">
          <cell r="F192">
            <v>49</v>
          </cell>
        </row>
        <row r="193">
          <cell r="F193">
            <v>0</v>
          </cell>
        </row>
        <row r="194">
          <cell r="F194">
            <v>0</v>
          </cell>
        </row>
        <row r="195">
          <cell r="F195">
            <v>0</v>
          </cell>
        </row>
        <row r="196">
          <cell r="F196">
            <v>49</v>
          </cell>
        </row>
        <row r="197">
          <cell r="F197">
            <v>1.8</v>
          </cell>
        </row>
        <row r="198">
          <cell r="F198">
            <v>0</v>
          </cell>
        </row>
        <row r="199">
          <cell r="F199">
            <v>0</v>
          </cell>
        </row>
        <row r="200">
          <cell r="F200">
            <v>0</v>
          </cell>
        </row>
        <row r="201">
          <cell r="F201">
            <v>196.5</v>
          </cell>
        </row>
        <row r="202">
          <cell r="F202">
            <v>95.2</v>
          </cell>
        </row>
        <row r="203">
          <cell r="F203">
            <v>0</v>
          </cell>
        </row>
        <row r="204">
          <cell r="F204">
            <v>286.60000000000002</v>
          </cell>
        </row>
        <row r="205">
          <cell r="F205">
            <v>1.6</v>
          </cell>
        </row>
        <row r="206">
          <cell r="F206">
            <v>21.8</v>
          </cell>
        </row>
        <row r="207">
          <cell r="F207">
            <v>0</v>
          </cell>
        </row>
        <row r="208">
          <cell r="F208">
            <v>0</v>
          </cell>
        </row>
        <row r="209">
          <cell r="F209">
            <v>0</v>
          </cell>
        </row>
        <row r="210">
          <cell r="F210">
            <v>0</v>
          </cell>
        </row>
        <row r="211">
          <cell r="F211">
            <v>0</v>
          </cell>
        </row>
        <row r="212">
          <cell r="F212">
            <v>0</v>
          </cell>
        </row>
        <row r="213">
          <cell r="F213">
            <v>0</v>
          </cell>
        </row>
        <row r="214">
          <cell r="F214">
            <v>0</v>
          </cell>
        </row>
        <row r="215">
          <cell r="F215">
            <v>41.2</v>
          </cell>
        </row>
        <row r="216">
          <cell r="F216">
            <v>5.6</v>
          </cell>
        </row>
        <row r="217">
          <cell r="F217">
            <v>0.3</v>
          </cell>
        </row>
        <row r="218">
          <cell r="F218">
            <v>49.4</v>
          </cell>
        </row>
        <row r="219">
          <cell r="F219">
            <v>0</v>
          </cell>
        </row>
        <row r="220">
          <cell r="F220">
            <v>127.9</v>
          </cell>
        </row>
        <row r="221">
          <cell r="F221">
            <v>11.8</v>
          </cell>
        </row>
        <row r="222">
          <cell r="F222">
            <v>1.7</v>
          </cell>
        </row>
        <row r="223">
          <cell r="F223">
            <v>114.4</v>
          </cell>
        </row>
        <row r="224">
          <cell r="F224">
            <v>19.2</v>
          </cell>
        </row>
        <row r="225">
          <cell r="F225">
            <v>0</v>
          </cell>
        </row>
        <row r="226">
          <cell r="F226">
            <v>16.7</v>
          </cell>
        </row>
        <row r="227">
          <cell r="F227">
            <v>0</v>
          </cell>
        </row>
        <row r="228">
          <cell r="F228">
            <v>0</v>
          </cell>
        </row>
        <row r="229">
          <cell r="F229">
            <v>0</v>
          </cell>
        </row>
        <row r="230">
          <cell r="F230">
            <v>0.3</v>
          </cell>
        </row>
        <row r="231">
          <cell r="F231">
            <v>0</v>
          </cell>
        </row>
        <row r="232">
          <cell r="F232">
            <v>2</v>
          </cell>
        </row>
        <row r="234">
          <cell r="F234">
            <v>0.6</v>
          </cell>
        </row>
        <row r="235">
          <cell r="F235">
            <v>0</v>
          </cell>
        </row>
        <row r="236">
          <cell r="F236">
            <v>0</v>
          </cell>
        </row>
        <row r="237">
          <cell r="F237">
            <v>63993.2</v>
          </cell>
        </row>
        <row r="238">
          <cell r="F238">
            <v>49050.2</v>
          </cell>
        </row>
        <row r="239">
          <cell r="F239">
            <v>8854.9</v>
          </cell>
        </row>
        <row r="240">
          <cell r="F240">
            <v>3233.2</v>
          </cell>
        </row>
        <row r="241">
          <cell r="F241">
            <v>2261.8000000000002</v>
          </cell>
        </row>
        <row r="242">
          <cell r="F242">
            <v>18108</v>
          </cell>
        </row>
        <row r="243">
          <cell r="F243">
            <v>1296.7</v>
          </cell>
        </row>
        <row r="244">
          <cell r="F244">
            <v>25091.5</v>
          </cell>
        </row>
        <row r="245">
          <cell r="F245">
            <v>6983.5</v>
          </cell>
        </row>
        <row r="246">
          <cell r="F246">
            <v>49.4</v>
          </cell>
        </row>
        <row r="247">
          <cell r="F247">
            <v>208.8</v>
          </cell>
        </row>
        <row r="248">
          <cell r="F248">
            <v>558.29999999999995</v>
          </cell>
        </row>
        <row r="249">
          <cell r="F249">
            <v>50.6</v>
          </cell>
        </row>
        <row r="250">
          <cell r="F250">
            <v>74.2</v>
          </cell>
        </row>
        <row r="251">
          <cell r="F251">
            <v>11794</v>
          </cell>
        </row>
        <row r="252">
          <cell r="F252">
            <v>11041.9</v>
          </cell>
        </row>
        <row r="253">
          <cell r="F253">
            <v>10141.700000000001</v>
          </cell>
        </row>
        <row r="254">
          <cell r="F254">
            <v>900.2</v>
          </cell>
        </row>
        <row r="255">
          <cell r="F255">
            <v>92.8</v>
          </cell>
        </row>
        <row r="256">
          <cell r="F256">
            <v>659.3</v>
          </cell>
        </row>
        <row r="257">
          <cell r="F257">
            <v>617.70000000000005</v>
          </cell>
        </row>
        <row r="258">
          <cell r="F258">
            <v>41.6</v>
          </cell>
        </row>
        <row r="260">
          <cell r="F260">
            <v>17204.8</v>
          </cell>
        </row>
      </sheetData>
      <sheetData sheetId="1"/>
      <sheetData sheetId="2" refreshError="1"/>
      <sheetData sheetId="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4"/>
      <sheetName val="Незав.пр-во "/>
      <sheetName val="InputT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
      <sheetName val="Шифр"/>
      <sheetName val="шахматка"/>
      <sheetName val="скм"/>
      <sheetName val="Д-К"/>
      <sheetName val="ФП"/>
      <sheetName val="БП"/>
      <sheetName val="пэс"/>
      <sheetName val="свод по ЦФО"/>
      <sheetName val="1.1 испол"/>
      <sheetName val="1.1"/>
      <sheetName val="1.2 испол"/>
      <sheetName val="1.2"/>
      <sheetName val="1.3"/>
      <sheetName val="1.4 испол"/>
      <sheetName val="1.4"/>
      <sheetName val="2.1.1 испол"/>
      <sheetName val="2.1.1"/>
      <sheetName val="2.1.2 испол"/>
      <sheetName val="2.1.2"/>
      <sheetName val="2.1.3"/>
      <sheetName val="2.1.4 испол"/>
      <sheetName val="2.1.4"/>
      <sheetName val="2.2 "/>
      <sheetName val="2.2 испол"/>
      <sheetName val="2.2"/>
      <sheetName val="2.3"/>
      <sheetName val="2.3 испол"/>
      <sheetName val="2.4"/>
      <sheetName val="2.5"/>
      <sheetName val="3 испол"/>
      <sheetName val="3 "/>
      <sheetName val="4 испол"/>
      <sheetName val="4"/>
      <sheetName val="5 испол"/>
      <sheetName val="5"/>
      <sheetName val="6 испол"/>
      <sheetName val="6"/>
      <sheetName val="7 испол"/>
      <sheetName val="7"/>
      <sheetName val="8"/>
      <sheetName val="9 испол"/>
      <sheetName val="9"/>
      <sheetName val="10 испол"/>
      <sheetName val="10"/>
      <sheetName val="испол непред"/>
      <sheetName val="непред"/>
      <sheetName val="цфо22"/>
      <sheetName val="цфо23"/>
      <sheetName val="цфо24"/>
      <sheetName val="цфо25"/>
      <sheetName val="цфо26"/>
      <sheetName val="цфо27"/>
      <sheetName val="цфо28"/>
      <sheetName val="цфо29"/>
      <sheetName val="цфо30"/>
      <sheetName val="цфо31"/>
      <sheetName val="цфо32"/>
      <sheetName val="цфо33"/>
      <sheetName val="цфо34"/>
      <sheetName val="цфо35"/>
      <sheetName val="цфо36"/>
    </sheetNames>
    <sheetDataSet>
      <sheetData sheetId="0">
        <row r="1">
          <cell r="A1" t="str">
            <v>Корпорация " ДТЭК "</v>
          </cell>
        </row>
        <row r="2">
          <cell r="A2" t="str">
            <v>ООО " ПЭС " Горэнерго "</v>
          </cell>
        </row>
        <row r="3">
          <cell r="A3" t="str">
            <v>ООО " В.Т. Компания "</v>
          </cell>
        </row>
        <row r="4">
          <cell r="A4" t="str">
            <v>ОАО " Павлоградуголь "</v>
          </cell>
        </row>
        <row r="5">
          <cell r="A5" t="str">
            <v>ОАО " Шахта " Комсомолец Донбасса "</v>
          </cell>
        </row>
        <row r="6">
          <cell r="A6" t="str">
            <v>ООО " Востокэнерго "</v>
          </cell>
        </row>
        <row r="7">
          <cell r="A7" t="str">
            <v>ООО " Техремпоставка "</v>
          </cell>
        </row>
        <row r="8">
          <cell r="A8" t="str">
            <v>ООО " Сервис-Инвест "</v>
          </cell>
        </row>
        <row r="9">
          <cell r="A9" t="str">
            <v>ОАО " ПЭС " Энергоуголь "</v>
          </cell>
        </row>
        <row r="10">
          <cell r="A10" t="str">
            <v>ООО " Энергопроект "</v>
          </cell>
        </row>
        <row r="11">
          <cell r="A11" t="str">
            <v>ООО " Укрэлектросетьстрой "</v>
          </cell>
        </row>
        <row r="12">
          <cell r="A12" t="str">
            <v>ООО " Электроналадка "</v>
          </cell>
        </row>
        <row r="13">
          <cell r="A13" t="str">
            <v>ООО " Новатор-Спецстрой "</v>
          </cell>
        </row>
        <row r="14">
          <cell r="A14" t="str">
            <v>ООО " Социс "</v>
          </cell>
        </row>
        <row r="15">
          <cell r="A15" t="str">
            <v>ДП " Углехимическая лаборатория " ООО " ПЭС " Горэнерго "</v>
          </cell>
        </row>
        <row r="16">
          <cell r="A16" t="str">
            <v>ДП " Дзержинскэкоэнергоресурс " ООО " ПЭС " Горэнерго "</v>
          </cell>
        </row>
        <row r="17">
          <cell r="A17" t="str">
            <v>ООО " Моспинское УПП "</v>
          </cell>
        </row>
        <row r="18">
          <cell r="A18" t="str">
            <v>СЕ " Степановское УПП " ООО " ПЭС " Горэнерго "</v>
          </cell>
        </row>
        <row r="19">
          <cell r="A19" t="str">
            <v>ООО " Укрэкоуголь "</v>
          </cell>
        </row>
        <row r="20">
          <cell r="A20" t="str">
            <v>ООО " Первый  Советник "</v>
          </cell>
        </row>
        <row r="21">
          <cell r="A21" t="str">
            <v>ЦОФ Павлоградская</v>
          </cell>
        </row>
        <row r="22">
          <cell r="A22" t="str">
            <v>ЦОФ Кураховская</v>
          </cell>
        </row>
        <row r="23">
          <cell r="A23" t="str">
            <v>ООО "Сервисное предприятие"</v>
          </cell>
        </row>
        <row r="24">
          <cell r="A24" t="str">
            <v>ООО "Першотравенский РМЗ"</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5_97"/>
      <sheetName val="Ф1_97"/>
      <sheetName val="Ф2_97"/>
      <sheetName val="Ф3_97"/>
      <sheetName val="Ф4_97"/>
      <sheetName val="Ф6_97"/>
      <sheetName val="assump"/>
      <sheetName val="Setup"/>
      <sheetName val="Исходные данные"/>
      <sheetName val="Лист1"/>
      <sheetName val="1-В 1 Апр. БО"/>
      <sheetName val="PR"/>
      <sheetName val="balance"/>
      <sheetName val="импортеры99"/>
      <sheetName val="импортеры96"/>
      <sheetName val="импортеры97"/>
      <sheetName val="база"/>
      <sheetName val="ЛОМ_УКР"/>
      <sheetName val="Чугун_Украина"/>
      <sheetName val="СС_ТП"/>
      <sheetName val="Планы2"/>
      <sheetName val="План_ноября07_с_долгами"/>
      <sheetName val="_Т8"/>
      <sheetName val="Исходные_данные"/>
      <sheetName val="1-В_1_Апр__БО"/>
      <sheetName val="предприятия"/>
      <sheetName val="Ф2_1 Бюджет доходов и расходов"/>
      <sheetName val="Исходные_данные1"/>
      <sheetName val="1-В_1_Апр__БО1"/>
      <sheetName val="Исходные_данные2"/>
      <sheetName val="1-В_1_Апр__БО2"/>
      <sheetName val="Исходные_данные3"/>
      <sheetName val="1-В_1_Апр__БО3"/>
      <sheetName val="Ф2_1_Бюджет_доходов_и_расходов"/>
      <sheetName val="Ф2_1_Бюджет_доходов_и_расходов1"/>
      <sheetName val="Исходные_данные4"/>
      <sheetName val="1-В_1_Апр__БО4"/>
      <sheetName val="сортамент"/>
      <sheetName val="Цехи КМК"/>
      <sheetName val="Компании"/>
      <sheetName val="Цехи_КМК"/>
      <sheetName val="Выключатели"/>
      <sheetName val="Реализация 1 квартал прогноз"/>
      <sheetName val="Ф2_1_Бюджет_доходов_и_расходов2"/>
      <sheetName val="Цехи_КМК1"/>
    </sheetNames>
    <sheetDataSet>
      <sheetData sheetId="0" refreshError="1">
        <row r="3">
          <cell r="A3" t="str">
            <v>ферросплав</v>
          </cell>
          <cell r="B3" t="str">
            <v>G021</v>
          </cell>
          <cell r="C3" t="str">
            <v>First_G022</v>
          </cell>
          <cell r="D3">
            <v>35431</v>
          </cell>
          <cell r="E3">
            <v>35462</v>
          </cell>
          <cell r="F3">
            <v>35490</v>
          </cell>
          <cell r="G3">
            <v>35521</v>
          </cell>
          <cell r="H3">
            <v>35551</v>
          </cell>
          <cell r="I3">
            <v>35582</v>
          </cell>
          <cell r="J3">
            <v>35612</v>
          </cell>
          <cell r="K3">
            <v>35643</v>
          </cell>
          <cell r="L3">
            <v>35674</v>
          </cell>
          <cell r="M3">
            <v>35704</v>
          </cell>
          <cell r="N3">
            <v>35735</v>
          </cell>
          <cell r="O3">
            <v>35765</v>
          </cell>
        </row>
        <row r="4">
          <cell r="A4" t="str">
            <v>72021</v>
          </cell>
          <cell r="B4" t="str">
            <v>00186275</v>
          </cell>
          <cell r="C4" t="str">
            <v>АО КОСОГОРСКИЙ МЕТАЛЛУРГИЧЕСКИЙ З-Д</v>
          </cell>
          <cell r="D4">
            <v>65</v>
          </cell>
          <cell r="E4">
            <v>65</v>
          </cell>
          <cell r="F4">
            <v>68</v>
          </cell>
          <cell r="G4">
            <v>65</v>
          </cell>
          <cell r="H4">
            <v>68</v>
          </cell>
          <cell r="I4">
            <v>739</v>
          </cell>
          <cell r="J4">
            <v>69</v>
          </cell>
          <cell r="K4">
            <v>485</v>
          </cell>
          <cell r="L4">
            <v>739</v>
          </cell>
          <cell r="M4">
            <v>0</v>
          </cell>
          <cell r="N4">
            <v>485</v>
          </cell>
          <cell r="O4">
            <v>739</v>
          </cell>
        </row>
        <row r="5">
          <cell r="A5" t="str">
            <v>72021</v>
          </cell>
          <cell r="B5" t="str">
            <v>36924702</v>
          </cell>
          <cell r="C5" t="str">
            <v>ЗАО "СПЕЦСТАЛЬКОНСТРУКЦИЯ"</v>
          </cell>
          <cell r="D5">
            <v>298</v>
          </cell>
          <cell r="E5">
            <v>298</v>
          </cell>
          <cell r="F5">
            <v>57</v>
          </cell>
          <cell r="G5">
            <v>63</v>
          </cell>
          <cell r="H5">
            <v>114</v>
          </cell>
          <cell r="I5">
            <v>57</v>
          </cell>
          <cell r="J5">
            <v>57</v>
          </cell>
          <cell r="K5">
            <v>47</v>
          </cell>
          <cell r="L5">
            <v>0</v>
          </cell>
          <cell r="M5">
            <v>63</v>
          </cell>
          <cell r="N5">
            <v>47</v>
          </cell>
        </row>
        <row r="6">
          <cell r="A6" t="str">
            <v>72021</v>
          </cell>
          <cell r="B6" t="str">
            <v>24713319</v>
          </cell>
          <cell r="C6" t="str">
            <v>ООО "ВАЛГАС"</v>
          </cell>
          <cell r="D6">
            <v>69</v>
          </cell>
          <cell r="E6">
            <v>64</v>
          </cell>
          <cell r="F6">
            <v>62</v>
          </cell>
          <cell r="G6">
            <v>67</v>
          </cell>
          <cell r="H6">
            <v>129</v>
          </cell>
          <cell r="I6">
            <v>129</v>
          </cell>
          <cell r="J6">
            <v>112</v>
          </cell>
          <cell r="K6">
            <v>65</v>
          </cell>
          <cell r="L6">
            <v>65</v>
          </cell>
          <cell r="M6">
            <v>0</v>
          </cell>
          <cell r="N6">
            <v>0</v>
          </cell>
          <cell r="O6">
            <v>112</v>
          </cell>
        </row>
        <row r="7">
          <cell r="A7" t="str">
            <v>72021</v>
          </cell>
          <cell r="B7" t="str">
            <v>12141734</v>
          </cell>
          <cell r="C7" t="str">
            <v>МГП"КОНТАКТ"</v>
          </cell>
          <cell r="D7">
            <v>272</v>
          </cell>
          <cell r="E7">
            <v>69</v>
          </cell>
          <cell r="F7">
            <v>272</v>
          </cell>
          <cell r="G7">
            <v>69</v>
          </cell>
          <cell r="H7">
            <v>272</v>
          </cell>
          <cell r="I7">
            <v>0</v>
          </cell>
          <cell r="J7">
            <v>0</v>
          </cell>
          <cell r="K7">
            <v>0</v>
          </cell>
          <cell r="L7">
            <v>0</v>
          </cell>
          <cell r="M7">
            <v>0</v>
          </cell>
          <cell r="N7">
            <v>0</v>
          </cell>
          <cell r="O7">
            <v>69</v>
          </cell>
        </row>
        <row r="8">
          <cell r="A8" t="str">
            <v>72021</v>
          </cell>
          <cell r="B8" t="str">
            <v>05757707</v>
          </cell>
          <cell r="C8" t="str">
            <v>АО"АЛАПАЕВСКИЙ МЕТАЛЛУРГИЧЕСКИЙ ЗАВОД"</v>
          </cell>
          <cell r="D8">
            <v>69</v>
          </cell>
          <cell r="E8">
            <v>134</v>
          </cell>
          <cell r="F8">
            <v>69</v>
          </cell>
          <cell r="G8">
            <v>134</v>
          </cell>
          <cell r="H8">
            <v>134</v>
          </cell>
          <cell r="I8">
            <v>0</v>
          </cell>
          <cell r="J8">
            <v>65</v>
          </cell>
        </row>
        <row r="9">
          <cell r="A9" t="str">
            <v>72021</v>
          </cell>
          <cell r="B9" t="str">
            <v>41055881</v>
          </cell>
          <cell r="C9" t="str">
            <v>ООО ФИРМА "СИБАРКО"</v>
          </cell>
          <cell r="D9">
            <v>64</v>
          </cell>
          <cell r="E9">
            <v>66</v>
          </cell>
          <cell r="F9">
            <v>64</v>
          </cell>
          <cell r="G9">
            <v>66</v>
          </cell>
          <cell r="H9">
            <v>0</v>
          </cell>
          <cell r="I9">
            <v>0</v>
          </cell>
          <cell r="J9">
            <v>66</v>
          </cell>
        </row>
        <row r="10">
          <cell r="A10" t="str">
            <v>72021</v>
          </cell>
          <cell r="B10" t="str">
            <v>32284163</v>
          </cell>
          <cell r="C10" t="str">
            <v>АКЦИОНЕРНОЕ ОБЩ-ВО "НИКОМ ЭЛЕКТРОНИК"</v>
          </cell>
          <cell r="D10">
            <v>69</v>
          </cell>
          <cell r="E10">
            <v>69</v>
          </cell>
          <cell r="F10">
            <v>0</v>
          </cell>
          <cell r="G10">
            <v>69</v>
          </cell>
        </row>
        <row r="11">
          <cell r="A11" t="str">
            <v>72021</v>
          </cell>
          <cell r="B11" t="str">
            <v>44127718</v>
          </cell>
          <cell r="C11" t="str">
            <v>ООО КОММЕРЧЕСКИЙ ЦЕНТР АМЗ</v>
          </cell>
          <cell r="D11">
            <v>69</v>
          </cell>
          <cell r="E11">
            <v>69</v>
          </cell>
          <cell r="F11">
            <v>0</v>
          </cell>
          <cell r="G11">
            <v>0</v>
          </cell>
          <cell r="H11">
            <v>0</v>
          </cell>
          <cell r="I11">
            <v>69</v>
          </cell>
        </row>
        <row r="12">
          <cell r="A12" t="str">
            <v>72021</v>
          </cell>
          <cell r="B12" t="str">
            <v>40564876</v>
          </cell>
          <cell r="C12" t="str">
            <v>ООО "ЭКСПРЕСС"</v>
          </cell>
          <cell r="D12">
            <v>69</v>
          </cell>
          <cell r="E12">
            <v>69</v>
          </cell>
          <cell r="F12">
            <v>0</v>
          </cell>
          <cell r="G12">
            <v>0</v>
          </cell>
          <cell r="H12">
            <v>0</v>
          </cell>
          <cell r="I12">
            <v>0</v>
          </cell>
          <cell r="J12">
            <v>0</v>
          </cell>
          <cell r="K12">
            <v>0</v>
          </cell>
          <cell r="L12">
            <v>0</v>
          </cell>
          <cell r="M12">
            <v>0</v>
          </cell>
          <cell r="N12">
            <v>0</v>
          </cell>
          <cell r="O12">
            <v>69</v>
          </cell>
        </row>
        <row r="13">
          <cell r="A13" t="str">
            <v>72021</v>
          </cell>
          <cell r="B13" t="str">
            <v>45092608</v>
          </cell>
          <cell r="C13" t="str">
            <v>ООО "ФЕРАН"</v>
          </cell>
          <cell r="D13">
            <v>13</v>
          </cell>
          <cell r="E13">
            <v>26</v>
          </cell>
          <cell r="F13">
            <v>13</v>
          </cell>
          <cell r="G13">
            <v>13</v>
          </cell>
          <cell r="H13">
            <v>0</v>
          </cell>
          <cell r="I13">
            <v>0</v>
          </cell>
          <cell r="J13">
            <v>0</v>
          </cell>
          <cell r="K13">
            <v>0</v>
          </cell>
          <cell r="L13">
            <v>0</v>
          </cell>
          <cell r="M13">
            <v>0</v>
          </cell>
          <cell r="N13">
            <v>0</v>
          </cell>
          <cell r="O13">
            <v>26</v>
          </cell>
        </row>
        <row r="14">
          <cell r="A14" t="str">
            <v>72021</v>
          </cell>
          <cell r="B14" t="str">
            <v>05785299</v>
          </cell>
          <cell r="C14" t="str">
            <v>АООТ "МОСКОВСКИЙ ЭЛЕКТРОДНЫЙ ЗАВОД"</v>
          </cell>
          <cell r="D14">
            <v>14</v>
          </cell>
          <cell r="E14">
            <v>14</v>
          </cell>
        </row>
        <row r="15">
          <cell r="A15" t="str">
            <v>72021</v>
          </cell>
          <cell r="B15" t="str">
            <v>31192571</v>
          </cell>
          <cell r="C15" t="str">
            <v>ТОО "БУРЕВЕСТНИК"</v>
          </cell>
          <cell r="D15">
            <v>14</v>
          </cell>
          <cell r="E15">
            <v>14</v>
          </cell>
          <cell r="F15">
            <v>0</v>
          </cell>
          <cell r="G15">
            <v>14</v>
          </cell>
        </row>
        <row r="16">
          <cell r="A16" t="str">
            <v>72021</v>
          </cell>
          <cell r="B16" t="str">
            <v>44656150</v>
          </cell>
          <cell r="C16" t="str">
            <v>ЗАО ПО "СТАЛЬЗАВОД"</v>
          </cell>
          <cell r="D16">
            <v>4</v>
          </cell>
          <cell r="E16">
            <v>10</v>
          </cell>
          <cell r="F16">
            <v>4</v>
          </cell>
          <cell r="G16">
            <v>10</v>
          </cell>
          <cell r="H16">
            <v>0</v>
          </cell>
          <cell r="I16">
            <v>0</v>
          </cell>
          <cell r="J16">
            <v>0</v>
          </cell>
          <cell r="K16">
            <v>0</v>
          </cell>
          <cell r="L16">
            <v>0</v>
          </cell>
          <cell r="M16">
            <v>4</v>
          </cell>
          <cell r="N16">
            <v>0</v>
          </cell>
          <cell r="O16">
            <v>10</v>
          </cell>
        </row>
        <row r="17">
          <cell r="A17" t="str">
            <v>72022</v>
          </cell>
          <cell r="B17" t="str">
            <v>00186476</v>
          </cell>
          <cell r="C17" t="str">
            <v>КУЗНЕЦКИЕ ФЕРРОСПЛАВЫ</v>
          </cell>
          <cell r="D17">
            <v>7430</v>
          </cell>
          <cell r="E17">
            <v>8063</v>
          </cell>
          <cell r="F17">
            <v>6130</v>
          </cell>
          <cell r="G17">
            <v>6221</v>
          </cell>
          <cell r="H17">
            <v>8368</v>
          </cell>
          <cell r="I17">
            <v>10790</v>
          </cell>
          <cell r="J17">
            <v>5330</v>
          </cell>
          <cell r="K17">
            <v>11700</v>
          </cell>
          <cell r="L17">
            <v>6440</v>
          </cell>
          <cell r="M17">
            <v>6565</v>
          </cell>
          <cell r="N17">
            <v>7150</v>
          </cell>
          <cell r="O17">
            <v>7792</v>
          </cell>
        </row>
        <row r="18">
          <cell r="A18" t="str">
            <v>72022</v>
          </cell>
          <cell r="B18" t="str">
            <v>00186507</v>
          </cell>
          <cell r="C18" t="str">
            <v>"ЧЕЛЯБИНСКИЙ ЭЛЕКТРОМЕТАЛЛУРГИЧЕСКИЙ КОМБИНАТ"</v>
          </cell>
          <cell r="D18">
            <v>2781</v>
          </cell>
          <cell r="E18">
            <v>4301</v>
          </cell>
          <cell r="F18">
            <v>2228</v>
          </cell>
          <cell r="G18">
            <v>9585</v>
          </cell>
          <cell r="H18">
            <v>1681</v>
          </cell>
          <cell r="I18">
            <v>3416</v>
          </cell>
          <cell r="J18">
            <v>8536</v>
          </cell>
          <cell r="K18">
            <v>2474</v>
          </cell>
          <cell r="L18">
            <v>4612</v>
          </cell>
          <cell r="M18">
            <v>4574</v>
          </cell>
          <cell r="N18">
            <v>6267</v>
          </cell>
          <cell r="O18">
            <v>5458</v>
          </cell>
        </row>
        <row r="19">
          <cell r="A19" t="str">
            <v>72022</v>
          </cell>
          <cell r="B19" t="str">
            <v>20879520</v>
          </cell>
          <cell r="C19" t="str">
            <v>ЗАО "УРАЛМАШ-МЕТАЛЛУРГ"                                                     0322</v>
          </cell>
          <cell r="D19">
            <v>199</v>
          </cell>
          <cell r="E19">
            <v>202</v>
          </cell>
          <cell r="F19">
            <v>199</v>
          </cell>
          <cell r="G19">
            <v>202</v>
          </cell>
          <cell r="H19">
            <v>0</v>
          </cell>
          <cell r="I19">
            <v>0</v>
          </cell>
          <cell r="J19">
            <v>0</v>
          </cell>
          <cell r="K19">
            <v>0</v>
          </cell>
          <cell r="L19">
            <v>0</v>
          </cell>
          <cell r="M19">
            <v>0</v>
          </cell>
          <cell r="N19">
            <v>199</v>
          </cell>
          <cell r="O19">
            <v>202</v>
          </cell>
        </row>
        <row r="20">
          <cell r="A20" t="str">
            <v>72022</v>
          </cell>
          <cell r="B20" t="str">
            <v>44651230</v>
          </cell>
          <cell r="C20" t="str">
            <v>АОЗТ "ПОГРУЗЧИК-СЕРВИС"</v>
          </cell>
          <cell r="D20">
            <v>201</v>
          </cell>
          <cell r="E20">
            <v>201</v>
          </cell>
          <cell r="F20">
            <v>0</v>
          </cell>
          <cell r="G20">
            <v>0</v>
          </cell>
          <cell r="H20">
            <v>0</v>
          </cell>
          <cell r="I20">
            <v>201</v>
          </cell>
        </row>
        <row r="21">
          <cell r="A21" t="str">
            <v>72022</v>
          </cell>
          <cell r="B21" t="str">
            <v>32270416</v>
          </cell>
          <cell r="C21" t="str">
            <v>ЗАО "ПРОМТЕХНОЛОГИЯ" 1076</v>
          </cell>
          <cell r="D21">
            <v>138</v>
          </cell>
          <cell r="E21">
            <v>138</v>
          </cell>
          <cell r="F21">
            <v>0</v>
          </cell>
          <cell r="G21">
            <v>0</v>
          </cell>
          <cell r="H21">
            <v>138</v>
          </cell>
        </row>
        <row r="22">
          <cell r="A22" t="str">
            <v>72022</v>
          </cell>
          <cell r="B22" t="str">
            <v>12141734</v>
          </cell>
          <cell r="C22" t="str">
            <v>МГП"КОНТАКТ"</v>
          </cell>
          <cell r="D22">
            <v>133</v>
          </cell>
          <cell r="E22">
            <v>133</v>
          </cell>
          <cell r="F22">
            <v>133</v>
          </cell>
        </row>
        <row r="23">
          <cell r="A23" t="str">
            <v>72022</v>
          </cell>
          <cell r="B23" t="str">
            <v>32114739</v>
          </cell>
          <cell r="C23" t="str">
            <v>ПОО "РАДУГА-1" ФОНД СОЦИАЛЬНОЙ РЕАБИЛИТАЦИИ СПОРТСМЕНОВ-ИНВАЛИДОВ           1872</v>
          </cell>
          <cell r="D23">
            <v>67</v>
          </cell>
          <cell r="E23">
            <v>67</v>
          </cell>
          <cell r="F23">
            <v>0</v>
          </cell>
          <cell r="G23">
            <v>0</v>
          </cell>
          <cell r="H23">
            <v>0</v>
          </cell>
          <cell r="I23">
            <v>0</v>
          </cell>
          <cell r="J23">
            <v>0</v>
          </cell>
          <cell r="K23">
            <v>0</v>
          </cell>
          <cell r="L23">
            <v>0</v>
          </cell>
          <cell r="M23">
            <v>0</v>
          </cell>
          <cell r="N23">
            <v>0</v>
          </cell>
          <cell r="O23">
            <v>67</v>
          </cell>
        </row>
        <row r="24">
          <cell r="A24" t="str">
            <v>72022</v>
          </cell>
          <cell r="B24" t="str">
            <v>36900162</v>
          </cell>
          <cell r="C24" t="str">
            <v>ПРЕДПРИЯТИЕ"ЛАЙН" ЧОФИВА</v>
          </cell>
          <cell r="D24">
            <v>13</v>
          </cell>
          <cell r="E24">
            <v>13</v>
          </cell>
          <cell r="F24">
            <v>0</v>
          </cell>
          <cell r="G24">
            <v>0</v>
          </cell>
          <cell r="H24">
            <v>0</v>
          </cell>
          <cell r="I24">
            <v>0</v>
          </cell>
          <cell r="J24">
            <v>0</v>
          </cell>
          <cell r="K24">
            <v>0</v>
          </cell>
          <cell r="L24">
            <v>0</v>
          </cell>
          <cell r="M24">
            <v>13</v>
          </cell>
        </row>
        <row r="25">
          <cell r="A25" t="str">
            <v>72022</v>
          </cell>
          <cell r="B25" t="str">
            <v>80393812</v>
          </cell>
          <cell r="C25" t="str">
            <v>ИП ПЕРЕБЕЙНОС НИКОЛАЙ НИКОЛАЕВИЧ</v>
          </cell>
          <cell r="D25">
            <v>9</v>
          </cell>
          <cell r="E25">
            <v>9</v>
          </cell>
          <cell r="F25">
            <v>0</v>
          </cell>
          <cell r="G25">
            <v>0</v>
          </cell>
          <cell r="H25">
            <v>9</v>
          </cell>
        </row>
        <row r="26">
          <cell r="A26" t="str">
            <v>72022</v>
          </cell>
          <cell r="B26" t="str">
            <v>32547326</v>
          </cell>
          <cell r="C26" t="str">
            <v>ТОО ФИРМА "МИРАНДА"</v>
          </cell>
          <cell r="D26">
            <v>5</v>
          </cell>
          <cell r="E26">
            <v>5</v>
          </cell>
          <cell r="F26">
            <v>0</v>
          </cell>
          <cell r="G26">
            <v>0</v>
          </cell>
          <cell r="H26">
            <v>0</v>
          </cell>
          <cell r="I26">
            <v>0</v>
          </cell>
          <cell r="J26">
            <v>0</v>
          </cell>
          <cell r="K26">
            <v>5</v>
          </cell>
        </row>
        <row r="27">
          <cell r="A27" t="str">
            <v>72022</v>
          </cell>
          <cell r="B27" t="str">
            <v>45625370</v>
          </cell>
          <cell r="C27" t="str">
            <v>ООО"КААХ"</v>
          </cell>
          <cell r="D27">
            <v>2</v>
          </cell>
          <cell r="E27">
            <v>2</v>
          </cell>
          <cell r="F27">
            <v>0</v>
          </cell>
          <cell r="G27">
            <v>0</v>
          </cell>
          <cell r="H27">
            <v>2</v>
          </cell>
        </row>
        <row r="28">
          <cell r="A28" t="str">
            <v>72022</v>
          </cell>
          <cell r="B28" t="str">
            <v>41091196</v>
          </cell>
          <cell r="C28" t="str">
            <v>ЗАО "ДАУМОС"</v>
          </cell>
          <cell r="D28">
            <v>0</v>
          </cell>
          <cell r="E28">
            <v>0</v>
          </cell>
          <cell r="F28">
            <v>0</v>
          </cell>
          <cell r="G28">
            <v>0</v>
          </cell>
          <cell r="H28">
            <v>0</v>
          </cell>
          <cell r="I28">
            <v>0</v>
          </cell>
          <cell r="J28">
            <v>0</v>
          </cell>
          <cell r="K28">
            <v>0</v>
          </cell>
          <cell r="L28">
            <v>0</v>
          </cell>
          <cell r="M28">
            <v>0</v>
          </cell>
        </row>
        <row r="29">
          <cell r="A29" t="str">
            <v>72023</v>
          </cell>
          <cell r="B29" t="str">
            <v>12141734</v>
          </cell>
          <cell r="C29" t="str">
            <v>МГП"КОНТАКТ"</v>
          </cell>
          <cell r="D29">
            <v>68</v>
          </cell>
          <cell r="E29">
            <v>68</v>
          </cell>
          <cell r="F29">
            <v>0</v>
          </cell>
          <cell r="G29">
            <v>0</v>
          </cell>
          <cell r="H29">
            <v>0</v>
          </cell>
          <cell r="I29">
            <v>0</v>
          </cell>
          <cell r="J29">
            <v>68</v>
          </cell>
        </row>
        <row r="30">
          <cell r="A30" t="str">
            <v>72023</v>
          </cell>
          <cell r="B30" t="str">
            <v>32547326</v>
          </cell>
          <cell r="C30" t="str">
            <v>ТОО ФИРМА "МИРАНДА"</v>
          </cell>
          <cell r="D30">
            <v>9</v>
          </cell>
          <cell r="E30">
            <v>9</v>
          </cell>
          <cell r="F30">
            <v>0</v>
          </cell>
          <cell r="G30">
            <v>0</v>
          </cell>
          <cell r="H30">
            <v>9</v>
          </cell>
        </row>
        <row r="31">
          <cell r="A31" t="str">
            <v>72024</v>
          </cell>
          <cell r="B31" t="str">
            <v>00186507</v>
          </cell>
          <cell r="C31" t="str">
            <v>"ЧЕЛЯБИНСКИЙ ЭЛЕКТРОМЕТАЛЛУРГИЧЕСКИЙ КОМБИНАТ"</v>
          </cell>
          <cell r="D31">
            <v>885</v>
          </cell>
          <cell r="E31">
            <v>5906</v>
          </cell>
          <cell r="F31">
            <v>5824</v>
          </cell>
          <cell r="G31">
            <v>6419</v>
          </cell>
          <cell r="H31">
            <v>6735</v>
          </cell>
          <cell r="I31">
            <v>11588</v>
          </cell>
          <cell r="J31">
            <v>9689</v>
          </cell>
          <cell r="K31">
            <v>7152</v>
          </cell>
          <cell r="L31">
            <v>7576</v>
          </cell>
          <cell r="M31">
            <v>6142</v>
          </cell>
          <cell r="N31">
            <v>4949</v>
          </cell>
          <cell r="O31">
            <v>3008</v>
          </cell>
        </row>
        <row r="32">
          <cell r="A32" t="str">
            <v>72024</v>
          </cell>
          <cell r="B32" t="str">
            <v>00186499</v>
          </cell>
          <cell r="C32" t="str">
            <v>ОАО  "СЕРОВСКИЙ ЗАВОД ФЕРРОСПЛАВОВ"</v>
          </cell>
          <cell r="D32">
            <v>4652</v>
          </cell>
          <cell r="E32">
            <v>4474</v>
          </cell>
          <cell r="F32">
            <v>6186</v>
          </cell>
          <cell r="G32">
            <v>6613</v>
          </cell>
          <cell r="H32">
            <v>7601</v>
          </cell>
          <cell r="I32">
            <v>6365</v>
          </cell>
          <cell r="J32">
            <v>2548</v>
          </cell>
          <cell r="K32">
            <v>5587</v>
          </cell>
          <cell r="L32">
            <v>3575</v>
          </cell>
          <cell r="M32">
            <v>4317</v>
          </cell>
          <cell r="N32">
            <v>2532</v>
          </cell>
          <cell r="O32">
            <v>7449</v>
          </cell>
        </row>
        <row r="33">
          <cell r="A33" t="str">
            <v>72024</v>
          </cell>
          <cell r="B33" t="str">
            <v>08612576</v>
          </cell>
          <cell r="C33" t="str">
            <v>КОМБИНАТ "ПОБЕДА" *6659015271</v>
          </cell>
          <cell r="D33">
            <v>118</v>
          </cell>
          <cell r="E33">
            <v>118</v>
          </cell>
          <cell r="F33">
            <v>885</v>
          </cell>
          <cell r="G33">
            <v>354</v>
          </cell>
          <cell r="H33">
            <v>352</v>
          </cell>
        </row>
        <row r="34">
          <cell r="A34" t="str">
            <v>72024</v>
          </cell>
          <cell r="B34" t="str">
            <v>00186482</v>
          </cell>
          <cell r="C34" t="str">
            <v>ОАО "КЛЮЧЕВСКИЙ ЗАВОД ФЕРРОСПЛАВОВ"</v>
          </cell>
          <cell r="D34">
            <v>234</v>
          </cell>
          <cell r="E34">
            <v>120</v>
          </cell>
          <cell r="F34">
            <v>180</v>
          </cell>
          <cell r="G34">
            <v>180</v>
          </cell>
          <cell r="H34">
            <v>234</v>
          </cell>
          <cell r="I34">
            <v>120</v>
          </cell>
          <cell r="J34">
            <v>180</v>
          </cell>
          <cell r="K34">
            <v>180</v>
          </cell>
          <cell r="L34">
            <v>239</v>
          </cell>
          <cell r="M34">
            <v>179</v>
          </cell>
          <cell r="N34">
            <v>120</v>
          </cell>
          <cell r="O34">
            <v>240</v>
          </cell>
        </row>
        <row r="35">
          <cell r="A35" t="str">
            <v>72024</v>
          </cell>
          <cell r="B35" t="str">
            <v>08612978</v>
          </cell>
          <cell r="C35" t="str">
            <v>КОМБИНАТ "СКАЛА"</v>
          </cell>
          <cell r="D35">
            <v>950</v>
          </cell>
          <cell r="E35">
            <v>412</v>
          </cell>
          <cell r="F35">
            <v>950</v>
          </cell>
          <cell r="G35">
            <v>412</v>
          </cell>
        </row>
        <row r="36">
          <cell r="A36" t="str">
            <v>72024</v>
          </cell>
          <cell r="B36" t="str">
            <v>23111676</v>
          </cell>
          <cell r="C36" t="str">
            <v>ТОО ТРАНСТЕРМ</v>
          </cell>
          <cell r="D36">
            <v>477</v>
          </cell>
          <cell r="E36">
            <v>60</v>
          </cell>
          <cell r="F36">
            <v>477</v>
          </cell>
          <cell r="G36">
            <v>477</v>
          </cell>
          <cell r="H36">
            <v>60</v>
          </cell>
        </row>
        <row r="37">
          <cell r="A37" t="str">
            <v>72024</v>
          </cell>
          <cell r="B37" t="str">
            <v>45875351</v>
          </cell>
          <cell r="C37" t="str">
            <v>ЗАО "СПЕЦСТАЛЬСБЫТ"</v>
          </cell>
          <cell r="D37">
            <v>172</v>
          </cell>
          <cell r="E37">
            <v>327</v>
          </cell>
          <cell r="F37">
            <v>172</v>
          </cell>
          <cell r="G37">
            <v>327</v>
          </cell>
          <cell r="H37">
            <v>0</v>
          </cell>
          <cell r="I37">
            <v>172</v>
          </cell>
          <cell r="J37">
            <v>327</v>
          </cell>
        </row>
        <row r="38">
          <cell r="A38" t="str">
            <v>72024</v>
          </cell>
          <cell r="B38" t="str">
            <v>27520779</v>
          </cell>
          <cell r="C38" t="str">
            <v>АОЗТ "ПРОФИ"</v>
          </cell>
          <cell r="D38">
            <v>195</v>
          </cell>
          <cell r="E38">
            <v>68</v>
          </cell>
          <cell r="F38">
            <v>60</v>
          </cell>
          <cell r="G38">
            <v>195</v>
          </cell>
          <cell r="H38">
            <v>68</v>
          </cell>
          <cell r="I38">
            <v>60</v>
          </cell>
          <cell r="J38">
            <v>0</v>
          </cell>
          <cell r="K38">
            <v>60</v>
          </cell>
        </row>
        <row r="39">
          <cell r="A39" t="str">
            <v>72024</v>
          </cell>
          <cell r="B39" t="str">
            <v>01232385</v>
          </cell>
          <cell r="C39" t="str">
            <v>АОЗТ ЦПТК ЧМС</v>
          </cell>
          <cell r="D39">
            <v>270</v>
          </cell>
          <cell r="E39">
            <v>270</v>
          </cell>
          <cell r="F39">
            <v>0</v>
          </cell>
          <cell r="G39">
            <v>0</v>
          </cell>
          <cell r="H39">
            <v>270</v>
          </cell>
        </row>
        <row r="40">
          <cell r="A40" t="str">
            <v>72024</v>
          </cell>
          <cell r="B40" t="str">
            <v>35208910</v>
          </cell>
          <cell r="C40" t="str">
            <v>АОЗТ "ТОРГОВЫЙ ДОМ ПЕРМГРЭС ИМЭКС"</v>
          </cell>
          <cell r="D40">
            <v>61</v>
          </cell>
          <cell r="E40">
            <v>196</v>
          </cell>
          <cell r="F40">
            <v>61</v>
          </cell>
          <cell r="G40">
            <v>196</v>
          </cell>
          <cell r="H40">
            <v>0</v>
          </cell>
          <cell r="I40">
            <v>0</v>
          </cell>
          <cell r="J40">
            <v>0</v>
          </cell>
          <cell r="K40">
            <v>0</v>
          </cell>
          <cell r="L40">
            <v>0</v>
          </cell>
          <cell r="M40">
            <v>61</v>
          </cell>
          <cell r="N40">
            <v>0</v>
          </cell>
          <cell r="O40">
            <v>196</v>
          </cell>
        </row>
        <row r="41">
          <cell r="A41" t="str">
            <v>72024</v>
          </cell>
          <cell r="B41" t="str">
            <v>36924702</v>
          </cell>
          <cell r="C41" t="str">
            <v>ЗАО "СПЕЦСТАЛЬКОНСТРУКЦИЯ"</v>
          </cell>
          <cell r="D41">
            <v>55</v>
          </cell>
          <cell r="E41">
            <v>55</v>
          </cell>
          <cell r="F41">
            <v>137</v>
          </cell>
          <cell r="G41">
            <v>56</v>
          </cell>
          <cell r="H41">
            <v>137</v>
          </cell>
          <cell r="I41">
            <v>0</v>
          </cell>
          <cell r="J41">
            <v>0</v>
          </cell>
          <cell r="K41">
            <v>0</v>
          </cell>
          <cell r="L41">
            <v>0</v>
          </cell>
          <cell r="M41">
            <v>56</v>
          </cell>
          <cell r="N41">
            <v>137</v>
          </cell>
        </row>
        <row r="42">
          <cell r="A42" t="str">
            <v>72024</v>
          </cell>
          <cell r="B42" t="str">
            <v>08846375</v>
          </cell>
          <cell r="C42" t="str">
            <v>АО "ОПЫТНЫЙ ЗАВОД "ЛУЧ"</v>
          </cell>
          <cell r="D42">
            <v>63</v>
          </cell>
          <cell r="E42">
            <v>181</v>
          </cell>
          <cell r="F42">
            <v>63</v>
          </cell>
          <cell r="G42">
            <v>63</v>
          </cell>
          <cell r="H42">
            <v>181</v>
          </cell>
        </row>
        <row r="43">
          <cell r="A43" t="str">
            <v>72024</v>
          </cell>
          <cell r="B43" t="str">
            <v>11725539</v>
          </cell>
          <cell r="C43" t="str">
            <v>ТОО "ТЕРМИНАЛ-КОМПЛЕКС"</v>
          </cell>
          <cell r="D43">
            <v>113</v>
          </cell>
          <cell r="E43">
            <v>65</v>
          </cell>
          <cell r="F43">
            <v>113</v>
          </cell>
          <cell r="G43">
            <v>65</v>
          </cell>
          <cell r="H43">
            <v>113</v>
          </cell>
          <cell r="I43">
            <v>65</v>
          </cell>
        </row>
        <row r="44">
          <cell r="A44" t="str">
            <v>72024</v>
          </cell>
          <cell r="B44" t="str">
            <v>39306063</v>
          </cell>
          <cell r="C44" t="str">
            <v>КОМБИНАТ "МИР"</v>
          </cell>
          <cell r="D44">
            <v>152</v>
          </cell>
          <cell r="E44">
            <v>152</v>
          </cell>
        </row>
        <row r="45">
          <cell r="A45" t="str">
            <v>72024</v>
          </cell>
          <cell r="B45" t="str">
            <v>42504465</v>
          </cell>
          <cell r="C45" t="str">
            <v>ЗАО "ЧЕЛЯБМЕТАЛЛООПТТОРГ</v>
          </cell>
          <cell r="D45">
            <v>148</v>
          </cell>
          <cell r="E45">
            <v>148</v>
          </cell>
          <cell r="F45">
            <v>0</v>
          </cell>
          <cell r="G45">
            <v>0</v>
          </cell>
          <cell r="H45">
            <v>0</v>
          </cell>
          <cell r="I45">
            <v>0</v>
          </cell>
          <cell r="J45">
            <v>0</v>
          </cell>
          <cell r="K45">
            <v>148</v>
          </cell>
        </row>
        <row r="46">
          <cell r="A46" t="str">
            <v>72024</v>
          </cell>
          <cell r="B46" t="str">
            <v>08843672</v>
          </cell>
          <cell r="C46" t="str">
            <v>АО "ТЕХСНАБЭКСПОРТ"</v>
          </cell>
          <cell r="D46">
            <v>119</v>
          </cell>
          <cell r="E46">
            <v>119</v>
          </cell>
          <cell r="F46">
            <v>0</v>
          </cell>
          <cell r="G46">
            <v>119</v>
          </cell>
        </row>
        <row r="47">
          <cell r="A47" t="str">
            <v>72024</v>
          </cell>
          <cell r="B47" t="str">
            <v>08612116</v>
          </cell>
          <cell r="C47" t="str">
            <v>КОМБ "БЕРЕЗКА"</v>
          </cell>
          <cell r="D47">
            <v>117</v>
          </cell>
          <cell r="E47">
            <v>117</v>
          </cell>
          <cell r="F47">
            <v>0</v>
          </cell>
          <cell r="G47">
            <v>117</v>
          </cell>
        </row>
        <row r="48">
          <cell r="A48" t="str">
            <v>72024</v>
          </cell>
          <cell r="B48" t="str">
            <v>42484489</v>
          </cell>
          <cell r="C48" t="str">
            <v>ООО"УРАЛ-СОЮЗ"</v>
          </cell>
          <cell r="D48">
            <v>66</v>
          </cell>
          <cell r="E48">
            <v>20</v>
          </cell>
          <cell r="F48">
            <v>66</v>
          </cell>
          <cell r="G48">
            <v>66</v>
          </cell>
          <cell r="H48">
            <v>0</v>
          </cell>
          <cell r="I48">
            <v>20</v>
          </cell>
        </row>
        <row r="49">
          <cell r="A49" t="str">
            <v>72024</v>
          </cell>
          <cell r="B49" t="str">
            <v>25820862</v>
          </cell>
          <cell r="C49" t="str">
            <v>ООО "МЕРНАКС" *3917010559</v>
          </cell>
          <cell r="D49">
            <v>70</v>
          </cell>
          <cell r="E49">
            <v>70</v>
          </cell>
          <cell r="F49">
            <v>0</v>
          </cell>
          <cell r="G49">
            <v>0</v>
          </cell>
          <cell r="H49">
            <v>0</v>
          </cell>
          <cell r="I49">
            <v>0</v>
          </cell>
          <cell r="J49">
            <v>0</v>
          </cell>
          <cell r="K49">
            <v>70</v>
          </cell>
        </row>
        <row r="50">
          <cell r="A50" t="str">
            <v>72024</v>
          </cell>
          <cell r="B50" t="str">
            <v>27893977</v>
          </cell>
          <cell r="C50" t="str">
            <v>АОЗТ "ТЕХНОЛОГИЯ "</v>
          </cell>
          <cell r="D50">
            <v>69</v>
          </cell>
          <cell r="E50">
            <v>69</v>
          </cell>
          <cell r="F50">
            <v>0</v>
          </cell>
          <cell r="G50">
            <v>69</v>
          </cell>
        </row>
        <row r="51">
          <cell r="A51" t="str">
            <v>72024</v>
          </cell>
          <cell r="B51" t="str">
            <v>32284163</v>
          </cell>
          <cell r="C51" t="str">
            <v>АКЦИОНЕРНОЕ ОБЩ-ВО "НИКОМ ЭЛЕКТРОНИК"</v>
          </cell>
          <cell r="D51">
            <v>68</v>
          </cell>
          <cell r="E51">
            <v>68</v>
          </cell>
          <cell r="F51">
            <v>0</v>
          </cell>
          <cell r="G51">
            <v>68</v>
          </cell>
        </row>
        <row r="52">
          <cell r="A52" t="str">
            <v>72024</v>
          </cell>
          <cell r="B52" t="str">
            <v>41072595</v>
          </cell>
          <cell r="C52" t="str">
            <v>ЗАО УМТС "РОСТКОМПЛЕКТСНАБ"</v>
          </cell>
          <cell r="D52">
            <v>68</v>
          </cell>
          <cell r="E52">
            <v>68</v>
          </cell>
          <cell r="F52">
            <v>0</v>
          </cell>
          <cell r="G52">
            <v>0</v>
          </cell>
          <cell r="H52">
            <v>0</v>
          </cell>
          <cell r="I52">
            <v>0</v>
          </cell>
          <cell r="J52">
            <v>0</v>
          </cell>
          <cell r="K52">
            <v>0</v>
          </cell>
          <cell r="L52">
            <v>0</v>
          </cell>
          <cell r="M52">
            <v>68</v>
          </cell>
        </row>
        <row r="53">
          <cell r="A53" t="str">
            <v>72024</v>
          </cell>
          <cell r="B53" t="str">
            <v>12333103</v>
          </cell>
          <cell r="C53" t="str">
            <v>НПП "МАГЛЕН"                                                                0897</v>
          </cell>
          <cell r="D53">
            <v>64</v>
          </cell>
          <cell r="E53">
            <v>64</v>
          </cell>
          <cell r="F53">
            <v>0</v>
          </cell>
          <cell r="G53">
            <v>0</v>
          </cell>
          <cell r="H53">
            <v>0</v>
          </cell>
          <cell r="I53">
            <v>0</v>
          </cell>
          <cell r="J53">
            <v>0</v>
          </cell>
          <cell r="K53">
            <v>0</v>
          </cell>
          <cell r="L53">
            <v>64</v>
          </cell>
        </row>
        <row r="54">
          <cell r="A54" t="str">
            <v>72024</v>
          </cell>
          <cell r="B54" t="str">
            <v>40210308</v>
          </cell>
          <cell r="C54" t="str">
            <v>ТОО"АСТ"</v>
          </cell>
          <cell r="D54">
            <v>63</v>
          </cell>
          <cell r="E54">
            <v>63</v>
          </cell>
          <cell r="F54">
            <v>0</v>
          </cell>
          <cell r="G54">
            <v>0</v>
          </cell>
          <cell r="H54">
            <v>0</v>
          </cell>
          <cell r="I54">
            <v>0</v>
          </cell>
          <cell r="J54">
            <v>0</v>
          </cell>
          <cell r="K54">
            <v>0</v>
          </cell>
          <cell r="L54">
            <v>63</v>
          </cell>
        </row>
        <row r="55">
          <cell r="A55" t="str">
            <v>72024</v>
          </cell>
          <cell r="B55" t="str">
            <v>04857080</v>
          </cell>
          <cell r="C55" t="str">
            <v>"КУРСКГЛАВСНАБ"-АО ОТКРЫТОГО ТИПА</v>
          </cell>
          <cell r="D55">
            <v>62</v>
          </cell>
          <cell r="E55">
            <v>62</v>
          </cell>
          <cell r="F55">
            <v>0</v>
          </cell>
          <cell r="G55">
            <v>0</v>
          </cell>
          <cell r="H55">
            <v>0</v>
          </cell>
          <cell r="I55">
            <v>0</v>
          </cell>
          <cell r="J55">
            <v>0</v>
          </cell>
          <cell r="K55">
            <v>0</v>
          </cell>
          <cell r="L55">
            <v>0</v>
          </cell>
          <cell r="M55">
            <v>62</v>
          </cell>
        </row>
        <row r="56">
          <cell r="A56" t="str">
            <v>72024</v>
          </cell>
          <cell r="B56" t="str">
            <v>13193288</v>
          </cell>
          <cell r="C56" t="str">
            <v>ЗАО"ИНТЕРКОН"</v>
          </cell>
          <cell r="D56">
            <v>60</v>
          </cell>
          <cell r="E56">
            <v>60</v>
          </cell>
          <cell r="F56">
            <v>0</v>
          </cell>
          <cell r="G56">
            <v>0</v>
          </cell>
          <cell r="H56">
            <v>0</v>
          </cell>
          <cell r="I56">
            <v>0</v>
          </cell>
          <cell r="J56">
            <v>0</v>
          </cell>
          <cell r="K56">
            <v>0</v>
          </cell>
          <cell r="L56">
            <v>0</v>
          </cell>
          <cell r="M56">
            <v>60</v>
          </cell>
        </row>
        <row r="57">
          <cell r="A57" t="str">
            <v>72024</v>
          </cell>
          <cell r="B57" t="str">
            <v>45132207</v>
          </cell>
          <cell r="C57" t="str">
            <v>ООО "КОМПАНИЯ МЕТЭКС"</v>
          </cell>
          <cell r="D57">
            <v>59</v>
          </cell>
          <cell r="E57">
            <v>59</v>
          </cell>
          <cell r="F57">
            <v>0</v>
          </cell>
          <cell r="G57">
            <v>0</v>
          </cell>
          <cell r="H57">
            <v>59</v>
          </cell>
        </row>
        <row r="58">
          <cell r="A58" t="str">
            <v>72024</v>
          </cell>
          <cell r="B58" t="str">
            <v>45323232</v>
          </cell>
          <cell r="C58" t="str">
            <v>ЗАО "ТОРГОВАЯ ФИРМА "УНИВЕРСАЛ"</v>
          </cell>
          <cell r="D58">
            <v>58</v>
          </cell>
          <cell r="E58">
            <v>58</v>
          </cell>
          <cell r="F58">
            <v>0</v>
          </cell>
          <cell r="G58">
            <v>0</v>
          </cell>
          <cell r="H58">
            <v>0</v>
          </cell>
          <cell r="I58">
            <v>0</v>
          </cell>
          <cell r="J58">
            <v>0</v>
          </cell>
          <cell r="K58">
            <v>0</v>
          </cell>
          <cell r="L58">
            <v>0</v>
          </cell>
          <cell r="M58">
            <v>0</v>
          </cell>
          <cell r="N58">
            <v>58</v>
          </cell>
        </row>
        <row r="59">
          <cell r="A59" t="str">
            <v>72024</v>
          </cell>
          <cell r="B59" t="str">
            <v>45747498</v>
          </cell>
          <cell r="C59" t="str">
            <v>ЗАО "АНТАКОН"</v>
          </cell>
          <cell r="D59">
            <v>58</v>
          </cell>
          <cell r="E59">
            <v>58</v>
          </cell>
          <cell r="F59">
            <v>0</v>
          </cell>
          <cell r="G59">
            <v>0</v>
          </cell>
          <cell r="H59">
            <v>0</v>
          </cell>
          <cell r="I59">
            <v>0</v>
          </cell>
          <cell r="J59">
            <v>0</v>
          </cell>
          <cell r="K59">
            <v>0</v>
          </cell>
          <cell r="L59">
            <v>0</v>
          </cell>
          <cell r="M59">
            <v>0</v>
          </cell>
          <cell r="N59">
            <v>0</v>
          </cell>
          <cell r="O59">
            <v>58</v>
          </cell>
        </row>
        <row r="60">
          <cell r="A60" t="str">
            <v>72024</v>
          </cell>
          <cell r="B60" t="str">
            <v>26419110</v>
          </cell>
          <cell r="C60" t="str">
            <v>ТОО "АСТЕР"</v>
          </cell>
          <cell r="D60">
            <v>57</v>
          </cell>
          <cell r="E60">
            <v>57</v>
          </cell>
          <cell r="F60">
            <v>0</v>
          </cell>
          <cell r="G60">
            <v>57</v>
          </cell>
        </row>
        <row r="61">
          <cell r="A61" t="str">
            <v>72024</v>
          </cell>
          <cell r="B61" t="str">
            <v>44300565</v>
          </cell>
          <cell r="C61" t="str">
            <v>"ОПТТОРГ" ООО</v>
          </cell>
          <cell r="D61">
            <v>54</v>
          </cell>
          <cell r="E61">
            <v>54</v>
          </cell>
          <cell r="F61">
            <v>0</v>
          </cell>
          <cell r="G61">
            <v>0</v>
          </cell>
          <cell r="H61">
            <v>0</v>
          </cell>
          <cell r="I61">
            <v>0</v>
          </cell>
          <cell r="J61">
            <v>0</v>
          </cell>
          <cell r="K61">
            <v>0</v>
          </cell>
          <cell r="L61">
            <v>0</v>
          </cell>
          <cell r="M61">
            <v>0</v>
          </cell>
          <cell r="N61">
            <v>0</v>
          </cell>
          <cell r="O61">
            <v>54</v>
          </cell>
        </row>
        <row r="62">
          <cell r="A62" t="str">
            <v>72024</v>
          </cell>
          <cell r="B62" t="str">
            <v>44340027</v>
          </cell>
          <cell r="C62" t="str">
            <v>"ИНТЕРТЕХПРИБОР" ЗАО</v>
          </cell>
          <cell r="D62">
            <v>39</v>
          </cell>
          <cell r="E62">
            <v>39</v>
          </cell>
          <cell r="F62">
            <v>0</v>
          </cell>
          <cell r="G62">
            <v>0</v>
          </cell>
          <cell r="H62">
            <v>39</v>
          </cell>
        </row>
        <row r="63">
          <cell r="A63" t="str">
            <v>72024</v>
          </cell>
          <cell r="B63" t="str">
            <v>32270416</v>
          </cell>
          <cell r="C63" t="str">
            <v>ЗАО "ПРОМТЕХНОЛОГИЯ"                                                        1076</v>
          </cell>
          <cell r="D63">
            <v>30</v>
          </cell>
          <cell r="E63">
            <v>30</v>
          </cell>
          <cell r="F63">
            <v>0</v>
          </cell>
          <cell r="G63">
            <v>0</v>
          </cell>
          <cell r="H63">
            <v>0</v>
          </cell>
          <cell r="I63">
            <v>30</v>
          </cell>
        </row>
        <row r="64">
          <cell r="A64" t="str">
            <v>72024</v>
          </cell>
          <cell r="B64" t="str">
            <v>43234984</v>
          </cell>
          <cell r="C64" t="str">
            <v>ООО "АМИ"</v>
          </cell>
          <cell r="D64">
            <v>4</v>
          </cell>
          <cell r="E64">
            <v>21</v>
          </cell>
          <cell r="F64">
            <v>21</v>
          </cell>
          <cell r="G64">
            <v>0</v>
          </cell>
          <cell r="H64">
            <v>0</v>
          </cell>
          <cell r="I64">
            <v>0</v>
          </cell>
          <cell r="J64">
            <v>0</v>
          </cell>
          <cell r="K64">
            <v>0</v>
          </cell>
          <cell r="L64">
            <v>0</v>
          </cell>
          <cell r="M64">
            <v>0</v>
          </cell>
          <cell r="N64">
            <v>21</v>
          </cell>
        </row>
        <row r="65">
          <cell r="A65" t="str">
            <v>72024</v>
          </cell>
          <cell r="B65" t="str">
            <v>45563410</v>
          </cell>
          <cell r="C65" t="str">
            <v>ООО"ТРЕЙД-ИНВЕСТ"</v>
          </cell>
          <cell r="D65">
            <v>22</v>
          </cell>
          <cell r="E65">
            <v>22</v>
          </cell>
          <cell r="F65">
            <v>0</v>
          </cell>
          <cell r="G65">
            <v>0</v>
          </cell>
          <cell r="H65">
            <v>0</v>
          </cell>
          <cell r="I65">
            <v>22</v>
          </cell>
        </row>
        <row r="66">
          <cell r="A66" t="str">
            <v>72024</v>
          </cell>
          <cell r="B66" t="str">
            <v>32547326</v>
          </cell>
          <cell r="C66" t="str">
            <v>ТОО ФИРМА "МИРАНДА"</v>
          </cell>
          <cell r="D66">
            <v>16</v>
          </cell>
          <cell r="E66">
            <v>4</v>
          </cell>
          <cell r="F66">
            <v>16</v>
          </cell>
          <cell r="G66">
            <v>4</v>
          </cell>
          <cell r="H66">
            <v>16</v>
          </cell>
          <cell r="I66">
            <v>0</v>
          </cell>
          <cell r="J66">
            <v>0</v>
          </cell>
          <cell r="K66">
            <v>4</v>
          </cell>
        </row>
        <row r="67">
          <cell r="A67" t="str">
            <v>72024</v>
          </cell>
          <cell r="B67" t="str">
            <v>39892227</v>
          </cell>
          <cell r="C67" t="str">
            <v>ООО "ГРАНТ-М"</v>
          </cell>
          <cell r="D67">
            <v>20</v>
          </cell>
          <cell r="E67">
            <v>20</v>
          </cell>
          <cell r="F67">
            <v>0</v>
          </cell>
          <cell r="G67">
            <v>20</v>
          </cell>
        </row>
        <row r="68">
          <cell r="A68" t="str">
            <v>72024</v>
          </cell>
          <cell r="B68" t="str">
            <v>05757713</v>
          </cell>
          <cell r="C68" t="str">
            <v>АО "ВИЗ" ВЕРХ-ИСЕТСКИЙ МЕТАЛЛУРГИЧЕСКИЙ ЗАВОД 0766</v>
          </cell>
          <cell r="D68">
            <v>8</v>
          </cell>
          <cell r="E68">
            <v>8</v>
          </cell>
          <cell r="F68">
            <v>8</v>
          </cell>
          <cell r="G68">
            <v>8</v>
          </cell>
        </row>
        <row r="69">
          <cell r="A69" t="str">
            <v>72024</v>
          </cell>
          <cell r="B69" t="str">
            <v>40192877</v>
          </cell>
          <cell r="C69" t="str">
            <v>ЗАО "ПО Р.О.С.РЕМСТРОЙ"</v>
          </cell>
          <cell r="D69">
            <v>16</v>
          </cell>
          <cell r="E69">
            <v>16</v>
          </cell>
          <cell r="F69">
            <v>0</v>
          </cell>
          <cell r="G69">
            <v>0</v>
          </cell>
          <cell r="H69">
            <v>16</v>
          </cell>
        </row>
        <row r="70">
          <cell r="A70" t="str">
            <v>72024</v>
          </cell>
          <cell r="B70" t="str">
            <v>25068157</v>
          </cell>
          <cell r="C70" t="str">
            <v>ТОО "УРАЛКОРП"</v>
          </cell>
          <cell r="D70">
            <v>11</v>
          </cell>
          <cell r="E70">
            <v>11</v>
          </cell>
          <cell r="F70">
            <v>0</v>
          </cell>
          <cell r="G70">
            <v>0</v>
          </cell>
          <cell r="H70">
            <v>11</v>
          </cell>
        </row>
        <row r="71">
          <cell r="A71" t="str">
            <v>72024</v>
          </cell>
          <cell r="B71" t="str">
            <v>44656150</v>
          </cell>
          <cell r="C71" t="str">
            <v>ЗАО ПО "СТАЛЬЗАВОД"</v>
          </cell>
          <cell r="D71">
            <v>9</v>
          </cell>
          <cell r="E71">
            <v>9</v>
          </cell>
          <cell r="F71">
            <v>0</v>
          </cell>
          <cell r="G71">
            <v>0</v>
          </cell>
          <cell r="H71">
            <v>0</v>
          </cell>
          <cell r="I71">
            <v>0</v>
          </cell>
          <cell r="J71">
            <v>0</v>
          </cell>
          <cell r="K71">
            <v>0</v>
          </cell>
          <cell r="L71">
            <v>0</v>
          </cell>
          <cell r="M71">
            <v>9</v>
          </cell>
        </row>
        <row r="72">
          <cell r="A72" t="str">
            <v>72024</v>
          </cell>
          <cell r="B72" t="str">
            <v>05799321</v>
          </cell>
          <cell r="C72" t="str">
            <v>АО "Белэнергомаш"</v>
          </cell>
          <cell r="D72">
            <v>3</v>
          </cell>
          <cell r="E72">
            <v>3</v>
          </cell>
          <cell r="F72">
            <v>3</v>
          </cell>
        </row>
        <row r="73">
          <cell r="A73" t="str">
            <v>72024</v>
          </cell>
          <cell r="B73" t="str">
            <v>05842459</v>
          </cell>
          <cell r="C73" t="str">
            <v>ТФ ИНСТИТУТА СТРУКТУРНОЙ МАКРОКИНЕТИКИ</v>
          </cell>
          <cell r="D73">
            <v>0</v>
          </cell>
          <cell r="E73">
            <v>0</v>
          </cell>
          <cell r="F73">
            <v>0</v>
          </cell>
          <cell r="G73">
            <v>0</v>
          </cell>
          <cell r="H73">
            <v>0</v>
          </cell>
          <cell r="I73">
            <v>0</v>
          </cell>
          <cell r="J73">
            <v>0</v>
          </cell>
          <cell r="K73">
            <v>0</v>
          </cell>
          <cell r="L73">
            <v>0</v>
          </cell>
          <cell r="M73">
            <v>0</v>
          </cell>
        </row>
        <row r="74">
          <cell r="A74" t="str">
            <v>72025</v>
          </cell>
          <cell r="B74" t="str">
            <v>00186507</v>
          </cell>
          <cell r="C74" t="str">
            <v>"ЧЕЛЯБИНСКИЙ ЭЛЕКТРОМЕТАЛЛУРГИЧЕСКИЙ КОМБИНАТ"</v>
          </cell>
          <cell r="D74">
            <v>2021</v>
          </cell>
          <cell r="E74">
            <v>1394</v>
          </cell>
          <cell r="F74">
            <v>988</v>
          </cell>
          <cell r="G74">
            <v>1414</v>
          </cell>
          <cell r="H74">
            <v>960</v>
          </cell>
          <cell r="I74">
            <v>2021</v>
          </cell>
          <cell r="J74">
            <v>1394</v>
          </cell>
          <cell r="K74">
            <v>988</v>
          </cell>
          <cell r="L74">
            <v>988</v>
          </cell>
          <cell r="M74">
            <v>1414</v>
          </cell>
          <cell r="N74">
            <v>960</v>
          </cell>
          <cell r="O74">
            <v>936</v>
          </cell>
        </row>
        <row r="75">
          <cell r="A75" t="str">
            <v>72025</v>
          </cell>
          <cell r="B75" t="str">
            <v>00186499</v>
          </cell>
          <cell r="C75" t="str">
            <v>ОАО  "СЕРОВСКИЙ ЗАВОД ФЕРРОСПЛАВОВ"</v>
          </cell>
          <cell r="D75">
            <v>271</v>
          </cell>
          <cell r="E75">
            <v>271</v>
          </cell>
          <cell r="F75">
            <v>203</v>
          </cell>
          <cell r="G75">
            <v>0</v>
          </cell>
          <cell r="H75">
            <v>0</v>
          </cell>
          <cell r="I75">
            <v>0</v>
          </cell>
          <cell r="J75">
            <v>0</v>
          </cell>
          <cell r="K75">
            <v>0</v>
          </cell>
          <cell r="L75">
            <v>0</v>
          </cell>
          <cell r="M75">
            <v>0</v>
          </cell>
          <cell r="N75">
            <v>0</v>
          </cell>
          <cell r="O75">
            <v>203</v>
          </cell>
        </row>
        <row r="76">
          <cell r="A76" t="str">
            <v>72026</v>
          </cell>
          <cell r="B76" t="str">
            <v>00194553</v>
          </cell>
          <cell r="C76" t="str">
            <v>"РЕЖСКИЙ НИКЕЛЕВЫЙ ЗАВОД"</v>
          </cell>
          <cell r="D76">
            <v>323</v>
          </cell>
          <cell r="E76">
            <v>260</v>
          </cell>
          <cell r="F76">
            <v>195</v>
          </cell>
          <cell r="G76">
            <v>130</v>
          </cell>
          <cell r="H76">
            <v>66</v>
          </cell>
          <cell r="I76">
            <v>195</v>
          </cell>
          <cell r="J76">
            <v>390</v>
          </cell>
          <cell r="K76">
            <v>322</v>
          </cell>
          <cell r="L76">
            <v>324</v>
          </cell>
          <cell r="M76">
            <v>390</v>
          </cell>
          <cell r="N76">
            <v>322</v>
          </cell>
          <cell r="O76">
            <v>324</v>
          </cell>
        </row>
        <row r="77">
          <cell r="A77" t="str">
            <v>72026</v>
          </cell>
          <cell r="B77" t="str">
            <v>11132213</v>
          </cell>
          <cell r="C77" t="str">
            <v>ЗАО "ТЕХНОКОМПРОЕКТ"</v>
          </cell>
          <cell r="D77">
            <v>195</v>
          </cell>
          <cell r="E77">
            <v>85</v>
          </cell>
          <cell r="F77">
            <v>213</v>
          </cell>
          <cell r="G77">
            <v>257</v>
          </cell>
          <cell r="H77">
            <v>129</v>
          </cell>
          <cell r="I77">
            <v>256</v>
          </cell>
          <cell r="J77">
            <v>257</v>
          </cell>
          <cell r="K77">
            <v>129</v>
          </cell>
          <cell r="L77">
            <v>256</v>
          </cell>
          <cell r="M77">
            <v>64</v>
          </cell>
        </row>
        <row r="78">
          <cell r="A78" t="str">
            <v>72026</v>
          </cell>
          <cell r="B78" t="str">
            <v>11144995</v>
          </cell>
          <cell r="C78" t="str">
            <v>ЗАО " МИТЕКС "</v>
          </cell>
          <cell r="D78">
            <v>110</v>
          </cell>
          <cell r="E78">
            <v>46</v>
          </cell>
          <cell r="F78">
            <v>23</v>
          </cell>
          <cell r="G78">
            <v>113</v>
          </cell>
          <cell r="H78">
            <v>115</v>
          </cell>
          <cell r="I78">
            <v>82</v>
          </cell>
          <cell r="J78">
            <v>158</v>
          </cell>
          <cell r="K78">
            <v>16</v>
          </cell>
          <cell r="L78">
            <v>90</v>
          </cell>
          <cell r="M78">
            <v>90</v>
          </cell>
          <cell r="N78">
            <v>130</v>
          </cell>
          <cell r="O78">
            <v>128</v>
          </cell>
        </row>
        <row r="79">
          <cell r="A79" t="str">
            <v>72026</v>
          </cell>
          <cell r="B79" t="str">
            <v>44365205</v>
          </cell>
          <cell r="C79" t="str">
            <v>"СЕРВИС ПЛЮС" ООО</v>
          </cell>
          <cell r="D79">
            <v>8</v>
          </cell>
          <cell r="E79">
            <v>20</v>
          </cell>
          <cell r="F79">
            <v>139</v>
          </cell>
          <cell r="G79">
            <v>331</v>
          </cell>
          <cell r="H79">
            <v>90</v>
          </cell>
          <cell r="I79">
            <v>8</v>
          </cell>
          <cell r="J79">
            <v>8</v>
          </cell>
          <cell r="K79">
            <v>139</v>
          </cell>
          <cell r="L79">
            <v>20</v>
          </cell>
          <cell r="M79">
            <v>139</v>
          </cell>
          <cell r="N79">
            <v>331</v>
          </cell>
          <cell r="O79">
            <v>90</v>
          </cell>
        </row>
        <row r="80">
          <cell r="A80" t="str">
            <v>72026</v>
          </cell>
          <cell r="B80" t="str">
            <v>41743724</v>
          </cell>
          <cell r="C80" t="str">
            <v>ООО "ТЭО"                                                                   1023</v>
          </cell>
          <cell r="D80">
            <v>63</v>
          </cell>
          <cell r="E80">
            <v>63</v>
          </cell>
          <cell r="F80">
            <v>72</v>
          </cell>
          <cell r="G80">
            <v>1</v>
          </cell>
          <cell r="H80">
            <v>63</v>
          </cell>
          <cell r="I80">
            <v>1</v>
          </cell>
          <cell r="J80">
            <v>63</v>
          </cell>
          <cell r="K80">
            <v>64</v>
          </cell>
          <cell r="L80">
            <v>126</v>
          </cell>
          <cell r="M80">
            <v>64</v>
          </cell>
          <cell r="N80">
            <v>0</v>
          </cell>
          <cell r="O80">
            <v>126</v>
          </cell>
        </row>
        <row r="81">
          <cell r="A81" t="str">
            <v>72026</v>
          </cell>
          <cell r="B81" t="str">
            <v>12325718</v>
          </cell>
          <cell r="C81" t="str">
            <v>ЗАО "НАУЧНО-ПРОИЗВОДСТВЕННОЕ ПРЕДПРИЯТИЕ ФАН"</v>
          </cell>
          <cell r="D81">
            <v>65</v>
          </cell>
          <cell r="E81">
            <v>65</v>
          </cell>
          <cell r="F81">
            <v>131</v>
          </cell>
          <cell r="G81">
            <v>65</v>
          </cell>
          <cell r="H81">
            <v>63</v>
          </cell>
          <cell r="I81">
            <v>66</v>
          </cell>
          <cell r="J81">
            <v>131</v>
          </cell>
          <cell r="K81">
            <v>65</v>
          </cell>
          <cell r="L81">
            <v>63</v>
          </cell>
          <cell r="M81">
            <v>63</v>
          </cell>
          <cell r="N81">
            <v>61</v>
          </cell>
        </row>
        <row r="82">
          <cell r="A82" t="str">
            <v>72026</v>
          </cell>
          <cell r="B82" t="str">
            <v>39478338</v>
          </cell>
          <cell r="C82" t="str">
            <v>"РУСЦВЕТМЕТ" ЗАО</v>
          </cell>
          <cell r="D82">
            <v>111</v>
          </cell>
          <cell r="E82">
            <v>111</v>
          </cell>
          <cell r="F82">
            <v>51</v>
          </cell>
          <cell r="G82">
            <v>114</v>
          </cell>
          <cell r="H82">
            <v>23</v>
          </cell>
          <cell r="I82">
            <v>46</v>
          </cell>
          <cell r="J82">
            <v>73</v>
          </cell>
          <cell r="K82">
            <v>31</v>
          </cell>
          <cell r="L82">
            <v>31</v>
          </cell>
        </row>
        <row r="83">
          <cell r="A83" t="str">
            <v>72026</v>
          </cell>
          <cell r="B83" t="str">
            <v>32258763</v>
          </cell>
          <cell r="C83" t="str">
            <v>ТОО "ЗИК-ПОГРУЗЧИК-СЕРВИС"</v>
          </cell>
          <cell r="D83">
            <v>17</v>
          </cell>
          <cell r="E83">
            <v>76</v>
          </cell>
          <cell r="F83">
            <v>33</v>
          </cell>
          <cell r="G83">
            <v>70</v>
          </cell>
          <cell r="H83">
            <v>17</v>
          </cell>
          <cell r="I83">
            <v>76</v>
          </cell>
          <cell r="J83">
            <v>33</v>
          </cell>
          <cell r="K83">
            <v>70</v>
          </cell>
          <cell r="L83">
            <v>70</v>
          </cell>
          <cell r="M83">
            <v>41</v>
          </cell>
          <cell r="N83">
            <v>72</v>
          </cell>
          <cell r="O83">
            <v>72</v>
          </cell>
        </row>
        <row r="84">
          <cell r="A84" t="str">
            <v>72026</v>
          </cell>
          <cell r="B84" t="str">
            <v>45563410</v>
          </cell>
          <cell r="C84" t="str">
            <v>ООО"ТРЕЙД-ИНВЕСТ"</v>
          </cell>
          <cell r="D84">
            <v>87</v>
          </cell>
          <cell r="E84">
            <v>104</v>
          </cell>
          <cell r="F84">
            <v>46</v>
          </cell>
          <cell r="G84">
            <v>35</v>
          </cell>
          <cell r="H84">
            <v>61</v>
          </cell>
          <cell r="I84">
            <v>87</v>
          </cell>
          <cell r="J84">
            <v>104</v>
          </cell>
          <cell r="K84">
            <v>46</v>
          </cell>
          <cell r="L84">
            <v>35</v>
          </cell>
          <cell r="M84">
            <v>35</v>
          </cell>
          <cell r="N84">
            <v>61</v>
          </cell>
          <cell r="O84">
            <v>35</v>
          </cell>
        </row>
        <row r="85">
          <cell r="A85" t="str">
            <v>72026</v>
          </cell>
          <cell r="B85" t="str">
            <v>25067086</v>
          </cell>
          <cell r="C85" t="str">
            <v>ПОО ПП "КАББИ"</v>
          </cell>
          <cell r="D85">
            <v>65</v>
          </cell>
          <cell r="E85">
            <v>65</v>
          </cell>
          <cell r="F85">
            <v>6</v>
          </cell>
          <cell r="G85">
            <v>66</v>
          </cell>
          <cell r="H85">
            <v>39</v>
          </cell>
          <cell r="I85">
            <v>66</v>
          </cell>
          <cell r="J85">
            <v>106</v>
          </cell>
          <cell r="K85">
            <v>66</v>
          </cell>
          <cell r="L85">
            <v>106</v>
          </cell>
          <cell r="M85">
            <v>0</v>
          </cell>
          <cell r="N85">
            <v>0</v>
          </cell>
          <cell r="O85">
            <v>66</v>
          </cell>
        </row>
        <row r="86">
          <cell r="A86" t="str">
            <v>72026</v>
          </cell>
          <cell r="B86" t="str">
            <v>45526219</v>
          </cell>
          <cell r="C86" t="str">
            <v>"ВНЕШМЕТАЛЛТОРГ" ООО</v>
          </cell>
          <cell r="D86">
            <v>127</v>
          </cell>
          <cell r="E86">
            <v>169</v>
          </cell>
          <cell r="F86">
            <v>21</v>
          </cell>
          <cell r="G86">
            <v>127</v>
          </cell>
          <cell r="H86">
            <v>169</v>
          </cell>
          <cell r="I86">
            <v>169</v>
          </cell>
          <cell r="J86">
            <v>0</v>
          </cell>
          <cell r="K86">
            <v>0</v>
          </cell>
          <cell r="L86">
            <v>21</v>
          </cell>
        </row>
        <row r="87">
          <cell r="A87" t="str">
            <v>72026</v>
          </cell>
          <cell r="B87" t="str">
            <v>41741990</v>
          </cell>
          <cell r="C87" t="str">
            <v>ЗАО "СПЕЙС-ВОЯЖ"</v>
          </cell>
          <cell r="D87">
            <v>130</v>
          </cell>
          <cell r="E87">
            <v>130</v>
          </cell>
          <cell r="F87">
            <v>130</v>
          </cell>
          <cell r="G87">
            <v>130</v>
          </cell>
          <cell r="H87">
            <v>130</v>
          </cell>
          <cell r="I87">
            <v>0</v>
          </cell>
          <cell r="J87">
            <v>130</v>
          </cell>
        </row>
        <row r="88">
          <cell r="A88" t="str">
            <v>72026</v>
          </cell>
          <cell r="B88" t="str">
            <v>34595200</v>
          </cell>
          <cell r="C88" t="str">
            <v>ЗАО "МЕТАЛЛОЛИТЕЙНЫЙ ЗАВОД"</v>
          </cell>
          <cell r="D88">
            <v>9</v>
          </cell>
          <cell r="E88">
            <v>18</v>
          </cell>
          <cell r="F88">
            <v>28</v>
          </cell>
          <cell r="G88">
            <v>39</v>
          </cell>
          <cell r="H88">
            <v>30</v>
          </cell>
          <cell r="I88">
            <v>29</v>
          </cell>
          <cell r="J88">
            <v>30</v>
          </cell>
          <cell r="K88">
            <v>29</v>
          </cell>
          <cell r="L88">
            <v>6</v>
          </cell>
          <cell r="M88">
            <v>13</v>
          </cell>
          <cell r="N88">
            <v>14</v>
          </cell>
        </row>
        <row r="89">
          <cell r="A89" t="str">
            <v>72026</v>
          </cell>
          <cell r="B89" t="str">
            <v>26422738</v>
          </cell>
          <cell r="C89" t="str">
            <v>ТОО "КОРВЕТ"</v>
          </cell>
          <cell r="D89">
            <v>65</v>
          </cell>
          <cell r="E89">
            <v>61</v>
          </cell>
          <cell r="F89">
            <v>58</v>
          </cell>
          <cell r="G89">
            <v>65</v>
          </cell>
          <cell r="H89">
            <v>61</v>
          </cell>
          <cell r="I89">
            <v>65</v>
          </cell>
          <cell r="J89">
            <v>0</v>
          </cell>
          <cell r="K89">
            <v>61</v>
          </cell>
          <cell r="L89">
            <v>0</v>
          </cell>
          <cell r="M89">
            <v>0</v>
          </cell>
          <cell r="N89">
            <v>0</v>
          </cell>
          <cell r="O89">
            <v>58</v>
          </cell>
        </row>
        <row r="90">
          <cell r="A90" t="str">
            <v>72026</v>
          </cell>
          <cell r="B90" t="str">
            <v>43234984</v>
          </cell>
          <cell r="C90" t="str">
            <v>ООО "АМИ"</v>
          </cell>
          <cell r="D90">
            <v>3</v>
          </cell>
          <cell r="E90">
            <v>6</v>
          </cell>
          <cell r="F90">
            <v>32</v>
          </cell>
          <cell r="G90">
            <v>32</v>
          </cell>
          <cell r="H90">
            <v>52</v>
          </cell>
          <cell r="I90">
            <v>14</v>
          </cell>
          <cell r="J90">
            <v>14</v>
          </cell>
          <cell r="K90">
            <v>3</v>
          </cell>
          <cell r="L90">
            <v>25</v>
          </cell>
          <cell r="M90">
            <v>17</v>
          </cell>
          <cell r="N90">
            <v>0</v>
          </cell>
          <cell r="O90">
            <v>6</v>
          </cell>
        </row>
        <row r="91">
          <cell r="A91" t="str">
            <v>72026</v>
          </cell>
          <cell r="B91" t="str">
            <v>42473907</v>
          </cell>
          <cell r="C91" t="str">
            <v>ООО"ЭКЗОТИКА"</v>
          </cell>
          <cell r="D91">
            <v>65</v>
          </cell>
          <cell r="E91">
            <v>60</v>
          </cell>
          <cell r="F91">
            <v>60</v>
          </cell>
          <cell r="G91">
            <v>0</v>
          </cell>
          <cell r="H91">
            <v>0</v>
          </cell>
          <cell r="I91">
            <v>0</v>
          </cell>
          <cell r="J91">
            <v>0</v>
          </cell>
          <cell r="K91">
            <v>0</v>
          </cell>
          <cell r="L91">
            <v>0</v>
          </cell>
          <cell r="M91">
            <v>0</v>
          </cell>
          <cell r="N91">
            <v>0</v>
          </cell>
          <cell r="O91">
            <v>60</v>
          </cell>
        </row>
        <row r="92">
          <cell r="A92" t="str">
            <v>72026</v>
          </cell>
          <cell r="B92" t="str">
            <v>25066323</v>
          </cell>
          <cell r="C92" t="str">
            <v>ТОО "УРАЛ ИНТЕР"</v>
          </cell>
          <cell r="D92">
            <v>65</v>
          </cell>
          <cell r="E92">
            <v>54</v>
          </cell>
          <cell r="F92">
            <v>65</v>
          </cell>
          <cell r="G92">
            <v>54</v>
          </cell>
          <cell r="H92">
            <v>0</v>
          </cell>
          <cell r="I92">
            <v>65</v>
          </cell>
          <cell r="J92">
            <v>0</v>
          </cell>
          <cell r="K92">
            <v>0</v>
          </cell>
          <cell r="L92">
            <v>0</v>
          </cell>
          <cell r="M92">
            <v>0</v>
          </cell>
          <cell r="N92">
            <v>54</v>
          </cell>
        </row>
        <row r="93">
          <cell r="A93" t="str">
            <v>72026</v>
          </cell>
          <cell r="B93" t="str">
            <v>39486473</v>
          </cell>
          <cell r="C93" t="str">
            <v>ЗАО"СЕЗАР-ТУР"</v>
          </cell>
          <cell r="D93">
            <v>85</v>
          </cell>
          <cell r="E93">
            <v>85</v>
          </cell>
          <cell r="F93">
            <v>0</v>
          </cell>
          <cell r="G93">
            <v>0</v>
          </cell>
          <cell r="H93">
            <v>0</v>
          </cell>
          <cell r="I93">
            <v>0</v>
          </cell>
          <cell r="J93">
            <v>85</v>
          </cell>
        </row>
        <row r="94">
          <cell r="A94" t="str">
            <v>72026</v>
          </cell>
          <cell r="B94" t="str">
            <v>44283335</v>
          </cell>
          <cell r="C94" t="str">
            <v>ООО"СЕЗАР"</v>
          </cell>
          <cell r="D94">
            <v>71</v>
          </cell>
          <cell r="E94">
            <v>14</v>
          </cell>
          <cell r="F94">
            <v>71</v>
          </cell>
          <cell r="G94">
            <v>14</v>
          </cell>
          <cell r="H94">
            <v>0</v>
          </cell>
          <cell r="I94">
            <v>0</v>
          </cell>
          <cell r="J94">
            <v>0</v>
          </cell>
          <cell r="K94">
            <v>0</v>
          </cell>
          <cell r="L94">
            <v>0</v>
          </cell>
          <cell r="M94">
            <v>0</v>
          </cell>
          <cell r="N94">
            <v>71</v>
          </cell>
          <cell r="O94">
            <v>14</v>
          </cell>
        </row>
        <row r="95">
          <cell r="A95" t="str">
            <v>72026</v>
          </cell>
          <cell r="B95" t="str">
            <v>27474453</v>
          </cell>
          <cell r="C95" t="str">
            <v>ЗАО"РОБИС"</v>
          </cell>
          <cell r="D95">
            <v>75</v>
          </cell>
          <cell r="E95">
            <v>75</v>
          </cell>
          <cell r="F95">
            <v>75</v>
          </cell>
        </row>
        <row r="96">
          <cell r="A96" t="str">
            <v>72026</v>
          </cell>
          <cell r="B96" t="str">
            <v>23092625</v>
          </cell>
          <cell r="C96" t="str">
            <v>ООО"ЭСТЕР"</v>
          </cell>
          <cell r="D96">
            <v>18</v>
          </cell>
          <cell r="E96">
            <v>19</v>
          </cell>
          <cell r="F96">
            <v>19</v>
          </cell>
          <cell r="G96">
            <v>34</v>
          </cell>
        </row>
        <row r="97">
          <cell r="A97" t="str">
            <v>72026</v>
          </cell>
          <cell r="B97" t="str">
            <v>41748495</v>
          </cell>
          <cell r="C97" t="str">
            <v>ФИЛИАЛ ТОО ФИРМЫ "ПРИЗМА ЛТД"</v>
          </cell>
          <cell r="D97">
            <v>65</v>
          </cell>
          <cell r="E97">
            <v>65</v>
          </cell>
          <cell r="F97">
            <v>0</v>
          </cell>
          <cell r="G97">
            <v>0</v>
          </cell>
          <cell r="H97">
            <v>0</v>
          </cell>
          <cell r="I97">
            <v>0</v>
          </cell>
          <cell r="J97">
            <v>0</v>
          </cell>
          <cell r="K97">
            <v>0</v>
          </cell>
          <cell r="L97">
            <v>65</v>
          </cell>
        </row>
        <row r="98">
          <cell r="A98" t="str">
            <v>72026</v>
          </cell>
          <cell r="B98" t="str">
            <v>45606852</v>
          </cell>
          <cell r="C98" t="str">
            <v>ООО "СКИФ"                       6628008274 *6628008274</v>
          </cell>
          <cell r="D98">
            <v>63</v>
          </cell>
          <cell r="E98">
            <v>63</v>
          </cell>
          <cell r="F98">
            <v>0</v>
          </cell>
          <cell r="G98">
            <v>0</v>
          </cell>
          <cell r="H98">
            <v>0</v>
          </cell>
          <cell r="I98">
            <v>0</v>
          </cell>
          <cell r="J98">
            <v>0</v>
          </cell>
          <cell r="K98">
            <v>0</v>
          </cell>
          <cell r="L98">
            <v>0</v>
          </cell>
          <cell r="M98">
            <v>0</v>
          </cell>
          <cell r="N98">
            <v>63</v>
          </cell>
        </row>
        <row r="99">
          <cell r="A99" t="str">
            <v>72026</v>
          </cell>
          <cell r="B99" t="str">
            <v>12028400</v>
          </cell>
          <cell r="C99" t="str">
            <v>ТОО ФИРМА  "ДИНАМИКА"</v>
          </cell>
          <cell r="D99">
            <v>24</v>
          </cell>
          <cell r="E99">
            <v>25</v>
          </cell>
          <cell r="F99">
            <v>24</v>
          </cell>
          <cell r="G99">
            <v>25</v>
          </cell>
          <cell r="H99">
            <v>0</v>
          </cell>
          <cell r="I99">
            <v>24</v>
          </cell>
          <cell r="J99">
            <v>0</v>
          </cell>
          <cell r="K99">
            <v>25</v>
          </cell>
        </row>
        <row r="100">
          <cell r="A100" t="str">
            <v>72026</v>
          </cell>
          <cell r="B100" t="str">
            <v>21523854</v>
          </cell>
          <cell r="C100" t="str">
            <v>ТОО ПРЕДПРИЯТИЕ "РОСТОК"</v>
          </cell>
          <cell r="D100">
            <v>47</v>
          </cell>
          <cell r="E100">
            <v>47</v>
          </cell>
          <cell r="F100">
            <v>0</v>
          </cell>
          <cell r="G100">
            <v>0</v>
          </cell>
          <cell r="H100">
            <v>0</v>
          </cell>
          <cell r="I100">
            <v>0</v>
          </cell>
          <cell r="J100">
            <v>0</v>
          </cell>
          <cell r="K100">
            <v>0</v>
          </cell>
          <cell r="L100">
            <v>47</v>
          </cell>
        </row>
        <row r="101">
          <cell r="A101" t="str">
            <v>72026</v>
          </cell>
          <cell r="B101" t="str">
            <v>25082950</v>
          </cell>
          <cell r="C101" t="str">
            <v>ТОО "ИН УРАЛ"</v>
          </cell>
          <cell r="D101">
            <v>18</v>
          </cell>
          <cell r="E101">
            <v>5</v>
          </cell>
          <cell r="F101">
            <v>18</v>
          </cell>
          <cell r="G101">
            <v>5</v>
          </cell>
          <cell r="H101">
            <v>3</v>
          </cell>
          <cell r="I101">
            <v>5</v>
          </cell>
          <cell r="J101">
            <v>5</v>
          </cell>
          <cell r="K101">
            <v>3</v>
          </cell>
          <cell r="L101">
            <v>0</v>
          </cell>
          <cell r="M101">
            <v>9</v>
          </cell>
          <cell r="N101">
            <v>3</v>
          </cell>
        </row>
        <row r="102">
          <cell r="A102" t="str">
            <v>72026</v>
          </cell>
          <cell r="B102" t="str">
            <v>41103211</v>
          </cell>
          <cell r="C102" t="str">
            <v>ООО"КОРПОРАЦИЯ"АТЭКС"</v>
          </cell>
          <cell r="D102">
            <v>8</v>
          </cell>
          <cell r="E102">
            <v>8</v>
          </cell>
          <cell r="F102">
            <v>7</v>
          </cell>
          <cell r="G102">
            <v>6</v>
          </cell>
          <cell r="H102">
            <v>14</v>
          </cell>
        </row>
        <row r="103">
          <cell r="A103" t="str">
            <v>72026</v>
          </cell>
          <cell r="B103" t="str">
            <v>44349979</v>
          </cell>
          <cell r="C103" t="str">
            <v>ООО "РЕМПРОЕКТ СОЮЗ"</v>
          </cell>
          <cell r="D103">
            <v>24</v>
          </cell>
          <cell r="E103">
            <v>24</v>
          </cell>
          <cell r="F103">
            <v>0</v>
          </cell>
          <cell r="G103">
            <v>24</v>
          </cell>
        </row>
        <row r="104">
          <cell r="A104" t="str">
            <v>72026</v>
          </cell>
          <cell r="B104" t="str">
            <v>27281530</v>
          </cell>
          <cell r="C104" t="str">
            <v>ТОО "ЦВЕТМЕТПРОЕКТ"</v>
          </cell>
          <cell r="D104">
            <v>19</v>
          </cell>
          <cell r="E104">
            <v>19</v>
          </cell>
        </row>
        <row r="105">
          <cell r="A105" t="str">
            <v>72026</v>
          </cell>
          <cell r="B105" t="str">
            <v>31960656</v>
          </cell>
          <cell r="C105" t="str">
            <v>ТОО СП "ИНТЕРЦВЕТМЕТ"</v>
          </cell>
          <cell r="D105">
            <v>19</v>
          </cell>
        </row>
        <row r="106">
          <cell r="A106" t="str">
            <v>72026</v>
          </cell>
          <cell r="B106" t="str">
            <v>43276385</v>
          </cell>
          <cell r="C106" t="str">
            <v>ООО "КОММЕТ"</v>
          </cell>
          <cell r="D106">
            <v>18</v>
          </cell>
          <cell r="E106">
            <v>18</v>
          </cell>
          <cell r="F106">
            <v>0</v>
          </cell>
          <cell r="G106">
            <v>0</v>
          </cell>
          <cell r="H106">
            <v>0</v>
          </cell>
          <cell r="I106">
            <v>0</v>
          </cell>
          <cell r="J106">
            <v>18</v>
          </cell>
        </row>
        <row r="107">
          <cell r="A107" t="str">
            <v>72026</v>
          </cell>
          <cell r="B107" t="str">
            <v>45602676</v>
          </cell>
          <cell r="C107" t="str">
            <v>ЗАО "ЕКАТЕРИНБУРГ-ВТОРМЕТ"</v>
          </cell>
          <cell r="D107">
            <v>13</v>
          </cell>
          <cell r="E107">
            <v>13</v>
          </cell>
          <cell r="F107">
            <v>0</v>
          </cell>
          <cell r="G107">
            <v>0</v>
          </cell>
          <cell r="H107">
            <v>0</v>
          </cell>
          <cell r="I107">
            <v>0</v>
          </cell>
          <cell r="J107">
            <v>0</v>
          </cell>
          <cell r="K107">
            <v>0</v>
          </cell>
          <cell r="L107">
            <v>0</v>
          </cell>
          <cell r="M107">
            <v>0</v>
          </cell>
          <cell r="N107">
            <v>0</v>
          </cell>
          <cell r="O107">
            <v>13</v>
          </cell>
        </row>
        <row r="108">
          <cell r="A108" t="str">
            <v>72026</v>
          </cell>
          <cell r="B108" t="str">
            <v>45501372</v>
          </cell>
          <cell r="C108" t="str">
            <v>"ТРЕЙДИНГ" ООО</v>
          </cell>
          <cell r="D108">
            <v>11</v>
          </cell>
          <cell r="E108">
            <v>11</v>
          </cell>
          <cell r="F108">
            <v>11</v>
          </cell>
        </row>
        <row r="109">
          <cell r="A109" t="str">
            <v>72026</v>
          </cell>
          <cell r="B109" t="str">
            <v>42813734</v>
          </cell>
          <cell r="C109" t="str">
            <v>ООО "МКМС"</v>
          </cell>
          <cell r="D109">
            <v>10</v>
          </cell>
          <cell r="E109">
            <v>10</v>
          </cell>
        </row>
        <row r="110">
          <cell r="A110" t="str">
            <v>72026</v>
          </cell>
          <cell r="B110" t="str">
            <v>44646654</v>
          </cell>
          <cell r="C110" t="str">
            <v>ООО "ЦВЕТМЕТЭКСПОРТ"</v>
          </cell>
          <cell r="D110">
            <v>8</v>
          </cell>
          <cell r="E110">
            <v>8</v>
          </cell>
        </row>
        <row r="111">
          <cell r="A111" t="str">
            <v>72026</v>
          </cell>
          <cell r="B111" t="str">
            <v>00197965</v>
          </cell>
          <cell r="C111" t="str">
            <v>ОАО "ГАЙСКИЙ ЗАВОД ОЦМ "СПЛАВ"</v>
          </cell>
          <cell r="D111">
            <v>4</v>
          </cell>
          <cell r="E111">
            <v>4</v>
          </cell>
          <cell r="F111">
            <v>0</v>
          </cell>
          <cell r="G111">
            <v>0</v>
          </cell>
          <cell r="H111">
            <v>0</v>
          </cell>
          <cell r="I111">
            <v>0</v>
          </cell>
          <cell r="J111">
            <v>4</v>
          </cell>
        </row>
        <row r="112">
          <cell r="A112" t="str">
            <v>72026</v>
          </cell>
          <cell r="B112" t="str">
            <v>11576631</v>
          </cell>
          <cell r="C112" t="str">
            <v>АОЗТ "А-ТЕХНОИНВЕСТ"</v>
          </cell>
          <cell r="D112">
            <v>3</v>
          </cell>
          <cell r="E112">
            <v>3</v>
          </cell>
          <cell r="F112">
            <v>0</v>
          </cell>
          <cell r="G112">
            <v>3</v>
          </cell>
        </row>
        <row r="113">
          <cell r="A113" t="str">
            <v>72027</v>
          </cell>
          <cell r="B113" t="str">
            <v>00186507</v>
          </cell>
          <cell r="C113" t="str">
            <v>ЧЕЛЯБИНСКИЙ ЭЛЕКТРОМЕТАЛЛУРГИЧЕСКИЙ КОМБИНАТ</v>
          </cell>
          <cell r="D113">
            <v>173</v>
          </cell>
          <cell r="E113">
            <v>1</v>
          </cell>
          <cell r="F113">
            <v>1</v>
          </cell>
          <cell r="G113">
            <v>0</v>
          </cell>
          <cell r="H113">
            <v>1</v>
          </cell>
        </row>
        <row r="114">
          <cell r="A114" t="str">
            <v>72027</v>
          </cell>
          <cell r="B114" t="str">
            <v>11400412</v>
          </cell>
          <cell r="C114" t="str">
            <v>ТОО КОМПАНИЯ  ВОЛЬФРАМ-МОЛИБДЕН</v>
          </cell>
          <cell r="D114">
            <v>113</v>
          </cell>
          <cell r="E114">
            <v>54</v>
          </cell>
          <cell r="F114">
            <v>113</v>
          </cell>
          <cell r="G114">
            <v>113</v>
          </cell>
          <cell r="H114">
            <v>0</v>
          </cell>
          <cell r="I114">
            <v>0</v>
          </cell>
          <cell r="J114">
            <v>54</v>
          </cell>
        </row>
        <row r="115">
          <cell r="A115" t="str">
            <v>72027</v>
          </cell>
          <cell r="B115" t="str">
            <v>32547036</v>
          </cell>
          <cell r="C115" t="str">
            <v>ЗАО"ФЕРРОМЕТЭКС"</v>
          </cell>
          <cell r="D115">
            <v>18</v>
          </cell>
          <cell r="E115">
            <v>42</v>
          </cell>
          <cell r="F115">
            <v>17</v>
          </cell>
          <cell r="G115">
            <v>18</v>
          </cell>
          <cell r="H115">
            <v>42</v>
          </cell>
          <cell r="I115">
            <v>17</v>
          </cell>
          <cell r="J115">
            <v>37</v>
          </cell>
        </row>
        <row r="116">
          <cell r="A116" t="str">
            <v>72027</v>
          </cell>
          <cell r="B116" t="str">
            <v>08558397</v>
          </cell>
          <cell r="C116" t="str">
            <v>ГОСУДАРСТВЕННОЕ ПРЕДПРИЯТИЕ УЧРЕЖДЕНИЯ УЩ-349/13</v>
          </cell>
          <cell r="D116">
            <v>33</v>
          </cell>
          <cell r="E116">
            <v>33</v>
          </cell>
          <cell r="F116">
            <v>0</v>
          </cell>
          <cell r="G116">
            <v>0</v>
          </cell>
          <cell r="H116">
            <v>33</v>
          </cell>
        </row>
        <row r="117">
          <cell r="A117" t="str">
            <v>72027</v>
          </cell>
          <cell r="B117" t="str">
            <v>29406007</v>
          </cell>
          <cell r="C117" t="str">
            <v>АОЗТ НПО "ПОЛИМЕТАЛЛ"</v>
          </cell>
          <cell r="D117">
            <v>19</v>
          </cell>
          <cell r="E117">
            <v>19</v>
          </cell>
          <cell r="F117">
            <v>12</v>
          </cell>
          <cell r="G117">
            <v>0</v>
          </cell>
          <cell r="H117">
            <v>0</v>
          </cell>
          <cell r="I117">
            <v>0</v>
          </cell>
          <cell r="J117">
            <v>12</v>
          </cell>
        </row>
        <row r="118">
          <cell r="A118" t="str">
            <v>72027</v>
          </cell>
          <cell r="B118" t="str">
            <v>23359666</v>
          </cell>
          <cell r="C118" t="str">
            <v>ТОО "РЕМИКС"</v>
          </cell>
          <cell r="D118">
            <v>27</v>
          </cell>
          <cell r="E118">
            <v>27</v>
          </cell>
        </row>
        <row r="119">
          <cell r="A119" t="str">
            <v>72027</v>
          </cell>
          <cell r="B119" t="str">
            <v>17338654</v>
          </cell>
          <cell r="C119" t="str">
            <v>АО СП "ГЕОСОФТ-ИСТЛИНК" ("ГЕОЛИНК")</v>
          </cell>
          <cell r="D119">
            <v>19</v>
          </cell>
          <cell r="E119">
            <v>6</v>
          </cell>
          <cell r="F119">
            <v>19</v>
          </cell>
          <cell r="G119">
            <v>6</v>
          </cell>
        </row>
        <row r="120">
          <cell r="A120" t="str">
            <v>72027</v>
          </cell>
          <cell r="B120" t="str">
            <v>47190002</v>
          </cell>
          <cell r="C120" t="str">
            <v>"ЕВРОТРАНЗИТ" ООО</v>
          </cell>
          <cell r="D120">
            <v>22</v>
          </cell>
          <cell r="E120">
            <v>22</v>
          </cell>
          <cell r="F120">
            <v>0</v>
          </cell>
          <cell r="G120">
            <v>0</v>
          </cell>
          <cell r="H120">
            <v>0</v>
          </cell>
          <cell r="I120">
            <v>0</v>
          </cell>
          <cell r="J120">
            <v>0</v>
          </cell>
          <cell r="K120">
            <v>0</v>
          </cell>
          <cell r="L120">
            <v>0</v>
          </cell>
          <cell r="M120">
            <v>22</v>
          </cell>
        </row>
        <row r="121">
          <cell r="A121" t="str">
            <v>72027</v>
          </cell>
          <cell r="B121" t="str">
            <v>11576631</v>
          </cell>
          <cell r="C121" t="str">
            <v>АОЗТ "А-ТЕХНОИНВЕСТ"</v>
          </cell>
          <cell r="D121">
            <v>18</v>
          </cell>
          <cell r="E121">
            <v>18</v>
          </cell>
          <cell r="F121">
            <v>0</v>
          </cell>
          <cell r="G121">
            <v>0</v>
          </cell>
          <cell r="H121">
            <v>18</v>
          </cell>
        </row>
        <row r="122">
          <cell r="A122" t="str">
            <v>72027</v>
          </cell>
          <cell r="B122" t="str">
            <v>33911662</v>
          </cell>
          <cell r="C122" t="str">
            <v>АОЗТ "ВЭКС ЛТД"/VEX LTD/                                                    0583</v>
          </cell>
          <cell r="D122">
            <v>17</v>
          </cell>
          <cell r="E122">
            <v>17</v>
          </cell>
          <cell r="F122">
            <v>0</v>
          </cell>
          <cell r="G122">
            <v>0</v>
          </cell>
          <cell r="H122">
            <v>0</v>
          </cell>
          <cell r="I122">
            <v>0</v>
          </cell>
          <cell r="J122">
            <v>0</v>
          </cell>
          <cell r="K122">
            <v>0</v>
          </cell>
          <cell r="L122">
            <v>0</v>
          </cell>
          <cell r="M122">
            <v>17</v>
          </cell>
        </row>
        <row r="123">
          <cell r="A123" t="str">
            <v>72027</v>
          </cell>
          <cell r="B123" t="str">
            <v>47053340</v>
          </cell>
          <cell r="C123" t="str">
            <v>ООО"ДИК"</v>
          </cell>
          <cell r="D123">
            <v>12</v>
          </cell>
          <cell r="E123">
            <v>12</v>
          </cell>
          <cell r="F123">
            <v>0</v>
          </cell>
          <cell r="G123">
            <v>0</v>
          </cell>
          <cell r="H123">
            <v>0</v>
          </cell>
          <cell r="I123">
            <v>0</v>
          </cell>
          <cell r="J123">
            <v>0</v>
          </cell>
          <cell r="K123">
            <v>12</v>
          </cell>
        </row>
        <row r="124">
          <cell r="A124" t="str">
            <v>72027</v>
          </cell>
          <cell r="B124" t="str">
            <v>43234984</v>
          </cell>
          <cell r="C124" t="str">
            <v>ООО "АМИ"</v>
          </cell>
          <cell r="D124">
            <v>6</v>
          </cell>
          <cell r="E124">
            <v>6</v>
          </cell>
          <cell r="F124">
            <v>1</v>
          </cell>
          <cell r="G124">
            <v>4</v>
          </cell>
          <cell r="H124">
            <v>4</v>
          </cell>
        </row>
        <row r="125">
          <cell r="A125" t="str">
            <v>72027</v>
          </cell>
          <cell r="B125" t="str">
            <v>11164294</v>
          </cell>
          <cell r="C125" t="str">
            <v>ТОО "КВАРК"</v>
          </cell>
          <cell r="D125">
            <v>10</v>
          </cell>
          <cell r="E125">
            <v>10</v>
          </cell>
          <cell r="F125">
            <v>0</v>
          </cell>
          <cell r="G125">
            <v>0</v>
          </cell>
          <cell r="H125">
            <v>0</v>
          </cell>
          <cell r="I125">
            <v>0</v>
          </cell>
          <cell r="J125">
            <v>0</v>
          </cell>
          <cell r="K125">
            <v>0</v>
          </cell>
          <cell r="L125">
            <v>0</v>
          </cell>
          <cell r="M125">
            <v>0</v>
          </cell>
          <cell r="N125">
            <v>0</v>
          </cell>
          <cell r="O125">
            <v>10</v>
          </cell>
        </row>
        <row r="126">
          <cell r="A126" t="str">
            <v>72027</v>
          </cell>
          <cell r="B126" t="str">
            <v>22319535</v>
          </cell>
          <cell r="C126" t="str">
            <v>ТОО ФИРМА "ЧЕЛП"</v>
          </cell>
          <cell r="D126">
            <v>3</v>
          </cell>
          <cell r="E126">
            <v>6</v>
          </cell>
          <cell r="F126">
            <v>3</v>
          </cell>
          <cell r="G126">
            <v>6</v>
          </cell>
          <cell r="H126">
            <v>0</v>
          </cell>
          <cell r="I126">
            <v>0</v>
          </cell>
          <cell r="J126">
            <v>6</v>
          </cell>
        </row>
        <row r="127">
          <cell r="A127" t="str">
            <v>72027</v>
          </cell>
          <cell r="B127" t="str">
            <v>35497296</v>
          </cell>
          <cell r="C127" t="str">
            <v>ЗАО ППП "ТЕХНОСПЕЦСТАЛЬ"</v>
          </cell>
          <cell r="D127">
            <v>8</v>
          </cell>
          <cell r="E127">
            <v>8</v>
          </cell>
          <cell r="F127">
            <v>0</v>
          </cell>
          <cell r="G127">
            <v>0</v>
          </cell>
          <cell r="H127">
            <v>0</v>
          </cell>
          <cell r="I127">
            <v>8</v>
          </cell>
        </row>
        <row r="128">
          <cell r="A128" t="str">
            <v>72027</v>
          </cell>
          <cell r="B128" t="str">
            <v>43970654</v>
          </cell>
          <cell r="C128" t="str">
            <v>ООО"АНИКМА"</v>
          </cell>
          <cell r="D128">
            <v>6</v>
          </cell>
          <cell r="E128">
            <v>6</v>
          </cell>
          <cell r="F128">
            <v>0</v>
          </cell>
          <cell r="G128">
            <v>0</v>
          </cell>
          <cell r="H128">
            <v>6</v>
          </cell>
        </row>
        <row r="129">
          <cell r="A129" t="str">
            <v>72027</v>
          </cell>
          <cell r="B129" t="str">
            <v>12607345</v>
          </cell>
          <cell r="C129" t="str">
            <v>ТОО НТП"РЕСУРС"</v>
          </cell>
          <cell r="D129">
            <v>5</v>
          </cell>
          <cell r="E129">
            <v>5</v>
          </cell>
          <cell r="F129">
            <v>0</v>
          </cell>
          <cell r="G129">
            <v>0</v>
          </cell>
          <cell r="H129">
            <v>0</v>
          </cell>
          <cell r="I129">
            <v>0</v>
          </cell>
          <cell r="J129">
            <v>0</v>
          </cell>
          <cell r="K129">
            <v>0</v>
          </cell>
          <cell r="L129">
            <v>0</v>
          </cell>
          <cell r="M129">
            <v>5</v>
          </cell>
        </row>
        <row r="130">
          <cell r="A130" t="str">
            <v>72027</v>
          </cell>
          <cell r="B130" t="str">
            <v>44365205</v>
          </cell>
          <cell r="C130" t="str">
            <v>"СЕРВИС ПЛЮС" ООО</v>
          </cell>
          <cell r="D130">
            <v>5</v>
          </cell>
          <cell r="E130">
            <v>5</v>
          </cell>
          <cell r="F130">
            <v>0</v>
          </cell>
          <cell r="G130">
            <v>0</v>
          </cell>
          <cell r="H130">
            <v>0</v>
          </cell>
          <cell r="I130">
            <v>0</v>
          </cell>
          <cell r="J130">
            <v>0</v>
          </cell>
          <cell r="K130">
            <v>0</v>
          </cell>
          <cell r="L130">
            <v>0</v>
          </cell>
          <cell r="M130">
            <v>0</v>
          </cell>
          <cell r="N130">
            <v>0</v>
          </cell>
          <cell r="O130">
            <v>5</v>
          </cell>
        </row>
        <row r="131">
          <cell r="A131" t="str">
            <v>72027</v>
          </cell>
          <cell r="B131" t="str">
            <v>29322612</v>
          </cell>
          <cell r="C131" t="str">
            <v>ЗАО "МАКСИМЕТ"</v>
          </cell>
          <cell r="D131">
            <v>4</v>
          </cell>
        </row>
        <row r="132">
          <cell r="A132" t="str">
            <v>72027</v>
          </cell>
          <cell r="B132" t="str">
            <v>45674658</v>
          </cell>
          <cell r="C132" t="str">
            <v>ЗАО"НПО ДЕМИЛОНГ"</v>
          </cell>
          <cell r="D132">
            <v>4</v>
          </cell>
          <cell r="E132">
            <v>4</v>
          </cell>
          <cell r="F132">
            <v>4</v>
          </cell>
        </row>
        <row r="133">
          <cell r="A133" t="str">
            <v>72027</v>
          </cell>
          <cell r="B133" t="str">
            <v>05799321</v>
          </cell>
          <cell r="C133" t="str">
            <v>АО "Белэнергомаш"</v>
          </cell>
          <cell r="D133">
            <v>2</v>
          </cell>
          <cell r="E133">
            <v>2</v>
          </cell>
          <cell r="F133">
            <v>2</v>
          </cell>
        </row>
        <row r="134">
          <cell r="A134" t="str">
            <v>72027</v>
          </cell>
          <cell r="B134" t="str">
            <v>23067900</v>
          </cell>
          <cell r="C134" t="str">
            <v>АГП "НИКЕЛЬ"</v>
          </cell>
          <cell r="D134">
            <v>2</v>
          </cell>
          <cell r="E134">
            <v>2</v>
          </cell>
          <cell r="F134">
            <v>0</v>
          </cell>
          <cell r="G134">
            <v>0</v>
          </cell>
          <cell r="H134">
            <v>0</v>
          </cell>
          <cell r="I134">
            <v>0</v>
          </cell>
          <cell r="J134">
            <v>0</v>
          </cell>
          <cell r="K134">
            <v>0</v>
          </cell>
          <cell r="L134">
            <v>0</v>
          </cell>
          <cell r="M134">
            <v>0</v>
          </cell>
          <cell r="N134">
            <v>0</v>
          </cell>
          <cell r="O134">
            <v>2</v>
          </cell>
        </row>
        <row r="135">
          <cell r="A135" t="str">
            <v>72027</v>
          </cell>
          <cell r="B135" t="str">
            <v>07628368</v>
          </cell>
          <cell r="C135" t="str">
            <v>ОАО "ЗЭЛТА"</v>
          </cell>
          <cell r="D135">
            <v>1</v>
          </cell>
          <cell r="E135">
            <v>1</v>
          </cell>
          <cell r="F135">
            <v>0</v>
          </cell>
          <cell r="G135">
            <v>0</v>
          </cell>
          <cell r="H135">
            <v>1</v>
          </cell>
        </row>
        <row r="136">
          <cell r="A136" t="str">
            <v>72027</v>
          </cell>
          <cell r="B136" t="str">
            <v>00288550</v>
          </cell>
          <cell r="C136" t="str">
            <v>АО "ГУСЕВСКИЙ ХРУСТАЛЬНЫЙ ЗАВОД"</v>
          </cell>
          <cell r="D136">
            <v>0</v>
          </cell>
          <cell r="E136">
            <v>0</v>
          </cell>
          <cell r="F136">
            <v>0</v>
          </cell>
          <cell r="G136">
            <v>0</v>
          </cell>
          <cell r="H136">
            <v>0</v>
          </cell>
        </row>
        <row r="137">
          <cell r="A137" t="str">
            <v>72027</v>
          </cell>
          <cell r="B137" t="str">
            <v>41146603</v>
          </cell>
          <cell r="C137" t="str">
            <v>ЗАО "КВАЗАР-ЦЕНТР"</v>
          </cell>
          <cell r="D137">
            <v>0</v>
          </cell>
          <cell r="E137">
            <v>0</v>
          </cell>
          <cell r="F137">
            <v>0</v>
          </cell>
          <cell r="G137">
            <v>0</v>
          </cell>
          <cell r="H137">
            <v>0</v>
          </cell>
          <cell r="I137">
            <v>0</v>
          </cell>
          <cell r="J137">
            <v>0</v>
          </cell>
          <cell r="K137">
            <v>0</v>
          </cell>
          <cell r="L137">
            <v>0</v>
          </cell>
        </row>
        <row r="138">
          <cell r="A138" t="str">
            <v>72027</v>
          </cell>
          <cell r="B138" t="str">
            <v>43471796</v>
          </cell>
          <cell r="C138" t="str">
            <v>ООО "БАЛТИКА-ПЛЮС"</v>
          </cell>
          <cell r="D138">
            <v>0</v>
          </cell>
          <cell r="E138">
            <v>0</v>
          </cell>
          <cell r="F138">
            <v>0</v>
          </cell>
          <cell r="G138">
            <v>0</v>
          </cell>
          <cell r="H138">
            <v>0</v>
          </cell>
          <cell r="I138">
            <v>0</v>
          </cell>
          <cell r="J138">
            <v>0</v>
          </cell>
          <cell r="K138">
            <v>0</v>
          </cell>
          <cell r="L138">
            <v>0</v>
          </cell>
          <cell r="M138">
            <v>0</v>
          </cell>
          <cell r="N138">
            <v>0</v>
          </cell>
          <cell r="O138">
            <v>0</v>
          </cell>
        </row>
        <row r="139">
          <cell r="A139" t="str">
            <v>72027</v>
          </cell>
          <cell r="B139" t="str">
            <v>82222167</v>
          </cell>
          <cell r="C139" t="str">
            <v>ИЗМЕСТЬЕВ ВИКТОР ГЕОРГИЕВИЧ</v>
          </cell>
          <cell r="D139">
            <v>0</v>
          </cell>
          <cell r="E139">
            <v>0</v>
          </cell>
          <cell r="F139">
            <v>0</v>
          </cell>
          <cell r="G139">
            <v>0</v>
          </cell>
          <cell r="H139">
            <v>0</v>
          </cell>
          <cell r="I139">
            <v>0</v>
          </cell>
          <cell r="J139">
            <v>0</v>
          </cell>
          <cell r="K139">
            <v>0</v>
          </cell>
        </row>
        <row r="140">
          <cell r="A140" t="str">
            <v>72028</v>
          </cell>
          <cell r="B140" t="str">
            <v>08612062</v>
          </cell>
          <cell r="C140" t="str">
            <v>601745 К-Т "СТАНДАРТ"Г.КОЛЬЧУГИНО</v>
          </cell>
          <cell r="D140">
            <v>145</v>
          </cell>
          <cell r="E140">
            <v>9</v>
          </cell>
          <cell r="F140">
            <v>233</v>
          </cell>
          <cell r="G140">
            <v>233</v>
          </cell>
          <cell r="H140">
            <v>144</v>
          </cell>
          <cell r="I140">
            <v>344</v>
          </cell>
          <cell r="J140">
            <v>36</v>
          </cell>
          <cell r="K140">
            <v>128</v>
          </cell>
          <cell r="L140">
            <v>54</v>
          </cell>
        </row>
        <row r="141">
          <cell r="A141" t="str">
            <v>72028</v>
          </cell>
          <cell r="B141" t="str">
            <v>11400412</v>
          </cell>
          <cell r="C141" t="str">
            <v>ТОО КОМПАНИЯ  ВОЛЬФРАМ-МОЛИБДЕН</v>
          </cell>
          <cell r="D141">
            <v>243</v>
          </cell>
          <cell r="E141">
            <v>278</v>
          </cell>
          <cell r="F141">
            <v>53</v>
          </cell>
          <cell r="G141">
            <v>243</v>
          </cell>
          <cell r="H141">
            <v>278</v>
          </cell>
          <cell r="I141">
            <v>53</v>
          </cell>
          <cell r="J141">
            <v>243</v>
          </cell>
          <cell r="K141">
            <v>0</v>
          </cell>
          <cell r="L141">
            <v>0</v>
          </cell>
          <cell r="M141">
            <v>0</v>
          </cell>
          <cell r="N141">
            <v>278</v>
          </cell>
          <cell r="O141">
            <v>53</v>
          </cell>
        </row>
        <row r="142">
          <cell r="A142" t="str">
            <v>72028</v>
          </cell>
          <cell r="B142" t="str">
            <v>00186507</v>
          </cell>
          <cell r="C142" t="str">
            <v>ЧЕЛЯБИНСКИЙ ЭЛЕКТРОМЕТАЛЛУРГИЧЕСКИЙ КОМБИНАТ</v>
          </cell>
          <cell r="D142">
            <v>60</v>
          </cell>
          <cell r="E142">
            <v>60</v>
          </cell>
          <cell r="F142">
            <v>303</v>
          </cell>
          <cell r="G142">
            <v>60</v>
          </cell>
          <cell r="H142">
            <v>55</v>
          </cell>
          <cell r="I142">
            <v>0</v>
          </cell>
          <cell r="J142">
            <v>55</v>
          </cell>
        </row>
        <row r="143">
          <cell r="A143" t="str">
            <v>72028</v>
          </cell>
          <cell r="B143" t="str">
            <v>00468513</v>
          </cell>
          <cell r="C143" t="str">
            <v>ГОСУДАРСТВЕННОЕ УНИТАРНОЕ ПРЕДПР-Е "ФИРМА РИК"</v>
          </cell>
          <cell r="D143">
            <v>201</v>
          </cell>
          <cell r="E143">
            <v>201</v>
          </cell>
          <cell r="F143">
            <v>0</v>
          </cell>
          <cell r="G143">
            <v>201</v>
          </cell>
        </row>
        <row r="144">
          <cell r="A144" t="str">
            <v>72028</v>
          </cell>
          <cell r="B144" t="str">
            <v>08612978</v>
          </cell>
          <cell r="C144" t="str">
            <v>КОМБИНАТ "СКАЛА"</v>
          </cell>
          <cell r="D144">
            <v>66</v>
          </cell>
          <cell r="E144">
            <v>66</v>
          </cell>
          <cell r="F144">
            <v>125</v>
          </cell>
        </row>
        <row r="145">
          <cell r="A145" t="str">
            <v>72028</v>
          </cell>
          <cell r="B145" t="str">
            <v>23111676</v>
          </cell>
          <cell r="C145" t="str">
            <v>ТОО ТРАНСТЕРМ</v>
          </cell>
          <cell r="D145">
            <v>127</v>
          </cell>
          <cell r="E145">
            <v>14</v>
          </cell>
          <cell r="F145">
            <v>127</v>
          </cell>
          <cell r="G145">
            <v>127</v>
          </cell>
          <cell r="H145">
            <v>14</v>
          </cell>
        </row>
        <row r="146">
          <cell r="A146" t="str">
            <v>72028</v>
          </cell>
          <cell r="B146" t="str">
            <v>39109428</v>
          </cell>
          <cell r="C146" t="str">
            <v>ООО "ПРАКТИК"</v>
          </cell>
          <cell r="D146">
            <v>36</v>
          </cell>
        </row>
        <row r="147">
          <cell r="A147" t="str">
            <v>72028</v>
          </cell>
          <cell r="B147" t="str">
            <v>45576861</v>
          </cell>
          <cell r="C147" t="str">
            <v>ООО "СИHТЕЗ"</v>
          </cell>
          <cell r="D147">
            <v>4</v>
          </cell>
          <cell r="E147">
            <v>4</v>
          </cell>
          <cell r="F147">
            <v>0</v>
          </cell>
          <cell r="G147">
            <v>0</v>
          </cell>
          <cell r="H147">
            <v>0</v>
          </cell>
          <cell r="I147">
            <v>0</v>
          </cell>
          <cell r="J147">
            <v>0</v>
          </cell>
          <cell r="K147">
            <v>0</v>
          </cell>
          <cell r="L147">
            <v>0</v>
          </cell>
          <cell r="M147">
            <v>4</v>
          </cell>
        </row>
        <row r="148">
          <cell r="A148" t="str">
            <v>72028</v>
          </cell>
          <cell r="B148" t="str">
            <v>44286397</v>
          </cell>
          <cell r="C148" t="str">
            <v>ООО "ПЕТРОЛЮКС"</v>
          </cell>
          <cell r="D148">
            <v>1</v>
          </cell>
          <cell r="E148">
            <v>2</v>
          </cell>
          <cell r="F148">
            <v>1</v>
          </cell>
          <cell r="G148">
            <v>1</v>
          </cell>
          <cell r="H148">
            <v>0</v>
          </cell>
          <cell r="I148">
            <v>0</v>
          </cell>
          <cell r="J148">
            <v>0</v>
          </cell>
          <cell r="K148">
            <v>0</v>
          </cell>
          <cell r="L148">
            <v>0</v>
          </cell>
          <cell r="M148">
            <v>0</v>
          </cell>
          <cell r="N148">
            <v>2</v>
          </cell>
        </row>
        <row r="149">
          <cell r="A149" t="str">
            <v>72028</v>
          </cell>
          <cell r="B149" t="str">
            <v>41072595</v>
          </cell>
          <cell r="C149" t="str">
            <v>ЗАО УМТС "РОСТКОМПЛЕКТСНАБ"</v>
          </cell>
          <cell r="D149">
            <v>1</v>
          </cell>
          <cell r="E149">
            <v>1</v>
          </cell>
          <cell r="F149">
            <v>1</v>
          </cell>
          <cell r="G149">
            <v>1</v>
          </cell>
        </row>
        <row r="150">
          <cell r="A150" t="str">
            <v>72028</v>
          </cell>
          <cell r="B150" t="str">
            <v>44340027</v>
          </cell>
          <cell r="C150" t="str">
            <v>"ИНТЕРТЕХПРИБОР" ЗАО</v>
          </cell>
          <cell r="D150">
            <v>0</v>
          </cell>
          <cell r="E150">
            <v>1</v>
          </cell>
          <cell r="F150">
            <v>1</v>
          </cell>
          <cell r="G150">
            <v>1</v>
          </cell>
          <cell r="H150">
            <v>1</v>
          </cell>
        </row>
        <row r="151">
          <cell r="A151" t="str">
            <v>72028</v>
          </cell>
          <cell r="B151" t="str">
            <v>82222167</v>
          </cell>
          <cell r="C151" t="str">
            <v>ИЗМЕСТЬЕВ ВИКТОР ГЕОРГИЕВИЧ</v>
          </cell>
          <cell r="D151">
            <v>1</v>
          </cell>
          <cell r="E151">
            <v>0</v>
          </cell>
          <cell r="F151">
            <v>1</v>
          </cell>
          <cell r="G151">
            <v>0</v>
          </cell>
          <cell r="H151">
            <v>0</v>
          </cell>
          <cell r="I151">
            <v>0</v>
          </cell>
          <cell r="J151">
            <v>0</v>
          </cell>
          <cell r="K151">
            <v>0</v>
          </cell>
        </row>
        <row r="152">
          <cell r="A152" t="str">
            <v>720291</v>
          </cell>
          <cell r="B152" t="str">
            <v>07510017</v>
          </cell>
          <cell r="C152" t="str">
            <v>ВЕРХНЕСАЛДИНСКОЕ МЕТАЛЛУРГИЧЕСКОЕ ПРОИЗВОДСТВЕННОЕ ОБЪЕДИНЕНИЕ ИМ.В.</v>
          </cell>
          <cell r="D152">
            <v>383</v>
          </cell>
          <cell r="E152">
            <v>389</v>
          </cell>
          <cell r="F152">
            <v>499</v>
          </cell>
          <cell r="G152">
            <v>529</v>
          </cell>
          <cell r="H152">
            <v>387</v>
          </cell>
          <cell r="I152">
            <v>469</v>
          </cell>
          <cell r="J152">
            <v>474</v>
          </cell>
          <cell r="K152">
            <v>422</v>
          </cell>
          <cell r="L152">
            <v>353</v>
          </cell>
        </row>
        <row r="153">
          <cell r="A153" t="str">
            <v>720291</v>
          </cell>
          <cell r="B153" t="str">
            <v>11576631</v>
          </cell>
          <cell r="C153" t="str">
            <v>АОЗТ "А-ТЕХНОИНВЕСТ"</v>
          </cell>
          <cell r="D153">
            <v>282</v>
          </cell>
          <cell r="E153">
            <v>257</v>
          </cell>
          <cell r="F153">
            <v>331</v>
          </cell>
          <cell r="G153">
            <v>130</v>
          </cell>
          <cell r="H153">
            <v>332</v>
          </cell>
          <cell r="I153">
            <v>330</v>
          </cell>
          <cell r="J153">
            <v>326</v>
          </cell>
          <cell r="K153">
            <v>325</v>
          </cell>
          <cell r="L153">
            <v>320</v>
          </cell>
          <cell r="M153">
            <v>386</v>
          </cell>
          <cell r="N153">
            <v>328</v>
          </cell>
          <cell r="O153">
            <v>329</v>
          </cell>
        </row>
        <row r="154">
          <cell r="A154" t="str">
            <v>720291</v>
          </cell>
          <cell r="B154" t="str">
            <v>08558397</v>
          </cell>
          <cell r="C154" t="str">
            <v>"УЧРЕЖДЕНИЕ УЩ-349/13"</v>
          </cell>
          <cell r="D154">
            <v>32</v>
          </cell>
          <cell r="E154">
            <v>189</v>
          </cell>
          <cell r="F154">
            <v>159</v>
          </cell>
          <cell r="G154">
            <v>59</v>
          </cell>
          <cell r="H154">
            <v>111</v>
          </cell>
          <cell r="I154">
            <v>253</v>
          </cell>
          <cell r="J154">
            <v>160</v>
          </cell>
          <cell r="K154">
            <v>189</v>
          </cell>
          <cell r="L154">
            <v>284</v>
          </cell>
          <cell r="M154">
            <v>120</v>
          </cell>
          <cell r="N154">
            <v>52</v>
          </cell>
        </row>
        <row r="155">
          <cell r="A155" t="str">
            <v>720291</v>
          </cell>
          <cell r="B155" t="str">
            <v>07502319</v>
          </cell>
          <cell r="C155" t="str">
            <v>ДЛЯ ЗАО"МЕЖТРАНС" ОАО "КУЛЕБАКСКИЙ МЕТЗАВОД"</v>
          </cell>
          <cell r="D155">
            <v>66</v>
          </cell>
          <cell r="E155">
            <v>20</v>
          </cell>
          <cell r="F155">
            <v>20</v>
          </cell>
          <cell r="G155">
            <v>84</v>
          </cell>
          <cell r="H155">
            <v>108</v>
          </cell>
          <cell r="I155">
            <v>80</v>
          </cell>
          <cell r="J155">
            <v>60</v>
          </cell>
          <cell r="K155">
            <v>80</v>
          </cell>
          <cell r="L155">
            <v>59</v>
          </cell>
          <cell r="M155">
            <v>334</v>
          </cell>
          <cell r="N155">
            <v>199</v>
          </cell>
          <cell r="O155">
            <v>179</v>
          </cell>
        </row>
        <row r="156">
          <cell r="A156" t="str">
            <v>720291</v>
          </cell>
          <cell r="B156" t="str">
            <v>36422768</v>
          </cell>
          <cell r="C156" t="str">
            <v>ООО "АНЕГА-93"                                                              0327</v>
          </cell>
          <cell r="D156">
            <v>111</v>
          </cell>
          <cell r="E156">
            <v>133</v>
          </cell>
          <cell r="F156">
            <v>133</v>
          </cell>
          <cell r="G156">
            <v>180</v>
          </cell>
          <cell r="H156">
            <v>120</v>
          </cell>
          <cell r="I156">
            <v>120</v>
          </cell>
          <cell r="J156">
            <v>120</v>
          </cell>
          <cell r="K156">
            <v>120</v>
          </cell>
          <cell r="L156">
            <v>236</v>
          </cell>
          <cell r="M156">
            <v>119</v>
          </cell>
          <cell r="N156">
            <v>120</v>
          </cell>
          <cell r="O156">
            <v>120</v>
          </cell>
        </row>
        <row r="157">
          <cell r="A157" t="str">
            <v>720291</v>
          </cell>
          <cell r="B157" t="str">
            <v>25006676</v>
          </cell>
          <cell r="C157" t="str">
            <v>АКЦИОНЕРНОЕ ОБЩЕСТВО ЗАКРЫТОГО ТИПА "ЭКСФЕР"</v>
          </cell>
          <cell r="D157">
            <v>180</v>
          </cell>
          <cell r="E157">
            <v>180</v>
          </cell>
          <cell r="F157">
            <v>60</v>
          </cell>
          <cell r="G157">
            <v>60</v>
          </cell>
          <cell r="H157">
            <v>60</v>
          </cell>
          <cell r="I157">
            <v>64</v>
          </cell>
          <cell r="J157">
            <v>115</v>
          </cell>
          <cell r="K157">
            <v>64</v>
          </cell>
          <cell r="L157">
            <v>64</v>
          </cell>
        </row>
        <row r="158">
          <cell r="A158" t="str">
            <v>720291</v>
          </cell>
          <cell r="B158" t="str">
            <v>11644864</v>
          </cell>
          <cell r="C158" t="str">
            <v>ТОО КОЛОКОЛ ЛТД /КУЛЕБАКСКИЙ ФИЛИАЛ НИЖЕГОРОДСКАЯ ОБЛ КУЛЕБАКИ УЛ ВОССТАНИЯ 1</v>
          </cell>
          <cell r="D158">
            <v>40</v>
          </cell>
          <cell r="E158">
            <v>40</v>
          </cell>
          <cell r="F158">
            <v>40</v>
          </cell>
          <cell r="G158">
            <v>40</v>
          </cell>
          <cell r="H158">
            <v>80</v>
          </cell>
          <cell r="I158">
            <v>19</v>
          </cell>
          <cell r="J158">
            <v>138</v>
          </cell>
          <cell r="K158">
            <v>40</v>
          </cell>
          <cell r="L158">
            <v>19</v>
          </cell>
          <cell r="M158">
            <v>59</v>
          </cell>
          <cell r="N158">
            <v>20</v>
          </cell>
          <cell r="O158">
            <v>39</v>
          </cell>
        </row>
        <row r="159">
          <cell r="A159" t="str">
            <v>720291</v>
          </cell>
          <cell r="B159" t="str">
            <v>00186465</v>
          </cell>
          <cell r="C159" t="str">
            <v>ОАО "МЕЧЕЛ"</v>
          </cell>
          <cell r="D159">
            <v>409</v>
          </cell>
          <cell r="E159">
            <v>409</v>
          </cell>
        </row>
        <row r="160">
          <cell r="A160" t="str">
            <v>720291</v>
          </cell>
          <cell r="B160" t="str">
            <v>32489310</v>
          </cell>
          <cell r="C160" t="str">
            <v>АОЗТ "КАСКАД АВС"</v>
          </cell>
          <cell r="D160">
            <v>18</v>
          </cell>
          <cell r="E160">
            <v>99</v>
          </cell>
          <cell r="F160">
            <v>37</v>
          </cell>
          <cell r="G160">
            <v>79</v>
          </cell>
          <cell r="H160">
            <v>58</v>
          </cell>
          <cell r="I160">
            <v>99</v>
          </cell>
          <cell r="J160">
            <v>37</v>
          </cell>
          <cell r="K160">
            <v>79</v>
          </cell>
          <cell r="L160">
            <v>58</v>
          </cell>
          <cell r="M160">
            <v>38</v>
          </cell>
          <cell r="N160">
            <v>55</v>
          </cell>
        </row>
        <row r="161">
          <cell r="A161" t="str">
            <v>720291</v>
          </cell>
          <cell r="B161" t="str">
            <v>43276385</v>
          </cell>
          <cell r="C161" t="str">
            <v>ООО "КОММЕТ"</v>
          </cell>
          <cell r="D161">
            <v>20</v>
          </cell>
          <cell r="E161">
            <v>55</v>
          </cell>
          <cell r="F161">
            <v>20</v>
          </cell>
          <cell r="G161">
            <v>55</v>
          </cell>
          <cell r="H161">
            <v>19</v>
          </cell>
          <cell r="I161">
            <v>9</v>
          </cell>
          <cell r="J161">
            <v>51</v>
          </cell>
          <cell r="K161">
            <v>20</v>
          </cell>
          <cell r="L161">
            <v>108</v>
          </cell>
          <cell r="M161">
            <v>19</v>
          </cell>
          <cell r="N161">
            <v>19</v>
          </cell>
          <cell r="O161">
            <v>19</v>
          </cell>
        </row>
        <row r="162">
          <cell r="A162" t="str">
            <v>720291</v>
          </cell>
          <cell r="B162" t="str">
            <v>07508954</v>
          </cell>
          <cell r="C162" t="str">
            <v>ЗАВОД ИМ.ГОРЬКОГО</v>
          </cell>
          <cell r="D162">
            <v>18</v>
          </cell>
          <cell r="E162">
            <v>54</v>
          </cell>
          <cell r="F162">
            <v>36</v>
          </cell>
          <cell r="G162">
            <v>57</v>
          </cell>
          <cell r="H162">
            <v>37</v>
          </cell>
          <cell r="I162">
            <v>18</v>
          </cell>
          <cell r="J162">
            <v>54</v>
          </cell>
          <cell r="K162">
            <v>36</v>
          </cell>
          <cell r="L162">
            <v>36</v>
          </cell>
          <cell r="M162">
            <v>57</v>
          </cell>
          <cell r="N162">
            <v>37</v>
          </cell>
          <cell r="O162">
            <v>54</v>
          </cell>
        </row>
        <row r="163">
          <cell r="A163" t="str">
            <v>720291</v>
          </cell>
          <cell r="B163" t="str">
            <v>17658198</v>
          </cell>
          <cell r="C163" t="str">
            <v>ВАО ВИЛС</v>
          </cell>
          <cell r="D163">
            <v>20</v>
          </cell>
          <cell r="E163">
            <v>20</v>
          </cell>
          <cell r="F163">
            <v>20</v>
          </cell>
          <cell r="G163">
            <v>20</v>
          </cell>
          <cell r="H163">
            <v>19</v>
          </cell>
          <cell r="I163">
            <v>52</v>
          </cell>
          <cell r="J163">
            <v>20</v>
          </cell>
          <cell r="K163">
            <v>52</v>
          </cell>
          <cell r="L163">
            <v>38</v>
          </cell>
          <cell r="M163">
            <v>0</v>
          </cell>
          <cell r="N163">
            <v>38</v>
          </cell>
        </row>
        <row r="164">
          <cell r="A164" t="str">
            <v>720291</v>
          </cell>
          <cell r="B164" t="str">
            <v>40331059</v>
          </cell>
          <cell r="C164" t="str">
            <v>ЗАО "МЕТРИКА"</v>
          </cell>
          <cell r="D164">
            <v>55</v>
          </cell>
          <cell r="E164">
            <v>58</v>
          </cell>
          <cell r="F164">
            <v>58</v>
          </cell>
          <cell r="G164">
            <v>10</v>
          </cell>
          <cell r="H164">
            <v>36</v>
          </cell>
          <cell r="I164">
            <v>29</v>
          </cell>
        </row>
        <row r="165">
          <cell r="A165" t="str">
            <v>720291</v>
          </cell>
          <cell r="B165" t="str">
            <v>43081799</v>
          </cell>
          <cell r="C165" t="str">
            <v>ООО"ФЕРАЛ" *6662038409</v>
          </cell>
          <cell r="D165">
            <v>9</v>
          </cell>
          <cell r="E165">
            <v>59</v>
          </cell>
          <cell r="F165">
            <v>9</v>
          </cell>
          <cell r="G165">
            <v>54</v>
          </cell>
          <cell r="H165">
            <v>59</v>
          </cell>
          <cell r="I165">
            <v>51</v>
          </cell>
          <cell r="J165">
            <v>59</v>
          </cell>
          <cell r="K165">
            <v>0</v>
          </cell>
          <cell r="L165">
            <v>0</v>
          </cell>
          <cell r="M165">
            <v>0</v>
          </cell>
          <cell r="N165">
            <v>51</v>
          </cell>
          <cell r="O165">
            <v>54</v>
          </cell>
        </row>
        <row r="166">
          <cell r="A166" t="str">
            <v>720291</v>
          </cell>
          <cell r="B166" t="str">
            <v>36743946</v>
          </cell>
          <cell r="C166" t="str">
            <v>ООО " РЕСУРСЫ И МЕТАЛЛЫ" R&amp;M</v>
          </cell>
          <cell r="D166">
            <v>20</v>
          </cell>
          <cell r="E166">
            <v>20</v>
          </cell>
          <cell r="F166">
            <v>20</v>
          </cell>
          <cell r="G166">
            <v>20</v>
          </cell>
          <cell r="H166">
            <v>11</v>
          </cell>
          <cell r="I166">
            <v>39</v>
          </cell>
          <cell r="J166">
            <v>19</v>
          </cell>
          <cell r="K166">
            <v>11</v>
          </cell>
          <cell r="L166">
            <v>40</v>
          </cell>
          <cell r="M166">
            <v>11</v>
          </cell>
          <cell r="N166">
            <v>0</v>
          </cell>
          <cell r="O166">
            <v>40</v>
          </cell>
        </row>
        <row r="167">
          <cell r="A167" t="str">
            <v>720291</v>
          </cell>
          <cell r="B167" t="str">
            <v>45941800</v>
          </cell>
          <cell r="C167" t="str">
            <v>ООО "ПРОМЫШЛЕННАЯ ГРУППА "РОСЦВЕТМЕТ"</v>
          </cell>
          <cell r="D167">
            <v>60</v>
          </cell>
          <cell r="E167">
            <v>55</v>
          </cell>
          <cell r="F167">
            <v>27</v>
          </cell>
          <cell r="G167">
            <v>60</v>
          </cell>
          <cell r="H167">
            <v>55</v>
          </cell>
          <cell r="I167">
            <v>27</v>
          </cell>
          <cell r="J167">
            <v>60</v>
          </cell>
          <cell r="K167">
            <v>0</v>
          </cell>
          <cell r="L167">
            <v>0</v>
          </cell>
          <cell r="M167">
            <v>0</v>
          </cell>
          <cell r="N167">
            <v>55</v>
          </cell>
          <cell r="O167">
            <v>27</v>
          </cell>
        </row>
        <row r="168">
          <cell r="A168" t="str">
            <v>720291</v>
          </cell>
          <cell r="B168" t="str">
            <v>17519479</v>
          </cell>
          <cell r="C168" t="str">
            <v>ТОО "ФИРМА ФЕРРОСПЛАВ"</v>
          </cell>
          <cell r="D168">
            <v>120</v>
          </cell>
          <cell r="E168">
            <v>120</v>
          </cell>
          <cell r="F168">
            <v>0</v>
          </cell>
          <cell r="G168">
            <v>0</v>
          </cell>
          <cell r="H168">
            <v>0</v>
          </cell>
          <cell r="I168">
            <v>0</v>
          </cell>
          <cell r="J168">
            <v>0</v>
          </cell>
          <cell r="K168">
            <v>0</v>
          </cell>
          <cell r="L168">
            <v>0</v>
          </cell>
          <cell r="M168">
            <v>0</v>
          </cell>
          <cell r="N168">
            <v>0</v>
          </cell>
          <cell r="O168">
            <v>120</v>
          </cell>
        </row>
        <row r="169">
          <cell r="A169" t="str">
            <v>720291</v>
          </cell>
          <cell r="B169" t="str">
            <v>36924702</v>
          </cell>
          <cell r="C169" t="str">
            <v>ЗАО "СПЕЦСТАЛЬКОНСТРУКЦИЯ"</v>
          </cell>
          <cell r="D169">
            <v>54</v>
          </cell>
          <cell r="E169">
            <v>57</v>
          </cell>
          <cell r="F169">
            <v>54</v>
          </cell>
          <cell r="G169">
            <v>54</v>
          </cell>
          <cell r="H169">
            <v>0</v>
          </cell>
          <cell r="I169">
            <v>0</v>
          </cell>
          <cell r="J169">
            <v>57</v>
          </cell>
        </row>
        <row r="170">
          <cell r="A170" t="str">
            <v>720291</v>
          </cell>
          <cell r="B170" t="str">
            <v>29032914</v>
          </cell>
          <cell r="C170" t="str">
            <v>ЗАО "МЕЖТРАНС"</v>
          </cell>
          <cell r="D170">
            <v>98</v>
          </cell>
          <cell r="E170">
            <v>98</v>
          </cell>
          <cell r="F170">
            <v>0</v>
          </cell>
          <cell r="G170">
            <v>0</v>
          </cell>
          <cell r="H170">
            <v>0</v>
          </cell>
          <cell r="I170">
            <v>98</v>
          </cell>
        </row>
        <row r="171">
          <cell r="A171" t="str">
            <v>720291</v>
          </cell>
          <cell r="B171" t="str">
            <v>43246467</v>
          </cell>
          <cell r="C171" t="str">
            <v>ЗАО НПО "АВИАТЕХНОЛОГИЯ"</v>
          </cell>
          <cell r="D171">
            <v>20</v>
          </cell>
          <cell r="E171">
            <v>39</v>
          </cell>
          <cell r="F171">
            <v>38</v>
          </cell>
          <cell r="G171">
            <v>20</v>
          </cell>
          <cell r="H171">
            <v>39</v>
          </cell>
          <cell r="I171">
            <v>38</v>
          </cell>
          <cell r="J171">
            <v>0</v>
          </cell>
          <cell r="K171">
            <v>0</v>
          </cell>
          <cell r="L171">
            <v>0</v>
          </cell>
          <cell r="M171">
            <v>20</v>
          </cell>
          <cell r="N171">
            <v>39</v>
          </cell>
          <cell r="O171">
            <v>38</v>
          </cell>
        </row>
        <row r="172">
          <cell r="A172" t="str">
            <v>720291</v>
          </cell>
          <cell r="B172" t="str">
            <v>47059733</v>
          </cell>
          <cell r="C172" t="str">
            <v>ООО "БЕЛАН ТРЕЙДИНГ"</v>
          </cell>
          <cell r="D172">
            <v>29</v>
          </cell>
          <cell r="E172">
            <v>19</v>
          </cell>
          <cell r="F172">
            <v>19</v>
          </cell>
          <cell r="G172">
            <v>28</v>
          </cell>
          <cell r="H172">
            <v>29</v>
          </cell>
          <cell r="I172">
            <v>19</v>
          </cell>
          <cell r="J172">
            <v>19</v>
          </cell>
          <cell r="K172">
            <v>29</v>
          </cell>
          <cell r="L172">
            <v>19</v>
          </cell>
          <cell r="M172">
            <v>19</v>
          </cell>
          <cell r="N172">
            <v>0</v>
          </cell>
          <cell r="O172">
            <v>28</v>
          </cell>
        </row>
        <row r="173">
          <cell r="A173" t="str">
            <v>720291</v>
          </cell>
          <cell r="B173" t="str">
            <v>17407697</v>
          </cell>
          <cell r="C173" t="str">
            <v>АООТ "ИЖСТАЛЬ"</v>
          </cell>
          <cell r="D173">
            <v>89</v>
          </cell>
          <cell r="E173">
            <v>89</v>
          </cell>
        </row>
        <row r="174">
          <cell r="A174" t="str">
            <v>720291</v>
          </cell>
          <cell r="B174" t="str">
            <v>25644129</v>
          </cell>
          <cell r="C174" t="str">
            <v>ТОО ФИРМА "ИНСЕРВИС"</v>
          </cell>
          <cell r="D174">
            <v>38</v>
          </cell>
          <cell r="E174">
            <v>19</v>
          </cell>
          <cell r="F174">
            <v>19</v>
          </cell>
          <cell r="G174">
            <v>10</v>
          </cell>
          <cell r="H174">
            <v>38</v>
          </cell>
          <cell r="I174">
            <v>19</v>
          </cell>
          <cell r="J174">
            <v>38</v>
          </cell>
          <cell r="K174">
            <v>19</v>
          </cell>
          <cell r="L174">
            <v>19</v>
          </cell>
          <cell r="M174">
            <v>0</v>
          </cell>
          <cell r="N174">
            <v>0</v>
          </cell>
          <cell r="O174">
            <v>10</v>
          </cell>
        </row>
        <row r="175">
          <cell r="A175" t="str">
            <v>720291</v>
          </cell>
          <cell r="B175" t="str">
            <v>11725539</v>
          </cell>
          <cell r="C175" t="str">
            <v>ТОО"ТЕРМИНАЛ-КОМПЛЕКС"</v>
          </cell>
          <cell r="D175">
            <v>19</v>
          </cell>
          <cell r="E175">
            <v>59</v>
          </cell>
          <cell r="F175">
            <v>19</v>
          </cell>
          <cell r="G175">
            <v>59</v>
          </cell>
          <cell r="H175">
            <v>0</v>
          </cell>
          <cell r="I175">
            <v>0</v>
          </cell>
          <cell r="J175">
            <v>0</v>
          </cell>
          <cell r="K175">
            <v>0</v>
          </cell>
          <cell r="L175">
            <v>0</v>
          </cell>
          <cell r="M175">
            <v>19</v>
          </cell>
          <cell r="N175">
            <v>59</v>
          </cell>
        </row>
        <row r="176">
          <cell r="A176" t="str">
            <v>720291</v>
          </cell>
          <cell r="B176" t="str">
            <v>40469882</v>
          </cell>
          <cell r="C176" t="str">
            <v>000 ФИРМА МЕКОМ</v>
          </cell>
          <cell r="D176">
            <v>9</v>
          </cell>
          <cell r="E176">
            <v>60</v>
          </cell>
          <cell r="F176">
            <v>9</v>
          </cell>
          <cell r="G176">
            <v>60</v>
          </cell>
        </row>
        <row r="177">
          <cell r="A177" t="str">
            <v>720291</v>
          </cell>
          <cell r="B177" t="str">
            <v>25069276</v>
          </cell>
          <cell r="C177" t="str">
            <v>ООО "ВЭКС-ИМПОРТ"                                                           2067</v>
          </cell>
          <cell r="D177">
            <v>62</v>
          </cell>
          <cell r="E177">
            <v>62</v>
          </cell>
          <cell r="F177">
            <v>0</v>
          </cell>
          <cell r="G177">
            <v>0</v>
          </cell>
          <cell r="H177">
            <v>0</v>
          </cell>
          <cell r="I177">
            <v>0</v>
          </cell>
          <cell r="J177">
            <v>0</v>
          </cell>
          <cell r="K177">
            <v>0</v>
          </cell>
          <cell r="L177">
            <v>0</v>
          </cell>
          <cell r="M177">
            <v>0</v>
          </cell>
          <cell r="N177">
            <v>0</v>
          </cell>
          <cell r="O177">
            <v>62</v>
          </cell>
        </row>
        <row r="178">
          <cell r="A178" t="str">
            <v>720291</v>
          </cell>
          <cell r="B178" t="str">
            <v>21125674</v>
          </cell>
          <cell r="C178" t="str">
            <v>АОЗТ СП " АККОPД "</v>
          </cell>
          <cell r="D178">
            <v>20</v>
          </cell>
          <cell r="E178">
            <v>20</v>
          </cell>
          <cell r="F178">
            <v>20</v>
          </cell>
          <cell r="G178">
            <v>20</v>
          </cell>
          <cell r="H178">
            <v>20</v>
          </cell>
          <cell r="I178">
            <v>0</v>
          </cell>
          <cell r="J178">
            <v>20</v>
          </cell>
          <cell r="K178">
            <v>0</v>
          </cell>
          <cell r="L178">
            <v>0</v>
          </cell>
          <cell r="M178">
            <v>0</v>
          </cell>
          <cell r="N178">
            <v>0</v>
          </cell>
          <cell r="O178">
            <v>20</v>
          </cell>
        </row>
        <row r="179">
          <cell r="A179" t="str">
            <v>720291</v>
          </cell>
          <cell r="B179" t="str">
            <v>36422857</v>
          </cell>
          <cell r="C179" t="str">
            <v>ТОО "МЕГА-СЕРВИС"</v>
          </cell>
          <cell r="D179">
            <v>59</v>
          </cell>
          <cell r="E179">
            <v>59</v>
          </cell>
          <cell r="F179">
            <v>0</v>
          </cell>
          <cell r="G179">
            <v>0</v>
          </cell>
          <cell r="H179">
            <v>0</v>
          </cell>
          <cell r="I179">
            <v>0</v>
          </cell>
          <cell r="J179">
            <v>0</v>
          </cell>
          <cell r="K179">
            <v>0</v>
          </cell>
          <cell r="L179">
            <v>0</v>
          </cell>
          <cell r="M179">
            <v>0</v>
          </cell>
          <cell r="N179">
            <v>0</v>
          </cell>
          <cell r="O179">
            <v>59</v>
          </cell>
        </row>
        <row r="180">
          <cell r="A180" t="str">
            <v>720291</v>
          </cell>
          <cell r="B180" t="str">
            <v>42813734</v>
          </cell>
          <cell r="C180" t="str">
            <v>ООО "МКМС"</v>
          </cell>
          <cell r="D180">
            <v>9</v>
          </cell>
          <cell r="E180">
            <v>48</v>
          </cell>
        </row>
        <row r="181">
          <cell r="A181" t="str">
            <v>720291</v>
          </cell>
          <cell r="B181" t="str">
            <v>39243606</v>
          </cell>
          <cell r="C181" t="str">
            <v>ИЧП НПП "СПЕЦСТАНДАРТ" МОТОРИНОЙ</v>
          </cell>
          <cell r="D181">
            <v>19</v>
          </cell>
          <cell r="E181">
            <v>19</v>
          </cell>
          <cell r="F181">
            <v>18</v>
          </cell>
          <cell r="G181">
            <v>19</v>
          </cell>
          <cell r="H181">
            <v>19</v>
          </cell>
          <cell r="I181">
            <v>0</v>
          </cell>
          <cell r="J181">
            <v>0</v>
          </cell>
          <cell r="K181">
            <v>0</v>
          </cell>
          <cell r="L181">
            <v>0</v>
          </cell>
          <cell r="M181">
            <v>0</v>
          </cell>
          <cell r="N181">
            <v>18</v>
          </cell>
        </row>
        <row r="182">
          <cell r="A182" t="str">
            <v>720291</v>
          </cell>
          <cell r="B182" t="str">
            <v>45595380</v>
          </cell>
          <cell r="C182" t="str">
            <v>ЗАО "УЗПС"-ТОРГОВЫЙ ДОМ"</v>
          </cell>
          <cell r="D182">
            <v>52</v>
          </cell>
          <cell r="E182">
            <v>52</v>
          </cell>
          <cell r="F182">
            <v>0</v>
          </cell>
          <cell r="G182">
            <v>0</v>
          </cell>
          <cell r="H182">
            <v>0</v>
          </cell>
          <cell r="I182">
            <v>0</v>
          </cell>
          <cell r="J182">
            <v>0</v>
          </cell>
          <cell r="K182">
            <v>0</v>
          </cell>
          <cell r="L182">
            <v>0</v>
          </cell>
          <cell r="M182">
            <v>0</v>
          </cell>
          <cell r="N182">
            <v>52</v>
          </cell>
        </row>
        <row r="183">
          <cell r="A183" t="str">
            <v>720291</v>
          </cell>
          <cell r="B183" t="str">
            <v>33911662</v>
          </cell>
          <cell r="C183" t="str">
            <v>ЗАО ВЭКС ЛТД</v>
          </cell>
          <cell r="D183">
            <v>50</v>
          </cell>
          <cell r="E183">
            <v>50</v>
          </cell>
          <cell r="F183">
            <v>0</v>
          </cell>
          <cell r="G183">
            <v>0</v>
          </cell>
          <cell r="H183">
            <v>0</v>
          </cell>
          <cell r="I183">
            <v>50</v>
          </cell>
        </row>
        <row r="184">
          <cell r="A184" t="str">
            <v>720291</v>
          </cell>
          <cell r="B184" t="str">
            <v>17790905</v>
          </cell>
          <cell r="C184" t="str">
            <v>ЗАО "ЛЕКС"</v>
          </cell>
          <cell r="D184">
            <v>20</v>
          </cell>
          <cell r="E184">
            <v>18</v>
          </cell>
          <cell r="F184">
            <v>20</v>
          </cell>
          <cell r="G184">
            <v>18</v>
          </cell>
          <cell r="H184">
            <v>0</v>
          </cell>
          <cell r="I184">
            <v>0</v>
          </cell>
          <cell r="J184">
            <v>0</v>
          </cell>
          <cell r="K184">
            <v>0</v>
          </cell>
          <cell r="L184">
            <v>0</v>
          </cell>
          <cell r="M184">
            <v>0</v>
          </cell>
          <cell r="N184">
            <v>20</v>
          </cell>
          <cell r="O184">
            <v>18</v>
          </cell>
        </row>
        <row r="185">
          <cell r="A185" t="str">
            <v>720291</v>
          </cell>
          <cell r="B185" t="str">
            <v>25930326</v>
          </cell>
          <cell r="C185" t="str">
            <v>УППИ ВОИ "БАЙЕР"</v>
          </cell>
          <cell r="D185">
            <v>37</v>
          </cell>
          <cell r="E185">
            <v>37</v>
          </cell>
          <cell r="F185">
            <v>0</v>
          </cell>
          <cell r="G185">
            <v>0</v>
          </cell>
          <cell r="H185">
            <v>0</v>
          </cell>
          <cell r="I185">
            <v>0</v>
          </cell>
          <cell r="J185">
            <v>0</v>
          </cell>
          <cell r="K185">
            <v>0</v>
          </cell>
          <cell r="L185">
            <v>0</v>
          </cell>
          <cell r="M185">
            <v>0</v>
          </cell>
          <cell r="N185">
            <v>37</v>
          </cell>
        </row>
        <row r="186">
          <cell r="A186" t="str">
            <v>720291</v>
          </cell>
          <cell r="B186" t="str">
            <v>39478338</v>
          </cell>
          <cell r="C186" t="str">
            <v>ЗАО"РУСЦВЕТМЕТ"</v>
          </cell>
          <cell r="D186">
            <v>35</v>
          </cell>
        </row>
        <row r="187">
          <cell r="A187" t="str">
            <v>720291</v>
          </cell>
          <cell r="B187" t="str">
            <v>45576861</v>
          </cell>
          <cell r="C187" t="str">
            <v>ООО "СИHТЕЗ"</v>
          </cell>
          <cell r="D187">
            <v>6</v>
          </cell>
          <cell r="E187">
            <v>8</v>
          </cell>
          <cell r="F187">
            <v>15</v>
          </cell>
          <cell r="G187">
            <v>6</v>
          </cell>
          <cell r="H187">
            <v>8</v>
          </cell>
          <cell r="I187">
            <v>15</v>
          </cell>
          <cell r="J187">
            <v>0</v>
          </cell>
          <cell r="K187">
            <v>6</v>
          </cell>
          <cell r="L187">
            <v>0</v>
          </cell>
          <cell r="M187">
            <v>8</v>
          </cell>
          <cell r="N187">
            <v>15</v>
          </cell>
        </row>
        <row r="188">
          <cell r="A188" t="str">
            <v>720291</v>
          </cell>
          <cell r="B188" t="str">
            <v>44340027</v>
          </cell>
          <cell r="C188" t="str">
            <v>"ИНТЕРТЕХПРИБОР" ЗАО</v>
          </cell>
          <cell r="D188">
            <v>26</v>
          </cell>
          <cell r="E188">
            <v>1</v>
          </cell>
        </row>
        <row r="189">
          <cell r="A189" t="str">
            <v>720291</v>
          </cell>
          <cell r="B189" t="str">
            <v>11400412</v>
          </cell>
          <cell r="C189" t="str">
            <v>ТОО КОМПАНИЯ  ВОЛЬФРАМ-МОЛИБДЕН</v>
          </cell>
          <cell r="D189">
            <v>20</v>
          </cell>
          <cell r="E189">
            <v>20</v>
          </cell>
          <cell r="F189">
            <v>0</v>
          </cell>
          <cell r="G189">
            <v>0</v>
          </cell>
          <cell r="H189">
            <v>0</v>
          </cell>
          <cell r="I189">
            <v>0</v>
          </cell>
          <cell r="J189">
            <v>0</v>
          </cell>
          <cell r="K189">
            <v>0</v>
          </cell>
          <cell r="L189">
            <v>0</v>
          </cell>
          <cell r="M189">
            <v>0</v>
          </cell>
          <cell r="N189">
            <v>0</v>
          </cell>
          <cell r="O189">
            <v>20</v>
          </cell>
        </row>
        <row r="190">
          <cell r="A190" t="str">
            <v>720291</v>
          </cell>
          <cell r="B190" t="str">
            <v>45526219</v>
          </cell>
          <cell r="C190" t="str">
            <v>"ВНЕШМЕТАЛЛТОРГ" ООО</v>
          </cell>
          <cell r="D190">
            <v>15</v>
          </cell>
          <cell r="E190">
            <v>3</v>
          </cell>
          <cell r="F190">
            <v>15</v>
          </cell>
          <cell r="G190">
            <v>15</v>
          </cell>
          <cell r="H190">
            <v>0</v>
          </cell>
          <cell r="I190">
            <v>0</v>
          </cell>
          <cell r="J190">
            <v>0</v>
          </cell>
          <cell r="K190">
            <v>0</v>
          </cell>
          <cell r="L190">
            <v>0</v>
          </cell>
          <cell r="M190">
            <v>0</v>
          </cell>
          <cell r="N190">
            <v>0</v>
          </cell>
          <cell r="O190">
            <v>3</v>
          </cell>
        </row>
        <row r="191">
          <cell r="A191" t="str">
            <v>720291</v>
          </cell>
          <cell r="B191" t="str">
            <v>45595858</v>
          </cell>
          <cell r="C191" t="str">
            <v>ООО "ЮНОНА-МЕД ЛТД"</v>
          </cell>
          <cell r="D191">
            <v>10</v>
          </cell>
          <cell r="E191">
            <v>10</v>
          </cell>
          <cell r="F191">
            <v>0</v>
          </cell>
          <cell r="G191">
            <v>0</v>
          </cell>
          <cell r="H191">
            <v>0</v>
          </cell>
          <cell r="I191">
            <v>0</v>
          </cell>
          <cell r="J191">
            <v>0</v>
          </cell>
          <cell r="K191">
            <v>10</v>
          </cell>
        </row>
        <row r="192">
          <cell r="A192" t="str">
            <v>720291</v>
          </cell>
          <cell r="B192" t="str">
            <v>05757665</v>
          </cell>
          <cell r="C192" t="str">
            <v>АО "НОВОЛИПЕЦКИЙ МЕТКОМБИНАТ"</v>
          </cell>
          <cell r="D192">
            <v>9</v>
          </cell>
          <cell r="E192">
            <v>9</v>
          </cell>
          <cell r="F192">
            <v>0</v>
          </cell>
          <cell r="G192">
            <v>9</v>
          </cell>
        </row>
        <row r="193">
          <cell r="A193" t="str">
            <v>720291</v>
          </cell>
          <cell r="B193" t="str">
            <v>44365205</v>
          </cell>
          <cell r="C193" t="str">
            <v>"СЕРВИС ПЛЮС" ООО</v>
          </cell>
          <cell r="D193">
            <v>8</v>
          </cell>
          <cell r="E193">
            <v>8</v>
          </cell>
          <cell r="F193">
            <v>0</v>
          </cell>
          <cell r="G193">
            <v>0</v>
          </cell>
          <cell r="H193">
            <v>0</v>
          </cell>
          <cell r="I193">
            <v>0</v>
          </cell>
          <cell r="J193">
            <v>0</v>
          </cell>
          <cell r="K193">
            <v>0</v>
          </cell>
          <cell r="L193">
            <v>0</v>
          </cell>
          <cell r="M193">
            <v>0</v>
          </cell>
          <cell r="N193">
            <v>8</v>
          </cell>
        </row>
        <row r="194">
          <cell r="A194" t="str">
            <v>720291</v>
          </cell>
          <cell r="B194" t="str">
            <v>27474157</v>
          </cell>
          <cell r="C194" t="str">
            <v>ИЧП"СЕЗАР"</v>
          </cell>
          <cell r="D194">
            <v>5</v>
          </cell>
          <cell r="E194">
            <v>5</v>
          </cell>
          <cell r="F194">
            <v>0</v>
          </cell>
          <cell r="G194">
            <v>0</v>
          </cell>
          <cell r="H194">
            <v>0</v>
          </cell>
          <cell r="I194">
            <v>0</v>
          </cell>
          <cell r="J194">
            <v>0</v>
          </cell>
          <cell r="K194">
            <v>0</v>
          </cell>
          <cell r="L194">
            <v>0</v>
          </cell>
          <cell r="M194">
            <v>5</v>
          </cell>
        </row>
        <row r="195">
          <cell r="A195" t="str">
            <v>720291</v>
          </cell>
          <cell r="B195" t="str">
            <v>46888284</v>
          </cell>
          <cell r="C195" t="str">
            <v>ООО "ДЖОHАТАH"</v>
          </cell>
          <cell r="D195">
            <v>5</v>
          </cell>
          <cell r="E195">
            <v>5</v>
          </cell>
          <cell r="F195">
            <v>0</v>
          </cell>
          <cell r="G195">
            <v>0</v>
          </cell>
          <cell r="H195">
            <v>0</v>
          </cell>
          <cell r="I195">
            <v>0</v>
          </cell>
          <cell r="J195">
            <v>0</v>
          </cell>
          <cell r="K195">
            <v>0</v>
          </cell>
          <cell r="L195">
            <v>5</v>
          </cell>
        </row>
        <row r="196">
          <cell r="A196" t="str">
            <v>720291</v>
          </cell>
          <cell r="B196" t="str">
            <v>45542554</v>
          </cell>
          <cell r="C196" t="str">
            <v>ООО"РУСИНТЕХ"</v>
          </cell>
          <cell r="D196">
            <v>4</v>
          </cell>
          <cell r="E196">
            <v>4</v>
          </cell>
          <cell r="F196">
            <v>0</v>
          </cell>
          <cell r="G196">
            <v>0</v>
          </cell>
          <cell r="H196">
            <v>4</v>
          </cell>
        </row>
        <row r="197">
          <cell r="A197" t="str">
            <v>720291</v>
          </cell>
          <cell r="B197" t="str">
            <v>07628368</v>
          </cell>
          <cell r="C197" t="str">
            <v>ОАО "ЗЭЛТА"</v>
          </cell>
          <cell r="D197">
            <v>2</v>
          </cell>
          <cell r="E197">
            <v>2</v>
          </cell>
          <cell r="F197">
            <v>0</v>
          </cell>
          <cell r="G197">
            <v>0</v>
          </cell>
          <cell r="H197">
            <v>2</v>
          </cell>
        </row>
        <row r="198">
          <cell r="A198" t="str">
            <v>720291</v>
          </cell>
          <cell r="B198" t="str">
            <v>07516250</v>
          </cell>
          <cell r="C198" t="str">
            <v>ЦНИИ КМ "ПРОМЕТЕЙ"</v>
          </cell>
          <cell r="D198">
            <v>0</v>
          </cell>
          <cell r="E198">
            <v>1</v>
          </cell>
          <cell r="F198">
            <v>1</v>
          </cell>
        </row>
        <row r="199">
          <cell r="A199" t="str">
            <v>720292</v>
          </cell>
          <cell r="B199" t="str">
            <v>00186341</v>
          </cell>
          <cell r="C199" t="str">
            <v>АКЦИОНЕРНОЕ ОБЩЕСТВО "ЧУСОВСКОЙ МЕТАЛЛУРГИЧЕСКИЙ ЗАВОД"</v>
          </cell>
          <cell r="D199">
            <v>193</v>
          </cell>
          <cell r="E199">
            <v>149</v>
          </cell>
          <cell r="F199">
            <v>100</v>
          </cell>
          <cell r="G199">
            <v>100</v>
          </cell>
          <cell r="H199">
            <v>100</v>
          </cell>
          <cell r="I199">
            <v>200</v>
          </cell>
          <cell r="J199">
            <v>197</v>
          </cell>
          <cell r="K199">
            <v>100</v>
          </cell>
          <cell r="L199">
            <v>150</v>
          </cell>
          <cell r="M199">
            <v>100</v>
          </cell>
          <cell r="N199">
            <v>200</v>
          </cell>
          <cell r="O199">
            <v>250</v>
          </cell>
        </row>
        <row r="200">
          <cell r="A200" t="str">
            <v>720292</v>
          </cell>
          <cell r="B200" t="str">
            <v>12462473</v>
          </cell>
          <cell r="C200" t="str">
            <v>АО"ВАНАДИЙ-ТУЛАЧЕРМЕТ "300017 Г.ТУЛА НОВОТУЛЬСКАЯ 1</v>
          </cell>
          <cell r="D200">
            <v>38</v>
          </cell>
          <cell r="E200">
            <v>38</v>
          </cell>
          <cell r="F200">
            <v>37</v>
          </cell>
          <cell r="G200">
            <v>19</v>
          </cell>
          <cell r="H200">
            <v>19</v>
          </cell>
          <cell r="I200">
            <v>19</v>
          </cell>
          <cell r="J200">
            <v>93</v>
          </cell>
          <cell r="K200">
            <v>38</v>
          </cell>
          <cell r="L200">
            <v>18</v>
          </cell>
          <cell r="M200">
            <v>19</v>
          </cell>
          <cell r="N200">
            <v>19</v>
          </cell>
        </row>
        <row r="201">
          <cell r="A201" t="str">
            <v>720292</v>
          </cell>
          <cell r="B201" t="str">
            <v>33886295</v>
          </cell>
          <cell r="C201" t="str">
            <v>"ВНЕШНЕ-ТОРГОВАЯ КОМПАНИЯ "ТРИВИС" ТОО</v>
          </cell>
          <cell r="D201">
            <v>43</v>
          </cell>
          <cell r="E201">
            <v>28</v>
          </cell>
          <cell r="F201">
            <v>43</v>
          </cell>
          <cell r="G201">
            <v>28</v>
          </cell>
          <cell r="H201">
            <v>0</v>
          </cell>
          <cell r="I201">
            <v>43</v>
          </cell>
          <cell r="J201">
            <v>0</v>
          </cell>
          <cell r="K201">
            <v>0</v>
          </cell>
          <cell r="L201">
            <v>0</v>
          </cell>
          <cell r="M201">
            <v>28</v>
          </cell>
        </row>
        <row r="202">
          <cell r="A202" t="str">
            <v>720292</v>
          </cell>
          <cell r="B202" t="str">
            <v>33911662</v>
          </cell>
          <cell r="C202" t="str">
            <v>АОЗТ "ВЭКС ЛТД"/VEX LTD/                                                    0583</v>
          </cell>
          <cell r="D202">
            <v>16</v>
          </cell>
          <cell r="E202">
            <v>16</v>
          </cell>
          <cell r="F202">
            <v>0</v>
          </cell>
          <cell r="G202">
            <v>0</v>
          </cell>
          <cell r="H202">
            <v>0</v>
          </cell>
          <cell r="I202">
            <v>0</v>
          </cell>
          <cell r="J202">
            <v>16</v>
          </cell>
        </row>
        <row r="203">
          <cell r="A203" t="str">
            <v>720292</v>
          </cell>
          <cell r="B203" t="str">
            <v>05757713</v>
          </cell>
          <cell r="C203" t="str">
            <v>АО "ВИЗ" ВЕРХ-ИСЕТСКИЙ МЕТАЛЛУРГИЧЕСКИЙ ЗАВОД 0766</v>
          </cell>
          <cell r="D203">
            <v>3</v>
          </cell>
          <cell r="E203">
            <v>3</v>
          </cell>
          <cell r="F203">
            <v>9</v>
          </cell>
          <cell r="G203">
            <v>9</v>
          </cell>
        </row>
        <row r="204">
          <cell r="A204" t="str">
            <v>720292</v>
          </cell>
          <cell r="B204" t="str">
            <v>46656065</v>
          </cell>
          <cell r="C204" t="str">
            <v>"СИ АЙ ТРЕЙД" ООО</v>
          </cell>
          <cell r="D204">
            <v>9</v>
          </cell>
          <cell r="E204">
            <v>9</v>
          </cell>
          <cell r="F204">
            <v>0</v>
          </cell>
          <cell r="G204">
            <v>0</v>
          </cell>
          <cell r="H204">
            <v>0</v>
          </cell>
          <cell r="I204">
            <v>0</v>
          </cell>
          <cell r="J204">
            <v>0</v>
          </cell>
          <cell r="K204">
            <v>0</v>
          </cell>
          <cell r="L204">
            <v>0</v>
          </cell>
          <cell r="M204">
            <v>0</v>
          </cell>
          <cell r="N204">
            <v>9</v>
          </cell>
        </row>
        <row r="205">
          <cell r="A205" t="str">
            <v>720292</v>
          </cell>
          <cell r="B205" t="str">
            <v>00186281</v>
          </cell>
          <cell r="C205" t="str">
            <v>АК "ТУЛАЧЕРМЕТ"</v>
          </cell>
          <cell r="D205">
            <v>2</v>
          </cell>
          <cell r="E205">
            <v>5</v>
          </cell>
          <cell r="F205">
            <v>2</v>
          </cell>
          <cell r="G205">
            <v>2</v>
          </cell>
          <cell r="H205">
            <v>0</v>
          </cell>
          <cell r="I205">
            <v>5</v>
          </cell>
        </row>
        <row r="206">
          <cell r="A206" t="str">
            <v>720292</v>
          </cell>
          <cell r="B206" t="str">
            <v>23041616</v>
          </cell>
          <cell r="C206" t="str">
            <v>СП АОЗТ"ПЕТРОЭС"</v>
          </cell>
          <cell r="D206">
            <v>6</v>
          </cell>
          <cell r="E206">
            <v>6</v>
          </cell>
        </row>
        <row r="207">
          <cell r="A207" t="str">
            <v>720292</v>
          </cell>
          <cell r="B207" t="str">
            <v>42933042</v>
          </cell>
          <cell r="C207" t="str">
            <v>АОЗТ КОНЦЕРН РОСМЕТАЛЛ</v>
          </cell>
          <cell r="D207">
            <v>6</v>
          </cell>
          <cell r="E207">
            <v>6</v>
          </cell>
          <cell r="F207">
            <v>6</v>
          </cell>
        </row>
        <row r="208">
          <cell r="A208" t="str">
            <v>720292</v>
          </cell>
          <cell r="B208" t="str">
            <v>43471796</v>
          </cell>
          <cell r="C208" t="str">
            <v>ООО "БАЛТИКА ПЛЮС"</v>
          </cell>
          <cell r="D208">
            <v>3</v>
          </cell>
          <cell r="E208">
            <v>2</v>
          </cell>
          <cell r="F208">
            <v>3</v>
          </cell>
          <cell r="G208">
            <v>3</v>
          </cell>
          <cell r="H208">
            <v>2</v>
          </cell>
        </row>
        <row r="209">
          <cell r="A209" t="str">
            <v>720292</v>
          </cell>
          <cell r="B209" t="str">
            <v>39422071</v>
          </cell>
          <cell r="C209" t="str">
            <v>"АРС" АОЗТ</v>
          </cell>
          <cell r="D209">
            <v>2</v>
          </cell>
          <cell r="E209">
            <v>2</v>
          </cell>
          <cell r="F209">
            <v>2</v>
          </cell>
          <cell r="G209">
            <v>2</v>
          </cell>
          <cell r="H209">
            <v>2</v>
          </cell>
        </row>
        <row r="210">
          <cell r="A210" t="str">
            <v>720292</v>
          </cell>
          <cell r="B210" t="str">
            <v>43234984</v>
          </cell>
          <cell r="C210" t="str">
            <v>ООО "АМИ"</v>
          </cell>
          <cell r="D210">
            <v>2</v>
          </cell>
          <cell r="E210">
            <v>2</v>
          </cell>
          <cell r="F210">
            <v>0</v>
          </cell>
          <cell r="G210">
            <v>2</v>
          </cell>
        </row>
        <row r="211">
          <cell r="A211" t="str">
            <v>720292</v>
          </cell>
          <cell r="B211" t="str">
            <v>05799321</v>
          </cell>
          <cell r="C211" t="str">
            <v>АО "БЕЛЭНЕРГОМАШ"</v>
          </cell>
          <cell r="D211">
            <v>0</v>
          </cell>
          <cell r="E211">
            <v>1</v>
          </cell>
          <cell r="F211">
            <v>0</v>
          </cell>
          <cell r="G211">
            <v>1</v>
          </cell>
          <cell r="H211">
            <v>0</v>
          </cell>
          <cell r="I211">
            <v>0</v>
          </cell>
          <cell r="J211">
            <v>1</v>
          </cell>
        </row>
        <row r="212">
          <cell r="A212" t="str">
            <v>720292</v>
          </cell>
          <cell r="B212" t="str">
            <v>17069190</v>
          </cell>
          <cell r="C212" t="str">
            <v>ТОО "АЛЛАД"</v>
          </cell>
          <cell r="D212">
            <v>1</v>
          </cell>
        </row>
        <row r="213">
          <cell r="A213" t="str">
            <v>720293</v>
          </cell>
          <cell r="B213" t="str">
            <v>46930787</v>
          </cell>
          <cell r="C213" t="str">
            <v>ООО "ОМЕГА"</v>
          </cell>
          <cell r="D213">
            <v>1</v>
          </cell>
          <cell r="E213">
            <v>1</v>
          </cell>
          <cell r="F213">
            <v>0</v>
          </cell>
          <cell r="G213">
            <v>0</v>
          </cell>
          <cell r="H213">
            <v>0</v>
          </cell>
          <cell r="I213">
            <v>0</v>
          </cell>
          <cell r="J213">
            <v>0</v>
          </cell>
          <cell r="K213">
            <v>0</v>
          </cell>
          <cell r="L213">
            <v>1</v>
          </cell>
        </row>
        <row r="214">
          <cell r="A214" t="str">
            <v>720299</v>
          </cell>
          <cell r="B214" t="str">
            <v>25082950</v>
          </cell>
          <cell r="C214" t="str">
            <v>ТОО "ИН УРАЛ"</v>
          </cell>
          <cell r="D214">
            <v>127</v>
          </cell>
          <cell r="E214">
            <v>125</v>
          </cell>
          <cell r="F214">
            <v>110</v>
          </cell>
          <cell r="G214">
            <v>122</v>
          </cell>
          <cell r="H214">
            <v>127</v>
          </cell>
          <cell r="I214">
            <v>61</v>
          </cell>
          <cell r="J214">
            <v>56</v>
          </cell>
          <cell r="K214">
            <v>54</v>
          </cell>
          <cell r="L214">
            <v>10</v>
          </cell>
          <cell r="M214">
            <v>54</v>
          </cell>
          <cell r="N214">
            <v>10</v>
          </cell>
        </row>
        <row r="215">
          <cell r="A215" t="str">
            <v>720299</v>
          </cell>
          <cell r="B215" t="str">
            <v>41193436</v>
          </cell>
          <cell r="C215" t="str">
            <v>ООО "ДАНКО БИЗНЕС"</v>
          </cell>
          <cell r="D215">
            <v>126</v>
          </cell>
          <cell r="E215">
            <v>126</v>
          </cell>
          <cell r="F215">
            <v>192</v>
          </cell>
          <cell r="G215">
            <v>62</v>
          </cell>
          <cell r="H215">
            <v>57</v>
          </cell>
          <cell r="I215">
            <v>133</v>
          </cell>
          <cell r="J215">
            <v>57</v>
          </cell>
          <cell r="K215">
            <v>0</v>
          </cell>
          <cell r="L215">
            <v>0</v>
          </cell>
          <cell r="M215">
            <v>0</v>
          </cell>
          <cell r="N215">
            <v>0</v>
          </cell>
          <cell r="O215">
            <v>57</v>
          </cell>
        </row>
        <row r="216">
          <cell r="A216" t="str">
            <v>720299</v>
          </cell>
          <cell r="B216" t="str">
            <v>43092403</v>
          </cell>
          <cell r="C216" t="str">
            <v>ООО "ФЕРРУМ"</v>
          </cell>
          <cell r="D216">
            <v>60</v>
          </cell>
          <cell r="E216">
            <v>60</v>
          </cell>
          <cell r="F216">
            <v>63</v>
          </cell>
          <cell r="G216">
            <v>63</v>
          </cell>
          <cell r="H216">
            <v>126</v>
          </cell>
        </row>
        <row r="217">
          <cell r="A217" t="str">
            <v>720299</v>
          </cell>
          <cell r="B217" t="str">
            <v>00186507</v>
          </cell>
          <cell r="C217" t="str">
            <v>ОАО "ЧЭМК"</v>
          </cell>
          <cell r="D217">
            <v>63</v>
          </cell>
          <cell r="E217">
            <v>65</v>
          </cell>
          <cell r="F217">
            <v>108</v>
          </cell>
          <cell r="G217">
            <v>63</v>
          </cell>
          <cell r="H217">
            <v>65</v>
          </cell>
          <cell r="I217">
            <v>108</v>
          </cell>
          <cell r="J217">
            <v>0</v>
          </cell>
          <cell r="K217">
            <v>63</v>
          </cell>
          <cell r="L217">
            <v>0</v>
          </cell>
          <cell r="M217">
            <v>65</v>
          </cell>
          <cell r="N217">
            <v>0</v>
          </cell>
          <cell r="O217">
            <v>108</v>
          </cell>
        </row>
        <row r="218">
          <cell r="A218" t="str">
            <v>720299</v>
          </cell>
          <cell r="B218" t="str">
            <v>05759020</v>
          </cell>
          <cell r="C218" t="str">
            <v>АО"ФОСФОР"</v>
          </cell>
          <cell r="D218">
            <v>60</v>
          </cell>
          <cell r="E218">
            <v>61</v>
          </cell>
          <cell r="F218">
            <v>58</v>
          </cell>
          <cell r="G218">
            <v>60</v>
          </cell>
          <cell r="H218">
            <v>61</v>
          </cell>
          <cell r="I218">
            <v>58</v>
          </cell>
          <cell r="J218">
            <v>0</v>
          </cell>
          <cell r="K218">
            <v>60</v>
          </cell>
          <cell r="L218">
            <v>61</v>
          </cell>
          <cell r="M218">
            <v>0</v>
          </cell>
          <cell r="N218">
            <v>58</v>
          </cell>
        </row>
        <row r="219">
          <cell r="A219" t="str">
            <v>720299</v>
          </cell>
          <cell r="B219" t="str">
            <v>16778977</v>
          </cell>
          <cell r="C219" t="str">
            <v>ЗАО ТЕХНОМАРКЕТ</v>
          </cell>
          <cell r="D219">
            <v>69</v>
          </cell>
          <cell r="E219">
            <v>69</v>
          </cell>
          <cell r="F219">
            <v>69</v>
          </cell>
          <cell r="G219">
            <v>69</v>
          </cell>
          <cell r="H219">
            <v>0</v>
          </cell>
          <cell r="I219">
            <v>0</v>
          </cell>
          <cell r="J219">
            <v>69</v>
          </cell>
          <cell r="K219">
            <v>0</v>
          </cell>
          <cell r="L219">
            <v>0</v>
          </cell>
          <cell r="M219">
            <v>0</v>
          </cell>
          <cell r="N219">
            <v>69</v>
          </cell>
        </row>
        <row r="220">
          <cell r="A220" t="str">
            <v>720299</v>
          </cell>
          <cell r="B220" t="str">
            <v>25066323</v>
          </cell>
          <cell r="C220" t="str">
            <v>ТОО "УРАЛ-ИНТЕР"</v>
          </cell>
          <cell r="D220">
            <v>53</v>
          </cell>
          <cell r="E220">
            <v>53</v>
          </cell>
          <cell r="F220">
            <v>52</v>
          </cell>
          <cell r="G220">
            <v>52</v>
          </cell>
        </row>
        <row r="221">
          <cell r="A221" t="str">
            <v>720299</v>
          </cell>
          <cell r="B221" t="str">
            <v>08612116</v>
          </cell>
          <cell r="C221" t="str">
            <v>КОМБ "БЕРЕЗКА"</v>
          </cell>
          <cell r="D221">
            <v>90</v>
          </cell>
          <cell r="E221">
            <v>90</v>
          </cell>
          <cell r="F221">
            <v>90</v>
          </cell>
        </row>
        <row r="222">
          <cell r="A222" t="str">
            <v>720299</v>
          </cell>
          <cell r="B222" t="str">
            <v>16540230</v>
          </cell>
          <cell r="C222" t="str">
            <v>ЗАО "АСПРЕМ"</v>
          </cell>
          <cell r="D222">
            <v>70</v>
          </cell>
          <cell r="E222">
            <v>70</v>
          </cell>
          <cell r="F222">
            <v>0</v>
          </cell>
          <cell r="G222">
            <v>0</v>
          </cell>
          <cell r="H222">
            <v>0</v>
          </cell>
          <cell r="I222">
            <v>70</v>
          </cell>
        </row>
        <row r="223">
          <cell r="A223" t="str">
            <v>720299</v>
          </cell>
          <cell r="B223" t="str">
            <v>17208118</v>
          </cell>
          <cell r="C223" t="str">
            <v>ТОО ФИРМА "МАРО"</v>
          </cell>
          <cell r="D223">
            <v>66</v>
          </cell>
          <cell r="E223">
            <v>66</v>
          </cell>
          <cell r="F223">
            <v>0</v>
          </cell>
          <cell r="G223">
            <v>0</v>
          </cell>
          <cell r="H223">
            <v>66</v>
          </cell>
        </row>
        <row r="224">
          <cell r="A224" t="str">
            <v>720299</v>
          </cell>
          <cell r="B224" t="str">
            <v>42484489</v>
          </cell>
          <cell r="C224" t="str">
            <v>ООО"УРАЛ-СОЮЗ"</v>
          </cell>
          <cell r="D224">
            <v>65</v>
          </cell>
          <cell r="E224">
            <v>65</v>
          </cell>
          <cell r="F224">
            <v>0</v>
          </cell>
          <cell r="G224">
            <v>65</v>
          </cell>
        </row>
        <row r="225">
          <cell r="A225" t="str">
            <v>720299</v>
          </cell>
          <cell r="B225" t="str">
            <v>12462473</v>
          </cell>
          <cell r="C225" t="str">
            <v>ОАО "ВАНАДИЙ"</v>
          </cell>
          <cell r="D225">
            <v>63</v>
          </cell>
        </row>
        <row r="226">
          <cell r="A226" t="str">
            <v>720299</v>
          </cell>
          <cell r="B226" t="str">
            <v>25067086</v>
          </cell>
          <cell r="C226" t="str">
            <v>ПОО ПП "КАББИ"</v>
          </cell>
          <cell r="D226">
            <v>52</v>
          </cell>
          <cell r="E226">
            <v>10</v>
          </cell>
          <cell r="F226">
            <v>52</v>
          </cell>
          <cell r="G226">
            <v>10</v>
          </cell>
          <cell r="H226">
            <v>10</v>
          </cell>
        </row>
        <row r="227">
          <cell r="A227" t="str">
            <v>720299</v>
          </cell>
          <cell r="B227" t="str">
            <v>11576631</v>
          </cell>
          <cell r="C227" t="str">
            <v>АОЗТ "А-ТЕХНОИНВЕСТ"</v>
          </cell>
          <cell r="D227">
            <v>11</v>
          </cell>
          <cell r="E227">
            <v>11</v>
          </cell>
          <cell r="F227">
            <v>0</v>
          </cell>
          <cell r="G227">
            <v>11</v>
          </cell>
        </row>
        <row r="228">
          <cell r="A228" t="str">
            <v>720299</v>
          </cell>
          <cell r="B228" t="str">
            <v>34595200</v>
          </cell>
          <cell r="C228" t="str">
            <v>ЗАО "МЕТАЛЛОЛИТЕЙНЫЙ ЗАВОД"</v>
          </cell>
          <cell r="D228">
            <v>4</v>
          </cell>
          <cell r="E228">
            <v>4</v>
          </cell>
          <cell r="F228">
            <v>0</v>
          </cell>
          <cell r="G228">
            <v>0</v>
          </cell>
          <cell r="H228">
            <v>0</v>
          </cell>
          <cell r="I228">
            <v>4</v>
          </cell>
        </row>
        <row r="229">
          <cell r="A229" t="str">
            <v>720299</v>
          </cell>
          <cell r="B229" t="str">
            <v>05757665</v>
          </cell>
          <cell r="C229" t="str">
            <v>АО "НОВОЛИПЕЦКИЙ МЕТКОМБИНАТ"</v>
          </cell>
          <cell r="D229">
            <v>1</v>
          </cell>
          <cell r="E229">
            <v>1</v>
          </cell>
          <cell r="F229">
            <v>1</v>
          </cell>
          <cell r="G229">
            <v>1</v>
          </cell>
          <cell r="H229">
            <v>1</v>
          </cell>
          <cell r="I229">
            <v>1</v>
          </cell>
          <cell r="J229">
            <v>0</v>
          </cell>
          <cell r="K229">
            <v>0</v>
          </cell>
          <cell r="L229">
            <v>0</v>
          </cell>
          <cell r="M229">
            <v>0</v>
          </cell>
          <cell r="N229">
            <v>0</v>
          </cell>
          <cell r="O229">
            <v>1</v>
          </cell>
        </row>
        <row r="230">
          <cell r="A230" t="str">
            <v>720299</v>
          </cell>
          <cell r="B230" t="str">
            <v>10856794</v>
          </cell>
          <cell r="C230" t="str">
            <v>ТОО "ЭРГА"</v>
          </cell>
          <cell r="D230">
            <v>0</v>
          </cell>
          <cell r="E230">
            <v>2</v>
          </cell>
          <cell r="F230">
            <v>0</v>
          </cell>
          <cell r="G230">
            <v>0</v>
          </cell>
          <cell r="H230">
            <v>0</v>
          </cell>
          <cell r="I230">
            <v>0</v>
          </cell>
          <cell r="J230">
            <v>0</v>
          </cell>
          <cell r="K230">
            <v>0</v>
          </cell>
          <cell r="L230">
            <v>0</v>
          </cell>
          <cell r="M230">
            <v>2</v>
          </cell>
        </row>
        <row r="231">
          <cell r="A231" t="str">
            <v>720299</v>
          </cell>
          <cell r="B231" t="str">
            <v>07622118</v>
          </cell>
          <cell r="C231" t="str">
            <v>АО МАШИНОСТРОИТЕЛЬНЫЙ ЗАВОД</v>
          </cell>
          <cell r="D231">
            <v>1</v>
          </cell>
          <cell r="E231">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sheetData sheetId="44"/>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спорт_99_1"/>
      <sheetName val="Экспорт_99_2"/>
      <sheetName val="Экспорт_99_3"/>
      <sheetName val="Динамика"/>
      <sheetName val="Экспорт_98_1"/>
      <sheetName val="Ф5_97"/>
      <sheetName val="Справочник"/>
      <sheetName val="ВЭ"/>
      <sheetName val="Шифр"/>
      <sheetName val="KFI "/>
      <sheetName val="_Ф3"/>
      <sheetName val="_Ф4"/>
      <sheetName val="_Ф5"/>
      <sheetName val="Ф7_цены"/>
      <sheetName val="Ф8_цены"/>
      <sheetName val="RSA_FS"/>
      <sheetName val="assump"/>
      <sheetName val="ЛОМ_УКР"/>
      <sheetName val="Классификатор"/>
      <sheetName val="анализ кт"/>
      <sheetName val="Прочие"/>
      <sheetName val="KFI_"/>
      <sheetName val="анализ_кт"/>
      <sheetName val="АНАЛИТ"/>
      <sheetName val="KFI_1"/>
      <sheetName val="анализ_кт1"/>
      <sheetName val="KFI_2"/>
      <sheetName val="анализ_кт2"/>
      <sheetName val="KFI_3"/>
      <sheetName val="анализ_кт3"/>
      <sheetName val="KFI_4"/>
      <sheetName val="анализ_кт4"/>
      <sheetName val="KFI_5"/>
      <sheetName val="анализ_кт5"/>
      <sheetName val="Настройки"/>
      <sheetName val="март 2013 "/>
      <sheetName val="март_2013_"/>
      <sheetName val="Справка"/>
      <sheetName val="март_2013_1"/>
    </sheetNames>
    <sheetDataSet>
      <sheetData sheetId="0" refreshError="1">
        <row r="2">
          <cell r="A2" t="str">
            <v>Страна</v>
          </cell>
          <cell r="B2">
            <v>36161</v>
          </cell>
          <cell r="C2">
            <v>36192</v>
          </cell>
          <cell r="D2">
            <v>36220</v>
          </cell>
          <cell r="E2">
            <v>36251</v>
          </cell>
          <cell r="F2">
            <v>36281</v>
          </cell>
        </row>
        <row r="3">
          <cell r="A3" t="str">
            <v>Всего</v>
          </cell>
          <cell r="B3">
            <v>334.76600000000002</v>
          </cell>
          <cell r="C3">
            <v>240.33600000000001</v>
          </cell>
          <cell r="D3">
            <v>256.54000000000002</v>
          </cell>
          <cell r="E3">
            <v>215.31899999999999</v>
          </cell>
          <cell r="F3">
            <v>221.755</v>
          </cell>
        </row>
        <row r="4">
          <cell r="A4" t="str">
            <v>Германия</v>
          </cell>
          <cell r="B4">
            <v>62.171999999999997</v>
          </cell>
          <cell r="C4">
            <v>42.918999999999997</v>
          </cell>
          <cell r="D4">
            <v>67.248000000000005</v>
          </cell>
          <cell r="E4">
            <v>50.676000000000002</v>
          </cell>
          <cell r="F4">
            <v>80.561999999999998</v>
          </cell>
        </row>
        <row r="5">
          <cell r="A5" t="str">
            <v>Дания</v>
          </cell>
          <cell r="B5">
            <v>66.594999999999999</v>
          </cell>
          <cell r="C5">
            <v>48.311999999999998</v>
          </cell>
          <cell r="D5">
            <v>32.893000000000001</v>
          </cell>
          <cell r="E5">
            <v>86.932000000000002</v>
          </cell>
          <cell r="F5">
            <v>69.847999999999999</v>
          </cell>
        </row>
        <row r="6">
          <cell r="A6" t="str">
            <v>США</v>
          </cell>
          <cell r="B6">
            <v>74.620999999999995</v>
          </cell>
          <cell r="C6">
            <v>44.856000000000002</v>
          </cell>
          <cell r="D6">
            <v>49.460999999999999</v>
          </cell>
          <cell r="E6">
            <v>15.954000000000001</v>
          </cell>
          <cell r="F6">
            <v>16.215</v>
          </cell>
        </row>
        <row r="7">
          <cell r="A7" t="str">
            <v>Италия</v>
          </cell>
          <cell r="B7">
            <v>43.597000000000001</v>
          </cell>
          <cell r="C7">
            <v>28.140999999999998</v>
          </cell>
          <cell r="D7">
            <v>34.284999999999997</v>
          </cell>
          <cell r="E7">
            <v>18.375</v>
          </cell>
          <cell r="F7">
            <v>26.007999999999999</v>
          </cell>
        </row>
        <row r="8">
          <cell r="A8" t="str">
            <v>Великобритания</v>
          </cell>
          <cell r="B8">
            <v>36.509</v>
          </cell>
          <cell r="C8">
            <v>32.954999999999998</v>
          </cell>
          <cell r="D8">
            <v>54.177</v>
          </cell>
          <cell r="E8">
            <v>21.260999999999999</v>
          </cell>
          <cell r="F8">
            <v>8.0990000000000002</v>
          </cell>
        </row>
        <row r="9">
          <cell r="A9" t="str">
            <v>Турция</v>
          </cell>
          <cell r="B9">
            <v>30.097999999999999</v>
          </cell>
          <cell r="C9">
            <v>22.047999999999998</v>
          </cell>
          <cell r="D9">
            <v>0</v>
          </cell>
          <cell r="E9">
            <v>5.96</v>
          </cell>
          <cell r="F9">
            <v>0</v>
          </cell>
        </row>
        <row r="10">
          <cell r="A10" t="str">
            <v>Франция</v>
          </cell>
          <cell r="B10">
            <v>3.1560000000000001</v>
          </cell>
          <cell r="C10">
            <v>7.7460000000000004</v>
          </cell>
          <cell r="D10">
            <v>4.069</v>
          </cell>
          <cell r="E10">
            <v>6.0720000000000001</v>
          </cell>
          <cell r="F10">
            <v>3.78</v>
          </cell>
        </row>
        <row r="11">
          <cell r="A11" t="str">
            <v>Бельгия</v>
          </cell>
          <cell r="B11">
            <v>0</v>
          </cell>
          <cell r="C11">
            <v>0</v>
          </cell>
          <cell r="D11">
            <v>0</v>
          </cell>
          <cell r="E11">
            <v>0</v>
          </cell>
          <cell r="F11">
            <v>10.632</v>
          </cell>
        </row>
        <row r="12">
          <cell r="A12" t="str">
            <v>Словакия</v>
          </cell>
          <cell r="B12">
            <v>5.915</v>
          </cell>
          <cell r="C12">
            <v>3.12</v>
          </cell>
          <cell r="D12">
            <v>2.0790000000000002</v>
          </cell>
          <cell r="E12">
            <v>4.0289999999999999</v>
          </cell>
          <cell r="F12">
            <v>2.5350000000000001</v>
          </cell>
        </row>
        <row r="13">
          <cell r="A13" t="str">
            <v>Финляндия</v>
          </cell>
          <cell r="B13">
            <v>3.3780000000000001</v>
          </cell>
          <cell r="C13">
            <v>3.379</v>
          </cell>
          <cell r="D13">
            <v>4.484</v>
          </cell>
          <cell r="E13">
            <v>3.637</v>
          </cell>
          <cell r="F13">
            <v>2.2080000000000002</v>
          </cell>
        </row>
        <row r="14">
          <cell r="A14" t="str">
            <v>Польша</v>
          </cell>
          <cell r="B14">
            <v>4.6529999999999996</v>
          </cell>
          <cell r="C14">
            <v>1.36</v>
          </cell>
          <cell r="D14">
            <v>0.69399999999999995</v>
          </cell>
          <cell r="E14">
            <v>0.84499999999999997</v>
          </cell>
          <cell r="F14">
            <v>0.96</v>
          </cell>
        </row>
        <row r="15">
          <cell r="A15" t="str">
            <v>Украина</v>
          </cell>
          <cell r="B15">
            <v>1.55</v>
          </cell>
          <cell r="C15">
            <v>1.2250000000000001</v>
          </cell>
          <cell r="D15">
            <v>3.9079999999999999</v>
          </cell>
          <cell r="E15">
            <v>0.53800000000000003</v>
          </cell>
          <cell r="F15">
            <v>0.14000000000000001</v>
          </cell>
        </row>
      </sheetData>
      <sheetData sheetId="1" refreshError="1">
        <row r="1">
          <cell r="A1" t="str">
            <v>средняя цена</v>
          </cell>
          <cell r="B1" t="str">
            <v>1</v>
          </cell>
          <cell r="C1" t="str">
            <v>2</v>
          </cell>
          <cell r="D1" t="str">
            <v>3</v>
          </cell>
          <cell r="E1" t="str">
            <v>4</v>
          </cell>
          <cell r="F1" t="str">
            <v>5</v>
          </cell>
        </row>
        <row r="2">
          <cell r="A2" t="str">
            <v>Австрия</v>
          </cell>
          <cell r="B2">
            <v>192</v>
          </cell>
          <cell r="C2">
            <v>192</v>
          </cell>
          <cell r="D2">
            <v>192</v>
          </cell>
        </row>
        <row r="3">
          <cell r="A3" t="str">
            <v>Азербайджан</v>
          </cell>
          <cell r="B3">
            <v>980</v>
          </cell>
          <cell r="C3">
            <v>980</v>
          </cell>
          <cell r="D3">
            <v>0</v>
          </cell>
          <cell r="E3">
            <v>980</v>
          </cell>
        </row>
        <row r="4">
          <cell r="A4" t="str">
            <v>Бельгия</v>
          </cell>
          <cell r="B4">
            <v>72</v>
          </cell>
          <cell r="C4">
            <v>72</v>
          </cell>
          <cell r="D4">
            <v>0</v>
          </cell>
          <cell r="E4">
            <v>0</v>
          </cell>
          <cell r="F4">
            <v>72</v>
          </cell>
        </row>
        <row r="5">
          <cell r="A5" t="str">
            <v>Болгария</v>
          </cell>
          <cell r="B5">
            <v>77</v>
          </cell>
          <cell r="C5">
            <v>77</v>
          </cell>
          <cell r="D5">
            <v>58</v>
          </cell>
        </row>
        <row r="6">
          <cell r="A6" t="str">
            <v>Великобритания</v>
          </cell>
          <cell r="B6">
            <v>47</v>
          </cell>
          <cell r="C6">
            <v>47</v>
          </cell>
          <cell r="D6">
            <v>50</v>
          </cell>
          <cell r="E6">
            <v>51</v>
          </cell>
          <cell r="F6">
            <v>74</v>
          </cell>
        </row>
        <row r="7">
          <cell r="A7" t="str">
            <v>Венгрия</v>
          </cell>
          <cell r="B7">
            <v>78</v>
          </cell>
          <cell r="C7">
            <v>78</v>
          </cell>
          <cell r="D7">
            <v>78</v>
          </cell>
          <cell r="E7">
            <v>78</v>
          </cell>
          <cell r="F7">
            <v>90</v>
          </cell>
        </row>
        <row r="8">
          <cell r="A8" t="str">
            <v>Германия</v>
          </cell>
          <cell r="B8">
            <v>62</v>
          </cell>
          <cell r="C8">
            <v>58</v>
          </cell>
          <cell r="D8">
            <v>54</v>
          </cell>
          <cell r="E8">
            <v>54</v>
          </cell>
          <cell r="F8">
            <v>53</v>
          </cell>
        </row>
        <row r="9">
          <cell r="A9" t="str">
            <v>Дания</v>
          </cell>
          <cell r="B9">
            <v>52</v>
          </cell>
          <cell r="C9">
            <v>56</v>
          </cell>
          <cell r="D9">
            <v>64</v>
          </cell>
          <cell r="E9">
            <v>58</v>
          </cell>
          <cell r="F9">
            <v>64</v>
          </cell>
        </row>
        <row r="10">
          <cell r="A10" t="str">
            <v>Италия</v>
          </cell>
          <cell r="B10">
            <v>64</v>
          </cell>
          <cell r="C10">
            <v>69</v>
          </cell>
          <cell r="D10">
            <v>60</v>
          </cell>
          <cell r="E10">
            <v>69</v>
          </cell>
          <cell r="F10">
            <v>56</v>
          </cell>
        </row>
        <row r="11">
          <cell r="A11" t="str">
            <v>Йемен</v>
          </cell>
          <cell r="B11">
            <v>2740</v>
          </cell>
          <cell r="C11">
            <v>2740</v>
          </cell>
          <cell r="D11">
            <v>2740</v>
          </cell>
        </row>
        <row r="12">
          <cell r="A12" t="str">
            <v>Казахстан</v>
          </cell>
          <cell r="B12">
            <v>106</v>
          </cell>
          <cell r="C12">
            <v>101</v>
          </cell>
          <cell r="D12">
            <v>90</v>
          </cell>
          <cell r="E12">
            <v>397</v>
          </cell>
        </row>
        <row r="13">
          <cell r="A13" t="str">
            <v>Корея респ.</v>
          </cell>
          <cell r="B13">
            <v>47</v>
          </cell>
          <cell r="C13">
            <v>47</v>
          </cell>
        </row>
        <row r="14">
          <cell r="A14" t="str">
            <v>Латвия</v>
          </cell>
          <cell r="B14">
            <v>28</v>
          </cell>
          <cell r="C14">
            <v>28</v>
          </cell>
          <cell r="D14">
            <v>36</v>
          </cell>
          <cell r="E14">
            <v>24</v>
          </cell>
          <cell r="F14">
            <v>25</v>
          </cell>
        </row>
        <row r="15">
          <cell r="A15" t="str">
            <v>Молдова</v>
          </cell>
          <cell r="B15">
            <v>119</v>
          </cell>
          <cell r="C15">
            <v>97</v>
          </cell>
          <cell r="D15">
            <v>119</v>
          </cell>
          <cell r="E15">
            <v>97</v>
          </cell>
        </row>
        <row r="16">
          <cell r="A16" t="str">
            <v>Польша</v>
          </cell>
          <cell r="B16">
            <v>75</v>
          </cell>
          <cell r="C16">
            <v>64</v>
          </cell>
          <cell r="D16">
            <v>80</v>
          </cell>
          <cell r="E16">
            <v>65</v>
          </cell>
          <cell r="F16">
            <v>58</v>
          </cell>
        </row>
        <row r="17">
          <cell r="A17" t="str">
            <v>Словакия</v>
          </cell>
          <cell r="B17">
            <v>85</v>
          </cell>
          <cell r="C17">
            <v>71</v>
          </cell>
          <cell r="D17">
            <v>83</v>
          </cell>
          <cell r="E17">
            <v>86</v>
          </cell>
          <cell r="F17">
            <v>74</v>
          </cell>
        </row>
        <row r="18">
          <cell r="A18" t="str">
            <v>Словения</v>
          </cell>
          <cell r="B18">
            <v>160</v>
          </cell>
          <cell r="C18">
            <v>160</v>
          </cell>
          <cell r="D18">
            <v>160</v>
          </cell>
        </row>
        <row r="19">
          <cell r="A19" t="str">
            <v>Сша</v>
          </cell>
          <cell r="B19">
            <v>84</v>
          </cell>
          <cell r="C19">
            <v>83</v>
          </cell>
          <cell r="D19">
            <v>83</v>
          </cell>
          <cell r="E19">
            <v>80</v>
          </cell>
          <cell r="F19">
            <v>65</v>
          </cell>
        </row>
        <row r="20">
          <cell r="A20" t="str">
            <v>Турция</v>
          </cell>
          <cell r="B20">
            <v>85</v>
          </cell>
          <cell r="C20">
            <v>85</v>
          </cell>
          <cell r="D20">
            <v>75</v>
          </cell>
          <cell r="E20">
            <v>75</v>
          </cell>
        </row>
        <row r="21">
          <cell r="A21" t="str">
            <v>Узбекистан</v>
          </cell>
          <cell r="B21">
            <v>225</v>
          </cell>
        </row>
        <row r="22">
          <cell r="A22" t="str">
            <v>Украина</v>
          </cell>
          <cell r="B22">
            <v>144</v>
          </cell>
          <cell r="C22">
            <v>131</v>
          </cell>
          <cell r="D22">
            <v>85</v>
          </cell>
          <cell r="E22">
            <v>135</v>
          </cell>
          <cell r="F22">
            <v>196</v>
          </cell>
        </row>
        <row r="23">
          <cell r="A23" t="str">
            <v>Финляндия</v>
          </cell>
          <cell r="B23">
            <v>62</v>
          </cell>
          <cell r="C23">
            <v>62</v>
          </cell>
          <cell r="D23">
            <v>61</v>
          </cell>
          <cell r="E23">
            <v>66</v>
          </cell>
          <cell r="F23">
            <v>73</v>
          </cell>
        </row>
        <row r="24">
          <cell r="A24" t="str">
            <v>Франция</v>
          </cell>
          <cell r="B24">
            <v>222</v>
          </cell>
          <cell r="C24">
            <v>78</v>
          </cell>
          <cell r="D24">
            <v>75</v>
          </cell>
          <cell r="E24">
            <v>72</v>
          </cell>
          <cell r="F24">
            <v>72</v>
          </cell>
        </row>
        <row r="25">
          <cell r="A25" t="str">
            <v>Чехия</v>
          </cell>
          <cell r="B25">
            <v>80</v>
          </cell>
          <cell r="C25">
            <v>80</v>
          </cell>
          <cell r="D25">
            <v>85</v>
          </cell>
          <cell r="E25">
            <v>85</v>
          </cell>
          <cell r="F25">
            <v>85</v>
          </cell>
        </row>
        <row r="26">
          <cell r="A26" t="str">
            <v>Швейцария</v>
          </cell>
          <cell r="B26">
            <v>45</v>
          </cell>
        </row>
        <row r="27">
          <cell r="A27" t="str">
            <v>Эстония</v>
          </cell>
          <cell r="B27">
            <v>135</v>
          </cell>
          <cell r="C27">
            <v>79</v>
          </cell>
          <cell r="D27">
            <v>47</v>
          </cell>
          <cell r="E27">
            <v>135</v>
          </cell>
          <cell r="F27">
            <v>135</v>
          </cell>
        </row>
      </sheetData>
      <sheetData sheetId="2" refreshError="1">
        <row r="1">
          <cell r="A1" t="str">
            <v>G021</v>
          </cell>
          <cell r="B1" t="str">
            <v>First_G022</v>
          </cell>
          <cell r="C1" t="str">
            <v>First_G023</v>
          </cell>
          <cell r="D1" t="str">
            <v>1</v>
          </cell>
          <cell r="E1" t="str">
            <v>2</v>
          </cell>
          <cell r="F1" t="str">
            <v>3</v>
          </cell>
          <cell r="G1" t="str">
            <v>4</v>
          </cell>
          <cell r="H1" t="str">
            <v>5</v>
          </cell>
        </row>
        <row r="2">
          <cell r="B2" t="str">
            <v>ПТФ "ТРИО"</v>
          </cell>
          <cell r="C2" t="str">
            <v>Г.ГОРНЯК УЛ.МИРОНОВА 132-1-47</v>
          </cell>
          <cell r="D2">
            <v>2</v>
          </cell>
          <cell r="E2">
            <v>2</v>
          </cell>
          <cell r="F2">
            <v>0</v>
          </cell>
          <cell r="G2">
            <v>2</v>
          </cell>
        </row>
        <row r="3">
          <cell r="A3" t="str">
            <v>00186246</v>
          </cell>
          <cell r="B3" t="str">
            <v>ОАО "НОСТА"</v>
          </cell>
          <cell r="C3" t="str">
            <v>462352 ОРЕНБУРГСКАЯ ОБЛ., Г.НОВОТРОИЦК, УЛ.ЗАВОДСКАЯ, 1</v>
          </cell>
          <cell r="D3">
            <v>675</v>
          </cell>
          <cell r="E3">
            <v>677</v>
          </cell>
          <cell r="F3">
            <v>140</v>
          </cell>
          <cell r="G3">
            <v>140</v>
          </cell>
          <cell r="H3">
            <v>140</v>
          </cell>
        </row>
        <row r="4">
          <cell r="A4" t="str">
            <v>00186269</v>
          </cell>
          <cell r="B4" t="str">
            <v>ОАО "НИЖНЕТАГИЛЬСКИЙ МЕТАЛЛУРГИЧЕСКИЙ КОМБИНАТ"</v>
          </cell>
          <cell r="C4" t="str">
            <v>622025 РОССИЯ Г.НИЖНИЙ ТАГИЛ, УЛ.МЕТАЛЛУРГОВ 1,СВЕРДЛОВСКАЯ ОБЛ.,</v>
          </cell>
          <cell r="D4">
            <v>737</v>
          </cell>
          <cell r="E4">
            <v>737</v>
          </cell>
          <cell r="F4">
            <v>323</v>
          </cell>
          <cell r="G4">
            <v>0</v>
          </cell>
          <cell r="H4">
            <v>0</v>
          </cell>
        </row>
        <row r="5">
          <cell r="A5" t="str">
            <v>00186275</v>
          </cell>
          <cell r="B5" t="str">
            <v>АО КОСОГОРСКИЙ МЕТАЛЛУРГИЧЕСКИЙ З-Д</v>
          </cell>
          <cell r="C5" t="str">
            <v>300903 Г.ТУЛА П.КОСАЯ ГОРА, УЛ.РЕВОЛЮЦИИ,1</v>
          </cell>
          <cell r="D5">
            <v>18596</v>
          </cell>
          <cell r="E5">
            <v>16994</v>
          </cell>
          <cell r="F5">
            <v>18421</v>
          </cell>
          <cell r="G5">
            <v>20530</v>
          </cell>
          <cell r="H5">
            <v>24377</v>
          </cell>
        </row>
        <row r="6">
          <cell r="A6" t="str">
            <v>00186281</v>
          </cell>
          <cell r="B6" t="str">
            <v>ОАО СП АК "ТУЛАЧЕРМЕТ"</v>
          </cell>
          <cell r="C6" t="str">
            <v>300017 Г.ТУЛА НОВОТУЛЬСКАЯ 1</v>
          </cell>
          <cell r="D6">
            <v>186487</v>
          </cell>
          <cell r="E6">
            <v>127392</v>
          </cell>
          <cell r="F6">
            <v>156854</v>
          </cell>
          <cell r="G6">
            <v>145846</v>
          </cell>
          <cell r="H6">
            <v>150635</v>
          </cell>
        </row>
        <row r="7">
          <cell r="A7" t="str">
            <v>00186341</v>
          </cell>
          <cell r="B7" t="str">
            <v>ОАО "ЧУСОВСКОЙ МЕТАЛЛУРГИЧЕСКИЙ ЗАВОД"</v>
          </cell>
          <cell r="C7" t="str">
            <v>618260 г.Чусовой Пермской обл. ул.Трудовая, 13</v>
          </cell>
          <cell r="D7">
            <v>30205</v>
          </cell>
          <cell r="E7">
            <v>25844</v>
          </cell>
          <cell r="F7">
            <v>26459</v>
          </cell>
          <cell r="G7">
            <v>23956</v>
          </cell>
          <cell r="H7">
            <v>28460</v>
          </cell>
        </row>
        <row r="8">
          <cell r="A8" t="str">
            <v>00186453</v>
          </cell>
          <cell r="B8" t="str">
            <v>ОАО "САТКИНСКИЙ МЕТАЛЛУРГИЧЕСКИЙ ЗАВОД"</v>
          </cell>
          <cell r="C8" t="str">
            <v>456910 Г.САТКА ЧЕЛЯБ.ОБЛ. ПЛ.1 МАЯ,1</v>
          </cell>
          <cell r="D8">
            <v>4723</v>
          </cell>
          <cell r="E8">
            <v>1076</v>
          </cell>
          <cell r="F8">
            <v>969</v>
          </cell>
          <cell r="G8">
            <v>279</v>
          </cell>
          <cell r="H8">
            <v>207</v>
          </cell>
        </row>
        <row r="9">
          <cell r="A9" t="str">
            <v>00186631</v>
          </cell>
          <cell r="B9" t="str">
            <v>ОАО "СИНАРСКИЙ ТРУБНЫЙ ЗАВОД"</v>
          </cell>
          <cell r="C9" t="str">
            <v>623401,Г.КАМЕНСК-УРАЛЬСКИЙ, ЗАВОДСКОЙ ПРОЕЗД,1</v>
          </cell>
          <cell r="D9">
            <v>6165</v>
          </cell>
          <cell r="E9">
            <v>6165</v>
          </cell>
          <cell r="F9">
            <v>5836</v>
          </cell>
          <cell r="G9">
            <v>0</v>
          </cell>
          <cell r="H9">
            <v>0</v>
          </cell>
        </row>
        <row r="10">
          <cell r="A10" t="str">
            <v>00187524</v>
          </cell>
          <cell r="B10" t="str">
            <v>РОАО "ВТОРМЕТ"</v>
          </cell>
          <cell r="C10" t="str">
            <v>346730 Г.БАТАЙСК УЛ.КОМАРОВА 204  РОССИЯ 6-65-27</v>
          </cell>
          <cell r="D10">
            <v>1550</v>
          </cell>
          <cell r="E10">
            <v>2000</v>
          </cell>
          <cell r="F10">
            <v>2000</v>
          </cell>
          <cell r="G10">
            <v>3000</v>
          </cell>
          <cell r="H10">
            <v>3000</v>
          </cell>
        </row>
        <row r="11">
          <cell r="A11" t="str">
            <v>00210772</v>
          </cell>
          <cell r="B11" t="str">
            <v>ОАО "ЛЮДИНОВСКИЙ ТЕПЛОВОЗОСТРОИТЕЛЬНЫЙ ЗАВОД"</v>
          </cell>
          <cell r="C11" t="str">
            <v>249400,КАЛУЖСКАЯ ОБЛ.Г.ЛЮДИНОВО УЛ.К.ЛИБКНЕХТА,1</v>
          </cell>
          <cell r="D11">
            <v>69</v>
          </cell>
          <cell r="E11">
            <v>69</v>
          </cell>
          <cell r="F11">
            <v>0</v>
          </cell>
          <cell r="G11">
            <v>0</v>
          </cell>
          <cell r="H11">
            <v>0</v>
          </cell>
        </row>
        <row r="12">
          <cell r="A12" t="str">
            <v>01105379</v>
          </cell>
          <cell r="B12" t="str">
            <v>"ГЛАВНЫЙ МАТЕРИАЛЬНЫЙ СКЛАД ЮУЖД"</v>
          </cell>
          <cell r="C12" t="str">
            <v>454053 РОССИЯ ЧЕЛЯБИНСК УЛ.СТРЕЛКОВАЯ,37</v>
          </cell>
          <cell r="D12">
            <v>65</v>
          </cell>
          <cell r="E12">
            <v>0</v>
          </cell>
          <cell r="F12">
            <v>65</v>
          </cell>
          <cell r="G12">
            <v>0</v>
          </cell>
          <cell r="H12">
            <v>0</v>
          </cell>
        </row>
        <row r="13">
          <cell r="A13" t="str">
            <v>05757665</v>
          </cell>
          <cell r="B13" t="str">
            <v>АО НОВОЛИПЕЦКИЙ МЕТКОМБИНАТ</v>
          </cell>
          <cell r="C13" t="str">
            <v>398040, Г.ЛИПЕЦК, ПЛ.МЕТАЛЛУРГОВ, 2</v>
          </cell>
          <cell r="D13">
            <v>90097</v>
          </cell>
          <cell r="E13">
            <v>56951</v>
          </cell>
          <cell r="F13">
            <v>42008</v>
          </cell>
          <cell r="G13">
            <v>15950</v>
          </cell>
          <cell r="H13">
            <v>13215</v>
          </cell>
        </row>
        <row r="14">
          <cell r="A14" t="str">
            <v>07504152</v>
          </cell>
          <cell r="B14" t="str">
            <v>"АРМАЛИТ" АООТ</v>
          </cell>
          <cell r="C14" t="str">
            <v>198097, С-ПЕТЕРБУРГ, УЛ.ТРЕФОЛЕВА, 2</v>
          </cell>
          <cell r="D14">
            <v>0</v>
          </cell>
          <cell r="E14">
            <v>0</v>
          </cell>
          <cell r="F14">
            <v>0</v>
          </cell>
          <cell r="G14">
            <v>0</v>
          </cell>
          <cell r="H14">
            <v>0</v>
          </cell>
        </row>
        <row r="15">
          <cell r="A15" t="str">
            <v>11113931</v>
          </cell>
          <cell r="B15" t="str">
            <v>ТОО "ПРОГИС, ЛТД"</v>
          </cell>
          <cell r="C15" t="str">
            <v>198095,С-ПЕТЕРБУРГ,УЛ.МАРШАЛА ГОВОРОВА,Д.34</v>
          </cell>
          <cell r="D15">
            <v>69</v>
          </cell>
          <cell r="E15">
            <v>69</v>
          </cell>
          <cell r="F15">
            <v>0</v>
          </cell>
          <cell r="G15">
            <v>0</v>
          </cell>
          <cell r="H15">
            <v>0</v>
          </cell>
        </row>
        <row r="16">
          <cell r="A16" t="str">
            <v>12444146</v>
          </cell>
          <cell r="B16" t="str">
            <v>ЗАО "ЛЕДА"</v>
          </cell>
          <cell r="C16" t="str">
            <v>300017 Г.ТУЛА УЛ.НАБЕРЕЖНАЯ 1</v>
          </cell>
          <cell r="D16">
            <v>1755</v>
          </cell>
          <cell r="E16">
            <v>1755</v>
          </cell>
          <cell r="F16">
            <v>2340</v>
          </cell>
          <cell r="G16">
            <v>1560</v>
          </cell>
          <cell r="H16">
            <v>0</v>
          </cell>
        </row>
        <row r="17">
          <cell r="A17" t="str">
            <v>17878238</v>
          </cell>
          <cell r="B17" t="str">
            <v>ЗАО "ДХЛ ИНТЕРНЕШНЛ"</v>
          </cell>
          <cell r="C17" t="str">
            <v>103473,МОСКВА,3-Й САМОТЕЧНЫЙ ПЕР.,Д.11</v>
          </cell>
          <cell r="D17">
            <v>0</v>
          </cell>
          <cell r="E17">
            <v>0</v>
          </cell>
          <cell r="F17">
            <v>0</v>
          </cell>
          <cell r="G17">
            <v>0</v>
          </cell>
          <cell r="H17">
            <v>0</v>
          </cell>
        </row>
        <row r="18">
          <cell r="A18" t="str">
            <v>17971736</v>
          </cell>
          <cell r="B18" t="str">
            <v>ЗАО "ГАЛЛС"  Г.МОСКВА.1-Й БАЛТИЙСКИЙ  ПЕР.ДОМ 6/21,СТР.2,ОФИС 501.</v>
          </cell>
          <cell r="C18" t="str">
            <v>/С ВЕТКИ ОАО "ТЕПЛОВОЗОСТРОИТЕЛЬНЫЙ   З-Д" Г.ЛЮДИНОВО,КАЛУЖСКАЯ ОБЛ./</v>
          </cell>
          <cell r="D18">
            <v>64</v>
          </cell>
          <cell r="E18">
            <v>71</v>
          </cell>
          <cell r="F18">
            <v>64</v>
          </cell>
          <cell r="G18">
            <v>64</v>
          </cell>
          <cell r="H18">
            <v>71</v>
          </cell>
        </row>
        <row r="19">
          <cell r="A19" t="str">
            <v>20783272</v>
          </cell>
          <cell r="B19" t="str">
            <v>"ОРИЕН" ООО</v>
          </cell>
          <cell r="C19" t="str">
            <v>692900,ПРИМОРСКИЙ КР.,Г.НАХОДКА,        УЛ.ШКОЛЬНАЯ,7</v>
          </cell>
          <cell r="D19">
            <v>1759</v>
          </cell>
          <cell r="E19">
            <v>1759</v>
          </cell>
          <cell r="F19">
            <v>0</v>
          </cell>
          <cell r="G19">
            <v>0</v>
          </cell>
          <cell r="H19">
            <v>0</v>
          </cell>
        </row>
        <row r="20">
          <cell r="A20" t="str">
            <v>23445756</v>
          </cell>
          <cell r="B20" t="str">
            <v>ООО"ИСТРА-АГРОСЕРВИС" 143500 ИСТРА МО</v>
          </cell>
          <cell r="C20" t="str">
            <v>ЧЕХОВСКИЙ ПЕР.5 ПО ПОРУЧЕНИЮ ВЗАО "АСЭН" 109017 МОСКВА КАДАШЕВСКАЯ НАБ.6/1 РОССИ</v>
          </cell>
          <cell r="D20">
            <v>0</v>
          </cell>
          <cell r="E20">
            <v>0</v>
          </cell>
          <cell r="F20">
            <v>0</v>
          </cell>
          <cell r="G20">
            <v>0</v>
          </cell>
          <cell r="H20">
            <v>0</v>
          </cell>
        </row>
        <row r="21">
          <cell r="A21" t="str">
            <v>24713319</v>
          </cell>
          <cell r="B21" t="str">
            <v>ООО ФИРМА "ВАЛГАС"</v>
          </cell>
          <cell r="C21" t="str">
            <v>ТУЛЬСКАЯ ОБЛ ПОС.КОСАЯ ГОРА УЛ.ШМИДТА,3</v>
          </cell>
          <cell r="D21">
            <v>784</v>
          </cell>
          <cell r="E21">
            <v>784</v>
          </cell>
          <cell r="F21">
            <v>321</v>
          </cell>
          <cell r="G21">
            <v>590</v>
          </cell>
          <cell r="H21">
            <v>428</v>
          </cell>
        </row>
        <row r="22">
          <cell r="A22" t="str">
            <v>27102556</v>
          </cell>
          <cell r="B22" t="str">
            <v>АОЗТ "МЕТАЛИНВЕСТ"</v>
          </cell>
          <cell r="C22" t="str">
            <v>109028 Г.МОСКВА,КАЗАРМЕННЫЙ ПЕР.,8, СТР.2</v>
          </cell>
          <cell r="D22">
            <v>2964</v>
          </cell>
          <cell r="E22">
            <v>0</v>
          </cell>
          <cell r="F22">
            <v>2964</v>
          </cell>
          <cell r="G22">
            <v>2964</v>
          </cell>
          <cell r="H22">
            <v>0</v>
          </cell>
        </row>
        <row r="23">
          <cell r="A23" t="str">
            <v>34567296</v>
          </cell>
          <cell r="B23" t="str">
            <v>ЗАО"БАЛКАН-СЕРВИС"</v>
          </cell>
          <cell r="C23" t="str">
            <v>454080 РОССИЯ ЧЕЛЯБИНСК СВЕРДЛОВСКИЙ ПР.40-А</v>
          </cell>
          <cell r="D23">
            <v>65</v>
          </cell>
          <cell r="E23">
            <v>65</v>
          </cell>
          <cell r="F23">
            <v>0</v>
          </cell>
          <cell r="G23">
            <v>0</v>
          </cell>
          <cell r="H23">
            <v>0</v>
          </cell>
        </row>
        <row r="24">
          <cell r="A24" t="str">
            <v>40455265</v>
          </cell>
          <cell r="B24" t="str">
            <v>ЗАО "ЛГМ-ГЕРМЕТИКА"</v>
          </cell>
          <cell r="C24" t="str">
            <v>113184,МОСКВА,УЛ.Б.ТАТАРСКАЯ,Д.13</v>
          </cell>
          <cell r="D24">
            <v>13</v>
          </cell>
          <cell r="E24">
            <v>0</v>
          </cell>
          <cell r="F24">
            <v>13</v>
          </cell>
          <cell r="G24">
            <v>0</v>
          </cell>
          <cell r="H24">
            <v>0</v>
          </cell>
        </row>
        <row r="25">
          <cell r="A25" t="str">
            <v>41743457</v>
          </cell>
          <cell r="B25" t="str">
            <v>ЗАО НПП "УРАЛКОМПРЕССОРМАШ"                                                 2597</v>
          </cell>
          <cell r="C25" t="str">
            <v>620093 ЕКАТЕРИНБУРГ УЛ.ШУВАКИШСКАЯ 2</v>
          </cell>
          <cell r="D25">
            <v>0</v>
          </cell>
          <cell r="E25">
            <v>0</v>
          </cell>
          <cell r="F25">
            <v>0</v>
          </cell>
          <cell r="G25">
            <v>0</v>
          </cell>
          <cell r="H25">
            <v>0</v>
          </cell>
        </row>
        <row r="26">
          <cell r="A26" t="str">
            <v>41906936</v>
          </cell>
          <cell r="B26" t="str">
            <v>ООО "ДАМАР"</v>
          </cell>
          <cell r="C26" t="str">
            <v>308001 Г.БЕЛГОРОД,УЛ.ПУШКИНА,49-А</v>
          </cell>
          <cell r="D26">
            <v>609</v>
          </cell>
          <cell r="E26">
            <v>593</v>
          </cell>
          <cell r="F26">
            <v>593</v>
          </cell>
          <cell r="G26">
            <v>538</v>
          </cell>
          <cell r="H26">
            <v>0</v>
          </cell>
        </row>
        <row r="27">
          <cell r="A27" t="str">
            <v>44657132</v>
          </cell>
          <cell r="B27" t="str">
            <v>ООО "Е.П.Э.К"(ЕКАТЕРИНБУРГСКАЯ ПРОМЫШЛЕННО-ЭКОНОМИЧЕСКАЯ КОРПОРАЦИЯ)        2286</v>
          </cell>
          <cell r="C27" t="str">
            <v>620003 РОССИЯ Г.ЕКАТЕРИНБУРГ УЛ.8 МАРТА 267а-204</v>
          </cell>
          <cell r="D27">
            <v>129</v>
          </cell>
          <cell r="E27">
            <v>0</v>
          </cell>
          <cell r="F27">
            <v>129</v>
          </cell>
          <cell r="G27">
            <v>0</v>
          </cell>
          <cell r="H27">
            <v>0</v>
          </cell>
        </row>
        <row r="28">
          <cell r="A28" t="str">
            <v>44834893</v>
          </cell>
          <cell r="B28" t="str">
            <v>ЗАО"ПРИВОД"</v>
          </cell>
          <cell r="C28" t="str">
            <v>617240 РОССИЯ Г.КУДЫМКАР,ПЕРМСКОЙ ОБЛ. УЛ.50 ЛЕТ ОКТЯБРЯ-30</v>
          </cell>
          <cell r="D28">
            <v>65</v>
          </cell>
          <cell r="E28">
            <v>0</v>
          </cell>
          <cell r="F28">
            <v>65</v>
          </cell>
          <cell r="G28">
            <v>0</v>
          </cell>
          <cell r="H28">
            <v>0</v>
          </cell>
        </row>
        <row r="29">
          <cell r="A29" t="str">
            <v>45060525</v>
          </cell>
          <cell r="B29" t="str">
            <v>ЗАО "НПО ДИАМАШ"</v>
          </cell>
          <cell r="C29" t="str">
            <v>109428, Г.МОСКВА, РЯЗАНСКИЙ ПРОСП., 8А</v>
          </cell>
          <cell r="D29">
            <v>4</v>
          </cell>
          <cell r="E29">
            <v>0</v>
          </cell>
          <cell r="F29">
            <v>4</v>
          </cell>
          <cell r="G29">
            <v>4</v>
          </cell>
          <cell r="H29">
            <v>0</v>
          </cell>
        </row>
        <row r="30">
          <cell r="A30" t="str">
            <v>45096457</v>
          </cell>
          <cell r="B30" t="str">
            <v>ЗАО "ВС-ЭКО"</v>
          </cell>
          <cell r="C30" t="str">
            <v>129272 МОСКВА,ОЛИМПИЙСКИЙ ПР,Д.30,К.ПР,187 ТЕЛ.365-43-69</v>
          </cell>
          <cell r="D30">
            <v>36</v>
          </cell>
          <cell r="E30">
            <v>0</v>
          </cell>
          <cell r="F30">
            <v>36</v>
          </cell>
          <cell r="G30">
            <v>36</v>
          </cell>
          <cell r="H30">
            <v>0</v>
          </cell>
        </row>
        <row r="31">
          <cell r="A31" t="str">
            <v>47968252</v>
          </cell>
          <cell r="B31" t="str">
            <v>ЗАО"КАРАТЪ"</v>
          </cell>
          <cell r="C31" t="str">
            <v>194100, С-ПЕТЕРБУРГ,ПР.Б.САМПСОНИЕВСКИЙ,Д.74</v>
          </cell>
          <cell r="D31">
            <v>15</v>
          </cell>
          <cell r="E31">
            <v>0</v>
          </cell>
          <cell r="F31">
            <v>15</v>
          </cell>
          <cell r="G31">
            <v>0</v>
          </cell>
          <cell r="H31">
            <v>0</v>
          </cell>
        </row>
        <row r="32">
          <cell r="A32" t="str">
            <v>49556884</v>
          </cell>
          <cell r="B32" t="str">
            <v>ООО "ПРОМКОМПЛЕКТ"</v>
          </cell>
          <cell r="C32" t="str">
            <v>622000 РОССИЯ Г.НИЖНИЙ ТАГИЛ, УЛ.ВОСТОЧНОЕ ШОССЕ,23</v>
          </cell>
          <cell r="D32">
            <v>70</v>
          </cell>
          <cell r="E32">
            <v>0</v>
          </cell>
          <cell r="F32">
            <v>70</v>
          </cell>
          <cell r="G32">
            <v>0</v>
          </cell>
          <cell r="H32">
            <v>0</v>
          </cell>
        </row>
        <row r="33">
          <cell r="A33" t="str">
            <v>49901230</v>
          </cell>
          <cell r="B33" t="str">
            <v>ООО "ВТОРИЧНЫЕ МЕТАЛЛЫ 1"</v>
          </cell>
          <cell r="C33" t="str">
            <v>115230 Г.МОСКВА ПР.ЭЛЕКТРОЛИТНЫЙ Д.4</v>
          </cell>
          <cell r="D33">
            <v>57</v>
          </cell>
          <cell r="E33">
            <v>0</v>
          </cell>
          <cell r="F33">
            <v>57</v>
          </cell>
          <cell r="G33">
            <v>0</v>
          </cell>
          <cell r="H33">
            <v>0</v>
          </cell>
        </row>
        <row r="34">
          <cell r="A34" t="str">
            <v>50254094</v>
          </cell>
          <cell r="B34" t="str">
            <v>ОАО ЛМЗ "СВОБОДНЫЙ СОКОЛ"</v>
          </cell>
          <cell r="C34" t="str">
            <v>398007 Г.ЛИПЕЦК, ЗАВОДСКАЯ ПЛ., 1</v>
          </cell>
          <cell r="D34">
            <v>1222</v>
          </cell>
          <cell r="E34">
            <v>1222</v>
          </cell>
          <cell r="F34">
            <v>0</v>
          </cell>
          <cell r="G34">
            <v>0</v>
          </cell>
          <cell r="H34">
            <v>1222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sheetData sheetId="37" refreshError="1"/>
      <sheetData sheetId="3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Ф3"/>
      <sheetName val="_Ф4"/>
      <sheetName val="_Ф5"/>
      <sheetName val="_Ф6"/>
      <sheetName val="Ф7_цены"/>
      <sheetName val="Ф8_цены"/>
      <sheetName val="_Ф2"/>
      <sheetName val="импортеры99"/>
      <sheetName val="импортеры96"/>
      <sheetName val="импортеры97"/>
      <sheetName val="26.27.37.47_Рынки"/>
      <sheetName val="15-16 Базовый 42,4%"/>
      <sheetName val="26_27_37_47_Рынки"/>
      <sheetName val="15-16_Базовый_42,4%"/>
      <sheetName val="26_27_37_47_Рынки1"/>
      <sheetName val="15-16_Базовый_42,4%1"/>
      <sheetName val="26_27_37_47_Рынки2"/>
      <sheetName val="15-16_Базовый_42,4%2"/>
      <sheetName val="26_27_37_47_Рынки3"/>
      <sheetName val="15-16_Базовый_42,4%3"/>
      <sheetName val="26_27_37_47_Рынки4"/>
      <sheetName val="15-16_Базовый_42,4%4"/>
      <sheetName val="26_27_37_47_Рынки5"/>
      <sheetName val="15-16_Базовый_42,4%5"/>
      <sheetName val="Лист1"/>
      <sheetName val="_Т1"/>
      <sheetName val="_Т10"/>
      <sheetName val="_Т2"/>
      <sheetName val="_Т4"/>
      <sheetName val="_Т5"/>
      <sheetName val="_Т6"/>
      <sheetName val="_Т7"/>
      <sheetName val="_Т8"/>
      <sheetName val="_Т9"/>
      <sheetName val="Лист6"/>
      <sheetName val="справочник (2)"/>
      <sheetName val="Справочник"/>
      <sheetName val="Месяцы"/>
      <sheetName val="Списки"/>
    </sheetNames>
    <sheetDataSet>
      <sheetData sheetId="0" refreshError="1"/>
      <sheetData sheetId="1" refreshError="1">
        <row r="1">
          <cell r="A1" t="str">
            <v>Код ТНВЭД</v>
          </cell>
          <cell r="B1" t="str">
            <v>Название</v>
          </cell>
          <cell r="C1" t="str">
            <v>G15</v>
          </cell>
          <cell r="D1" t="str">
            <v>1</v>
          </cell>
          <cell r="E1" t="str">
            <v>2</v>
          </cell>
          <cell r="F1" t="str">
            <v>3</v>
          </cell>
          <cell r="G1" t="str">
            <v>4</v>
          </cell>
        </row>
        <row r="2">
          <cell r="A2" t="str">
            <v>72021</v>
          </cell>
          <cell r="B2" t="str">
            <v>Ферромарганец</v>
          </cell>
          <cell r="C2" t="str">
            <v>ГРУЗИЯ</v>
          </cell>
          <cell r="D2">
            <v>235</v>
          </cell>
          <cell r="E2">
            <v>331</v>
          </cell>
          <cell r="F2">
            <v>884</v>
          </cell>
          <cell r="G2">
            <v>2470</v>
          </cell>
        </row>
        <row r="3">
          <cell r="A3" t="str">
            <v>72021</v>
          </cell>
          <cell r="B3" t="str">
            <v>Ферромарганец</v>
          </cell>
          <cell r="C3" t="str">
            <v>УКРАИНА</v>
          </cell>
          <cell r="D3">
            <v>4247</v>
          </cell>
          <cell r="E3">
            <v>8120</v>
          </cell>
          <cell r="F3">
            <v>7274</v>
          </cell>
          <cell r="G3">
            <v>3928</v>
          </cell>
        </row>
        <row r="4">
          <cell r="A4" t="str">
            <v>72021</v>
          </cell>
          <cell r="B4" t="str">
            <v>Ферромарганец</v>
          </cell>
          <cell r="C4" t="str">
            <v>ЭСТОНИЯ</v>
          </cell>
          <cell r="D4">
            <v>1113</v>
          </cell>
          <cell r="E4">
            <v>1886</v>
          </cell>
          <cell r="F4">
            <v>1113</v>
          </cell>
          <cell r="G4">
            <v>1886</v>
          </cell>
        </row>
        <row r="5">
          <cell r="A5" t="str">
            <v>72022</v>
          </cell>
          <cell r="B5" t="str">
            <v>Ферросилиций</v>
          </cell>
          <cell r="C5" t="str">
            <v>ГЕРМАНИЯ</v>
          </cell>
          <cell r="D5">
            <v>0</v>
          </cell>
          <cell r="E5">
            <v>2</v>
          </cell>
          <cell r="F5">
            <v>2</v>
          </cell>
        </row>
        <row r="6">
          <cell r="A6" t="str">
            <v>72022</v>
          </cell>
          <cell r="B6" t="str">
            <v>Ферросилиций</v>
          </cell>
          <cell r="C6" t="str">
            <v>КИТАЙ</v>
          </cell>
          <cell r="D6">
            <v>40</v>
          </cell>
          <cell r="E6">
            <v>40</v>
          </cell>
          <cell r="F6">
            <v>40</v>
          </cell>
          <cell r="G6">
            <v>9945</v>
          </cell>
        </row>
        <row r="7">
          <cell r="A7" t="str">
            <v>72022</v>
          </cell>
          <cell r="B7" t="str">
            <v>Ферросилиций</v>
          </cell>
          <cell r="C7" t="str">
            <v>НОРВЕГИЯ</v>
          </cell>
          <cell r="D7">
            <v>126</v>
          </cell>
          <cell r="E7">
            <v>126</v>
          </cell>
          <cell r="F7">
            <v>0</v>
          </cell>
          <cell r="G7">
            <v>126</v>
          </cell>
        </row>
        <row r="8">
          <cell r="A8" t="str">
            <v>72022</v>
          </cell>
          <cell r="B8" t="str">
            <v>Ферросилиций</v>
          </cell>
          <cell r="C8" t="str">
            <v>США</v>
          </cell>
          <cell r="D8">
            <v>40</v>
          </cell>
          <cell r="E8">
            <v>40</v>
          </cell>
          <cell r="F8">
            <v>0</v>
          </cell>
          <cell r="G8">
            <v>40</v>
          </cell>
        </row>
        <row r="9">
          <cell r="A9" t="str">
            <v>72022</v>
          </cell>
          <cell r="B9" t="str">
            <v>Ферросилиций</v>
          </cell>
          <cell r="C9" t="str">
            <v>УКРАИНА</v>
          </cell>
          <cell r="D9">
            <v>247</v>
          </cell>
          <cell r="E9">
            <v>138</v>
          </cell>
          <cell r="F9">
            <v>269</v>
          </cell>
          <cell r="G9">
            <v>768</v>
          </cell>
        </row>
        <row r="10">
          <cell r="A10" t="str">
            <v>72022</v>
          </cell>
          <cell r="B10" t="str">
            <v>Ферросилиций</v>
          </cell>
          <cell r="C10" t="str">
            <v>ФИНЛЯНДИЯ</v>
          </cell>
          <cell r="D10">
            <v>1</v>
          </cell>
          <cell r="E10">
            <v>1</v>
          </cell>
          <cell r="F10">
            <v>1</v>
          </cell>
          <cell r="G10">
            <v>37</v>
          </cell>
        </row>
        <row r="11">
          <cell r="A11" t="str">
            <v>72022</v>
          </cell>
          <cell r="B11" t="str">
            <v>Ферросилиций</v>
          </cell>
          <cell r="C11" t="str">
            <v>ЧЕХИЯ</v>
          </cell>
          <cell r="D11">
            <v>65</v>
          </cell>
          <cell r="E11">
            <v>932</v>
          </cell>
          <cell r="F11">
            <v>660</v>
          </cell>
          <cell r="G11">
            <v>866</v>
          </cell>
        </row>
        <row r="12">
          <cell r="A12" t="str">
            <v>72023</v>
          </cell>
          <cell r="B12" t="str">
            <v>Ферросиликомарганец</v>
          </cell>
          <cell r="C12">
            <v>68</v>
          </cell>
          <cell r="D12">
            <v>68</v>
          </cell>
          <cell r="E12">
            <v>0</v>
          </cell>
          <cell r="F12">
            <v>0</v>
          </cell>
          <cell r="G12">
            <v>68</v>
          </cell>
        </row>
        <row r="13">
          <cell r="A13" t="str">
            <v>72023</v>
          </cell>
          <cell r="B13" t="str">
            <v>Ферросиликомарганец</v>
          </cell>
          <cell r="C13" t="str">
            <v>ГРУЗИЯ</v>
          </cell>
          <cell r="D13">
            <v>2675</v>
          </cell>
          <cell r="E13">
            <v>2675</v>
          </cell>
          <cell r="F13">
            <v>2675</v>
          </cell>
          <cell r="G13">
            <v>0</v>
          </cell>
        </row>
        <row r="14">
          <cell r="A14" t="str">
            <v>72023</v>
          </cell>
          <cell r="B14" t="str">
            <v>Ферросиликомарганец</v>
          </cell>
          <cell r="C14" t="str">
            <v>КИТАЙ</v>
          </cell>
          <cell r="D14">
            <v>60</v>
          </cell>
          <cell r="E14">
            <v>60</v>
          </cell>
          <cell r="F14">
            <v>60</v>
          </cell>
          <cell r="G14">
            <v>120</v>
          </cell>
        </row>
        <row r="15">
          <cell r="A15" t="str">
            <v>72023</v>
          </cell>
          <cell r="B15" t="str">
            <v>Ферросиликомарганец</v>
          </cell>
          <cell r="C15" t="str">
            <v>РУМЫНИЯ</v>
          </cell>
          <cell r="D15">
            <v>2646</v>
          </cell>
          <cell r="E15">
            <v>266</v>
          </cell>
          <cell r="F15">
            <v>739</v>
          </cell>
          <cell r="G15">
            <v>129</v>
          </cell>
        </row>
        <row r="16">
          <cell r="A16" t="str">
            <v>72023</v>
          </cell>
          <cell r="B16" t="str">
            <v>Ферросиликомарганец</v>
          </cell>
          <cell r="C16" t="str">
            <v>УКРАИНА</v>
          </cell>
          <cell r="D16">
            <v>6417</v>
          </cell>
          <cell r="E16">
            <v>11902</v>
          </cell>
          <cell r="F16">
            <v>10368</v>
          </cell>
          <cell r="G16">
            <v>11202</v>
          </cell>
        </row>
        <row r="17">
          <cell r="A17" t="str">
            <v>72024</v>
          </cell>
          <cell r="B17" t="str">
            <v>Феррохром</v>
          </cell>
          <cell r="C17">
            <v>2</v>
          </cell>
          <cell r="D17">
            <v>2</v>
          </cell>
          <cell r="E17">
            <v>186</v>
          </cell>
          <cell r="F17" t="str">
            <v>5/1944/1221-18000</v>
          </cell>
        </row>
        <row r="18">
          <cell r="A18" t="str">
            <v>72024</v>
          </cell>
          <cell r="B18" t="str">
            <v>Феррохром</v>
          </cell>
          <cell r="C18" t="str">
            <v>КАЗАХСТАН</v>
          </cell>
          <cell r="D18">
            <v>67</v>
          </cell>
          <cell r="E18">
            <v>64</v>
          </cell>
          <cell r="F18">
            <v>67</v>
          </cell>
          <cell r="G18">
            <v>64</v>
          </cell>
        </row>
        <row r="19">
          <cell r="A19" t="str">
            <v>72024</v>
          </cell>
          <cell r="B19" t="str">
            <v>Феррохром</v>
          </cell>
          <cell r="C19" t="str">
            <v>ЛАТВИЯ</v>
          </cell>
          <cell r="D19">
            <v>69</v>
          </cell>
          <cell r="E19">
            <v>69</v>
          </cell>
          <cell r="F19">
            <v>69</v>
          </cell>
          <cell r="G19">
            <v>130</v>
          </cell>
        </row>
        <row r="20">
          <cell r="A20" t="str">
            <v>72024</v>
          </cell>
          <cell r="B20" t="str">
            <v>Феррохром</v>
          </cell>
          <cell r="C20" t="str">
            <v>США</v>
          </cell>
          <cell r="D20">
            <v>0</v>
          </cell>
          <cell r="E20">
            <v>0</v>
          </cell>
          <cell r="F20">
            <v>63</v>
          </cell>
        </row>
        <row r="21">
          <cell r="A21" t="str">
            <v>72024</v>
          </cell>
          <cell r="B21" t="str">
            <v>Феррохром</v>
          </cell>
          <cell r="C21" t="str">
            <v>УКРАИНА</v>
          </cell>
          <cell r="D21">
            <v>2</v>
          </cell>
          <cell r="E21">
            <v>2</v>
          </cell>
          <cell r="F21">
            <v>57</v>
          </cell>
        </row>
        <row r="22">
          <cell r="A22" t="str">
            <v>72024</v>
          </cell>
          <cell r="B22" t="str">
            <v>Феррохром</v>
          </cell>
          <cell r="C22" t="str">
            <v>ЭСТОНИЯ</v>
          </cell>
          <cell r="D22">
            <v>504</v>
          </cell>
          <cell r="E22">
            <v>65</v>
          </cell>
          <cell r="F22">
            <v>65</v>
          </cell>
          <cell r="G22">
            <v>65</v>
          </cell>
        </row>
        <row r="23">
          <cell r="A23" t="str">
            <v>72027</v>
          </cell>
          <cell r="B23" t="str">
            <v>Ферромолибден</v>
          </cell>
          <cell r="C23" t="str">
            <v>БЕЛЬГИЯ</v>
          </cell>
          <cell r="D23">
            <v>19</v>
          </cell>
          <cell r="E23">
            <v>19</v>
          </cell>
          <cell r="F23">
            <v>0</v>
          </cell>
          <cell r="G23">
            <v>19</v>
          </cell>
        </row>
        <row r="24">
          <cell r="A24" t="str">
            <v>72027</v>
          </cell>
          <cell r="B24" t="str">
            <v>Ферромолибден</v>
          </cell>
          <cell r="C24" t="str">
            <v>ГЕРМАНИЯ</v>
          </cell>
          <cell r="D24">
            <v>40</v>
          </cell>
          <cell r="E24">
            <v>20</v>
          </cell>
          <cell r="F24">
            <v>20</v>
          </cell>
          <cell r="G24">
            <v>59</v>
          </cell>
        </row>
        <row r="25">
          <cell r="A25" t="str">
            <v>72027</v>
          </cell>
          <cell r="B25" t="str">
            <v>Ферромолибден</v>
          </cell>
          <cell r="C25" t="str">
            <v>КИТАЙ</v>
          </cell>
          <cell r="D25">
            <v>80</v>
          </cell>
          <cell r="E25">
            <v>79</v>
          </cell>
          <cell r="F25">
            <v>80</v>
          </cell>
          <cell r="G25">
            <v>79</v>
          </cell>
        </row>
        <row r="26">
          <cell r="A26" t="str">
            <v>72027</v>
          </cell>
          <cell r="B26" t="str">
            <v>Ферромолибден</v>
          </cell>
          <cell r="C26" t="str">
            <v>НИДЕРЛАНДЫ</v>
          </cell>
          <cell r="D26">
            <v>60</v>
          </cell>
          <cell r="E26">
            <v>120</v>
          </cell>
          <cell r="F26">
            <v>60</v>
          </cell>
          <cell r="G26">
            <v>120</v>
          </cell>
        </row>
        <row r="27">
          <cell r="A27" t="str">
            <v>72027</v>
          </cell>
          <cell r="B27" t="str">
            <v>Ферромолибден</v>
          </cell>
          <cell r="C27" t="str">
            <v>УКРАИНА</v>
          </cell>
          <cell r="D27">
            <v>19</v>
          </cell>
          <cell r="E27">
            <v>48</v>
          </cell>
          <cell r="F27">
            <v>21</v>
          </cell>
          <cell r="G27">
            <v>0</v>
          </cell>
        </row>
        <row r="28">
          <cell r="A28" t="str">
            <v>72027</v>
          </cell>
          <cell r="B28" t="str">
            <v>Ферромолибден</v>
          </cell>
          <cell r="C28" t="str">
            <v>ЭСТОНИЯ</v>
          </cell>
          <cell r="D28">
            <v>37</v>
          </cell>
          <cell r="E28">
            <v>37</v>
          </cell>
          <cell r="F28">
            <v>0</v>
          </cell>
          <cell r="G28">
            <v>37</v>
          </cell>
        </row>
        <row r="29">
          <cell r="A29" t="str">
            <v>72028</v>
          </cell>
          <cell r="B29" t="str">
            <v>Ферровольфрам и ферросиликовольфрам</v>
          </cell>
          <cell r="C29" t="str">
            <v>ГЕРМАНИЯ</v>
          </cell>
          <cell r="D29">
            <v>18</v>
          </cell>
          <cell r="E29">
            <v>18</v>
          </cell>
          <cell r="F29">
            <v>0</v>
          </cell>
          <cell r="G29">
            <v>18</v>
          </cell>
        </row>
        <row r="30">
          <cell r="A30" t="str">
            <v>720291</v>
          </cell>
          <cell r="B30" t="str">
            <v>Ферротитан и ферросиликотитан</v>
          </cell>
          <cell r="C30" t="str">
            <v>ВЕЛИКОБРИТАНИЯ</v>
          </cell>
          <cell r="D30">
            <v>79</v>
          </cell>
          <cell r="E30">
            <v>79</v>
          </cell>
          <cell r="F30">
            <v>0</v>
          </cell>
          <cell r="G30">
            <v>79</v>
          </cell>
        </row>
        <row r="31">
          <cell r="A31" t="str">
            <v>720291</v>
          </cell>
          <cell r="B31" t="str">
            <v>Ферротитан и ферросиликотитан</v>
          </cell>
          <cell r="C31" t="str">
            <v>ГЕРМАНИЯ</v>
          </cell>
          <cell r="D31">
            <v>14</v>
          </cell>
          <cell r="E31">
            <v>14</v>
          </cell>
          <cell r="F31">
            <v>60</v>
          </cell>
        </row>
        <row r="32">
          <cell r="A32" t="str">
            <v>720291</v>
          </cell>
          <cell r="B32" t="str">
            <v>Ферротитан и ферросиликотитан</v>
          </cell>
          <cell r="C32" t="str">
            <v>НИДЕРЛАНДЫ</v>
          </cell>
          <cell r="D32">
            <v>12</v>
          </cell>
          <cell r="E32">
            <v>12</v>
          </cell>
          <cell r="F32">
            <v>8631</v>
          </cell>
          <cell r="G32">
            <v>8220</v>
          </cell>
        </row>
        <row r="33">
          <cell r="A33" t="str">
            <v>720292</v>
          </cell>
          <cell r="B33" t="str">
            <v>Феррованадий</v>
          </cell>
          <cell r="C33" t="str">
            <v>ГЕРМАНИЯ</v>
          </cell>
          <cell r="D33">
            <v>19</v>
          </cell>
          <cell r="E33">
            <v>19</v>
          </cell>
          <cell r="F33">
            <v>19</v>
          </cell>
          <cell r="G33">
            <v>3630</v>
          </cell>
        </row>
        <row r="34">
          <cell r="A34" t="str">
            <v>720292</v>
          </cell>
          <cell r="B34" t="str">
            <v>Феррованадий</v>
          </cell>
          <cell r="C34" t="str">
            <v>КИТАЙ</v>
          </cell>
          <cell r="D34">
            <v>51</v>
          </cell>
          <cell r="E34">
            <v>69</v>
          </cell>
          <cell r="F34">
            <v>69</v>
          </cell>
          <cell r="G34">
            <v>68</v>
          </cell>
        </row>
        <row r="35">
          <cell r="A35" t="str">
            <v>720292</v>
          </cell>
          <cell r="B35" t="str">
            <v>Феррованадий</v>
          </cell>
          <cell r="C35" t="str">
            <v>НИДЕРЛАНДЫ</v>
          </cell>
          <cell r="D35">
            <v>1</v>
          </cell>
          <cell r="E35">
            <v>7</v>
          </cell>
          <cell r="F35">
            <v>5</v>
          </cell>
          <cell r="G35">
            <v>0</v>
          </cell>
        </row>
        <row r="36">
          <cell r="A36" t="str">
            <v>720292</v>
          </cell>
          <cell r="B36" t="str">
            <v>Феррованадий</v>
          </cell>
          <cell r="C36" t="str">
            <v>ЭСТОНИЯ</v>
          </cell>
          <cell r="D36">
            <v>20</v>
          </cell>
          <cell r="E36">
            <v>20</v>
          </cell>
          <cell r="F36">
            <v>20</v>
          </cell>
        </row>
        <row r="37">
          <cell r="A37" t="str">
            <v>720293</v>
          </cell>
          <cell r="B37" t="str">
            <v>Феррониобий</v>
          </cell>
          <cell r="C37" t="str">
            <v>НИДЕРЛАНДЫ</v>
          </cell>
          <cell r="D37">
            <v>19</v>
          </cell>
          <cell r="E37">
            <v>12</v>
          </cell>
          <cell r="F37">
            <v>19</v>
          </cell>
          <cell r="G37">
            <v>12</v>
          </cell>
        </row>
        <row r="38">
          <cell r="A38" t="str">
            <v>720299</v>
          </cell>
          <cell r="B38" t="str">
            <v>Прочие</v>
          </cell>
          <cell r="C38" t="str">
            <v>ВЕНГРИЯ</v>
          </cell>
          <cell r="D38">
            <v>0</v>
          </cell>
          <cell r="E38">
            <v>0</v>
          </cell>
          <cell r="F38">
            <v>0</v>
          </cell>
          <cell r="G38">
            <v>0</v>
          </cell>
        </row>
        <row r="39">
          <cell r="A39" t="str">
            <v>720299</v>
          </cell>
          <cell r="B39" t="str">
            <v>Прочие</v>
          </cell>
          <cell r="C39" t="str">
            <v>ГЕРМАНИЯ</v>
          </cell>
          <cell r="D39">
            <v>8</v>
          </cell>
          <cell r="E39">
            <v>8</v>
          </cell>
          <cell r="F39">
            <v>20</v>
          </cell>
          <cell r="G39">
            <v>9</v>
          </cell>
        </row>
        <row r="40">
          <cell r="A40" t="str">
            <v>720299</v>
          </cell>
          <cell r="B40" t="str">
            <v>Прочие</v>
          </cell>
          <cell r="C40" t="str">
            <v>США</v>
          </cell>
          <cell r="D40">
            <v>0</v>
          </cell>
          <cell r="E40">
            <v>0</v>
          </cell>
          <cell r="F40">
            <v>0</v>
          </cell>
          <cell r="G40">
            <v>17</v>
          </cell>
        </row>
        <row r="41">
          <cell r="A41" t="str">
            <v>720299</v>
          </cell>
          <cell r="B41" t="str">
            <v>Прочие</v>
          </cell>
          <cell r="C41" t="str">
            <v>ФИНЛЯНДИЯ</v>
          </cell>
          <cell r="D41">
            <v>7</v>
          </cell>
          <cell r="E41">
            <v>7</v>
          </cell>
          <cell r="F41">
            <v>7</v>
          </cell>
          <cell r="G41">
            <v>15</v>
          </cell>
        </row>
      </sheetData>
      <sheetData sheetId="2" refreshError="1">
        <row r="1">
          <cell r="A1" t="str">
            <v>Код ТНВЭД</v>
          </cell>
          <cell r="B1" t="str">
            <v>Название</v>
          </cell>
          <cell r="C1" t="str">
            <v>G021</v>
          </cell>
          <cell r="D1" t="str">
            <v>First_G022</v>
          </cell>
          <cell r="E1" t="str">
            <v>1</v>
          </cell>
          <cell r="F1" t="str">
            <v>2</v>
          </cell>
          <cell r="G1" t="str">
            <v>3</v>
          </cell>
          <cell r="H1" t="str">
            <v>4</v>
          </cell>
        </row>
        <row r="2">
          <cell r="A2" t="str">
            <v>72021</v>
          </cell>
          <cell r="B2" t="str">
            <v>Ферромарганец</v>
          </cell>
          <cell r="C2" t="str">
            <v>00186275</v>
          </cell>
          <cell r="D2" t="str">
            <v>АО КОСОГОРСКИЙ МЕТАЛЛУРГИЧЕСКИЙ З-Д В СЧЕТ ДОГ.064А/1-П ОТ 30.06.98</v>
          </cell>
          <cell r="E2">
            <v>500</v>
          </cell>
          <cell r="F2">
            <v>500</v>
          </cell>
          <cell r="G2">
            <v>500</v>
          </cell>
        </row>
        <row r="3">
          <cell r="A3" t="str">
            <v>72021</v>
          </cell>
          <cell r="B3" t="str">
            <v>Ферромарганец</v>
          </cell>
          <cell r="C3" t="str">
            <v>00210772</v>
          </cell>
          <cell r="D3" t="str">
            <v>ОАО "ЛЮДИНОВСКИЙ ТЕПЛОВОЗОСТРОИТЕЛЬНЫЙ ЗАВОД"</v>
          </cell>
          <cell r="E3">
            <v>134</v>
          </cell>
          <cell r="F3">
            <v>134</v>
          </cell>
          <cell r="G3">
            <v>134</v>
          </cell>
        </row>
        <row r="4">
          <cell r="A4" t="str">
            <v>72021</v>
          </cell>
          <cell r="B4" t="str">
            <v>Ферромарганец</v>
          </cell>
          <cell r="C4" t="str">
            <v>39423946</v>
          </cell>
          <cell r="D4" t="str">
            <v>ЗАО САРДЕР</v>
          </cell>
          <cell r="E4">
            <v>0</v>
          </cell>
          <cell r="F4">
            <v>0</v>
          </cell>
          <cell r="G4">
            <v>0</v>
          </cell>
          <cell r="H4">
            <v>0</v>
          </cell>
        </row>
        <row r="5">
          <cell r="A5" t="str">
            <v>72022</v>
          </cell>
          <cell r="B5" t="str">
            <v>Ферросилиций</v>
          </cell>
          <cell r="C5" t="str">
            <v>00162168</v>
          </cell>
          <cell r="D5" t="str">
            <v>АО ЩЕКИНСКОЕ ПОГРУЗОЧНО-ТРАНСПОРТ НОЕ УПРАВЛЕНИЕ</v>
          </cell>
          <cell r="E5">
            <v>63</v>
          </cell>
          <cell r="F5">
            <v>63</v>
          </cell>
        </row>
        <row r="6">
          <cell r="A6" t="str">
            <v>72022</v>
          </cell>
          <cell r="B6" t="str">
            <v>Ферросилиций</v>
          </cell>
          <cell r="C6" t="str">
            <v>00186476</v>
          </cell>
          <cell r="D6" t="str">
            <v xml:space="preserve">  АО"КУЗНЕЦКИЕ ФЕРРОСПЛАВЫ"</v>
          </cell>
          <cell r="E6">
            <v>7998</v>
          </cell>
          <cell r="F6">
            <v>8905</v>
          </cell>
          <cell r="G6">
            <v>9945</v>
          </cell>
          <cell r="H6">
            <v>11107</v>
          </cell>
        </row>
        <row r="7">
          <cell r="A7" t="str">
            <v>72022</v>
          </cell>
          <cell r="B7" t="str">
            <v>Ферросилиций</v>
          </cell>
          <cell r="C7" t="str">
            <v>00186507</v>
          </cell>
          <cell r="D7" t="str">
            <v>ОАО "ЧЭМК"</v>
          </cell>
          <cell r="E7">
            <v>3337</v>
          </cell>
          <cell r="F7">
            <v>3876</v>
          </cell>
          <cell r="G7">
            <v>5709</v>
          </cell>
          <cell r="H7">
            <v>5775</v>
          </cell>
        </row>
        <row r="8">
          <cell r="A8" t="str">
            <v>72022</v>
          </cell>
          <cell r="B8" t="str">
            <v>Ферросилиций</v>
          </cell>
          <cell r="C8" t="str">
            <v>01105327</v>
          </cell>
          <cell r="D8" t="str">
            <v>ГЛАВНЫЙ МАТЕРИАЛЬНЫЙ СКЛАД ДП МТС СВЕРДЛОВСКОЙ Ж/Д</v>
          </cell>
          <cell r="E8">
            <v>58</v>
          </cell>
          <cell r="F8">
            <v>58</v>
          </cell>
          <cell r="G8">
            <v>58</v>
          </cell>
        </row>
        <row r="9">
          <cell r="A9" t="str">
            <v>72022</v>
          </cell>
          <cell r="B9" t="str">
            <v>Ферросилиций</v>
          </cell>
          <cell r="C9" t="str">
            <v>01872446</v>
          </cell>
          <cell r="D9" t="str">
            <v>АО "ЧЕЛЯБМЕТАЛЛОПТТОРГ"</v>
          </cell>
          <cell r="E9">
            <v>130</v>
          </cell>
          <cell r="F9">
            <v>130</v>
          </cell>
          <cell r="G9">
            <v>0</v>
          </cell>
          <cell r="H9">
            <v>130</v>
          </cell>
        </row>
        <row r="10">
          <cell r="A10" t="str">
            <v>72022</v>
          </cell>
          <cell r="B10" t="str">
            <v>Ферросилиций</v>
          </cell>
          <cell r="C10" t="str">
            <v>01872481</v>
          </cell>
          <cell r="D10" t="str">
            <v>АООТ"ФИРМА ЧЕЛЯБТЕХОПТТОРГ" *7451007428</v>
          </cell>
          <cell r="E10">
            <v>37</v>
          </cell>
          <cell r="F10">
            <v>219</v>
          </cell>
          <cell r="G10">
            <v>37</v>
          </cell>
          <cell r="H10">
            <v>219</v>
          </cell>
        </row>
        <row r="11">
          <cell r="A11" t="str">
            <v>72022</v>
          </cell>
          <cell r="B11" t="str">
            <v>Ферросилиций</v>
          </cell>
          <cell r="C11" t="str">
            <v>05785247</v>
          </cell>
          <cell r="D11" t="str">
            <v>ОАО"БРАТСКИЙ АЛЮМИНИЕВЫЙ ЗАВОД"</v>
          </cell>
          <cell r="E11">
            <v>932</v>
          </cell>
          <cell r="F11">
            <v>660</v>
          </cell>
          <cell r="G11">
            <v>866</v>
          </cell>
          <cell r="H11">
            <v>595</v>
          </cell>
        </row>
        <row r="12">
          <cell r="A12" t="str">
            <v>72022</v>
          </cell>
          <cell r="B12" t="str">
            <v>Ферросилиций</v>
          </cell>
          <cell r="C12" t="str">
            <v>12462473</v>
          </cell>
          <cell r="D12" t="str">
            <v>ОАО "ВАНАДИЙ-ТУЛАЧЕРМЕТ"</v>
          </cell>
          <cell r="E12">
            <v>54</v>
          </cell>
          <cell r="F12">
            <v>54</v>
          </cell>
          <cell r="G12">
            <v>54</v>
          </cell>
        </row>
        <row r="13">
          <cell r="A13" t="str">
            <v>72022</v>
          </cell>
          <cell r="B13" t="str">
            <v>Ферросилиций</v>
          </cell>
          <cell r="C13" t="str">
            <v>20538782</v>
          </cell>
          <cell r="D13" t="str">
            <v>ЗАО "ИНТЕРЭНЕРГОСЕРВИС"</v>
          </cell>
          <cell r="E13">
            <v>0</v>
          </cell>
          <cell r="F13">
            <v>0</v>
          </cell>
          <cell r="G13">
            <v>0</v>
          </cell>
          <cell r="H13">
            <v>0</v>
          </cell>
        </row>
        <row r="14">
          <cell r="A14" t="str">
            <v>72022</v>
          </cell>
          <cell r="B14" t="str">
            <v>Ферросилиций</v>
          </cell>
          <cell r="C14" t="str">
            <v>25006676</v>
          </cell>
          <cell r="D14" t="str">
            <v>АОЗТ "ЭКСФЕР"</v>
          </cell>
          <cell r="E14">
            <v>400</v>
          </cell>
          <cell r="F14">
            <v>400</v>
          </cell>
          <cell r="G14">
            <v>0</v>
          </cell>
          <cell r="H14">
            <v>400</v>
          </cell>
        </row>
        <row r="15">
          <cell r="A15" t="str">
            <v>72022</v>
          </cell>
          <cell r="B15" t="str">
            <v>Ферросилиций</v>
          </cell>
          <cell r="C15" t="str">
            <v>26037673</v>
          </cell>
          <cell r="D15" t="str">
            <v>АООТ "ПСКОВТЕХКОМПЛЕКТ"</v>
          </cell>
          <cell r="E15">
            <v>129</v>
          </cell>
          <cell r="F15">
            <v>129</v>
          </cell>
          <cell r="G15">
            <v>129</v>
          </cell>
        </row>
        <row r="16">
          <cell r="A16" t="str">
            <v>72022</v>
          </cell>
          <cell r="B16" t="str">
            <v>Ферросилиций</v>
          </cell>
          <cell r="C16" t="str">
            <v>34544438</v>
          </cell>
          <cell r="D16" t="str">
            <v>ООО"Уралстрэл"</v>
          </cell>
          <cell r="E16">
            <v>69</v>
          </cell>
          <cell r="F16">
            <v>69</v>
          </cell>
          <cell r="G16">
            <v>0</v>
          </cell>
          <cell r="H16">
            <v>69</v>
          </cell>
        </row>
        <row r="17">
          <cell r="A17" t="str">
            <v>72022</v>
          </cell>
          <cell r="B17" t="str">
            <v>Ферросилиций</v>
          </cell>
          <cell r="C17" t="str">
            <v>35208910</v>
          </cell>
          <cell r="D17" t="str">
            <v>ЗАО "ТОРГОВЫЙ ДОМ "ПЕРМГРЭСИМЭКС"</v>
          </cell>
          <cell r="E17">
            <v>186</v>
          </cell>
          <cell r="F17" t="str">
            <v>5/1944/1221-18000</v>
          </cell>
        </row>
        <row r="18">
          <cell r="A18" t="str">
            <v>72022</v>
          </cell>
          <cell r="B18" t="str">
            <v>Ферросилиций</v>
          </cell>
          <cell r="C18" t="str">
            <v>43081799</v>
          </cell>
          <cell r="D18" t="str">
            <v>ООО"ФЕРАЛ"</v>
          </cell>
          <cell r="E18">
            <v>68</v>
          </cell>
          <cell r="F18">
            <v>68</v>
          </cell>
          <cell r="G18">
            <v>68</v>
          </cell>
        </row>
        <row r="19">
          <cell r="A19" t="str">
            <v>72022</v>
          </cell>
          <cell r="B19" t="str">
            <v>Ферросилиций</v>
          </cell>
          <cell r="C19" t="str">
            <v>45193628</v>
          </cell>
          <cell r="D19" t="str">
            <v>ООО "ТОРГОВЫЙ ДОМ "АЛГОН"</v>
          </cell>
          <cell r="E19">
            <v>63</v>
          </cell>
          <cell r="F19">
            <v>63</v>
          </cell>
          <cell r="G19">
            <v>130</v>
          </cell>
          <cell r="H19">
            <v>68</v>
          </cell>
        </row>
        <row r="20">
          <cell r="A20" t="str">
            <v>72022</v>
          </cell>
          <cell r="B20" t="str">
            <v>Ферросилиций</v>
          </cell>
          <cell r="C20" t="str">
            <v>45626820</v>
          </cell>
          <cell r="D20" t="str">
            <v>" КОНУС"</v>
          </cell>
          <cell r="E20">
            <v>63</v>
          </cell>
          <cell r="F20">
            <v>63</v>
          </cell>
        </row>
        <row r="21">
          <cell r="A21" t="str">
            <v>72022</v>
          </cell>
          <cell r="B21" t="str">
            <v>Ферросилиций</v>
          </cell>
          <cell r="C21" t="str">
            <v>45652757</v>
          </cell>
          <cell r="D21" t="str">
            <v>ЗАО "СТАЛЬОПТОРГ"</v>
          </cell>
          <cell r="E21">
            <v>134</v>
          </cell>
          <cell r="F21">
            <v>57</v>
          </cell>
        </row>
        <row r="22">
          <cell r="A22" t="str">
            <v>72022</v>
          </cell>
          <cell r="B22" t="str">
            <v>Ферросилиций</v>
          </cell>
          <cell r="C22" t="str">
            <v>47216339</v>
          </cell>
          <cell r="D22" t="str">
            <v>ООО "СИБИРСКАЯ ЭНЕРГЕТИЧЕСКАЯ КОМПАНИЯ"</v>
          </cell>
          <cell r="E22">
            <v>163</v>
          </cell>
          <cell r="F22">
            <v>163</v>
          </cell>
          <cell r="G22">
            <v>63</v>
          </cell>
          <cell r="H22">
            <v>263</v>
          </cell>
        </row>
        <row r="23">
          <cell r="A23" t="str">
            <v>72022</v>
          </cell>
          <cell r="B23" t="str">
            <v>Ферросилиций</v>
          </cell>
          <cell r="C23" t="str">
            <v>47314332</v>
          </cell>
          <cell r="D23" t="str">
            <v>ЗАО ФИРМА"ТРАНСМЕТ"</v>
          </cell>
          <cell r="E23">
            <v>67</v>
          </cell>
          <cell r="F23">
            <v>0</v>
          </cell>
          <cell r="G23">
            <v>19</v>
          </cell>
        </row>
        <row r="24">
          <cell r="A24" t="str">
            <v>72022</v>
          </cell>
          <cell r="B24" t="str">
            <v>Ферросилиций</v>
          </cell>
          <cell r="C24" t="str">
            <v>47994195</v>
          </cell>
          <cell r="D24" t="str">
            <v>"БАРК" ООО</v>
          </cell>
          <cell r="E24">
            <v>89</v>
          </cell>
          <cell r="F24">
            <v>89</v>
          </cell>
          <cell r="G24">
            <v>59</v>
          </cell>
        </row>
        <row r="25">
          <cell r="A25" t="str">
            <v>72022</v>
          </cell>
          <cell r="B25" t="str">
            <v>Ферросилиций</v>
          </cell>
          <cell r="C25" t="str">
            <v>49000810</v>
          </cell>
          <cell r="D25" t="str">
            <v>ООО"МЕТСТАР"</v>
          </cell>
          <cell r="E25">
            <v>8</v>
          </cell>
          <cell r="F25">
            <v>8</v>
          </cell>
          <cell r="G25">
            <v>0</v>
          </cell>
          <cell r="H25">
            <v>8</v>
          </cell>
        </row>
        <row r="26">
          <cell r="A26" t="str">
            <v>72022</v>
          </cell>
          <cell r="B26" t="str">
            <v>Ферросилиций</v>
          </cell>
          <cell r="C26" t="str">
            <v>49031785</v>
          </cell>
          <cell r="D26" t="str">
            <v>ЗАО "ПСКОВМАШ - М"</v>
          </cell>
          <cell r="E26">
            <v>15</v>
          </cell>
          <cell r="F26">
            <v>15</v>
          </cell>
          <cell r="G26">
            <v>15</v>
          </cell>
        </row>
        <row r="27">
          <cell r="A27" t="str">
            <v>72022</v>
          </cell>
          <cell r="B27" t="str">
            <v>Ферросилиций</v>
          </cell>
          <cell r="C27" t="str">
            <v>49973323</v>
          </cell>
          <cell r="D27" t="str">
            <v>ООО "КОНТРАКТ"</v>
          </cell>
          <cell r="E27">
            <v>203</v>
          </cell>
          <cell r="F27">
            <v>203</v>
          </cell>
          <cell r="G27">
            <v>0</v>
          </cell>
          <cell r="H27">
            <v>203</v>
          </cell>
        </row>
        <row r="28">
          <cell r="A28" t="str">
            <v>72023</v>
          </cell>
          <cell r="B28" t="str">
            <v>Ферросиликомарганец</v>
          </cell>
          <cell r="C28" t="str">
            <v>00186499</v>
          </cell>
          <cell r="D28" t="str">
            <v>ОАО  "СЕРОВСКИЙ ЗАВОД ФЕРРОСПЛАВОВ"</v>
          </cell>
          <cell r="E28">
            <v>272</v>
          </cell>
          <cell r="F28">
            <v>275</v>
          </cell>
          <cell r="G28">
            <v>275</v>
          </cell>
          <cell r="H28">
            <v>335</v>
          </cell>
        </row>
        <row r="29">
          <cell r="A29" t="str">
            <v>72023</v>
          </cell>
          <cell r="B29" t="str">
            <v>Ферросиликомарганец</v>
          </cell>
          <cell r="C29" t="str">
            <v>00186507</v>
          </cell>
          <cell r="D29" t="str">
            <v>ОАО "ЧЭМК"</v>
          </cell>
          <cell r="E29">
            <v>260</v>
          </cell>
          <cell r="F29">
            <v>260</v>
          </cell>
          <cell r="G29">
            <v>342</v>
          </cell>
        </row>
        <row r="30">
          <cell r="A30" t="str">
            <v>72024</v>
          </cell>
          <cell r="B30" t="str">
            <v>Феррохром</v>
          </cell>
          <cell r="C30" t="str">
            <v>00108128</v>
          </cell>
          <cell r="D30" t="str">
            <v>ОАО "КАМСКАЯ ГЭС"</v>
          </cell>
          <cell r="E30">
            <v>52</v>
          </cell>
          <cell r="F30">
            <v>52</v>
          </cell>
          <cell r="G30">
            <v>79</v>
          </cell>
        </row>
        <row r="31">
          <cell r="A31" t="str">
            <v>72024</v>
          </cell>
          <cell r="B31" t="str">
            <v>Феррохром</v>
          </cell>
          <cell r="C31" t="str">
            <v>00186482</v>
          </cell>
          <cell r="D31" t="str">
            <v>ОАО "КЛЮЧЕВСКИЙ ЗАВОД ФЕРРОСПЛАВОВ"</v>
          </cell>
          <cell r="E31">
            <v>60</v>
          </cell>
          <cell r="F31">
            <v>60</v>
          </cell>
        </row>
        <row r="32">
          <cell r="A32" t="str">
            <v>72024</v>
          </cell>
          <cell r="B32" t="str">
            <v>Феррохром</v>
          </cell>
          <cell r="C32" t="str">
            <v>00186499</v>
          </cell>
          <cell r="D32" t="str">
            <v>АООТ"СЕРОВСКИЙ ЗАВОД ФЕРРОСПЛАВОВ"</v>
          </cell>
          <cell r="E32">
            <v>6102</v>
          </cell>
          <cell r="F32">
            <v>8631</v>
          </cell>
          <cell r="G32">
            <v>8220</v>
          </cell>
          <cell r="H32">
            <v>6738</v>
          </cell>
        </row>
        <row r="33">
          <cell r="A33" t="str">
            <v>72024</v>
          </cell>
          <cell r="B33" t="str">
            <v>Феррохром</v>
          </cell>
          <cell r="C33" t="str">
            <v>00186507</v>
          </cell>
          <cell r="D33" t="str">
            <v>ОАО "ЧЭМК"</v>
          </cell>
          <cell r="E33">
            <v>1271</v>
          </cell>
          <cell r="F33">
            <v>1986</v>
          </cell>
          <cell r="G33">
            <v>3630</v>
          </cell>
          <cell r="H33">
            <v>6326</v>
          </cell>
        </row>
        <row r="34">
          <cell r="A34" t="str">
            <v>72024</v>
          </cell>
          <cell r="B34" t="str">
            <v>Феррохром</v>
          </cell>
          <cell r="C34" t="str">
            <v>01410533</v>
          </cell>
          <cell r="D34" t="str">
            <v>АООТ "МОНТАЖРЕСУРСЫ"</v>
          </cell>
          <cell r="E34">
            <v>69</v>
          </cell>
          <cell r="F34">
            <v>69</v>
          </cell>
          <cell r="G34">
            <v>68</v>
          </cell>
        </row>
        <row r="35">
          <cell r="A35" t="str">
            <v>72024</v>
          </cell>
          <cell r="B35" t="str">
            <v>Феррохром</v>
          </cell>
          <cell r="C35" t="str">
            <v>11152144</v>
          </cell>
          <cell r="D35" t="str">
            <v>ООО "СЕТОС-СЕРВИС"</v>
          </cell>
          <cell r="E35">
            <v>694</v>
          </cell>
          <cell r="F35">
            <v>694</v>
          </cell>
          <cell r="G35">
            <v>0</v>
          </cell>
          <cell r="H35">
            <v>694</v>
          </cell>
        </row>
        <row r="36">
          <cell r="A36" t="str">
            <v>72024</v>
          </cell>
          <cell r="B36" t="str">
            <v>Феррохром</v>
          </cell>
          <cell r="C36" t="str">
            <v>11725539</v>
          </cell>
          <cell r="D36" t="str">
            <v>ООО"ТЕРМИНАЛ-КОМПЛЕКС"</v>
          </cell>
          <cell r="E36">
            <v>64</v>
          </cell>
          <cell r="F36">
            <v>64</v>
          </cell>
        </row>
        <row r="37">
          <cell r="A37" t="str">
            <v>72024</v>
          </cell>
          <cell r="B37" t="str">
            <v>Феррохром</v>
          </cell>
          <cell r="C37" t="str">
            <v>17541993</v>
          </cell>
          <cell r="D37" t="str">
            <v>ЗАО"МЕТАЛЗРАША ЛИМИТЕД"</v>
          </cell>
          <cell r="E37">
            <v>58</v>
          </cell>
          <cell r="F37">
            <v>58</v>
          </cell>
          <cell r="G37">
            <v>58</v>
          </cell>
        </row>
        <row r="38">
          <cell r="A38" t="str">
            <v>72024</v>
          </cell>
          <cell r="B38" t="str">
            <v>Феррохром</v>
          </cell>
          <cell r="C38" t="str">
            <v>25006676</v>
          </cell>
          <cell r="D38" t="str">
            <v>АОЗТ ЭКСФЕР</v>
          </cell>
          <cell r="E38">
            <v>396</v>
          </cell>
          <cell r="F38">
            <v>396</v>
          </cell>
          <cell r="G38">
            <v>201</v>
          </cell>
        </row>
        <row r="39">
          <cell r="A39" t="str">
            <v>72024</v>
          </cell>
          <cell r="B39" t="str">
            <v>Феррохром</v>
          </cell>
          <cell r="C39" t="str">
            <v>25069276</v>
          </cell>
          <cell r="D39" t="str">
            <v>000 "ВЭКС-ИМПОРТ"</v>
          </cell>
          <cell r="E39">
            <v>51</v>
          </cell>
          <cell r="F39">
            <v>51</v>
          </cell>
          <cell r="G39">
            <v>0</v>
          </cell>
          <cell r="H39">
            <v>51</v>
          </cell>
        </row>
        <row r="40">
          <cell r="A40" t="str">
            <v>72024</v>
          </cell>
          <cell r="B40" t="str">
            <v>Феррохром</v>
          </cell>
          <cell r="C40" t="str">
            <v>26419110</v>
          </cell>
          <cell r="D40" t="str">
            <v>ТОО "АСТЕР"                                                                 1199</v>
          </cell>
          <cell r="E40">
            <v>17</v>
          </cell>
          <cell r="F40">
            <v>17</v>
          </cell>
          <cell r="G40">
            <v>17</v>
          </cell>
        </row>
        <row r="41">
          <cell r="A41" t="str">
            <v>72024</v>
          </cell>
          <cell r="B41" t="str">
            <v>Феррохром</v>
          </cell>
          <cell r="C41" t="str">
            <v>31192571</v>
          </cell>
          <cell r="D41" t="str">
            <v>ЗАО ФИРМА "БУРЕВЕСТНИК"</v>
          </cell>
          <cell r="E41">
            <v>15</v>
          </cell>
          <cell r="F41">
            <v>15</v>
          </cell>
          <cell r="G41">
            <v>15</v>
          </cell>
        </row>
        <row r="42">
          <cell r="A42" t="str">
            <v>72024</v>
          </cell>
          <cell r="B42" t="str">
            <v>Феррохром</v>
          </cell>
          <cell r="C42" t="str">
            <v>32547326</v>
          </cell>
          <cell r="D42" t="str">
            <v>ООО фирма "Миранда"</v>
          </cell>
          <cell r="E42">
            <v>11</v>
          </cell>
          <cell r="F42">
            <v>11</v>
          </cell>
          <cell r="G42">
            <v>11</v>
          </cell>
        </row>
        <row r="43">
          <cell r="A43" t="str">
            <v>72024</v>
          </cell>
          <cell r="B43" t="str">
            <v>Феррохром</v>
          </cell>
          <cell r="C43" t="str">
            <v>33608975</v>
          </cell>
          <cell r="D43" t="str">
            <v>ТОО"ГРАД"</v>
          </cell>
          <cell r="E43">
            <v>20</v>
          </cell>
          <cell r="F43">
            <v>20</v>
          </cell>
        </row>
        <row r="44">
          <cell r="A44" t="str">
            <v>72024</v>
          </cell>
          <cell r="B44" t="str">
            <v>Феррохром</v>
          </cell>
          <cell r="C44" t="str">
            <v>34544438</v>
          </cell>
          <cell r="D44" t="str">
            <v>ООО"Уралстрэл"</v>
          </cell>
          <cell r="E44">
            <v>63</v>
          </cell>
          <cell r="F44">
            <v>63</v>
          </cell>
          <cell r="G44">
            <v>0</v>
          </cell>
          <cell r="H44">
            <v>63</v>
          </cell>
        </row>
        <row r="45">
          <cell r="A45" t="str">
            <v>72024</v>
          </cell>
          <cell r="B45" t="str">
            <v>Феррохром</v>
          </cell>
          <cell r="C45" t="str">
            <v>41091196</v>
          </cell>
          <cell r="D45" t="str">
            <v>ЗАО"ДАУМОС"</v>
          </cell>
          <cell r="E45">
            <v>0</v>
          </cell>
          <cell r="F45">
            <v>0</v>
          </cell>
        </row>
        <row r="46">
          <cell r="A46" t="str">
            <v>72024</v>
          </cell>
          <cell r="B46" t="str">
            <v>Феррохром</v>
          </cell>
          <cell r="C46" t="str">
            <v>41902341</v>
          </cell>
          <cell r="D46" t="str">
            <v>ООО "БЕЛТРУБОТЕХСЕРВИС"</v>
          </cell>
          <cell r="E46">
            <v>67</v>
          </cell>
          <cell r="F46">
            <v>67</v>
          </cell>
          <cell r="G46">
            <v>67</v>
          </cell>
        </row>
        <row r="47">
          <cell r="A47" t="str">
            <v>72024</v>
          </cell>
          <cell r="B47" t="str">
            <v>Феррохром</v>
          </cell>
          <cell r="C47" t="str">
            <v>43081799</v>
          </cell>
          <cell r="D47" t="str">
            <v>ООО"ФЕРАЛ"</v>
          </cell>
          <cell r="E47">
            <v>65</v>
          </cell>
          <cell r="F47">
            <v>65</v>
          </cell>
          <cell r="G47">
            <v>68</v>
          </cell>
          <cell r="H47">
            <v>68</v>
          </cell>
        </row>
        <row r="48">
          <cell r="A48" t="str">
            <v>72024</v>
          </cell>
          <cell r="B48" t="str">
            <v>Феррохром</v>
          </cell>
          <cell r="C48" t="str">
            <v>44657132</v>
          </cell>
          <cell r="D48" t="str">
            <v>ООО "Е.П.Э.К"(ЕКАТЕРИНБУРГСКАЯ ПРОМЫШЛЕННО-ЭКОНОМИЧЕСКАЯ КОРПОРАЦИЯ)        2286</v>
          </cell>
          <cell r="E48">
            <v>107</v>
          </cell>
        </row>
        <row r="49">
          <cell r="A49" t="str">
            <v>72024</v>
          </cell>
          <cell r="B49" t="str">
            <v>Феррохром</v>
          </cell>
          <cell r="C49" t="str">
            <v>47558241</v>
          </cell>
          <cell r="D49" t="str">
            <v>ООО "СПЕЦМЕТАЛЛИНДУСТРИЯ"</v>
          </cell>
          <cell r="E49">
            <v>67</v>
          </cell>
          <cell r="F49">
            <v>68</v>
          </cell>
        </row>
        <row r="50">
          <cell r="A50" t="str">
            <v>72024</v>
          </cell>
          <cell r="B50" t="str">
            <v>Феррохром</v>
          </cell>
          <cell r="C50" t="str">
            <v>49856706</v>
          </cell>
          <cell r="D50" t="str">
            <v>ООО"РУБИН-М"</v>
          </cell>
          <cell r="E50">
            <v>16</v>
          </cell>
          <cell r="F50">
            <v>16</v>
          </cell>
          <cell r="G50">
            <v>16</v>
          </cell>
        </row>
        <row r="51">
          <cell r="A51" t="str">
            <v>72024</v>
          </cell>
          <cell r="B51" t="str">
            <v>Феррохром</v>
          </cell>
          <cell r="C51" t="str">
            <v>49898449</v>
          </cell>
          <cell r="D51" t="str">
            <v>ООО "ЭКО ФИНАНС"</v>
          </cell>
          <cell r="E51">
            <v>2</v>
          </cell>
        </row>
        <row r="52">
          <cell r="A52" t="str">
            <v>72024</v>
          </cell>
          <cell r="B52" t="str">
            <v>Феррохром</v>
          </cell>
          <cell r="C52" t="str">
            <v>80403746</v>
          </cell>
          <cell r="D52" t="str">
            <v>ЛЕБЕДЕВ АЛЕКСАНДР ВИКТОРОВИЧ ПАС.II-ВС  562913 ОТ 19.05.77 ОВД УССУРИЙСКА</v>
          </cell>
          <cell r="E52">
            <v>15</v>
          </cell>
          <cell r="F52">
            <v>15</v>
          </cell>
          <cell r="G52">
            <v>0</v>
          </cell>
          <cell r="H52">
            <v>15</v>
          </cell>
        </row>
        <row r="53">
          <cell r="A53" t="str">
            <v>72024</v>
          </cell>
          <cell r="B53" t="str">
            <v>Феррохром</v>
          </cell>
          <cell r="C53" t="str">
            <v>80457251</v>
          </cell>
          <cell r="D53" t="str">
            <v>ЧП Б/О ЮР.Л., ЕРМАКОВ АНДРЕЙ ЛЕОНИДОВИЧ,</v>
          </cell>
          <cell r="E53">
            <v>21</v>
          </cell>
          <cell r="F53">
            <v>21</v>
          </cell>
          <cell r="G53">
            <v>21</v>
          </cell>
          <cell r="H53">
            <v>9</v>
          </cell>
        </row>
        <row r="54">
          <cell r="A54" t="str">
            <v>72025</v>
          </cell>
          <cell r="B54" t="str">
            <v>Ферросиликохром</v>
          </cell>
          <cell r="C54" t="str">
            <v>00186507</v>
          </cell>
          <cell r="D54" t="str">
            <v>ОАО "ЧЭМК"</v>
          </cell>
          <cell r="E54">
            <v>1891</v>
          </cell>
          <cell r="F54">
            <v>1251</v>
          </cell>
          <cell r="G54">
            <v>3020</v>
          </cell>
          <cell r="H54">
            <v>258</v>
          </cell>
        </row>
        <row r="55">
          <cell r="A55" t="str">
            <v>72026</v>
          </cell>
          <cell r="B55" t="str">
            <v>Ферроникель</v>
          </cell>
          <cell r="C55" t="str">
            <v>00194553</v>
          </cell>
          <cell r="D55" t="str">
            <v>ОАО"РЕЖСКИЙ НИКЕЛЕВЫЙ ЗАВОД"</v>
          </cell>
          <cell r="E55">
            <v>116</v>
          </cell>
          <cell r="F55">
            <v>116</v>
          </cell>
          <cell r="G55">
            <v>0</v>
          </cell>
          <cell r="H55">
            <v>116</v>
          </cell>
        </row>
        <row r="56">
          <cell r="A56" t="str">
            <v>72026</v>
          </cell>
          <cell r="B56" t="str">
            <v>Ферроникель</v>
          </cell>
          <cell r="C56" t="str">
            <v>00211599</v>
          </cell>
          <cell r="D56" t="str">
            <v>"ЗАВОД ТУРБИННЫХ ЛОПАТОК" ОАО</v>
          </cell>
          <cell r="E56">
            <v>15</v>
          </cell>
          <cell r="F56">
            <v>15</v>
          </cell>
          <cell r="G56">
            <v>0</v>
          </cell>
          <cell r="H56">
            <v>15</v>
          </cell>
        </row>
        <row r="57">
          <cell r="A57" t="str">
            <v>72026</v>
          </cell>
          <cell r="B57" t="str">
            <v>Ферроникель</v>
          </cell>
          <cell r="C57" t="str">
            <v>00479445</v>
          </cell>
          <cell r="D57" t="str">
            <v>"ЛОТОШИНСКОЕ ОПЫТНОЕ БИОТЕХНОЛОГИЧЕСКОЕ ПРЕДПРИЯТИЕ"АООТ</v>
          </cell>
          <cell r="E57">
            <v>16</v>
          </cell>
          <cell r="F57">
            <v>16</v>
          </cell>
          <cell r="G57">
            <v>16</v>
          </cell>
        </row>
        <row r="58">
          <cell r="A58" t="str">
            <v>72026</v>
          </cell>
          <cell r="B58" t="str">
            <v>Ферроникель</v>
          </cell>
          <cell r="C58" t="str">
            <v>05249425</v>
          </cell>
          <cell r="D58" t="str">
            <v>"ГОРОДСКОЙ РЕМОНТНО-СТРОИТЕЛЬНЫЙ ТРЕСТ N 6" ОАО</v>
          </cell>
          <cell r="E58">
            <v>3</v>
          </cell>
          <cell r="F58">
            <v>3</v>
          </cell>
          <cell r="G58">
            <v>3</v>
          </cell>
        </row>
        <row r="59">
          <cell r="A59" t="str">
            <v>72026</v>
          </cell>
          <cell r="B59" t="str">
            <v>Ферроникель</v>
          </cell>
          <cell r="C59" t="str">
            <v>05784851</v>
          </cell>
          <cell r="D59" t="str">
            <v>"ЛЕНИНГРАДСКИЙ ЭЛЕКТРОМЕХАНИЧЕСКИЙ ЗАВОД"АООТ</v>
          </cell>
          <cell r="E59">
            <v>22</v>
          </cell>
          <cell r="F59">
            <v>45</v>
          </cell>
          <cell r="G59">
            <v>22</v>
          </cell>
          <cell r="H59">
            <v>45</v>
          </cell>
        </row>
        <row r="60">
          <cell r="A60" t="str">
            <v>72026</v>
          </cell>
          <cell r="B60" t="str">
            <v>Ферроникель</v>
          </cell>
          <cell r="C60" t="str">
            <v>11144995</v>
          </cell>
          <cell r="D60" t="str">
            <v>"МИТЕКС" ЗАО</v>
          </cell>
          <cell r="E60">
            <v>68</v>
          </cell>
          <cell r="F60">
            <v>68</v>
          </cell>
          <cell r="G60">
            <v>45</v>
          </cell>
          <cell r="H60">
            <v>109</v>
          </cell>
        </row>
        <row r="61">
          <cell r="A61" t="str">
            <v>72026</v>
          </cell>
          <cell r="B61" t="str">
            <v>Ферроникель</v>
          </cell>
          <cell r="C61" t="str">
            <v>32258763</v>
          </cell>
          <cell r="D61" t="str">
            <v>ТОО "ЗИК-ПОГРУЗЧИК-СЕРВИС"                                                  1520</v>
          </cell>
          <cell r="E61">
            <v>40</v>
          </cell>
          <cell r="F61">
            <v>27</v>
          </cell>
          <cell r="G61">
            <v>27</v>
          </cell>
          <cell r="H61">
            <v>27</v>
          </cell>
        </row>
        <row r="62">
          <cell r="A62" t="str">
            <v>72026</v>
          </cell>
          <cell r="B62" t="str">
            <v>Ферроникель</v>
          </cell>
          <cell r="C62" t="str">
            <v>35755580</v>
          </cell>
          <cell r="D62" t="str">
            <v>ООО "АМОТЕК"</v>
          </cell>
          <cell r="E62">
            <v>0</v>
          </cell>
          <cell r="F62">
            <v>0</v>
          </cell>
          <cell r="G62">
            <v>0</v>
          </cell>
        </row>
        <row r="63">
          <cell r="A63" t="str">
            <v>72026</v>
          </cell>
          <cell r="B63" t="str">
            <v>Ферроникель</v>
          </cell>
          <cell r="C63" t="str">
            <v>45526219</v>
          </cell>
          <cell r="D63" t="str">
            <v>"ВНЕШМЕТАЛЛТОРГ" ООО</v>
          </cell>
          <cell r="E63">
            <v>121</v>
          </cell>
          <cell r="F63">
            <v>121</v>
          </cell>
          <cell r="G63">
            <v>81</v>
          </cell>
          <cell r="H63">
            <v>62</v>
          </cell>
        </row>
        <row r="64">
          <cell r="A64" t="str">
            <v>72026</v>
          </cell>
          <cell r="B64" t="str">
            <v>Ферроникель</v>
          </cell>
          <cell r="C64" t="str">
            <v>45606852</v>
          </cell>
          <cell r="D64" t="str">
            <v>ООО"СКИФ"</v>
          </cell>
          <cell r="E64">
            <v>55</v>
          </cell>
          <cell r="F64">
            <v>55</v>
          </cell>
        </row>
        <row r="65">
          <cell r="A65" t="str">
            <v>72026</v>
          </cell>
          <cell r="B65" t="str">
            <v>Ферроникель</v>
          </cell>
          <cell r="C65" t="str">
            <v>46665443</v>
          </cell>
          <cell r="D65" t="str">
            <v>ЗАО ТФК "ТЭСО"                                                              2842</v>
          </cell>
          <cell r="E65">
            <v>63</v>
          </cell>
        </row>
        <row r="66">
          <cell r="A66" t="str">
            <v>72026</v>
          </cell>
          <cell r="B66" t="str">
            <v>Ферроникель</v>
          </cell>
          <cell r="C66" t="str">
            <v>47985552</v>
          </cell>
          <cell r="D66" t="str">
            <v>"ЛЕНТЭК БРОКЕРИДЖ" ООО</v>
          </cell>
          <cell r="E66">
            <v>19</v>
          </cell>
          <cell r="F66">
            <v>19</v>
          </cell>
          <cell r="G66">
            <v>0</v>
          </cell>
          <cell r="H66">
            <v>19</v>
          </cell>
        </row>
        <row r="67">
          <cell r="A67" t="str">
            <v>72026</v>
          </cell>
          <cell r="B67" t="str">
            <v>Ферроникель</v>
          </cell>
          <cell r="C67" t="str">
            <v>47994195</v>
          </cell>
          <cell r="D67" t="str">
            <v>"БАРК" ООО</v>
          </cell>
          <cell r="E67">
            <v>96</v>
          </cell>
          <cell r="F67">
            <v>96</v>
          </cell>
          <cell r="G67">
            <v>72</v>
          </cell>
          <cell r="H67">
            <v>20</v>
          </cell>
        </row>
        <row r="68">
          <cell r="A68" t="str">
            <v>72026</v>
          </cell>
          <cell r="B68" t="str">
            <v>Ферроникель</v>
          </cell>
          <cell r="C68" t="str">
            <v>50010937</v>
          </cell>
          <cell r="D68" t="str">
            <v>"ПОЛАРИС" ООО</v>
          </cell>
          <cell r="E68">
            <v>37</v>
          </cell>
          <cell r="F68">
            <v>37</v>
          </cell>
          <cell r="G68">
            <v>0</v>
          </cell>
          <cell r="H68">
            <v>37</v>
          </cell>
        </row>
        <row r="69">
          <cell r="A69" t="str">
            <v>72027</v>
          </cell>
          <cell r="B69" t="str">
            <v>Ферромолибден</v>
          </cell>
          <cell r="C69" t="str">
            <v>00419839</v>
          </cell>
          <cell r="D69" t="str">
            <v>СИБИРСКИЙ ФИЛИАЛ ВНИИМП РАСХ</v>
          </cell>
          <cell r="E69">
            <v>2</v>
          </cell>
          <cell r="F69">
            <v>2</v>
          </cell>
          <cell r="G69">
            <v>0</v>
          </cell>
          <cell r="H69">
            <v>2</v>
          </cell>
        </row>
        <row r="70">
          <cell r="A70" t="str">
            <v>72027</v>
          </cell>
          <cell r="B70" t="str">
            <v>Ферромолибден</v>
          </cell>
          <cell r="C70" t="str">
            <v>05744567</v>
          </cell>
          <cell r="D70" t="str">
            <v>АО "АБАКАНВАГОНМАШ"</v>
          </cell>
          <cell r="E70">
            <v>305</v>
          </cell>
        </row>
        <row r="71">
          <cell r="A71" t="str">
            <v>72027</v>
          </cell>
          <cell r="B71" t="str">
            <v>Ферромолибден</v>
          </cell>
          <cell r="C71" t="str">
            <v>40210308</v>
          </cell>
          <cell r="D71" t="str">
            <v>ООО "АСТ"</v>
          </cell>
          <cell r="E71">
            <v>1</v>
          </cell>
          <cell r="F71">
            <v>1</v>
          </cell>
          <cell r="G71">
            <v>0</v>
          </cell>
          <cell r="H71">
            <v>1</v>
          </cell>
        </row>
        <row r="72">
          <cell r="A72" t="str">
            <v>72027</v>
          </cell>
          <cell r="B72" t="str">
            <v>Ферромолибден</v>
          </cell>
          <cell r="C72" t="str">
            <v>41091196</v>
          </cell>
          <cell r="D72" t="str">
            <v>ЗАО"ДАУМОС"</v>
          </cell>
          <cell r="E72">
            <v>1</v>
          </cell>
          <cell r="F72">
            <v>1</v>
          </cell>
        </row>
        <row r="73">
          <cell r="A73" t="str">
            <v>72027</v>
          </cell>
          <cell r="B73" t="str">
            <v>Ферромолибден</v>
          </cell>
          <cell r="C73" t="str">
            <v>45652757</v>
          </cell>
          <cell r="D73" t="str">
            <v>ЗАО "СТАЛЬОПТОРГ"</v>
          </cell>
          <cell r="E73">
            <v>46</v>
          </cell>
        </row>
        <row r="74">
          <cell r="A74" t="str">
            <v>72028</v>
          </cell>
          <cell r="B74" t="str">
            <v>Ферровольфрам и ферросиликовольфрам</v>
          </cell>
          <cell r="C74" t="str">
            <v>00186482</v>
          </cell>
          <cell r="D74" t="str">
            <v>ОАО "КЛЮЧЕВСКИЙ ЗАВОД ФЕРРОСПЛАВОВ"</v>
          </cell>
          <cell r="E74">
            <v>12</v>
          </cell>
          <cell r="F74">
            <v>12</v>
          </cell>
        </row>
        <row r="75">
          <cell r="A75" t="str">
            <v>72028</v>
          </cell>
          <cell r="B75" t="str">
            <v>Ферровольфрам и ферросиликовольфрам</v>
          </cell>
          <cell r="C75" t="str">
            <v>00186507</v>
          </cell>
          <cell r="D75" t="str">
            <v>ОАО "ЧЭМК"</v>
          </cell>
          <cell r="E75">
            <v>31</v>
          </cell>
          <cell r="F75">
            <v>31</v>
          </cell>
        </row>
        <row r="76">
          <cell r="A76" t="str">
            <v>72028</v>
          </cell>
          <cell r="B76" t="str">
            <v>Ферровольфрам и ферросиликовольфрам</v>
          </cell>
          <cell r="C76" t="str">
            <v>08612062</v>
          </cell>
          <cell r="D76" t="str">
            <v>КОМБИНАТ "СТАНДАРТ"</v>
          </cell>
          <cell r="E76">
            <v>113</v>
          </cell>
        </row>
        <row r="77">
          <cell r="A77" t="str">
            <v>72028</v>
          </cell>
          <cell r="B77" t="str">
            <v>Ферровольфрам и ферросиликовольфрам</v>
          </cell>
          <cell r="C77" t="str">
            <v>45132207</v>
          </cell>
          <cell r="D77" t="str">
            <v>ООО"КОМПАНИЯ МЕТЭКС"</v>
          </cell>
          <cell r="E77">
            <v>31</v>
          </cell>
          <cell r="F77">
            <v>31</v>
          </cell>
        </row>
        <row r="78">
          <cell r="A78" t="str">
            <v>72028</v>
          </cell>
          <cell r="B78" t="str">
            <v>Ферровольфрам и ферросиликовольфрам</v>
          </cell>
          <cell r="C78" t="str">
            <v>46665696</v>
          </cell>
          <cell r="D78" t="str">
            <v>ООО "СТАЛЛЭКС"                                                              2748</v>
          </cell>
          <cell r="E78">
            <v>1</v>
          </cell>
          <cell r="F78">
            <v>0</v>
          </cell>
        </row>
        <row r="79">
          <cell r="A79" t="str">
            <v>72028</v>
          </cell>
          <cell r="B79" t="str">
            <v>Ферровольфрам и ферросиликовольфрам</v>
          </cell>
          <cell r="C79" t="str">
            <v>46893026</v>
          </cell>
          <cell r="D79" t="str">
            <v>АО"БАЛТИЙСКИЙ ИНТЕРМОДАЛЬНЫЙ ЦЕНТР" 198035,CПБ,МЕЖЕВОЙ К.5</v>
          </cell>
          <cell r="E79">
            <v>151</v>
          </cell>
        </row>
        <row r="80">
          <cell r="A80" t="str">
            <v>720291</v>
          </cell>
          <cell r="B80" t="str">
            <v>Ферротитан и ферросиликотитан</v>
          </cell>
          <cell r="C80" t="str">
            <v>00195699</v>
          </cell>
          <cell r="D80" t="str">
            <v>ОАО "ВОЛГОВЯТСКВТОРЦВЕТМЕТ"</v>
          </cell>
          <cell r="E80">
            <v>79</v>
          </cell>
          <cell r="F80">
            <v>79</v>
          </cell>
          <cell r="G80">
            <v>60</v>
          </cell>
          <cell r="H80">
            <v>120</v>
          </cell>
        </row>
        <row r="81">
          <cell r="A81" t="str">
            <v>720291</v>
          </cell>
          <cell r="B81" t="str">
            <v>Ферротитан и ферросиликотитан</v>
          </cell>
          <cell r="C81" t="str">
            <v>01232497</v>
          </cell>
          <cell r="D81" t="str">
            <v>ГП ВТФ "СТРОМЭКС"</v>
          </cell>
          <cell r="E81">
            <v>20</v>
          </cell>
          <cell r="F81">
            <v>20</v>
          </cell>
          <cell r="G81">
            <v>0</v>
          </cell>
          <cell r="H81">
            <v>20</v>
          </cell>
        </row>
        <row r="82">
          <cell r="A82" t="str">
            <v>720291</v>
          </cell>
          <cell r="B82" t="str">
            <v>Ферротитан и ферросиликотитан</v>
          </cell>
          <cell r="C82" t="str">
            <v>07502319</v>
          </cell>
          <cell r="D82" t="str">
            <v>ОАО "КУЛЕБАКСКИЙ МЕТАЛЛУРГИЧЕСКИЙ ЗАВОД"</v>
          </cell>
          <cell r="E82">
            <v>159</v>
          </cell>
          <cell r="F82">
            <v>159</v>
          </cell>
          <cell r="G82">
            <v>19</v>
          </cell>
          <cell r="H82">
            <v>135</v>
          </cell>
        </row>
        <row r="83">
          <cell r="A83" t="str">
            <v>720291</v>
          </cell>
          <cell r="B83" t="str">
            <v>Ферротитан и ферросиликотитан</v>
          </cell>
          <cell r="C83" t="str">
            <v>07508954</v>
          </cell>
          <cell r="D83" t="str">
            <v>ЗАВОД ИМ.ГОРЬКОГО</v>
          </cell>
          <cell r="E83">
            <v>35</v>
          </cell>
          <cell r="F83">
            <v>35</v>
          </cell>
          <cell r="G83">
            <v>18</v>
          </cell>
          <cell r="H83">
            <v>18</v>
          </cell>
        </row>
        <row r="84">
          <cell r="A84" t="str">
            <v>720291</v>
          </cell>
          <cell r="B84" t="str">
            <v>Ферротитан и ферросиликотитан</v>
          </cell>
          <cell r="C84" t="str">
            <v>07510017</v>
          </cell>
          <cell r="D84" t="str">
            <v>ОАО "ВСМПО"</v>
          </cell>
          <cell r="E84">
            <v>253</v>
          </cell>
          <cell r="F84">
            <v>454</v>
          </cell>
          <cell r="G84">
            <v>253</v>
          </cell>
          <cell r="H84">
            <v>454</v>
          </cell>
        </row>
        <row r="85">
          <cell r="A85" t="str">
            <v>720291</v>
          </cell>
          <cell r="B85" t="str">
            <v>Ферротитан и ферросиликотитан</v>
          </cell>
          <cell r="C85" t="str">
            <v>08558397</v>
          </cell>
          <cell r="D85" t="str">
            <v>"УЧРЕЖДЕНИЕ УЩ-349/13"</v>
          </cell>
          <cell r="E85">
            <v>126</v>
          </cell>
          <cell r="F85">
            <v>223</v>
          </cell>
          <cell r="G85">
            <v>223</v>
          </cell>
        </row>
        <row r="86">
          <cell r="A86" t="str">
            <v>720291</v>
          </cell>
          <cell r="B86" t="str">
            <v>Ферротитан и ферросиликотитан</v>
          </cell>
          <cell r="C86" t="str">
            <v>11576631</v>
          </cell>
          <cell r="D86" t="str">
            <v>ЗАО "А-ТЕХНОИНВЕСТ"</v>
          </cell>
          <cell r="E86">
            <v>256</v>
          </cell>
          <cell r="F86">
            <v>392</v>
          </cell>
          <cell r="G86">
            <v>315</v>
          </cell>
        </row>
        <row r="87">
          <cell r="A87" t="str">
            <v>720291</v>
          </cell>
          <cell r="B87" t="str">
            <v>Ферротитан и ферросиликотитан</v>
          </cell>
          <cell r="C87" t="str">
            <v>11725539</v>
          </cell>
          <cell r="D87" t="str">
            <v>ООО"ТЕРМИНАЛ-КОМПЛЕКС"</v>
          </cell>
          <cell r="E87">
            <v>176</v>
          </cell>
          <cell r="F87">
            <v>92</v>
          </cell>
          <cell r="G87">
            <v>176</v>
          </cell>
          <cell r="H87">
            <v>92</v>
          </cell>
        </row>
        <row r="88">
          <cell r="A88" t="str">
            <v>720291</v>
          </cell>
          <cell r="B88" t="str">
            <v>Ферротитан и ферросиликотитан</v>
          </cell>
          <cell r="C88" t="str">
            <v>17245734</v>
          </cell>
          <cell r="D88" t="str">
            <v>ООО "СПЛАВ"</v>
          </cell>
          <cell r="E88">
            <v>59</v>
          </cell>
          <cell r="F88">
            <v>59</v>
          </cell>
        </row>
        <row r="89">
          <cell r="A89" t="str">
            <v>720291</v>
          </cell>
          <cell r="B89" t="str">
            <v>Ферротитан и ферросиликотитан</v>
          </cell>
          <cell r="C89" t="str">
            <v>17541993</v>
          </cell>
          <cell r="D89" t="str">
            <v>ЗАО"МЕТАЛЗРАША ЛИМИТЕД"</v>
          </cell>
          <cell r="E89">
            <v>60</v>
          </cell>
          <cell r="F89">
            <v>60</v>
          </cell>
        </row>
        <row r="90">
          <cell r="A90" t="str">
            <v>720291</v>
          </cell>
          <cell r="B90" t="str">
            <v>Ферротитан и ферросиликотитан</v>
          </cell>
          <cell r="C90" t="str">
            <v>18458076</v>
          </cell>
          <cell r="D90" t="str">
            <v>ООО"ГИПЕРИОН-ТРЕЙДИНГ"</v>
          </cell>
          <cell r="E90">
            <v>50</v>
          </cell>
          <cell r="F90">
            <v>50</v>
          </cell>
          <cell r="G90">
            <v>39</v>
          </cell>
          <cell r="H90">
            <v>39</v>
          </cell>
        </row>
        <row r="91">
          <cell r="A91" t="str">
            <v>720291</v>
          </cell>
          <cell r="B91" t="str">
            <v>Ферротитан и ферросиликотитан</v>
          </cell>
          <cell r="C91" t="str">
            <v>25069276</v>
          </cell>
          <cell r="D91" t="str">
            <v>000 "ВЭКС-ИМПОРТ"</v>
          </cell>
          <cell r="E91">
            <v>60</v>
          </cell>
        </row>
        <row r="92">
          <cell r="A92" t="str">
            <v>720291</v>
          </cell>
          <cell r="B92" t="str">
            <v>Ферротитан и ферросиликотитан</v>
          </cell>
          <cell r="C92" t="str">
            <v>27136377</v>
          </cell>
          <cell r="D92" t="str">
            <v>ЗАО НПО "АВИАТЕХНОЛОГИЯ"</v>
          </cell>
          <cell r="E92">
            <v>59</v>
          </cell>
          <cell r="F92">
            <v>59</v>
          </cell>
          <cell r="G92">
            <v>20</v>
          </cell>
          <cell r="H92">
            <v>20</v>
          </cell>
        </row>
        <row r="93">
          <cell r="A93" t="str">
            <v>720291</v>
          </cell>
          <cell r="B93" t="str">
            <v>Ферротитан и ферросиликотитан</v>
          </cell>
          <cell r="C93" t="str">
            <v>32489310</v>
          </cell>
          <cell r="D93" t="str">
            <v>ЗАО "КАСКАД АВС"</v>
          </cell>
          <cell r="E93">
            <v>60</v>
          </cell>
          <cell r="F93">
            <v>99</v>
          </cell>
          <cell r="G93">
            <v>139</v>
          </cell>
          <cell r="H93">
            <v>79</v>
          </cell>
        </row>
        <row r="94">
          <cell r="A94" t="str">
            <v>720291</v>
          </cell>
          <cell r="B94" t="str">
            <v>Ферротитан и ферросиликотитан</v>
          </cell>
          <cell r="C94" t="str">
            <v>36422768</v>
          </cell>
          <cell r="D94" t="str">
            <v>ООО "АНЕГА-93"                                                              0327</v>
          </cell>
          <cell r="E94">
            <v>120</v>
          </cell>
        </row>
        <row r="95">
          <cell r="A95" t="str">
            <v>720291</v>
          </cell>
          <cell r="B95" t="str">
            <v>Ферротитан и ферросиликотитан</v>
          </cell>
          <cell r="C95" t="str">
            <v>43081799</v>
          </cell>
          <cell r="D95" t="str">
            <v>ООО"ФЕРАЛ"</v>
          </cell>
          <cell r="E95">
            <v>60</v>
          </cell>
          <cell r="F95">
            <v>60</v>
          </cell>
          <cell r="G95">
            <v>60</v>
          </cell>
        </row>
        <row r="96">
          <cell r="A96" t="str">
            <v>720291</v>
          </cell>
          <cell r="B96" t="str">
            <v>Ферротитан и ферросиликотитан</v>
          </cell>
          <cell r="C96" t="str">
            <v>43234984</v>
          </cell>
          <cell r="D96" t="str">
            <v>ООО"АССОЦИАЦИЯ МЕТАЛЛУРГОВ И ИНВЕСТОРОВ"</v>
          </cell>
          <cell r="E96">
            <v>318</v>
          </cell>
          <cell r="F96">
            <v>318</v>
          </cell>
          <cell r="G96">
            <v>0</v>
          </cell>
          <cell r="H96">
            <v>318</v>
          </cell>
        </row>
        <row r="97">
          <cell r="A97" t="str">
            <v>720291</v>
          </cell>
          <cell r="B97" t="str">
            <v>Ферротитан и ферросиликотитан</v>
          </cell>
          <cell r="C97" t="str">
            <v>43322719</v>
          </cell>
          <cell r="D97" t="str">
            <v>ЗАО "МЕТАЛЛУРГИЯ ВТОРИЧНОГО АЛЮМИНИЯ"</v>
          </cell>
          <cell r="E97">
            <v>368</v>
          </cell>
          <cell r="F97">
            <v>368</v>
          </cell>
          <cell r="G97">
            <v>368</v>
          </cell>
        </row>
        <row r="98">
          <cell r="A98" t="str">
            <v>720291</v>
          </cell>
          <cell r="B98" t="str">
            <v>Ферротитан и ферросиликотитан</v>
          </cell>
          <cell r="C98" t="str">
            <v>45132207</v>
          </cell>
          <cell r="D98" t="str">
            <v>ООО "КОМПАНИЯ МЕТЭКС"</v>
          </cell>
          <cell r="E98">
            <v>64</v>
          </cell>
          <cell r="F98">
            <v>64</v>
          </cell>
          <cell r="G98">
            <v>0</v>
          </cell>
          <cell r="H98">
            <v>64</v>
          </cell>
        </row>
        <row r="99">
          <cell r="A99" t="str">
            <v>720291</v>
          </cell>
          <cell r="B99" t="str">
            <v>Ферротитан и ферросиликотитан</v>
          </cell>
          <cell r="C99" t="str">
            <v>45584820</v>
          </cell>
          <cell r="D99" t="str">
            <v>ЗАО "ТИМЕНС"</v>
          </cell>
          <cell r="E99">
            <v>6</v>
          </cell>
          <cell r="F99">
            <v>6</v>
          </cell>
          <cell r="G99">
            <v>0</v>
          </cell>
          <cell r="H99">
            <v>6</v>
          </cell>
        </row>
        <row r="100">
          <cell r="A100" t="str">
            <v>720291</v>
          </cell>
          <cell r="B100" t="str">
            <v>Ферротитан и ферросиликотитан</v>
          </cell>
          <cell r="C100" t="str">
            <v>45941800</v>
          </cell>
          <cell r="D100" t="str">
            <v>ООО "ПРОМЫШЛЕННАЯ ГРУППА РОСЦВЕТМЕТ"</v>
          </cell>
          <cell r="E100">
            <v>37</v>
          </cell>
        </row>
        <row r="101">
          <cell r="A101" t="str">
            <v>720291</v>
          </cell>
          <cell r="B101" t="str">
            <v>Ферротитан и ферросиликотитан</v>
          </cell>
          <cell r="C101" t="str">
            <v>46878311</v>
          </cell>
          <cell r="D101" t="str">
            <v>ЗАО "КОМПАНИЯ"ВОЛЬФРАМ"</v>
          </cell>
          <cell r="E101">
            <v>20</v>
          </cell>
          <cell r="F101">
            <v>20</v>
          </cell>
          <cell r="G101">
            <v>20</v>
          </cell>
        </row>
        <row r="102">
          <cell r="A102" t="str">
            <v>720291</v>
          </cell>
          <cell r="B102" t="str">
            <v>Ферротитан и ферросиликотитан</v>
          </cell>
          <cell r="C102" t="str">
            <v>46929994</v>
          </cell>
          <cell r="D102" t="str">
            <v>ООО "АЛЬЯНС-НЕВА"</v>
          </cell>
          <cell r="E102">
            <v>20</v>
          </cell>
          <cell r="F102">
            <v>20</v>
          </cell>
          <cell r="G102">
            <v>20</v>
          </cell>
        </row>
        <row r="103">
          <cell r="A103" t="str">
            <v>720291</v>
          </cell>
          <cell r="B103" t="str">
            <v>Ферротитан и ферросиликотитан</v>
          </cell>
          <cell r="C103" t="str">
            <v>47566105</v>
          </cell>
          <cell r="D103" t="str">
            <v>"КОМПАНИЯ ВТОРМЕТЭКСПОРТ" ООО</v>
          </cell>
          <cell r="E103">
            <v>20</v>
          </cell>
          <cell r="F103">
            <v>20</v>
          </cell>
          <cell r="G103">
            <v>0</v>
          </cell>
          <cell r="H103">
            <v>20</v>
          </cell>
        </row>
        <row r="104">
          <cell r="A104" t="str">
            <v>720291</v>
          </cell>
          <cell r="B104" t="str">
            <v>Ферротитан и ферросиликотитан</v>
          </cell>
          <cell r="C104" t="str">
            <v>47601072</v>
          </cell>
          <cell r="D104" t="str">
            <v>ЗАО "ТЕХНОЛОГИЯ САТУРН"</v>
          </cell>
          <cell r="E104">
            <v>19</v>
          </cell>
          <cell r="F104">
            <v>19</v>
          </cell>
          <cell r="G104">
            <v>19</v>
          </cell>
          <cell r="H104">
            <v>19</v>
          </cell>
        </row>
        <row r="105">
          <cell r="A105" t="str">
            <v>720291</v>
          </cell>
          <cell r="B105" t="str">
            <v>Ферротитан и ферросиликотитан</v>
          </cell>
          <cell r="C105" t="str">
            <v>47956970</v>
          </cell>
          <cell r="D105" t="str">
            <v>"КОНМЕТ" НЕКОММЕРЧЕСКОЕ ПАРТНЕРСТВО СОДЕЙСТВИЯ ПРАВООХРАНИТ.ОРГАНАМ</v>
          </cell>
          <cell r="E105">
            <v>5</v>
          </cell>
          <cell r="F105">
            <v>5</v>
          </cell>
          <cell r="G105">
            <v>5</v>
          </cell>
        </row>
        <row r="106">
          <cell r="A106" t="str">
            <v>720291</v>
          </cell>
          <cell r="B106" t="str">
            <v>Ферротитан и ферросиликотитан</v>
          </cell>
          <cell r="C106" t="str">
            <v>48528615</v>
          </cell>
          <cell r="D106" t="str">
            <v>ООО "ФИРМА МЕТПРОМ"</v>
          </cell>
          <cell r="E106">
            <v>21</v>
          </cell>
          <cell r="F106">
            <v>19</v>
          </cell>
        </row>
        <row r="107">
          <cell r="A107" t="str">
            <v>720292</v>
          </cell>
          <cell r="B107" t="str">
            <v>Феррованадий</v>
          </cell>
          <cell r="C107" t="str">
            <v>00186341</v>
          </cell>
          <cell r="D107" t="str">
            <v>ОАО"ЧУСОВСКОЙ МЕТАЛЛУРГИЧЕСКИЙ ЗАВОД"</v>
          </cell>
          <cell r="E107">
            <v>318</v>
          </cell>
          <cell r="F107">
            <v>248</v>
          </cell>
          <cell r="G107">
            <v>301</v>
          </cell>
          <cell r="H107">
            <v>299</v>
          </cell>
        </row>
        <row r="108">
          <cell r="A108" t="str">
            <v>720292</v>
          </cell>
          <cell r="B108" t="str">
            <v>Феррованадий</v>
          </cell>
          <cell r="C108" t="str">
            <v>12462473</v>
          </cell>
          <cell r="D108" t="str">
            <v>ОАО "ВАНАДИЙ-ТУЛАЧЕРМЕТ"</v>
          </cell>
          <cell r="E108">
            <v>38</v>
          </cell>
          <cell r="F108">
            <v>19</v>
          </cell>
          <cell r="G108">
            <v>53</v>
          </cell>
          <cell r="H108">
            <v>86</v>
          </cell>
        </row>
        <row r="109">
          <cell r="A109" t="str">
            <v>720292</v>
          </cell>
          <cell r="B109" t="str">
            <v>Феррованадий</v>
          </cell>
          <cell r="C109" t="str">
            <v>46893026</v>
          </cell>
          <cell r="D109" t="str">
            <v>АО"БАЛТИЙСКИЙ ИНТЕРМОДАЛЬНЫЙ ЦЕНТР" 198035,CПБ,МЕЖЕВОЙ К.5</v>
          </cell>
          <cell r="E109">
            <v>49</v>
          </cell>
        </row>
        <row r="110">
          <cell r="A110" t="str">
            <v>720293</v>
          </cell>
          <cell r="B110" t="str">
            <v>Феррониобий</v>
          </cell>
          <cell r="C110" t="str">
            <v>35241007</v>
          </cell>
          <cell r="D110" t="str">
            <v>ЗАО "ЭНЕРГО-ТЯЖМАШ"</v>
          </cell>
          <cell r="E110">
            <v>42</v>
          </cell>
        </row>
        <row r="111">
          <cell r="A111" t="str">
            <v>720293</v>
          </cell>
          <cell r="B111" t="str">
            <v>Феррониобий</v>
          </cell>
          <cell r="C111" t="str">
            <v>46929994</v>
          </cell>
          <cell r="D111" t="str">
            <v>ООО "АЛЬЯНС-НЕВА"</v>
          </cell>
          <cell r="E111">
            <v>1</v>
          </cell>
          <cell r="F111">
            <v>1</v>
          </cell>
          <cell r="G111">
            <v>1</v>
          </cell>
        </row>
        <row r="112">
          <cell r="A112" t="str">
            <v>720293</v>
          </cell>
          <cell r="B112" t="str">
            <v>Феррониобий</v>
          </cell>
          <cell r="C112" t="str">
            <v>47990228</v>
          </cell>
          <cell r="D112" t="str">
            <v>ООО"АГЕНТСТВО БАЛТИЙСКИЙ ИНТЕРМОДАЛЬНЫЙ ЦЕНТР"</v>
          </cell>
          <cell r="E112">
            <v>57</v>
          </cell>
          <cell r="F112">
            <v>57</v>
          </cell>
        </row>
        <row r="113">
          <cell r="A113" t="str">
            <v>720293</v>
          </cell>
          <cell r="B113" t="str">
            <v>Феррониобий</v>
          </cell>
          <cell r="C113" t="str">
            <v>47994195</v>
          </cell>
          <cell r="D113" t="str">
            <v>"БАРК" ООО</v>
          </cell>
          <cell r="E113">
            <v>7</v>
          </cell>
          <cell r="F113">
            <v>7</v>
          </cell>
          <cell r="G113">
            <v>5</v>
          </cell>
          <cell r="H113">
            <v>5</v>
          </cell>
        </row>
        <row r="114">
          <cell r="A114" t="str">
            <v>720299</v>
          </cell>
          <cell r="B114" t="str">
            <v>Прочие</v>
          </cell>
          <cell r="C114" t="str">
            <v>11133520</v>
          </cell>
          <cell r="D114" t="str">
            <v>ЗАО"ЛЕС"</v>
          </cell>
          <cell r="E114">
            <v>18</v>
          </cell>
          <cell r="F114">
            <v>18</v>
          </cell>
          <cell r="G114">
            <v>0</v>
          </cell>
          <cell r="H114">
            <v>18</v>
          </cell>
        </row>
        <row r="115">
          <cell r="A115" t="str">
            <v>720299</v>
          </cell>
          <cell r="B115" t="str">
            <v>Прочие</v>
          </cell>
          <cell r="C115" t="str">
            <v>35755580</v>
          </cell>
          <cell r="D115" t="str">
            <v>ООО "АМОТЕК"</v>
          </cell>
          <cell r="E115">
            <v>0</v>
          </cell>
          <cell r="F115">
            <v>0</v>
          </cell>
        </row>
        <row r="116">
          <cell r="A116" t="str">
            <v>720299</v>
          </cell>
          <cell r="B116" t="str">
            <v>Прочие</v>
          </cell>
          <cell r="C116" t="str">
            <v>41091196</v>
          </cell>
          <cell r="D116" t="str">
            <v>ЗАО"ДАУМОС"</v>
          </cell>
          <cell r="E116">
            <v>0</v>
          </cell>
          <cell r="F116">
            <v>0</v>
          </cell>
        </row>
        <row r="117">
          <cell r="A117" t="str">
            <v>720299</v>
          </cell>
          <cell r="B117" t="str">
            <v>Прочие</v>
          </cell>
          <cell r="C117" t="str">
            <v>43081799</v>
          </cell>
          <cell r="D117" t="str">
            <v>ООО "ФЕРАЛ"</v>
          </cell>
          <cell r="E117">
            <v>63</v>
          </cell>
          <cell r="F117">
            <v>63</v>
          </cell>
          <cell r="G117">
            <v>0</v>
          </cell>
          <cell r="H117">
            <v>63</v>
          </cell>
        </row>
        <row r="118">
          <cell r="A118" t="str">
            <v>720299</v>
          </cell>
          <cell r="B118" t="str">
            <v>Прочие</v>
          </cell>
          <cell r="C118" t="str">
            <v>45152687</v>
          </cell>
          <cell r="D118" t="str">
            <v>ЗАО "МЕТАЛИКА"</v>
          </cell>
          <cell r="E118">
            <v>0</v>
          </cell>
          <cell r="F118">
            <v>0</v>
          </cell>
          <cell r="G118">
            <v>0</v>
          </cell>
          <cell r="H118">
            <v>0</v>
          </cell>
        </row>
        <row r="119">
          <cell r="A119" t="str">
            <v>720299</v>
          </cell>
          <cell r="B119" t="str">
            <v>Прочие</v>
          </cell>
          <cell r="C119" t="str">
            <v>47188761</v>
          </cell>
          <cell r="D119" t="str">
            <v>ООО "ДАНКО"</v>
          </cell>
          <cell r="E119">
            <v>61</v>
          </cell>
          <cell r="F119">
            <v>61</v>
          </cell>
          <cell r="G119">
            <v>0</v>
          </cell>
          <cell r="H119">
            <v>61</v>
          </cell>
        </row>
      </sheetData>
      <sheetData sheetId="3" refreshError="1"/>
      <sheetData sheetId="4" refreshError="1">
        <row r="1">
          <cell r="A1" t="str">
            <v>импорт (тонн срцена мин-макс цена)</v>
          </cell>
          <cell r="B1" t="str">
            <v>Название</v>
          </cell>
          <cell r="C1" t="str">
            <v>1</v>
          </cell>
          <cell r="D1" t="str">
            <v>2</v>
          </cell>
          <cell r="E1" t="str">
            <v>3</v>
          </cell>
          <cell r="F1" t="str">
            <v>4</v>
          </cell>
        </row>
        <row r="2">
          <cell r="A2" t="str">
            <v>72021</v>
          </cell>
          <cell r="B2" t="str">
            <v>Ферромарганец</v>
          </cell>
          <cell r="C2" t="str">
            <v>4482/590/170-1612</v>
          </cell>
          <cell r="D2" t="str">
            <v>8451/553/180-1578</v>
          </cell>
          <cell r="E2" t="str">
            <v>9272/645/180-1468</v>
          </cell>
          <cell r="F2" t="str">
            <v>8285/615/180-1559</v>
          </cell>
        </row>
        <row r="3">
          <cell r="A3" t="str">
            <v>7202211</v>
          </cell>
          <cell r="B3" t="str">
            <v>Ферросилиций (55-80% Si)</v>
          </cell>
          <cell r="C3" t="str">
            <v>154/327/100-577</v>
          </cell>
          <cell r="D3" t="str">
            <v>//-</v>
          </cell>
          <cell r="E3" t="str">
            <v>1/1468/1468-1468</v>
          </cell>
          <cell r="F3" t="str">
            <v>329/796/577-1150</v>
          </cell>
        </row>
        <row r="4">
          <cell r="A4" t="str">
            <v>7202219</v>
          </cell>
          <cell r="B4" t="str">
            <v>Ферросилиций (более 80% Si)</v>
          </cell>
          <cell r="C4" t="str">
            <v>40/1200/1200-1200</v>
          </cell>
          <cell r="D4" t="str">
            <v>//-</v>
          </cell>
          <cell r="E4" t="str">
            <v>42/988/925-1999</v>
          </cell>
          <cell r="F4" t="str">
            <v>40/925/925-925</v>
          </cell>
        </row>
        <row r="5">
          <cell r="A5" t="str">
            <v>7202290</v>
          </cell>
          <cell r="B5" t="str">
            <v>Ферросилиций прочий</v>
          </cell>
          <cell r="C5" t="str">
            <v>159/286/269-9861</v>
          </cell>
          <cell r="D5" t="str">
            <v>138/210/41-379</v>
          </cell>
          <cell r="E5" t="str">
            <v>269/310/41-480</v>
          </cell>
          <cell r="F5" t="str">
            <v>565/168/35-500</v>
          </cell>
        </row>
        <row r="6">
          <cell r="A6" t="str">
            <v>72023</v>
          </cell>
          <cell r="B6" t="str">
            <v>Ферросиликомарганец</v>
          </cell>
          <cell r="C6" t="str">
            <v>9124/553/450-705</v>
          </cell>
          <cell r="D6" t="str">
            <v>12228/518/141-619</v>
          </cell>
          <cell r="E6" t="str">
            <v>13843/531/450-619</v>
          </cell>
          <cell r="F6" t="str">
            <v>11390/520/430-647</v>
          </cell>
        </row>
        <row r="7">
          <cell r="A7" t="str">
            <v>7202419</v>
          </cell>
          <cell r="B7" t="str">
            <v>Феррохром (&gt;6% С)</v>
          </cell>
          <cell r="C7" t="str">
            <v>504/637/637-637</v>
          </cell>
          <cell r="D7" t="str">
            <v>//-</v>
          </cell>
          <cell r="E7" t="str">
            <v>136/530/164-903</v>
          </cell>
          <cell r="F7" t="str">
            <v>64/950/950-950</v>
          </cell>
        </row>
        <row r="8">
          <cell r="A8" t="str">
            <v>7202491</v>
          </cell>
          <cell r="B8" t="str">
            <v>Феррохром (&lt;0.05% С)</v>
          </cell>
          <cell r="C8" t="str">
            <v>//-</v>
          </cell>
          <cell r="D8" t="str">
            <v>0/11180/11180-11180</v>
          </cell>
          <cell r="E8" t="str">
            <v>//-</v>
          </cell>
          <cell r="F8" t="str">
            <v>//-</v>
          </cell>
        </row>
        <row r="9">
          <cell r="A9" t="str">
            <v>7202495</v>
          </cell>
          <cell r="B9" t="str">
            <v>Феррохром (0.05-0.5% С)</v>
          </cell>
          <cell r="C9" t="str">
            <v>2/2200/2200-2200</v>
          </cell>
          <cell r="D9" t="str">
            <v>//-</v>
          </cell>
          <cell r="E9" t="str">
            <v>//-</v>
          </cell>
          <cell r="F9" t="str">
            <v>65/1035/1035-1035</v>
          </cell>
        </row>
        <row r="10">
          <cell r="A10" t="str">
            <v>7202499</v>
          </cell>
          <cell r="B10" t="str">
            <v>Феррохром (0.5-4% С)</v>
          </cell>
          <cell r="C10" t="str">
            <v>//-</v>
          </cell>
          <cell r="D10" t="str">
            <v>2/1323/1323-1323</v>
          </cell>
          <cell r="E10" t="str">
            <v>//-</v>
          </cell>
          <cell r="F10" t="str">
            <v>//-</v>
          </cell>
        </row>
        <row r="11">
          <cell r="A11" t="str">
            <v>72027</v>
          </cell>
          <cell r="B11" t="str">
            <v>Ферромолибден</v>
          </cell>
          <cell r="C11" t="str">
            <v>59/5116/2939-5749</v>
          </cell>
          <cell r="D11" t="str">
            <v>48/5117/5039-5175</v>
          </cell>
          <cell r="E11" t="str">
            <v>181/3401/500-5823</v>
          </cell>
          <cell r="F11" t="str">
            <v>316/2391/313-5850</v>
          </cell>
        </row>
        <row r="12">
          <cell r="A12" t="str">
            <v>72028</v>
          </cell>
          <cell r="B12" t="str">
            <v>Ферровольфрам и ферросиликовольфрам</v>
          </cell>
          <cell r="C12" t="str">
            <v>//-</v>
          </cell>
          <cell r="D12" t="str">
            <v>//-</v>
          </cell>
          <cell r="E12" t="str">
            <v>//-</v>
          </cell>
          <cell r="F12" t="str">
            <v>18/650/650-650</v>
          </cell>
        </row>
        <row r="13">
          <cell r="A13" t="str">
            <v>720291</v>
          </cell>
          <cell r="B13" t="str">
            <v>Ферротитан и ферросиликотитан</v>
          </cell>
          <cell r="C13" t="str">
            <v>//-</v>
          </cell>
          <cell r="D13" t="str">
            <v>27/486/231-700</v>
          </cell>
          <cell r="E13" t="str">
            <v>//-</v>
          </cell>
          <cell r="F13" t="str">
            <v>79/1953/1946-1960</v>
          </cell>
        </row>
        <row r="14">
          <cell r="A14" t="str">
            <v>720292</v>
          </cell>
          <cell r="B14" t="str">
            <v>Феррованадий</v>
          </cell>
          <cell r="C14" t="str">
            <v>52/31753/19900-31982</v>
          </cell>
          <cell r="D14" t="str">
            <v>7/20222/20222-20222</v>
          </cell>
          <cell r="E14" t="str">
            <v>45/13664/1000-24452</v>
          </cell>
          <cell r="F14" t="str">
            <v>//-</v>
          </cell>
        </row>
        <row r="15">
          <cell r="A15" t="str">
            <v>720293</v>
          </cell>
          <cell r="B15" t="str">
            <v>Феррониобий</v>
          </cell>
          <cell r="C15" t="str">
            <v>//-</v>
          </cell>
          <cell r="D15" t="str">
            <v>//-</v>
          </cell>
          <cell r="E15" t="str">
            <v>19/11100/11100-11100</v>
          </cell>
          <cell r="F15" t="str">
            <v>12/9895/9895-9895</v>
          </cell>
        </row>
        <row r="16">
          <cell r="A16" t="str">
            <v>7202993</v>
          </cell>
          <cell r="B16" t="str">
            <v>Ферросиликомагний</v>
          </cell>
          <cell r="C16" t="str">
            <v>//-</v>
          </cell>
          <cell r="D16" t="str">
            <v>8/2097/2035-2200</v>
          </cell>
          <cell r="E16" t="str">
            <v>7/1594/1594-1594</v>
          </cell>
          <cell r="F16" t="str">
            <v>5/1436/1436-1436</v>
          </cell>
        </row>
        <row r="17">
          <cell r="A17" t="str">
            <v>7202998</v>
          </cell>
          <cell r="B17" t="str">
            <v>Прочие ферросплавы</v>
          </cell>
          <cell r="C17" t="str">
            <v>0/18000/18000-18000</v>
          </cell>
          <cell r="D17" t="str">
            <v>0/18000/18000-18000</v>
          </cell>
          <cell r="E17" t="str">
            <v>20/492/300-18000</v>
          </cell>
          <cell r="F17" t="str">
            <v>5/1944/1221-18000</v>
          </cell>
        </row>
      </sheetData>
      <sheetData sheetId="5" refreshError="1">
        <row r="1">
          <cell r="A1" t="str">
            <v>экспорт (тонн срцена мин-макс цена)</v>
          </cell>
          <cell r="B1" t="str">
            <v>Название</v>
          </cell>
          <cell r="C1" t="str">
            <v>1</v>
          </cell>
          <cell r="D1" t="str">
            <v>2</v>
          </cell>
          <cell r="E1" t="str">
            <v>3</v>
          </cell>
          <cell r="F1" t="str">
            <v>4</v>
          </cell>
        </row>
        <row r="2">
          <cell r="A2" t="str">
            <v>72021</v>
          </cell>
          <cell r="B2" t="str">
            <v>Ферромарганец</v>
          </cell>
          <cell r="C2" t="str">
            <v>//-</v>
          </cell>
          <cell r="D2" t="str">
            <v>500/474/474-474</v>
          </cell>
          <cell r="E2" t="str">
            <v>634/434/14-560</v>
          </cell>
          <cell r="F2" t="str">
            <v>0/470/470-470</v>
          </cell>
        </row>
        <row r="3">
          <cell r="A3" t="str">
            <v>7202211</v>
          </cell>
          <cell r="B3" t="str">
            <v>Ферросилиций (55-80% Si)</v>
          </cell>
          <cell r="C3" t="str">
            <v>12522/363/240-1000</v>
          </cell>
          <cell r="D3" t="str">
            <v>13625/366/189-795</v>
          </cell>
          <cell r="E3" t="str">
            <v>16810/348/204-658</v>
          </cell>
          <cell r="F3" t="str">
            <v>18574/347/191-659</v>
          </cell>
        </row>
        <row r="4">
          <cell r="A4" t="str">
            <v>7202290</v>
          </cell>
          <cell r="B4" t="str">
            <v>Ферросилиций прочий</v>
          </cell>
          <cell r="C4" t="str">
            <v>134/416/283-558</v>
          </cell>
          <cell r="D4" t="str">
            <v>316/299/189-557</v>
          </cell>
          <cell r="E4" t="str">
            <v>268/509/112-1197</v>
          </cell>
          <cell r="F4" t="str">
            <v>266/311/211-3616</v>
          </cell>
        </row>
        <row r="5">
          <cell r="A5" t="str">
            <v>72023</v>
          </cell>
          <cell r="B5" t="str">
            <v>Ферросиликомарганец</v>
          </cell>
          <cell r="C5" t="str">
            <v>272/385/385-385</v>
          </cell>
          <cell r="D5" t="str">
            <v>535/402/385-420</v>
          </cell>
          <cell r="E5" t="str">
            <v>617/382/380-385</v>
          </cell>
          <cell r="F5" t="str">
            <v>335/385/385-385</v>
          </cell>
        </row>
        <row r="6">
          <cell r="A6" t="str">
            <v>7202411</v>
          </cell>
          <cell r="B6" t="str">
            <v>Феррохром (4-6% С)</v>
          </cell>
          <cell r="C6" t="str">
            <v>2/580/580-580</v>
          </cell>
          <cell r="D6" t="str">
            <v>0/1182/1182-1182</v>
          </cell>
          <cell r="E6" t="str">
            <v>//-</v>
          </cell>
          <cell r="F6" t="str">
            <v>//-</v>
          </cell>
        </row>
        <row r="7">
          <cell r="A7" t="str">
            <v>7202419</v>
          </cell>
          <cell r="B7" t="str">
            <v>Феррохром (&gt;6% С)</v>
          </cell>
          <cell r="C7" t="str">
            <v>4561/543/473-577</v>
          </cell>
          <cell r="D7" t="str">
            <v>6458/438/302-767</v>
          </cell>
          <cell r="E7" t="str">
            <v>5432/468/339-1435</v>
          </cell>
          <cell r="F7" t="str">
            <v>4154/468/373-478</v>
          </cell>
        </row>
        <row r="8">
          <cell r="A8" t="str">
            <v>7202491</v>
          </cell>
          <cell r="B8" t="str">
            <v>Феррохром (&lt;0.05% С)</v>
          </cell>
          <cell r="C8" t="str">
            <v>128/1111/867-1390</v>
          </cell>
          <cell r="D8" t="str">
            <v>781/996/793-2475</v>
          </cell>
          <cell r="E8" t="str">
            <v>384/857/806-866</v>
          </cell>
          <cell r="F8" t="str">
            <v>856/843/786-864</v>
          </cell>
        </row>
        <row r="9">
          <cell r="A9" t="str">
            <v>7202495</v>
          </cell>
          <cell r="B9" t="str">
            <v>Феррохром (0.05-0.5% С)</v>
          </cell>
          <cell r="C9" t="str">
            <v>1976/851/635-1286</v>
          </cell>
          <cell r="D9" t="str">
            <v>2391/725/642-842</v>
          </cell>
          <cell r="E9" t="str">
            <v>4541/722/635-1930</v>
          </cell>
          <cell r="F9" t="str">
            <v>6104/680/577-813</v>
          </cell>
        </row>
        <row r="10">
          <cell r="A10" t="str">
            <v>7202499</v>
          </cell>
          <cell r="B10" t="str">
            <v>Феррохром (0.5-4% С)</v>
          </cell>
          <cell r="C10" t="str">
            <v>882/637/617-647</v>
          </cell>
          <cell r="D10" t="str">
            <v>1804/644/569-675</v>
          </cell>
          <cell r="E10" t="str">
            <v>1970/578/560-589</v>
          </cell>
          <cell r="F10" t="str">
            <v>2853/563/529-592</v>
          </cell>
        </row>
        <row r="11">
          <cell r="A11" t="str">
            <v>72025</v>
          </cell>
          <cell r="B11" t="str">
            <v>Ферросиликохром</v>
          </cell>
          <cell r="C11" t="str">
            <v>1891/420/420-420</v>
          </cell>
          <cell r="D11" t="str">
            <v>1251/420/420-420</v>
          </cell>
          <cell r="E11" t="str">
            <v>3020/420/420-420</v>
          </cell>
          <cell r="F11" t="str">
            <v>258/420/420-420</v>
          </cell>
        </row>
        <row r="12">
          <cell r="A12" t="str">
            <v>72026</v>
          </cell>
          <cell r="B12" t="str">
            <v>Ферроникель</v>
          </cell>
          <cell r="C12" t="str">
            <v>103/745/598-839</v>
          </cell>
          <cell r="D12" t="str">
            <v>342/654/382-964</v>
          </cell>
          <cell r="E12" t="str">
            <v>242/1105/646-29922</v>
          </cell>
          <cell r="F12" t="str">
            <v>453/1190/602-3777</v>
          </cell>
        </row>
        <row r="13">
          <cell r="A13" t="str">
            <v>72027</v>
          </cell>
          <cell r="B13" t="str">
            <v>Ферромолибден</v>
          </cell>
          <cell r="C13" t="str">
            <v>352/5620/3630-18361</v>
          </cell>
          <cell r="D13" t="str">
            <v>1/7054/7054-7054</v>
          </cell>
          <cell r="E13" t="str">
            <v>//-</v>
          </cell>
          <cell r="F13" t="str">
            <v>3/7968/6823-8673</v>
          </cell>
        </row>
        <row r="14">
          <cell r="A14" t="str">
            <v>72028</v>
          </cell>
          <cell r="B14" t="str">
            <v>Ферровольфрам и ферросиликовольфрам</v>
          </cell>
          <cell r="C14" t="str">
            <v>267/3293/3164-3465</v>
          </cell>
          <cell r="D14" t="str">
            <v>76/4067/3486-4254</v>
          </cell>
          <cell r="E14" t="str">
            <v>//-</v>
          </cell>
          <cell r="F14" t="str">
            <v>//-</v>
          </cell>
        </row>
        <row r="15">
          <cell r="A15" t="str">
            <v>720291</v>
          </cell>
          <cell r="B15" t="str">
            <v>Ферротитан и ферросиликотитан</v>
          </cell>
          <cell r="C15" t="str">
            <v>681/1059/799-1296</v>
          </cell>
          <cell r="D15" t="str">
            <v>1016/1136/574-2171</v>
          </cell>
          <cell r="E15" t="str">
            <v>1740/1872/248-5012</v>
          </cell>
          <cell r="F15" t="str">
            <v>1410/1583/300-4969</v>
          </cell>
        </row>
        <row r="16">
          <cell r="A16" t="str">
            <v>720292</v>
          </cell>
          <cell r="B16" t="str">
            <v>Феррованадий</v>
          </cell>
          <cell r="C16" t="str">
            <v>406/5267/3044-6370</v>
          </cell>
          <cell r="D16" t="str">
            <v>268/5519/5370-5966</v>
          </cell>
          <cell r="E16" t="str">
            <v>355/5285/5126-6755</v>
          </cell>
          <cell r="F16" t="str">
            <v>386/5264/5034-5695</v>
          </cell>
        </row>
        <row r="17">
          <cell r="A17" t="str">
            <v>720293</v>
          </cell>
          <cell r="B17" t="str">
            <v>Феррониобий</v>
          </cell>
          <cell r="C17" t="str">
            <v>42/6495/6495-6495</v>
          </cell>
          <cell r="D17" t="str">
            <v>64/3887/1510-4178</v>
          </cell>
          <cell r="E17" t="str">
            <v>1/8000/8000-8000</v>
          </cell>
          <cell r="F17" t="str">
            <v>5/10133/10133-10133</v>
          </cell>
        </row>
        <row r="18">
          <cell r="A18" t="str">
            <v>7202998</v>
          </cell>
          <cell r="B18" t="str">
            <v>Прочие ферросплавы</v>
          </cell>
          <cell r="C18" t="str">
            <v>0/100000/100000-100000</v>
          </cell>
          <cell r="D18" t="str">
            <v>0/4231/612-99473</v>
          </cell>
          <cell r="E18" t="str">
            <v>//-</v>
          </cell>
          <cell r="F18" t="str">
            <v>144/405/247-27777</v>
          </cell>
        </row>
      </sheetData>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 анализ эконом эфф "/>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Доход_Свод"/>
      <sheetName val="Расчет снижения ком.потерь"/>
      <sheetName val="Расчет снижения тех.потерь"/>
      <sheetName val="Физические объемы детально"/>
      <sheetName val="Относит_2019"/>
      <sheetName val="Относит_2018"/>
      <sheetName val="Нагрузка_ВЛ"/>
      <sheetName val="эксплуатация"/>
      <sheetName val="Калькуляция_ТО"/>
      <sheetName val="Экспертное мнение"/>
      <sheetName val="Потери"/>
      <sheetName val="Лист1"/>
    </sheetNames>
    <sheetDataSet>
      <sheetData sheetId="0">
        <row r="81">
          <cell r="A81" t="str">
            <v>PV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5">
          <cell r="G5">
            <v>0</v>
          </cell>
          <cell r="H5">
            <v>0</v>
          </cell>
          <cell r="I5">
            <v>54099628.108546086</v>
          </cell>
          <cell r="J5">
            <v>85391005.003786638</v>
          </cell>
          <cell r="K5">
            <v>117952819.38585819</v>
          </cell>
          <cell r="L5">
            <v>125300778.89058603</v>
          </cell>
          <cell r="M5">
            <v>135945482.50699505</v>
          </cell>
          <cell r="N5">
            <v>147350240.62621608</v>
          </cell>
          <cell r="O5">
            <v>159565350.9749178</v>
          </cell>
          <cell r="P5">
            <v>172644309.68951911</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мпорт_анализ"/>
      <sheetName val="сталь анализ"/>
      <sheetName val="feMn SiMn"/>
      <sheetName val="MB месячные цены"/>
      <sheetName val="импортеры99"/>
      <sheetName val="импортеры98"/>
      <sheetName val="импортеры97"/>
      <sheetName val="импортеры96"/>
      <sheetName val="Укр_Экспорт"/>
      <sheetName val="Укр_Экспорт2"/>
      <sheetName val="Укр_Экспорт3"/>
      <sheetName val="_Ф3"/>
      <sheetName val="_Ф4"/>
      <sheetName val="_Ф5"/>
      <sheetName val="Ф7_цены"/>
      <sheetName val="Ф8_цены"/>
      <sheetName val="сталь_анализ"/>
      <sheetName val="feMn_SiMn"/>
      <sheetName val="MB_месячные_цены"/>
      <sheetName val="Незав_пр-во_"/>
      <sheetName val="26.27.37.47_Рынки"/>
      <sheetName val="15-16 Базовый 42,4%"/>
      <sheetName val="сталь_анализ1"/>
      <sheetName val="feMn_SiMn1"/>
      <sheetName val="MB_месячные_цены1"/>
      <sheetName val="26_27_37_47_Рынки"/>
      <sheetName val="15-16_Базовый_42,4%"/>
      <sheetName val="15-16 Базовый 41%"/>
      <sheetName val="сталь_анализ2"/>
      <sheetName val="feMn_SiMn2"/>
      <sheetName val="MB_месячные_цены2"/>
      <sheetName val="26_27_37_47_Рынки1"/>
      <sheetName val="15-16_Базовый_42,4%1"/>
      <sheetName val="сталь_анализ3"/>
      <sheetName val="feMn_SiMn3"/>
      <sheetName val="MB_месячные_цены3"/>
      <sheetName val="26_27_37_47_Рынки2"/>
      <sheetName val="15-16_Базовый_42,4%2"/>
      <sheetName val="сталь_анализ4"/>
      <sheetName val="feMn_SiMn4"/>
      <sheetName val="MB_месячные_цены4"/>
      <sheetName val="26_27_37_47_Рынки3"/>
      <sheetName val="15-16_Базовый_42,4%3"/>
      <sheetName val="сталь_анализ5"/>
      <sheetName val="feMn_SiMn5"/>
      <sheetName val="MB_месячные_цены5"/>
      <sheetName val="26_27_37_47_Рынки4"/>
      <sheetName val="15-16_Базовый_42,4%4"/>
      <sheetName val="15-16_Базовый_41%"/>
      <sheetName val="15-16_Базовый_41%1"/>
      <sheetName val="сталь_анализ6"/>
      <sheetName val="feMn_SiMn6"/>
      <sheetName val="MB_месячные_цены6"/>
      <sheetName val="26_27_37_47_Рынки5"/>
      <sheetName val="15-16_Базовый_42,4%5"/>
      <sheetName val="Списки"/>
      <sheetName val="Справочник"/>
      <sheetName val="Справочник ЦФО"/>
      <sheetName val="15-16_Базовый_41%2"/>
    </sheetNames>
    <sheetDataSet>
      <sheetData sheetId="0" refreshError="1"/>
      <sheetData sheetId="1" refreshError="1"/>
      <sheetData sheetId="2" refreshError="1"/>
      <sheetData sheetId="3" refreshError="1"/>
      <sheetData sheetId="4" refreshError="1">
        <row r="1">
          <cell r="A1" t="str">
            <v>импорт</v>
          </cell>
          <cell r="B1" t="str">
            <v>Название</v>
          </cell>
          <cell r="C1" t="str">
            <v>G081</v>
          </cell>
          <cell r="D1" t="str">
            <v>First_G082</v>
          </cell>
          <cell r="E1">
            <v>36161</v>
          </cell>
          <cell r="F1">
            <v>36192</v>
          </cell>
          <cell r="G1">
            <v>36220</v>
          </cell>
          <cell r="H1">
            <v>36251</v>
          </cell>
          <cell r="I1">
            <v>36281</v>
          </cell>
          <cell r="J1">
            <v>36312</v>
          </cell>
          <cell r="K1">
            <v>36342</v>
          </cell>
          <cell r="L1">
            <v>36373</v>
          </cell>
          <cell r="M1">
            <v>36404</v>
          </cell>
          <cell r="N1">
            <v>36434</v>
          </cell>
          <cell r="O1">
            <v>36465</v>
          </cell>
        </row>
        <row r="2">
          <cell r="A2" t="str">
            <v>72021</v>
          </cell>
          <cell r="B2" t="str">
            <v>Ферромарганец</v>
          </cell>
          <cell r="C2" t="str">
            <v>00186217</v>
          </cell>
          <cell r="D2" t="str">
            <v>ОАО "СЕВЕРСТАЛЬ"</v>
          </cell>
          <cell r="E2">
            <v>803</v>
          </cell>
          <cell r="F2">
            <v>2058</v>
          </cell>
          <cell r="G2">
            <v>3801</v>
          </cell>
          <cell r="H2">
            <v>1430</v>
          </cell>
          <cell r="I2">
            <v>2217</v>
          </cell>
          <cell r="J2">
            <v>2747</v>
          </cell>
          <cell r="K2">
            <v>2455</v>
          </cell>
          <cell r="L2">
            <v>1525</v>
          </cell>
          <cell r="M2">
            <v>642</v>
          </cell>
          <cell r="N2">
            <v>717</v>
          </cell>
          <cell r="O2">
            <v>1060</v>
          </cell>
        </row>
        <row r="3">
          <cell r="A3" t="str">
            <v>72021</v>
          </cell>
          <cell r="B3" t="str">
            <v>Ферромарганец</v>
          </cell>
          <cell r="C3" t="str">
            <v>00186424</v>
          </cell>
          <cell r="D3" t="str">
            <v>МАГНИТОГОРСКИЙ МЕТАЛЛУРГИЧЕСКИЙ КОМБИНАТ</v>
          </cell>
          <cell r="E3">
            <v>1006</v>
          </cell>
          <cell r="F3">
            <v>3714</v>
          </cell>
          <cell r="G3">
            <v>1157</v>
          </cell>
          <cell r="H3">
            <v>2212</v>
          </cell>
          <cell r="I3">
            <v>320</v>
          </cell>
          <cell r="J3">
            <v>2381</v>
          </cell>
          <cell r="K3">
            <v>320</v>
          </cell>
          <cell r="L3">
            <v>2381</v>
          </cell>
          <cell r="M3">
            <v>1005</v>
          </cell>
          <cell r="N3">
            <v>1422</v>
          </cell>
        </row>
        <row r="4">
          <cell r="A4" t="str">
            <v>72021</v>
          </cell>
          <cell r="B4" t="str">
            <v>Ферромарганец</v>
          </cell>
          <cell r="C4" t="str">
            <v>44740637</v>
          </cell>
          <cell r="D4" t="str">
            <v>ООО  "ТРАНССТРОЙ"</v>
          </cell>
          <cell r="E4">
            <v>340</v>
          </cell>
          <cell r="F4">
            <v>465</v>
          </cell>
          <cell r="G4">
            <v>1241</v>
          </cell>
          <cell r="H4">
            <v>1376</v>
          </cell>
          <cell r="I4">
            <v>340</v>
          </cell>
          <cell r="J4">
            <v>465</v>
          </cell>
          <cell r="K4">
            <v>1241</v>
          </cell>
          <cell r="L4">
            <v>1376</v>
          </cell>
          <cell r="M4">
            <v>1603</v>
          </cell>
          <cell r="N4">
            <v>2528</v>
          </cell>
          <cell r="O4">
            <v>3758</v>
          </cell>
        </row>
        <row r="5">
          <cell r="A5" t="str">
            <v>72021</v>
          </cell>
          <cell r="B5" t="str">
            <v>Ферромарганец</v>
          </cell>
          <cell r="C5" t="str">
            <v>00186465</v>
          </cell>
          <cell r="D5" t="str">
            <v>АО "МЕЧЕЛ"</v>
          </cell>
          <cell r="E5">
            <v>1176</v>
          </cell>
          <cell r="F5">
            <v>2500</v>
          </cell>
          <cell r="G5">
            <v>1176</v>
          </cell>
          <cell r="H5">
            <v>2500</v>
          </cell>
          <cell r="I5">
            <v>500</v>
          </cell>
          <cell r="J5">
            <v>1000</v>
          </cell>
          <cell r="K5">
            <v>1410</v>
          </cell>
          <cell r="L5">
            <v>500</v>
          </cell>
          <cell r="M5">
            <v>56</v>
          </cell>
          <cell r="N5">
            <v>924</v>
          </cell>
          <cell r="O5">
            <v>1256</v>
          </cell>
        </row>
        <row r="6">
          <cell r="A6" t="str">
            <v>72021</v>
          </cell>
          <cell r="B6" t="str">
            <v>Ферромарганец</v>
          </cell>
          <cell r="C6" t="str">
            <v>02887154</v>
          </cell>
          <cell r="D6" t="str">
            <v>ООО "НПП КОНТАКТ"(ВАЛУЙСКИЙ ФИЛИАЛ Г.ВАЛУЙКИ.УЛ.СУРЖИКОВА 30)</v>
          </cell>
          <cell r="E6">
            <v>273</v>
          </cell>
          <cell r="F6">
            <v>337</v>
          </cell>
          <cell r="G6">
            <v>4033</v>
          </cell>
          <cell r="H6">
            <v>4163</v>
          </cell>
          <cell r="I6">
            <v>273</v>
          </cell>
          <cell r="J6">
            <v>337</v>
          </cell>
          <cell r="K6">
            <v>4033</v>
          </cell>
          <cell r="L6">
            <v>273</v>
          </cell>
          <cell r="M6">
            <v>337</v>
          </cell>
          <cell r="N6">
            <v>4033</v>
          </cell>
          <cell r="O6">
            <v>4163</v>
          </cell>
        </row>
        <row r="7">
          <cell r="A7" t="str">
            <v>72021</v>
          </cell>
          <cell r="B7" t="str">
            <v>Ферромарганец</v>
          </cell>
          <cell r="C7" t="str">
            <v>05757676</v>
          </cell>
          <cell r="D7" t="str">
            <v>ОАО "ЗАПСИБМЕТКОМБИНАТ"</v>
          </cell>
          <cell r="E7">
            <v>893</v>
          </cell>
          <cell r="F7">
            <v>971</v>
          </cell>
          <cell r="G7">
            <v>528</v>
          </cell>
          <cell r="H7">
            <v>137</v>
          </cell>
          <cell r="I7">
            <v>200</v>
          </cell>
          <cell r="J7">
            <v>200</v>
          </cell>
        </row>
        <row r="8">
          <cell r="A8" t="str">
            <v>72021</v>
          </cell>
          <cell r="B8" t="str">
            <v>Ферромарганец</v>
          </cell>
          <cell r="C8" t="str">
            <v>18674414</v>
          </cell>
          <cell r="D8" t="str">
            <v>"МЕТАЛЛТЕХ М" ООО</v>
          </cell>
          <cell r="E8">
            <v>65</v>
          </cell>
          <cell r="F8">
            <v>65</v>
          </cell>
          <cell r="G8">
            <v>520</v>
          </cell>
          <cell r="H8">
            <v>195</v>
          </cell>
          <cell r="I8">
            <v>563</v>
          </cell>
          <cell r="J8">
            <v>195</v>
          </cell>
          <cell r="K8">
            <v>830</v>
          </cell>
          <cell r="L8">
            <v>130</v>
          </cell>
          <cell r="M8">
            <v>18</v>
          </cell>
          <cell r="N8">
            <v>18</v>
          </cell>
          <cell r="O8">
            <v>830</v>
          </cell>
        </row>
        <row r="9">
          <cell r="A9" t="str">
            <v>72021</v>
          </cell>
          <cell r="B9" t="str">
            <v>Ферромарганец</v>
          </cell>
          <cell r="C9" t="str">
            <v>00186602</v>
          </cell>
          <cell r="D9" t="str">
            <v>ОАО"ТАГАНРОГСКИЙ МЕТАЛЛУРГИЧЕСКИЙ ЗАВОД"</v>
          </cell>
          <cell r="E9">
            <v>208</v>
          </cell>
          <cell r="F9">
            <v>64</v>
          </cell>
          <cell r="G9">
            <v>208</v>
          </cell>
          <cell r="H9">
            <v>69</v>
          </cell>
          <cell r="I9">
            <v>135</v>
          </cell>
          <cell r="J9">
            <v>343</v>
          </cell>
          <cell r="K9">
            <v>124</v>
          </cell>
          <cell r="L9">
            <v>257</v>
          </cell>
          <cell r="M9">
            <v>198</v>
          </cell>
          <cell r="N9">
            <v>151</v>
          </cell>
          <cell r="O9">
            <v>409</v>
          </cell>
        </row>
        <row r="10">
          <cell r="A10" t="str">
            <v>72021</v>
          </cell>
          <cell r="B10" t="str">
            <v>Ферромарганец</v>
          </cell>
          <cell r="C10" t="str">
            <v>48491020</v>
          </cell>
          <cell r="D10" t="str">
            <v>ООО "ТОРГОВЫЙ ДОМ АМТРЕЙД"</v>
          </cell>
          <cell r="E10">
            <v>61</v>
          </cell>
          <cell r="F10">
            <v>61</v>
          </cell>
          <cell r="G10">
            <v>124</v>
          </cell>
          <cell r="H10">
            <v>206</v>
          </cell>
          <cell r="I10">
            <v>438</v>
          </cell>
          <cell r="J10">
            <v>141</v>
          </cell>
          <cell r="K10">
            <v>124</v>
          </cell>
          <cell r="L10">
            <v>206</v>
          </cell>
          <cell r="M10">
            <v>438</v>
          </cell>
          <cell r="N10">
            <v>198</v>
          </cell>
          <cell r="O10">
            <v>127</v>
          </cell>
        </row>
        <row r="11">
          <cell r="A11" t="str">
            <v>72021</v>
          </cell>
          <cell r="B11" t="str">
            <v>Ферромарганец</v>
          </cell>
          <cell r="C11" t="str">
            <v>04712714</v>
          </cell>
          <cell r="D11" t="str">
            <v>ВОРОНЕЖСКИЙ ФИЛИАЛ ПРОЕКТНО-КОНСТРУКТОРСКО-ТЕХНОЛОГИЧЕСКОГО БЮРО ПО ВАГОНАМ</v>
          </cell>
          <cell r="E11">
            <v>670</v>
          </cell>
          <cell r="F11">
            <v>462</v>
          </cell>
          <cell r="G11">
            <v>670</v>
          </cell>
          <cell r="H11">
            <v>462</v>
          </cell>
          <cell r="I11">
            <v>138</v>
          </cell>
        </row>
        <row r="12">
          <cell r="A12" t="str">
            <v>72021</v>
          </cell>
          <cell r="B12" t="str">
            <v>Ферромарганец</v>
          </cell>
          <cell r="C12" t="str">
            <v>05757653</v>
          </cell>
          <cell r="D12" t="str">
            <v>АО КУЗНЕЦКИЙ МЕТАЛЛУРГИЧЕСКИЙ КОМБИНАТ</v>
          </cell>
          <cell r="E12">
            <v>61</v>
          </cell>
          <cell r="F12">
            <v>61</v>
          </cell>
          <cell r="G12">
            <v>272</v>
          </cell>
          <cell r="H12">
            <v>736</v>
          </cell>
          <cell r="I12">
            <v>61</v>
          </cell>
          <cell r="J12">
            <v>61</v>
          </cell>
          <cell r="K12">
            <v>61</v>
          </cell>
          <cell r="L12">
            <v>61</v>
          </cell>
          <cell r="M12">
            <v>0</v>
          </cell>
          <cell r="N12">
            <v>272</v>
          </cell>
          <cell r="O12">
            <v>736</v>
          </cell>
        </row>
        <row r="13">
          <cell r="A13" t="str">
            <v>72021</v>
          </cell>
          <cell r="B13" t="str">
            <v>Ферромарганец</v>
          </cell>
          <cell r="C13" t="str">
            <v>45533515</v>
          </cell>
          <cell r="D13" t="str">
            <v>ООО "АТОЛЛ"</v>
          </cell>
          <cell r="E13">
            <v>68</v>
          </cell>
          <cell r="F13">
            <v>62</v>
          </cell>
          <cell r="G13">
            <v>68</v>
          </cell>
          <cell r="H13">
            <v>136</v>
          </cell>
          <cell r="I13">
            <v>62</v>
          </cell>
          <cell r="J13">
            <v>408</v>
          </cell>
          <cell r="K13">
            <v>136</v>
          </cell>
          <cell r="L13">
            <v>126</v>
          </cell>
          <cell r="M13">
            <v>62</v>
          </cell>
          <cell r="N13">
            <v>62</v>
          </cell>
          <cell r="O13">
            <v>68</v>
          </cell>
        </row>
        <row r="14">
          <cell r="A14" t="str">
            <v>72021</v>
          </cell>
          <cell r="B14" t="str">
            <v>Ферромарганец</v>
          </cell>
          <cell r="C14" t="str">
            <v>05764765</v>
          </cell>
          <cell r="D14" t="str">
            <v>ОСКОЛЬСКИЙ ЗАВОД МЕТАЛЛУРГИЧЕСКОГО МАШИНОСТРОЕНИЯ</v>
          </cell>
          <cell r="E14">
            <v>66</v>
          </cell>
          <cell r="F14">
            <v>66</v>
          </cell>
          <cell r="G14">
            <v>68</v>
          </cell>
          <cell r="H14">
            <v>98</v>
          </cell>
          <cell r="I14">
            <v>202</v>
          </cell>
          <cell r="J14">
            <v>135</v>
          </cell>
          <cell r="K14">
            <v>135</v>
          </cell>
          <cell r="L14">
            <v>52</v>
          </cell>
          <cell r="M14">
            <v>79</v>
          </cell>
          <cell r="N14">
            <v>149</v>
          </cell>
          <cell r="O14">
            <v>149</v>
          </cell>
        </row>
        <row r="15">
          <cell r="A15" t="str">
            <v>72021</v>
          </cell>
          <cell r="B15" t="str">
            <v>Ферромарганец</v>
          </cell>
          <cell r="C15" t="str">
            <v>05757665</v>
          </cell>
          <cell r="D15" t="str">
            <v>ОАО "НОВОЛИПЕЦКИЙ МЕТКОМБИНАТ"</v>
          </cell>
          <cell r="E15">
            <v>190</v>
          </cell>
          <cell r="F15">
            <v>127</v>
          </cell>
          <cell r="G15">
            <v>131</v>
          </cell>
          <cell r="H15">
            <v>190</v>
          </cell>
          <cell r="I15">
            <v>127</v>
          </cell>
          <cell r="J15">
            <v>131</v>
          </cell>
          <cell r="K15">
            <v>66</v>
          </cell>
          <cell r="L15">
            <v>60</v>
          </cell>
          <cell r="M15">
            <v>124</v>
          </cell>
          <cell r="N15">
            <v>67</v>
          </cell>
          <cell r="O15">
            <v>61</v>
          </cell>
        </row>
        <row r="16">
          <cell r="A16" t="str">
            <v>72021</v>
          </cell>
          <cell r="B16" t="str">
            <v>Ферромарганец</v>
          </cell>
          <cell r="C16" t="str">
            <v>45811380</v>
          </cell>
          <cell r="D16" t="str">
            <v>ООО "АСБЕСТ"</v>
          </cell>
          <cell r="E16">
            <v>69</v>
          </cell>
          <cell r="F16">
            <v>138</v>
          </cell>
          <cell r="G16">
            <v>70</v>
          </cell>
          <cell r="H16">
            <v>134</v>
          </cell>
          <cell r="I16">
            <v>69</v>
          </cell>
          <cell r="J16">
            <v>138</v>
          </cell>
          <cell r="K16">
            <v>70</v>
          </cell>
          <cell r="L16">
            <v>70</v>
          </cell>
          <cell r="M16">
            <v>134</v>
          </cell>
          <cell r="N16">
            <v>70</v>
          </cell>
          <cell r="O16">
            <v>269</v>
          </cell>
        </row>
        <row r="17">
          <cell r="A17" t="str">
            <v>72021</v>
          </cell>
          <cell r="B17" t="str">
            <v>Ферромарганец</v>
          </cell>
          <cell r="C17" t="str">
            <v>01030902</v>
          </cell>
          <cell r="D17" t="str">
            <v>ООО"ПОДМОСКОВЬЕ"</v>
          </cell>
          <cell r="E17">
            <v>67</v>
          </cell>
          <cell r="F17">
            <v>67</v>
          </cell>
          <cell r="G17">
            <v>67</v>
          </cell>
          <cell r="H17">
            <v>67</v>
          </cell>
          <cell r="I17">
            <v>201</v>
          </cell>
          <cell r="J17">
            <v>67</v>
          </cell>
          <cell r="K17">
            <v>68</v>
          </cell>
          <cell r="L17">
            <v>201</v>
          </cell>
          <cell r="M17">
            <v>139</v>
          </cell>
          <cell r="N17">
            <v>68</v>
          </cell>
          <cell r="O17">
            <v>66</v>
          </cell>
        </row>
        <row r="18">
          <cell r="A18" t="str">
            <v>72021</v>
          </cell>
          <cell r="B18" t="str">
            <v>Ферромарганец</v>
          </cell>
          <cell r="C18" t="str">
            <v>00187240</v>
          </cell>
          <cell r="D18" t="str">
            <v>МАГНИТОГОРСКИЙ МЕТИЗНО-МЕТАЛЛУРГИЧЕСКИЙ ЗАВОД (АОО)</v>
          </cell>
          <cell r="E18">
            <v>69</v>
          </cell>
          <cell r="F18">
            <v>71</v>
          </cell>
          <cell r="G18">
            <v>71</v>
          </cell>
          <cell r="H18">
            <v>65</v>
          </cell>
          <cell r="I18">
            <v>69</v>
          </cell>
          <cell r="J18">
            <v>130</v>
          </cell>
          <cell r="K18">
            <v>65</v>
          </cell>
          <cell r="L18">
            <v>67</v>
          </cell>
          <cell r="M18">
            <v>65</v>
          </cell>
          <cell r="N18">
            <v>65</v>
          </cell>
          <cell r="O18">
            <v>69</v>
          </cell>
        </row>
        <row r="19">
          <cell r="A19" t="str">
            <v>72021</v>
          </cell>
          <cell r="B19" t="str">
            <v>Ферромарганец</v>
          </cell>
          <cell r="C19" t="str">
            <v>05757765</v>
          </cell>
          <cell r="D19" t="str">
            <v>ОАО "ММЗ "СЕРП И МОЛОТ"</v>
          </cell>
          <cell r="E19">
            <v>130</v>
          </cell>
          <cell r="F19">
            <v>399</v>
          </cell>
          <cell r="G19">
            <v>130</v>
          </cell>
          <cell r="H19">
            <v>399</v>
          </cell>
          <cell r="I19">
            <v>0</v>
          </cell>
          <cell r="J19">
            <v>0</v>
          </cell>
          <cell r="K19">
            <v>130</v>
          </cell>
          <cell r="L19">
            <v>0</v>
          </cell>
          <cell r="M19">
            <v>0</v>
          </cell>
          <cell r="N19">
            <v>399</v>
          </cell>
        </row>
        <row r="20">
          <cell r="A20" t="str">
            <v>72021</v>
          </cell>
          <cell r="B20" t="str">
            <v>Ферромарганец</v>
          </cell>
          <cell r="C20" t="str">
            <v>01869579</v>
          </cell>
          <cell r="D20" t="str">
            <v>ОАО"МЕТАЛЛСЕРВИС"</v>
          </cell>
          <cell r="E20">
            <v>130</v>
          </cell>
          <cell r="F20">
            <v>130</v>
          </cell>
          <cell r="G20">
            <v>120</v>
          </cell>
          <cell r="H20">
            <v>140</v>
          </cell>
          <cell r="I20">
            <v>130</v>
          </cell>
          <cell r="J20">
            <v>130</v>
          </cell>
          <cell r="K20">
            <v>130</v>
          </cell>
          <cell r="L20">
            <v>120</v>
          </cell>
          <cell r="M20">
            <v>0</v>
          </cell>
          <cell r="N20">
            <v>0</v>
          </cell>
          <cell r="O20">
            <v>140</v>
          </cell>
        </row>
        <row r="21">
          <cell r="A21" t="str">
            <v>72021</v>
          </cell>
          <cell r="B21" t="str">
            <v>Ферромарганец</v>
          </cell>
          <cell r="C21" t="str">
            <v>00186252</v>
          </cell>
          <cell r="D21" t="str">
            <v>АО СУЛИНСКИЙ МЕТАЛЛУРГИЧЕСКИЙ ЗАВОД,"СТАКС"</v>
          </cell>
          <cell r="E21">
            <v>82</v>
          </cell>
          <cell r="F21">
            <v>39</v>
          </cell>
          <cell r="G21">
            <v>21</v>
          </cell>
          <cell r="H21">
            <v>30</v>
          </cell>
          <cell r="I21">
            <v>46</v>
          </cell>
          <cell r="J21">
            <v>25</v>
          </cell>
          <cell r="K21">
            <v>62</v>
          </cell>
          <cell r="L21">
            <v>54</v>
          </cell>
          <cell r="M21">
            <v>50</v>
          </cell>
          <cell r="N21">
            <v>69</v>
          </cell>
          <cell r="O21">
            <v>31</v>
          </cell>
        </row>
        <row r="22">
          <cell r="A22" t="str">
            <v>72021</v>
          </cell>
          <cell r="B22" t="str">
            <v>Ферромарганец</v>
          </cell>
          <cell r="C22" t="str">
            <v>00281476</v>
          </cell>
          <cell r="D22" t="str">
            <v>ОАО "Ураласбест"</v>
          </cell>
          <cell r="E22">
            <v>65</v>
          </cell>
          <cell r="F22">
            <v>65</v>
          </cell>
          <cell r="G22">
            <v>36</v>
          </cell>
          <cell r="H22">
            <v>65</v>
          </cell>
          <cell r="I22">
            <v>69</v>
          </cell>
          <cell r="J22">
            <v>69</v>
          </cell>
          <cell r="K22">
            <v>65</v>
          </cell>
          <cell r="L22">
            <v>69</v>
          </cell>
          <cell r="M22">
            <v>65</v>
          </cell>
          <cell r="N22">
            <v>57</v>
          </cell>
          <cell r="O22">
            <v>69</v>
          </cell>
        </row>
        <row r="23">
          <cell r="A23" t="str">
            <v>72021</v>
          </cell>
          <cell r="B23" t="str">
            <v>Ферромарганец</v>
          </cell>
          <cell r="C23" t="str">
            <v>41692843</v>
          </cell>
          <cell r="D23" t="str">
            <v>ООО "ПЛАНЕТА К"</v>
          </cell>
          <cell r="E23">
            <v>68</v>
          </cell>
          <cell r="F23">
            <v>62</v>
          </cell>
          <cell r="G23">
            <v>137</v>
          </cell>
          <cell r="H23">
            <v>137</v>
          </cell>
          <cell r="I23">
            <v>86</v>
          </cell>
          <cell r="J23">
            <v>71</v>
          </cell>
          <cell r="K23">
            <v>86</v>
          </cell>
          <cell r="L23">
            <v>67</v>
          </cell>
          <cell r="M23">
            <v>0</v>
          </cell>
          <cell r="N23">
            <v>86</v>
          </cell>
          <cell r="O23">
            <v>67</v>
          </cell>
        </row>
        <row r="24">
          <cell r="A24" t="str">
            <v>72021</v>
          </cell>
          <cell r="B24" t="str">
            <v>Ферромарганец</v>
          </cell>
          <cell r="C24" t="str">
            <v>10478286</v>
          </cell>
          <cell r="D24" t="str">
            <v>ОАО "КРАН"</v>
          </cell>
          <cell r="E24">
            <v>65</v>
          </cell>
          <cell r="F24">
            <v>68</v>
          </cell>
          <cell r="G24">
            <v>68</v>
          </cell>
          <cell r="H24">
            <v>61</v>
          </cell>
          <cell r="I24">
            <v>62</v>
          </cell>
          <cell r="J24">
            <v>61</v>
          </cell>
          <cell r="K24">
            <v>195</v>
          </cell>
          <cell r="L24">
            <v>37</v>
          </cell>
        </row>
        <row r="25">
          <cell r="A25" t="str">
            <v>72021</v>
          </cell>
          <cell r="B25" t="str">
            <v>Ферромарганец</v>
          </cell>
          <cell r="C25" t="str">
            <v>05764417</v>
          </cell>
          <cell r="D25" t="str">
            <v>АООТ "ИЖОРСКИЕ ЗАВОДЫ "</v>
          </cell>
          <cell r="E25">
            <v>69</v>
          </cell>
          <cell r="F25">
            <v>207</v>
          </cell>
          <cell r="G25">
            <v>9</v>
          </cell>
          <cell r="H25">
            <v>130</v>
          </cell>
          <cell r="I25">
            <v>69</v>
          </cell>
          <cell r="J25">
            <v>9</v>
          </cell>
          <cell r="K25">
            <v>9</v>
          </cell>
          <cell r="L25">
            <v>69</v>
          </cell>
          <cell r="M25">
            <v>0</v>
          </cell>
          <cell r="N25">
            <v>130</v>
          </cell>
          <cell r="O25">
            <v>69</v>
          </cell>
        </row>
        <row r="26">
          <cell r="A26" t="str">
            <v>72021</v>
          </cell>
          <cell r="B26" t="str">
            <v>Ферромарганец</v>
          </cell>
          <cell r="C26" t="str">
            <v>00186269</v>
          </cell>
          <cell r="D26" t="str">
            <v>"НИЖНЕТАГИЛЬСКИЙ МЕТКОМБИНАТ"</v>
          </cell>
          <cell r="E26">
            <v>337</v>
          </cell>
          <cell r="F26">
            <v>141</v>
          </cell>
          <cell r="G26">
            <v>141</v>
          </cell>
          <cell r="H26">
            <v>0</v>
          </cell>
          <cell r="I26">
            <v>0</v>
          </cell>
          <cell r="J26">
            <v>0</v>
          </cell>
          <cell r="K26">
            <v>0</v>
          </cell>
          <cell r="L26">
            <v>141</v>
          </cell>
        </row>
        <row r="27">
          <cell r="A27" t="str">
            <v>72021</v>
          </cell>
          <cell r="B27" t="str">
            <v>Ферромарганец</v>
          </cell>
          <cell r="C27" t="str">
            <v>00186849</v>
          </cell>
          <cell r="D27" t="str">
            <v>"МИХАЙЛОВСКИЙ ГОК"- ОАО</v>
          </cell>
          <cell r="E27">
            <v>277</v>
          </cell>
          <cell r="F27">
            <v>130</v>
          </cell>
          <cell r="G27">
            <v>65</v>
          </cell>
          <cell r="H27">
            <v>277</v>
          </cell>
          <cell r="I27">
            <v>130</v>
          </cell>
          <cell r="J27">
            <v>277</v>
          </cell>
          <cell r="K27">
            <v>0</v>
          </cell>
          <cell r="L27">
            <v>130</v>
          </cell>
          <cell r="M27">
            <v>0</v>
          </cell>
          <cell r="N27">
            <v>0</v>
          </cell>
          <cell r="O27">
            <v>65</v>
          </cell>
        </row>
        <row r="28">
          <cell r="A28" t="str">
            <v>72021</v>
          </cell>
          <cell r="B28" t="str">
            <v>Ферромарганец</v>
          </cell>
          <cell r="C28" t="str">
            <v>08629387</v>
          </cell>
          <cell r="D28" t="str">
            <v>ОАО КУРГАНСКИЙ МАШИНОСТРОИТЕЛЬНЫЙ ЗАВОД</v>
          </cell>
          <cell r="E28">
            <v>67</v>
          </cell>
          <cell r="F28">
            <v>345</v>
          </cell>
          <cell r="G28">
            <v>4</v>
          </cell>
          <cell r="H28">
            <v>345</v>
          </cell>
          <cell r="I28">
            <v>4</v>
          </cell>
          <cell r="J28">
            <v>345</v>
          </cell>
          <cell r="K28">
            <v>0</v>
          </cell>
          <cell r="L28">
            <v>0</v>
          </cell>
          <cell r="M28">
            <v>4</v>
          </cell>
        </row>
        <row r="29">
          <cell r="A29" t="str">
            <v>72021</v>
          </cell>
          <cell r="B29" t="str">
            <v>Ферромарганец</v>
          </cell>
          <cell r="C29" t="str">
            <v>00187211</v>
          </cell>
          <cell r="D29" t="str">
            <v>АО "ОРЛОВСКИЙ СТАЛЕПРОКАТНЫЙ ЗАВОД"</v>
          </cell>
          <cell r="E29">
            <v>126</v>
          </cell>
          <cell r="F29">
            <v>126</v>
          </cell>
          <cell r="G29">
            <v>233</v>
          </cell>
        </row>
        <row r="30">
          <cell r="A30" t="str">
            <v>72021</v>
          </cell>
          <cell r="B30" t="str">
            <v>Ферромарганец</v>
          </cell>
          <cell r="C30" t="str">
            <v>45828067</v>
          </cell>
          <cell r="D30" t="str">
            <v>ООО "ПАРНАС"</v>
          </cell>
          <cell r="E30">
            <v>135</v>
          </cell>
          <cell r="F30">
            <v>69</v>
          </cell>
          <cell r="G30">
            <v>139</v>
          </cell>
          <cell r="H30">
            <v>135</v>
          </cell>
          <cell r="I30">
            <v>69</v>
          </cell>
          <cell r="J30">
            <v>139</v>
          </cell>
          <cell r="K30">
            <v>0</v>
          </cell>
          <cell r="L30">
            <v>0</v>
          </cell>
          <cell r="M30">
            <v>135</v>
          </cell>
          <cell r="N30">
            <v>69</v>
          </cell>
          <cell r="O30">
            <v>139</v>
          </cell>
        </row>
        <row r="31">
          <cell r="A31" t="str">
            <v>72021</v>
          </cell>
          <cell r="B31" t="str">
            <v>Ферромарганец</v>
          </cell>
          <cell r="C31" t="str">
            <v>51067425</v>
          </cell>
          <cell r="D31" t="str">
            <v>ООО "ГРАНТ-СТ"</v>
          </cell>
          <cell r="E31">
            <v>338</v>
          </cell>
          <cell r="F31">
            <v>338</v>
          </cell>
          <cell r="G31">
            <v>0</v>
          </cell>
          <cell r="H31">
            <v>0</v>
          </cell>
          <cell r="I31">
            <v>0</v>
          </cell>
          <cell r="J31">
            <v>0</v>
          </cell>
          <cell r="K31">
            <v>0</v>
          </cell>
          <cell r="L31">
            <v>0</v>
          </cell>
          <cell r="M31">
            <v>0</v>
          </cell>
          <cell r="N31">
            <v>0</v>
          </cell>
          <cell r="O31">
            <v>338</v>
          </cell>
        </row>
        <row r="32">
          <cell r="A32" t="str">
            <v>72021</v>
          </cell>
          <cell r="B32" t="str">
            <v>Ферромарганец</v>
          </cell>
          <cell r="C32" t="str">
            <v>05757759</v>
          </cell>
          <cell r="D32" t="str">
            <v>ОАО "ЗАВОД "КРАСНЫЙ ОКТЯБРЬ"</v>
          </cell>
          <cell r="E32">
            <v>18</v>
          </cell>
          <cell r="F32">
            <v>14</v>
          </cell>
          <cell r="G32">
            <v>138</v>
          </cell>
          <cell r="H32">
            <v>14</v>
          </cell>
          <cell r="I32">
            <v>138</v>
          </cell>
          <cell r="J32">
            <v>20</v>
          </cell>
          <cell r="K32">
            <v>68</v>
          </cell>
          <cell r="L32">
            <v>41</v>
          </cell>
          <cell r="M32">
            <v>15</v>
          </cell>
          <cell r="N32">
            <v>18</v>
          </cell>
        </row>
        <row r="33">
          <cell r="A33" t="str">
            <v>72021</v>
          </cell>
          <cell r="B33" t="str">
            <v>Ферромарганец</v>
          </cell>
          <cell r="C33" t="str">
            <v>00187174</v>
          </cell>
          <cell r="D33" t="str">
            <v>ОАО "ЧЕРЕПОВЕЦКИЙ СТАЛЕПРОКАТНЫЙ ЗАВОД"</v>
          </cell>
          <cell r="E33">
            <v>65</v>
          </cell>
          <cell r="F33">
            <v>70</v>
          </cell>
          <cell r="G33">
            <v>65</v>
          </cell>
          <cell r="H33">
            <v>130</v>
          </cell>
          <cell r="I33">
            <v>70</v>
          </cell>
          <cell r="J33">
            <v>65</v>
          </cell>
          <cell r="K33">
            <v>130</v>
          </cell>
          <cell r="L33">
            <v>65</v>
          </cell>
          <cell r="M33">
            <v>0</v>
          </cell>
          <cell r="N33">
            <v>0</v>
          </cell>
          <cell r="O33">
            <v>130</v>
          </cell>
        </row>
        <row r="34">
          <cell r="A34" t="str">
            <v>72021</v>
          </cell>
          <cell r="B34" t="str">
            <v>Ферромарганец</v>
          </cell>
          <cell r="C34" t="str">
            <v>43151956</v>
          </cell>
          <cell r="D34" t="str">
            <v>ООО "ФОБОС"</v>
          </cell>
          <cell r="E34">
            <v>134</v>
          </cell>
          <cell r="F34">
            <v>129</v>
          </cell>
          <cell r="G34">
            <v>64</v>
          </cell>
        </row>
        <row r="35">
          <cell r="A35" t="str">
            <v>72021</v>
          </cell>
          <cell r="B35" t="str">
            <v>Ферромарганец</v>
          </cell>
          <cell r="C35" t="str">
            <v>18406122</v>
          </cell>
          <cell r="D35" t="str">
            <v>ООО "ИНТРЕЙД ИМПЕКС"</v>
          </cell>
          <cell r="E35">
            <v>119</v>
          </cell>
          <cell r="F35">
            <v>119</v>
          </cell>
          <cell r="G35">
            <v>120</v>
          </cell>
          <cell r="H35">
            <v>59</v>
          </cell>
          <cell r="I35">
            <v>0</v>
          </cell>
          <cell r="J35">
            <v>0</v>
          </cell>
          <cell r="K35">
            <v>0</v>
          </cell>
          <cell r="L35">
            <v>59</v>
          </cell>
        </row>
        <row r="36">
          <cell r="A36" t="str">
            <v>72021</v>
          </cell>
          <cell r="B36" t="str">
            <v>Ферромарганец</v>
          </cell>
          <cell r="C36" t="str">
            <v>03142640</v>
          </cell>
          <cell r="D36" t="str">
            <v>АО"НИЖЕГОРОДСКИЙ ТЕПЛОХОД"</v>
          </cell>
          <cell r="E36">
            <v>71</v>
          </cell>
          <cell r="F36">
            <v>71</v>
          </cell>
          <cell r="G36">
            <v>67</v>
          </cell>
          <cell r="H36">
            <v>142</v>
          </cell>
          <cell r="I36">
            <v>67</v>
          </cell>
          <cell r="J36">
            <v>142</v>
          </cell>
          <cell r="K36">
            <v>0</v>
          </cell>
          <cell r="L36">
            <v>67</v>
          </cell>
        </row>
        <row r="37">
          <cell r="A37" t="str">
            <v>72021</v>
          </cell>
          <cell r="B37" t="str">
            <v>Ферромарганец</v>
          </cell>
          <cell r="C37" t="str">
            <v>00210855</v>
          </cell>
          <cell r="D37" t="str">
            <v>ОАО "БСЗ" (БЕЖИЦКИЙ СТАЛЕЛИТЕЙНЫЙ З-Д)</v>
          </cell>
          <cell r="E37">
            <v>67</v>
          </cell>
          <cell r="F37">
            <v>70</v>
          </cell>
          <cell r="G37">
            <v>69</v>
          </cell>
          <cell r="H37">
            <v>67</v>
          </cell>
          <cell r="I37">
            <v>70</v>
          </cell>
          <cell r="J37">
            <v>69</v>
          </cell>
          <cell r="K37">
            <v>70</v>
          </cell>
          <cell r="L37">
            <v>69</v>
          </cell>
          <cell r="M37">
            <v>0</v>
          </cell>
          <cell r="N37">
            <v>0</v>
          </cell>
          <cell r="O37">
            <v>70</v>
          </cell>
        </row>
        <row r="38">
          <cell r="A38" t="str">
            <v>72021</v>
          </cell>
          <cell r="B38" t="str">
            <v>Ферромарганец</v>
          </cell>
          <cell r="C38" t="str">
            <v>04692093</v>
          </cell>
          <cell r="D38" t="str">
            <v>АКЦИОНЕРНОЕ ОБЩЕСТВО ОТКРЫТОГО ТИПА "ОСКОЛСНАБ"</v>
          </cell>
          <cell r="E38">
            <v>271</v>
          </cell>
          <cell r="F38">
            <v>271</v>
          </cell>
          <cell r="G38">
            <v>0</v>
          </cell>
          <cell r="H38">
            <v>0</v>
          </cell>
          <cell r="I38">
            <v>0</v>
          </cell>
          <cell r="J38">
            <v>0</v>
          </cell>
          <cell r="K38">
            <v>0</v>
          </cell>
          <cell r="L38">
            <v>0</v>
          </cell>
          <cell r="M38">
            <v>0</v>
          </cell>
          <cell r="N38">
            <v>0</v>
          </cell>
          <cell r="O38">
            <v>271</v>
          </cell>
        </row>
        <row r="39">
          <cell r="A39" t="str">
            <v>72021</v>
          </cell>
          <cell r="B39" t="str">
            <v>Ферромарганец</v>
          </cell>
          <cell r="C39" t="str">
            <v>00161878</v>
          </cell>
          <cell r="D39" t="str">
            <v>ГУП "ЯКУТУГОЛЬ"</v>
          </cell>
          <cell r="E39">
            <v>133</v>
          </cell>
          <cell r="F39">
            <v>134</v>
          </cell>
          <cell r="G39">
            <v>133</v>
          </cell>
          <cell r="H39">
            <v>134</v>
          </cell>
          <cell r="I39">
            <v>0</v>
          </cell>
          <cell r="J39">
            <v>0</v>
          </cell>
          <cell r="K39">
            <v>0</v>
          </cell>
          <cell r="L39">
            <v>133</v>
          </cell>
          <cell r="M39">
            <v>0</v>
          </cell>
          <cell r="N39">
            <v>134</v>
          </cell>
        </row>
        <row r="40">
          <cell r="A40" t="str">
            <v>72021</v>
          </cell>
          <cell r="B40" t="str">
            <v>Ферромарганец</v>
          </cell>
          <cell r="C40" t="str">
            <v>05804803</v>
          </cell>
          <cell r="D40" t="str">
            <v>АО "МЕТРОВАГОНМАШ"</v>
          </cell>
          <cell r="E40">
            <v>69</v>
          </cell>
          <cell r="F40">
            <v>64</v>
          </cell>
          <cell r="G40">
            <v>69</v>
          </cell>
          <cell r="H40">
            <v>64</v>
          </cell>
          <cell r="I40">
            <v>61</v>
          </cell>
          <cell r="J40">
            <v>20</v>
          </cell>
          <cell r="K40">
            <v>61</v>
          </cell>
          <cell r="L40">
            <v>0</v>
          </cell>
          <cell r="M40">
            <v>20</v>
          </cell>
        </row>
        <row r="41">
          <cell r="A41" t="str">
            <v>72021</v>
          </cell>
          <cell r="B41" t="str">
            <v>Ферромарганец</v>
          </cell>
          <cell r="C41" t="str">
            <v>35497296</v>
          </cell>
          <cell r="D41" t="str">
            <v>ЗАО ППП "ТЕХНОСПЕЦСТАЛЬ"</v>
          </cell>
          <cell r="E41">
            <v>138</v>
          </cell>
          <cell r="F41">
            <v>71</v>
          </cell>
          <cell r="G41">
            <v>71</v>
          </cell>
          <cell r="H41">
            <v>0</v>
          </cell>
          <cell r="I41">
            <v>71</v>
          </cell>
        </row>
        <row r="42">
          <cell r="A42" t="str">
            <v>72021</v>
          </cell>
          <cell r="B42" t="str">
            <v>Ферромарганец</v>
          </cell>
          <cell r="C42" t="str">
            <v>22275002</v>
          </cell>
          <cell r="D42" t="str">
            <v>ИЧП "ЛЮ-МАР"</v>
          </cell>
          <cell r="E42">
            <v>70</v>
          </cell>
          <cell r="F42">
            <v>69</v>
          </cell>
          <cell r="G42">
            <v>69</v>
          </cell>
        </row>
        <row r="43">
          <cell r="A43" t="str">
            <v>72021</v>
          </cell>
          <cell r="B43" t="str">
            <v>Ферромарганец</v>
          </cell>
          <cell r="C43" t="str">
            <v>23036093</v>
          </cell>
          <cell r="D43" t="str">
            <v>ЗАО "ИНТЕРТЕРМИНАЛ"</v>
          </cell>
          <cell r="E43">
            <v>206</v>
          </cell>
          <cell r="F43">
            <v>206</v>
          </cell>
          <cell r="G43">
            <v>0</v>
          </cell>
          <cell r="H43">
            <v>0</v>
          </cell>
          <cell r="I43">
            <v>206</v>
          </cell>
        </row>
        <row r="44">
          <cell r="A44" t="str">
            <v>72021</v>
          </cell>
          <cell r="B44" t="str">
            <v>Ферромарганец</v>
          </cell>
          <cell r="C44" t="str">
            <v>40548802</v>
          </cell>
          <cell r="D44" t="str">
            <v>ЗАО "ИНТЕРРЕСУРС"</v>
          </cell>
          <cell r="E44">
            <v>138</v>
          </cell>
          <cell r="F44">
            <v>68</v>
          </cell>
          <cell r="G44">
            <v>138</v>
          </cell>
          <cell r="H44">
            <v>68</v>
          </cell>
          <cell r="I44">
            <v>0</v>
          </cell>
          <cell r="J44">
            <v>0</v>
          </cell>
          <cell r="K44">
            <v>0</v>
          </cell>
          <cell r="L44">
            <v>0</v>
          </cell>
          <cell r="M44">
            <v>0</v>
          </cell>
          <cell r="N44">
            <v>138</v>
          </cell>
          <cell r="O44">
            <v>68</v>
          </cell>
        </row>
        <row r="45">
          <cell r="A45" t="str">
            <v>72021</v>
          </cell>
          <cell r="B45" t="str">
            <v>Ферромарганец</v>
          </cell>
          <cell r="C45" t="str">
            <v>43081799</v>
          </cell>
          <cell r="D45" t="str">
            <v>ООО "ФЕРАЛ"</v>
          </cell>
          <cell r="E45">
            <v>67</v>
          </cell>
          <cell r="F45">
            <v>69</v>
          </cell>
          <cell r="G45">
            <v>69</v>
          </cell>
          <cell r="H45">
            <v>67</v>
          </cell>
          <cell r="I45">
            <v>69</v>
          </cell>
          <cell r="J45">
            <v>69</v>
          </cell>
          <cell r="K45">
            <v>0</v>
          </cell>
          <cell r="L45">
            <v>67</v>
          </cell>
          <cell r="M45">
            <v>69</v>
          </cell>
          <cell r="N45">
            <v>0</v>
          </cell>
          <cell r="O45">
            <v>69</v>
          </cell>
        </row>
        <row r="46">
          <cell r="A46" t="str">
            <v>72021</v>
          </cell>
          <cell r="B46" t="str">
            <v>Ферромарганец</v>
          </cell>
          <cell r="C46" t="str">
            <v>18727932</v>
          </cell>
          <cell r="D46" t="str">
            <v>ООО"БИЗНЕС И ПАРИТЕТ"</v>
          </cell>
          <cell r="E46">
            <v>204</v>
          </cell>
          <cell r="F46">
            <v>204</v>
          </cell>
          <cell r="G46">
            <v>204</v>
          </cell>
        </row>
        <row r="47">
          <cell r="A47" t="str">
            <v>72021</v>
          </cell>
          <cell r="B47" t="str">
            <v>Ферромарганец</v>
          </cell>
          <cell r="C47" t="str">
            <v>47675001</v>
          </cell>
          <cell r="D47" t="str">
            <v>ООО "ЭЛЕКТРОСТАЛЬ"                                                          3366</v>
          </cell>
          <cell r="E47">
            <v>62</v>
          </cell>
          <cell r="F47">
            <v>62</v>
          </cell>
          <cell r="G47">
            <v>69</v>
          </cell>
          <cell r="H47">
            <v>69</v>
          </cell>
          <cell r="I47">
            <v>0</v>
          </cell>
          <cell r="J47">
            <v>0</v>
          </cell>
          <cell r="K47">
            <v>69</v>
          </cell>
        </row>
        <row r="48">
          <cell r="A48" t="str">
            <v>72021</v>
          </cell>
          <cell r="B48" t="str">
            <v>Ферромарганец</v>
          </cell>
          <cell r="C48" t="str">
            <v>07502319</v>
          </cell>
          <cell r="D48" t="str">
            <v>ОАО КУЛЕБАКСКИЙ МЕТАЛЛУРГИЧЕСКИЙ ЗАВОД</v>
          </cell>
          <cell r="E48">
            <v>63</v>
          </cell>
          <cell r="F48">
            <v>67</v>
          </cell>
          <cell r="G48">
            <v>68</v>
          </cell>
          <cell r="H48">
            <v>63</v>
          </cell>
          <cell r="I48">
            <v>67</v>
          </cell>
          <cell r="J48">
            <v>68</v>
          </cell>
          <cell r="K48">
            <v>67</v>
          </cell>
          <cell r="L48">
            <v>68</v>
          </cell>
        </row>
        <row r="49">
          <cell r="A49" t="str">
            <v>72021</v>
          </cell>
          <cell r="B49" t="str">
            <v>Ферромарганец</v>
          </cell>
          <cell r="C49" t="str">
            <v>25920492</v>
          </cell>
          <cell r="D49" t="str">
            <v>ООО "ДИАМОНД"</v>
          </cell>
          <cell r="E49">
            <v>68</v>
          </cell>
          <cell r="F49">
            <v>68</v>
          </cell>
          <cell r="G49">
            <v>130</v>
          </cell>
        </row>
        <row r="50">
          <cell r="A50" t="str">
            <v>72021</v>
          </cell>
          <cell r="B50" t="str">
            <v>Ферромарганец</v>
          </cell>
          <cell r="C50" t="str">
            <v>48134075</v>
          </cell>
          <cell r="D50" t="str">
            <v>ОАО "САМАРСКИЙ МЕТАЛЛУРГИЧЕСКИЙ ЗАВОД"</v>
          </cell>
          <cell r="E50">
            <v>64</v>
          </cell>
          <cell r="F50">
            <v>62</v>
          </cell>
          <cell r="G50">
            <v>66</v>
          </cell>
          <cell r="H50">
            <v>66</v>
          </cell>
        </row>
        <row r="51">
          <cell r="A51" t="str">
            <v>72021</v>
          </cell>
          <cell r="B51" t="str">
            <v>Ферромарганец</v>
          </cell>
          <cell r="C51" t="str">
            <v>33919959</v>
          </cell>
          <cell r="D51" t="str">
            <v>ЗАО "ФИНАНСОВЫЙ  МЕНЕДЖМЕНТ"</v>
          </cell>
          <cell r="E51">
            <v>40</v>
          </cell>
          <cell r="F51">
            <v>142</v>
          </cell>
          <cell r="G51">
            <v>40</v>
          </cell>
          <cell r="H51">
            <v>40</v>
          </cell>
          <cell r="I51">
            <v>0</v>
          </cell>
          <cell r="J51">
            <v>0</v>
          </cell>
          <cell r="K51">
            <v>0</v>
          </cell>
          <cell r="L51">
            <v>142</v>
          </cell>
        </row>
        <row r="52">
          <cell r="A52" t="str">
            <v>72021</v>
          </cell>
          <cell r="B52" t="str">
            <v>Ферромарганец</v>
          </cell>
          <cell r="C52" t="str">
            <v>43470822</v>
          </cell>
          <cell r="D52" t="str">
            <v>ЗАО "ПЕТРОМАШ"</v>
          </cell>
          <cell r="E52">
            <v>137</v>
          </cell>
          <cell r="F52">
            <v>35</v>
          </cell>
          <cell r="G52">
            <v>137</v>
          </cell>
          <cell r="H52">
            <v>137</v>
          </cell>
          <cell r="I52">
            <v>0</v>
          </cell>
          <cell r="J52">
            <v>35</v>
          </cell>
        </row>
        <row r="53">
          <cell r="A53" t="str">
            <v>72021</v>
          </cell>
          <cell r="B53" t="str">
            <v>Ферромарганец</v>
          </cell>
          <cell r="C53" t="str">
            <v>45809957</v>
          </cell>
          <cell r="D53" t="str">
            <v>ООО "ПОСАД"</v>
          </cell>
          <cell r="E53">
            <v>172</v>
          </cell>
          <cell r="F53">
            <v>172</v>
          </cell>
        </row>
        <row r="54">
          <cell r="A54" t="str">
            <v>72021</v>
          </cell>
          <cell r="B54" t="str">
            <v>Ферромарганец</v>
          </cell>
          <cell r="C54" t="str">
            <v>11325449</v>
          </cell>
          <cell r="D54" t="str">
            <v>ООО "АГЕНСТВО ТРЕСТ-В"</v>
          </cell>
          <cell r="E54">
            <v>54</v>
          </cell>
          <cell r="F54">
            <v>59</v>
          </cell>
          <cell r="G54">
            <v>54</v>
          </cell>
          <cell r="H54">
            <v>59</v>
          </cell>
          <cell r="I54">
            <v>52</v>
          </cell>
          <cell r="J54">
            <v>0</v>
          </cell>
          <cell r="K54">
            <v>0</v>
          </cell>
          <cell r="L54">
            <v>59</v>
          </cell>
          <cell r="M54">
            <v>52</v>
          </cell>
        </row>
        <row r="55">
          <cell r="A55" t="str">
            <v>72021</v>
          </cell>
          <cell r="B55" t="str">
            <v>Ферромарганец</v>
          </cell>
          <cell r="C55" t="str">
            <v>18486115</v>
          </cell>
          <cell r="D55" t="str">
            <v>ООО "СИЛУМИН+"</v>
          </cell>
          <cell r="E55">
            <v>20</v>
          </cell>
          <cell r="F55">
            <v>68</v>
          </cell>
          <cell r="G55">
            <v>65</v>
          </cell>
          <cell r="H55">
            <v>20</v>
          </cell>
          <cell r="I55">
            <v>68</v>
          </cell>
          <cell r="J55">
            <v>20</v>
          </cell>
          <cell r="K55">
            <v>0</v>
          </cell>
          <cell r="L55">
            <v>68</v>
          </cell>
          <cell r="M55">
            <v>0</v>
          </cell>
          <cell r="N55">
            <v>0</v>
          </cell>
          <cell r="O55">
            <v>65</v>
          </cell>
        </row>
        <row r="56">
          <cell r="A56" t="str">
            <v>72021</v>
          </cell>
          <cell r="B56" t="str">
            <v>Ферромарганец</v>
          </cell>
          <cell r="C56" t="str">
            <v>07518941</v>
          </cell>
          <cell r="D56" t="str">
            <v>ГУП "ПО "УРАЛВАГОНЗАВОД"</v>
          </cell>
          <cell r="E56">
            <v>77</v>
          </cell>
          <cell r="F56">
            <v>70</v>
          </cell>
          <cell r="G56">
            <v>77</v>
          </cell>
          <cell r="H56">
            <v>70</v>
          </cell>
          <cell r="I56">
            <v>0</v>
          </cell>
          <cell r="J56">
            <v>0</v>
          </cell>
          <cell r="K56">
            <v>77</v>
          </cell>
          <cell r="L56">
            <v>70</v>
          </cell>
        </row>
        <row r="57">
          <cell r="A57" t="str">
            <v>72021</v>
          </cell>
          <cell r="B57" t="str">
            <v>Ферромарганец</v>
          </cell>
          <cell r="C57" t="str">
            <v>00233052</v>
          </cell>
          <cell r="D57" t="str">
            <v>ОАО КАМСКИЙ ЛИТЕЙНЫЙ ЗАВОД</v>
          </cell>
          <cell r="E57">
            <v>13</v>
          </cell>
          <cell r="F57">
            <v>10</v>
          </cell>
          <cell r="G57">
            <v>10</v>
          </cell>
          <cell r="H57">
            <v>13</v>
          </cell>
          <cell r="I57">
            <v>47</v>
          </cell>
          <cell r="J57">
            <v>21</v>
          </cell>
          <cell r="K57">
            <v>47</v>
          </cell>
          <cell r="L57">
            <v>19</v>
          </cell>
          <cell r="M57">
            <v>17</v>
          </cell>
        </row>
        <row r="58">
          <cell r="A58" t="str">
            <v>72021</v>
          </cell>
          <cell r="B58" t="str">
            <v>Ферромарганец</v>
          </cell>
          <cell r="C58" t="str">
            <v>51040449</v>
          </cell>
          <cell r="D58" t="str">
            <v>ООО "ВЕНСЕТИ"</v>
          </cell>
          <cell r="E58">
            <v>139</v>
          </cell>
          <cell r="F58">
            <v>139</v>
          </cell>
          <cell r="G58">
            <v>0</v>
          </cell>
          <cell r="H58">
            <v>0</v>
          </cell>
          <cell r="I58">
            <v>0</v>
          </cell>
          <cell r="J58">
            <v>0</v>
          </cell>
          <cell r="K58">
            <v>0</v>
          </cell>
          <cell r="L58">
            <v>0</v>
          </cell>
          <cell r="M58">
            <v>0</v>
          </cell>
          <cell r="N58">
            <v>0</v>
          </cell>
          <cell r="O58">
            <v>139</v>
          </cell>
        </row>
        <row r="59">
          <cell r="A59" t="str">
            <v>72021</v>
          </cell>
          <cell r="B59" t="str">
            <v>Ферромарганец</v>
          </cell>
          <cell r="C59" t="str">
            <v>04857080</v>
          </cell>
          <cell r="D59" t="str">
            <v>"КУРСКГЛАВСНАБ"-АО ОТКРЫТОГО ТИПА</v>
          </cell>
          <cell r="E59">
            <v>69</v>
          </cell>
          <cell r="F59">
            <v>65</v>
          </cell>
        </row>
        <row r="60">
          <cell r="A60" t="str">
            <v>72021</v>
          </cell>
          <cell r="B60" t="str">
            <v>Ферромарганец</v>
          </cell>
          <cell r="C60" t="str">
            <v>42504465</v>
          </cell>
          <cell r="D60" t="str">
            <v>ЗАО"ЧЕЛЯБМЕТАЛЛОПТТОРГ"</v>
          </cell>
          <cell r="E60">
            <v>134</v>
          </cell>
          <cell r="F60">
            <v>134</v>
          </cell>
          <cell r="G60">
            <v>0</v>
          </cell>
          <cell r="H60">
            <v>0</v>
          </cell>
          <cell r="I60">
            <v>0</v>
          </cell>
          <cell r="J60">
            <v>0</v>
          </cell>
          <cell r="K60">
            <v>134</v>
          </cell>
        </row>
        <row r="61">
          <cell r="A61" t="str">
            <v>72021</v>
          </cell>
          <cell r="B61" t="str">
            <v>Ферромарганец</v>
          </cell>
          <cell r="C61" t="str">
            <v>00491771</v>
          </cell>
          <cell r="D61" t="str">
            <v>ОАО "МУРОМСКИЙ СТРЕЛОЧНЫЙ ЗАВОД"</v>
          </cell>
          <cell r="E61">
            <v>71</v>
          </cell>
          <cell r="F61">
            <v>60</v>
          </cell>
          <cell r="G61">
            <v>60</v>
          </cell>
          <cell r="H61">
            <v>0</v>
          </cell>
          <cell r="I61">
            <v>0</v>
          </cell>
          <cell r="J61">
            <v>0</v>
          </cell>
          <cell r="K61">
            <v>0</v>
          </cell>
          <cell r="L61">
            <v>0</v>
          </cell>
          <cell r="M61">
            <v>60</v>
          </cell>
        </row>
        <row r="62">
          <cell r="A62" t="str">
            <v>72021</v>
          </cell>
          <cell r="B62" t="str">
            <v>Ферромарганец</v>
          </cell>
          <cell r="C62" t="str">
            <v>00186246</v>
          </cell>
          <cell r="D62" t="str">
            <v>ОАО "НОСТА"</v>
          </cell>
          <cell r="E62">
            <v>130</v>
          </cell>
          <cell r="F62">
            <v>130</v>
          </cell>
          <cell r="G62">
            <v>0</v>
          </cell>
          <cell r="H62">
            <v>0</v>
          </cell>
          <cell r="I62">
            <v>0</v>
          </cell>
          <cell r="J62">
            <v>0</v>
          </cell>
          <cell r="K62">
            <v>0</v>
          </cell>
          <cell r="L62">
            <v>0</v>
          </cell>
          <cell r="M62">
            <v>0</v>
          </cell>
          <cell r="N62">
            <v>0</v>
          </cell>
          <cell r="O62">
            <v>130</v>
          </cell>
        </row>
        <row r="63">
          <cell r="A63" t="str">
            <v>72021</v>
          </cell>
          <cell r="B63" t="str">
            <v>Ферромарганец</v>
          </cell>
          <cell r="C63" t="str">
            <v>46067245</v>
          </cell>
          <cell r="D63" t="str">
            <v>ООО "ЭЛЛ-ДИО-СТАС"</v>
          </cell>
          <cell r="E63">
            <v>60</v>
          </cell>
          <cell r="F63">
            <v>70</v>
          </cell>
          <cell r="G63">
            <v>60</v>
          </cell>
          <cell r="H63">
            <v>70</v>
          </cell>
          <cell r="I63">
            <v>0</v>
          </cell>
          <cell r="J63">
            <v>0</v>
          </cell>
          <cell r="K63">
            <v>0</v>
          </cell>
          <cell r="L63">
            <v>0</v>
          </cell>
          <cell r="M63">
            <v>0</v>
          </cell>
          <cell r="N63">
            <v>70</v>
          </cell>
        </row>
        <row r="64">
          <cell r="A64" t="str">
            <v>72021</v>
          </cell>
          <cell r="B64" t="str">
            <v>Ферромарганец</v>
          </cell>
          <cell r="C64" t="str">
            <v>18267761</v>
          </cell>
          <cell r="D64" t="str">
            <v>ООО "МП "МЕТАЛЛ СЕРВИС"</v>
          </cell>
          <cell r="E64">
            <v>64</v>
          </cell>
          <cell r="F64">
            <v>59</v>
          </cell>
          <cell r="G64">
            <v>64</v>
          </cell>
          <cell r="H64">
            <v>64</v>
          </cell>
          <cell r="I64">
            <v>0</v>
          </cell>
          <cell r="J64">
            <v>0</v>
          </cell>
          <cell r="K64">
            <v>0</v>
          </cell>
          <cell r="L64">
            <v>0</v>
          </cell>
          <cell r="M64">
            <v>59</v>
          </cell>
        </row>
        <row r="65">
          <cell r="A65" t="str">
            <v>72021</v>
          </cell>
          <cell r="B65" t="str">
            <v>Ферромарганец</v>
          </cell>
          <cell r="C65" t="str">
            <v>05761459</v>
          </cell>
          <cell r="D65" t="str">
            <v>ОАО "ВТОРМЕТ"</v>
          </cell>
          <cell r="E65">
            <v>119</v>
          </cell>
          <cell r="F65">
            <v>119</v>
          </cell>
          <cell r="G65">
            <v>0</v>
          </cell>
          <cell r="H65">
            <v>0</v>
          </cell>
          <cell r="I65">
            <v>0</v>
          </cell>
          <cell r="J65">
            <v>0</v>
          </cell>
          <cell r="K65">
            <v>0</v>
          </cell>
          <cell r="L65">
            <v>0</v>
          </cell>
          <cell r="M65">
            <v>119</v>
          </cell>
        </row>
        <row r="66">
          <cell r="A66" t="str">
            <v>72021</v>
          </cell>
          <cell r="B66" t="str">
            <v>Ферромарганец</v>
          </cell>
          <cell r="C66" t="str">
            <v>05015147</v>
          </cell>
          <cell r="D66" t="str">
            <v>АО "ЭЛЕКТРОСТАЛЬ"</v>
          </cell>
          <cell r="E66">
            <v>20</v>
          </cell>
          <cell r="F66">
            <v>20</v>
          </cell>
          <cell r="G66">
            <v>20</v>
          </cell>
          <cell r="H66">
            <v>17</v>
          </cell>
          <cell r="I66">
            <v>18</v>
          </cell>
          <cell r="J66">
            <v>20</v>
          </cell>
          <cell r="K66">
            <v>17</v>
          </cell>
          <cell r="L66">
            <v>20</v>
          </cell>
          <cell r="M66">
            <v>20</v>
          </cell>
          <cell r="N66">
            <v>0</v>
          </cell>
          <cell r="O66">
            <v>20</v>
          </cell>
        </row>
        <row r="67">
          <cell r="A67" t="str">
            <v>72021</v>
          </cell>
          <cell r="B67" t="str">
            <v>Ферромарганец</v>
          </cell>
          <cell r="C67" t="str">
            <v>05757848</v>
          </cell>
          <cell r="D67" t="str">
            <v>ОАО "ВЫКСУНСКИЙ МЕТАЛЛУPГИЧЕСКИЙ ЗАВОД"</v>
          </cell>
          <cell r="E67">
            <v>63</v>
          </cell>
          <cell r="F67">
            <v>46</v>
          </cell>
          <cell r="G67">
            <v>63</v>
          </cell>
          <cell r="H67">
            <v>46</v>
          </cell>
          <cell r="I67">
            <v>0</v>
          </cell>
          <cell r="J67">
            <v>0</v>
          </cell>
          <cell r="K67">
            <v>0</v>
          </cell>
          <cell r="L67">
            <v>63</v>
          </cell>
          <cell r="M67">
            <v>0</v>
          </cell>
          <cell r="N67">
            <v>46</v>
          </cell>
        </row>
        <row r="68">
          <cell r="A68" t="str">
            <v>72021</v>
          </cell>
          <cell r="B68" t="str">
            <v>Ферромарганец</v>
          </cell>
          <cell r="C68" t="str">
            <v>45475812</v>
          </cell>
          <cell r="D68" t="str">
            <v>ОАО "ЭМК-АТОММАШ"</v>
          </cell>
          <cell r="E68">
            <v>7</v>
          </cell>
          <cell r="F68">
            <v>2</v>
          </cell>
          <cell r="G68">
            <v>84</v>
          </cell>
          <cell r="H68">
            <v>84</v>
          </cell>
        </row>
        <row r="69">
          <cell r="A69" t="str">
            <v>72021</v>
          </cell>
          <cell r="B69" t="str">
            <v>Ферромарганец</v>
          </cell>
          <cell r="C69" t="str">
            <v>00235246</v>
          </cell>
          <cell r="D69" t="str">
            <v>ОАО "ВГТЗ"</v>
          </cell>
          <cell r="E69">
            <v>22</v>
          </cell>
          <cell r="F69">
            <v>30</v>
          </cell>
          <cell r="G69">
            <v>32</v>
          </cell>
          <cell r="H69">
            <v>22</v>
          </cell>
          <cell r="I69">
            <v>30</v>
          </cell>
          <cell r="J69">
            <v>32</v>
          </cell>
          <cell r="K69">
            <v>22</v>
          </cell>
          <cell r="L69">
            <v>0</v>
          </cell>
          <cell r="M69">
            <v>0</v>
          </cell>
          <cell r="N69">
            <v>30</v>
          </cell>
          <cell r="O69">
            <v>32</v>
          </cell>
        </row>
        <row r="70">
          <cell r="A70" t="str">
            <v>72021</v>
          </cell>
          <cell r="B70" t="str">
            <v>Ферромарганец</v>
          </cell>
          <cell r="C70" t="str">
            <v>48061330</v>
          </cell>
          <cell r="D70" t="str">
            <v>ОАО "П О ВОЛЖСКИЙ ТРУБНЫЙ ЗАВОД"</v>
          </cell>
          <cell r="E70">
            <v>64</v>
          </cell>
          <cell r="F70">
            <v>18</v>
          </cell>
          <cell r="G70">
            <v>1</v>
          </cell>
          <cell r="H70">
            <v>64</v>
          </cell>
          <cell r="I70">
            <v>18</v>
          </cell>
          <cell r="J70">
            <v>18</v>
          </cell>
          <cell r="K70">
            <v>0</v>
          </cell>
          <cell r="L70">
            <v>0</v>
          </cell>
          <cell r="M70">
            <v>0</v>
          </cell>
          <cell r="N70">
            <v>1</v>
          </cell>
        </row>
        <row r="71">
          <cell r="A71" t="str">
            <v>72021</v>
          </cell>
          <cell r="B71" t="str">
            <v>Ферромарганец</v>
          </cell>
          <cell r="C71" t="str">
            <v>51587952</v>
          </cell>
          <cell r="D71" t="str">
            <v>ООО"ЗАВОД МЕТАЛЛОФЛЮС"</v>
          </cell>
          <cell r="E71">
            <v>8</v>
          </cell>
          <cell r="F71">
            <v>75</v>
          </cell>
          <cell r="G71">
            <v>8</v>
          </cell>
          <cell r="H71">
            <v>75</v>
          </cell>
          <cell r="I71">
            <v>0</v>
          </cell>
          <cell r="J71">
            <v>0</v>
          </cell>
          <cell r="K71">
            <v>0</v>
          </cell>
          <cell r="L71">
            <v>0</v>
          </cell>
          <cell r="M71">
            <v>8</v>
          </cell>
          <cell r="N71">
            <v>75</v>
          </cell>
        </row>
        <row r="72">
          <cell r="A72" t="str">
            <v>72021</v>
          </cell>
          <cell r="B72" t="str">
            <v>Ферромарганец</v>
          </cell>
          <cell r="C72" t="str">
            <v>25356270</v>
          </cell>
          <cell r="D72" t="str">
            <v>ООО "ТЕХНОМАРКЕТ"</v>
          </cell>
          <cell r="E72">
            <v>40</v>
          </cell>
          <cell r="F72">
            <v>40</v>
          </cell>
          <cell r="G72">
            <v>40</v>
          </cell>
          <cell r="H72">
            <v>40</v>
          </cell>
          <cell r="I72">
            <v>0</v>
          </cell>
          <cell r="J72">
            <v>0</v>
          </cell>
          <cell r="K72">
            <v>0</v>
          </cell>
          <cell r="L72">
            <v>40</v>
          </cell>
          <cell r="M72">
            <v>0</v>
          </cell>
          <cell r="N72">
            <v>40</v>
          </cell>
        </row>
        <row r="73">
          <cell r="A73" t="str">
            <v>72021</v>
          </cell>
          <cell r="B73" t="str">
            <v>Ферромарганец</v>
          </cell>
          <cell r="C73" t="str">
            <v>49518569</v>
          </cell>
          <cell r="D73" t="str">
            <v>ЗАО "СИБСНАБ"</v>
          </cell>
          <cell r="E73">
            <v>23</v>
          </cell>
          <cell r="F73">
            <v>34</v>
          </cell>
          <cell r="G73">
            <v>23</v>
          </cell>
          <cell r="H73">
            <v>23</v>
          </cell>
          <cell r="I73">
            <v>34</v>
          </cell>
          <cell r="J73">
            <v>23</v>
          </cell>
          <cell r="K73">
            <v>0</v>
          </cell>
          <cell r="L73">
            <v>0</v>
          </cell>
          <cell r="M73">
            <v>0</v>
          </cell>
          <cell r="N73">
            <v>34</v>
          </cell>
          <cell r="O73">
            <v>23</v>
          </cell>
        </row>
        <row r="74">
          <cell r="A74" t="str">
            <v>72021</v>
          </cell>
          <cell r="B74" t="str">
            <v>Ферромарганец</v>
          </cell>
          <cell r="C74" t="str">
            <v>00239445</v>
          </cell>
          <cell r="D74" t="str">
            <v>ЗАО "ВОЛГОЦЕММАШ"</v>
          </cell>
          <cell r="E74">
            <v>76</v>
          </cell>
          <cell r="F74">
            <v>76</v>
          </cell>
          <cell r="G74">
            <v>0</v>
          </cell>
          <cell r="H74">
            <v>0</v>
          </cell>
          <cell r="I74">
            <v>0</v>
          </cell>
          <cell r="J74">
            <v>0</v>
          </cell>
          <cell r="K74">
            <v>0</v>
          </cell>
          <cell r="L74">
            <v>0</v>
          </cell>
          <cell r="M74">
            <v>76</v>
          </cell>
        </row>
        <row r="75">
          <cell r="A75" t="str">
            <v>72021</v>
          </cell>
          <cell r="B75" t="str">
            <v>Ферромарганец</v>
          </cell>
          <cell r="C75" t="str">
            <v>00196368</v>
          </cell>
          <cell r="D75" t="str">
            <v>ОАО"ПО"ГЛИНОЗЕМ"</v>
          </cell>
          <cell r="E75">
            <v>38</v>
          </cell>
          <cell r="F75">
            <v>37</v>
          </cell>
          <cell r="G75">
            <v>38</v>
          </cell>
          <cell r="H75">
            <v>37</v>
          </cell>
          <cell r="I75">
            <v>0</v>
          </cell>
          <cell r="J75">
            <v>37</v>
          </cell>
        </row>
        <row r="76">
          <cell r="A76" t="str">
            <v>72021</v>
          </cell>
          <cell r="B76" t="str">
            <v>Ферромарганец</v>
          </cell>
          <cell r="C76" t="str">
            <v>49922076</v>
          </cell>
          <cell r="D76" t="str">
            <v>ООО "ТОРГЭКОСТРОЙ"</v>
          </cell>
          <cell r="E76">
            <v>9</v>
          </cell>
          <cell r="F76">
            <v>11</v>
          </cell>
          <cell r="G76">
            <v>9</v>
          </cell>
          <cell r="H76">
            <v>17</v>
          </cell>
          <cell r="I76">
            <v>19</v>
          </cell>
          <cell r="J76">
            <v>11</v>
          </cell>
          <cell r="K76">
            <v>19</v>
          </cell>
          <cell r="L76">
            <v>17</v>
          </cell>
          <cell r="M76">
            <v>19</v>
          </cell>
        </row>
        <row r="77">
          <cell r="A77" t="str">
            <v>72021</v>
          </cell>
          <cell r="B77" t="str">
            <v>Ферромарганец</v>
          </cell>
          <cell r="C77" t="str">
            <v>01103587</v>
          </cell>
          <cell r="D77" t="str">
            <v>ГП "ЦЕНТРЖЕЛДОРМЕТРОСНАБ"</v>
          </cell>
          <cell r="E77">
            <v>71</v>
          </cell>
        </row>
        <row r="78">
          <cell r="A78" t="str">
            <v>72021</v>
          </cell>
          <cell r="B78" t="str">
            <v>Ферромарганец</v>
          </cell>
          <cell r="C78" t="str">
            <v>05751751</v>
          </cell>
          <cell r="D78" t="str">
            <v>ОАО "СИБТЯЖМАШ"                                                           /258</v>
          </cell>
          <cell r="E78">
            <v>71</v>
          </cell>
          <cell r="F78">
            <v>71</v>
          </cell>
          <cell r="G78">
            <v>0</v>
          </cell>
          <cell r="H78">
            <v>71</v>
          </cell>
        </row>
        <row r="79">
          <cell r="A79" t="str">
            <v>72021</v>
          </cell>
          <cell r="B79" t="str">
            <v>Ферромарганец</v>
          </cell>
          <cell r="C79" t="str">
            <v>00104952</v>
          </cell>
          <cell r="D79" t="str">
            <v>АО"СТАВРОПОЛЬПРОМЭНЕРГОРЕМОНТ"</v>
          </cell>
          <cell r="E79">
            <v>14</v>
          </cell>
          <cell r="F79">
            <v>14</v>
          </cell>
          <cell r="G79">
            <v>14</v>
          </cell>
          <cell r="H79">
            <v>14</v>
          </cell>
          <cell r="I79">
            <v>14</v>
          </cell>
          <cell r="J79">
            <v>14</v>
          </cell>
          <cell r="K79">
            <v>14</v>
          </cell>
          <cell r="L79">
            <v>14</v>
          </cell>
          <cell r="M79">
            <v>14</v>
          </cell>
          <cell r="N79">
            <v>0</v>
          </cell>
          <cell r="O79">
            <v>14</v>
          </cell>
        </row>
        <row r="80">
          <cell r="A80" t="str">
            <v>72021</v>
          </cell>
          <cell r="B80" t="str">
            <v>Ферромарганец</v>
          </cell>
          <cell r="C80" t="str">
            <v>00186341</v>
          </cell>
          <cell r="D80" t="str">
            <v>ОАО"ЧУСОВСКОЙ МЕТАЛЛУРГИЧЕСКИЙ ЗАВОД"</v>
          </cell>
          <cell r="E80">
            <v>70</v>
          </cell>
          <cell r="F80">
            <v>70</v>
          </cell>
          <cell r="G80">
            <v>0</v>
          </cell>
          <cell r="H80">
            <v>70</v>
          </cell>
        </row>
        <row r="81">
          <cell r="A81" t="str">
            <v>72021</v>
          </cell>
          <cell r="B81" t="str">
            <v>Ферромарганец</v>
          </cell>
          <cell r="C81" t="str">
            <v>39448337</v>
          </cell>
          <cell r="D81" t="str">
            <v>"ПЕТЕРБУРГСКИЙ ТРАКТОРНЫЙ ЗАВОД" ЗАО</v>
          </cell>
          <cell r="E81">
            <v>69</v>
          </cell>
          <cell r="F81">
            <v>69</v>
          </cell>
        </row>
        <row r="82">
          <cell r="A82" t="str">
            <v>72021</v>
          </cell>
          <cell r="B82" t="str">
            <v>Ферромарганец</v>
          </cell>
          <cell r="C82" t="str">
            <v>00187228</v>
          </cell>
          <cell r="D82" t="str">
            <v>АООТ "РЕВДИНСКИЙ МЕТИЗНО-МЕТАЛЛУРГИЧЕСКИЙ ЗАВОД"</v>
          </cell>
          <cell r="E82">
            <v>68</v>
          </cell>
        </row>
        <row r="83">
          <cell r="A83" t="str">
            <v>72021</v>
          </cell>
          <cell r="B83" t="str">
            <v>Ферромарганец</v>
          </cell>
          <cell r="C83" t="str">
            <v>84759397</v>
          </cell>
          <cell r="D83" t="str">
            <v>ИП ГИОРГАДЗЕ МУРМАН ВАХТАНГОВИЧ</v>
          </cell>
          <cell r="E83">
            <v>32</v>
          </cell>
          <cell r="F83">
            <v>36</v>
          </cell>
          <cell r="G83">
            <v>32</v>
          </cell>
          <cell r="H83">
            <v>36</v>
          </cell>
          <cell r="I83">
            <v>0</v>
          </cell>
          <cell r="J83">
            <v>0</v>
          </cell>
          <cell r="K83">
            <v>0</v>
          </cell>
          <cell r="L83">
            <v>0</v>
          </cell>
          <cell r="M83">
            <v>32</v>
          </cell>
          <cell r="N83">
            <v>36</v>
          </cell>
        </row>
        <row r="84">
          <cell r="A84" t="str">
            <v>72021</v>
          </cell>
          <cell r="B84" t="str">
            <v>Ферромарганец</v>
          </cell>
          <cell r="C84" t="str">
            <v>46921544</v>
          </cell>
          <cell r="D84" t="str">
            <v>ООО "ВЕСТ-ТЕР"</v>
          </cell>
          <cell r="E84">
            <v>16</v>
          </cell>
          <cell r="F84">
            <v>16</v>
          </cell>
          <cell r="G84">
            <v>19</v>
          </cell>
          <cell r="H84">
            <v>16</v>
          </cell>
          <cell r="I84">
            <v>19</v>
          </cell>
          <cell r="J84">
            <v>19</v>
          </cell>
          <cell r="K84">
            <v>0</v>
          </cell>
          <cell r="L84">
            <v>0</v>
          </cell>
          <cell r="M84">
            <v>15</v>
          </cell>
        </row>
        <row r="85">
          <cell r="A85" t="str">
            <v>72021</v>
          </cell>
          <cell r="B85" t="str">
            <v>Ферромарганец</v>
          </cell>
          <cell r="C85" t="str">
            <v>00862285</v>
          </cell>
          <cell r="D85" t="str">
            <v>ОАО"ЭЛЕКТРОДНЫЙ ЗАВОД"</v>
          </cell>
          <cell r="E85">
            <v>65</v>
          </cell>
          <cell r="F85">
            <v>65</v>
          </cell>
          <cell r="G85">
            <v>0</v>
          </cell>
          <cell r="H85">
            <v>0</v>
          </cell>
          <cell r="I85">
            <v>0</v>
          </cell>
          <cell r="J85">
            <v>0</v>
          </cell>
          <cell r="K85">
            <v>65</v>
          </cell>
        </row>
        <row r="86">
          <cell r="A86" t="str">
            <v>72021</v>
          </cell>
          <cell r="B86" t="str">
            <v>Ферромарганец</v>
          </cell>
          <cell r="C86" t="str">
            <v>01394544</v>
          </cell>
          <cell r="D86" t="str">
            <v>ОАО "СПЕЦМОНТАЖИЗДЕЛИЕ"</v>
          </cell>
          <cell r="E86">
            <v>65</v>
          </cell>
          <cell r="F86">
            <v>65</v>
          </cell>
          <cell r="G86">
            <v>0</v>
          </cell>
          <cell r="H86">
            <v>0</v>
          </cell>
          <cell r="I86">
            <v>0</v>
          </cell>
          <cell r="J86">
            <v>0</v>
          </cell>
          <cell r="K86">
            <v>65</v>
          </cell>
        </row>
        <row r="87">
          <cell r="A87" t="str">
            <v>72021</v>
          </cell>
          <cell r="B87" t="str">
            <v>Ферромарганец</v>
          </cell>
          <cell r="C87" t="str">
            <v>05027280</v>
          </cell>
          <cell r="D87" t="str">
            <v>ОАО "САЯНСКИЙ АЛЮМИНИЕВЫЙ ЗАВОД"</v>
          </cell>
          <cell r="E87">
            <v>65</v>
          </cell>
          <cell r="F87">
            <v>65</v>
          </cell>
          <cell r="G87">
            <v>0</v>
          </cell>
          <cell r="H87">
            <v>65</v>
          </cell>
        </row>
        <row r="88">
          <cell r="A88" t="str">
            <v>72021</v>
          </cell>
          <cell r="B88" t="str">
            <v>Ферромарганец</v>
          </cell>
          <cell r="C88" t="str">
            <v>08844200</v>
          </cell>
          <cell r="D88" t="str">
            <v>ЗАКРЫТОЕ АКЦИОНЕРНОЕ ОБЩЕСТВО МЕТАЛЛУРГИЧЕСКИЙ ЗАВОД "ПЕТРОСТАЛЬ"</v>
          </cell>
          <cell r="E88">
            <v>65</v>
          </cell>
        </row>
        <row r="89">
          <cell r="A89" t="str">
            <v>72021</v>
          </cell>
          <cell r="B89" t="str">
            <v>Ферромарганец</v>
          </cell>
          <cell r="C89" t="str">
            <v>24073015</v>
          </cell>
          <cell r="D89" t="str">
            <v>ЗАО "УРАЛАПИС"</v>
          </cell>
          <cell r="E89">
            <v>65</v>
          </cell>
          <cell r="F89">
            <v>65</v>
          </cell>
          <cell r="G89">
            <v>0</v>
          </cell>
          <cell r="H89">
            <v>0</v>
          </cell>
          <cell r="I89">
            <v>0</v>
          </cell>
          <cell r="J89">
            <v>0</v>
          </cell>
          <cell r="K89">
            <v>0</v>
          </cell>
          <cell r="L89">
            <v>0</v>
          </cell>
          <cell r="M89">
            <v>65</v>
          </cell>
        </row>
        <row r="90">
          <cell r="A90" t="str">
            <v>72021</v>
          </cell>
          <cell r="B90" t="str">
            <v>Ферромарганец</v>
          </cell>
          <cell r="C90" t="str">
            <v>33094179</v>
          </cell>
          <cell r="D90" t="str">
            <v>ООО"ВЕСТАРОС"</v>
          </cell>
          <cell r="E90">
            <v>65</v>
          </cell>
          <cell r="F90">
            <v>65</v>
          </cell>
        </row>
        <row r="91">
          <cell r="A91" t="str">
            <v>72021</v>
          </cell>
          <cell r="B91" t="str">
            <v>Ферромарганец</v>
          </cell>
          <cell r="C91" t="str">
            <v>48085738</v>
          </cell>
          <cell r="D91" t="str">
            <v>ООО "ВЭК"</v>
          </cell>
          <cell r="E91">
            <v>65</v>
          </cell>
          <cell r="F91">
            <v>65</v>
          </cell>
          <cell r="G91">
            <v>0</v>
          </cell>
          <cell r="H91">
            <v>0</v>
          </cell>
          <cell r="I91">
            <v>0</v>
          </cell>
          <cell r="J91">
            <v>0</v>
          </cell>
          <cell r="K91">
            <v>0</v>
          </cell>
          <cell r="L91">
            <v>0</v>
          </cell>
          <cell r="M91">
            <v>0</v>
          </cell>
          <cell r="N91">
            <v>0</v>
          </cell>
          <cell r="O91">
            <v>65</v>
          </cell>
        </row>
        <row r="92">
          <cell r="A92" t="str">
            <v>72021</v>
          </cell>
          <cell r="B92" t="str">
            <v>Ферромарганец</v>
          </cell>
          <cell r="C92" t="str">
            <v>50722230</v>
          </cell>
          <cell r="D92" t="str">
            <v>ООО"ТРЕЙД-КОМПЛЕКТ НТ"</v>
          </cell>
          <cell r="E92">
            <v>65</v>
          </cell>
          <cell r="F92">
            <v>65</v>
          </cell>
          <cell r="G92">
            <v>0</v>
          </cell>
          <cell r="H92">
            <v>0</v>
          </cell>
          <cell r="I92">
            <v>0</v>
          </cell>
          <cell r="J92">
            <v>0</v>
          </cell>
          <cell r="K92">
            <v>0</v>
          </cell>
          <cell r="L92">
            <v>65</v>
          </cell>
        </row>
        <row r="93">
          <cell r="A93" t="str">
            <v>72021</v>
          </cell>
          <cell r="B93" t="str">
            <v>Ферромарганец</v>
          </cell>
          <cell r="C93" t="str">
            <v>01636674</v>
          </cell>
          <cell r="D93" t="str">
            <v>КЛИМОВСКОЕ РАЙПО</v>
          </cell>
          <cell r="E93">
            <v>62</v>
          </cell>
          <cell r="F93">
            <v>62</v>
          </cell>
          <cell r="G93">
            <v>0</v>
          </cell>
          <cell r="H93">
            <v>62</v>
          </cell>
        </row>
        <row r="94">
          <cell r="A94" t="str">
            <v>72021</v>
          </cell>
          <cell r="B94" t="str">
            <v>Ферромарганец</v>
          </cell>
          <cell r="C94" t="str">
            <v>43554298</v>
          </cell>
          <cell r="D94" t="str">
            <v>ЗАО ТУЛАСТРОММАШ</v>
          </cell>
          <cell r="E94">
            <v>15</v>
          </cell>
          <cell r="F94">
            <v>15</v>
          </cell>
          <cell r="G94">
            <v>15</v>
          </cell>
          <cell r="H94">
            <v>8</v>
          </cell>
          <cell r="I94">
            <v>15</v>
          </cell>
          <cell r="J94">
            <v>19</v>
          </cell>
          <cell r="K94">
            <v>19</v>
          </cell>
          <cell r="L94">
            <v>0</v>
          </cell>
          <cell r="M94">
            <v>0</v>
          </cell>
          <cell r="N94">
            <v>8</v>
          </cell>
        </row>
        <row r="95">
          <cell r="A95" t="str">
            <v>72021</v>
          </cell>
          <cell r="B95" t="str">
            <v>Ферромарганец</v>
          </cell>
          <cell r="C95" t="str">
            <v>49796855</v>
          </cell>
          <cell r="D95" t="str">
            <v>ООО "РОСТПРОДТРАНС"</v>
          </cell>
          <cell r="E95">
            <v>57</v>
          </cell>
          <cell r="F95">
            <v>57</v>
          </cell>
          <cell r="G95">
            <v>57</v>
          </cell>
        </row>
        <row r="96">
          <cell r="A96" t="str">
            <v>72021</v>
          </cell>
          <cell r="B96" t="str">
            <v>Ферромарганец</v>
          </cell>
          <cell r="C96" t="str">
            <v>00149245</v>
          </cell>
          <cell r="D96" t="str">
            <v>"КУРСКРЕЗИНОТЕХНИКА"-АО</v>
          </cell>
          <cell r="E96">
            <v>20</v>
          </cell>
          <cell r="F96">
            <v>20</v>
          </cell>
          <cell r="G96">
            <v>20</v>
          </cell>
          <cell r="H96">
            <v>20</v>
          </cell>
          <cell r="I96">
            <v>20</v>
          </cell>
          <cell r="J96">
            <v>10</v>
          </cell>
        </row>
        <row r="97">
          <cell r="A97" t="str">
            <v>72021</v>
          </cell>
          <cell r="B97" t="str">
            <v>Ферромарганец</v>
          </cell>
          <cell r="C97" t="str">
            <v>10964029</v>
          </cell>
          <cell r="D97" t="str">
            <v>ЗАО "ФК"</v>
          </cell>
          <cell r="E97">
            <v>15</v>
          </cell>
          <cell r="F97">
            <v>30</v>
          </cell>
          <cell r="G97">
            <v>30</v>
          </cell>
          <cell r="H97">
            <v>0</v>
          </cell>
          <cell r="I97">
            <v>0</v>
          </cell>
          <cell r="J97">
            <v>0</v>
          </cell>
          <cell r="K97">
            <v>0</v>
          </cell>
          <cell r="L97">
            <v>0</v>
          </cell>
          <cell r="M97">
            <v>0</v>
          </cell>
          <cell r="N97">
            <v>0</v>
          </cell>
          <cell r="O97">
            <v>30</v>
          </cell>
        </row>
        <row r="98">
          <cell r="A98" t="str">
            <v>72021</v>
          </cell>
          <cell r="B98" t="str">
            <v>Ферромарганец</v>
          </cell>
          <cell r="C98" t="str">
            <v>07518544</v>
          </cell>
          <cell r="D98" t="str">
            <v>ОАО "ЗАВОД ТРАНСМАШ"</v>
          </cell>
          <cell r="E98">
            <v>40</v>
          </cell>
          <cell r="F98">
            <v>40</v>
          </cell>
          <cell r="G98">
            <v>0</v>
          </cell>
          <cell r="H98">
            <v>0</v>
          </cell>
          <cell r="I98">
            <v>0</v>
          </cell>
          <cell r="J98">
            <v>40</v>
          </cell>
        </row>
        <row r="99">
          <cell r="A99" t="str">
            <v>72021</v>
          </cell>
          <cell r="B99" t="str">
            <v>Ферромарганец</v>
          </cell>
          <cell r="C99" t="str">
            <v>22320780</v>
          </cell>
          <cell r="D99" t="str">
            <v>ЗАО "ДОН"</v>
          </cell>
          <cell r="E99">
            <v>10</v>
          </cell>
          <cell r="F99">
            <v>20</v>
          </cell>
          <cell r="G99">
            <v>10</v>
          </cell>
          <cell r="H99">
            <v>10</v>
          </cell>
          <cell r="I99">
            <v>20</v>
          </cell>
          <cell r="J99">
            <v>10</v>
          </cell>
          <cell r="K99">
            <v>20</v>
          </cell>
          <cell r="L99">
            <v>10</v>
          </cell>
        </row>
        <row r="100">
          <cell r="A100" t="str">
            <v>72021</v>
          </cell>
          <cell r="B100" t="str">
            <v>Ферромарганец</v>
          </cell>
          <cell r="C100" t="str">
            <v>40593062</v>
          </cell>
          <cell r="D100" t="str">
            <v>ООО"ЗАВОД МЕТАЛЛОИЗДЕЛИЙ"</v>
          </cell>
          <cell r="E100">
            <v>8</v>
          </cell>
          <cell r="F100">
            <v>8</v>
          </cell>
          <cell r="G100">
            <v>6</v>
          </cell>
          <cell r="H100">
            <v>8</v>
          </cell>
          <cell r="I100">
            <v>8</v>
          </cell>
          <cell r="J100">
            <v>8</v>
          </cell>
          <cell r="K100">
            <v>8</v>
          </cell>
          <cell r="L100">
            <v>8</v>
          </cell>
        </row>
        <row r="101">
          <cell r="A101" t="str">
            <v>72021</v>
          </cell>
          <cell r="B101" t="str">
            <v>Ферромарганец</v>
          </cell>
          <cell r="C101" t="str">
            <v>27178192</v>
          </cell>
          <cell r="D101" t="str">
            <v>ООО ПКФ "АГРОДРОБМАШСЕРВИС"</v>
          </cell>
          <cell r="E101">
            <v>20</v>
          </cell>
          <cell r="F101">
            <v>15</v>
          </cell>
          <cell r="G101">
            <v>20</v>
          </cell>
          <cell r="H101">
            <v>15</v>
          </cell>
          <cell r="I101">
            <v>20</v>
          </cell>
          <cell r="J101">
            <v>15</v>
          </cell>
        </row>
        <row r="102">
          <cell r="A102" t="str">
            <v>72021</v>
          </cell>
          <cell r="B102" t="str">
            <v>Ферромарганец</v>
          </cell>
          <cell r="C102" t="str">
            <v>22268758</v>
          </cell>
          <cell r="D102" t="str">
            <v>ОАО БТПП"ИНСТРУМЕНТ-3"</v>
          </cell>
          <cell r="E102">
            <v>30</v>
          </cell>
          <cell r="F102">
            <v>30</v>
          </cell>
          <cell r="G102">
            <v>0</v>
          </cell>
          <cell r="H102">
            <v>0</v>
          </cell>
          <cell r="I102">
            <v>0</v>
          </cell>
          <cell r="J102">
            <v>30</v>
          </cell>
        </row>
        <row r="103">
          <cell r="A103" t="str">
            <v>72021</v>
          </cell>
          <cell r="B103" t="str">
            <v>Ферромарганец</v>
          </cell>
          <cell r="C103" t="str">
            <v>07514311</v>
          </cell>
          <cell r="D103" t="str">
            <v>ОАО"БКМПО"</v>
          </cell>
          <cell r="E103">
            <v>15</v>
          </cell>
          <cell r="F103">
            <v>14</v>
          </cell>
          <cell r="G103">
            <v>15</v>
          </cell>
          <cell r="H103">
            <v>14</v>
          </cell>
          <cell r="I103">
            <v>0</v>
          </cell>
          <cell r="J103">
            <v>0</v>
          </cell>
          <cell r="K103">
            <v>0</v>
          </cell>
          <cell r="L103">
            <v>0</v>
          </cell>
          <cell r="M103">
            <v>15</v>
          </cell>
          <cell r="N103">
            <v>0</v>
          </cell>
          <cell r="O103">
            <v>14</v>
          </cell>
        </row>
        <row r="104">
          <cell r="A104" t="str">
            <v>72021</v>
          </cell>
          <cell r="B104" t="str">
            <v>Ферромарганец</v>
          </cell>
          <cell r="C104" t="str">
            <v>07519550</v>
          </cell>
          <cell r="D104" t="str">
            <v>ОАО"ВОЛГОГРАДСКИЙ СУДОСТРОИТЕЛЬНЫЙ ЗАВОД"</v>
          </cell>
          <cell r="E104">
            <v>10</v>
          </cell>
          <cell r="F104">
            <v>18</v>
          </cell>
          <cell r="G104">
            <v>10</v>
          </cell>
          <cell r="H104">
            <v>18</v>
          </cell>
          <cell r="I104">
            <v>0</v>
          </cell>
          <cell r="J104">
            <v>0</v>
          </cell>
          <cell r="K104">
            <v>18</v>
          </cell>
        </row>
        <row r="105">
          <cell r="A105" t="str">
            <v>72021</v>
          </cell>
          <cell r="B105" t="str">
            <v>Ферромарганец</v>
          </cell>
          <cell r="C105" t="str">
            <v>18486670</v>
          </cell>
          <cell r="D105" t="str">
            <v>ООО "ВЕНСТРОЙКОМПЛЕКТ"</v>
          </cell>
          <cell r="E105">
            <v>28</v>
          </cell>
          <cell r="F105">
            <v>28</v>
          </cell>
          <cell r="G105">
            <v>28</v>
          </cell>
        </row>
        <row r="106">
          <cell r="A106" t="str">
            <v>72021</v>
          </cell>
          <cell r="B106" t="str">
            <v>Ферромарганец</v>
          </cell>
          <cell r="C106" t="str">
            <v>48265127</v>
          </cell>
          <cell r="D106" t="str">
            <v>ЗАО "КОМЗ-ЭКСПОРТ"</v>
          </cell>
          <cell r="E106">
            <v>4</v>
          </cell>
          <cell r="F106">
            <v>14</v>
          </cell>
          <cell r="G106">
            <v>5</v>
          </cell>
          <cell r="H106">
            <v>2</v>
          </cell>
          <cell r="I106">
            <v>4</v>
          </cell>
          <cell r="J106">
            <v>4</v>
          </cell>
          <cell r="K106">
            <v>14</v>
          </cell>
          <cell r="L106">
            <v>5</v>
          </cell>
          <cell r="M106">
            <v>0</v>
          </cell>
          <cell r="N106">
            <v>2</v>
          </cell>
        </row>
        <row r="107">
          <cell r="A107" t="str">
            <v>72021</v>
          </cell>
          <cell r="B107" t="str">
            <v>Ферромарганец</v>
          </cell>
          <cell r="C107" t="str">
            <v>03697036</v>
          </cell>
          <cell r="D107" t="str">
            <v>АООТ БАЗА СНАБЖЕНИЯ 'СИБИРСКАЯ'</v>
          </cell>
          <cell r="E107">
            <v>23</v>
          </cell>
          <cell r="F107">
            <v>23</v>
          </cell>
          <cell r="G107">
            <v>0</v>
          </cell>
          <cell r="H107">
            <v>23</v>
          </cell>
        </row>
        <row r="108">
          <cell r="A108" t="str">
            <v>72021</v>
          </cell>
          <cell r="B108" t="str">
            <v>Ферромарганец</v>
          </cell>
          <cell r="C108" t="str">
            <v>46204995</v>
          </cell>
          <cell r="D108" t="str">
            <v>ЗАО "МЕЖГОСМЕТИЗ"</v>
          </cell>
          <cell r="E108">
            <v>9</v>
          </cell>
          <cell r="F108">
            <v>13</v>
          </cell>
          <cell r="G108">
            <v>9</v>
          </cell>
          <cell r="H108">
            <v>9</v>
          </cell>
          <cell r="I108">
            <v>0</v>
          </cell>
          <cell r="J108">
            <v>0</v>
          </cell>
          <cell r="K108">
            <v>0</v>
          </cell>
          <cell r="L108">
            <v>0</v>
          </cell>
          <cell r="M108">
            <v>0</v>
          </cell>
          <cell r="N108">
            <v>0</v>
          </cell>
          <cell r="O108">
            <v>13</v>
          </cell>
        </row>
        <row r="109">
          <cell r="A109" t="str">
            <v>72021</v>
          </cell>
          <cell r="B109" t="str">
            <v>Ферромарганец</v>
          </cell>
          <cell r="C109" t="str">
            <v>17407697</v>
          </cell>
          <cell r="D109" t="str">
            <v>АКЦИОНЕРНОЕ ОБЩЕСТВО ОТКРЫТОГО ТИПА "ИЖСТАЛЬ"</v>
          </cell>
          <cell r="E109">
            <v>19</v>
          </cell>
          <cell r="F109">
            <v>19</v>
          </cell>
        </row>
        <row r="110">
          <cell r="A110" t="str">
            <v>72021</v>
          </cell>
          <cell r="B110" t="str">
            <v>Ферромарганец</v>
          </cell>
          <cell r="C110" t="str">
            <v>05808184</v>
          </cell>
          <cell r="D110" t="str">
            <v>ОАО"ТРАНСФОРМАТОР"</v>
          </cell>
          <cell r="E110">
            <v>9</v>
          </cell>
          <cell r="F110">
            <v>9</v>
          </cell>
          <cell r="G110">
            <v>9</v>
          </cell>
          <cell r="H110">
            <v>9</v>
          </cell>
          <cell r="I110">
            <v>0</v>
          </cell>
          <cell r="J110">
            <v>0</v>
          </cell>
          <cell r="K110">
            <v>9</v>
          </cell>
        </row>
        <row r="111">
          <cell r="A111" t="str">
            <v>72021</v>
          </cell>
          <cell r="B111" t="str">
            <v>Ферромарганец</v>
          </cell>
          <cell r="C111" t="str">
            <v>32087468</v>
          </cell>
          <cell r="D111" t="str">
            <v>ДГУП "РОСТЭК-БРЯНСК"</v>
          </cell>
          <cell r="E111">
            <v>17</v>
          </cell>
          <cell r="F111">
            <v>17</v>
          </cell>
          <cell r="G111">
            <v>0</v>
          </cell>
          <cell r="H111">
            <v>0</v>
          </cell>
          <cell r="I111">
            <v>0</v>
          </cell>
          <cell r="J111">
            <v>0</v>
          </cell>
          <cell r="K111">
            <v>0</v>
          </cell>
          <cell r="L111">
            <v>17</v>
          </cell>
        </row>
        <row r="112">
          <cell r="A112" t="str">
            <v>72021</v>
          </cell>
          <cell r="B112" t="str">
            <v>Ферромарганец</v>
          </cell>
          <cell r="C112" t="str">
            <v>ООО "ЛЕСТА+"</v>
          </cell>
          <cell r="D112" t="str">
            <v>ООО "ЛЕСТА+"</v>
          </cell>
          <cell r="E112">
            <v>16</v>
          </cell>
          <cell r="F112">
            <v>0</v>
          </cell>
          <cell r="G112">
            <v>0</v>
          </cell>
          <cell r="H112">
            <v>0</v>
          </cell>
          <cell r="I112">
            <v>0</v>
          </cell>
          <cell r="J112">
            <v>0</v>
          </cell>
          <cell r="K112">
            <v>0</v>
          </cell>
          <cell r="L112">
            <v>16</v>
          </cell>
        </row>
        <row r="113">
          <cell r="A113" t="str">
            <v>72021</v>
          </cell>
          <cell r="B113" t="str">
            <v>Ферромарганец</v>
          </cell>
          <cell r="C113" t="str">
            <v>05785164</v>
          </cell>
          <cell r="D113" t="str">
            <v>ОАО "АЧИНСКИЙ ГЛИНОЗЕМНЫЙ КОМБИНАТ"</v>
          </cell>
          <cell r="E113">
            <v>15</v>
          </cell>
          <cell r="F113">
            <v>15</v>
          </cell>
          <cell r="G113">
            <v>0</v>
          </cell>
          <cell r="H113">
            <v>0</v>
          </cell>
          <cell r="I113">
            <v>0</v>
          </cell>
          <cell r="J113">
            <v>0</v>
          </cell>
          <cell r="K113">
            <v>0</v>
          </cell>
          <cell r="L113">
            <v>15</v>
          </cell>
        </row>
        <row r="114">
          <cell r="A114" t="str">
            <v>72021</v>
          </cell>
          <cell r="B114" t="str">
            <v>Ферромарганец</v>
          </cell>
          <cell r="C114" t="str">
            <v>01055859</v>
          </cell>
          <cell r="D114" t="str">
            <v>ОАО "ЛОСИНООСТРОВСКИЙ ЭЛЕКТРОДНЫЙ ЗАВОД"</v>
          </cell>
          <cell r="E114">
            <v>14</v>
          </cell>
          <cell r="F114">
            <v>14</v>
          </cell>
          <cell r="G114">
            <v>0</v>
          </cell>
          <cell r="H114">
            <v>0</v>
          </cell>
          <cell r="I114">
            <v>0</v>
          </cell>
          <cell r="J114">
            <v>0</v>
          </cell>
          <cell r="K114">
            <v>0</v>
          </cell>
          <cell r="L114">
            <v>14</v>
          </cell>
        </row>
        <row r="115">
          <cell r="A115" t="str">
            <v>72021</v>
          </cell>
          <cell r="B115" t="str">
            <v>Ферромарганец</v>
          </cell>
          <cell r="C115" t="str">
            <v>35900237</v>
          </cell>
          <cell r="D115" t="str">
            <v>МОСКОВСКАЯ ТЕРРИТОРИАЛЬНАЯ ФИРМА "КОСМОСТ" Ф-Л ОАО "МОСТОТРЕСТ"</v>
          </cell>
          <cell r="E115">
            <v>14</v>
          </cell>
          <cell r="F115">
            <v>14</v>
          </cell>
          <cell r="G115">
            <v>0</v>
          </cell>
          <cell r="H115">
            <v>0</v>
          </cell>
          <cell r="I115">
            <v>0</v>
          </cell>
          <cell r="J115">
            <v>0</v>
          </cell>
          <cell r="K115">
            <v>0</v>
          </cell>
          <cell r="L115">
            <v>14</v>
          </cell>
        </row>
        <row r="116">
          <cell r="A116" t="str">
            <v>72021</v>
          </cell>
          <cell r="B116" t="str">
            <v>Ферромарганец</v>
          </cell>
          <cell r="C116" t="str">
            <v>05785342</v>
          </cell>
          <cell r="D116" t="str">
            <v>ОАО "НОВОСИБИРСКИЙ ОЛОВЯННЫЙ КОМБИНАТ"</v>
          </cell>
          <cell r="E116">
            <v>13</v>
          </cell>
          <cell r="F116">
            <v>13</v>
          </cell>
        </row>
        <row r="117">
          <cell r="A117" t="str">
            <v>72021</v>
          </cell>
          <cell r="B117" t="str">
            <v>Ферромарганец</v>
          </cell>
          <cell r="C117" t="str">
            <v>35308444</v>
          </cell>
          <cell r="D117" t="str">
            <v>ЗАО "ДЖИНКО"</v>
          </cell>
          <cell r="E117">
            <v>13</v>
          </cell>
          <cell r="F117">
            <v>13</v>
          </cell>
          <cell r="G117">
            <v>13</v>
          </cell>
        </row>
        <row r="118">
          <cell r="A118" t="str">
            <v>72021</v>
          </cell>
          <cell r="B118" t="str">
            <v>Ферромарганец</v>
          </cell>
          <cell r="C118" t="str">
            <v>41692582</v>
          </cell>
          <cell r="D118" t="str">
            <v>ООО ТД "ОРЕЛСТАЛЬМЕТИЗ"</v>
          </cell>
          <cell r="E118">
            <v>13</v>
          </cell>
        </row>
        <row r="119">
          <cell r="A119" t="str">
            <v>72021</v>
          </cell>
          <cell r="B119" t="str">
            <v>Ферромарганец</v>
          </cell>
          <cell r="C119" t="str">
            <v>05480358</v>
          </cell>
          <cell r="D119" t="str">
            <v>ОАО "ЗАПСИБГАЗПРОМ" РАО "ГАЗПРОМ"</v>
          </cell>
          <cell r="E119">
            <v>12</v>
          </cell>
          <cell r="F119">
            <v>12</v>
          </cell>
          <cell r="G119">
            <v>0</v>
          </cell>
          <cell r="H119">
            <v>0</v>
          </cell>
          <cell r="I119">
            <v>0</v>
          </cell>
          <cell r="J119">
            <v>0</v>
          </cell>
          <cell r="K119">
            <v>0</v>
          </cell>
          <cell r="L119">
            <v>12</v>
          </cell>
        </row>
        <row r="120">
          <cell r="A120" t="str">
            <v>72021</v>
          </cell>
          <cell r="B120" t="str">
            <v>Ферромарганец</v>
          </cell>
          <cell r="C120" t="str">
            <v>41637695</v>
          </cell>
          <cell r="D120" t="str">
            <v>ООО "РОТЕКС-К"</v>
          </cell>
          <cell r="E120">
            <v>4</v>
          </cell>
          <cell r="F120">
            <v>4</v>
          </cell>
          <cell r="G120">
            <v>4</v>
          </cell>
          <cell r="H120">
            <v>4</v>
          </cell>
        </row>
        <row r="121">
          <cell r="A121" t="str">
            <v>72021</v>
          </cell>
          <cell r="B121" t="str">
            <v>Ферромарганец</v>
          </cell>
          <cell r="C121" t="str">
            <v>01399702</v>
          </cell>
          <cell r="D121" t="str">
            <v>ОАО "УРАЛХИММОНТАЖ"</v>
          </cell>
          <cell r="E121">
            <v>11</v>
          </cell>
          <cell r="F121">
            <v>11</v>
          </cell>
          <cell r="G121">
            <v>0</v>
          </cell>
          <cell r="H121">
            <v>11</v>
          </cell>
        </row>
        <row r="122">
          <cell r="A122" t="str">
            <v>72021</v>
          </cell>
          <cell r="B122" t="str">
            <v>Ферромарганец</v>
          </cell>
          <cell r="C122" t="str">
            <v>00232934</v>
          </cell>
          <cell r="D122" t="str">
            <v>АО "АВТОВАЗ" МЕТСНАБ</v>
          </cell>
          <cell r="E122">
            <v>10</v>
          </cell>
          <cell r="F122">
            <v>10</v>
          </cell>
          <cell r="G122">
            <v>0</v>
          </cell>
          <cell r="H122">
            <v>0</v>
          </cell>
          <cell r="I122">
            <v>0</v>
          </cell>
          <cell r="J122">
            <v>0</v>
          </cell>
          <cell r="K122">
            <v>0</v>
          </cell>
          <cell r="L122">
            <v>10</v>
          </cell>
        </row>
        <row r="123">
          <cell r="A123" t="str">
            <v>72021</v>
          </cell>
          <cell r="B123" t="str">
            <v>Ферромарганец</v>
          </cell>
          <cell r="C123" t="str">
            <v>05799321</v>
          </cell>
          <cell r="D123" t="str">
            <v>АО "Белэнергомаш"</v>
          </cell>
          <cell r="E123">
            <v>10</v>
          </cell>
        </row>
        <row r="124">
          <cell r="A124" t="str">
            <v>72021</v>
          </cell>
          <cell r="B124" t="str">
            <v>Ферромарганец</v>
          </cell>
          <cell r="C124" t="str">
            <v>11879343</v>
          </cell>
          <cell r="D124" t="str">
            <v>ТОО "АВИАЛЬ"</v>
          </cell>
          <cell r="E124">
            <v>10</v>
          </cell>
        </row>
        <row r="125">
          <cell r="A125" t="str">
            <v>72021</v>
          </cell>
          <cell r="B125" t="str">
            <v>Ферромарганец</v>
          </cell>
          <cell r="C125" t="str">
            <v>42489854</v>
          </cell>
          <cell r="D125" t="str">
            <v>ЗАО"УРАЛВТОРМЕТ"</v>
          </cell>
          <cell r="E125">
            <v>10</v>
          </cell>
          <cell r="F125">
            <v>10</v>
          </cell>
          <cell r="G125">
            <v>0</v>
          </cell>
          <cell r="H125">
            <v>0</v>
          </cell>
          <cell r="I125">
            <v>0</v>
          </cell>
          <cell r="J125">
            <v>0</v>
          </cell>
          <cell r="K125">
            <v>0</v>
          </cell>
          <cell r="L125">
            <v>0</v>
          </cell>
          <cell r="M125">
            <v>10</v>
          </cell>
        </row>
        <row r="126">
          <cell r="A126" t="str">
            <v>72021</v>
          </cell>
          <cell r="B126" t="str">
            <v>Ферромарганец</v>
          </cell>
          <cell r="C126" t="str">
            <v>05786040</v>
          </cell>
          <cell r="D126" t="str">
            <v>ОАО "ЧЕБОКСАРСКИЙ АГРЕГАТНЫЙ ЗАВОД"</v>
          </cell>
          <cell r="E126">
            <v>7</v>
          </cell>
          <cell r="F126">
            <v>7</v>
          </cell>
          <cell r="G126">
            <v>0</v>
          </cell>
          <cell r="H126">
            <v>0</v>
          </cell>
          <cell r="I126">
            <v>0</v>
          </cell>
          <cell r="J126">
            <v>0</v>
          </cell>
          <cell r="K126">
            <v>0</v>
          </cell>
          <cell r="L126">
            <v>7</v>
          </cell>
        </row>
        <row r="127">
          <cell r="A127" t="str">
            <v>72021</v>
          </cell>
          <cell r="B127" t="str">
            <v>Ферромарганец</v>
          </cell>
          <cell r="C127" t="str">
            <v>40592252</v>
          </cell>
          <cell r="D127" t="str">
            <v>ЗАО  "ДОНКУЗЛИТМАШ"</v>
          </cell>
          <cell r="E127">
            <v>5</v>
          </cell>
          <cell r="F127">
            <v>5</v>
          </cell>
          <cell r="G127">
            <v>0</v>
          </cell>
          <cell r="H127">
            <v>0</v>
          </cell>
          <cell r="I127">
            <v>0</v>
          </cell>
          <cell r="J127">
            <v>0</v>
          </cell>
          <cell r="K127">
            <v>0</v>
          </cell>
          <cell r="L127">
            <v>5</v>
          </cell>
        </row>
        <row r="128">
          <cell r="A128" t="str">
            <v>72021</v>
          </cell>
          <cell r="B128" t="str">
            <v>Ферромарганец</v>
          </cell>
          <cell r="C128" t="str">
            <v>04767951</v>
          </cell>
          <cell r="D128" t="str">
            <v>ЗАО "СТАВРОПОЛЬТЕХМОНТАЖ"</v>
          </cell>
          <cell r="E128">
            <v>2</v>
          </cell>
          <cell r="F128">
            <v>2</v>
          </cell>
          <cell r="G128">
            <v>0</v>
          </cell>
          <cell r="H128">
            <v>0</v>
          </cell>
          <cell r="I128">
            <v>0</v>
          </cell>
          <cell r="J128">
            <v>0</v>
          </cell>
          <cell r="K128">
            <v>0</v>
          </cell>
          <cell r="L128">
            <v>0</v>
          </cell>
          <cell r="M128">
            <v>2</v>
          </cell>
        </row>
        <row r="129">
          <cell r="A129" t="str">
            <v>72021</v>
          </cell>
          <cell r="B129" t="str">
            <v>Ферромарганец</v>
          </cell>
          <cell r="C129" t="str">
            <v>43927718</v>
          </cell>
          <cell r="D129" t="str">
            <v>ЗАО "ЦВЕТМЕТСЕРВИС"</v>
          </cell>
          <cell r="E129">
            <v>2</v>
          </cell>
          <cell r="F129">
            <v>2</v>
          </cell>
          <cell r="G129">
            <v>0</v>
          </cell>
          <cell r="H129">
            <v>0</v>
          </cell>
          <cell r="I129">
            <v>0</v>
          </cell>
          <cell r="J129">
            <v>2</v>
          </cell>
        </row>
        <row r="130">
          <cell r="A130" t="str">
            <v>72021</v>
          </cell>
          <cell r="B130" t="str">
            <v>Ферромарганец</v>
          </cell>
          <cell r="C130" t="str">
            <v>48224281</v>
          </cell>
          <cell r="D130" t="str">
            <v>ООО"КОМЗ-ИНВЕСТ"</v>
          </cell>
          <cell r="E130">
            <v>2</v>
          </cell>
          <cell r="F130">
            <v>2</v>
          </cell>
          <cell r="G130">
            <v>0</v>
          </cell>
          <cell r="H130">
            <v>0</v>
          </cell>
          <cell r="I130">
            <v>2</v>
          </cell>
        </row>
        <row r="131">
          <cell r="A131" t="str">
            <v>72021</v>
          </cell>
          <cell r="B131" t="str">
            <v>Ферромарганец</v>
          </cell>
          <cell r="C131" t="str">
            <v>17200068</v>
          </cell>
          <cell r="D131" t="str">
            <v>ООО КАБЕЛЬНАЯ КОМПАНИЯ "ГРИФ-СВЭЛ"</v>
          </cell>
          <cell r="E131">
            <v>1</v>
          </cell>
          <cell r="F131">
            <v>1</v>
          </cell>
          <cell r="G131">
            <v>1</v>
          </cell>
        </row>
        <row r="132">
          <cell r="B132" t="str">
            <v>Ферромарганец Всего</v>
          </cell>
          <cell r="C132">
            <v>4658</v>
          </cell>
          <cell r="D132">
            <v>8507</v>
          </cell>
          <cell r="E132">
            <v>4658</v>
          </cell>
          <cell r="F132">
            <v>8507</v>
          </cell>
          <cell r="G132">
            <v>9785</v>
          </cell>
          <cell r="H132">
            <v>8414</v>
          </cell>
          <cell r="I132">
            <v>5228</v>
          </cell>
          <cell r="J132">
            <v>7282</v>
          </cell>
          <cell r="K132">
            <v>7592</v>
          </cell>
          <cell r="L132">
            <v>9095</v>
          </cell>
          <cell r="M132">
            <v>5696</v>
          </cell>
          <cell r="N132">
            <v>12037</v>
          </cell>
          <cell r="O132">
            <v>15092</v>
          </cell>
        </row>
        <row r="133">
          <cell r="A133" t="str">
            <v>72022</v>
          </cell>
          <cell r="B133" t="str">
            <v>Ферросилиций</v>
          </cell>
          <cell r="C133" t="str">
            <v>48243060</v>
          </cell>
          <cell r="D133" t="str">
            <v>ООО "СТРОЙДЕТАЛЬ-С"</v>
          </cell>
          <cell r="E133">
            <v>138</v>
          </cell>
          <cell r="F133">
            <v>400</v>
          </cell>
          <cell r="G133">
            <v>138</v>
          </cell>
          <cell r="H133">
            <v>138</v>
          </cell>
          <cell r="I133">
            <v>0</v>
          </cell>
          <cell r="J133">
            <v>0</v>
          </cell>
          <cell r="K133">
            <v>0</v>
          </cell>
          <cell r="L133">
            <v>0</v>
          </cell>
          <cell r="M133">
            <v>400</v>
          </cell>
        </row>
        <row r="134">
          <cell r="A134" t="str">
            <v>72022</v>
          </cell>
          <cell r="B134" t="str">
            <v>Ферросилиций</v>
          </cell>
          <cell r="C134" t="str">
            <v>00186269</v>
          </cell>
          <cell r="D134" t="str">
            <v>ОАО "Нижнетагильский металлургический комбинат"</v>
          </cell>
          <cell r="E134">
            <v>203</v>
          </cell>
          <cell r="F134">
            <v>48</v>
          </cell>
          <cell r="G134">
            <v>69</v>
          </cell>
          <cell r="H134">
            <v>203</v>
          </cell>
          <cell r="I134">
            <v>69</v>
          </cell>
          <cell r="J134">
            <v>48</v>
          </cell>
          <cell r="K134">
            <v>69</v>
          </cell>
          <cell r="L134">
            <v>48</v>
          </cell>
          <cell r="M134">
            <v>69</v>
          </cell>
          <cell r="N134">
            <v>70</v>
          </cell>
          <cell r="O134">
            <v>69</v>
          </cell>
        </row>
        <row r="135">
          <cell r="A135" t="str">
            <v>72022</v>
          </cell>
          <cell r="B135" t="str">
            <v>Ферросилиций</v>
          </cell>
          <cell r="C135" t="str">
            <v>00288403</v>
          </cell>
          <cell r="D135" t="str">
            <v xml:space="preserve"> АООТ"СУКРЕМЛЬСКИЙ ЧУГУНОЛИТЕЙНЫЙ     ЗАВОД(КРОНТИФ)"</v>
          </cell>
          <cell r="E135">
            <v>20</v>
          </cell>
          <cell r="F135">
            <v>417</v>
          </cell>
          <cell r="G135">
            <v>417</v>
          </cell>
          <cell r="H135">
            <v>417</v>
          </cell>
        </row>
        <row r="136">
          <cell r="A136" t="str">
            <v>72022</v>
          </cell>
          <cell r="B136" t="str">
            <v>Ферросилиций</v>
          </cell>
          <cell r="C136" t="str">
            <v>22227052</v>
          </cell>
          <cell r="D136" t="str">
            <v>АОЗТ "ВЛАДИ-БЕЛ"</v>
          </cell>
          <cell r="E136">
            <v>70</v>
          </cell>
          <cell r="F136">
            <v>69</v>
          </cell>
          <cell r="G136">
            <v>70</v>
          </cell>
          <cell r="H136">
            <v>69</v>
          </cell>
          <cell r="I136">
            <v>65</v>
          </cell>
          <cell r="J136">
            <v>69</v>
          </cell>
          <cell r="K136">
            <v>69</v>
          </cell>
          <cell r="L136">
            <v>69</v>
          </cell>
          <cell r="M136">
            <v>70</v>
          </cell>
          <cell r="N136">
            <v>69</v>
          </cell>
          <cell r="O136">
            <v>65</v>
          </cell>
        </row>
        <row r="137">
          <cell r="A137" t="str">
            <v>72022</v>
          </cell>
          <cell r="B137" t="str">
            <v>Ферросилиций</v>
          </cell>
          <cell r="C137" t="str">
            <v>05799321</v>
          </cell>
          <cell r="D137" t="str">
            <v>АО "Белэнергомаш"</v>
          </cell>
          <cell r="E137">
            <v>70</v>
          </cell>
          <cell r="F137">
            <v>134</v>
          </cell>
          <cell r="G137">
            <v>136</v>
          </cell>
          <cell r="H137">
            <v>70</v>
          </cell>
          <cell r="I137">
            <v>134</v>
          </cell>
          <cell r="J137">
            <v>136</v>
          </cell>
          <cell r="K137">
            <v>0</v>
          </cell>
          <cell r="L137">
            <v>70</v>
          </cell>
          <cell r="M137">
            <v>134</v>
          </cell>
          <cell r="N137">
            <v>0</v>
          </cell>
          <cell r="O137">
            <v>136</v>
          </cell>
        </row>
        <row r="138">
          <cell r="A138" t="str">
            <v>72022</v>
          </cell>
          <cell r="B138" t="str">
            <v>Ферросилиций</v>
          </cell>
          <cell r="C138" t="str">
            <v>00195819</v>
          </cell>
          <cell r="D138" t="str">
            <v>ОАО "ПЕРМЦВЕТМЕТ"</v>
          </cell>
          <cell r="E138">
            <v>40</v>
          </cell>
          <cell r="F138">
            <v>40</v>
          </cell>
          <cell r="G138">
            <v>40</v>
          </cell>
          <cell r="H138">
            <v>40</v>
          </cell>
          <cell r="I138">
            <v>60</v>
          </cell>
          <cell r="J138">
            <v>60</v>
          </cell>
          <cell r="K138">
            <v>60</v>
          </cell>
        </row>
        <row r="139">
          <cell r="A139" t="str">
            <v>72022</v>
          </cell>
          <cell r="B139" t="str">
            <v>Ферросилиций</v>
          </cell>
          <cell r="C139" t="str">
            <v>00288372</v>
          </cell>
          <cell r="D139" t="str">
            <v>ОАО "САНТЕХЛИТ"</v>
          </cell>
          <cell r="E139">
            <v>130</v>
          </cell>
          <cell r="F139">
            <v>130</v>
          </cell>
          <cell r="G139">
            <v>130</v>
          </cell>
          <cell r="H139">
            <v>130</v>
          </cell>
          <cell r="I139">
            <v>0</v>
          </cell>
          <cell r="J139">
            <v>130</v>
          </cell>
          <cell r="K139">
            <v>0</v>
          </cell>
          <cell r="L139">
            <v>0</v>
          </cell>
          <cell r="M139">
            <v>0</v>
          </cell>
          <cell r="N139">
            <v>130</v>
          </cell>
        </row>
        <row r="140">
          <cell r="A140" t="str">
            <v>72022</v>
          </cell>
          <cell r="B140" t="str">
            <v>Ферросилиций</v>
          </cell>
          <cell r="C140" t="str">
            <v>45965284</v>
          </cell>
          <cell r="D140" t="str">
            <v>ООО "ГИДРОМАШ" Т.364250</v>
          </cell>
          <cell r="E140">
            <v>69</v>
          </cell>
          <cell r="F140">
            <v>69</v>
          </cell>
          <cell r="G140">
            <v>69</v>
          </cell>
          <cell r="H140">
            <v>69</v>
          </cell>
          <cell r="I140">
            <v>0</v>
          </cell>
          <cell r="J140">
            <v>0</v>
          </cell>
          <cell r="K140">
            <v>0</v>
          </cell>
          <cell r="L140">
            <v>0</v>
          </cell>
          <cell r="M140">
            <v>0</v>
          </cell>
          <cell r="N140">
            <v>0</v>
          </cell>
          <cell r="O140">
            <v>69</v>
          </cell>
        </row>
        <row r="141">
          <cell r="A141" t="str">
            <v>72022</v>
          </cell>
          <cell r="B141" t="str">
            <v>Ферросилиций</v>
          </cell>
          <cell r="C141" t="str">
            <v>00186602</v>
          </cell>
          <cell r="D141" t="str">
            <v>ОАО"ТАГАНРОГСКИЙ МЕТАЛЛУРГИЧЕСКИЙ ЗАВОД"</v>
          </cell>
          <cell r="E141">
            <v>139</v>
          </cell>
        </row>
        <row r="142">
          <cell r="A142" t="str">
            <v>72022</v>
          </cell>
          <cell r="B142" t="str">
            <v>Ферросилиций</v>
          </cell>
          <cell r="C142" t="str">
            <v>00186252</v>
          </cell>
          <cell r="D142" t="str">
            <v>ОАО "СУЛИНСКИЙ МЕТАЛЛУРГИЧЕСКИЙ ЗАВОД"</v>
          </cell>
          <cell r="E142">
            <v>68</v>
          </cell>
          <cell r="F142">
            <v>65</v>
          </cell>
          <cell r="G142">
            <v>68</v>
          </cell>
          <cell r="H142">
            <v>65</v>
          </cell>
          <cell r="I142">
            <v>0</v>
          </cell>
          <cell r="J142">
            <v>0</v>
          </cell>
          <cell r="K142">
            <v>68</v>
          </cell>
          <cell r="L142">
            <v>65</v>
          </cell>
        </row>
        <row r="143">
          <cell r="A143" t="str">
            <v>72022</v>
          </cell>
          <cell r="B143" t="str">
            <v>Ферросилиций</v>
          </cell>
          <cell r="C143" t="str">
            <v>18300062</v>
          </cell>
          <cell r="D143" t="str">
            <v>ООО "СОТЛАЙН"</v>
          </cell>
          <cell r="E143">
            <v>130</v>
          </cell>
          <cell r="F143">
            <v>130</v>
          </cell>
          <cell r="G143">
            <v>130</v>
          </cell>
        </row>
        <row r="144">
          <cell r="A144" t="str">
            <v>72022</v>
          </cell>
          <cell r="B144" t="str">
            <v>Ферросилиций</v>
          </cell>
          <cell r="C144" t="str">
            <v>48576703</v>
          </cell>
          <cell r="D144" t="str">
            <v>ООО "ВИЗ-СТАЛЬ"</v>
          </cell>
          <cell r="E144">
            <v>126</v>
          </cell>
          <cell r="F144">
            <v>126</v>
          </cell>
          <cell r="G144">
            <v>0</v>
          </cell>
          <cell r="H144">
            <v>126</v>
          </cell>
        </row>
        <row r="145">
          <cell r="A145" t="str">
            <v>72022</v>
          </cell>
          <cell r="B145" t="str">
            <v>Ферросилиций</v>
          </cell>
          <cell r="C145" t="str">
            <v>00235565</v>
          </cell>
          <cell r="D145" t="str">
            <v>ОАО "ЗАВОД БЕЛИНСКСЕЛЬМАШ"</v>
          </cell>
          <cell r="E145">
            <v>69</v>
          </cell>
          <cell r="F145">
            <v>69</v>
          </cell>
        </row>
        <row r="146">
          <cell r="A146" t="str">
            <v>72022</v>
          </cell>
          <cell r="B146" t="str">
            <v>Ферросилиций</v>
          </cell>
          <cell r="C146" t="str">
            <v>22275002</v>
          </cell>
          <cell r="D146" t="str">
            <v>ИЧП "ЛЮ-МАР"</v>
          </cell>
          <cell r="E146">
            <v>68</v>
          </cell>
        </row>
        <row r="147">
          <cell r="A147" t="str">
            <v>72022</v>
          </cell>
          <cell r="B147" t="str">
            <v>Ферросилиций</v>
          </cell>
          <cell r="C147" t="str">
            <v>12462473</v>
          </cell>
          <cell r="D147" t="str">
            <v>ОАО "ВАНАДИЙ-ТУЛАЧЕРМЕТ"</v>
          </cell>
          <cell r="E147">
            <v>66</v>
          </cell>
          <cell r="F147">
            <v>66</v>
          </cell>
          <cell r="G147">
            <v>0</v>
          </cell>
          <cell r="H147">
            <v>0</v>
          </cell>
          <cell r="I147">
            <v>66</v>
          </cell>
        </row>
        <row r="148">
          <cell r="A148" t="str">
            <v>72022</v>
          </cell>
          <cell r="B148" t="str">
            <v>Ферросилиций</v>
          </cell>
          <cell r="C148" t="str">
            <v>08612116</v>
          </cell>
          <cell r="D148" t="str">
            <v>КОМБИНАТ "БЕРЕЗКА"</v>
          </cell>
          <cell r="E148">
            <v>65</v>
          </cell>
        </row>
        <row r="149">
          <cell r="A149" t="str">
            <v>72022</v>
          </cell>
          <cell r="B149" t="str">
            <v>Ферросилиций</v>
          </cell>
          <cell r="C149" t="str">
            <v>10396565</v>
          </cell>
          <cell r="D149" t="str">
            <v>КРАСНЫЕ БАРРИКАДЫ СУДОСТРОИТ. З-Д АО</v>
          </cell>
          <cell r="E149">
            <v>57</v>
          </cell>
          <cell r="F149">
            <v>57</v>
          </cell>
          <cell r="G149">
            <v>0</v>
          </cell>
          <cell r="H149">
            <v>0</v>
          </cell>
          <cell r="I149">
            <v>0</v>
          </cell>
          <cell r="J149">
            <v>0</v>
          </cell>
          <cell r="K149">
            <v>0</v>
          </cell>
          <cell r="L149">
            <v>0</v>
          </cell>
          <cell r="M149">
            <v>57</v>
          </cell>
        </row>
        <row r="150">
          <cell r="A150" t="str">
            <v>72022</v>
          </cell>
          <cell r="B150" t="str">
            <v>Ферросилиций</v>
          </cell>
          <cell r="C150" t="str">
            <v>45538725</v>
          </cell>
          <cell r="D150" t="str">
            <v>ООО"БАЛТ-ШЕЛЬФ"</v>
          </cell>
          <cell r="E150">
            <v>25</v>
          </cell>
          <cell r="F150">
            <v>25</v>
          </cell>
          <cell r="G150">
            <v>0</v>
          </cell>
          <cell r="H150">
            <v>0</v>
          </cell>
          <cell r="I150">
            <v>25</v>
          </cell>
        </row>
        <row r="151">
          <cell r="A151" t="str">
            <v>72022</v>
          </cell>
          <cell r="B151" t="str">
            <v>Ферросилиций</v>
          </cell>
          <cell r="C151" t="str">
            <v>22244168</v>
          </cell>
          <cell r="D151" t="str">
            <v>ООО "ФИРМА"ПИРС"</v>
          </cell>
          <cell r="E151">
            <v>20</v>
          </cell>
          <cell r="F151">
            <v>20</v>
          </cell>
          <cell r="G151">
            <v>0</v>
          </cell>
          <cell r="H151">
            <v>0</v>
          </cell>
          <cell r="I151">
            <v>0</v>
          </cell>
          <cell r="J151">
            <v>0</v>
          </cell>
          <cell r="K151">
            <v>0</v>
          </cell>
          <cell r="L151">
            <v>0</v>
          </cell>
          <cell r="M151">
            <v>0</v>
          </cell>
          <cell r="N151">
            <v>20</v>
          </cell>
        </row>
        <row r="152">
          <cell r="A152" t="str">
            <v>72022</v>
          </cell>
          <cell r="B152" t="str">
            <v>Ферросилиций</v>
          </cell>
          <cell r="C152" t="str">
            <v>47314332</v>
          </cell>
          <cell r="D152" t="str">
            <v>ЗАО "ФИРМА ТРАНСМЕТ"</v>
          </cell>
          <cell r="E152">
            <v>20</v>
          </cell>
        </row>
        <row r="153">
          <cell r="A153" t="str">
            <v>72022</v>
          </cell>
          <cell r="B153" t="str">
            <v>Ферросилиций</v>
          </cell>
          <cell r="C153" t="str">
            <v>05785922</v>
          </cell>
          <cell r="D153" t="str">
            <v>ОАО "РОСТСЕЛЬМАШ"</v>
          </cell>
          <cell r="E153">
            <v>18</v>
          </cell>
          <cell r="F153">
            <v>18</v>
          </cell>
          <cell r="G153">
            <v>0</v>
          </cell>
          <cell r="H153">
            <v>0</v>
          </cell>
          <cell r="I153">
            <v>0</v>
          </cell>
          <cell r="J153">
            <v>0</v>
          </cell>
          <cell r="K153">
            <v>18</v>
          </cell>
        </row>
        <row r="154">
          <cell r="A154" t="str">
            <v>72022</v>
          </cell>
          <cell r="B154" t="str">
            <v>Ферросилиций</v>
          </cell>
          <cell r="C154" t="str">
            <v>00232934</v>
          </cell>
          <cell r="D154" t="str">
            <v>АО"АВТОВАЗ" МЕТСНАБ</v>
          </cell>
          <cell r="E154">
            <v>14</v>
          </cell>
          <cell r="F154">
            <v>14</v>
          </cell>
          <cell r="G154">
            <v>0</v>
          </cell>
          <cell r="H154">
            <v>0</v>
          </cell>
          <cell r="I154">
            <v>0</v>
          </cell>
          <cell r="J154">
            <v>0</v>
          </cell>
          <cell r="K154">
            <v>0</v>
          </cell>
          <cell r="L154">
            <v>0</v>
          </cell>
          <cell r="M154">
            <v>0</v>
          </cell>
          <cell r="N154">
            <v>0</v>
          </cell>
          <cell r="O154">
            <v>14</v>
          </cell>
        </row>
        <row r="155">
          <cell r="A155" t="str">
            <v>72022</v>
          </cell>
          <cell r="B155" t="str">
            <v>Ферросилиций</v>
          </cell>
          <cell r="C155" t="str">
            <v>00218093</v>
          </cell>
          <cell r="D155" t="str">
            <v>ОАО"РАКИТЯНСКИЙ АРМАТУРНЫЙ ЗАВОД"</v>
          </cell>
          <cell r="E155">
            <v>10</v>
          </cell>
          <cell r="F155">
            <v>10</v>
          </cell>
          <cell r="G155">
            <v>0</v>
          </cell>
          <cell r="H155">
            <v>10</v>
          </cell>
        </row>
        <row r="156">
          <cell r="A156" t="str">
            <v>72022</v>
          </cell>
          <cell r="B156" t="str">
            <v>Ферросилиций</v>
          </cell>
          <cell r="C156" t="str">
            <v>18390763</v>
          </cell>
          <cell r="D156" t="str">
            <v>ООО "КОМПАHИЯ ФЛЕР М"</v>
          </cell>
          <cell r="E156">
            <v>2</v>
          </cell>
          <cell r="F156">
            <v>1</v>
          </cell>
          <cell r="G156">
            <v>2</v>
          </cell>
          <cell r="H156">
            <v>1</v>
          </cell>
          <cell r="I156">
            <v>4</v>
          </cell>
          <cell r="J156">
            <v>0</v>
          </cell>
          <cell r="K156">
            <v>0</v>
          </cell>
          <cell r="L156">
            <v>0</v>
          </cell>
          <cell r="M156">
            <v>1</v>
          </cell>
          <cell r="N156">
            <v>4</v>
          </cell>
        </row>
        <row r="157">
          <cell r="A157" t="str">
            <v>72022</v>
          </cell>
          <cell r="B157" t="str">
            <v>Ферросилиций</v>
          </cell>
          <cell r="C157" t="str">
            <v>26043171</v>
          </cell>
          <cell r="D157" t="str">
            <v>ОАО "СЕВЕРАЛМАЗ"</v>
          </cell>
          <cell r="E157">
            <v>5</v>
          </cell>
          <cell r="F157">
            <v>5</v>
          </cell>
          <cell r="G157">
            <v>0</v>
          </cell>
          <cell r="H157">
            <v>0</v>
          </cell>
          <cell r="I157">
            <v>0</v>
          </cell>
          <cell r="J157">
            <v>0</v>
          </cell>
          <cell r="K157">
            <v>5</v>
          </cell>
        </row>
        <row r="158">
          <cell r="A158" t="str">
            <v>72022</v>
          </cell>
          <cell r="B158" t="str">
            <v>Ферросилиций</v>
          </cell>
          <cell r="C158" t="str">
            <v>46718659</v>
          </cell>
          <cell r="D158" t="str">
            <v>"СЕВЕРБУММАШ", ООО</v>
          </cell>
          <cell r="E158">
            <v>2</v>
          </cell>
          <cell r="F158">
            <v>2</v>
          </cell>
          <cell r="G158">
            <v>2</v>
          </cell>
          <cell r="H158">
            <v>2</v>
          </cell>
          <cell r="I158">
            <v>0</v>
          </cell>
          <cell r="J158">
            <v>2</v>
          </cell>
          <cell r="K158">
            <v>0</v>
          </cell>
          <cell r="L158">
            <v>2</v>
          </cell>
        </row>
        <row r="159">
          <cell r="A159" t="str">
            <v>72022</v>
          </cell>
          <cell r="B159" t="str">
            <v>Ферросилиций</v>
          </cell>
          <cell r="C159" t="str">
            <v>12866489</v>
          </cell>
          <cell r="D159" t="str">
            <v>АССОЦИАЦИЯ "СЕВЕРБУММАШ"</v>
          </cell>
          <cell r="E159">
            <v>1</v>
          </cell>
          <cell r="F159">
            <v>1</v>
          </cell>
          <cell r="G159">
            <v>1</v>
          </cell>
        </row>
        <row r="160">
          <cell r="A160" t="str">
            <v>72022</v>
          </cell>
          <cell r="B160" t="str">
            <v>Ферросилиций</v>
          </cell>
          <cell r="C160" t="str">
            <v>00219454</v>
          </cell>
          <cell r="D160" t="str">
            <v>ОАО"АЛНАС",423400,Г.АЛЬМЕТЬЕВСК-11</v>
          </cell>
          <cell r="E160">
            <v>0</v>
          </cell>
          <cell r="F160">
            <v>0</v>
          </cell>
          <cell r="G160">
            <v>0</v>
          </cell>
          <cell r="H160">
            <v>0</v>
          </cell>
          <cell r="I160">
            <v>0</v>
          </cell>
          <cell r="J160">
            <v>0</v>
          </cell>
          <cell r="K160">
            <v>0</v>
          </cell>
          <cell r="L160">
            <v>0</v>
          </cell>
          <cell r="M160">
            <v>0</v>
          </cell>
          <cell r="N160">
            <v>0</v>
          </cell>
          <cell r="O160">
            <v>0</v>
          </cell>
        </row>
        <row r="161">
          <cell r="A161" t="str">
            <v>72022</v>
          </cell>
          <cell r="B161" t="str">
            <v>Ферросилиций</v>
          </cell>
          <cell r="C161" t="str">
            <v>07504152</v>
          </cell>
          <cell r="D161" t="str">
            <v>АООТ "АРМАЛИТ"</v>
          </cell>
          <cell r="E161">
            <v>0</v>
          </cell>
        </row>
        <row r="162">
          <cell r="A162" t="str">
            <v>72022</v>
          </cell>
          <cell r="B162" t="str">
            <v>Ферросилиций</v>
          </cell>
          <cell r="C162" t="str">
            <v>18160276</v>
          </cell>
          <cell r="D162" t="str">
            <v>ЗАО "ЛИТЕЙНЫЙ ЗАВОД" РОССИЯ</v>
          </cell>
          <cell r="E162">
            <v>0</v>
          </cell>
        </row>
        <row r="163">
          <cell r="A163" t="str">
            <v>72022</v>
          </cell>
          <cell r="B163" t="str">
            <v>Ферросилиций</v>
          </cell>
          <cell r="C163" t="str">
            <v>23061837</v>
          </cell>
          <cell r="D163" t="str">
            <v>ЗАО "ГАРМОНИЯ"</v>
          </cell>
          <cell r="E163">
            <v>0</v>
          </cell>
          <cell r="F163">
            <v>0</v>
          </cell>
          <cell r="G163">
            <v>0</v>
          </cell>
          <cell r="H163">
            <v>0</v>
          </cell>
          <cell r="I163">
            <v>0</v>
          </cell>
          <cell r="J163">
            <v>0</v>
          </cell>
          <cell r="K163">
            <v>0</v>
          </cell>
        </row>
        <row r="164">
          <cell r="A164" t="str">
            <v>72022</v>
          </cell>
          <cell r="B164" t="str">
            <v>Ферросилиций</v>
          </cell>
          <cell r="C164" t="str">
            <v>45662017</v>
          </cell>
          <cell r="D164" t="str">
            <v>ООО "УРАЛСПЛАВ"</v>
          </cell>
          <cell r="E164">
            <v>0</v>
          </cell>
          <cell r="F164">
            <v>0</v>
          </cell>
          <cell r="G164">
            <v>0</v>
          </cell>
          <cell r="H164">
            <v>0</v>
          </cell>
          <cell r="I164">
            <v>0</v>
          </cell>
          <cell r="J164">
            <v>0</v>
          </cell>
          <cell r="K164">
            <v>0</v>
          </cell>
          <cell r="L164">
            <v>0</v>
          </cell>
          <cell r="M164">
            <v>0</v>
          </cell>
          <cell r="N164">
            <v>0</v>
          </cell>
        </row>
        <row r="165">
          <cell r="B165" t="str">
            <v>Ферросилиций Всего</v>
          </cell>
          <cell r="C165">
            <v>293</v>
          </cell>
          <cell r="D165">
            <v>353</v>
          </cell>
          <cell r="E165">
            <v>293</v>
          </cell>
          <cell r="F165">
            <v>353</v>
          </cell>
          <cell r="G165">
            <v>0</v>
          </cell>
          <cell r="H165">
            <v>0</v>
          </cell>
          <cell r="I165">
            <v>0</v>
          </cell>
          <cell r="J165">
            <v>0</v>
          </cell>
          <cell r="K165">
            <v>0</v>
          </cell>
          <cell r="L165">
            <v>0</v>
          </cell>
          <cell r="M165">
            <v>0</v>
          </cell>
          <cell r="N165">
            <v>293</v>
          </cell>
          <cell r="O165">
            <v>353</v>
          </cell>
        </row>
        <row r="166">
          <cell r="A166" t="str">
            <v>72023</v>
          </cell>
          <cell r="B166" t="str">
            <v>Ферросиликомарганец</v>
          </cell>
          <cell r="C166" t="str">
            <v>05757665</v>
          </cell>
          <cell r="D166" t="str">
            <v>ОАО "НОВОЛИПЕЦКИЙ МЕТКОМБИНАТ"</v>
          </cell>
          <cell r="E166">
            <v>2887</v>
          </cell>
          <cell r="F166">
            <v>1769</v>
          </cell>
          <cell r="G166">
            <v>1035</v>
          </cell>
          <cell r="H166">
            <v>2443</v>
          </cell>
          <cell r="I166">
            <v>2658</v>
          </cell>
          <cell r="J166">
            <v>1984</v>
          </cell>
          <cell r="K166">
            <v>2522</v>
          </cell>
          <cell r="L166">
            <v>1500</v>
          </cell>
          <cell r="M166">
            <v>1502</v>
          </cell>
          <cell r="N166">
            <v>1094</v>
          </cell>
        </row>
        <row r="167">
          <cell r="A167" t="str">
            <v>72023</v>
          </cell>
          <cell r="B167" t="str">
            <v>Ферросиликомарганец</v>
          </cell>
          <cell r="C167" t="str">
            <v>00186246</v>
          </cell>
          <cell r="D167" t="str">
            <v>ОАО "НОСТА"</v>
          </cell>
          <cell r="E167">
            <v>951</v>
          </cell>
          <cell r="F167">
            <v>1271</v>
          </cell>
          <cell r="G167">
            <v>2662</v>
          </cell>
          <cell r="H167">
            <v>1298</v>
          </cell>
          <cell r="I167">
            <v>887</v>
          </cell>
          <cell r="J167">
            <v>1165</v>
          </cell>
          <cell r="K167">
            <v>1764</v>
          </cell>
          <cell r="L167">
            <v>1368</v>
          </cell>
          <cell r="M167">
            <v>2125</v>
          </cell>
          <cell r="N167">
            <v>2474</v>
          </cell>
          <cell r="O167">
            <v>1772</v>
          </cell>
        </row>
        <row r="168">
          <cell r="A168" t="str">
            <v>72023</v>
          </cell>
          <cell r="B168" t="str">
            <v>Ферросиликомарганец</v>
          </cell>
          <cell r="C168" t="str">
            <v>05757653</v>
          </cell>
          <cell r="D168" t="str">
            <v>АО КУЗНЕЦКИЙ МЕТАЛЛУРГИЧЕСКИЙ КОМБИНАТ</v>
          </cell>
          <cell r="E168">
            <v>1370</v>
          </cell>
          <cell r="F168">
            <v>3618</v>
          </cell>
          <cell r="G168">
            <v>1787</v>
          </cell>
          <cell r="H168">
            <v>1098</v>
          </cell>
          <cell r="I168">
            <v>887</v>
          </cell>
          <cell r="J168">
            <v>1298</v>
          </cell>
          <cell r="K168">
            <v>1353</v>
          </cell>
          <cell r="L168">
            <v>758</v>
          </cell>
          <cell r="M168">
            <v>1790</v>
          </cell>
          <cell r="N168">
            <v>1842</v>
          </cell>
          <cell r="O168">
            <v>1818</v>
          </cell>
        </row>
        <row r="169">
          <cell r="A169" t="str">
            <v>72023</v>
          </cell>
          <cell r="B169" t="str">
            <v>Ферросиликомарганец</v>
          </cell>
          <cell r="C169" t="str">
            <v>00186465</v>
          </cell>
          <cell r="D169" t="str">
            <v>АО "МЕЧЕЛ"</v>
          </cell>
          <cell r="E169">
            <v>4184</v>
          </cell>
          <cell r="F169">
            <v>4184</v>
          </cell>
          <cell r="G169">
            <v>4123</v>
          </cell>
          <cell r="H169">
            <v>1988</v>
          </cell>
          <cell r="I169">
            <v>893</v>
          </cell>
          <cell r="J169">
            <v>2745</v>
          </cell>
          <cell r="K169">
            <v>407</v>
          </cell>
          <cell r="L169">
            <v>139</v>
          </cell>
          <cell r="M169">
            <v>1918</v>
          </cell>
          <cell r="N169">
            <v>1166</v>
          </cell>
        </row>
        <row r="170">
          <cell r="A170" t="str">
            <v>72023</v>
          </cell>
          <cell r="B170" t="str">
            <v>Ферросиликомарганец</v>
          </cell>
          <cell r="C170" t="str">
            <v>00186424</v>
          </cell>
          <cell r="D170" t="str">
            <v>МАГНИТОГОРСКИЙ МЕТ.КОМБИНАТ</v>
          </cell>
          <cell r="E170">
            <v>2646</v>
          </cell>
          <cell r="F170">
            <v>266</v>
          </cell>
          <cell r="G170">
            <v>3414</v>
          </cell>
          <cell r="H170">
            <v>2743</v>
          </cell>
          <cell r="I170">
            <v>525</v>
          </cell>
          <cell r="J170">
            <v>2117</v>
          </cell>
          <cell r="K170">
            <v>1224</v>
          </cell>
        </row>
        <row r="171">
          <cell r="A171" t="str">
            <v>72023</v>
          </cell>
          <cell r="B171" t="str">
            <v>Ферросиликомарганец</v>
          </cell>
          <cell r="C171" t="str">
            <v>00186341</v>
          </cell>
          <cell r="D171" t="str">
            <v>ОАО"ЧУСОВСКОЙ МЕТАЛЛУРГИЧЕСКИЙ ЗАВОД"</v>
          </cell>
          <cell r="E171">
            <v>412</v>
          </cell>
          <cell r="F171">
            <v>345</v>
          </cell>
          <cell r="G171">
            <v>684</v>
          </cell>
          <cell r="H171">
            <v>410</v>
          </cell>
          <cell r="I171">
            <v>376</v>
          </cell>
          <cell r="J171">
            <v>1029</v>
          </cell>
          <cell r="K171">
            <v>548</v>
          </cell>
          <cell r="L171">
            <v>545</v>
          </cell>
          <cell r="M171">
            <v>206</v>
          </cell>
          <cell r="N171">
            <v>552</v>
          </cell>
          <cell r="O171">
            <v>886</v>
          </cell>
        </row>
        <row r="172">
          <cell r="A172" t="str">
            <v>72023</v>
          </cell>
          <cell r="B172" t="str">
            <v>Ферросиликомарганец</v>
          </cell>
          <cell r="C172" t="str">
            <v>00186217</v>
          </cell>
          <cell r="D172" t="str">
            <v>ОАО "СЕВЕРСТАЛЬ"</v>
          </cell>
          <cell r="E172">
            <v>202</v>
          </cell>
          <cell r="F172">
            <v>825</v>
          </cell>
          <cell r="G172">
            <v>340</v>
          </cell>
          <cell r="H172">
            <v>825</v>
          </cell>
          <cell r="I172">
            <v>1216</v>
          </cell>
          <cell r="J172">
            <v>340</v>
          </cell>
          <cell r="K172">
            <v>892</v>
          </cell>
          <cell r="L172">
            <v>1216</v>
          </cell>
          <cell r="M172">
            <v>555</v>
          </cell>
          <cell r="N172">
            <v>470</v>
          </cell>
        </row>
        <row r="173">
          <cell r="A173" t="str">
            <v>72023</v>
          </cell>
          <cell r="B173" t="str">
            <v>Ферросиликомарганец</v>
          </cell>
          <cell r="C173" t="str">
            <v>02887154</v>
          </cell>
          <cell r="D173" t="str">
            <v>ООО "НПП КОНТАКТ"/ВАЛУЙСКИЙ ФИЛ-Л Г.ВАЛУЙКИ УЛ.СУРЖИКОВА 30</v>
          </cell>
          <cell r="E173">
            <v>277</v>
          </cell>
          <cell r="F173">
            <v>344</v>
          </cell>
          <cell r="G173">
            <v>1284</v>
          </cell>
          <cell r="H173">
            <v>1569</v>
          </cell>
          <cell r="I173">
            <v>277</v>
          </cell>
          <cell r="J173">
            <v>344</v>
          </cell>
          <cell r="K173">
            <v>1284</v>
          </cell>
          <cell r="L173">
            <v>277</v>
          </cell>
          <cell r="M173">
            <v>344</v>
          </cell>
          <cell r="N173">
            <v>1284</v>
          </cell>
          <cell r="O173">
            <v>1569</v>
          </cell>
        </row>
        <row r="174">
          <cell r="A174" t="str">
            <v>72023</v>
          </cell>
          <cell r="B174" t="str">
            <v>Ферросиликомарганец</v>
          </cell>
          <cell r="C174" t="str">
            <v>44740637</v>
          </cell>
          <cell r="D174" t="str">
            <v>ООО  "ТРАНССТРОЙ"</v>
          </cell>
          <cell r="E174">
            <v>476</v>
          </cell>
          <cell r="F174">
            <v>607</v>
          </cell>
          <cell r="G174">
            <v>685</v>
          </cell>
          <cell r="H174">
            <v>892</v>
          </cell>
          <cell r="I174">
            <v>407</v>
          </cell>
          <cell r="J174">
            <v>476</v>
          </cell>
          <cell r="K174">
            <v>476</v>
          </cell>
          <cell r="L174">
            <v>607</v>
          </cell>
          <cell r="M174">
            <v>685</v>
          </cell>
          <cell r="N174">
            <v>892</v>
          </cell>
          <cell r="O174">
            <v>407</v>
          </cell>
        </row>
        <row r="175">
          <cell r="A175" t="str">
            <v>72023</v>
          </cell>
          <cell r="B175" t="str">
            <v>Ферросиликомарганец</v>
          </cell>
          <cell r="C175" t="str">
            <v>05757848</v>
          </cell>
          <cell r="D175" t="str">
            <v>ОАО "ВЫКСУНСКИЙ МЕТАЛЛУPГИЧЕСКИЙ ЗАВОД"</v>
          </cell>
          <cell r="E175">
            <v>64</v>
          </cell>
          <cell r="F175">
            <v>129</v>
          </cell>
          <cell r="G175">
            <v>138</v>
          </cell>
          <cell r="H175">
            <v>198</v>
          </cell>
          <cell r="I175">
            <v>270</v>
          </cell>
          <cell r="J175">
            <v>131</v>
          </cell>
          <cell r="K175">
            <v>206</v>
          </cell>
          <cell r="L175">
            <v>263</v>
          </cell>
          <cell r="M175">
            <v>307</v>
          </cell>
          <cell r="N175">
            <v>69</v>
          </cell>
          <cell r="O175">
            <v>134</v>
          </cell>
        </row>
        <row r="176">
          <cell r="A176" t="str">
            <v>72023</v>
          </cell>
          <cell r="B176" t="str">
            <v>Ферросиликомарганец</v>
          </cell>
          <cell r="C176" t="str">
            <v>08844200</v>
          </cell>
          <cell r="D176" t="str">
            <v>ЗАКРЫТОЕ АКЦИОНЕРНОЕ ОБЩЕСТВО МЕТАЛЛУРГИЧЕСКИЙ ЗАВОД "ПЕТРОСТАЛЬ"</v>
          </cell>
          <cell r="E176">
            <v>203</v>
          </cell>
          <cell r="F176">
            <v>62</v>
          </cell>
          <cell r="G176">
            <v>277</v>
          </cell>
          <cell r="H176">
            <v>132</v>
          </cell>
          <cell r="I176">
            <v>277</v>
          </cell>
          <cell r="J176">
            <v>132</v>
          </cell>
          <cell r="K176">
            <v>336</v>
          </cell>
          <cell r="L176">
            <v>201</v>
          </cell>
          <cell r="M176">
            <v>137</v>
          </cell>
          <cell r="N176">
            <v>336</v>
          </cell>
          <cell r="O176">
            <v>343</v>
          </cell>
        </row>
        <row r="177">
          <cell r="A177" t="str">
            <v>72023</v>
          </cell>
          <cell r="B177" t="str">
            <v>Ферросиликомарганец</v>
          </cell>
          <cell r="C177" t="str">
            <v>48061330</v>
          </cell>
          <cell r="D177" t="str">
            <v>ОАО "П О ВОЛЖСКИЙ ТРУБНЫЙ ЗАВОД"</v>
          </cell>
          <cell r="E177">
            <v>116</v>
          </cell>
          <cell r="F177">
            <v>116</v>
          </cell>
          <cell r="G177">
            <v>59</v>
          </cell>
          <cell r="H177">
            <v>69</v>
          </cell>
          <cell r="I177">
            <v>193</v>
          </cell>
          <cell r="J177">
            <v>138</v>
          </cell>
          <cell r="K177">
            <v>48</v>
          </cell>
          <cell r="L177">
            <v>132</v>
          </cell>
          <cell r="M177">
            <v>206</v>
          </cell>
          <cell r="N177">
            <v>324</v>
          </cell>
          <cell r="O177">
            <v>133</v>
          </cell>
        </row>
        <row r="178">
          <cell r="A178" t="str">
            <v>72023</v>
          </cell>
          <cell r="B178" t="str">
            <v>Ферросиликомарганец</v>
          </cell>
          <cell r="C178" t="str">
            <v>45533515</v>
          </cell>
          <cell r="D178" t="str">
            <v>ООО"НПФ "АТОЛЛ"</v>
          </cell>
          <cell r="E178">
            <v>67</v>
          </cell>
          <cell r="F178">
            <v>137</v>
          </cell>
          <cell r="G178">
            <v>67</v>
          </cell>
          <cell r="H178">
            <v>71</v>
          </cell>
          <cell r="I178">
            <v>137</v>
          </cell>
          <cell r="J178">
            <v>66</v>
          </cell>
          <cell r="K178">
            <v>71</v>
          </cell>
          <cell r="L178">
            <v>69</v>
          </cell>
          <cell r="M178">
            <v>69</v>
          </cell>
          <cell r="N178">
            <v>68</v>
          </cell>
          <cell r="O178">
            <v>205</v>
          </cell>
        </row>
        <row r="179">
          <cell r="A179" t="str">
            <v>72023</v>
          </cell>
          <cell r="B179" t="str">
            <v>Ферросиликомарганец</v>
          </cell>
          <cell r="C179" t="str">
            <v>00186602</v>
          </cell>
          <cell r="D179" t="str">
            <v>ОАО"ТАГАНРОГСКИЙ МЕТАЛЛУРГИЧЕСКИЙ ЗАВОД"</v>
          </cell>
          <cell r="E179">
            <v>137</v>
          </cell>
          <cell r="F179">
            <v>139</v>
          </cell>
          <cell r="G179">
            <v>70</v>
          </cell>
          <cell r="H179">
            <v>69</v>
          </cell>
          <cell r="I179">
            <v>65</v>
          </cell>
          <cell r="J179">
            <v>69</v>
          </cell>
          <cell r="K179">
            <v>134</v>
          </cell>
          <cell r="L179">
            <v>134</v>
          </cell>
          <cell r="M179">
            <v>0</v>
          </cell>
          <cell r="N179">
            <v>0</v>
          </cell>
          <cell r="O179">
            <v>134</v>
          </cell>
        </row>
        <row r="180">
          <cell r="A180" t="str">
            <v>72023</v>
          </cell>
          <cell r="B180" t="str">
            <v>Ферросиликомарганец</v>
          </cell>
          <cell r="C180" t="str">
            <v>00186430</v>
          </cell>
          <cell r="D180" t="str">
            <v>ОАО"ЗЛАТОУСТ.МЕТАЛЛУРГИЧЕСКИЙ ЗАВОД"</v>
          </cell>
          <cell r="E180">
            <v>68</v>
          </cell>
          <cell r="F180">
            <v>325</v>
          </cell>
          <cell r="G180">
            <v>206</v>
          </cell>
          <cell r="H180">
            <v>68</v>
          </cell>
          <cell r="I180">
            <v>325</v>
          </cell>
          <cell r="J180">
            <v>206</v>
          </cell>
          <cell r="K180">
            <v>0</v>
          </cell>
          <cell r="L180">
            <v>325</v>
          </cell>
          <cell r="M180">
            <v>0</v>
          </cell>
          <cell r="N180">
            <v>206</v>
          </cell>
        </row>
        <row r="181">
          <cell r="A181" t="str">
            <v>72023</v>
          </cell>
          <cell r="B181" t="str">
            <v>Ферросиликомарганец</v>
          </cell>
          <cell r="C181" t="str">
            <v>04692093</v>
          </cell>
          <cell r="D181" t="str">
            <v>АКЦИОНЕРНОЕ ОБЩЕСТВО ОТКРЫТОГО ТИПА "ОСКОЛСНАБ"</v>
          </cell>
          <cell r="E181">
            <v>413</v>
          </cell>
          <cell r="F181">
            <v>413</v>
          </cell>
          <cell r="G181">
            <v>0</v>
          </cell>
          <cell r="H181">
            <v>0</v>
          </cell>
          <cell r="I181">
            <v>0</v>
          </cell>
          <cell r="J181">
            <v>0</v>
          </cell>
          <cell r="K181">
            <v>0</v>
          </cell>
          <cell r="L181">
            <v>0</v>
          </cell>
          <cell r="M181">
            <v>0</v>
          </cell>
          <cell r="N181">
            <v>0</v>
          </cell>
          <cell r="O181">
            <v>413</v>
          </cell>
        </row>
        <row r="182">
          <cell r="A182" t="str">
            <v>72023</v>
          </cell>
          <cell r="B182" t="str">
            <v>Ферросиликомарганец</v>
          </cell>
          <cell r="C182" t="str">
            <v>05786040</v>
          </cell>
          <cell r="D182" t="str">
            <v>ОАО "ЧЕБОКСАРСКИЙ АГРЕГАТНЫЙ ЗАВОД"</v>
          </cell>
          <cell r="E182">
            <v>60</v>
          </cell>
          <cell r="F182">
            <v>60</v>
          </cell>
          <cell r="G182">
            <v>60</v>
          </cell>
          <cell r="H182">
            <v>120</v>
          </cell>
        </row>
        <row r="183">
          <cell r="A183" t="str">
            <v>72023</v>
          </cell>
          <cell r="B183" t="str">
            <v>Ферросиликомарганец</v>
          </cell>
          <cell r="C183" t="str">
            <v>46564475</v>
          </cell>
          <cell r="D183" t="str">
            <v>ЗАО"РЕАЛ ЛТД"</v>
          </cell>
          <cell r="E183">
            <v>59</v>
          </cell>
          <cell r="F183">
            <v>65</v>
          </cell>
          <cell r="G183">
            <v>83</v>
          </cell>
          <cell r="H183">
            <v>59</v>
          </cell>
          <cell r="I183">
            <v>65</v>
          </cell>
          <cell r="J183">
            <v>65</v>
          </cell>
          <cell r="K183">
            <v>65</v>
          </cell>
          <cell r="L183">
            <v>83</v>
          </cell>
          <cell r="M183">
            <v>65</v>
          </cell>
        </row>
        <row r="184">
          <cell r="A184" t="str">
            <v>72023</v>
          </cell>
          <cell r="B184" t="str">
            <v>Ферросиликомарганец</v>
          </cell>
          <cell r="C184" t="str">
            <v>49136113</v>
          </cell>
          <cell r="D184" t="str">
            <v>ЗАО "ТРАНС-АЗИЯ"</v>
          </cell>
          <cell r="E184">
            <v>185</v>
          </cell>
          <cell r="F184">
            <v>66</v>
          </cell>
          <cell r="G184">
            <v>185</v>
          </cell>
          <cell r="H184">
            <v>66</v>
          </cell>
          <cell r="I184">
            <v>0</v>
          </cell>
          <cell r="J184">
            <v>0</v>
          </cell>
          <cell r="K184">
            <v>185</v>
          </cell>
          <cell r="L184">
            <v>66</v>
          </cell>
        </row>
        <row r="185">
          <cell r="A185" t="str">
            <v>72023</v>
          </cell>
          <cell r="B185" t="str">
            <v>Ферросиликомарганец</v>
          </cell>
          <cell r="C185" t="str">
            <v>00187895</v>
          </cell>
          <cell r="D185" t="str">
            <v>ОАО"ОЭМК"</v>
          </cell>
          <cell r="E185">
            <v>0</v>
          </cell>
          <cell r="F185">
            <v>198</v>
          </cell>
          <cell r="G185">
            <v>12</v>
          </cell>
          <cell r="H185">
            <v>12</v>
          </cell>
          <cell r="I185">
            <v>12</v>
          </cell>
        </row>
        <row r="186">
          <cell r="A186" t="str">
            <v>72023</v>
          </cell>
          <cell r="B186" t="str">
            <v>Ферросиликомарганец</v>
          </cell>
          <cell r="C186" t="str">
            <v>00186654</v>
          </cell>
          <cell r="D186" t="str">
            <v>АО ОТ "ЧЕЛЯБИНСКИЙ ТРУБОПРОКАТНЫЙ ЗАВОД"</v>
          </cell>
          <cell r="E186">
            <v>204</v>
          </cell>
          <cell r="F186">
            <v>204</v>
          </cell>
          <cell r="G186">
            <v>0</v>
          </cell>
          <cell r="H186">
            <v>0</v>
          </cell>
          <cell r="I186">
            <v>0</v>
          </cell>
          <cell r="J186">
            <v>0</v>
          </cell>
          <cell r="K186">
            <v>0</v>
          </cell>
          <cell r="L186">
            <v>0</v>
          </cell>
          <cell r="M186">
            <v>0</v>
          </cell>
          <cell r="N186">
            <v>204</v>
          </cell>
        </row>
        <row r="187">
          <cell r="A187" t="str">
            <v>72023</v>
          </cell>
          <cell r="B187" t="str">
            <v>Ферросиликомарганец</v>
          </cell>
          <cell r="C187" t="str">
            <v>41692843</v>
          </cell>
          <cell r="D187" t="str">
            <v>ООО "ПЛАНЕТА К"</v>
          </cell>
          <cell r="E187">
            <v>69</v>
          </cell>
          <cell r="F187">
            <v>67</v>
          </cell>
          <cell r="G187">
            <v>67</v>
          </cell>
          <cell r="H187">
            <v>69</v>
          </cell>
          <cell r="I187">
            <v>67</v>
          </cell>
          <cell r="J187">
            <v>67</v>
          </cell>
          <cell r="K187">
            <v>0</v>
          </cell>
          <cell r="L187">
            <v>69</v>
          </cell>
          <cell r="M187">
            <v>67</v>
          </cell>
          <cell r="N187">
            <v>0</v>
          </cell>
          <cell r="O187">
            <v>67</v>
          </cell>
        </row>
        <row r="188">
          <cell r="A188" t="str">
            <v>72023</v>
          </cell>
          <cell r="B188" t="str">
            <v>Ферросиликомарганец</v>
          </cell>
          <cell r="C188" t="str">
            <v>05757676</v>
          </cell>
          <cell r="D188" t="str">
            <v>ОАО"ЗАПСИБМЕТКОМБИНАТ"</v>
          </cell>
          <cell r="E188">
            <v>187</v>
          </cell>
        </row>
        <row r="189">
          <cell r="A189" t="str">
            <v>72023</v>
          </cell>
          <cell r="B189" t="str">
            <v>Ферросиликомарганец</v>
          </cell>
          <cell r="C189" t="str">
            <v>03218403</v>
          </cell>
          <cell r="D189" t="str">
            <v>ЗАО "ЮЖУРАЛЛЕС"</v>
          </cell>
          <cell r="E189">
            <v>184</v>
          </cell>
          <cell r="F189">
            <v>184</v>
          </cell>
          <cell r="G189">
            <v>0</v>
          </cell>
          <cell r="H189">
            <v>0</v>
          </cell>
          <cell r="I189">
            <v>0</v>
          </cell>
          <cell r="J189">
            <v>0</v>
          </cell>
          <cell r="K189">
            <v>184</v>
          </cell>
        </row>
        <row r="190">
          <cell r="A190" t="str">
            <v>72023</v>
          </cell>
          <cell r="B190" t="str">
            <v>Ферросиликомарганец</v>
          </cell>
          <cell r="C190" t="str">
            <v>17323902</v>
          </cell>
          <cell r="D190" t="str">
            <v>ОМТС И КВСУ</v>
          </cell>
          <cell r="E190">
            <v>65</v>
          </cell>
          <cell r="F190">
            <v>69</v>
          </cell>
          <cell r="G190">
            <v>65</v>
          </cell>
          <cell r="H190">
            <v>69</v>
          </cell>
          <cell r="I190">
            <v>0</v>
          </cell>
          <cell r="J190">
            <v>0</v>
          </cell>
          <cell r="K190">
            <v>0</v>
          </cell>
          <cell r="L190">
            <v>65</v>
          </cell>
          <cell r="M190">
            <v>0</v>
          </cell>
          <cell r="N190">
            <v>69</v>
          </cell>
        </row>
        <row r="191">
          <cell r="A191" t="str">
            <v>72023</v>
          </cell>
          <cell r="B191" t="str">
            <v>Ферросиликомарганец</v>
          </cell>
          <cell r="C191" t="str">
            <v>00186252</v>
          </cell>
          <cell r="D191" t="str">
            <v>ОАО "СУЛИНСКИЙ МЕТАЛЛУРГИЧЕСКИЙ ЗАВОД"</v>
          </cell>
          <cell r="E191">
            <v>28</v>
          </cell>
          <cell r="F191">
            <v>11</v>
          </cell>
          <cell r="G191">
            <v>9</v>
          </cell>
          <cell r="H191">
            <v>29</v>
          </cell>
          <cell r="I191">
            <v>28</v>
          </cell>
          <cell r="J191">
            <v>11</v>
          </cell>
          <cell r="K191">
            <v>28</v>
          </cell>
          <cell r="L191">
            <v>11</v>
          </cell>
          <cell r="M191">
            <v>0</v>
          </cell>
          <cell r="N191">
            <v>9</v>
          </cell>
          <cell r="O191">
            <v>29</v>
          </cell>
        </row>
        <row r="192">
          <cell r="A192" t="str">
            <v>72023</v>
          </cell>
          <cell r="B192" t="str">
            <v>Ферросиликомарганец</v>
          </cell>
          <cell r="C192" t="str">
            <v>05764417</v>
          </cell>
          <cell r="D192" t="str">
            <v>АООТ "ИЖОРСКИЕ ЗАВОДЫ "</v>
          </cell>
          <cell r="E192">
            <v>69</v>
          </cell>
          <cell r="F192">
            <v>69</v>
          </cell>
        </row>
        <row r="193">
          <cell r="A193" t="str">
            <v>72023</v>
          </cell>
          <cell r="B193" t="str">
            <v>Ферросиликомарганец</v>
          </cell>
          <cell r="C193" t="str">
            <v>25920492</v>
          </cell>
          <cell r="D193" t="str">
            <v>ООО "ДИАМОНД"</v>
          </cell>
          <cell r="E193">
            <v>69</v>
          </cell>
          <cell r="F193">
            <v>69</v>
          </cell>
          <cell r="G193">
            <v>0</v>
          </cell>
          <cell r="H193">
            <v>0</v>
          </cell>
          <cell r="I193">
            <v>69</v>
          </cell>
        </row>
        <row r="194">
          <cell r="A194" t="str">
            <v>72023</v>
          </cell>
          <cell r="B194" t="str">
            <v>Ферросиликомарганец</v>
          </cell>
          <cell r="C194" t="str">
            <v>40548802</v>
          </cell>
          <cell r="D194" t="str">
            <v>ЗАО "ИНТЕРРЕСУРС"</v>
          </cell>
          <cell r="E194">
            <v>69</v>
          </cell>
          <cell r="F194">
            <v>69</v>
          </cell>
          <cell r="G194">
            <v>0</v>
          </cell>
          <cell r="H194">
            <v>0</v>
          </cell>
          <cell r="I194">
            <v>0</v>
          </cell>
          <cell r="J194">
            <v>0</v>
          </cell>
          <cell r="K194">
            <v>0</v>
          </cell>
          <cell r="L194">
            <v>0</v>
          </cell>
          <cell r="M194">
            <v>0</v>
          </cell>
          <cell r="N194">
            <v>69</v>
          </cell>
        </row>
        <row r="195">
          <cell r="A195" t="str">
            <v>72023</v>
          </cell>
          <cell r="B195" t="str">
            <v>Ферросиликомарганец</v>
          </cell>
          <cell r="C195" t="str">
            <v>18267761</v>
          </cell>
          <cell r="D195" t="str">
            <v>ООО "МП "МЕТАЛЛ СЕРВИС"</v>
          </cell>
          <cell r="E195">
            <v>68</v>
          </cell>
          <cell r="F195">
            <v>68</v>
          </cell>
          <cell r="G195">
            <v>0</v>
          </cell>
          <cell r="H195">
            <v>0</v>
          </cell>
          <cell r="I195">
            <v>0</v>
          </cell>
          <cell r="J195">
            <v>68</v>
          </cell>
        </row>
        <row r="196">
          <cell r="A196" t="str">
            <v>72023</v>
          </cell>
          <cell r="B196" t="str">
            <v>Ферросиликомарганец</v>
          </cell>
          <cell r="C196" t="str">
            <v>41902341</v>
          </cell>
          <cell r="D196" t="str">
            <v xml:space="preserve"> ООО"БЕЛТРУБОТЕХСЕРВИС"</v>
          </cell>
          <cell r="E196">
            <v>68</v>
          </cell>
          <cell r="F196">
            <v>68</v>
          </cell>
          <cell r="G196">
            <v>0</v>
          </cell>
          <cell r="H196">
            <v>0</v>
          </cell>
          <cell r="I196">
            <v>0</v>
          </cell>
          <cell r="J196">
            <v>0</v>
          </cell>
          <cell r="K196">
            <v>0</v>
          </cell>
          <cell r="L196">
            <v>0</v>
          </cell>
          <cell r="M196">
            <v>0</v>
          </cell>
          <cell r="N196">
            <v>0</v>
          </cell>
          <cell r="O196">
            <v>68</v>
          </cell>
        </row>
        <row r="197">
          <cell r="A197" t="str">
            <v>72023</v>
          </cell>
          <cell r="B197" t="str">
            <v>Ферросиликомарганец</v>
          </cell>
          <cell r="C197" t="str">
            <v>48981504</v>
          </cell>
          <cell r="D197" t="str">
            <v>ООО "КОНСТРУКТОР"</v>
          </cell>
          <cell r="E197">
            <v>68</v>
          </cell>
          <cell r="F197">
            <v>68</v>
          </cell>
          <cell r="G197">
            <v>68</v>
          </cell>
        </row>
        <row r="198">
          <cell r="A198" t="str">
            <v>72023</v>
          </cell>
          <cell r="B198" t="str">
            <v>Ферросиликомарганец</v>
          </cell>
          <cell r="C198" t="str">
            <v>51456279</v>
          </cell>
          <cell r="D198" t="str">
            <v>ООО ТПФ "АВРОРА"</v>
          </cell>
          <cell r="E198">
            <v>68</v>
          </cell>
          <cell r="F198">
            <v>68</v>
          </cell>
          <cell r="G198">
            <v>0</v>
          </cell>
          <cell r="H198">
            <v>0</v>
          </cell>
          <cell r="I198">
            <v>0</v>
          </cell>
          <cell r="J198">
            <v>0</v>
          </cell>
          <cell r="K198">
            <v>0</v>
          </cell>
          <cell r="L198">
            <v>0</v>
          </cell>
          <cell r="M198">
            <v>0</v>
          </cell>
          <cell r="N198">
            <v>68</v>
          </cell>
        </row>
        <row r="199">
          <cell r="B199" t="str">
            <v>Ферросиликомарганец Всего</v>
          </cell>
          <cell r="C199">
            <v>9119</v>
          </cell>
          <cell r="D199">
            <v>12226</v>
          </cell>
          <cell r="E199">
            <v>9119</v>
          </cell>
          <cell r="F199">
            <v>12226</v>
          </cell>
          <cell r="G199">
            <v>14167</v>
          </cell>
          <cell r="H199">
            <v>11388</v>
          </cell>
          <cell r="I199">
            <v>7249</v>
          </cell>
          <cell r="J199">
            <v>11347</v>
          </cell>
          <cell r="K199">
            <v>9908</v>
          </cell>
          <cell r="L199">
            <v>7694</v>
          </cell>
          <cell r="M199">
            <v>9976</v>
          </cell>
          <cell r="N199">
            <v>11196</v>
          </cell>
          <cell r="O199">
            <v>7978</v>
          </cell>
        </row>
        <row r="200">
          <cell r="A200" t="str">
            <v>72024</v>
          </cell>
          <cell r="B200" t="str">
            <v>Феррохром</v>
          </cell>
          <cell r="C200" t="str">
            <v>00186465</v>
          </cell>
          <cell r="D200" t="str">
            <v>АО "МЕЧЕЛ"</v>
          </cell>
          <cell r="E200">
            <v>504</v>
          </cell>
          <cell r="F200">
            <v>65</v>
          </cell>
          <cell r="G200">
            <v>1000</v>
          </cell>
          <cell r="H200">
            <v>65</v>
          </cell>
          <cell r="I200">
            <v>981</v>
          </cell>
          <cell r="J200">
            <v>92</v>
          </cell>
          <cell r="K200">
            <v>1000</v>
          </cell>
          <cell r="L200">
            <v>1231</v>
          </cell>
          <cell r="M200">
            <v>981</v>
          </cell>
          <cell r="N200">
            <v>92</v>
          </cell>
          <cell r="O200">
            <v>277</v>
          </cell>
        </row>
        <row r="201">
          <cell r="A201" t="str">
            <v>72024</v>
          </cell>
          <cell r="B201" t="str">
            <v>Феррохром</v>
          </cell>
          <cell r="C201" t="str">
            <v>29406384</v>
          </cell>
          <cell r="D201" t="str">
            <v>АОЗТ"ЭЛЕКТРОМАШИМПЕКС"</v>
          </cell>
          <cell r="E201">
            <v>739</v>
          </cell>
          <cell r="F201">
            <v>739</v>
          </cell>
          <cell r="G201">
            <v>0</v>
          </cell>
          <cell r="H201">
            <v>0</v>
          </cell>
          <cell r="I201">
            <v>0</v>
          </cell>
          <cell r="J201">
            <v>0</v>
          </cell>
          <cell r="K201">
            <v>0</v>
          </cell>
          <cell r="L201">
            <v>0</v>
          </cell>
          <cell r="M201">
            <v>0</v>
          </cell>
          <cell r="N201">
            <v>739</v>
          </cell>
        </row>
        <row r="202">
          <cell r="A202" t="str">
            <v>72024</v>
          </cell>
          <cell r="B202" t="str">
            <v>Феррохром</v>
          </cell>
          <cell r="C202" t="str">
            <v>20879520</v>
          </cell>
          <cell r="D202" t="str">
            <v>ЗАО "УРАЛМАШ-МЕТАЛЛУРГ"                                                     0322</v>
          </cell>
          <cell r="E202">
            <v>413</v>
          </cell>
          <cell r="F202">
            <v>413</v>
          </cell>
          <cell r="G202">
            <v>0</v>
          </cell>
          <cell r="H202">
            <v>0</v>
          </cell>
          <cell r="I202">
            <v>413</v>
          </cell>
        </row>
        <row r="203">
          <cell r="A203" t="str">
            <v>72024</v>
          </cell>
          <cell r="B203" t="str">
            <v>Феррохром</v>
          </cell>
          <cell r="C203" t="str">
            <v>27442826</v>
          </cell>
          <cell r="D203" t="str">
            <v>ЗАО КОММОДЕКС</v>
          </cell>
          <cell r="E203">
            <v>69</v>
          </cell>
          <cell r="F203">
            <v>133</v>
          </cell>
          <cell r="G203">
            <v>69</v>
          </cell>
          <cell r="H203">
            <v>133</v>
          </cell>
          <cell r="I203">
            <v>133</v>
          </cell>
          <cell r="J203">
            <v>63</v>
          </cell>
        </row>
        <row r="204">
          <cell r="A204" t="str">
            <v>72024</v>
          </cell>
          <cell r="B204" t="str">
            <v>Феррохром</v>
          </cell>
          <cell r="C204" t="str">
            <v>00239445</v>
          </cell>
          <cell r="D204" t="str">
            <v>АО "ВОЛГОЦЕММАШ"</v>
          </cell>
          <cell r="E204">
            <v>64</v>
          </cell>
          <cell r="F204">
            <v>127</v>
          </cell>
          <cell r="G204">
            <v>64</v>
          </cell>
          <cell r="H204">
            <v>127</v>
          </cell>
          <cell r="I204">
            <v>0</v>
          </cell>
          <cell r="J204">
            <v>0</v>
          </cell>
          <cell r="K204">
            <v>0</v>
          </cell>
          <cell r="L204">
            <v>0</v>
          </cell>
          <cell r="M204">
            <v>64</v>
          </cell>
          <cell r="N204">
            <v>127</v>
          </cell>
        </row>
        <row r="205">
          <cell r="A205" t="str">
            <v>72024</v>
          </cell>
          <cell r="B205" t="str">
            <v>Феррохром</v>
          </cell>
          <cell r="C205" t="str">
            <v>05757759</v>
          </cell>
          <cell r="D205" t="str">
            <v>ОАО "ЗАВОД "КРАСНЫЙ ОКТЯБРЬ"</v>
          </cell>
          <cell r="E205">
            <v>64</v>
          </cell>
          <cell r="F205">
            <v>59</v>
          </cell>
          <cell r="G205">
            <v>59</v>
          </cell>
          <cell r="H205">
            <v>64</v>
          </cell>
          <cell r="I205">
            <v>59</v>
          </cell>
          <cell r="J205">
            <v>64</v>
          </cell>
          <cell r="K205">
            <v>59</v>
          </cell>
          <cell r="L205">
            <v>0</v>
          </cell>
          <cell r="M205">
            <v>59</v>
          </cell>
        </row>
        <row r="206">
          <cell r="A206" t="str">
            <v>72024</v>
          </cell>
          <cell r="B206" t="str">
            <v>Феррохром</v>
          </cell>
          <cell r="C206" t="str">
            <v>35740880</v>
          </cell>
          <cell r="D206" t="str">
            <v>ОАО ПРОМЫШЛЕННАЯ КОМПАНИЯ "СПЛАВ"</v>
          </cell>
          <cell r="E206">
            <v>137</v>
          </cell>
          <cell r="F206">
            <v>137</v>
          </cell>
          <cell r="G206">
            <v>0</v>
          </cell>
          <cell r="H206">
            <v>0</v>
          </cell>
          <cell r="I206">
            <v>0</v>
          </cell>
          <cell r="J206">
            <v>0</v>
          </cell>
          <cell r="K206">
            <v>137</v>
          </cell>
        </row>
        <row r="207">
          <cell r="A207" t="str">
            <v>72024</v>
          </cell>
          <cell r="B207" t="str">
            <v>Феррохром</v>
          </cell>
          <cell r="C207" t="str">
            <v>48968550</v>
          </cell>
          <cell r="D207" t="str">
            <v>ЗАО"ЭРА"</v>
          </cell>
          <cell r="E207">
            <v>59</v>
          </cell>
          <cell r="F207">
            <v>65</v>
          </cell>
          <cell r="G207">
            <v>59</v>
          </cell>
          <cell r="H207">
            <v>65</v>
          </cell>
          <cell r="I207">
            <v>59</v>
          </cell>
          <cell r="J207">
            <v>0</v>
          </cell>
          <cell r="K207">
            <v>65</v>
          </cell>
        </row>
        <row r="208">
          <cell r="A208" t="str">
            <v>72024</v>
          </cell>
          <cell r="B208" t="str">
            <v>Феррохром</v>
          </cell>
          <cell r="C208" t="str">
            <v>00000001</v>
          </cell>
          <cell r="D208" t="str">
            <v>ДАВЫДОВ ВАСИЛИЙ АЛЕКСАНДРОВИЧ</v>
          </cell>
          <cell r="E208">
            <v>40</v>
          </cell>
          <cell r="F208">
            <v>80</v>
          </cell>
          <cell r="G208">
            <v>40</v>
          </cell>
          <cell r="H208">
            <v>80</v>
          </cell>
          <cell r="I208">
            <v>0</v>
          </cell>
          <cell r="J208">
            <v>0</v>
          </cell>
          <cell r="K208">
            <v>40</v>
          </cell>
          <cell r="L208">
            <v>80</v>
          </cell>
        </row>
        <row r="209">
          <cell r="A209" t="str">
            <v>72024</v>
          </cell>
          <cell r="B209" t="str">
            <v>Феррохром</v>
          </cell>
          <cell r="C209" t="str">
            <v>05744403</v>
          </cell>
          <cell r="D209" t="str">
            <v>ОАО"ЭЗТМ"</v>
          </cell>
          <cell r="E209">
            <v>67</v>
          </cell>
          <cell r="F209">
            <v>67</v>
          </cell>
          <cell r="G209">
            <v>67</v>
          </cell>
        </row>
        <row r="210">
          <cell r="A210" t="str">
            <v>72024</v>
          </cell>
          <cell r="B210" t="str">
            <v>Феррохром</v>
          </cell>
          <cell r="C210" t="str">
            <v>00186430</v>
          </cell>
          <cell r="D210" t="str">
            <v>ОАО"ЗЛАТОУСТ.МЕТАЛЛУРГИЧЕСКИЙ ЗАВОД"</v>
          </cell>
          <cell r="E210">
            <v>64</v>
          </cell>
          <cell r="F210">
            <v>64</v>
          </cell>
          <cell r="G210">
            <v>0</v>
          </cell>
          <cell r="H210">
            <v>64</v>
          </cell>
        </row>
        <row r="211">
          <cell r="A211" t="str">
            <v>72024</v>
          </cell>
          <cell r="B211" t="str">
            <v>Феррохром</v>
          </cell>
          <cell r="C211" t="str">
            <v>17971736</v>
          </cell>
          <cell r="D211" t="str">
            <v>ЗАО "ГАЛЛС"                           129110,Г.МОСКВА,1Й БАЛТИЙСКИЙ ПЕРЕУЛОК</v>
          </cell>
          <cell r="E211">
            <v>28</v>
          </cell>
          <cell r="F211">
            <v>28</v>
          </cell>
          <cell r="G211">
            <v>0</v>
          </cell>
          <cell r="H211">
            <v>0</v>
          </cell>
          <cell r="I211">
            <v>0</v>
          </cell>
          <cell r="J211">
            <v>0</v>
          </cell>
          <cell r="K211">
            <v>28</v>
          </cell>
        </row>
        <row r="212">
          <cell r="A212" t="str">
            <v>72024</v>
          </cell>
          <cell r="B212" t="str">
            <v>Феррохром</v>
          </cell>
          <cell r="C212" t="str">
            <v>43699513</v>
          </cell>
          <cell r="D212" t="str">
            <v>ООО"АРЕАЛ"</v>
          </cell>
          <cell r="E212">
            <v>25</v>
          </cell>
          <cell r="F212">
            <v>25</v>
          </cell>
          <cell r="G212">
            <v>0</v>
          </cell>
          <cell r="H212">
            <v>0</v>
          </cell>
          <cell r="I212">
            <v>0</v>
          </cell>
          <cell r="J212">
            <v>0</v>
          </cell>
          <cell r="K212">
            <v>25</v>
          </cell>
        </row>
        <row r="213">
          <cell r="A213" t="str">
            <v>72024</v>
          </cell>
          <cell r="B213" t="str">
            <v>Феррохром</v>
          </cell>
          <cell r="C213" t="str">
            <v>45662017</v>
          </cell>
          <cell r="D213" t="str">
            <v>ООО "УРАЛСПЛАВ"</v>
          </cell>
          <cell r="E213">
            <v>9</v>
          </cell>
          <cell r="F213">
            <v>9</v>
          </cell>
          <cell r="G213">
            <v>0</v>
          </cell>
          <cell r="H213">
            <v>0</v>
          </cell>
          <cell r="I213">
            <v>0</v>
          </cell>
          <cell r="J213">
            <v>0</v>
          </cell>
          <cell r="K213">
            <v>0</v>
          </cell>
          <cell r="L213">
            <v>0</v>
          </cell>
          <cell r="M213">
            <v>0</v>
          </cell>
          <cell r="N213">
            <v>9</v>
          </cell>
        </row>
        <row r="214">
          <cell r="A214" t="str">
            <v>72024</v>
          </cell>
          <cell r="B214" t="str">
            <v>Феррохром</v>
          </cell>
          <cell r="C214" t="str">
            <v>18010097</v>
          </cell>
          <cell r="D214" t="str">
            <v>ИНЖЕНЕРНЫЙ ЦЕНТР "СПЛАВ" МПС</v>
          </cell>
          <cell r="E214">
            <v>8</v>
          </cell>
          <cell r="F214">
            <v>8</v>
          </cell>
          <cell r="G214">
            <v>0</v>
          </cell>
          <cell r="H214">
            <v>0</v>
          </cell>
          <cell r="I214">
            <v>0</v>
          </cell>
          <cell r="J214">
            <v>0</v>
          </cell>
          <cell r="K214">
            <v>8</v>
          </cell>
        </row>
        <row r="215">
          <cell r="A215" t="str">
            <v>72024</v>
          </cell>
          <cell r="B215" t="str">
            <v>Феррохром</v>
          </cell>
          <cell r="C215" t="str">
            <v>02785206</v>
          </cell>
          <cell r="D215" t="str">
            <v>АООТ РТП "ПЕТРОВСКОЕ"</v>
          </cell>
          <cell r="E215">
            <v>2</v>
          </cell>
          <cell r="F215">
            <v>2</v>
          </cell>
        </row>
        <row r="216">
          <cell r="A216" t="str">
            <v>72024</v>
          </cell>
          <cell r="B216" t="str">
            <v>Феррохром</v>
          </cell>
          <cell r="C216" t="str">
            <v>49533564</v>
          </cell>
          <cell r="D216" t="str">
            <v>ООО"ТОРГОВЫЙ ДОМ СМЗ"</v>
          </cell>
          <cell r="E216">
            <v>2</v>
          </cell>
        </row>
        <row r="217">
          <cell r="A217" t="str">
            <v>72024</v>
          </cell>
          <cell r="B217" t="str">
            <v>Феррохром</v>
          </cell>
          <cell r="C217" t="str">
            <v>05785968</v>
          </cell>
          <cell r="D217" t="str">
            <v>"КРАСНЫЙ АКСАЙ" ОАО</v>
          </cell>
          <cell r="E217">
            <v>1</v>
          </cell>
          <cell r="F217">
            <v>1</v>
          </cell>
          <cell r="G217">
            <v>0</v>
          </cell>
          <cell r="H217">
            <v>0</v>
          </cell>
          <cell r="I217">
            <v>0</v>
          </cell>
          <cell r="J217">
            <v>1</v>
          </cell>
        </row>
        <row r="218">
          <cell r="A218" t="str">
            <v>72024</v>
          </cell>
          <cell r="B218" t="str">
            <v>Феррохром</v>
          </cell>
          <cell r="C218" t="str">
            <v>01093966</v>
          </cell>
          <cell r="D218" t="str">
            <v>ДАЛЬНЕВОСТОЧНАЯ ЖЕЛЕЗНАЯ ДОРОГА</v>
          </cell>
          <cell r="E218">
            <v>0</v>
          </cell>
          <cell r="F218">
            <v>0</v>
          </cell>
          <cell r="G218">
            <v>0</v>
          </cell>
          <cell r="H218">
            <v>0</v>
          </cell>
          <cell r="I218">
            <v>0</v>
          </cell>
          <cell r="J218">
            <v>0</v>
          </cell>
          <cell r="K218">
            <v>0</v>
          </cell>
          <cell r="L218">
            <v>0</v>
          </cell>
        </row>
        <row r="219">
          <cell r="A219" t="str">
            <v>72024</v>
          </cell>
          <cell r="B219" t="str">
            <v>Феррохром</v>
          </cell>
          <cell r="C219" t="str">
            <v>46221433</v>
          </cell>
          <cell r="D219" t="str">
            <v>ОАО "САЯНСКАЯ ФОЛЬГА"</v>
          </cell>
          <cell r="E219">
            <v>0</v>
          </cell>
          <cell r="F219">
            <v>0</v>
          </cell>
        </row>
        <row r="220">
          <cell r="B220" t="str">
            <v>Феррохром Всего</v>
          </cell>
          <cell r="C220">
            <v>967</v>
          </cell>
          <cell r="D220">
            <v>277</v>
          </cell>
          <cell r="E220">
            <v>967</v>
          </cell>
          <cell r="F220">
            <v>277</v>
          </cell>
          <cell r="G220">
            <v>0</v>
          </cell>
          <cell r="H220">
            <v>0</v>
          </cell>
          <cell r="I220">
            <v>0</v>
          </cell>
          <cell r="J220">
            <v>0</v>
          </cell>
          <cell r="K220">
            <v>0</v>
          </cell>
          <cell r="L220">
            <v>0</v>
          </cell>
          <cell r="M220">
            <v>0</v>
          </cell>
          <cell r="N220">
            <v>967</v>
          </cell>
          <cell r="O220">
            <v>277</v>
          </cell>
        </row>
        <row r="221">
          <cell r="A221" t="str">
            <v>72027</v>
          </cell>
          <cell r="B221" t="str">
            <v>Ферромолибден</v>
          </cell>
          <cell r="C221" t="str">
            <v>47994195</v>
          </cell>
          <cell r="D221" t="str">
            <v>"БАРК" ООО</v>
          </cell>
          <cell r="E221">
            <v>16</v>
          </cell>
          <cell r="F221">
            <v>81</v>
          </cell>
          <cell r="G221">
            <v>20</v>
          </cell>
          <cell r="H221">
            <v>20</v>
          </cell>
          <cell r="I221">
            <v>81</v>
          </cell>
          <cell r="J221">
            <v>16</v>
          </cell>
          <cell r="K221">
            <v>81</v>
          </cell>
          <cell r="L221">
            <v>20</v>
          </cell>
          <cell r="M221">
            <v>20</v>
          </cell>
          <cell r="N221">
            <v>81</v>
          </cell>
          <cell r="O221">
            <v>82</v>
          </cell>
        </row>
        <row r="222">
          <cell r="A222" t="str">
            <v>72027</v>
          </cell>
          <cell r="B222" t="str">
            <v>Ферромолибден</v>
          </cell>
          <cell r="C222" t="str">
            <v>40335609</v>
          </cell>
          <cell r="D222" t="str">
            <v>ООО "СПЕЦОБОРУДОВАНИЕ И МАТЕРИАЛЫ"</v>
          </cell>
          <cell r="E222">
            <v>20</v>
          </cell>
          <cell r="F222">
            <v>59</v>
          </cell>
          <cell r="G222">
            <v>20</v>
          </cell>
          <cell r="H222">
            <v>59</v>
          </cell>
          <cell r="I222">
            <v>40</v>
          </cell>
          <cell r="J222">
            <v>30</v>
          </cell>
          <cell r="K222">
            <v>20</v>
          </cell>
          <cell r="L222">
            <v>40</v>
          </cell>
          <cell r="M222">
            <v>40</v>
          </cell>
          <cell r="N222">
            <v>40</v>
          </cell>
          <cell r="O222">
            <v>40</v>
          </cell>
        </row>
        <row r="223">
          <cell r="A223" t="str">
            <v>72027</v>
          </cell>
          <cell r="B223" t="str">
            <v>Ферромолибден</v>
          </cell>
          <cell r="C223" t="str">
            <v>05764498</v>
          </cell>
          <cell r="D223" t="str">
            <v>АО "ТЯЖМАШ"</v>
          </cell>
          <cell r="E223">
            <v>80</v>
          </cell>
          <cell r="F223">
            <v>79</v>
          </cell>
          <cell r="G223">
            <v>80</v>
          </cell>
          <cell r="H223">
            <v>79</v>
          </cell>
        </row>
        <row r="224">
          <cell r="A224" t="str">
            <v>72027</v>
          </cell>
          <cell r="B224" t="str">
            <v>Ферромолибден</v>
          </cell>
          <cell r="C224" t="str">
            <v>00186465</v>
          </cell>
          <cell r="D224" t="str">
            <v>АО "МЕЧЕЛ"</v>
          </cell>
          <cell r="E224">
            <v>19</v>
          </cell>
          <cell r="F224">
            <v>17</v>
          </cell>
          <cell r="G224">
            <v>19</v>
          </cell>
          <cell r="H224">
            <v>17</v>
          </cell>
          <cell r="I224">
            <v>20</v>
          </cell>
          <cell r="J224">
            <v>20</v>
          </cell>
          <cell r="K224">
            <v>19</v>
          </cell>
          <cell r="L224">
            <v>40</v>
          </cell>
          <cell r="M224">
            <v>20</v>
          </cell>
          <cell r="N224">
            <v>20</v>
          </cell>
        </row>
        <row r="225">
          <cell r="A225" t="str">
            <v>72027</v>
          </cell>
          <cell r="B225" t="str">
            <v>Ферромолибден</v>
          </cell>
          <cell r="C225" t="str">
            <v>33094179</v>
          </cell>
          <cell r="D225" t="str">
            <v>"ВЕСТАРОС" ООО</v>
          </cell>
          <cell r="E225">
            <v>40</v>
          </cell>
          <cell r="F225">
            <v>80</v>
          </cell>
          <cell r="G225">
            <v>40</v>
          </cell>
          <cell r="H225">
            <v>80</v>
          </cell>
        </row>
        <row r="226">
          <cell r="A226" t="str">
            <v>72027</v>
          </cell>
          <cell r="B226" t="str">
            <v>Ферромолибден</v>
          </cell>
          <cell r="C226" t="str">
            <v>00186217</v>
          </cell>
          <cell r="D226" t="str">
            <v>ОАО "СЕВЕРСТАЛЬ"</v>
          </cell>
          <cell r="E226">
            <v>48</v>
          </cell>
          <cell r="F226">
            <v>48</v>
          </cell>
          <cell r="G226">
            <v>19</v>
          </cell>
        </row>
        <row r="227">
          <cell r="A227" t="str">
            <v>72027</v>
          </cell>
          <cell r="B227" t="str">
            <v>Ферромолибден</v>
          </cell>
          <cell r="C227" t="str">
            <v>29406007</v>
          </cell>
          <cell r="D227" t="str">
            <v>АО НПО ПОЛИМЕТАЛЛ</v>
          </cell>
          <cell r="E227">
            <v>20</v>
          </cell>
          <cell r="F227">
            <v>20</v>
          </cell>
          <cell r="G227">
            <v>20</v>
          </cell>
          <cell r="H227">
            <v>20</v>
          </cell>
          <cell r="I227">
            <v>20</v>
          </cell>
          <cell r="J227">
            <v>20</v>
          </cell>
          <cell r="K227">
            <v>20</v>
          </cell>
        </row>
        <row r="228">
          <cell r="A228" t="str">
            <v>72027</v>
          </cell>
          <cell r="B228" t="str">
            <v>Ферромолибден</v>
          </cell>
          <cell r="C228" t="str">
            <v>50845300</v>
          </cell>
          <cell r="D228" t="str">
            <v>"ИРБИС" ООО</v>
          </cell>
          <cell r="E228">
            <v>20</v>
          </cell>
          <cell r="F228">
            <v>20</v>
          </cell>
          <cell r="G228">
            <v>20</v>
          </cell>
          <cell r="H228">
            <v>20</v>
          </cell>
          <cell r="I228">
            <v>20</v>
          </cell>
          <cell r="J228">
            <v>20</v>
          </cell>
          <cell r="K228">
            <v>20</v>
          </cell>
          <cell r="L228">
            <v>0</v>
          </cell>
          <cell r="M228">
            <v>0</v>
          </cell>
          <cell r="N228">
            <v>0</v>
          </cell>
          <cell r="O228">
            <v>20</v>
          </cell>
        </row>
        <row r="229">
          <cell r="A229" t="str">
            <v>72027</v>
          </cell>
          <cell r="B229" t="str">
            <v>Ферромолибден</v>
          </cell>
          <cell r="C229" t="str">
            <v>29376915</v>
          </cell>
          <cell r="D229" t="str">
            <v>АО НПО АВИАМАТЕРИАЛЫ И ОБОРУДОВАНИЕ</v>
          </cell>
          <cell r="E229">
            <v>20</v>
          </cell>
          <cell r="F229">
            <v>20</v>
          </cell>
          <cell r="G229">
            <v>20</v>
          </cell>
          <cell r="H229">
            <v>20</v>
          </cell>
          <cell r="I229">
            <v>19</v>
          </cell>
        </row>
        <row r="230">
          <cell r="A230" t="str">
            <v>72027</v>
          </cell>
          <cell r="B230" t="str">
            <v>Ферромолибден</v>
          </cell>
          <cell r="C230" t="str">
            <v>44650354</v>
          </cell>
          <cell r="D230" t="str">
            <v>ООО "МОТО-УРАЛ"</v>
          </cell>
          <cell r="E230">
            <v>40</v>
          </cell>
          <cell r="F230">
            <v>18</v>
          </cell>
          <cell r="G230">
            <v>18</v>
          </cell>
          <cell r="H230">
            <v>0</v>
          </cell>
          <cell r="I230">
            <v>0</v>
          </cell>
          <cell r="J230">
            <v>0</v>
          </cell>
          <cell r="K230">
            <v>0</v>
          </cell>
          <cell r="L230">
            <v>0</v>
          </cell>
          <cell r="M230">
            <v>0</v>
          </cell>
          <cell r="N230">
            <v>18</v>
          </cell>
        </row>
        <row r="231">
          <cell r="A231" t="str">
            <v>72027</v>
          </cell>
          <cell r="B231" t="str">
            <v>Ферромолибден</v>
          </cell>
          <cell r="C231" t="str">
            <v>40564876</v>
          </cell>
          <cell r="D231" t="str">
            <v>ООО "ЭКСПРЕСС"</v>
          </cell>
          <cell r="E231">
            <v>40</v>
          </cell>
          <cell r="F231">
            <v>40</v>
          </cell>
          <cell r="G231">
            <v>0</v>
          </cell>
          <cell r="H231">
            <v>0</v>
          </cell>
          <cell r="I231">
            <v>0</v>
          </cell>
          <cell r="J231">
            <v>0</v>
          </cell>
          <cell r="K231">
            <v>0</v>
          </cell>
          <cell r="L231">
            <v>40</v>
          </cell>
        </row>
        <row r="232">
          <cell r="A232" t="str">
            <v>72027</v>
          </cell>
          <cell r="B232" t="str">
            <v>Ферромолибден</v>
          </cell>
          <cell r="C232" t="str">
            <v>42480296</v>
          </cell>
          <cell r="D232" t="str">
            <v>ООО "ПРОМБАЗА"</v>
          </cell>
          <cell r="E232">
            <v>20</v>
          </cell>
          <cell r="F232">
            <v>20</v>
          </cell>
          <cell r="G232">
            <v>20</v>
          </cell>
          <cell r="H232">
            <v>20</v>
          </cell>
          <cell r="I232">
            <v>20</v>
          </cell>
          <cell r="J232">
            <v>0</v>
          </cell>
          <cell r="K232">
            <v>0</v>
          </cell>
          <cell r="L232">
            <v>20</v>
          </cell>
        </row>
        <row r="233">
          <cell r="A233" t="str">
            <v>72027</v>
          </cell>
          <cell r="B233" t="str">
            <v>Ферромолибден</v>
          </cell>
          <cell r="C233" t="str">
            <v>43512868</v>
          </cell>
          <cell r="D233" t="str">
            <v>ООО"ВЕРТИКАЛЬ ПЛЮС"</v>
          </cell>
          <cell r="E233">
            <v>20</v>
          </cell>
          <cell r="F233">
            <v>20</v>
          </cell>
          <cell r="G233">
            <v>20</v>
          </cell>
          <cell r="H233">
            <v>20</v>
          </cell>
          <cell r="I233">
            <v>0</v>
          </cell>
          <cell r="J233">
            <v>0</v>
          </cell>
          <cell r="K233">
            <v>20</v>
          </cell>
          <cell r="L233">
            <v>20</v>
          </cell>
        </row>
        <row r="234">
          <cell r="A234" t="str">
            <v>72027</v>
          </cell>
          <cell r="B234" t="str">
            <v>Ферромолибден</v>
          </cell>
          <cell r="C234" t="str">
            <v>45567678</v>
          </cell>
          <cell r="D234" t="str">
            <v>"ПРИМЭКС" ООО</v>
          </cell>
          <cell r="E234">
            <v>20</v>
          </cell>
          <cell r="F234">
            <v>20</v>
          </cell>
          <cell r="G234">
            <v>20</v>
          </cell>
          <cell r="H234">
            <v>20</v>
          </cell>
          <cell r="I234">
            <v>20</v>
          </cell>
        </row>
        <row r="235">
          <cell r="A235" t="str">
            <v>72027</v>
          </cell>
          <cell r="B235" t="str">
            <v>Ферромолибден</v>
          </cell>
          <cell r="C235" t="str">
            <v>46878311</v>
          </cell>
          <cell r="D235" t="str">
            <v>ЗАО "КОМПАНИЯ"ВОЛЬФРАМ"</v>
          </cell>
          <cell r="E235">
            <v>20</v>
          </cell>
          <cell r="F235">
            <v>20</v>
          </cell>
          <cell r="G235">
            <v>20</v>
          </cell>
          <cell r="H235">
            <v>20</v>
          </cell>
          <cell r="I235">
            <v>0</v>
          </cell>
          <cell r="J235">
            <v>0</v>
          </cell>
          <cell r="K235">
            <v>0</v>
          </cell>
          <cell r="L235">
            <v>20</v>
          </cell>
        </row>
        <row r="236">
          <cell r="A236" t="str">
            <v>72027</v>
          </cell>
          <cell r="B236" t="str">
            <v>Ферромолибден</v>
          </cell>
          <cell r="C236" t="str">
            <v>47614146</v>
          </cell>
          <cell r="D236" t="str">
            <v>ООО "ОМЕГА-РИЧ"</v>
          </cell>
          <cell r="E236">
            <v>20</v>
          </cell>
          <cell r="F236">
            <v>20</v>
          </cell>
          <cell r="G236">
            <v>20</v>
          </cell>
          <cell r="H236">
            <v>20</v>
          </cell>
          <cell r="I236">
            <v>0</v>
          </cell>
          <cell r="J236">
            <v>0</v>
          </cell>
          <cell r="K236">
            <v>0</v>
          </cell>
          <cell r="L236">
            <v>0</v>
          </cell>
          <cell r="M236">
            <v>20</v>
          </cell>
          <cell r="N236">
            <v>0</v>
          </cell>
          <cell r="O236">
            <v>20</v>
          </cell>
        </row>
        <row r="237">
          <cell r="A237" t="str">
            <v>72027</v>
          </cell>
          <cell r="B237" t="str">
            <v>Ферромолибден</v>
          </cell>
          <cell r="C237" t="str">
            <v>48968550</v>
          </cell>
          <cell r="D237" t="str">
            <v>ЗАО"ЭРА"</v>
          </cell>
          <cell r="E237">
            <v>20</v>
          </cell>
          <cell r="F237">
            <v>20</v>
          </cell>
          <cell r="G237">
            <v>20</v>
          </cell>
          <cell r="H237">
            <v>20</v>
          </cell>
          <cell r="I237">
            <v>0</v>
          </cell>
          <cell r="J237">
            <v>0</v>
          </cell>
          <cell r="K237">
            <v>20</v>
          </cell>
          <cell r="L237">
            <v>0</v>
          </cell>
          <cell r="M237">
            <v>0</v>
          </cell>
          <cell r="N237">
            <v>0</v>
          </cell>
          <cell r="O237">
            <v>20</v>
          </cell>
        </row>
        <row r="238">
          <cell r="A238" t="str">
            <v>72027</v>
          </cell>
          <cell r="B238" t="str">
            <v>Ферромолибден</v>
          </cell>
          <cell r="C238" t="str">
            <v>18777427</v>
          </cell>
          <cell r="D238" t="str">
            <v>ООО "МИКСКОМ"</v>
          </cell>
          <cell r="E238">
            <v>19</v>
          </cell>
          <cell r="F238">
            <v>19</v>
          </cell>
          <cell r="G238">
            <v>19</v>
          </cell>
          <cell r="H238">
            <v>19</v>
          </cell>
          <cell r="I238">
            <v>19</v>
          </cell>
        </row>
        <row r="239">
          <cell r="A239" t="str">
            <v>72027</v>
          </cell>
          <cell r="B239" t="str">
            <v>Ферромолибден</v>
          </cell>
          <cell r="C239" t="str">
            <v>00000001</v>
          </cell>
          <cell r="D239" t="str">
            <v>ПБОЮЛ "ШЕВЧУК В.В." СВИДЕТ. № 15733 ОТ 11.05.99</v>
          </cell>
          <cell r="E239">
            <v>20</v>
          </cell>
          <cell r="F239">
            <v>20</v>
          </cell>
          <cell r="G239">
            <v>0</v>
          </cell>
          <cell r="H239">
            <v>0</v>
          </cell>
          <cell r="I239">
            <v>0</v>
          </cell>
          <cell r="J239">
            <v>20</v>
          </cell>
        </row>
        <row r="240">
          <cell r="A240" t="str">
            <v>72027</v>
          </cell>
          <cell r="B240" t="str">
            <v>Ферромолибден</v>
          </cell>
          <cell r="C240" t="str">
            <v>18808731</v>
          </cell>
          <cell r="D240" t="str">
            <v>ООО "ИМСТОК-1"</v>
          </cell>
          <cell r="E240">
            <v>20</v>
          </cell>
          <cell r="F240">
            <v>20</v>
          </cell>
          <cell r="G240">
            <v>0</v>
          </cell>
          <cell r="H240">
            <v>0</v>
          </cell>
          <cell r="I240">
            <v>0</v>
          </cell>
          <cell r="J240">
            <v>0</v>
          </cell>
          <cell r="K240">
            <v>0</v>
          </cell>
          <cell r="L240">
            <v>0</v>
          </cell>
          <cell r="M240">
            <v>0</v>
          </cell>
          <cell r="N240">
            <v>0</v>
          </cell>
          <cell r="O240">
            <v>20</v>
          </cell>
        </row>
        <row r="241">
          <cell r="A241" t="str">
            <v>72027</v>
          </cell>
          <cell r="B241" t="str">
            <v>Ферромолибден</v>
          </cell>
          <cell r="C241" t="str">
            <v>35497296</v>
          </cell>
          <cell r="D241" t="str">
            <v>ЗАО ППП "ТЕХНОСПЕЦСТАЛЬ"</v>
          </cell>
          <cell r="E241">
            <v>20</v>
          </cell>
          <cell r="F241">
            <v>20</v>
          </cell>
          <cell r="G241">
            <v>0</v>
          </cell>
          <cell r="H241">
            <v>0</v>
          </cell>
          <cell r="I241">
            <v>0</v>
          </cell>
          <cell r="J241">
            <v>0</v>
          </cell>
          <cell r="K241">
            <v>0</v>
          </cell>
          <cell r="L241">
            <v>20</v>
          </cell>
        </row>
        <row r="242">
          <cell r="A242" t="str">
            <v>72027</v>
          </cell>
          <cell r="B242" t="str">
            <v>Ферромолибден</v>
          </cell>
          <cell r="C242" t="str">
            <v>47985552</v>
          </cell>
          <cell r="D242" t="str">
            <v>"ЛЕНТЭК БРОКЕРИДЖ" ООО</v>
          </cell>
          <cell r="E242">
            <v>20</v>
          </cell>
          <cell r="F242">
            <v>20</v>
          </cell>
          <cell r="G242">
            <v>0</v>
          </cell>
          <cell r="H242">
            <v>0</v>
          </cell>
          <cell r="I242">
            <v>20</v>
          </cell>
        </row>
        <row r="243">
          <cell r="A243" t="str">
            <v>72027</v>
          </cell>
          <cell r="B243" t="str">
            <v>Ферромолибден</v>
          </cell>
          <cell r="C243" t="str">
            <v>29222891</v>
          </cell>
          <cell r="D243" t="str">
            <v>АОЗТ "ТОРГОВЫЙ ДОМ "ЭЛТОН"</v>
          </cell>
          <cell r="E243">
            <v>19</v>
          </cell>
          <cell r="F243">
            <v>19</v>
          </cell>
          <cell r="G243">
            <v>0</v>
          </cell>
          <cell r="H243">
            <v>0</v>
          </cell>
          <cell r="I243">
            <v>0</v>
          </cell>
          <cell r="J243">
            <v>0</v>
          </cell>
          <cell r="K243">
            <v>0</v>
          </cell>
          <cell r="L243">
            <v>19</v>
          </cell>
        </row>
        <row r="244">
          <cell r="A244" t="str">
            <v>72027</v>
          </cell>
          <cell r="B244" t="str">
            <v>Ферромолибден</v>
          </cell>
          <cell r="C244" t="str">
            <v>02887154</v>
          </cell>
          <cell r="D244" t="str">
            <v>ООО "НПП КОНТАКТ"</v>
          </cell>
          <cell r="E244">
            <v>9</v>
          </cell>
          <cell r="F244">
            <v>6</v>
          </cell>
          <cell r="G244">
            <v>9</v>
          </cell>
          <cell r="H244">
            <v>6</v>
          </cell>
          <cell r="I244">
            <v>0</v>
          </cell>
          <cell r="J244">
            <v>0</v>
          </cell>
          <cell r="K244">
            <v>0</v>
          </cell>
          <cell r="L244">
            <v>9</v>
          </cell>
          <cell r="M244">
            <v>6</v>
          </cell>
        </row>
        <row r="245">
          <cell r="A245" t="str">
            <v>72027</v>
          </cell>
          <cell r="B245" t="str">
            <v>Ферромолибден</v>
          </cell>
          <cell r="C245" t="str">
            <v>00186424</v>
          </cell>
          <cell r="D245" t="str">
            <v>ОАО"МАГНИТОГОРСКИЙ МЕТ. КОМБИНАТ"</v>
          </cell>
          <cell r="E245">
            <v>5</v>
          </cell>
          <cell r="F245">
            <v>7</v>
          </cell>
          <cell r="G245">
            <v>5</v>
          </cell>
          <cell r="H245">
            <v>7</v>
          </cell>
          <cell r="I245">
            <v>0</v>
          </cell>
          <cell r="J245">
            <v>5</v>
          </cell>
          <cell r="K245">
            <v>0</v>
          </cell>
          <cell r="L245">
            <v>0</v>
          </cell>
          <cell r="M245">
            <v>0</v>
          </cell>
          <cell r="N245">
            <v>0</v>
          </cell>
          <cell r="O245">
            <v>7</v>
          </cell>
        </row>
        <row r="246">
          <cell r="A246" t="str">
            <v>72027</v>
          </cell>
          <cell r="B246" t="str">
            <v>Ферромолибден</v>
          </cell>
          <cell r="C246" t="str">
            <v>29406384</v>
          </cell>
          <cell r="D246" t="str">
            <v>АОЗТ "ЭЛЕКТРОМАШИМПЕКС"</v>
          </cell>
          <cell r="E246">
            <v>11</v>
          </cell>
          <cell r="F246">
            <v>11</v>
          </cell>
          <cell r="G246">
            <v>0</v>
          </cell>
          <cell r="H246">
            <v>0</v>
          </cell>
          <cell r="I246">
            <v>0</v>
          </cell>
          <cell r="J246">
            <v>0</v>
          </cell>
          <cell r="K246">
            <v>0</v>
          </cell>
          <cell r="L246">
            <v>0</v>
          </cell>
          <cell r="M246">
            <v>0</v>
          </cell>
          <cell r="N246">
            <v>0</v>
          </cell>
          <cell r="O246">
            <v>11</v>
          </cell>
        </row>
        <row r="247">
          <cell r="A247" t="str">
            <v>72027</v>
          </cell>
          <cell r="B247" t="str">
            <v>Ферромолибден</v>
          </cell>
          <cell r="C247" t="str">
            <v>35573784</v>
          </cell>
          <cell r="D247" t="str">
            <v>"КОМТЕХ-ЦЕНТР" ЗАО ДИР.БАБИЧЕВ ИГОРЬ АНАТОЛЬЕВИЧ</v>
          </cell>
          <cell r="E247">
            <v>10</v>
          </cell>
        </row>
        <row r="248">
          <cell r="A248" t="str">
            <v>72027</v>
          </cell>
          <cell r="B248" t="str">
            <v>Ферромолибден</v>
          </cell>
          <cell r="C248" t="str">
            <v>44612738</v>
          </cell>
          <cell r="D248" t="str">
            <v>ЗАО "СПЛАВ"</v>
          </cell>
          <cell r="E248">
            <v>9</v>
          </cell>
        </row>
        <row r="249">
          <cell r="A249" t="str">
            <v>72027</v>
          </cell>
          <cell r="B249" t="str">
            <v>Ферромолибден</v>
          </cell>
          <cell r="C249" t="str">
            <v>22319535</v>
          </cell>
          <cell r="D249" t="str">
            <v>ТОО ФИРМА "ЧЕЛП"</v>
          </cell>
          <cell r="E249">
            <v>5</v>
          </cell>
          <cell r="F249">
            <v>5</v>
          </cell>
          <cell r="G249">
            <v>0</v>
          </cell>
          <cell r="H249">
            <v>0</v>
          </cell>
          <cell r="I249">
            <v>0</v>
          </cell>
          <cell r="J249">
            <v>0</v>
          </cell>
          <cell r="K249">
            <v>0</v>
          </cell>
          <cell r="L249">
            <v>0</v>
          </cell>
          <cell r="M249">
            <v>5</v>
          </cell>
        </row>
        <row r="250">
          <cell r="A250" t="str">
            <v>72027</v>
          </cell>
          <cell r="B250" t="str">
            <v>Ферромолибден</v>
          </cell>
          <cell r="C250" t="str">
            <v>48080623</v>
          </cell>
          <cell r="D250" t="str">
            <v>ООО "ФОРЕКС"</v>
          </cell>
          <cell r="E250">
            <v>4</v>
          </cell>
          <cell r="F250">
            <v>4</v>
          </cell>
          <cell r="G250">
            <v>0</v>
          </cell>
          <cell r="H250">
            <v>0</v>
          </cell>
          <cell r="I250">
            <v>4</v>
          </cell>
        </row>
        <row r="251">
          <cell r="A251" t="str">
            <v>72027</v>
          </cell>
          <cell r="B251" t="str">
            <v>Ферромолибден</v>
          </cell>
          <cell r="C251" t="str">
            <v>00186602</v>
          </cell>
          <cell r="D251" t="str">
            <v>ОАО"ТАГАНРОГСКИЙ МЕТАЛЛУРГИЧЕСКИЙ ЗАВОД"</v>
          </cell>
          <cell r="E251">
            <v>0</v>
          </cell>
          <cell r="F251">
            <v>3</v>
          </cell>
          <cell r="G251">
            <v>0</v>
          </cell>
          <cell r="H251">
            <v>3</v>
          </cell>
          <cell r="I251">
            <v>0</v>
          </cell>
          <cell r="J251">
            <v>0</v>
          </cell>
          <cell r="K251">
            <v>0</v>
          </cell>
          <cell r="L251">
            <v>0</v>
          </cell>
          <cell r="M251">
            <v>3</v>
          </cell>
        </row>
        <row r="252">
          <cell r="A252" t="str">
            <v>72027</v>
          </cell>
          <cell r="B252" t="str">
            <v>Ферромолибден</v>
          </cell>
          <cell r="C252" t="str">
            <v>39471922</v>
          </cell>
          <cell r="D252" t="str">
            <v>"КОНЦЕРН "АВЕНТА" ОАО</v>
          </cell>
          <cell r="E252">
            <v>2</v>
          </cell>
          <cell r="F252">
            <v>2</v>
          </cell>
          <cell r="G252">
            <v>2</v>
          </cell>
        </row>
        <row r="253">
          <cell r="A253" t="str">
            <v>72027</v>
          </cell>
          <cell r="B253" t="str">
            <v>Ферромолибден</v>
          </cell>
          <cell r="C253" t="str">
            <v>50558279</v>
          </cell>
          <cell r="D253" t="str">
            <v>ООО "ТЕХПРОМ"</v>
          </cell>
          <cell r="E253">
            <v>0</v>
          </cell>
          <cell r="F253">
            <v>0</v>
          </cell>
          <cell r="G253">
            <v>0</v>
          </cell>
          <cell r="H253">
            <v>0</v>
          </cell>
          <cell r="I253">
            <v>0</v>
          </cell>
          <cell r="J253">
            <v>0</v>
          </cell>
          <cell r="K253">
            <v>0</v>
          </cell>
          <cell r="L253">
            <v>0</v>
          </cell>
          <cell r="M253">
            <v>0</v>
          </cell>
          <cell r="N253">
            <v>0</v>
          </cell>
        </row>
        <row r="254">
          <cell r="B254" t="str">
            <v>Ферромолибден Всего</v>
          </cell>
          <cell r="C254">
            <v>159</v>
          </cell>
          <cell r="D254">
            <v>220</v>
          </cell>
          <cell r="E254">
            <v>159</v>
          </cell>
          <cell r="F254">
            <v>220</v>
          </cell>
          <cell r="G254">
            <v>0</v>
          </cell>
          <cell r="H254">
            <v>0</v>
          </cell>
          <cell r="I254">
            <v>0</v>
          </cell>
          <cell r="J254">
            <v>0</v>
          </cell>
          <cell r="K254">
            <v>0</v>
          </cell>
          <cell r="L254">
            <v>0</v>
          </cell>
          <cell r="M254">
            <v>0</v>
          </cell>
          <cell r="N254">
            <v>159</v>
          </cell>
          <cell r="O254">
            <v>220</v>
          </cell>
        </row>
        <row r="255">
          <cell r="A255" t="str">
            <v>72028</v>
          </cell>
          <cell r="B255" t="str">
            <v>Ферровольфрам и ферросиликовольфрам</v>
          </cell>
          <cell r="C255" t="str">
            <v>40335609</v>
          </cell>
          <cell r="D255" t="str">
            <v>ООО "СПЕЦОБОРУДОВАНИЕ И МАТЕРИАЛЫ"</v>
          </cell>
          <cell r="E255">
            <v>18</v>
          </cell>
          <cell r="F255">
            <v>18</v>
          </cell>
          <cell r="G255">
            <v>0</v>
          </cell>
          <cell r="H255">
            <v>18</v>
          </cell>
        </row>
        <row r="256">
          <cell r="A256" t="str">
            <v>72028</v>
          </cell>
          <cell r="B256" t="str">
            <v>Ферровольфрам и ферросиликовольфрам</v>
          </cell>
          <cell r="C256" t="str">
            <v>00186424</v>
          </cell>
          <cell r="D256" t="str">
            <v>МАГНИТОГОРСКИЙ МЕТАЛЛУРГИЧЕСКИЙ КОМБИНАТ ДЛЯ ООО "МЕТАЛЛСЕРВИС-МАГНИТОГОРСК"</v>
          </cell>
          <cell r="E256">
            <v>12</v>
          </cell>
          <cell r="F256">
            <v>12</v>
          </cell>
          <cell r="G256">
            <v>0</v>
          </cell>
          <cell r="H256">
            <v>0</v>
          </cell>
          <cell r="I256">
            <v>0</v>
          </cell>
          <cell r="J256">
            <v>0</v>
          </cell>
          <cell r="K256">
            <v>0</v>
          </cell>
          <cell r="L256">
            <v>0</v>
          </cell>
          <cell r="M256">
            <v>12</v>
          </cell>
        </row>
        <row r="257">
          <cell r="B257" t="str">
            <v>Ферровольфрам и ферросиликовольфрам Всего</v>
          </cell>
          <cell r="C257">
            <v>0</v>
          </cell>
          <cell r="D257">
            <v>0</v>
          </cell>
          <cell r="E257">
            <v>0</v>
          </cell>
          <cell r="F257">
            <v>0</v>
          </cell>
          <cell r="G257">
            <v>0</v>
          </cell>
          <cell r="H257">
            <v>0</v>
          </cell>
          <cell r="I257">
            <v>0</v>
          </cell>
          <cell r="J257">
            <v>0</v>
          </cell>
          <cell r="K257">
            <v>0</v>
          </cell>
          <cell r="L257">
            <v>0</v>
          </cell>
          <cell r="M257">
            <v>0</v>
          </cell>
          <cell r="N257">
            <v>0</v>
          </cell>
          <cell r="O257">
            <v>0</v>
          </cell>
        </row>
        <row r="258">
          <cell r="A258" t="str">
            <v>720291</v>
          </cell>
          <cell r="B258" t="str">
            <v>Ферротитан и ферросиликотитан</v>
          </cell>
          <cell r="C258" t="str">
            <v>35843574</v>
          </cell>
          <cell r="D258" t="str">
            <v>"АТОМЭНЕРГОЗАПЧАСТЬ" - ОАО</v>
          </cell>
          <cell r="E258">
            <v>120</v>
          </cell>
          <cell r="F258">
            <v>120</v>
          </cell>
          <cell r="G258">
            <v>120</v>
          </cell>
          <cell r="H258">
            <v>120</v>
          </cell>
          <cell r="I258">
            <v>0</v>
          </cell>
          <cell r="J258">
            <v>0</v>
          </cell>
          <cell r="K258">
            <v>120</v>
          </cell>
          <cell r="L258">
            <v>120</v>
          </cell>
        </row>
        <row r="259">
          <cell r="A259" t="str">
            <v>720291</v>
          </cell>
          <cell r="B259" t="str">
            <v>Ферротитан и ферросиликотитан</v>
          </cell>
          <cell r="C259" t="str">
            <v>29032914</v>
          </cell>
          <cell r="D259" t="str">
            <v>ЗАО "МЕЖТРАНС"</v>
          </cell>
          <cell r="E259">
            <v>79</v>
          </cell>
          <cell r="F259">
            <v>79</v>
          </cell>
          <cell r="G259">
            <v>0</v>
          </cell>
          <cell r="H259">
            <v>79</v>
          </cell>
        </row>
        <row r="260">
          <cell r="A260" t="str">
            <v>720291</v>
          </cell>
          <cell r="B260" t="str">
            <v>Ферротитан и ферросиликотитан</v>
          </cell>
          <cell r="C260" t="str">
            <v>48519668</v>
          </cell>
          <cell r="D260" t="str">
            <v>ООО "КОМПАНИЯ АЛМЕД"</v>
          </cell>
          <cell r="E260">
            <v>14</v>
          </cell>
          <cell r="F260">
            <v>14</v>
          </cell>
        </row>
        <row r="261">
          <cell r="A261" t="str">
            <v>720291</v>
          </cell>
          <cell r="B261" t="str">
            <v>Ферротитан и ферросиликотитан</v>
          </cell>
          <cell r="C261" t="str">
            <v>17790905</v>
          </cell>
          <cell r="D261" t="str">
            <v>ЗАО "ЛЕКС"</v>
          </cell>
          <cell r="E261">
            <v>12</v>
          </cell>
          <cell r="F261">
            <v>12</v>
          </cell>
        </row>
        <row r="262">
          <cell r="B262" t="str">
            <v>Ферротитан и ферросиликотитан Всего</v>
          </cell>
          <cell r="C262">
            <v>0</v>
          </cell>
          <cell r="D262">
            <v>0</v>
          </cell>
          <cell r="E262">
            <v>0</v>
          </cell>
          <cell r="F262">
            <v>0</v>
          </cell>
          <cell r="G262">
            <v>0</v>
          </cell>
          <cell r="H262">
            <v>0</v>
          </cell>
          <cell r="I262">
            <v>0</v>
          </cell>
          <cell r="J262">
            <v>0</v>
          </cell>
          <cell r="K262">
            <v>0</v>
          </cell>
          <cell r="L262">
            <v>0</v>
          </cell>
          <cell r="M262">
            <v>0</v>
          </cell>
          <cell r="N262">
            <v>0</v>
          </cell>
          <cell r="O262">
            <v>0</v>
          </cell>
        </row>
        <row r="263">
          <cell r="A263" t="str">
            <v>720292</v>
          </cell>
          <cell r="B263" t="str">
            <v>Феррованадий</v>
          </cell>
          <cell r="C263" t="str">
            <v>40335609</v>
          </cell>
          <cell r="D263" t="str">
            <v>ООО "СПЕЦОБОРУДОВАНИЕ И МАТЕРИАЛЫ"</v>
          </cell>
          <cell r="E263">
            <v>19</v>
          </cell>
          <cell r="F263">
            <v>19</v>
          </cell>
          <cell r="G263">
            <v>19</v>
          </cell>
          <cell r="H263">
            <v>17</v>
          </cell>
          <cell r="I263">
            <v>19</v>
          </cell>
          <cell r="J263">
            <v>19</v>
          </cell>
          <cell r="K263">
            <v>19</v>
          </cell>
          <cell r="L263">
            <v>0</v>
          </cell>
          <cell r="M263">
            <v>0</v>
          </cell>
          <cell r="N263">
            <v>0</v>
          </cell>
          <cell r="O263">
            <v>17</v>
          </cell>
        </row>
        <row r="264">
          <cell r="A264" t="str">
            <v>720292</v>
          </cell>
          <cell r="B264" t="str">
            <v>Феррованадий</v>
          </cell>
          <cell r="C264" t="str">
            <v>05799321</v>
          </cell>
          <cell r="D264" t="str">
            <v>АО "Белэнергомаш"</v>
          </cell>
          <cell r="E264">
            <v>51</v>
          </cell>
        </row>
        <row r="265">
          <cell r="A265" t="str">
            <v>720292</v>
          </cell>
          <cell r="B265" t="str">
            <v>Феррованадий</v>
          </cell>
          <cell r="C265" t="str">
            <v>00186465</v>
          </cell>
          <cell r="D265" t="str">
            <v>ОАО "МЕЧЕЛ"</v>
          </cell>
          <cell r="E265">
            <v>20</v>
          </cell>
          <cell r="F265">
            <v>20</v>
          </cell>
          <cell r="G265">
            <v>20</v>
          </cell>
          <cell r="H265">
            <v>20</v>
          </cell>
          <cell r="I265">
            <v>20</v>
          </cell>
        </row>
        <row r="266">
          <cell r="A266" t="str">
            <v>720292</v>
          </cell>
          <cell r="B266" t="str">
            <v>Феррованадий</v>
          </cell>
          <cell r="C266" t="str">
            <v>47994195</v>
          </cell>
          <cell r="D266" t="str">
            <v>"БАРК" ООО</v>
          </cell>
          <cell r="E266">
            <v>20</v>
          </cell>
          <cell r="F266">
            <v>20</v>
          </cell>
          <cell r="G266">
            <v>0</v>
          </cell>
          <cell r="H266">
            <v>0</v>
          </cell>
          <cell r="I266">
            <v>0</v>
          </cell>
          <cell r="J266">
            <v>0</v>
          </cell>
          <cell r="K266">
            <v>0</v>
          </cell>
          <cell r="L266">
            <v>0</v>
          </cell>
          <cell r="M266">
            <v>0</v>
          </cell>
          <cell r="N266">
            <v>0</v>
          </cell>
          <cell r="O266">
            <v>20</v>
          </cell>
        </row>
        <row r="267">
          <cell r="A267" t="str">
            <v>720292</v>
          </cell>
          <cell r="B267" t="str">
            <v>Феррованадий</v>
          </cell>
          <cell r="C267" t="str">
            <v>29376915</v>
          </cell>
          <cell r="D267" t="str">
            <v>АОЗТ НПО АВИАМАТЕРИАЛЫ И ОБОРУДОВАНИЕ</v>
          </cell>
          <cell r="E267">
            <v>19</v>
          </cell>
          <cell r="F267">
            <v>19</v>
          </cell>
          <cell r="G267">
            <v>0</v>
          </cell>
          <cell r="H267">
            <v>0</v>
          </cell>
          <cell r="I267">
            <v>0</v>
          </cell>
          <cell r="J267">
            <v>19</v>
          </cell>
        </row>
        <row r="268">
          <cell r="A268" t="str">
            <v>720292</v>
          </cell>
          <cell r="B268" t="str">
            <v>Феррованадий</v>
          </cell>
          <cell r="C268" t="str">
            <v>17407697</v>
          </cell>
          <cell r="D268" t="str">
            <v>АКЦИОНЕРНОЕ ОБЩЕСТВО ОТКРЫТОГО ТИПА "ИЖСТАЛЬ"</v>
          </cell>
          <cell r="E268">
            <v>1</v>
          </cell>
          <cell r="F268">
            <v>7</v>
          </cell>
          <cell r="G268">
            <v>5</v>
          </cell>
        </row>
        <row r="269">
          <cell r="A269" t="str">
            <v>720292</v>
          </cell>
          <cell r="B269" t="str">
            <v>Феррованадий</v>
          </cell>
          <cell r="C269" t="str">
            <v>29406384</v>
          </cell>
          <cell r="D269" t="str">
            <v>АОЗТ "ЭЛЕКТРОМАШИМПЕКС"</v>
          </cell>
          <cell r="E269">
            <v>11</v>
          </cell>
          <cell r="F269">
            <v>11</v>
          </cell>
          <cell r="G269">
            <v>0</v>
          </cell>
          <cell r="H269">
            <v>0</v>
          </cell>
          <cell r="I269">
            <v>0</v>
          </cell>
          <cell r="J269">
            <v>0</v>
          </cell>
          <cell r="K269">
            <v>0</v>
          </cell>
          <cell r="L269">
            <v>0</v>
          </cell>
          <cell r="M269">
            <v>0</v>
          </cell>
          <cell r="N269">
            <v>11</v>
          </cell>
        </row>
        <row r="270">
          <cell r="B270" t="str">
            <v>Феррованадий Всего</v>
          </cell>
          <cell r="C270">
            <v>11</v>
          </cell>
          <cell r="D270">
            <v>37</v>
          </cell>
          <cell r="E270">
            <v>11</v>
          </cell>
          <cell r="F270">
            <v>37</v>
          </cell>
          <cell r="G270">
            <v>0</v>
          </cell>
          <cell r="H270">
            <v>0</v>
          </cell>
          <cell r="I270">
            <v>0</v>
          </cell>
          <cell r="J270">
            <v>0</v>
          </cell>
          <cell r="K270">
            <v>0</v>
          </cell>
          <cell r="L270">
            <v>0</v>
          </cell>
          <cell r="M270">
            <v>0</v>
          </cell>
          <cell r="N270">
            <v>11</v>
          </cell>
          <cell r="O270">
            <v>37</v>
          </cell>
        </row>
        <row r="271">
          <cell r="A271" t="str">
            <v>720293</v>
          </cell>
          <cell r="B271" t="str">
            <v>Феррониобий</v>
          </cell>
          <cell r="C271" t="str">
            <v>00186217</v>
          </cell>
          <cell r="D271" t="str">
            <v>ОАО "СЕВЕРСТАЛЬ"</v>
          </cell>
          <cell r="E271">
            <v>12</v>
          </cell>
          <cell r="F271">
            <v>12</v>
          </cell>
          <cell r="G271">
            <v>12</v>
          </cell>
          <cell r="H271">
            <v>12</v>
          </cell>
          <cell r="I271">
            <v>12</v>
          </cell>
          <cell r="J271">
            <v>12</v>
          </cell>
          <cell r="K271">
            <v>36</v>
          </cell>
          <cell r="L271">
            <v>38</v>
          </cell>
          <cell r="M271">
            <v>38</v>
          </cell>
          <cell r="N271">
            <v>19</v>
          </cell>
          <cell r="O271">
            <v>38</v>
          </cell>
        </row>
        <row r="272">
          <cell r="A272" t="str">
            <v>720293</v>
          </cell>
          <cell r="B272" t="str">
            <v>Феррониобий</v>
          </cell>
          <cell r="C272" t="str">
            <v>00186246</v>
          </cell>
          <cell r="D272" t="str">
            <v>ОАО "НОСТА"</v>
          </cell>
          <cell r="E272">
            <v>19</v>
          </cell>
          <cell r="F272">
            <v>19</v>
          </cell>
          <cell r="G272">
            <v>19</v>
          </cell>
        </row>
        <row r="273">
          <cell r="B273" t="str">
            <v>Феррониобий Всего</v>
          </cell>
          <cell r="C273">
            <v>19</v>
          </cell>
          <cell r="D273">
            <v>38</v>
          </cell>
          <cell r="E273">
            <v>19</v>
          </cell>
          <cell r="F273">
            <v>38</v>
          </cell>
          <cell r="G273">
            <v>0</v>
          </cell>
          <cell r="H273">
            <v>0</v>
          </cell>
          <cell r="I273">
            <v>0</v>
          </cell>
          <cell r="J273">
            <v>0</v>
          </cell>
          <cell r="K273">
            <v>0</v>
          </cell>
          <cell r="L273">
            <v>0</v>
          </cell>
          <cell r="M273">
            <v>0</v>
          </cell>
          <cell r="N273">
            <v>19</v>
          </cell>
          <cell r="O273">
            <v>38</v>
          </cell>
        </row>
        <row r="274">
          <cell r="A274" t="str">
            <v>720299</v>
          </cell>
          <cell r="B274" t="str">
            <v>Прочие</v>
          </cell>
          <cell r="C274" t="str">
            <v>00233201</v>
          </cell>
          <cell r="D274" t="str">
            <v>ОАО КОСТРОМСКОЙ ЗАВОД "МОТОРДЕТАЛЬ"</v>
          </cell>
          <cell r="E274">
            <v>202</v>
          </cell>
          <cell r="F274">
            <v>264</v>
          </cell>
          <cell r="G274">
            <v>202</v>
          </cell>
          <cell r="H274">
            <v>264</v>
          </cell>
          <cell r="I274">
            <v>202</v>
          </cell>
          <cell r="J274">
            <v>264</v>
          </cell>
        </row>
        <row r="275">
          <cell r="A275" t="str">
            <v>720299</v>
          </cell>
          <cell r="B275" t="str">
            <v>Прочие</v>
          </cell>
          <cell r="C275" t="str">
            <v>10836194</v>
          </cell>
          <cell r="D275" t="str">
            <v>ОАО "КИРОВСКИЙ ЗАВОД"</v>
          </cell>
          <cell r="E275">
            <v>15</v>
          </cell>
          <cell r="F275">
            <v>81</v>
          </cell>
          <cell r="G275">
            <v>66</v>
          </cell>
          <cell r="H275">
            <v>65</v>
          </cell>
          <cell r="I275">
            <v>15</v>
          </cell>
          <cell r="J275">
            <v>81</v>
          </cell>
          <cell r="K275">
            <v>66</v>
          </cell>
          <cell r="L275">
            <v>65</v>
          </cell>
          <cell r="M275">
            <v>64</v>
          </cell>
          <cell r="N275">
            <v>54</v>
          </cell>
          <cell r="O275">
            <v>46</v>
          </cell>
        </row>
        <row r="276">
          <cell r="A276" t="str">
            <v>720299</v>
          </cell>
          <cell r="B276" t="str">
            <v>Прочие</v>
          </cell>
          <cell r="C276" t="str">
            <v>23866653</v>
          </cell>
          <cell r="D276" t="str">
            <v>ООО"ТЕХПРОМЭКС"</v>
          </cell>
          <cell r="E276">
            <v>390</v>
          </cell>
          <cell r="F276">
            <v>390</v>
          </cell>
          <cell r="G276">
            <v>0</v>
          </cell>
          <cell r="H276">
            <v>0</v>
          </cell>
          <cell r="I276">
            <v>0</v>
          </cell>
          <cell r="J276">
            <v>0</v>
          </cell>
          <cell r="K276">
            <v>0</v>
          </cell>
          <cell r="L276">
            <v>0</v>
          </cell>
          <cell r="M276">
            <v>0</v>
          </cell>
          <cell r="N276">
            <v>390</v>
          </cell>
        </row>
        <row r="277">
          <cell r="A277" t="str">
            <v>720299</v>
          </cell>
          <cell r="B277" t="str">
            <v>Прочие</v>
          </cell>
          <cell r="C277" t="str">
            <v>45376435</v>
          </cell>
          <cell r="D277" t="str">
            <v>ООО "АЛЕГРЕТИ"</v>
          </cell>
          <cell r="E277">
            <v>273</v>
          </cell>
          <cell r="F277">
            <v>273</v>
          </cell>
          <cell r="G277">
            <v>0</v>
          </cell>
          <cell r="H277">
            <v>0</v>
          </cell>
          <cell r="I277">
            <v>273</v>
          </cell>
        </row>
        <row r="278">
          <cell r="A278" t="str">
            <v>720299</v>
          </cell>
          <cell r="B278" t="str">
            <v>Прочие</v>
          </cell>
          <cell r="C278" t="str">
            <v>00686138</v>
          </cell>
          <cell r="D278" t="str">
            <v>ГУП ЯРОСЛАВСКИЙ ЭЛЕКТРОВОЗОРЕМОНТНЫЙ ЗАВОД</v>
          </cell>
          <cell r="E278">
            <v>137</v>
          </cell>
          <cell r="F278">
            <v>130</v>
          </cell>
          <cell r="G278">
            <v>137</v>
          </cell>
          <cell r="H278">
            <v>130</v>
          </cell>
          <cell r="I278">
            <v>0</v>
          </cell>
          <cell r="J278">
            <v>0</v>
          </cell>
          <cell r="K278">
            <v>0</v>
          </cell>
          <cell r="L278">
            <v>0</v>
          </cell>
          <cell r="M278">
            <v>137</v>
          </cell>
          <cell r="N278">
            <v>0</v>
          </cell>
          <cell r="O278">
            <v>130</v>
          </cell>
        </row>
        <row r="279">
          <cell r="A279" t="str">
            <v>720299</v>
          </cell>
          <cell r="B279" t="str">
            <v>Прочие</v>
          </cell>
          <cell r="C279" t="str">
            <v>35167392</v>
          </cell>
          <cell r="D279" t="str">
            <v>УПТК АООТ "УРАЛТРАНССТРОЙ"</v>
          </cell>
          <cell r="E279">
            <v>71</v>
          </cell>
          <cell r="F279">
            <v>71</v>
          </cell>
          <cell r="G279">
            <v>0</v>
          </cell>
          <cell r="H279">
            <v>0</v>
          </cell>
          <cell r="I279">
            <v>0</v>
          </cell>
          <cell r="J279">
            <v>0</v>
          </cell>
          <cell r="K279">
            <v>0</v>
          </cell>
          <cell r="L279">
            <v>0</v>
          </cell>
          <cell r="M279">
            <v>71</v>
          </cell>
        </row>
        <row r="280">
          <cell r="A280" t="str">
            <v>720299</v>
          </cell>
          <cell r="B280" t="str">
            <v>Прочие</v>
          </cell>
          <cell r="C280" t="str">
            <v>07589912</v>
          </cell>
          <cell r="D280" t="str">
            <v>АОЗТ "РУСЛИЧ"</v>
          </cell>
          <cell r="E280">
            <v>69</v>
          </cell>
          <cell r="F280">
            <v>69</v>
          </cell>
          <cell r="G280">
            <v>0</v>
          </cell>
          <cell r="H280">
            <v>0</v>
          </cell>
          <cell r="I280">
            <v>0</v>
          </cell>
          <cell r="J280">
            <v>0</v>
          </cell>
          <cell r="K280">
            <v>0</v>
          </cell>
          <cell r="L280">
            <v>69</v>
          </cell>
        </row>
        <row r="281">
          <cell r="A281" t="str">
            <v>720299</v>
          </cell>
          <cell r="B281" t="str">
            <v>Прочие</v>
          </cell>
          <cell r="C281" t="str">
            <v>00288372</v>
          </cell>
          <cell r="D281" t="str">
            <v>АООТ "САНТЕХЛИТ"</v>
          </cell>
          <cell r="E281">
            <v>66</v>
          </cell>
          <cell r="F281">
            <v>66</v>
          </cell>
          <cell r="G281">
            <v>0</v>
          </cell>
          <cell r="H281">
            <v>0</v>
          </cell>
          <cell r="I281">
            <v>0</v>
          </cell>
          <cell r="J281">
            <v>0</v>
          </cell>
          <cell r="K281">
            <v>66</v>
          </cell>
        </row>
        <row r="282">
          <cell r="A282" t="str">
            <v>720299</v>
          </cell>
          <cell r="B282" t="str">
            <v>Прочие</v>
          </cell>
          <cell r="C282" t="str">
            <v>00659124</v>
          </cell>
          <cell r="D282" t="str">
            <v>МИЧУРИНСКИЙ ЛОКОМОТИВОРЕМОНТНЫЙ ЗАВОД   /"МИЛОРЕМ"/</v>
          </cell>
          <cell r="E282">
            <v>65</v>
          </cell>
          <cell r="F282">
            <v>65</v>
          </cell>
          <cell r="G282">
            <v>0</v>
          </cell>
          <cell r="H282">
            <v>0</v>
          </cell>
          <cell r="I282">
            <v>0</v>
          </cell>
          <cell r="J282">
            <v>0</v>
          </cell>
          <cell r="K282">
            <v>0</v>
          </cell>
          <cell r="L282">
            <v>0</v>
          </cell>
          <cell r="M282">
            <v>0</v>
          </cell>
          <cell r="N282">
            <v>0</v>
          </cell>
          <cell r="O282">
            <v>65</v>
          </cell>
        </row>
        <row r="283">
          <cell r="A283" t="str">
            <v>720299</v>
          </cell>
          <cell r="B283" t="str">
            <v>Прочие</v>
          </cell>
          <cell r="C283" t="str">
            <v>18371197</v>
          </cell>
          <cell r="D283" t="str">
            <v>ООО "ФИРМА АСТИ+"</v>
          </cell>
          <cell r="E283">
            <v>65</v>
          </cell>
          <cell r="F283">
            <v>65</v>
          </cell>
          <cell r="G283">
            <v>0</v>
          </cell>
          <cell r="H283">
            <v>0</v>
          </cell>
          <cell r="I283">
            <v>0</v>
          </cell>
          <cell r="J283">
            <v>0</v>
          </cell>
          <cell r="K283">
            <v>0</v>
          </cell>
          <cell r="L283">
            <v>0</v>
          </cell>
          <cell r="M283">
            <v>0</v>
          </cell>
          <cell r="N283">
            <v>65</v>
          </cell>
        </row>
        <row r="284">
          <cell r="A284" t="str">
            <v>720299</v>
          </cell>
          <cell r="B284" t="str">
            <v>Прочие</v>
          </cell>
          <cell r="C284" t="str">
            <v>05094106</v>
          </cell>
          <cell r="D284" t="str">
            <v>ООО ВНЕШНЕЭКОН.АГЕНСТВО"СПЕЦИАЛЬНЫЕ МАТЕРИАЛЫ</v>
          </cell>
          <cell r="E284">
            <v>20</v>
          </cell>
          <cell r="F284">
            <v>20</v>
          </cell>
          <cell r="G284">
            <v>0</v>
          </cell>
          <cell r="H284">
            <v>0</v>
          </cell>
          <cell r="I284">
            <v>0</v>
          </cell>
          <cell r="J284">
            <v>0</v>
          </cell>
          <cell r="K284">
            <v>0</v>
          </cell>
          <cell r="L284">
            <v>0</v>
          </cell>
          <cell r="M284">
            <v>0</v>
          </cell>
          <cell r="N284">
            <v>0</v>
          </cell>
          <cell r="O284">
            <v>20</v>
          </cell>
        </row>
        <row r="285">
          <cell r="A285" t="str">
            <v>720299</v>
          </cell>
          <cell r="B285" t="str">
            <v>Прочие</v>
          </cell>
          <cell r="C285" t="str">
            <v>27556464</v>
          </cell>
          <cell r="D285" t="str">
            <v>ООО СП "КОНТЕССА"</v>
          </cell>
          <cell r="E285">
            <v>20</v>
          </cell>
          <cell r="F285">
            <v>20</v>
          </cell>
          <cell r="G285">
            <v>20</v>
          </cell>
        </row>
        <row r="286">
          <cell r="A286" t="str">
            <v>720299</v>
          </cell>
          <cell r="B286" t="str">
            <v>Прочие</v>
          </cell>
          <cell r="C286" t="str">
            <v>00195771</v>
          </cell>
          <cell r="D286" t="str">
            <v>ОАО ПОДОЛЬСКИЙ З-Д ЦВЕТНЫХ МЕТАЛЛОВ</v>
          </cell>
          <cell r="E286">
            <v>4</v>
          </cell>
          <cell r="F286">
            <v>4</v>
          </cell>
          <cell r="G286">
            <v>7</v>
          </cell>
          <cell r="H286">
            <v>4</v>
          </cell>
          <cell r="I286">
            <v>4</v>
          </cell>
          <cell r="J286">
            <v>7</v>
          </cell>
          <cell r="K286">
            <v>4</v>
          </cell>
          <cell r="L286">
            <v>0</v>
          </cell>
          <cell r="M286">
            <v>0</v>
          </cell>
          <cell r="N286">
            <v>7</v>
          </cell>
        </row>
        <row r="287">
          <cell r="A287" t="str">
            <v>720299</v>
          </cell>
          <cell r="B287" t="str">
            <v>Прочие</v>
          </cell>
          <cell r="C287" t="str">
            <v>43155279</v>
          </cell>
          <cell r="D287" t="str">
            <v>ООО "ЛИТМАШ"</v>
          </cell>
          <cell r="E287">
            <v>5</v>
          </cell>
          <cell r="F287">
            <v>5</v>
          </cell>
          <cell r="G287">
            <v>5</v>
          </cell>
          <cell r="H287">
            <v>5</v>
          </cell>
          <cell r="I287">
            <v>5</v>
          </cell>
          <cell r="J287">
            <v>0</v>
          </cell>
          <cell r="K287">
            <v>0</v>
          </cell>
          <cell r="L287">
            <v>0</v>
          </cell>
          <cell r="M287">
            <v>5</v>
          </cell>
        </row>
        <row r="288">
          <cell r="A288" t="str">
            <v>720299</v>
          </cell>
          <cell r="B288" t="str">
            <v>Прочие</v>
          </cell>
          <cell r="C288" t="str">
            <v>46718659</v>
          </cell>
          <cell r="D288" t="str">
            <v>"СЕВЕРБУММАШ", ООО</v>
          </cell>
          <cell r="E288">
            <v>7</v>
          </cell>
          <cell r="F288">
            <v>8</v>
          </cell>
          <cell r="G288">
            <v>7</v>
          </cell>
          <cell r="H288">
            <v>8</v>
          </cell>
          <cell r="I288">
            <v>0</v>
          </cell>
          <cell r="J288">
            <v>7</v>
          </cell>
          <cell r="K288">
            <v>0</v>
          </cell>
          <cell r="L288">
            <v>8</v>
          </cell>
        </row>
        <row r="289">
          <cell r="A289" t="str">
            <v>720299</v>
          </cell>
          <cell r="B289" t="str">
            <v>Прочие</v>
          </cell>
          <cell r="C289" t="str">
            <v>49404252</v>
          </cell>
          <cell r="D289" t="str">
            <v>ООО "ЛИТЕП"</v>
          </cell>
          <cell r="E289">
            <v>3</v>
          </cell>
          <cell r="F289">
            <v>3</v>
          </cell>
          <cell r="G289">
            <v>5</v>
          </cell>
          <cell r="H289">
            <v>5</v>
          </cell>
          <cell r="I289">
            <v>5</v>
          </cell>
          <cell r="J289">
            <v>0</v>
          </cell>
          <cell r="K289">
            <v>0</v>
          </cell>
          <cell r="L289">
            <v>5</v>
          </cell>
        </row>
        <row r="290">
          <cell r="A290" t="str">
            <v>720299</v>
          </cell>
          <cell r="B290" t="str">
            <v>Прочие</v>
          </cell>
          <cell r="C290" t="str">
            <v>00000000</v>
          </cell>
          <cell r="D290" t="str">
            <v>АООТ"ТУАПСИНСКИЙ СУДОРЕМОНТНЫЙ ЗАВОД"</v>
          </cell>
          <cell r="E290">
            <v>4</v>
          </cell>
          <cell r="F290">
            <v>4</v>
          </cell>
          <cell r="G290">
            <v>4</v>
          </cell>
          <cell r="H290">
            <v>4</v>
          </cell>
          <cell r="I290">
            <v>0</v>
          </cell>
          <cell r="J290">
            <v>0</v>
          </cell>
          <cell r="K290">
            <v>4</v>
          </cell>
          <cell r="L290">
            <v>4</v>
          </cell>
        </row>
        <row r="291">
          <cell r="A291" t="str">
            <v>720299</v>
          </cell>
          <cell r="B291" t="str">
            <v>Прочие</v>
          </cell>
          <cell r="C291" t="str">
            <v>12866489</v>
          </cell>
          <cell r="D291" t="str">
            <v>АССОЦИАЦИЯ "СЕВЕРБУММАШ"</v>
          </cell>
          <cell r="E291">
            <v>7</v>
          </cell>
          <cell r="F291">
            <v>7</v>
          </cell>
          <cell r="G291">
            <v>7</v>
          </cell>
        </row>
        <row r="292">
          <cell r="A292" t="str">
            <v>720299</v>
          </cell>
          <cell r="B292" t="str">
            <v>Прочие</v>
          </cell>
          <cell r="C292" t="str">
            <v>07504152</v>
          </cell>
          <cell r="D292" t="str">
            <v>"АРМАЛИТ" АООТ</v>
          </cell>
          <cell r="E292">
            <v>2</v>
          </cell>
          <cell r="F292">
            <v>3</v>
          </cell>
          <cell r="G292">
            <v>3</v>
          </cell>
          <cell r="H292">
            <v>0</v>
          </cell>
          <cell r="I292">
            <v>0</v>
          </cell>
          <cell r="J292">
            <v>0</v>
          </cell>
          <cell r="K292">
            <v>0</v>
          </cell>
          <cell r="L292">
            <v>0</v>
          </cell>
          <cell r="M292">
            <v>3</v>
          </cell>
        </row>
        <row r="293">
          <cell r="A293" t="str">
            <v>720299</v>
          </cell>
          <cell r="B293" t="str">
            <v>Прочие</v>
          </cell>
          <cell r="C293" t="str">
            <v>50953886</v>
          </cell>
          <cell r="D293" t="str">
            <v>ООО "ИНТЕРЛИТ"</v>
          </cell>
          <cell r="E293">
            <v>3</v>
          </cell>
          <cell r="F293">
            <v>3</v>
          </cell>
          <cell r="G293">
            <v>0</v>
          </cell>
          <cell r="H293">
            <v>0</v>
          </cell>
          <cell r="I293">
            <v>0</v>
          </cell>
          <cell r="J293">
            <v>0</v>
          </cell>
          <cell r="K293">
            <v>0</v>
          </cell>
          <cell r="L293">
            <v>0</v>
          </cell>
          <cell r="M293">
            <v>0</v>
          </cell>
          <cell r="N293">
            <v>0</v>
          </cell>
          <cell r="O293">
            <v>3</v>
          </cell>
        </row>
        <row r="294">
          <cell r="A294" t="str">
            <v>720299</v>
          </cell>
          <cell r="B294" t="str">
            <v>Прочие</v>
          </cell>
          <cell r="C294" t="str">
            <v>10856794</v>
          </cell>
          <cell r="D294" t="str">
            <v>ООО "ЭРГА"</v>
          </cell>
          <cell r="E294">
            <v>0</v>
          </cell>
          <cell r="F294">
            <v>0</v>
          </cell>
          <cell r="G294">
            <v>0</v>
          </cell>
          <cell r="H294">
            <v>0</v>
          </cell>
          <cell r="I294">
            <v>0</v>
          </cell>
          <cell r="J294">
            <v>0</v>
          </cell>
          <cell r="K294">
            <v>1</v>
          </cell>
          <cell r="L294">
            <v>0</v>
          </cell>
          <cell r="M294">
            <v>0</v>
          </cell>
        </row>
        <row r="295">
          <cell r="A295" t="str">
            <v>720299</v>
          </cell>
          <cell r="B295" t="str">
            <v>Прочие</v>
          </cell>
          <cell r="C295" t="str">
            <v>07519260</v>
          </cell>
          <cell r="D295" t="str">
            <v>ОКТБ "КРИСТАЛЛ"</v>
          </cell>
          <cell r="E295">
            <v>0</v>
          </cell>
          <cell r="F295">
            <v>0</v>
          </cell>
          <cell r="G295">
            <v>0</v>
          </cell>
          <cell r="H295">
            <v>0</v>
          </cell>
          <cell r="I295">
            <v>0</v>
          </cell>
          <cell r="J295">
            <v>0</v>
          </cell>
          <cell r="K295">
            <v>0</v>
          </cell>
          <cell r="L295">
            <v>0</v>
          </cell>
          <cell r="M295">
            <v>0</v>
          </cell>
          <cell r="N295">
            <v>0</v>
          </cell>
          <cell r="O295">
            <v>0</v>
          </cell>
        </row>
        <row r="296">
          <cell r="A296" t="str">
            <v>720299</v>
          </cell>
          <cell r="B296" t="str">
            <v>Прочие</v>
          </cell>
          <cell r="C296" t="str">
            <v>23061837</v>
          </cell>
          <cell r="D296" t="str">
            <v>ЗАО "ГАРМОНИЯ"</v>
          </cell>
          <cell r="E296">
            <v>0</v>
          </cell>
          <cell r="F296">
            <v>0</v>
          </cell>
          <cell r="G296">
            <v>0</v>
          </cell>
          <cell r="H296">
            <v>0</v>
          </cell>
          <cell r="I296">
            <v>0</v>
          </cell>
          <cell r="J296">
            <v>0</v>
          </cell>
          <cell r="K296">
            <v>0</v>
          </cell>
        </row>
        <row r="297">
          <cell r="A297" t="str">
            <v>720299</v>
          </cell>
          <cell r="B297" t="str">
            <v>Прочие</v>
          </cell>
          <cell r="C297" t="str">
            <v>27147091</v>
          </cell>
          <cell r="D297" t="str">
            <v>"АТЛАНТИС-ПАК" ОOO ПКФ ДИР.ДАВИДЕНКО ОЛЕГ ВЛАДИМ.</v>
          </cell>
          <cell r="E297">
            <v>0</v>
          </cell>
          <cell r="F297">
            <v>0</v>
          </cell>
          <cell r="G297">
            <v>0</v>
          </cell>
          <cell r="H297">
            <v>0</v>
          </cell>
          <cell r="I297">
            <v>0</v>
          </cell>
          <cell r="J297">
            <v>0</v>
          </cell>
          <cell r="K297">
            <v>0</v>
          </cell>
          <cell r="L297">
            <v>0</v>
          </cell>
          <cell r="M297">
            <v>0</v>
          </cell>
          <cell r="N297">
            <v>0</v>
          </cell>
          <cell r="O297">
            <v>0</v>
          </cell>
        </row>
        <row r="298">
          <cell r="A298" t="str">
            <v>720299</v>
          </cell>
          <cell r="B298" t="str">
            <v>Прочие</v>
          </cell>
          <cell r="C298" t="str">
            <v>34248591</v>
          </cell>
          <cell r="D298" t="str">
            <v>ГОСПРЕДПРИЯТИЕ "СОКОЛУЧМЕБЕЛЬ"</v>
          </cell>
          <cell r="E298">
            <v>0</v>
          </cell>
          <cell r="F298">
            <v>0</v>
          </cell>
          <cell r="G298">
            <v>0</v>
          </cell>
          <cell r="H298">
            <v>0</v>
          </cell>
          <cell r="I298">
            <v>0</v>
          </cell>
          <cell r="J298">
            <v>0</v>
          </cell>
        </row>
        <row r="299">
          <cell r="A299" t="str">
            <v>720299</v>
          </cell>
          <cell r="B299" t="str">
            <v>Прочие</v>
          </cell>
          <cell r="C299" t="str">
            <v>35755580</v>
          </cell>
          <cell r="D299" t="str">
            <v>ООО "АМОТЕК"</v>
          </cell>
          <cell r="E299">
            <v>0</v>
          </cell>
          <cell r="F299">
            <v>0</v>
          </cell>
          <cell r="G299">
            <v>0</v>
          </cell>
          <cell r="H299">
            <v>0</v>
          </cell>
          <cell r="I299">
            <v>0</v>
          </cell>
          <cell r="J299">
            <v>0</v>
          </cell>
          <cell r="K299">
            <v>0</v>
          </cell>
          <cell r="L299">
            <v>0</v>
          </cell>
        </row>
        <row r="300">
          <cell r="A300" t="str">
            <v>720299</v>
          </cell>
          <cell r="B300" t="str">
            <v>Прочие</v>
          </cell>
          <cell r="C300" t="str">
            <v>45152687</v>
          </cell>
          <cell r="D300" t="str">
            <v>ЗАО "МЕТАЛИКА"</v>
          </cell>
          <cell r="E300">
            <v>0</v>
          </cell>
          <cell r="F300">
            <v>0</v>
          </cell>
          <cell r="G300">
            <v>0</v>
          </cell>
        </row>
      </sheetData>
      <sheetData sheetId="5" refreshError="1"/>
      <sheetData sheetId="6" refreshError="1">
        <row r="3">
          <cell r="A3" t="str">
            <v>ферросплав</v>
          </cell>
          <cell r="B3" t="str">
            <v>G081</v>
          </cell>
          <cell r="C3" t="str">
            <v>First_G082</v>
          </cell>
          <cell r="D3">
            <v>35431</v>
          </cell>
          <cell r="E3">
            <v>35462</v>
          </cell>
          <cell r="F3">
            <v>35490</v>
          </cell>
          <cell r="G3">
            <v>35521</v>
          </cell>
          <cell r="H3">
            <v>35551</v>
          </cell>
          <cell r="I3">
            <v>35582</v>
          </cell>
          <cell r="J3">
            <v>35612</v>
          </cell>
          <cell r="K3">
            <v>35643</v>
          </cell>
          <cell r="L3">
            <v>35674</v>
          </cell>
          <cell r="M3">
            <v>35704</v>
          </cell>
          <cell r="N3">
            <v>35735</v>
          </cell>
          <cell r="O3">
            <v>35765</v>
          </cell>
        </row>
        <row r="4">
          <cell r="A4" t="str">
            <v>72021</v>
          </cell>
          <cell r="B4" t="str">
            <v>00186217</v>
          </cell>
          <cell r="C4" t="str">
            <v>АО "СЕВЕРСТАЛЬ" 162600 ,Г.ЧЕРЕПОВЕЦ</v>
          </cell>
          <cell r="D4">
            <v>1578</v>
          </cell>
          <cell r="E4">
            <v>2442</v>
          </cell>
          <cell r="F4">
            <v>3650</v>
          </cell>
          <cell r="G4">
            <v>4690</v>
          </cell>
          <cell r="H4">
            <v>1578</v>
          </cell>
          <cell r="I4">
            <v>2442</v>
          </cell>
          <cell r="J4">
            <v>3650</v>
          </cell>
          <cell r="K4">
            <v>4690</v>
          </cell>
          <cell r="L4">
            <v>4093</v>
          </cell>
          <cell r="M4">
            <v>9674</v>
          </cell>
          <cell r="N4">
            <v>3823</v>
          </cell>
          <cell r="O4">
            <v>1001</v>
          </cell>
        </row>
        <row r="5">
          <cell r="A5" t="str">
            <v>72021</v>
          </cell>
          <cell r="B5" t="str">
            <v>05757676</v>
          </cell>
          <cell r="C5" t="str">
            <v>АО ЗАПАДНО-СИБИРСКИЙ МЕТАЛЛУРГИЧЕСКИЙ КОМБИНАТ</v>
          </cell>
          <cell r="D5">
            <v>38</v>
          </cell>
          <cell r="E5">
            <v>4907</v>
          </cell>
          <cell r="F5">
            <v>3261</v>
          </cell>
          <cell r="G5">
            <v>2502</v>
          </cell>
          <cell r="H5">
            <v>1507</v>
          </cell>
          <cell r="I5">
            <v>38</v>
          </cell>
          <cell r="J5">
            <v>4907</v>
          </cell>
          <cell r="K5">
            <v>3261</v>
          </cell>
          <cell r="L5">
            <v>2502</v>
          </cell>
          <cell r="M5">
            <v>1507</v>
          </cell>
          <cell r="N5">
            <v>1507</v>
          </cell>
          <cell r="O5">
            <v>4174</v>
          </cell>
        </row>
        <row r="6">
          <cell r="A6" t="str">
            <v>72021</v>
          </cell>
          <cell r="B6" t="str">
            <v>00186424</v>
          </cell>
          <cell r="C6" t="str">
            <v>АО "ММК"</v>
          </cell>
          <cell r="D6">
            <v>1632</v>
          </cell>
          <cell r="E6">
            <v>134</v>
          </cell>
          <cell r="F6">
            <v>1716</v>
          </cell>
          <cell r="G6">
            <v>3991</v>
          </cell>
          <cell r="H6">
            <v>3027</v>
          </cell>
          <cell r="I6">
            <v>1632</v>
          </cell>
          <cell r="J6">
            <v>134</v>
          </cell>
          <cell r="K6">
            <v>1716</v>
          </cell>
          <cell r="L6">
            <v>3991</v>
          </cell>
          <cell r="M6">
            <v>3027</v>
          </cell>
          <cell r="N6">
            <v>1035</v>
          </cell>
          <cell r="O6">
            <v>12228</v>
          </cell>
        </row>
        <row r="7">
          <cell r="A7" t="str">
            <v>72021</v>
          </cell>
          <cell r="B7" t="str">
            <v>00186269</v>
          </cell>
          <cell r="C7" t="str">
            <v>НИЖНЕТАГИЛЬСКИЙ МЕТАЛЛУРГИЧЕСКИЙ КОМБИНАТ ИМЕНИ В.И.ЛЕНИНА</v>
          </cell>
          <cell r="D7">
            <v>1432</v>
          </cell>
          <cell r="E7">
            <v>966</v>
          </cell>
          <cell r="F7">
            <v>3409</v>
          </cell>
          <cell r="G7">
            <v>3467</v>
          </cell>
          <cell r="H7">
            <v>3685</v>
          </cell>
          <cell r="I7">
            <v>1432</v>
          </cell>
          <cell r="J7">
            <v>966</v>
          </cell>
          <cell r="K7">
            <v>966</v>
          </cell>
          <cell r="L7">
            <v>3409</v>
          </cell>
          <cell r="M7">
            <v>3467</v>
          </cell>
          <cell r="N7">
            <v>0</v>
          </cell>
          <cell r="O7">
            <v>3685</v>
          </cell>
        </row>
        <row r="8">
          <cell r="A8" t="str">
            <v>72021</v>
          </cell>
          <cell r="B8" t="str">
            <v>00186465</v>
          </cell>
          <cell r="C8" t="str">
            <v>ОАО "МЕЧЕЛ"</v>
          </cell>
          <cell r="D8">
            <v>2123</v>
          </cell>
          <cell r="E8">
            <v>2123</v>
          </cell>
          <cell r="F8">
            <v>1107</v>
          </cell>
          <cell r="G8">
            <v>1500</v>
          </cell>
          <cell r="H8">
            <v>1000</v>
          </cell>
          <cell r="I8">
            <v>1500</v>
          </cell>
          <cell r="J8">
            <v>3001</v>
          </cell>
          <cell r="K8">
            <v>2255</v>
          </cell>
          <cell r="L8">
            <v>3001</v>
          </cell>
          <cell r="M8">
            <v>0</v>
          </cell>
          <cell r="N8">
            <v>0</v>
          </cell>
          <cell r="O8">
            <v>2255</v>
          </cell>
        </row>
        <row r="9">
          <cell r="A9" t="str">
            <v>72021</v>
          </cell>
          <cell r="B9" t="str">
            <v>05757665</v>
          </cell>
          <cell r="C9" t="str">
            <v>АО "НОВОЛИПЕЦКИЙ МЕТКОМБИНАТ"</v>
          </cell>
          <cell r="D9">
            <v>1066</v>
          </cell>
          <cell r="E9">
            <v>1581</v>
          </cell>
          <cell r="F9">
            <v>206</v>
          </cell>
          <cell r="G9">
            <v>545</v>
          </cell>
          <cell r="H9">
            <v>416</v>
          </cell>
          <cell r="I9">
            <v>969</v>
          </cell>
          <cell r="J9">
            <v>61</v>
          </cell>
          <cell r="K9">
            <v>1478</v>
          </cell>
          <cell r="L9">
            <v>61</v>
          </cell>
          <cell r="M9">
            <v>1478</v>
          </cell>
          <cell r="N9">
            <v>1022</v>
          </cell>
          <cell r="O9">
            <v>618</v>
          </cell>
        </row>
        <row r="10">
          <cell r="A10" t="str">
            <v>72021</v>
          </cell>
          <cell r="B10" t="str">
            <v>АО "НОМИР"</v>
          </cell>
          <cell r="C10" t="str">
            <v>АО "НОМИР"</v>
          </cell>
          <cell r="D10">
            <v>138</v>
          </cell>
          <cell r="E10">
            <v>1622</v>
          </cell>
          <cell r="F10">
            <v>1690</v>
          </cell>
          <cell r="G10">
            <v>989</v>
          </cell>
          <cell r="H10">
            <v>415</v>
          </cell>
          <cell r="I10">
            <v>415</v>
          </cell>
          <cell r="J10">
            <v>138</v>
          </cell>
          <cell r="K10">
            <v>1622</v>
          </cell>
          <cell r="L10">
            <v>1690</v>
          </cell>
          <cell r="M10">
            <v>0</v>
          </cell>
          <cell r="N10">
            <v>989</v>
          </cell>
        </row>
        <row r="11">
          <cell r="A11" t="str">
            <v>72021</v>
          </cell>
          <cell r="B11" t="str">
            <v>00186246</v>
          </cell>
          <cell r="C11" t="str">
            <v>АООТ "НОСТА"</v>
          </cell>
          <cell r="D11">
            <v>2653</v>
          </cell>
          <cell r="E11">
            <v>69</v>
          </cell>
          <cell r="F11">
            <v>271</v>
          </cell>
          <cell r="G11">
            <v>658</v>
          </cell>
          <cell r="H11">
            <v>2653</v>
          </cell>
          <cell r="I11">
            <v>69</v>
          </cell>
          <cell r="J11">
            <v>1560</v>
          </cell>
          <cell r="K11">
            <v>271</v>
          </cell>
          <cell r="L11">
            <v>658</v>
          </cell>
          <cell r="M11">
            <v>480</v>
          </cell>
          <cell r="N11">
            <v>277</v>
          </cell>
          <cell r="O11">
            <v>1560</v>
          </cell>
        </row>
        <row r="12">
          <cell r="A12" t="str">
            <v>72021</v>
          </cell>
          <cell r="B12" t="str">
            <v>45942828</v>
          </cell>
          <cell r="C12" t="str">
            <v>ООО "МП"МОССТРОЙМЕТ"</v>
          </cell>
          <cell r="D12">
            <v>129</v>
          </cell>
          <cell r="E12">
            <v>1073</v>
          </cell>
          <cell r="F12">
            <v>933</v>
          </cell>
          <cell r="G12">
            <v>129</v>
          </cell>
          <cell r="H12">
            <v>129</v>
          </cell>
          <cell r="I12">
            <v>1073</v>
          </cell>
          <cell r="J12">
            <v>933</v>
          </cell>
          <cell r="K12">
            <v>129</v>
          </cell>
          <cell r="L12">
            <v>185</v>
          </cell>
          <cell r="M12">
            <v>558</v>
          </cell>
          <cell r="N12">
            <v>803</v>
          </cell>
        </row>
        <row r="13">
          <cell r="A13" t="str">
            <v>72021</v>
          </cell>
          <cell r="B13" t="str">
            <v>05764417</v>
          </cell>
          <cell r="C13" t="str">
            <v>АООТ "ИЖОРСКИЕ ЗАВОДЫ"</v>
          </cell>
          <cell r="D13">
            <v>2500</v>
          </cell>
          <cell r="E13">
            <v>69</v>
          </cell>
          <cell r="F13">
            <v>69</v>
          </cell>
          <cell r="G13">
            <v>0</v>
          </cell>
          <cell r="H13">
            <v>0</v>
          </cell>
          <cell r="I13">
            <v>0</v>
          </cell>
          <cell r="J13">
            <v>69</v>
          </cell>
        </row>
        <row r="14">
          <cell r="A14" t="str">
            <v>72021</v>
          </cell>
          <cell r="B14" t="str">
            <v>00187895</v>
          </cell>
          <cell r="C14" t="str">
            <v>АКЦИОНЕРНОЕ ОБЩЕСТВО ОТКРЫТОГО ТИПА ОСКОЛЬСКИЙ ЭЛЕКТОРМЕТАЛЛУРГИЧЕСКИЙ КОМБИНАТ</v>
          </cell>
          <cell r="D14">
            <v>479</v>
          </cell>
          <cell r="E14">
            <v>341</v>
          </cell>
          <cell r="F14">
            <v>195</v>
          </cell>
          <cell r="G14">
            <v>479</v>
          </cell>
          <cell r="H14">
            <v>98</v>
          </cell>
          <cell r="I14">
            <v>341</v>
          </cell>
          <cell r="J14">
            <v>195</v>
          </cell>
          <cell r="K14">
            <v>278</v>
          </cell>
          <cell r="L14">
            <v>98</v>
          </cell>
          <cell r="M14">
            <v>266</v>
          </cell>
          <cell r="N14">
            <v>64</v>
          </cell>
        </row>
        <row r="15">
          <cell r="A15" t="str">
            <v>72021</v>
          </cell>
          <cell r="B15" t="str">
            <v>00186602</v>
          </cell>
          <cell r="C15" t="str">
            <v>ОАО"ТАГАНРОГСКИЙ МЕТАЛЛУРГИЧЕСКИЙ ЗАВОД"</v>
          </cell>
          <cell r="D15">
            <v>128</v>
          </cell>
          <cell r="E15">
            <v>133</v>
          </cell>
          <cell r="F15">
            <v>207</v>
          </cell>
          <cell r="G15">
            <v>136</v>
          </cell>
          <cell r="H15">
            <v>47</v>
          </cell>
          <cell r="I15">
            <v>59</v>
          </cell>
          <cell r="J15">
            <v>139</v>
          </cell>
          <cell r="K15">
            <v>68</v>
          </cell>
          <cell r="L15">
            <v>262</v>
          </cell>
          <cell r="M15">
            <v>69</v>
          </cell>
          <cell r="N15">
            <v>198</v>
          </cell>
          <cell r="O15">
            <v>224</v>
          </cell>
        </row>
        <row r="16">
          <cell r="A16" t="str">
            <v>72021</v>
          </cell>
          <cell r="B16" t="str">
            <v>03145696</v>
          </cell>
          <cell r="C16" t="str">
            <v>"УСТЬ-ДОНЕЦКИЙ ПОРТ" АООТ</v>
          </cell>
          <cell r="D16">
            <v>1189</v>
          </cell>
          <cell r="E16">
            <v>120</v>
          </cell>
          <cell r="F16">
            <v>130</v>
          </cell>
          <cell r="G16">
            <v>1189</v>
          </cell>
          <cell r="H16">
            <v>120</v>
          </cell>
          <cell r="I16">
            <v>130</v>
          </cell>
          <cell r="J16">
            <v>0</v>
          </cell>
          <cell r="K16">
            <v>0</v>
          </cell>
          <cell r="L16">
            <v>120</v>
          </cell>
          <cell r="M16">
            <v>0</v>
          </cell>
          <cell r="N16">
            <v>130</v>
          </cell>
        </row>
        <row r="17">
          <cell r="A17" t="str">
            <v>72021</v>
          </cell>
          <cell r="B17" t="str">
            <v>45121669</v>
          </cell>
          <cell r="C17" t="str">
            <v>ЗАО ТОРГОВЫЙ ДОМ "НОВОТРОИЦКСТАЛЬ"</v>
          </cell>
          <cell r="D17">
            <v>478</v>
          </cell>
          <cell r="E17">
            <v>614</v>
          </cell>
          <cell r="F17">
            <v>343</v>
          </cell>
          <cell r="G17">
            <v>478</v>
          </cell>
          <cell r="H17">
            <v>614</v>
          </cell>
          <cell r="I17">
            <v>343</v>
          </cell>
          <cell r="J17">
            <v>478</v>
          </cell>
          <cell r="K17">
            <v>614</v>
          </cell>
          <cell r="L17">
            <v>343</v>
          </cell>
        </row>
        <row r="18">
          <cell r="A18" t="str">
            <v>72021</v>
          </cell>
          <cell r="B18" t="str">
            <v>17407697</v>
          </cell>
          <cell r="C18" t="str">
            <v>426006 АО"ИЖСТАЛЬ" Г.ИЖЕВСК</v>
          </cell>
          <cell r="D18">
            <v>69</v>
          </cell>
          <cell r="E18">
            <v>199</v>
          </cell>
          <cell r="F18">
            <v>268</v>
          </cell>
          <cell r="G18">
            <v>69</v>
          </cell>
          <cell r="H18">
            <v>199</v>
          </cell>
          <cell r="I18">
            <v>268</v>
          </cell>
          <cell r="J18">
            <v>207</v>
          </cell>
          <cell r="K18">
            <v>272</v>
          </cell>
          <cell r="L18">
            <v>200</v>
          </cell>
          <cell r="M18">
            <v>65</v>
          </cell>
          <cell r="N18">
            <v>136</v>
          </cell>
          <cell r="O18">
            <v>136</v>
          </cell>
        </row>
        <row r="19">
          <cell r="A19" t="str">
            <v>72021</v>
          </cell>
          <cell r="B19" t="str">
            <v>42484489</v>
          </cell>
          <cell r="C19" t="str">
            <v>ООО "УРАЛ-СОЮЗ"</v>
          </cell>
          <cell r="D19">
            <v>316</v>
          </cell>
          <cell r="E19">
            <v>543</v>
          </cell>
          <cell r="F19">
            <v>393</v>
          </cell>
          <cell r="G19">
            <v>316</v>
          </cell>
          <cell r="H19">
            <v>316</v>
          </cell>
          <cell r="I19">
            <v>393</v>
          </cell>
          <cell r="J19">
            <v>543</v>
          </cell>
          <cell r="K19">
            <v>0</v>
          </cell>
          <cell r="L19">
            <v>393</v>
          </cell>
        </row>
        <row r="20">
          <cell r="A20" t="str">
            <v>72021</v>
          </cell>
          <cell r="B20" t="str">
            <v>00186252</v>
          </cell>
          <cell r="C20" t="str">
            <v>АО "СТАКС"</v>
          </cell>
          <cell r="D20">
            <v>273</v>
          </cell>
          <cell r="E20">
            <v>38</v>
          </cell>
          <cell r="F20">
            <v>132</v>
          </cell>
          <cell r="G20">
            <v>95</v>
          </cell>
          <cell r="H20">
            <v>95</v>
          </cell>
          <cell r="I20">
            <v>22</v>
          </cell>
          <cell r="J20">
            <v>30</v>
          </cell>
          <cell r="K20">
            <v>190</v>
          </cell>
          <cell r="L20">
            <v>242</v>
          </cell>
          <cell r="M20">
            <v>229</v>
          </cell>
          <cell r="N20">
            <v>229</v>
          </cell>
          <cell r="O20">
            <v>242</v>
          </cell>
        </row>
        <row r="21">
          <cell r="A21" t="str">
            <v>72021</v>
          </cell>
          <cell r="B21" t="str">
            <v>00186625</v>
          </cell>
          <cell r="C21" t="str">
            <v>ОАО СЕВЕРСКИЙ ТРУБНЫЙ ЗАВОД</v>
          </cell>
          <cell r="D21">
            <v>263</v>
          </cell>
          <cell r="E21">
            <v>140</v>
          </cell>
          <cell r="F21">
            <v>129</v>
          </cell>
          <cell r="G21">
            <v>203</v>
          </cell>
          <cell r="H21">
            <v>263</v>
          </cell>
          <cell r="I21">
            <v>140</v>
          </cell>
          <cell r="J21">
            <v>129</v>
          </cell>
          <cell r="K21">
            <v>203</v>
          </cell>
          <cell r="L21">
            <v>266</v>
          </cell>
          <cell r="M21">
            <v>203</v>
          </cell>
          <cell r="N21">
            <v>266</v>
          </cell>
        </row>
        <row r="22">
          <cell r="A22" t="str">
            <v>72021</v>
          </cell>
          <cell r="B22" t="str">
            <v>40458157</v>
          </cell>
          <cell r="C22" t="str">
            <v>ООО "ИНТЕКС ЛТД"</v>
          </cell>
          <cell r="D22">
            <v>260</v>
          </cell>
          <cell r="E22">
            <v>400</v>
          </cell>
          <cell r="F22">
            <v>195</v>
          </cell>
          <cell r="G22">
            <v>130</v>
          </cell>
          <cell r="H22">
            <v>260</v>
          </cell>
          <cell r="I22">
            <v>400</v>
          </cell>
          <cell r="J22">
            <v>400</v>
          </cell>
          <cell r="K22">
            <v>130</v>
          </cell>
          <cell r="L22">
            <v>195</v>
          </cell>
          <cell r="M22">
            <v>130</v>
          </cell>
        </row>
        <row r="23">
          <cell r="A23" t="str">
            <v>72021</v>
          </cell>
          <cell r="B23" t="str">
            <v>00186341</v>
          </cell>
          <cell r="C23" t="str">
            <v>АКЦИОНЕРНОЕ ОБЩЕСТВО "ЧУСОВСКОЙ МЕТАЛЛУРГИЧЕСКИЙ ЗАВОД"</v>
          </cell>
          <cell r="D23">
            <v>203</v>
          </cell>
          <cell r="E23">
            <v>208</v>
          </cell>
          <cell r="F23">
            <v>208</v>
          </cell>
          <cell r="G23">
            <v>69</v>
          </cell>
          <cell r="H23">
            <v>203</v>
          </cell>
          <cell r="I23">
            <v>208</v>
          </cell>
          <cell r="J23">
            <v>208</v>
          </cell>
          <cell r="K23">
            <v>208</v>
          </cell>
          <cell r="L23">
            <v>65</v>
          </cell>
          <cell r="M23">
            <v>69</v>
          </cell>
          <cell r="N23">
            <v>65</v>
          </cell>
          <cell r="O23">
            <v>134</v>
          </cell>
        </row>
        <row r="24">
          <cell r="A24" t="str">
            <v>72021</v>
          </cell>
          <cell r="B24" t="str">
            <v>00187174</v>
          </cell>
          <cell r="C24" t="str">
            <v>АООТ "ЧЕРЕПОВЕЦКИЙ СТАЛЕПРОКАТНЫЙ ЗАВОД"</v>
          </cell>
          <cell r="D24">
            <v>195</v>
          </cell>
          <cell r="E24">
            <v>390</v>
          </cell>
          <cell r="F24">
            <v>195</v>
          </cell>
          <cell r="G24">
            <v>390</v>
          </cell>
          <cell r="H24">
            <v>130</v>
          </cell>
          <cell r="I24">
            <v>390</v>
          </cell>
          <cell r="J24">
            <v>0</v>
          </cell>
          <cell r="K24">
            <v>0</v>
          </cell>
          <cell r="L24">
            <v>130</v>
          </cell>
        </row>
        <row r="25">
          <cell r="A25" t="str">
            <v>72021</v>
          </cell>
          <cell r="B25" t="str">
            <v>00281476</v>
          </cell>
          <cell r="C25" t="str">
            <v>ОАО "УРАЛАСБЕСТ"</v>
          </cell>
          <cell r="D25">
            <v>347</v>
          </cell>
          <cell r="E25">
            <v>68</v>
          </cell>
          <cell r="F25">
            <v>68</v>
          </cell>
          <cell r="G25">
            <v>134</v>
          </cell>
          <cell r="H25">
            <v>68</v>
          </cell>
          <cell r="I25">
            <v>69</v>
          </cell>
          <cell r="J25">
            <v>68</v>
          </cell>
          <cell r="K25">
            <v>134</v>
          </cell>
          <cell r="L25">
            <v>134</v>
          </cell>
          <cell r="M25">
            <v>69</v>
          </cell>
          <cell r="N25">
            <v>68</v>
          </cell>
          <cell r="O25">
            <v>69</v>
          </cell>
        </row>
        <row r="26">
          <cell r="A26" t="str">
            <v>72021</v>
          </cell>
          <cell r="B26" t="str">
            <v>00186499</v>
          </cell>
          <cell r="C26" t="str">
            <v>ОАО  "СЕРОВСКИЙ ЗАВОД ФЕРРОСПЛАВОВ"</v>
          </cell>
          <cell r="D26">
            <v>395</v>
          </cell>
          <cell r="E26">
            <v>134</v>
          </cell>
          <cell r="F26">
            <v>395</v>
          </cell>
          <cell r="G26">
            <v>134</v>
          </cell>
          <cell r="H26">
            <v>395</v>
          </cell>
          <cell r="I26">
            <v>0</v>
          </cell>
          <cell r="J26">
            <v>0</v>
          </cell>
          <cell r="K26">
            <v>0</v>
          </cell>
          <cell r="L26">
            <v>134</v>
          </cell>
        </row>
        <row r="27">
          <cell r="A27" t="str">
            <v>72021</v>
          </cell>
          <cell r="B27" t="str">
            <v>00210855</v>
          </cell>
          <cell r="C27" t="str">
            <v>АООТ "БСЗ" (БЕЖЕЦКИЙ СТАЛЕЛИТЕЙНЫЙ З-Д)</v>
          </cell>
          <cell r="D27">
            <v>140</v>
          </cell>
          <cell r="E27">
            <v>138</v>
          </cell>
          <cell r="F27">
            <v>69</v>
          </cell>
          <cell r="G27">
            <v>132</v>
          </cell>
          <cell r="H27">
            <v>140</v>
          </cell>
          <cell r="I27">
            <v>138</v>
          </cell>
          <cell r="J27">
            <v>138</v>
          </cell>
          <cell r="K27">
            <v>132</v>
          </cell>
          <cell r="L27">
            <v>0</v>
          </cell>
          <cell r="M27">
            <v>69</v>
          </cell>
          <cell r="N27">
            <v>132</v>
          </cell>
        </row>
        <row r="28">
          <cell r="A28" t="str">
            <v>72021</v>
          </cell>
          <cell r="B28" t="str">
            <v>05786040</v>
          </cell>
          <cell r="C28" t="str">
            <v>ЧЕБОКСАРСКИЙ АГРЕГАТНЫЙ ЗАВОД</v>
          </cell>
          <cell r="D28">
            <v>69</v>
          </cell>
          <cell r="E28">
            <v>209</v>
          </cell>
          <cell r="F28">
            <v>133</v>
          </cell>
          <cell r="G28">
            <v>69</v>
          </cell>
          <cell r="H28">
            <v>69</v>
          </cell>
          <cell r="I28">
            <v>133</v>
          </cell>
          <cell r="J28">
            <v>0</v>
          </cell>
          <cell r="K28">
            <v>0</v>
          </cell>
          <cell r="L28">
            <v>209</v>
          </cell>
          <cell r="M28">
            <v>133</v>
          </cell>
        </row>
        <row r="29">
          <cell r="A29" t="str">
            <v>72021</v>
          </cell>
          <cell r="B29" t="str">
            <v>N213017</v>
          </cell>
          <cell r="C29" t="str">
            <v>АООТ "ИСПАТ КАРМЕТ"</v>
          </cell>
          <cell r="D29">
            <v>408</v>
          </cell>
          <cell r="E29">
            <v>408</v>
          </cell>
          <cell r="F29">
            <v>0</v>
          </cell>
          <cell r="G29">
            <v>408</v>
          </cell>
        </row>
        <row r="30">
          <cell r="A30" t="str">
            <v>72021</v>
          </cell>
          <cell r="B30" t="str">
            <v>00187228</v>
          </cell>
          <cell r="C30" t="str">
            <v>АООТ "РЕВДИНСКИЙ МЕТИЗНО-МЕТАЛЛУPГИЧЕСКИЙ ЗАВОД"</v>
          </cell>
          <cell r="D30">
            <v>394</v>
          </cell>
          <cell r="E30">
            <v>394</v>
          </cell>
          <cell r="F30">
            <v>0</v>
          </cell>
          <cell r="G30">
            <v>0</v>
          </cell>
          <cell r="H30">
            <v>0</v>
          </cell>
          <cell r="I30">
            <v>0</v>
          </cell>
          <cell r="J30">
            <v>0</v>
          </cell>
          <cell r="K30">
            <v>0</v>
          </cell>
          <cell r="L30">
            <v>394</v>
          </cell>
        </row>
        <row r="31">
          <cell r="A31" t="str">
            <v>72021</v>
          </cell>
          <cell r="B31" t="str">
            <v>12462473</v>
          </cell>
          <cell r="C31" t="str">
            <v>ОАО "ВАНАДИЙ"</v>
          </cell>
          <cell r="D31">
            <v>133</v>
          </cell>
          <cell r="E31">
            <v>130</v>
          </cell>
          <cell r="F31">
            <v>133</v>
          </cell>
          <cell r="G31">
            <v>130</v>
          </cell>
          <cell r="H31">
            <v>129</v>
          </cell>
          <cell r="I31">
            <v>0</v>
          </cell>
          <cell r="J31">
            <v>0</v>
          </cell>
          <cell r="K31">
            <v>130</v>
          </cell>
          <cell r="L31">
            <v>129</v>
          </cell>
        </row>
        <row r="32">
          <cell r="A32" t="str">
            <v>72021</v>
          </cell>
          <cell r="B32" t="str">
            <v>45049050</v>
          </cell>
          <cell r="C32" t="str">
            <v>ООО "АРСИН"</v>
          </cell>
          <cell r="D32">
            <v>369</v>
          </cell>
          <cell r="E32">
            <v>369</v>
          </cell>
          <cell r="F32">
            <v>0</v>
          </cell>
          <cell r="G32">
            <v>0</v>
          </cell>
          <cell r="H32">
            <v>0</v>
          </cell>
          <cell r="I32">
            <v>0</v>
          </cell>
          <cell r="J32">
            <v>369</v>
          </cell>
        </row>
        <row r="33">
          <cell r="A33" t="str">
            <v>72021</v>
          </cell>
          <cell r="B33" t="str">
            <v>00187240</v>
          </cell>
          <cell r="C33" t="str">
            <v>МАГНИТОГОРСКИЙ МЕТИЗНО-МЕТАЛЛУРГИЧЕСКИЙ ЗАВОД (АОО)</v>
          </cell>
          <cell r="D33">
            <v>45</v>
          </cell>
          <cell r="E33">
            <v>134</v>
          </cell>
          <cell r="F33">
            <v>65</v>
          </cell>
          <cell r="G33">
            <v>134</v>
          </cell>
          <cell r="H33">
            <v>65</v>
          </cell>
          <cell r="I33">
            <v>72</v>
          </cell>
          <cell r="J33">
            <v>0</v>
          </cell>
          <cell r="K33">
            <v>72</v>
          </cell>
        </row>
        <row r="34">
          <cell r="A34" t="str">
            <v>72021</v>
          </cell>
          <cell r="B34" t="str">
            <v>34890761</v>
          </cell>
          <cell r="C34" t="str">
            <v>УПТК АООТ"СПЕЦМОНТАЖМЕХАНИЗАЦИЯ"</v>
          </cell>
          <cell r="D34">
            <v>68</v>
          </cell>
          <cell r="E34">
            <v>69</v>
          </cell>
          <cell r="F34">
            <v>130</v>
          </cell>
          <cell r="G34">
            <v>64</v>
          </cell>
          <cell r="H34">
            <v>68</v>
          </cell>
          <cell r="I34">
            <v>68</v>
          </cell>
          <cell r="J34">
            <v>69</v>
          </cell>
          <cell r="K34">
            <v>64</v>
          </cell>
          <cell r="L34">
            <v>130</v>
          </cell>
          <cell r="M34">
            <v>0</v>
          </cell>
          <cell r="N34">
            <v>0</v>
          </cell>
          <cell r="O34">
            <v>64</v>
          </cell>
        </row>
        <row r="35">
          <cell r="A35" t="str">
            <v>72021</v>
          </cell>
          <cell r="B35" t="str">
            <v>00186329</v>
          </cell>
          <cell r="C35" t="str">
            <v>АООТ "ОМУТНИНСКИЙ МЕТАЛЛУРГИЧЕСКИЙ ЗАВОД"</v>
          </cell>
          <cell r="D35">
            <v>65</v>
          </cell>
          <cell r="E35">
            <v>64</v>
          </cell>
          <cell r="F35">
            <v>64</v>
          </cell>
          <cell r="G35">
            <v>63</v>
          </cell>
          <cell r="H35">
            <v>65</v>
          </cell>
          <cell r="I35">
            <v>64</v>
          </cell>
          <cell r="J35">
            <v>64</v>
          </cell>
          <cell r="K35">
            <v>63</v>
          </cell>
          <cell r="L35">
            <v>64</v>
          </cell>
          <cell r="M35">
            <v>63</v>
          </cell>
        </row>
        <row r="36">
          <cell r="A36" t="str">
            <v>72021</v>
          </cell>
          <cell r="B36" t="str">
            <v>00491771</v>
          </cell>
          <cell r="C36" t="str">
            <v>ОАО "МУРОМСКИЙ СТРЕЛОЧНЫЙ ЗАВОД"</v>
          </cell>
          <cell r="D36">
            <v>121</v>
          </cell>
          <cell r="E36">
            <v>62</v>
          </cell>
          <cell r="F36">
            <v>61</v>
          </cell>
          <cell r="G36">
            <v>121</v>
          </cell>
          <cell r="H36">
            <v>62</v>
          </cell>
          <cell r="I36">
            <v>61</v>
          </cell>
          <cell r="J36">
            <v>0</v>
          </cell>
          <cell r="K36">
            <v>121</v>
          </cell>
          <cell r="L36">
            <v>62</v>
          </cell>
          <cell r="M36">
            <v>0</v>
          </cell>
          <cell r="N36">
            <v>61</v>
          </cell>
        </row>
        <row r="37">
          <cell r="A37" t="str">
            <v>72021</v>
          </cell>
          <cell r="B37" t="str">
            <v>03142640</v>
          </cell>
          <cell r="C37" t="str">
            <v>АО ЗАВОД "ТЕПЛОХОД"</v>
          </cell>
          <cell r="D37">
            <v>134</v>
          </cell>
          <cell r="E37">
            <v>134</v>
          </cell>
          <cell r="F37">
            <v>90</v>
          </cell>
          <cell r="G37">
            <v>0</v>
          </cell>
          <cell r="H37">
            <v>0</v>
          </cell>
          <cell r="I37">
            <v>0</v>
          </cell>
          <cell r="J37">
            <v>0</v>
          </cell>
          <cell r="K37">
            <v>90</v>
          </cell>
        </row>
        <row r="38">
          <cell r="A38" t="str">
            <v>72021</v>
          </cell>
          <cell r="B38" t="str">
            <v>08844200</v>
          </cell>
          <cell r="C38" t="str">
            <v>ЗАКРЫТОЕ АКЦИОНЕРНОЕ ОБЩЕСТВО МЕТАЛЛУРГИЧЕСКИЙ ЗАВОД "ПЕТРОСТАЛЬ"</v>
          </cell>
          <cell r="D38">
            <v>69</v>
          </cell>
          <cell r="E38">
            <v>138</v>
          </cell>
          <cell r="F38">
            <v>69</v>
          </cell>
          <cell r="G38">
            <v>138</v>
          </cell>
          <cell r="H38">
            <v>0</v>
          </cell>
          <cell r="I38">
            <v>0</v>
          </cell>
          <cell r="J38">
            <v>0</v>
          </cell>
          <cell r="K38">
            <v>69</v>
          </cell>
          <cell r="L38">
            <v>138</v>
          </cell>
        </row>
        <row r="39">
          <cell r="A39" t="str">
            <v>72021</v>
          </cell>
          <cell r="B39" t="str">
            <v>00862931</v>
          </cell>
          <cell r="C39" t="str">
            <v>"СЫЧЕВСКИЙ ЭЛЕКТРОДНЫЙ ЗАВОД"- ОПП "МОСТРАНСГАЗ" РОССИЙСКОГО АО "ГАЗПРОМ"</v>
          </cell>
          <cell r="D39">
            <v>206</v>
          </cell>
          <cell r="E39">
            <v>206</v>
          </cell>
        </row>
        <row r="40">
          <cell r="A40" t="str">
            <v>72021</v>
          </cell>
          <cell r="B40" t="str">
            <v>42754859</v>
          </cell>
          <cell r="C40" t="str">
            <v>ООО "НТН:КОКСФОРУМ-Р"</v>
          </cell>
          <cell r="D40">
            <v>206</v>
          </cell>
          <cell r="E40">
            <v>206</v>
          </cell>
          <cell r="F40">
            <v>0</v>
          </cell>
          <cell r="G40">
            <v>0</v>
          </cell>
          <cell r="H40">
            <v>0</v>
          </cell>
          <cell r="I40">
            <v>0</v>
          </cell>
          <cell r="J40">
            <v>0</v>
          </cell>
          <cell r="K40">
            <v>0</v>
          </cell>
          <cell r="L40">
            <v>0</v>
          </cell>
          <cell r="M40">
            <v>206</v>
          </cell>
        </row>
        <row r="41">
          <cell r="A41" t="str">
            <v>72021</v>
          </cell>
          <cell r="B41" t="str">
            <v>45051495</v>
          </cell>
          <cell r="C41" t="str">
            <v>ООО"ФЕРРОТЕХ"</v>
          </cell>
          <cell r="D41">
            <v>65</v>
          </cell>
          <cell r="E41">
            <v>141</v>
          </cell>
          <cell r="F41">
            <v>65</v>
          </cell>
          <cell r="G41">
            <v>141</v>
          </cell>
          <cell r="H41">
            <v>65</v>
          </cell>
          <cell r="I41">
            <v>0</v>
          </cell>
          <cell r="J41">
            <v>0</v>
          </cell>
          <cell r="K41">
            <v>0</v>
          </cell>
          <cell r="L41">
            <v>0</v>
          </cell>
          <cell r="M41">
            <v>141</v>
          </cell>
        </row>
        <row r="42">
          <cell r="A42" t="str">
            <v>72021</v>
          </cell>
          <cell r="B42" t="str">
            <v>36515043</v>
          </cell>
          <cell r="C42" t="str">
            <v>ЗАО ЗАПАД-ЭЛИТ"</v>
          </cell>
          <cell r="D42">
            <v>202</v>
          </cell>
          <cell r="E42">
            <v>202</v>
          </cell>
          <cell r="F42">
            <v>0</v>
          </cell>
          <cell r="G42">
            <v>0</v>
          </cell>
          <cell r="H42">
            <v>202</v>
          </cell>
        </row>
        <row r="43">
          <cell r="A43" t="str">
            <v>72021</v>
          </cell>
          <cell r="B43" t="str">
            <v>05805263</v>
          </cell>
          <cell r="C43" t="str">
            <v>ОАО"ДРОБМАШ"</v>
          </cell>
          <cell r="D43">
            <v>130</v>
          </cell>
          <cell r="E43">
            <v>66</v>
          </cell>
          <cell r="F43">
            <v>130</v>
          </cell>
          <cell r="G43">
            <v>66</v>
          </cell>
          <cell r="H43">
            <v>0</v>
          </cell>
          <cell r="I43">
            <v>0</v>
          </cell>
          <cell r="J43">
            <v>0</v>
          </cell>
          <cell r="K43">
            <v>130</v>
          </cell>
          <cell r="L43">
            <v>0</v>
          </cell>
          <cell r="M43">
            <v>0</v>
          </cell>
          <cell r="N43">
            <v>66</v>
          </cell>
        </row>
        <row r="44">
          <cell r="A44" t="str">
            <v>72021</v>
          </cell>
          <cell r="B44" t="str">
            <v>05799321</v>
          </cell>
          <cell r="C44" t="str">
            <v>АО "БЕЛЭНЕРГОМАШ"</v>
          </cell>
          <cell r="D44">
            <v>193</v>
          </cell>
          <cell r="E44">
            <v>193</v>
          </cell>
          <cell r="F44">
            <v>0</v>
          </cell>
          <cell r="G44">
            <v>0</v>
          </cell>
          <cell r="H44">
            <v>0</v>
          </cell>
          <cell r="I44">
            <v>0</v>
          </cell>
          <cell r="J44">
            <v>193</v>
          </cell>
        </row>
        <row r="45">
          <cell r="A45" t="str">
            <v>72021</v>
          </cell>
          <cell r="B45" t="str">
            <v>04857080</v>
          </cell>
          <cell r="C45" t="str">
            <v>"КУРСКГЛАВСНАБ"-АО ОТКРЫТОГО ТИПА</v>
          </cell>
          <cell r="D45">
            <v>192</v>
          </cell>
          <cell r="E45">
            <v>64</v>
          </cell>
          <cell r="F45">
            <v>192</v>
          </cell>
          <cell r="G45">
            <v>64</v>
          </cell>
          <cell r="H45">
            <v>0</v>
          </cell>
          <cell r="I45">
            <v>0</v>
          </cell>
          <cell r="J45">
            <v>0</v>
          </cell>
          <cell r="K45">
            <v>0</v>
          </cell>
          <cell r="L45">
            <v>0</v>
          </cell>
          <cell r="M45">
            <v>192</v>
          </cell>
          <cell r="N45">
            <v>0</v>
          </cell>
          <cell r="O45">
            <v>64</v>
          </cell>
        </row>
        <row r="46">
          <cell r="A46" t="str">
            <v>72021</v>
          </cell>
          <cell r="B46" t="str">
            <v>00211139</v>
          </cell>
          <cell r="C46" t="str">
            <v>ОАО "АРТЕМОВСКИЙ МАШЗАВОД"-"ВЕНКОН"</v>
          </cell>
          <cell r="D46">
            <v>61</v>
          </cell>
          <cell r="E46">
            <v>122</v>
          </cell>
          <cell r="F46">
            <v>61</v>
          </cell>
          <cell r="G46">
            <v>122</v>
          </cell>
          <cell r="H46">
            <v>0</v>
          </cell>
          <cell r="I46">
            <v>61</v>
          </cell>
          <cell r="J46">
            <v>0</v>
          </cell>
          <cell r="K46">
            <v>0</v>
          </cell>
          <cell r="L46">
            <v>122</v>
          </cell>
        </row>
        <row r="47">
          <cell r="A47" t="str">
            <v>72021</v>
          </cell>
          <cell r="B47" t="str">
            <v>20879520</v>
          </cell>
          <cell r="C47" t="str">
            <v>ЗАО "УРАЛМАШ-МЕТАЛЛУРГ"                                                     0322</v>
          </cell>
          <cell r="D47">
            <v>181</v>
          </cell>
          <cell r="E47">
            <v>181</v>
          </cell>
          <cell r="F47">
            <v>0</v>
          </cell>
          <cell r="G47">
            <v>0</v>
          </cell>
          <cell r="H47">
            <v>0</v>
          </cell>
          <cell r="I47">
            <v>0</v>
          </cell>
          <cell r="J47">
            <v>0</v>
          </cell>
          <cell r="K47">
            <v>0</v>
          </cell>
          <cell r="L47">
            <v>0</v>
          </cell>
          <cell r="M47">
            <v>0</v>
          </cell>
          <cell r="N47">
            <v>181</v>
          </cell>
        </row>
        <row r="48">
          <cell r="A48" t="str">
            <v>72021</v>
          </cell>
          <cell r="B48" t="str">
            <v>05764765</v>
          </cell>
          <cell r="C48" t="str">
            <v>ОСКОЛЬСКИЙ ЗАВОД МЕТАЛЛУРГИЧЕСКОГО МАШИНОСТРОЕНИЯ</v>
          </cell>
          <cell r="D48">
            <v>7</v>
          </cell>
          <cell r="E48">
            <v>7</v>
          </cell>
          <cell r="F48">
            <v>7</v>
          </cell>
          <cell r="G48">
            <v>47</v>
          </cell>
          <cell r="H48">
            <v>6</v>
          </cell>
          <cell r="I48">
            <v>16</v>
          </cell>
          <cell r="J48">
            <v>57</v>
          </cell>
          <cell r="K48">
            <v>6</v>
          </cell>
          <cell r="L48">
            <v>23</v>
          </cell>
        </row>
        <row r="49">
          <cell r="A49" t="str">
            <v>72021</v>
          </cell>
          <cell r="B49" t="str">
            <v>46451185</v>
          </cell>
          <cell r="C49" t="str">
            <v>ООО "ГУРС"</v>
          </cell>
          <cell r="D49">
            <v>34</v>
          </cell>
          <cell r="E49">
            <v>34</v>
          </cell>
          <cell r="F49">
            <v>34</v>
          </cell>
          <cell r="G49">
            <v>28</v>
          </cell>
          <cell r="H49">
            <v>34</v>
          </cell>
          <cell r="I49">
            <v>34</v>
          </cell>
          <cell r="J49">
            <v>34</v>
          </cell>
          <cell r="K49">
            <v>28</v>
          </cell>
          <cell r="L49">
            <v>36</v>
          </cell>
          <cell r="M49">
            <v>0</v>
          </cell>
          <cell r="N49">
            <v>36</v>
          </cell>
        </row>
        <row r="50">
          <cell r="A50" t="str">
            <v>72021</v>
          </cell>
          <cell r="B50" t="str">
            <v>41678576</v>
          </cell>
          <cell r="C50" t="str">
            <v>ООО "ОСПАЗ-СНАБ" (ДХ АО "ОСПАЗ")</v>
          </cell>
          <cell r="D50">
            <v>61</v>
          </cell>
          <cell r="E50">
            <v>36</v>
          </cell>
          <cell r="F50">
            <v>13</v>
          </cell>
          <cell r="G50">
            <v>32</v>
          </cell>
          <cell r="H50">
            <v>61</v>
          </cell>
          <cell r="I50">
            <v>36</v>
          </cell>
          <cell r="J50">
            <v>13</v>
          </cell>
          <cell r="K50">
            <v>32</v>
          </cell>
          <cell r="L50">
            <v>0</v>
          </cell>
          <cell r="M50">
            <v>13</v>
          </cell>
          <cell r="N50">
            <v>32</v>
          </cell>
        </row>
        <row r="51">
          <cell r="A51" t="str">
            <v>72021</v>
          </cell>
          <cell r="B51" t="str">
            <v>40469882</v>
          </cell>
          <cell r="C51" t="str">
            <v>000 ФИРМА МЕКОМ</v>
          </cell>
          <cell r="D51">
            <v>69</v>
          </cell>
          <cell r="E51">
            <v>69</v>
          </cell>
          <cell r="F51">
            <v>69</v>
          </cell>
          <cell r="G51">
            <v>69</v>
          </cell>
          <cell r="H51">
            <v>0</v>
          </cell>
          <cell r="I51">
            <v>0</v>
          </cell>
          <cell r="J51">
            <v>0</v>
          </cell>
          <cell r="K51">
            <v>69</v>
          </cell>
        </row>
        <row r="52">
          <cell r="A52" t="str">
            <v>72021</v>
          </cell>
          <cell r="B52" t="str">
            <v>22227052</v>
          </cell>
          <cell r="C52" t="str">
            <v>АОЗТ "ВЛАДИ-БЕЛ"</v>
          </cell>
          <cell r="D52">
            <v>133</v>
          </cell>
          <cell r="E52">
            <v>65</v>
          </cell>
          <cell r="F52">
            <v>133</v>
          </cell>
          <cell r="G52">
            <v>65</v>
          </cell>
          <cell r="H52">
            <v>0</v>
          </cell>
          <cell r="I52">
            <v>0</v>
          </cell>
          <cell r="J52">
            <v>0</v>
          </cell>
          <cell r="K52">
            <v>0</v>
          </cell>
          <cell r="L52">
            <v>133</v>
          </cell>
          <cell r="M52">
            <v>0</v>
          </cell>
          <cell r="N52">
            <v>0</v>
          </cell>
          <cell r="O52">
            <v>65</v>
          </cell>
        </row>
        <row r="53">
          <cell r="A53" t="str">
            <v>72021</v>
          </cell>
          <cell r="B53" t="str">
            <v>46437736</v>
          </cell>
          <cell r="C53" t="str">
            <v>ЗАО "ФИРМА "МЕКОМ"</v>
          </cell>
          <cell r="D53">
            <v>132</v>
          </cell>
          <cell r="E53">
            <v>132</v>
          </cell>
          <cell r="F53">
            <v>0</v>
          </cell>
          <cell r="G53">
            <v>0</v>
          </cell>
          <cell r="H53">
            <v>0</v>
          </cell>
          <cell r="I53">
            <v>0</v>
          </cell>
          <cell r="J53">
            <v>0</v>
          </cell>
          <cell r="K53">
            <v>0</v>
          </cell>
          <cell r="L53">
            <v>0</v>
          </cell>
          <cell r="M53">
            <v>0</v>
          </cell>
          <cell r="N53">
            <v>132</v>
          </cell>
        </row>
        <row r="54">
          <cell r="A54" t="str">
            <v>72021</v>
          </cell>
          <cell r="B54" t="str">
            <v>40904349</v>
          </cell>
          <cell r="C54" t="str">
            <v>ЗАО "УРАЛЬСКИЙ МЕТАЛЛ"</v>
          </cell>
          <cell r="D54">
            <v>131</v>
          </cell>
          <cell r="E54">
            <v>131</v>
          </cell>
          <cell r="F54">
            <v>0</v>
          </cell>
          <cell r="G54">
            <v>0</v>
          </cell>
          <cell r="H54">
            <v>0</v>
          </cell>
          <cell r="I54">
            <v>0</v>
          </cell>
          <cell r="J54">
            <v>0</v>
          </cell>
          <cell r="K54">
            <v>0</v>
          </cell>
          <cell r="L54">
            <v>0</v>
          </cell>
          <cell r="M54">
            <v>131</v>
          </cell>
        </row>
        <row r="55">
          <cell r="A55" t="str">
            <v>72021</v>
          </cell>
          <cell r="B55" t="str">
            <v>01394544</v>
          </cell>
          <cell r="C55" t="str">
            <v>АОЗТ "СПЕЦМОНТАЖИЗДЕЛИЕ"</v>
          </cell>
          <cell r="D55">
            <v>66</v>
          </cell>
          <cell r="E55">
            <v>66</v>
          </cell>
          <cell r="F55">
            <v>65</v>
          </cell>
          <cell r="G55">
            <v>64</v>
          </cell>
          <cell r="H55">
            <v>65</v>
          </cell>
          <cell r="I55">
            <v>0</v>
          </cell>
          <cell r="J55">
            <v>0</v>
          </cell>
          <cell r="K55">
            <v>0</v>
          </cell>
          <cell r="L55">
            <v>0</v>
          </cell>
          <cell r="M55">
            <v>64</v>
          </cell>
          <cell r="N55">
            <v>0</v>
          </cell>
          <cell r="O55">
            <v>65</v>
          </cell>
        </row>
        <row r="56">
          <cell r="A56" t="str">
            <v>72021</v>
          </cell>
          <cell r="B56" t="str">
            <v>42506251</v>
          </cell>
          <cell r="C56" t="str">
            <v>ЗАО КЦ "МЕТИЗ"</v>
          </cell>
          <cell r="D56">
            <v>130</v>
          </cell>
          <cell r="E56">
            <v>130</v>
          </cell>
          <cell r="F56">
            <v>0</v>
          </cell>
          <cell r="G56">
            <v>0</v>
          </cell>
          <cell r="H56">
            <v>0</v>
          </cell>
          <cell r="I56">
            <v>130</v>
          </cell>
        </row>
        <row r="57">
          <cell r="A57" t="str">
            <v>72021</v>
          </cell>
          <cell r="B57" t="str">
            <v>00186571</v>
          </cell>
          <cell r="C57" t="str">
            <v>АООТ "ВОЛЖСКИЙ ТРУБНЫЙ ЗАВОД"</v>
          </cell>
          <cell r="D57">
            <v>126</v>
          </cell>
          <cell r="E57">
            <v>126</v>
          </cell>
          <cell r="F57">
            <v>0</v>
          </cell>
          <cell r="G57">
            <v>0</v>
          </cell>
          <cell r="H57">
            <v>0</v>
          </cell>
          <cell r="I57">
            <v>0</v>
          </cell>
          <cell r="J57">
            <v>0</v>
          </cell>
          <cell r="K57">
            <v>126</v>
          </cell>
        </row>
        <row r="58">
          <cell r="A58" t="str">
            <v>72021</v>
          </cell>
          <cell r="B58" t="str">
            <v>23672222</v>
          </cell>
          <cell r="C58" t="str">
            <v>АОЗТ "СИБПРОМСНАБ"</v>
          </cell>
          <cell r="D58">
            <v>16</v>
          </cell>
          <cell r="E58">
            <v>16</v>
          </cell>
          <cell r="F58">
            <v>16</v>
          </cell>
          <cell r="G58">
            <v>20</v>
          </cell>
          <cell r="H58">
            <v>26</v>
          </cell>
          <cell r="I58">
            <v>20</v>
          </cell>
          <cell r="J58">
            <v>37</v>
          </cell>
          <cell r="K58">
            <v>37</v>
          </cell>
        </row>
        <row r="59">
          <cell r="A59" t="str">
            <v>72021</v>
          </cell>
          <cell r="B59" t="str">
            <v>01872340</v>
          </cell>
          <cell r="C59" t="str">
            <v>АКПФ "МЕТАЛЛ"</v>
          </cell>
          <cell r="D59">
            <v>46</v>
          </cell>
          <cell r="E59">
            <v>62</v>
          </cell>
          <cell r="F59">
            <v>62</v>
          </cell>
          <cell r="G59">
            <v>0</v>
          </cell>
          <cell r="H59">
            <v>62</v>
          </cell>
        </row>
        <row r="60">
          <cell r="A60" t="str">
            <v>72021</v>
          </cell>
          <cell r="B60" t="str">
            <v>00195375</v>
          </cell>
          <cell r="C60" t="str">
            <v>АООТ КИРОВСКИЙ З-Д ПО ОБРАБОТКЕ ЦВЕТНЫХ МЕТАЛЛОВ</v>
          </cell>
          <cell r="D60">
            <v>14</v>
          </cell>
          <cell r="E60">
            <v>14</v>
          </cell>
          <cell r="F60">
            <v>66</v>
          </cell>
          <cell r="G60">
            <v>0</v>
          </cell>
          <cell r="H60">
            <v>66</v>
          </cell>
        </row>
        <row r="61">
          <cell r="A61" t="str">
            <v>72021</v>
          </cell>
          <cell r="B61" t="str">
            <v>05757765</v>
          </cell>
          <cell r="C61" t="str">
            <v>АООТ "СЕРП И МОЛОТ"</v>
          </cell>
          <cell r="D61">
            <v>70</v>
          </cell>
          <cell r="E61">
            <v>10</v>
          </cell>
          <cell r="F61">
            <v>70</v>
          </cell>
          <cell r="G61">
            <v>70</v>
          </cell>
          <cell r="H61">
            <v>0</v>
          </cell>
          <cell r="I61">
            <v>0</v>
          </cell>
          <cell r="J61">
            <v>10</v>
          </cell>
        </row>
        <row r="62">
          <cell r="A62" t="str">
            <v>72021</v>
          </cell>
          <cell r="B62" t="str">
            <v>17519479</v>
          </cell>
          <cell r="C62" t="str">
            <v>ТОО "ФИРМА ФЕРРОСПЛАВ"</v>
          </cell>
          <cell r="D62">
            <v>71</v>
          </cell>
          <cell r="E62">
            <v>71</v>
          </cell>
          <cell r="F62">
            <v>0</v>
          </cell>
          <cell r="G62">
            <v>0</v>
          </cell>
          <cell r="H62">
            <v>0</v>
          </cell>
          <cell r="I62">
            <v>0</v>
          </cell>
          <cell r="J62">
            <v>0</v>
          </cell>
          <cell r="K62">
            <v>0</v>
          </cell>
          <cell r="L62">
            <v>0</v>
          </cell>
          <cell r="M62">
            <v>0</v>
          </cell>
          <cell r="N62">
            <v>71</v>
          </cell>
        </row>
        <row r="63">
          <cell r="A63" t="str">
            <v>72021</v>
          </cell>
          <cell r="B63" t="str">
            <v>00744002</v>
          </cell>
          <cell r="C63" t="str">
            <v>АООТ "ТЯЖПРЕССМАШ",РОССИЯ</v>
          </cell>
          <cell r="D63">
            <v>70</v>
          </cell>
          <cell r="E63">
            <v>70</v>
          </cell>
          <cell r="F63">
            <v>0</v>
          </cell>
          <cell r="G63">
            <v>0</v>
          </cell>
          <cell r="H63">
            <v>0</v>
          </cell>
          <cell r="I63">
            <v>0</v>
          </cell>
          <cell r="J63">
            <v>0</v>
          </cell>
          <cell r="K63">
            <v>0</v>
          </cell>
          <cell r="L63">
            <v>0</v>
          </cell>
          <cell r="M63">
            <v>70</v>
          </cell>
        </row>
        <row r="64">
          <cell r="A64" t="str">
            <v>72021</v>
          </cell>
          <cell r="B64" t="str">
            <v>05744449</v>
          </cell>
          <cell r="C64" t="str">
            <v>АО "ЯСНОГОРСКИЙ МАШЗАВОД"</v>
          </cell>
          <cell r="D64">
            <v>70</v>
          </cell>
          <cell r="E64">
            <v>70</v>
          </cell>
          <cell r="F64">
            <v>0</v>
          </cell>
          <cell r="G64">
            <v>70</v>
          </cell>
        </row>
        <row r="65">
          <cell r="A65" t="str">
            <v>72021</v>
          </cell>
          <cell r="B65" t="str">
            <v>33883859</v>
          </cell>
          <cell r="C65" t="str">
            <v>ТОО"КАМИНТЕРТОРГ"</v>
          </cell>
          <cell r="D65">
            <v>69</v>
          </cell>
          <cell r="E65">
            <v>69</v>
          </cell>
          <cell r="F65">
            <v>0</v>
          </cell>
          <cell r="G65">
            <v>0</v>
          </cell>
          <cell r="H65">
            <v>69</v>
          </cell>
        </row>
        <row r="66">
          <cell r="A66" t="str">
            <v>72021</v>
          </cell>
          <cell r="B66" t="str">
            <v>43320212</v>
          </cell>
          <cell r="C66" t="str">
            <v>ООО "МЕТКОМПЛЕКТ"</v>
          </cell>
          <cell r="D66">
            <v>69</v>
          </cell>
          <cell r="E66">
            <v>69</v>
          </cell>
          <cell r="F66">
            <v>0</v>
          </cell>
          <cell r="G66">
            <v>0</v>
          </cell>
          <cell r="H66">
            <v>0</v>
          </cell>
          <cell r="I66">
            <v>0</v>
          </cell>
          <cell r="J66">
            <v>0</v>
          </cell>
          <cell r="K66">
            <v>0</v>
          </cell>
          <cell r="L66">
            <v>0</v>
          </cell>
          <cell r="M66">
            <v>69</v>
          </cell>
        </row>
        <row r="67">
          <cell r="A67" t="str">
            <v>72021</v>
          </cell>
          <cell r="B67" t="str">
            <v>46647617</v>
          </cell>
          <cell r="C67" t="str">
            <v>ООО "КОМПАНИЯ ИНТРАД"                                                       2942</v>
          </cell>
          <cell r="D67">
            <v>69</v>
          </cell>
          <cell r="E67">
            <v>69</v>
          </cell>
          <cell r="F67">
            <v>0</v>
          </cell>
          <cell r="G67">
            <v>0</v>
          </cell>
          <cell r="H67">
            <v>0</v>
          </cell>
          <cell r="I67">
            <v>0</v>
          </cell>
          <cell r="J67">
            <v>0</v>
          </cell>
          <cell r="K67">
            <v>0</v>
          </cell>
          <cell r="L67">
            <v>0</v>
          </cell>
          <cell r="M67">
            <v>0</v>
          </cell>
          <cell r="N67">
            <v>69</v>
          </cell>
        </row>
        <row r="68">
          <cell r="A68" t="str">
            <v>72021</v>
          </cell>
          <cell r="B68" t="str">
            <v>00186223</v>
          </cell>
          <cell r="C68" t="str">
            <v>ОАО "ГМЗ"</v>
          </cell>
          <cell r="D68">
            <v>68</v>
          </cell>
          <cell r="E68">
            <v>68</v>
          </cell>
          <cell r="F68">
            <v>0</v>
          </cell>
          <cell r="G68">
            <v>0</v>
          </cell>
          <cell r="H68">
            <v>0</v>
          </cell>
          <cell r="I68">
            <v>0</v>
          </cell>
          <cell r="J68">
            <v>68</v>
          </cell>
        </row>
        <row r="69">
          <cell r="A69" t="str">
            <v>72021</v>
          </cell>
          <cell r="B69" t="str">
            <v>05757759</v>
          </cell>
          <cell r="C69" t="str">
            <v>ЗАВОД "КРАСНЫЙ ОКТЯБРЬ"</v>
          </cell>
          <cell r="D69">
            <v>67</v>
          </cell>
          <cell r="E69">
            <v>66</v>
          </cell>
          <cell r="F69">
            <v>67</v>
          </cell>
          <cell r="G69">
            <v>66</v>
          </cell>
          <cell r="H69">
            <v>0</v>
          </cell>
          <cell r="I69">
            <v>0</v>
          </cell>
          <cell r="J69">
            <v>0</v>
          </cell>
          <cell r="K69">
            <v>0</v>
          </cell>
          <cell r="L69">
            <v>0</v>
          </cell>
          <cell r="M69">
            <v>0</v>
          </cell>
          <cell r="N69">
            <v>0</v>
          </cell>
          <cell r="O69">
            <v>66</v>
          </cell>
        </row>
        <row r="70">
          <cell r="A70" t="str">
            <v>72021</v>
          </cell>
          <cell r="B70" t="str">
            <v>05757848</v>
          </cell>
          <cell r="C70" t="str">
            <v>АО "ВЫКСУНСКИЙ МЕТАЛЛУPГИЧЕСКИЙ ЗАВОД"</v>
          </cell>
          <cell r="D70">
            <v>66</v>
          </cell>
          <cell r="E70">
            <v>66</v>
          </cell>
          <cell r="F70">
            <v>0</v>
          </cell>
          <cell r="G70">
            <v>0</v>
          </cell>
          <cell r="H70">
            <v>0</v>
          </cell>
          <cell r="I70">
            <v>0</v>
          </cell>
          <cell r="J70">
            <v>0</v>
          </cell>
          <cell r="K70">
            <v>66</v>
          </cell>
        </row>
        <row r="71">
          <cell r="A71" t="str">
            <v>72021</v>
          </cell>
          <cell r="B71" t="str">
            <v>46063388</v>
          </cell>
          <cell r="C71" t="str">
            <v>ООО"НУР"</v>
          </cell>
          <cell r="D71">
            <v>66</v>
          </cell>
          <cell r="E71">
            <v>66</v>
          </cell>
          <cell r="F71">
            <v>0</v>
          </cell>
          <cell r="G71">
            <v>66</v>
          </cell>
        </row>
        <row r="72">
          <cell r="A72" t="str">
            <v>72021</v>
          </cell>
          <cell r="B72" t="str">
            <v>00862285</v>
          </cell>
          <cell r="C72" t="str">
            <v>АООТ "ЭЛЕКТРОДНЫЙ ЗАВОД"</v>
          </cell>
          <cell r="D72">
            <v>65</v>
          </cell>
          <cell r="E72">
            <v>20</v>
          </cell>
          <cell r="F72">
            <v>65</v>
          </cell>
          <cell r="G72">
            <v>20</v>
          </cell>
          <cell r="H72">
            <v>65</v>
          </cell>
          <cell r="I72">
            <v>0</v>
          </cell>
          <cell r="J72">
            <v>0</v>
          </cell>
          <cell r="K72">
            <v>0</v>
          </cell>
          <cell r="L72">
            <v>0</v>
          </cell>
          <cell r="M72">
            <v>0</v>
          </cell>
          <cell r="N72">
            <v>0</v>
          </cell>
          <cell r="O72">
            <v>20</v>
          </cell>
        </row>
        <row r="73">
          <cell r="A73" t="str">
            <v>72021</v>
          </cell>
          <cell r="B73" t="str">
            <v>40604363</v>
          </cell>
          <cell r="C73" t="str">
            <v>ТОО "МЕХТЕХНОЦЕНТР"</v>
          </cell>
          <cell r="D73">
            <v>65</v>
          </cell>
          <cell r="E73">
            <v>65</v>
          </cell>
        </row>
        <row r="74">
          <cell r="A74" t="str">
            <v>72021</v>
          </cell>
          <cell r="B74" t="str">
            <v>N246327</v>
          </cell>
          <cell r="C74" t="str">
            <v>АООТ"ИСПАТ КАРМЕТ"</v>
          </cell>
          <cell r="D74">
            <v>64</v>
          </cell>
          <cell r="E74">
            <v>64</v>
          </cell>
          <cell r="F74">
            <v>0</v>
          </cell>
          <cell r="G74">
            <v>64</v>
          </cell>
        </row>
        <row r="75">
          <cell r="A75" t="str">
            <v>72021</v>
          </cell>
          <cell r="B75" t="str">
            <v>29122020</v>
          </cell>
          <cell r="C75" t="str">
            <v>ТОО ФИРМА "МОСТ"</v>
          </cell>
          <cell r="D75">
            <v>62</v>
          </cell>
          <cell r="E75">
            <v>62</v>
          </cell>
          <cell r="F75">
            <v>0</v>
          </cell>
          <cell r="G75">
            <v>0</v>
          </cell>
          <cell r="H75">
            <v>0</v>
          </cell>
          <cell r="I75">
            <v>0</v>
          </cell>
          <cell r="J75">
            <v>0</v>
          </cell>
          <cell r="K75">
            <v>0</v>
          </cell>
          <cell r="L75">
            <v>0</v>
          </cell>
          <cell r="M75">
            <v>0</v>
          </cell>
          <cell r="N75">
            <v>62</v>
          </cell>
        </row>
        <row r="76">
          <cell r="A76" t="str">
            <v>72021</v>
          </cell>
          <cell r="B76" t="str">
            <v>N265255</v>
          </cell>
          <cell r="C76" t="str">
            <v>БАЛХАШСКИЙ ГОРНО-МЕТАЛЛУРГИЧЕСКИЙ КОМБИНАТ</v>
          </cell>
          <cell r="D76">
            <v>62</v>
          </cell>
          <cell r="E76">
            <v>62</v>
          </cell>
          <cell r="F76">
            <v>0</v>
          </cell>
          <cell r="G76">
            <v>62</v>
          </cell>
        </row>
        <row r="77">
          <cell r="A77" t="str">
            <v>72021</v>
          </cell>
          <cell r="B77" t="str">
            <v>41193436</v>
          </cell>
          <cell r="C77" t="str">
            <v>ООО "ДАНКО-БИЗНЕС"</v>
          </cell>
          <cell r="D77">
            <v>61</v>
          </cell>
          <cell r="E77">
            <v>61</v>
          </cell>
          <cell r="F77">
            <v>0</v>
          </cell>
          <cell r="G77">
            <v>0</v>
          </cell>
          <cell r="H77">
            <v>0</v>
          </cell>
          <cell r="I77">
            <v>0</v>
          </cell>
          <cell r="J77">
            <v>0</v>
          </cell>
          <cell r="K77">
            <v>0</v>
          </cell>
          <cell r="L77">
            <v>61</v>
          </cell>
        </row>
        <row r="78">
          <cell r="A78" t="str">
            <v>72021</v>
          </cell>
          <cell r="B78" t="str">
            <v>11665441</v>
          </cell>
          <cell r="C78" t="str">
            <v>ТОО "АМАРАНТ"</v>
          </cell>
          <cell r="D78">
            <v>19</v>
          </cell>
          <cell r="E78">
            <v>38</v>
          </cell>
          <cell r="F78">
            <v>19</v>
          </cell>
          <cell r="G78">
            <v>38</v>
          </cell>
          <cell r="H78">
            <v>0</v>
          </cell>
          <cell r="I78">
            <v>0</v>
          </cell>
          <cell r="J78">
            <v>0</v>
          </cell>
          <cell r="K78">
            <v>0</v>
          </cell>
          <cell r="L78">
            <v>19</v>
          </cell>
          <cell r="M78">
            <v>38</v>
          </cell>
        </row>
        <row r="79">
          <cell r="A79" t="str">
            <v>72021</v>
          </cell>
          <cell r="B79" t="str">
            <v>01872446</v>
          </cell>
          <cell r="C79" t="str">
            <v>АООТ "ЧЕЛЯБМЕТАЛЛОПТТОРГ" *7451017899</v>
          </cell>
          <cell r="D79">
            <v>54</v>
          </cell>
          <cell r="E79">
            <v>54</v>
          </cell>
        </row>
        <row r="80">
          <cell r="A80" t="str">
            <v>72021</v>
          </cell>
          <cell r="B80" t="str">
            <v>00186447</v>
          </cell>
          <cell r="C80" t="str">
            <v>АООТ"АШИНСКИЙ МЕТАЛЛУРГИЧЕСКИЙ ЗАВОД"</v>
          </cell>
          <cell r="D80">
            <v>43</v>
          </cell>
          <cell r="E80">
            <v>43</v>
          </cell>
          <cell r="F80">
            <v>43</v>
          </cell>
        </row>
        <row r="81">
          <cell r="A81" t="str">
            <v>72021</v>
          </cell>
          <cell r="B81" t="str">
            <v>07518941</v>
          </cell>
          <cell r="C81" t="str">
            <v>622051 РОССИЯ Г.НИЖНИЙ ТАГИЛ</v>
          </cell>
          <cell r="D81">
            <v>38</v>
          </cell>
          <cell r="E81">
            <v>38</v>
          </cell>
          <cell r="F81">
            <v>0</v>
          </cell>
          <cell r="G81">
            <v>0</v>
          </cell>
          <cell r="H81">
            <v>0</v>
          </cell>
          <cell r="I81">
            <v>0</v>
          </cell>
          <cell r="J81">
            <v>38</v>
          </cell>
        </row>
        <row r="82">
          <cell r="A82" t="str">
            <v>72021</v>
          </cell>
          <cell r="B82" t="str">
            <v>31049939</v>
          </cell>
          <cell r="C82" t="str">
            <v>АОЗТ "СЕВЕРО-ЗАПАДНАЯ ТОРГОВО- ПРОМЫШЛЕННАЯ КОМПАНИЯ"</v>
          </cell>
          <cell r="D82">
            <v>19</v>
          </cell>
          <cell r="E82">
            <v>19</v>
          </cell>
          <cell r="F82">
            <v>19</v>
          </cell>
          <cell r="G82">
            <v>19</v>
          </cell>
        </row>
        <row r="83">
          <cell r="A83" t="str">
            <v>72021</v>
          </cell>
          <cell r="B83" t="str">
            <v>22320780</v>
          </cell>
          <cell r="C83" t="str">
            <v>АО "ДОН"</v>
          </cell>
          <cell r="D83">
            <v>18</v>
          </cell>
          <cell r="E83">
            <v>17</v>
          </cell>
          <cell r="F83">
            <v>18</v>
          </cell>
          <cell r="G83">
            <v>18</v>
          </cell>
          <cell r="H83">
            <v>18</v>
          </cell>
          <cell r="I83">
            <v>18</v>
          </cell>
          <cell r="J83">
            <v>0</v>
          </cell>
          <cell r="K83">
            <v>0</v>
          </cell>
          <cell r="L83">
            <v>17</v>
          </cell>
          <cell r="M83">
            <v>0</v>
          </cell>
          <cell r="N83">
            <v>0</v>
          </cell>
          <cell r="O83">
            <v>18</v>
          </cell>
        </row>
        <row r="84">
          <cell r="A84" t="str">
            <v>72021</v>
          </cell>
          <cell r="B84" t="str">
            <v>40593062</v>
          </cell>
          <cell r="C84" t="str">
            <v>ООО "ЗАВОД МЕТАЛЛОИЗДЕЛИЙ"</v>
          </cell>
          <cell r="D84">
            <v>7</v>
          </cell>
          <cell r="E84">
            <v>7</v>
          </cell>
          <cell r="F84">
            <v>7</v>
          </cell>
          <cell r="G84">
            <v>6</v>
          </cell>
          <cell r="H84">
            <v>4</v>
          </cell>
          <cell r="I84">
            <v>7</v>
          </cell>
          <cell r="J84">
            <v>6</v>
          </cell>
          <cell r="K84">
            <v>4</v>
          </cell>
          <cell r="L84">
            <v>4</v>
          </cell>
          <cell r="M84">
            <v>0</v>
          </cell>
          <cell r="N84">
            <v>0</v>
          </cell>
          <cell r="O84">
            <v>8</v>
          </cell>
        </row>
        <row r="85">
          <cell r="A85" t="str">
            <v>72021</v>
          </cell>
          <cell r="B85" t="str">
            <v>05785342</v>
          </cell>
          <cell r="C85" t="str">
            <v>АООТ "НОВОСИБИРСКИЙ ОЛОВЯННЫЙ КОМБИНАТ"</v>
          </cell>
          <cell r="D85">
            <v>15</v>
          </cell>
          <cell r="E85">
            <v>15</v>
          </cell>
        </row>
        <row r="86">
          <cell r="A86" t="str">
            <v>72021</v>
          </cell>
          <cell r="B86" t="str">
            <v>00395530</v>
          </cell>
          <cell r="C86" t="str">
            <v>ОАО "ВОЛГОГРАДМОТОРСЕРВИС"</v>
          </cell>
          <cell r="D86">
            <v>13</v>
          </cell>
          <cell r="E86">
            <v>7</v>
          </cell>
          <cell r="F86">
            <v>7</v>
          </cell>
        </row>
        <row r="87">
          <cell r="A87" t="str">
            <v>72021</v>
          </cell>
          <cell r="B87" t="str">
            <v>10964029</v>
          </cell>
          <cell r="C87" t="str">
            <v>АО "ФК"</v>
          </cell>
          <cell r="D87">
            <v>9</v>
          </cell>
          <cell r="E87">
            <v>9</v>
          </cell>
          <cell r="F87">
            <v>9</v>
          </cell>
          <cell r="G87">
            <v>9</v>
          </cell>
          <cell r="H87">
            <v>0</v>
          </cell>
          <cell r="I87">
            <v>0</v>
          </cell>
          <cell r="J87">
            <v>0</v>
          </cell>
          <cell r="K87">
            <v>0</v>
          </cell>
          <cell r="L87">
            <v>9</v>
          </cell>
        </row>
        <row r="88">
          <cell r="A88" t="str">
            <v>72021</v>
          </cell>
          <cell r="B88" t="str">
            <v>05480358</v>
          </cell>
          <cell r="C88" t="str">
            <v>ДАООТ "ЗАПСИБГАЗПРОМ" РАО "ГАЗПРОМ"</v>
          </cell>
          <cell r="D88">
            <v>3</v>
          </cell>
          <cell r="E88">
            <v>12</v>
          </cell>
          <cell r="F88">
            <v>3</v>
          </cell>
          <cell r="G88">
            <v>12</v>
          </cell>
          <cell r="H88">
            <v>0</v>
          </cell>
          <cell r="I88">
            <v>0</v>
          </cell>
          <cell r="J88">
            <v>0</v>
          </cell>
          <cell r="K88">
            <v>12</v>
          </cell>
        </row>
        <row r="89">
          <cell r="A89" t="str">
            <v>72021</v>
          </cell>
          <cell r="B89" t="str">
            <v>05744403</v>
          </cell>
          <cell r="C89" t="str">
            <v>АО "ЭЗТМ" 144005</v>
          </cell>
          <cell r="D89">
            <v>12</v>
          </cell>
          <cell r="E89">
            <v>12</v>
          </cell>
          <cell r="F89">
            <v>0</v>
          </cell>
          <cell r="G89">
            <v>0</v>
          </cell>
          <cell r="H89">
            <v>0</v>
          </cell>
          <cell r="I89">
            <v>0</v>
          </cell>
          <cell r="J89">
            <v>0</v>
          </cell>
          <cell r="K89">
            <v>12</v>
          </cell>
        </row>
        <row r="90">
          <cell r="A90" t="str">
            <v>72021</v>
          </cell>
          <cell r="B90" t="str">
            <v>27771984</v>
          </cell>
          <cell r="C90" t="str">
            <v>ТОО"ХИММАШ-ЭЛЕКТРОД"</v>
          </cell>
          <cell r="D90">
            <v>10</v>
          </cell>
          <cell r="E90">
            <v>10</v>
          </cell>
          <cell r="F90">
            <v>0</v>
          </cell>
          <cell r="G90">
            <v>0</v>
          </cell>
          <cell r="H90">
            <v>0</v>
          </cell>
          <cell r="I90">
            <v>0</v>
          </cell>
          <cell r="J90">
            <v>0</v>
          </cell>
          <cell r="K90">
            <v>0</v>
          </cell>
          <cell r="L90">
            <v>0</v>
          </cell>
          <cell r="M90">
            <v>10</v>
          </cell>
        </row>
        <row r="91">
          <cell r="A91" t="str">
            <v>72021</v>
          </cell>
          <cell r="B91" t="str">
            <v>45569186</v>
          </cell>
          <cell r="C91" t="str">
            <v>ООО "ОМЕГА"</v>
          </cell>
          <cell r="D91">
            <v>9</v>
          </cell>
          <cell r="E91">
            <v>9</v>
          </cell>
          <cell r="F91">
            <v>0</v>
          </cell>
          <cell r="G91">
            <v>0</v>
          </cell>
          <cell r="H91">
            <v>0</v>
          </cell>
          <cell r="I91">
            <v>9</v>
          </cell>
        </row>
        <row r="92">
          <cell r="A92" t="str">
            <v>72021</v>
          </cell>
          <cell r="B92" t="str">
            <v>32023534</v>
          </cell>
          <cell r="C92" t="str">
            <v>ДХО АГИДЕЛЬСКИЙ ЭЛЕКТРОДНЫЙ ЗАВОД</v>
          </cell>
          <cell r="D92">
            <v>8</v>
          </cell>
          <cell r="E92">
            <v>8</v>
          </cell>
          <cell r="F92">
            <v>0</v>
          </cell>
          <cell r="G92">
            <v>0</v>
          </cell>
          <cell r="H92">
            <v>0</v>
          </cell>
          <cell r="I92">
            <v>0</v>
          </cell>
          <cell r="J92">
            <v>0</v>
          </cell>
          <cell r="K92">
            <v>0</v>
          </cell>
          <cell r="L92">
            <v>0</v>
          </cell>
          <cell r="M92">
            <v>8</v>
          </cell>
        </row>
        <row r="93">
          <cell r="A93" t="str">
            <v>72021</v>
          </cell>
          <cell r="B93" t="str">
            <v>01125034</v>
          </cell>
          <cell r="C93" t="str">
            <v>СУДОРЕМОНТНЫЙ ЗАВОД</v>
          </cell>
          <cell r="D93">
            <v>4</v>
          </cell>
          <cell r="E93">
            <v>4</v>
          </cell>
          <cell r="F93">
            <v>0</v>
          </cell>
          <cell r="G93">
            <v>4</v>
          </cell>
        </row>
        <row r="94">
          <cell r="A94" t="str">
            <v>72021</v>
          </cell>
          <cell r="B94" t="str">
            <v>08848824</v>
          </cell>
          <cell r="C94" t="str">
            <v>АО "АМУРСКИЙ СУДОСТРОИТЕЛЬНЫЙ ЗАВОД"</v>
          </cell>
          <cell r="D94">
            <v>2</v>
          </cell>
          <cell r="E94">
            <v>2</v>
          </cell>
          <cell r="F94">
            <v>2</v>
          </cell>
          <cell r="G94">
            <v>2</v>
          </cell>
          <cell r="H94">
            <v>0</v>
          </cell>
          <cell r="I94">
            <v>0</v>
          </cell>
          <cell r="J94">
            <v>2</v>
          </cell>
          <cell r="K94">
            <v>2</v>
          </cell>
        </row>
        <row r="95">
          <cell r="A95" t="str">
            <v>72021</v>
          </cell>
          <cell r="B95" t="str">
            <v>00196368</v>
          </cell>
          <cell r="C95" t="str">
            <v>ОАО"ПО"ГЛИНОЗЕМ"</v>
          </cell>
          <cell r="D95">
            <v>9</v>
          </cell>
          <cell r="E95">
            <v>9</v>
          </cell>
          <cell r="F95">
            <v>0</v>
          </cell>
          <cell r="G95">
            <v>0</v>
          </cell>
          <cell r="H95">
            <v>0</v>
          </cell>
          <cell r="I95">
            <v>0</v>
          </cell>
          <cell r="J95">
            <v>0</v>
          </cell>
          <cell r="K95">
            <v>0</v>
          </cell>
          <cell r="L95">
            <v>0</v>
          </cell>
          <cell r="M95">
            <v>0</v>
          </cell>
          <cell r="N95">
            <v>0</v>
          </cell>
          <cell r="O95">
            <v>9</v>
          </cell>
        </row>
        <row r="96">
          <cell r="A96" t="str">
            <v>72021</v>
          </cell>
          <cell r="B96" t="str">
            <v>00210571</v>
          </cell>
          <cell r="C96" t="str">
            <v>ОАО "УРАЛМАШ"                                                               0446</v>
          </cell>
          <cell r="D96">
            <v>484</v>
          </cell>
          <cell r="E96">
            <v>484</v>
          </cell>
          <cell r="F96">
            <v>0</v>
          </cell>
          <cell r="G96">
            <v>0</v>
          </cell>
          <cell r="H96">
            <v>0</v>
          </cell>
          <cell r="I96">
            <v>0</v>
          </cell>
          <cell r="J96">
            <v>0</v>
          </cell>
          <cell r="K96">
            <v>0</v>
          </cell>
          <cell r="L96">
            <v>0</v>
          </cell>
          <cell r="M96">
            <v>0</v>
          </cell>
          <cell r="N96">
            <v>0</v>
          </cell>
          <cell r="O96">
            <v>484</v>
          </cell>
        </row>
        <row r="97">
          <cell r="A97" t="str">
            <v>72021</v>
          </cell>
          <cell r="B97" t="str">
            <v>01055859</v>
          </cell>
          <cell r="C97" t="str">
            <v>ОАО"ЛОСИНООСТРОВСКИЙ ЭЛЕКТРОДНЫЙ ЗАВОД"</v>
          </cell>
          <cell r="D97">
            <v>60</v>
          </cell>
          <cell r="E97">
            <v>60</v>
          </cell>
          <cell r="F97">
            <v>0</v>
          </cell>
          <cell r="G97">
            <v>0</v>
          </cell>
          <cell r="H97">
            <v>0</v>
          </cell>
          <cell r="I97">
            <v>0</v>
          </cell>
          <cell r="J97">
            <v>0</v>
          </cell>
          <cell r="K97">
            <v>0</v>
          </cell>
          <cell r="L97">
            <v>0</v>
          </cell>
          <cell r="M97">
            <v>0</v>
          </cell>
          <cell r="N97">
            <v>0</v>
          </cell>
          <cell r="O97">
            <v>60</v>
          </cell>
        </row>
        <row r="98">
          <cell r="A98" t="str">
            <v>72021</v>
          </cell>
          <cell r="B98" t="str">
            <v>05808586</v>
          </cell>
          <cell r="C98" t="str">
            <v>ОАО "УРАЛЬСКИЙ АВТОМОБИЛЬНЫЙ ЗАВОД"</v>
          </cell>
          <cell r="D98">
            <v>69</v>
          </cell>
          <cell r="E98">
            <v>69</v>
          </cell>
          <cell r="F98">
            <v>0</v>
          </cell>
          <cell r="G98">
            <v>0</v>
          </cell>
          <cell r="H98">
            <v>0</v>
          </cell>
          <cell r="I98">
            <v>0</v>
          </cell>
          <cell r="J98">
            <v>0</v>
          </cell>
          <cell r="K98">
            <v>0</v>
          </cell>
          <cell r="L98">
            <v>0</v>
          </cell>
          <cell r="M98">
            <v>0</v>
          </cell>
          <cell r="N98">
            <v>0</v>
          </cell>
          <cell r="O98">
            <v>69</v>
          </cell>
        </row>
        <row r="99">
          <cell r="A99" t="str">
            <v>72021</v>
          </cell>
          <cell r="B99" t="str">
            <v>07519550</v>
          </cell>
          <cell r="C99" t="str">
            <v>ВОЛГОГРАДСКИЙ СУДОСТРОИТЕЛЬНЫЙ ЗАВОД</v>
          </cell>
          <cell r="D99">
            <v>69</v>
          </cell>
          <cell r="E99">
            <v>69</v>
          </cell>
          <cell r="F99">
            <v>0</v>
          </cell>
          <cell r="G99">
            <v>0</v>
          </cell>
          <cell r="H99">
            <v>0</v>
          </cell>
          <cell r="I99">
            <v>0</v>
          </cell>
          <cell r="J99">
            <v>0</v>
          </cell>
          <cell r="K99">
            <v>0</v>
          </cell>
          <cell r="L99">
            <v>0</v>
          </cell>
          <cell r="M99">
            <v>0</v>
          </cell>
          <cell r="N99">
            <v>0</v>
          </cell>
          <cell r="O99">
            <v>69</v>
          </cell>
        </row>
        <row r="100">
          <cell r="A100" t="str">
            <v>72021</v>
          </cell>
          <cell r="B100" t="str">
            <v>44327593</v>
          </cell>
          <cell r="C100" t="str">
            <v>"СЕВЕРО-ЗАПАДНАЯ ЛАБОРАТОРИЯ" ЗАО</v>
          </cell>
          <cell r="D100">
            <v>0</v>
          </cell>
          <cell r="E100">
            <v>0</v>
          </cell>
          <cell r="F100">
            <v>0</v>
          </cell>
          <cell r="G100">
            <v>0</v>
          </cell>
          <cell r="H100">
            <v>0</v>
          </cell>
          <cell r="I100">
            <v>0</v>
          </cell>
          <cell r="J100">
            <v>0</v>
          </cell>
          <cell r="K100">
            <v>0</v>
          </cell>
          <cell r="L100">
            <v>0</v>
          </cell>
        </row>
        <row r="101">
          <cell r="A101" t="str">
            <v>72021</v>
          </cell>
          <cell r="B101" t="str">
            <v>45809957</v>
          </cell>
          <cell r="C101" t="str">
            <v>ООО "ПОСАД"</v>
          </cell>
          <cell r="D101">
            <v>203</v>
          </cell>
          <cell r="E101">
            <v>203</v>
          </cell>
          <cell r="F101">
            <v>0</v>
          </cell>
          <cell r="G101">
            <v>0</v>
          </cell>
          <cell r="H101">
            <v>0</v>
          </cell>
          <cell r="I101">
            <v>0</v>
          </cell>
          <cell r="J101">
            <v>0</v>
          </cell>
          <cell r="K101">
            <v>0</v>
          </cell>
          <cell r="L101">
            <v>0</v>
          </cell>
          <cell r="M101">
            <v>0</v>
          </cell>
          <cell r="N101">
            <v>0</v>
          </cell>
          <cell r="O101">
            <v>203</v>
          </cell>
        </row>
        <row r="102">
          <cell r="A102" t="str">
            <v>72021</v>
          </cell>
          <cell r="B102" t="str">
            <v>46357339</v>
          </cell>
          <cell r="C102" t="str">
            <v>ООО"МЕТАЛПРОМ"</v>
          </cell>
          <cell r="D102">
            <v>69</v>
          </cell>
          <cell r="E102">
            <v>69</v>
          </cell>
          <cell r="F102">
            <v>0</v>
          </cell>
          <cell r="G102">
            <v>0</v>
          </cell>
          <cell r="H102">
            <v>0</v>
          </cell>
          <cell r="I102">
            <v>0</v>
          </cell>
          <cell r="J102">
            <v>0</v>
          </cell>
          <cell r="K102">
            <v>0</v>
          </cell>
          <cell r="L102">
            <v>0</v>
          </cell>
          <cell r="M102">
            <v>0</v>
          </cell>
          <cell r="N102">
            <v>0</v>
          </cell>
          <cell r="O102">
            <v>69</v>
          </cell>
        </row>
        <row r="103">
          <cell r="A103" t="str">
            <v>72021</v>
          </cell>
          <cell r="B103" t="str">
            <v>46523157</v>
          </cell>
          <cell r="C103" t="str">
            <v>ЗАО "МЕТСПЛАВ"</v>
          </cell>
          <cell r="D103">
            <v>824</v>
          </cell>
          <cell r="E103">
            <v>824</v>
          </cell>
          <cell r="F103">
            <v>0</v>
          </cell>
          <cell r="G103">
            <v>0</v>
          </cell>
          <cell r="H103">
            <v>0</v>
          </cell>
          <cell r="I103">
            <v>0</v>
          </cell>
          <cell r="J103">
            <v>0</v>
          </cell>
          <cell r="K103">
            <v>0</v>
          </cell>
          <cell r="L103">
            <v>0</v>
          </cell>
          <cell r="M103">
            <v>0</v>
          </cell>
          <cell r="N103">
            <v>0</v>
          </cell>
          <cell r="O103">
            <v>824</v>
          </cell>
        </row>
        <row r="104">
          <cell r="A104" t="str">
            <v>72021 Всего</v>
          </cell>
          <cell r="B104">
            <v>4449</v>
          </cell>
          <cell r="C104">
            <v>4443</v>
          </cell>
          <cell r="D104">
            <v>4449</v>
          </cell>
          <cell r="E104">
            <v>4443</v>
          </cell>
          <cell r="F104">
            <v>2286</v>
          </cell>
          <cell r="G104">
            <v>3371</v>
          </cell>
          <cell r="H104">
            <v>8567</v>
          </cell>
          <cell r="I104">
            <v>11379</v>
          </cell>
          <cell r="J104">
            <v>13068</v>
          </cell>
          <cell r="K104">
            <v>15255</v>
          </cell>
          <cell r="L104">
            <v>23113</v>
          </cell>
          <cell r="M104">
            <v>20693</v>
          </cell>
          <cell r="N104">
            <v>11318</v>
          </cell>
        </row>
        <row r="105">
          <cell r="A105" t="str">
            <v>72022</v>
          </cell>
          <cell r="B105" t="str">
            <v>00186465</v>
          </cell>
          <cell r="C105" t="str">
            <v>ОАО "МЕЧЕЛ"</v>
          </cell>
          <cell r="D105">
            <v>250</v>
          </cell>
          <cell r="E105">
            <v>250</v>
          </cell>
          <cell r="F105">
            <v>1461</v>
          </cell>
          <cell r="G105">
            <v>621</v>
          </cell>
          <cell r="H105">
            <v>1461</v>
          </cell>
          <cell r="I105">
            <v>1116</v>
          </cell>
          <cell r="J105">
            <v>2677</v>
          </cell>
          <cell r="K105">
            <v>1793</v>
          </cell>
          <cell r="L105">
            <v>1227</v>
          </cell>
          <cell r="M105">
            <v>1227</v>
          </cell>
          <cell r="N105">
            <v>0</v>
          </cell>
          <cell r="O105">
            <v>2677</v>
          </cell>
        </row>
        <row r="106">
          <cell r="A106" t="str">
            <v>72022</v>
          </cell>
          <cell r="B106" t="str">
            <v>05757665</v>
          </cell>
          <cell r="C106" t="str">
            <v>АО "НОВОЛИПЕЦКИЙ МЕТКОМБИНАТ"</v>
          </cell>
          <cell r="D106">
            <v>1420</v>
          </cell>
          <cell r="E106">
            <v>825</v>
          </cell>
          <cell r="F106">
            <v>825</v>
          </cell>
          <cell r="G106">
            <v>486</v>
          </cell>
          <cell r="H106">
            <v>816</v>
          </cell>
          <cell r="I106">
            <v>486</v>
          </cell>
          <cell r="J106">
            <v>548</v>
          </cell>
          <cell r="K106">
            <v>280</v>
          </cell>
          <cell r="L106">
            <v>337</v>
          </cell>
        </row>
        <row r="107">
          <cell r="A107" t="str">
            <v>72022</v>
          </cell>
          <cell r="B107" t="str">
            <v>00187895</v>
          </cell>
          <cell r="C107" t="str">
            <v>АКЦИОНЕРНОЕ ОБЩЕСТВО ОТКРЫТОГО ТИПА ОСКОЛЬСКИЙ ЭЛЕКТОРМЕТАЛЛУРГИЧЕСКИЙ КОМБИНАТ</v>
          </cell>
          <cell r="D107">
            <v>205</v>
          </cell>
          <cell r="E107">
            <v>1098</v>
          </cell>
          <cell r="F107">
            <v>1173</v>
          </cell>
          <cell r="G107">
            <v>1379</v>
          </cell>
          <cell r="H107">
            <v>1098</v>
          </cell>
          <cell r="I107">
            <v>1173</v>
          </cell>
          <cell r="J107">
            <v>1379</v>
          </cell>
          <cell r="K107">
            <v>138</v>
          </cell>
          <cell r="L107">
            <v>134</v>
          </cell>
          <cell r="M107">
            <v>266</v>
          </cell>
        </row>
        <row r="108">
          <cell r="A108" t="str">
            <v>72022</v>
          </cell>
          <cell r="B108" t="str">
            <v>00186246</v>
          </cell>
          <cell r="C108" t="str">
            <v>АООТ "НОСТА"</v>
          </cell>
          <cell r="D108">
            <v>1300</v>
          </cell>
          <cell r="E108">
            <v>1320</v>
          </cell>
          <cell r="F108">
            <v>1300</v>
          </cell>
          <cell r="G108">
            <v>1320</v>
          </cell>
          <cell r="H108">
            <v>0</v>
          </cell>
          <cell r="I108">
            <v>0</v>
          </cell>
          <cell r="J108">
            <v>0</v>
          </cell>
          <cell r="K108">
            <v>1300</v>
          </cell>
          <cell r="L108">
            <v>1320</v>
          </cell>
        </row>
        <row r="109">
          <cell r="A109" t="str">
            <v>72022</v>
          </cell>
          <cell r="B109" t="str">
            <v>22227052</v>
          </cell>
          <cell r="C109" t="str">
            <v>АОЗТ "ВЛАДИ-БЕЛ"</v>
          </cell>
          <cell r="D109">
            <v>403</v>
          </cell>
          <cell r="E109">
            <v>268</v>
          </cell>
          <cell r="F109">
            <v>339</v>
          </cell>
          <cell r="G109">
            <v>335</v>
          </cell>
          <cell r="H109">
            <v>403</v>
          </cell>
          <cell r="I109">
            <v>268</v>
          </cell>
          <cell r="J109">
            <v>134</v>
          </cell>
          <cell r="K109">
            <v>339</v>
          </cell>
          <cell r="L109">
            <v>335</v>
          </cell>
          <cell r="M109">
            <v>339</v>
          </cell>
          <cell r="N109">
            <v>272</v>
          </cell>
          <cell r="O109">
            <v>134</v>
          </cell>
        </row>
        <row r="110">
          <cell r="A110" t="str">
            <v>72022</v>
          </cell>
          <cell r="B110" t="str">
            <v>00186602</v>
          </cell>
          <cell r="C110" t="str">
            <v>ОАО"ТАГАНРОГСКИЙ МЕТАЛЛУРГИЧЕСКИЙ ЗАВОД"</v>
          </cell>
          <cell r="D110">
            <v>69</v>
          </cell>
          <cell r="E110">
            <v>131</v>
          </cell>
          <cell r="F110">
            <v>131</v>
          </cell>
          <cell r="G110">
            <v>204</v>
          </cell>
          <cell r="H110">
            <v>207</v>
          </cell>
          <cell r="I110">
            <v>334</v>
          </cell>
          <cell r="J110">
            <v>275</v>
          </cell>
          <cell r="K110">
            <v>550</v>
          </cell>
        </row>
        <row r="111">
          <cell r="A111" t="str">
            <v>72022</v>
          </cell>
          <cell r="B111" t="str">
            <v>00232934</v>
          </cell>
          <cell r="C111" t="str">
            <v>АО "АВТОВАЗ"</v>
          </cell>
          <cell r="D111">
            <v>70</v>
          </cell>
          <cell r="E111">
            <v>237</v>
          </cell>
          <cell r="F111">
            <v>70</v>
          </cell>
          <cell r="G111">
            <v>237</v>
          </cell>
          <cell r="H111">
            <v>120</v>
          </cell>
          <cell r="I111">
            <v>91</v>
          </cell>
          <cell r="J111">
            <v>212</v>
          </cell>
          <cell r="K111">
            <v>46</v>
          </cell>
          <cell r="L111">
            <v>91</v>
          </cell>
          <cell r="M111">
            <v>52</v>
          </cell>
          <cell r="N111">
            <v>261</v>
          </cell>
          <cell r="O111">
            <v>118</v>
          </cell>
        </row>
        <row r="112">
          <cell r="A112" t="str">
            <v>72022</v>
          </cell>
          <cell r="B112" t="str">
            <v>00186217</v>
          </cell>
          <cell r="C112" t="str">
            <v>АО "СЕВЕРСТАЛЬ",Г.ЧЕРЕПОВЕЦ</v>
          </cell>
          <cell r="D112">
            <v>968</v>
          </cell>
          <cell r="E112">
            <v>69</v>
          </cell>
          <cell r="F112">
            <v>968</v>
          </cell>
          <cell r="G112">
            <v>69</v>
          </cell>
          <cell r="H112">
            <v>0</v>
          </cell>
          <cell r="I112">
            <v>968</v>
          </cell>
          <cell r="J112">
            <v>0</v>
          </cell>
          <cell r="K112">
            <v>0</v>
          </cell>
          <cell r="L112">
            <v>0</v>
          </cell>
          <cell r="M112">
            <v>69</v>
          </cell>
        </row>
        <row r="113">
          <cell r="A113" t="str">
            <v>72022</v>
          </cell>
          <cell r="B113" t="str">
            <v>00186341</v>
          </cell>
          <cell r="C113" t="str">
            <v>АКЦИОНЕРНОЕ ОБЩЕСТВО "ЧУСОВСКОЙ МЕТАЛЛУРГИЧЕСКИЙ ЗАВОД"</v>
          </cell>
          <cell r="D113">
            <v>139</v>
          </cell>
          <cell r="E113">
            <v>243</v>
          </cell>
          <cell r="F113">
            <v>64</v>
          </cell>
          <cell r="G113">
            <v>203</v>
          </cell>
          <cell r="H113">
            <v>42</v>
          </cell>
          <cell r="I113">
            <v>69</v>
          </cell>
          <cell r="J113">
            <v>42</v>
          </cell>
          <cell r="K113">
            <v>69</v>
          </cell>
          <cell r="L113">
            <v>205</v>
          </cell>
        </row>
        <row r="114">
          <cell r="A114" t="str">
            <v>72022</v>
          </cell>
          <cell r="B114" t="str">
            <v>05799321</v>
          </cell>
          <cell r="C114" t="str">
            <v>АО "БЕЛЭНЕРГОМАШ"</v>
          </cell>
          <cell r="D114">
            <v>346</v>
          </cell>
          <cell r="E114">
            <v>199</v>
          </cell>
          <cell r="F114">
            <v>199</v>
          </cell>
          <cell r="G114">
            <v>69</v>
          </cell>
          <cell r="H114">
            <v>70</v>
          </cell>
          <cell r="I114">
            <v>346</v>
          </cell>
          <cell r="J114">
            <v>346</v>
          </cell>
          <cell r="K114">
            <v>199</v>
          </cell>
          <cell r="L114">
            <v>199</v>
          </cell>
          <cell r="M114">
            <v>69</v>
          </cell>
          <cell r="N114">
            <v>70</v>
          </cell>
          <cell r="O114">
            <v>346</v>
          </cell>
        </row>
        <row r="115">
          <cell r="A115" t="str">
            <v>72022</v>
          </cell>
          <cell r="B115" t="str">
            <v>05744892</v>
          </cell>
          <cell r="C115" t="str">
            <v>АО "ГАЗ"</v>
          </cell>
          <cell r="D115">
            <v>137</v>
          </cell>
          <cell r="E115">
            <v>69</v>
          </cell>
          <cell r="F115">
            <v>61</v>
          </cell>
          <cell r="G115">
            <v>137</v>
          </cell>
          <cell r="H115">
            <v>69</v>
          </cell>
          <cell r="I115">
            <v>61</v>
          </cell>
          <cell r="J115">
            <v>530</v>
          </cell>
          <cell r="K115">
            <v>61</v>
          </cell>
          <cell r="L115">
            <v>530</v>
          </cell>
          <cell r="M115">
            <v>0</v>
          </cell>
          <cell r="N115">
            <v>69</v>
          </cell>
        </row>
        <row r="116">
          <cell r="A116" t="str">
            <v>72022</v>
          </cell>
          <cell r="B116" t="str">
            <v>02921052</v>
          </cell>
          <cell r="C116" t="str">
            <v>АОЗТ "ВИМКОМ"</v>
          </cell>
          <cell r="D116">
            <v>550</v>
          </cell>
          <cell r="E116">
            <v>550</v>
          </cell>
          <cell r="F116">
            <v>140</v>
          </cell>
          <cell r="G116">
            <v>138</v>
          </cell>
        </row>
        <row r="117">
          <cell r="A117" t="str">
            <v>72022</v>
          </cell>
          <cell r="B117" t="str">
            <v>05015331</v>
          </cell>
          <cell r="C117" t="str">
            <v>ОАО "ПОДОЛЬСКИЙ МАШЗАВОД"</v>
          </cell>
          <cell r="D117">
            <v>268</v>
          </cell>
          <cell r="E117">
            <v>135</v>
          </cell>
          <cell r="F117">
            <v>278</v>
          </cell>
          <cell r="G117">
            <v>69</v>
          </cell>
          <cell r="H117">
            <v>138</v>
          </cell>
          <cell r="I117">
            <v>268</v>
          </cell>
          <cell r="J117">
            <v>135</v>
          </cell>
          <cell r="K117">
            <v>278</v>
          </cell>
          <cell r="L117">
            <v>69</v>
          </cell>
          <cell r="M117">
            <v>278</v>
          </cell>
          <cell r="N117">
            <v>69</v>
          </cell>
          <cell r="O117">
            <v>138</v>
          </cell>
        </row>
        <row r="118">
          <cell r="A118" t="str">
            <v>72022</v>
          </cell>
          <cell r="B118" t="str">
            <v>31548223</v>
          </cell>
          <cell r="C118" t="str">
            <v>АОЗТ "КАМАСТАЛЬ"</v>
          </cell>
          <cell r="D118">
            <v>58</v>
          </cell>
          <cell r="E118">
            <v>138</v>
          </cell>
          <cell r="F118">
            <v>139</v>
          </cell>
          <cell r="G118">
            <v>271</v>
          </cell>
          <cell r="H118">
            <v>271</v>
          </cell>
          <cell r="I118">
            <v>68</v>
          </cell>
          <cell r="J118">
            <v>65</v>
          </cell>
          <cell r="K118">
            <v>65</v>
          </cell>
          <cell r="L118">
            <v>68</v>
          </cell>
        </row>
        <row r="119">
          <cell r="A119" t="str">
            <v>72022</v>
          </cell>
          <cell r="B119" t="str">
            <v>17407697</v>
          </cell>
          <cell r="C119" t="str">
            <v>АО"ИЖСТАЛЬ"</v>
          </cell>
          <cell r="D119">
            <v>177</v>
          </cell>
          <cell r="E119">
            <v>177</v>
          </cell>
          <cell r="F119">
            <v>130</v>
          </cell>
          <cell r="G119">
            <v>130</v>
          </cell>
          <cell r="H119">
            <v>69</v>
          </cell>
          <cell r="I119">
            <v>130</v>
          </cell>
          <cell r="J119">
            <v>130</v>
          </cell>
          <cell r="K119">
            <v>130</v>
          </cell>
          <cell r="L119">
            <v>130</v>
          </cell>
          <cell r="M119">
            <v>0</v>
          </cell>
          <cell r="N119">
            <v>69</v>
          </cell>
        </row>
        <row r="120">
          <cell r="A120" t="str">
            <v>72022</v>
          </cell>
          <cell r="B120" t="str">
            <v>10836194</v>
          </cell>
          <cell r="C120" t="str">
            <v>АО "КИРОВСКИЙ ЗАВОД"</v>
          </cell>
          <cell r="D120">
            <v>67</v>
          </cell>
          <cell r="E120">
            <v>68</v>
          </cell>
          <cell r="F120">
            <v>138</v>
          </cell>
          <cell r="G120">
            <v>66</v>
          </cell>
          <cell r="H120">
            <v>69</v>
          </cell>
          <cell r="I120">
            <v>138</v>
          </cell>
          <cell r="J120">
            <v>66</v>
          </cell>
          <cell r="K120">
            <v>69</v>
          </cell>
          <cell r="L120">
            <v>65</v>
          </cell>
          <cell r="M120">
            <v>93</v>
          </cell>
          <cell r="N120">
            <v>69</v>
          </cell>
          <cell r="O120">
            <v>65</v>
          </cell>
        </row>
        <row r="121">
          <cell r="A121" t="str">
            <v>72022</v>
          </cell>
          <cell r="B121" t="str">
            <v>12462473</v>
          </cell>
          <cell r="C121" t="str">
            <v>ОАО"ВАНАДИЙ-ТУЛАЧЕРМЕТ" 300017 Г.ТУЛА НОВОТУЛЬСКАЯ 1</v>
          </cell>
          <cell r="D121">
            <v>345</v>
          </cell>
          <cell r="E121">
            <v>345</v>
          </cell>
          <cell r="F121">
            <v>0</v>
          </cell>
          <cell r="G121">
            <v>0</v>
          </cell>
          <cell r="H121">
            <v>0</v>
          </cell>
          <cell r="I121">
            <v>0</v>
          </cell>
          <cell r="J121">
            <v>0</v>
          </cell>
          <cell r="K121">
            <v>0</v>
          </cell>
          <cell r="L121">
            <v>345</v>
          </cell>
        </row>
        <row r="122">
          <cell r="A122" t="str">
            <v>72022</v>
          </cell>
          <cell r="B122" t="str">
            <v>00211033</v>
          </cell>
          <cell r="C122" t="str">
            <v xml:space="preserve"> ОАО"СОМЗ" 309530 Г.СТАРЫЙ ОСКОЛ,</v>
          </cell>
          <cell r="D122">
            <v>69</v>
          </cell>
          <cell r="E122">
            <v>203</v>
          </cell>
          <cell r="F122">
            <v>69</v>
          </cell>
          <cell r="G122">
            <v>69</v>
          </cell>
          <cell r="H122">
            <v>69</v>
          </cell>
          <cell r="I122">
            <v>69</v>
          </cell>
          <cell r="J122">
            <v>203</v>
          </cell>
          <cell r="K122">
            <v>0</v>
          </cell>
          <cell r="L122">
            <v>0</v>
          </cell>
          <cell r="M122">
            <v>0</v>
          </cell>
          <cell r="N122">
            <v>69</v>
          </cell>
        </row>
        <row r="123">
          <cell r="A123" t="str">
            <v>72022</v>
          </cell>
          <cell r="B123" t="str">
            <v>АО ДОНСКОЙ ГОК</v>
          </cell>
          <cell r="C123" t="str">
            <v>АО ДОНСКОЙ ГОК</v>
          </cell>
          <cell r="D123">
            <v>60</v>
          </cell>
          <cell r="E123">
            <v>277</v>
          </cell>
          <cell r="F123">
            <v>60</v>
          </cell>
          <cell r="G123">
            <v>0</v>
          </cell>
          <cell r="H123">
            <v>0</v>
          </cell>
          <cell r="I123">
            <v>277</v>
          </cell>
          <cell r="J123">
            <v>0</v>
          </cell>
          <cell r="K123">
            <v>0</v>
          </cell>
          <cell r="L123">
            <v>0</v>
          </cell>
          <cell r="M123">
            <v>0</v>
          </cell>
          <cell r="N123">
            <v>60</v>
          </cell>
        </row>
        <row r="124">
          <cell r="A124" t="str">
            <v>72022</v>
          </cell>
          <cell r="B124" t="str">
            <v>00186424</v>
          </cell>
          <cell r="C124" t="str">
            <v>АО МАГНИТОГОРСКИЙ МЕТАЛЛУРГИЧЕСКИЙ КОМБИНАТ</v>
          </cell>
          <cell r="D124">
            <v>314</v>
          </cell>
        </row>
        <row r="125">
          <cell r="A125" t="str">
            <v>72022</v>
          </cell>
          <cell r="B125" t="str">
            <v>00288389</v>
          </cell>
          <cell r="C125" t="str">
            <v>АО "ДУМИНИЧСКИЙ ЗАВОД"</v>
          </cell>
          <cell r="D125">
            <v>70</v>
          </cell>
          <cell r="E125">
            <v>65</v>
          </cell>
          <cell r="F125">
            <v>70</v>
          </cell>
          <cell r="G125">
            <v>65</v>
          </cell>
          <cell r="H125">
            <v>65</v>
          </cell>
          <cell r="I125">
            <v>69</v>
          </cell>
          <cell r="J125">
            <v>0</v>
          </cell>
          <cell r="K125">
            <v>65</v>
          </cell>
          <cell r="L125">
            <v>0</v>
          </cell>
          <cell r="M125">
            <v>69</v>
          </cell>
        </row>
        <row r="126">
          <cell r="A126" t="str">
            <v>72022</v>
          </cell>
          <cell r="B126" t="str">
            <v>00186507</v>
          </cell>
          <cell r="C126" t="str">
            <v>ОАО "ЧЭМК"</v>
          </cell>
          <cell r="D126">
            <v>208</v>
          </cell>
          <cell r="E126">
            <v>208</v>
          </cell>
          <cell r="F126">
            <v>0</v>
          </cell>
          <cell r="G126">
            <v>0</v>
          </cell>
          <cell r="H126">
            <v>0</v>
          </cell>
          <cell r="I126">
            <v>0</v>
          </cell>
          <cell r="J126">
            <v>0</v>
          </cell>
          <cell r="K126">
            <v>0</v>
          </cell>
          <cell r="L126">
            <v>0</v>
          </cell>
          <cell r="M126">
            <v>0</v>
          </cell>
          <cell r="N126">
            <v>208</v>
          </cell>
        </row>
        <row r="127">
          <cell r="A127" t="str">
            <v>72022</v>
          </cell>
          <cell r="B127" t="str">
            <v>34141516</v>
          </cell>
          <cell r="C127" t="str">
            <v>ТОО "НАША МАРКА"</v>
          </cell>
          <cell r="D127">
            <v>204</v>
          </cell>
          <cell r="E127">
            <v>204</v>
          </cell>
          <cell r="F127">
            <v>0</v>
          </cell>
          <cell r="G127">
            <v>0</v>
          </cell>
          <cell r="H127">
            <v>0</v>
          </cell>
          <cell r="I127">
            <v>0</v>
          </cell>
          <cell r="J127">
            <v>0</v>
          </cell>
          <cell r="K127">
            <v>0</v>
          </cell>
          <cell r="L127">
            <v>0</v>
          </cell>
          <cell r="M127">
            <v>0</v>
          </cell>
          <cell r="N127">
            <v>204</v>
          </cell>
        </row>
        <row r="128">
          <cell r="A128" t="str">
            <v>72022</v>
          </cell>
          <cell r="B128" t="str">
            <v>00186631</v>
          </cell>
          <cell r="C128" t="str">
            <v>ОАО "СИНАРСКИЙ ТРУБНЫЙ ЗАВОД"</v>
          </cell>
          <cell r="D128">
            <v>69</v>
          </cell>
          <cell r="E128">
            <v>69</v>
          </cell>
          <cell r="F128">
            <v>134</v>
          </cell>
          <cell r="G128">
            <v>134</v>
          </cell>
        </row>
        <row r="129">
          <cell r="A129" t="str">
            <v>72022</v>
          </cell>
          <cell r="B129" t="str">
            <v>24073015</v>
          </cell>
          <cell r="C129" t="str">
            <v>АОЗТ "УРАЛАПИС"                         Г.Е.УШАКОВ</v>
          </cell>
          <cell r="D129">
            <v>133</v>
          </cell>
          <cell r="E129">
            <v>65</v>
          </cell>
          <cell r="F129">
            <v>65</v>
          </cell>
          <cell r="G129">
            <v>0</v>
          </cell>
          <cell r="H129">
            <v>0</v>
          </cell>
          <cell r="I129">
            <v>0</v>
          </cell>
          <cell r="J129">
            <v>0</v>
          </cell>
          <cell r="K129">
            <v>65</v>
          </cell>
        </row>
        <row r="130">
          <cell r="A130" t="str">
            <v>72022</v>
          </cell>
          <cell r="B130" t="str">
            <v>45627073</v>
          </cell>
          <cell r="C130" t="str">
            <v>ООО"ФЕРРОСИСТЕМЫ"</v>
          </cell>
          <cell r="D130">
            <v>49</v>
          </cell>
          <cell r="E130">
            <v>49</v>
          </cell>
          <cell r="F130">
            <v>60</v>
          </cell>
          <cell r="G130">
            <v>49</v>
          </cell>
          <cell r="H130">
            <v>49</v>
          </cell>
          <cell r="I130">
            <v>60</v>
          </cell>
          <cell r="J130">
            <v>49</v>
          </cell>
          <cell r="K130">
            <v>0</v>
          </cell>
          <cell r="L130">
            <v>0</v>
          </cell>
          <cell r="M130">
            <v>0</v>
          </cell>
          <cell r="N130">
            <v>60</v>
          </cell>
        </row>
        <row r="131">
          <cell r="A131" t="str">
            <v>72022</v>
          </cell>
          <cell r="B131" t="str">
            <v>42484489</v>
          </cell>
          <cell r="C131" t="str">
            <v>ООО"УРАЛ-СОЮЗ"</v>
          </cell>
          <cell r="D131">
            <v>123</v>
          </cell>
          <cell r="E131">
            <v>26</v>
          </cell>
          <cell r="F131">
            <v>123</v>
          </cell>
          <cell r="G131">
            <v>26</v>
          </cell>
        </row>
        <row r="132">
          <cell r="A132" t="str">
            <v>72022</v>
          </cell>
          <cell r="B132" t="str">
            <v>05757765</v>
          </cell>
          <cell r="C132" t="str">
            <v>АО ЗАВОД "СЕРП И МОЛОТ"</v>
          </cell>
          <cell r="D132">
            <v>9</v>
          </cell>
          <cell r="E132">
            <v>69</v>
          </cell>
          <cell r="F132">
            <v>65</v>
          </cell>
          <cell r="G132">
            <v>9</v>
          </cell>
          <cell r="H132">
            <v>69</v>
          </cell>
          <cell r="I132">
            <v>65</v>
          </cell>
          <cell r="J132">
            <v>9</v>
          </cell>
          <cell r="K132">
            <v>0</v>
          </cell>
          <cell r="L132">
            <v>0</v>
          </cell>
          <cell r="M132">
            <v>69</v>
          </cell>
          <cell r="N132">
            <v>65</v>
          </cell>
        </row>
        <row r="133">
          <cell r="A133" t="str">
            <v>72022</v>
          </cell>
          <cell r="B133" t="str">
            <v>00186329</v>
          </cell>
          <cell r="C133" t="str">
            <v>АООТ "ОМУТНИНСКИЙ МЕТАЛЛУРГИЧЕСКИЙ ЗАВОД"</v>
          </cell>
          <cell r="D133">
            <v>139</v>
          </cell>
          <cell r="E133">
            <v>139</v>
          </cell>
          <cell r="F133">
            <v>0</v>
          </cell>
          <cell r="G133">
            <v>0</v>
          </cell>
          <cell r="H133">
            <v>139</v>
          </cell>
        </row>
        <row r="134">
          <cell r="A134" t="str">
            <v>72022</v>
          </cell>
          <cell r="B134" t="str">
            <v>01410533</v>
          </cell>
          <cell r="C134" t="str">
            <v>АООТ МУПК "МОНТАЖРЕСУРСЫ"</v>
          </cell>
          <cell r="D134">
            <v>138</v>
          </cell>
        </row>
        <row r="135">
          <cell r="A135" t="str">
            <v>72022</v>
          </cell>
          <cell r="B135" t="str">
            <v>05764432</v>
          </cell>
          <cell r="C135" t="str">
            <v>ОАО ТКЗ "КРАСНЫЙ КОТЕЛЬЩИК"</v>
          </cell>
          <cell r="D135">
            <v>138</v>
          </cell>
          <cell r="E135">
            <v>138</v>
          </cell>
          <cell r="F135">
            <v>0</v>
          </cell>
          <cell r="G135">
            <v>0</v>
          </cell>
          <cell r="H135">
            <v>0</v>
          </cell>
          <cell r="I135">
            <v>0</v>
          </cell>
          <cell r="J135">
            <v>0</v>
          </cell>
          <cell r="K135">
            <v>138</v>
          </cell>
        </row>
        <row r="136">
          <cell r="A136" t="str">
            <v>72022</v>
          </cell>
          <cell r="B136" t="str">
            <v>27154441</v>
          </cell>
          <cell r="C136" t="str">
            <v>"СПЕКТР-2"ДОЧЕРНЕЕ ПРЕДПРИЯТИЕ АО ЗАКРЫТОГО ТИПА</v>
          </cell>
          <cell r="D136">
            <v>27</v>
          </cell>
          <cell r="E136">
            <v>27</v>
          </cell>
          <cell r="F136">
            <v>38</v>
          </cell>
          <cell r="G136">
            <v>9</v>
          </cell>
          <cell r="H136">
            <v>36</v>
          </cell>
          <cell r="I136">
            <v>9</v>
          </cell>
          <cell r="J136">
            <v>8</v>
          </cell>
          <cell r="K136">
            <v>19</v>
          </cell>
          <cell r="L136">
            <v>19</v>
          </cell>
          <cell r="M136">
            <v>0</v>
          </cell>
          <cell r="N136">
            <v>0</v>
          </cell>
          <cell r="O136">
            <v>28</v>
          </cell>
        </row>
        <row r="137">
          <cell r="A137" t="str">
            <v>72022</v>
          </cell>
          <cell r="B137" t="str">
            <v>00231515</v>
          </cell>
          <cell r="C137" t="str">
            <v>АО "КАМАЗ"КАМАЗМЕТАЛЛОСНАБ"</v>
          </cell>
          <cell r="D137">
            <v>134</v>
          </cell>
          <cell r="E137">
            <v>134</v>
          </cell>
          <cell r="F137">
            <v>0</v>
          </cell>
          <cell r="G137">
            <v>0</v>
          </cell>
          <cell r="H137">
            <v>0</v>
          </cell>
          <cell r="I137">
            <v>0</v>
          </cell>
          <cell r="J137">
            <v>134</v>
          </cell>
        </row>
        <row r="138">
          <cell r="A138" t="str">
            <v>72022</v>
          </cell>
          <cell r="B138" t="str">
            <v>36421774</v>
          </cell>
          <cell r="C138" t="str">
            <v>ТОО "УРАЛКОМ ЛТД"                                                           0216</v>
          </cell>
          <cell r="D138">
            <v>133</v>
          </cell>
          <cell r="E138">
            <v>133</v>
          </cell>
          <cell r="F138">
            <v>0</v>
          </cell>
          <cell r="G138">
            <v>0</v>
          </cell>
          <cell r="H138">
            <v>0</v>
          </cell>
          <cell r="I138">
            <v>0</v>
          </cell>
          <cell r="J138">
            <v>0</v>
          </cell>
          <cell r="K138">
            <v>0</v>
          </cell>
          <cell r="L138">
            <v>0</v>
          </cell>
          <cell r="M138">
            <v>0</v>
          </cell>
          <cell r="N138">
            <v>133</v>
          </cell>
        </row>
        <row r="139">
          <cell r="A139" t="str">
            <v>72022</v>
          </cell>
          <cell r="B139" t="str">
            <v>05785922</v>
          </cell>
          <cell r="C139" t="str">
            <v>ОАО"РОСТСЕЛЬМАШ"</v>
          </cell>
          <cell r="D139">
            <v>94</v>
          </cell>
          <cell r="E139">
            <v>94</v>
          </cell>
          <cell r="F139">
            <v>0</v>
          </cell>
          <cell r="G139">
            <v>0</v>
          </cell>
          <cell r="H139">
            <v>0</v>
          </cell>
          <cell r="I139">
            <v>0</v>
          </cell>
          <cell r="J139">
            <v>0</v>
          </cell>
          <cell r="K139">
            <v>94</v>
          </cell>
        </row>
        <row r="140">
          <cell r="A140" t="str">
            <v>72022</v>
          </cell>
          <cell r="B140" t="str">
            <v>00186447</v>
          </cell>
          <cell r="C140" t="str">
            <v>АООТ"АШИНСКИЙ МЕТАЛЛУРГИЧЕСКИЙ ЗАВОД"</v>
          </cell>
          <cell r="D140">
            <v>69</v>
          </cell>
          <cell r="E140">
            <v>69</v>
          </cell>
          <cell r="F140">
            <v>0</v>
          </cell>
          <cell r="G140">
            <v>0</v>
          </cell>
          <cell r="H140">
            <v>69</v>
          </cell>
        </row>
        <row r="141">
          <cell r="A141" t="str">
            <v>72022</v>
          </cell>
          <cell r="B141" t="str">
            <v>00195481</v>
          </cell>
          <cell r="C141" t="str">
            <v>ОАО "ГОРНАС"</v>
          </cell>
          <cell r="D141">
            <v>69</v>
          </cell>
          <cell r="E141">
            <v>69</v>
          </cell>
          <cell r="F141">
            <v>0</v>
          </cell>
          <cell r="G141">
            <v>0</v>
          </cell>
          <cell r="H141">
            <v>0</v>
          </cell>
          <cell r="I141">
            <v>0</v>
          </cell>
          <cell r="J141">
            <v>0</v>
          </cell>
          <cell r="K141">
            <v>0</v>
          </cell>
          <cell r="L141">
            <v>69</v>
          </cell>
        </row>
        <row r="142">
          <cell r="A142" t="str">
            <v>72022</v>
          </cell>
          <cell r="B142" t="str">
            <v>00217923</v>
          </cell>
          <cell r="C142" t="str">
            <v>АО"КАТАЙСКИЙ  НАСОСНЫЙ ЗАВОД"</v>
          </cell>
          <cell r="D142">
            <v>69</v>
          </cell>
          <cell r="E142">
            <v>69</v>
          </cell>
          <cell r="F142">
            <v>0</v>
          </cell>
          <cell r="G142">
            <v>0</v>
          </cell>
          <cell r="H142">
            <v>0</v>
          </cell>
          <cell r="I142">
            <v>69</v>
          </cell>
        </row>
        <row r="143">
          <cell r="A143" t="str">
            <v>72022</v>
          </cell>
          <cell r="B143" t="str">
            <v>00288403</v>
          </cell>
          <cell r="C143" t="str">
            <v>АООТ "КРОНТИФ"-СУКРЕМЛЬСКИЙ ЧУГУНО   ЛИТЕЙНЫЙ ЗАВОД</v>
          </cell>
          <cell r="D143">
            <v>69</v>
          </cell>
          <cell r="E143">
            <v>69</v>
          </cell>
          <cell r="F143">
            <v>0</v>
          </cell>
          <cell r="G143">
            <v>0</v>
          </cell>
          <cell r="H143">
            <v>0</v>
          </cell>
          <cell r="I143">
            <v>0</v>
          </cell>
          <cell r="J143">
            <v>0</v>
          </cell>
          <cell r="K143">
            <v>0</v>
          </cell>
          <cell r="L143">
            <v>69</v>
          </cell>
        </row>
        <row r="144">
          <cell r="A144" t="str">
            <v>72022</v>
          </cell>
          <cell r="B144" t="str">
            <v>00512131</v>
          </cell>
          <cell r="C144" t="str">
            <v>ОАО НТКРЗ</v>
          </cell>
          <cell r="D144">
            <v>69</v>
          </cell>
          <cell r="E144">
            <v>69</v>
          </cell>
        </row>
        <row r="145">
          <cell r="A145" t="str">
            <v>72022</v>
          </cell>
          <cell r="B145" t="str">
            <v>05778365</v>
          </cell>
          <cell r="C145" t="str">
            <v>ОАО"ЭЛЕКТРОЦЕНТРОЛИТ" ЧУГУНО-ЛИТЕЙНЫЙ</v>
          </cell>
          <cell r="D145">
            <v>69</v>
          </cell>
        </row>
        <row r="146">
          <cell r="A146" t="str">
            <v>72022</v>
          </cell>
          <cell r="B146" t="str">
            <v>40469882</v>
          </cell>
          <cell r="C146" t="str">
            <v>000 ФИРМА МЕКОМ</v>
          </cell>
          <cell r="D146">
            <v>69</v>
          </cell>
          <cell r="E146">
            <v>69</v>
          </cell>
          <cell r="F146">
            <v>69</v>
          </cell>
        </row>
        <row r="147">
          <cell r="A147" t="str">
            <v>72022</v>
          </cell>
          <cell r="B147" t="str">
            <v>45965284</v>
          </cell>
          <cell r="C147" t="str">
            <v>ООО "ГИДРОМАШ"   РОССИЯ</v>
          </cell>
          <cell r="D147">
            <v>69</v>
          </cell>
          <cell r="E147">
            <v>69</v>
          </cell>
          <cell r="F147">
            <v>0</v>
          </cell>
          <cell r="G147">
            <v>0</v>
          </cell>
          <cell r="H147">
            <v>0</v>
          </cell>
          <cell r="I147">
            <v>0</v>
          </cell>
          <cell r="J147">
            <v>0</v>
          </cell>
          <cell r="K147">
            <v>0</v>
          </cell>
          <cell r="L147">
            <v>69</v>
          </cell>
        </row>
        <row r="148">
          <cell r="A148" t="str">
            <v>72022</v>
          </cell>
          <cell r="B148" t="str">
            <v>00232868</v>
          </cell>
          <cell r="C148" t="str">
            <v>ЗАО "ЯРЦЕВСКИЙ З-Д "ДВИГАТЕЛЬ" АМО ЗИЛ"</v>
          </cell>
          <cell r="D148">
            <v>65</v>
          </cell>
          <cell r="E148">
            <v>65</v>
          </cell>
          <cell r="F148">
            <v>0</v>
          </cell>
          <cell r="G148">
            <v>0</v>
          </cell>
          <cell r="H148">
            <v>0</v>
          </cell>
          <cell r="I148">
            <v>0</v>
          </cell>
          <cell r="J148">
            <v>0</v>
          </cell>
          <cell r="K148">
            <v>0</v>
          </cell>
          <cell r="L148">
            <v>65</v>
          </cell>
        </row>
        <row r="149">
          <cell r="A149" t="str">
            <v>72022</v>
          </cell>
          <cell r="B149" t="str">
            <v>07514512</v>
          </cell>
          <cell r="C149" t="str">
            <v>АООТ "РЫБИНСКИЕ МОТОРЫ"</v>
          </cell>
          <cell r="D149">
            <v>65</v>
          </cell>
          <cell r="E149">
            <v>65</v>
          </cell>
          <cell r="F149">
            <v>65</v>
          </cell>
        </row>
        <row r="150">
          <cell r="A150" t="str">
            <v>72022</v>
          </cell>
          <cell r="B150" t="str">
            <v>N211282</v>
          </cell>
          <cell r="C150" t="str">
            <v>ФИРМА "РАУТАРУУККИ ОЙ"</v>
          </cell>
          <cell r="D150">
            <v>65</v>
          </cell>
          <cell r="E150">
            <v>65</v>
          </cell>
          <cell r="F150">
            <v>0</v>
          </cell>
          <cell r="G150">
            <v>65</v>
          </cell>
        </row>
        <row r="151">
          <cell r="A151" t="str">
            <v>72022</v>
          </cell>
          <cell r="B151" t="str">
            <v>05757759</v>
          </cell>
          <cell r="C151" t="str">
            <v>ЗАВОД "КРАСНЫЙ ОКТЯБРЬ"</v>
          </cell>
          <cell r="D151">
            <v>63</v>
          </cell>
        </row>
        <row r="152">
          <cell r="A152" t="str">
            <v>72022</v>
          </cell>
          <cell r="B152" t="str">
            <v>05785543</v>
          </cell>
          <cell r="C152" t="str">
            <v>"ПЕТРОЗАВОДСКМАШ" АОЗТ</v>
          </cell>
          <cell r="D152">
            <v>62</v>
          </cell>
          <cell r="E152">
            <v>62</v>
          </cell>
          <cell r="F152">
            <v>0</v>
          </cell>
          <cell r="G152">
            <v>62</v>
          </cell>
        </row>
        <row r="153">
          <cell r="A153" t="str">
            <v>72022</v>
          </cell>
          <cell r="B153" t="str">
            <v>35415737</v>
          </cell>
          <cell r="C153" t="str">
            <v>"ЛИТЕЙНЫЙ З-Д"-Ф/Л АО ОТКРЫТОГО ТИПА"КУРСКАГРОМАШ"</v>
          </cell>
          <cell r="D153">
            <v>62</v>
          </cell>
          <cell r="E153">
            <v>62</v>
          </cell>
          <cell r="F153">
            <v>62</v>
          </cell>
        </row>
        <row r="154">
          <cell r="A154" t="str">
            <v>72022</v>
          </cell>
          <cell r="B154" t="str">
            <v>31260143</v>
          </cell>
          <cell r="C154" t="str">
            <v>ТОО "ЛУЧ ЛТД"</v>
          </cell>
          <cell r="D154">
            <v>60</v>
          </cell>
        </row>
        <row r="155">
          <cell r="A155" t="str">
            <v>72022</v>
          </cell>
          <cell r="B155" t="str">
            <v>47210532</v>
          </cell>
          <cell r="C155" t="str">
            <v>ООО"ИНСАЮР"</v>
          </cell>
          <cell r="D155">
            <v>58</v>
          </cell>
          <cell r="E155">
            <v>58</v>
          </cell>
          <cell r="F155">
            <v>0</v>
          </cell>
          <cell r="G155">
            <v>0</v>
          </cell>
          <cell r="H155">
            <v>0</v>
          </cell>
          <cell r="I155">
            <v>0</v>
          </cell>
          <cell r="J155">
            <v>0</v>
          </cell>
          <cell r="K155">
            <v>0</v>
          </cell>
          <cell r="L155">
            <v>58</v>
          </cell>
        </row>
        <row r="156">
          <cell r="A156" t="str">
            <v>72022</v>
          </cell>
          <cell r="B156" t="str">
            <v>00863050</v>
          </cell>
          <cell r="C156" t="str">
            <v>ОАО "ЧЕРНЯХОВСКИЙ АВТОРЕМЗАВОД"</v>
          </cell>
          <cell r="D156">
            <v>19</v>
          </cell>
          <cell r="E156">
            <v>19</v>
          </cell>
          <cell r="F156">
            <v>19</v>
          </cell>
          <cell r="G156">
            <v>19</v>
          </cell>
          <cell r="H156">
            <v>19</v>
          </cell>
          <cell r="I156">
            <v>19</v>
          </cell>
          <cell r="J156">
            <v>0</v>
          </cell>
          <cell r="K156">
            <v>0</v>
          </cell>
          <cell r="L156">
            <v>19</v>
          </cell>
        </row>
        <row r="157">
          <cell r="A157" t="str">
            <v>72022</v>
          </cell>
          <cell r="B157" t="str">
            <v>01872446</v>
          </cell>
          <cell r="C157" t="str">
            <v>АООТ "ЧЕЛЯБМЕТАЛЛОПТТОРГ" *7451017899</v>
          </cell>
          <cell r="D157">
            <v>55</v>
          </cell>
          <cell r="E157">
            <v>55</v>
          </cell>
        </row>
        <row r="158">
          <cell r="A158" t="str">
            <v>72022</v>
          </cell>
          <cell r="B158" t="str">
            <v>N283202</v>
          </cell>
          <cell r="C158" t="str">
            <v>ООО"ЛОЦИЯ"</v>
          </cell>
          <cell r="D158">
            <v>50</v>
          </cell>
          <cell r="E158">
            <v>50</v>
          </cell>
          <cell r="F158">
            <v>0</v>
          </cell>
          <cell r="G158">
            <v>0</v>
          </cell>
          <cell r="H158">
            <v>50</v>
          </cell>
        </row>
        <row r="159">
          <cell r="A159" t="str">
            <v>72022</v>
          </cell>
          <cell r="B159" t="str">
            <v>34536999</v>
          </cell>
          <cell r="C159" t="str">
            <v>ГП "МЕТТЕРМ"</v>
          </cell>
          <cell r="D159">
            <v>48</v>
          </cell>
        </row>
        <row r="160">
          <cell r="A160" t="str">
            <v>72022</v>
          </cell>
          <cell r="B160" t="str">
            <v>22244168</v>
          </cell>
          <cell r="C160" t="str">
            <v>ТОО "ПИРС"</v>
          </cell>
          <cell r="D160">
            <v>18</v>
          </cell>
          <cell r="E160">
            <v>18</v>
          </cell>
          <cell r="F160">
            <v>18</v>
          </cell>
          <cell r="G160">
            <v>18</v>
          </cell>
          <cell r="H160">
            <v>0</v>
          </cell>
          <cell r="I160">
            <v>0</v>
          </cell>
          <cell r="J160">
            <v>0</v>
          </cell>
          <cell r="K160">
            <v>0</v>
          </cell>
          <cell r="L160">
            <v>18</v>
          </cell>
          <cell r="M160">
            <v>0</v>
          </cell>
          <cell r="N160">
            <v>18</v>
          </cell>
        </row>
        <row r="161">
          <cell r="A161" t="str">
            <v>72022</v>
          </cell>
          <cell r="B161" t="str">
            <v>00186252</v>
          </cell>
          <cell r="C161" t="str">
            <v>АО СУЛИНСКИЙ МЕТАЛЛУРГИЧЕСКИЙ ЗАВОД,"СТАКС"</v>
          </cell>
          <cell r="D161">
            <v>20</v>
          </cell>
          <cell r="E161">
            <v>20</v>
          </cell>
          <cell r="F161">
            <v>10</v>
          </cell>
          <cell r="G161">
            <v>10</v>
          </cell>
        </row>
        <row r="162">
          <cell r="A162" t="str">
            <v>72022</v>
          </cell>
          <cell r="B162" t="str">
            <v>01125034</v>
          </cell>
          <cell r="C162" t="str">
            <v>СУДОРЕМОНТНЫЙ ЗАВОД</v>
          </cell>
          <cell r="D162">
            <v>11</v>
          </cell>
          <cell r="E162">
            <v>11</v>
          </cell>
          <cell r="F162">
            <v>0</v>
          </cell>
          <cell r="G162">
            <v>11</v>
          </cell>
        </row>
        <row r="163">
          <cell r="A163" t="str">
            <v>72022</v>
          </cell>
          <cell r="B163" t="str">
            <v>12866489</v>
          </cell>
          <cell r="C163" t="str">
            <v>"СЕВЕРБУММАШ" АССОЦИАЦИЯ</v>
          </cell>
          <cell r="D163">
            <v>11</v>
          </cell>
          <cell r="E163">
            <v>11</v>
          </cell>
          <cell r="F163">
            <v>2</v>
          </cell>
          <cell r="G163">
            <v>0</v>
          </cell>
          <cell r="H163">
            <v>0</v>
          </cell>
          <cell r="I163">
            <v>0</v>
          </cell>
          <cell r="J163">
            <v>0</v>
          </cell>
          <cell r="K163">
            <v>0</v>
          </cell>
          <cell r="L163">
            <v>0</v>
          </cell>
          <cell r="M163">
            <v>0</v>
          </cell>
          <cell r="N163">
            <v>0</v>
          </cell>
          <cell r="O163">
            <v>2</v>
          </cell>
        </row>
        <row r="164">
          <cell r="A164" t="str">
            <v>72022</v>
          </cell>
          <cell r="B164" t="str">
            <v>35590529</v>
          </cell>
          <cell r="C164" t="str">
            <v>ИЧП"АРСЕН"</v>
          </cell>
          <cell r="D164">
            <v>10</v>
          </cell>
          <cell r="E164">
            <v>10</v>
          </cell>
          <cell r="F164">
            <v>0</v>
          </cell>
          <cell r="G164">
            <v>0</v>
          </cell>
          <cell r="H164">
            <v>0</v>
          </cell>
          <cell r="I164">
            <v>0</v>
          </cell>
          <cell r="J164">
            <v>0</v>
          </cell>
          <cell r="K164">
            <v>0</v>
          </cell>
          <cell r="L164">
            <v>10</v>
          </cell>
        </row>
        <row r="165">
          <cell r="A165" t="str">
            <v>72022</v>
          </cell>
          <cell r="B165" t="str">
            <v>00235172</v>
          </cell>
          <cell r="C165" t="str">
            <v>АООТ "СТАПРИ" ЗАВОД ПОРШНЕВЫХ КОЛЕЦ</v>
          </cell>
          <cell r="D165">
            <v>1</v>
          </cell>
          <cell r="E165">
            <v>1</v>
          </cell>
          <cell r="F165">
            <v>0</v>
          </cell>
          <cell r="G165">
            <v>0</v>
          </cell>
          <cell r="H165">
            <v>0</v>
          </cell>
          <cell r="I165">
            <v>0</v>
          </cell>
          <cell r="J165">
            <v>0</v>
          </cell>
          <cell r="K165">
            <v>0</v>
          </cell>
          <cell r="L165">
            <v>0</v>
          </cell>
          <cell r="M165">
            <v>1</v>
          </cell>
        </row>
        <row r="166">
          <cell r="A166" t="str">
            <v>72022</v>
          </cell>
          <cell r="B166" t="str">
            <v>00195819</v>
          </cell>
          <cell r="C166" t="str">
            <v>АООТ "ПЕРМЦВЕТМЕТ"</v>
          </cell>
          <cell r="D166">
            <v>53</v>
          </cell>
          <cell r="E166">
            <v>53</v>
          </cell>
          <cell r="F166">
            <v>0</v>
          </cell>
          <cell r="G166">
            <v>0</v>
          </cell>
          <cell r="H166">
            <v>0</v>
          </cell>
          <cell r="I166">
            <v>0</v>
          </cell>
          <cell r="J166">
            <v>0</v>
          </cell>
          <cell r="K166">
            <v>0</v>
          </cell>
          <cell r="L166">
            <v>0</v>
          </cell>
          <cell r="M166">
            <v>0</v>
          </cell>
          <cell r="N166">
            <v>0</v>
          </cell>
          <cell r="O166">
            <v>53</v>
          </cell>
        </row>
        <row r="167">
          <cell r="A167" t="str">
            <v>72022</v>
          </cell>
          <cell r="B167" t="str">
            <v>07504152</v>
          </cell>
          <cell r="C167" t="str">
            <v>АООТ "АРМАЛИТ"</v>
          </cell>
          <cell r="D167">
            <v>0</v>
          </cell>
          <cell r="E167">
            <v>0</v>
          </cell>
          <cell r="F167">
            <v>0</v>
          </cell>
          <cell r="G167">
            <v>0</v>
          </cell>
          <cell r="H167">
            <v>0</v>
          </cell>
          <cell r="I167">
            <v>0</v>
          </cell>
          <cell r="J167">
            <v>0</v>
          </cell>
          <cell r="K167">
            <v>0</v>
          </cell>
          <cell r="L167">
            <v>0</v>
          </cell>
          <cell r="M167">
            <v>0</v>
          </cell>
          <cell r="N167">
            <v>0</v>
          </cell>
          <cell r="O167">
            <v>0</v>
          </cell>
        </row>
        <row r="168">
          <cell r="A168" t="str">
            <v>72022</v>
          </cell>
          <cell r="B168" t="str">
            <v>18160276</v>
          </cell>
          <cell r="C168" t="str">
            <v>ДЗАО "ЛИТЕЙНЫЙ ЗАВОД" ОАО "ЗИНГЕР"</v>
          </cell>
          <cell r="D168">
            <v>0</v>
          </cell>
          <cell r="E168">
            <v>0</v>
          </cell>
          <cell r="F168">
            <v>0</v>
          </cell>
          <cell r="G168">
            <v>0</v>
          </cell>
          <cell r="H168">
            <v>0</v>
          </cell>
          <cell r="I168">
            <v>0</v>
          </cell>
          <cell r="J168">
            <v>0</v>
          </cell>
          <cell r="K168">
            <v>0</v>
          </cell>
          <cell r="L168">
            <v>0</v>
          </cell>
        </row>
        <row r="169">
          <cell r="A169" t="str">
            <v>72022</v>
          </cell>
          <cell r="B169" t="str">
            <v>33407484</v>
          </cell>
          <cell r="C169" t="str">
            <v>ООО"СФК-АВТО"</v>
          </cell>
          <cell r="D169">
            <v>59</v>
          </cell>
          <cell r="E169">
            <v>59</v>
          </cell>
          <cell r="F169">
            <v>0</v>
          </cell>
          <cell r="G169">
            <v>0</v>
          </cell>
          <cell r="H169">
            <v>0</v>
          </cell>
          <cell r="I169">
            <v>0</v>
          </cell>
          <cell r="J169">
            <v>0</v>
          </cell>
          <cell r="K169">
            <v>0</v>
          </cell>
          <cell r="L169">
            <v>0</v>
          </cell>
          <cell r="M169">
            <v>0</v>
          </cell>
          <cell r="N169">
            <v>0</v>
          </cell>
          <cell r="O169">
            <v>59</v>
          </cell>
        </row>
        <row r="170">
          <cell r="A170" t="str">
            <v>72022</v>
          </cell>
          <cell r="B170" t="str">
            <v>45942828</v>
          </cell>
          <cell r="C170" t="str">
            <v>ООО"МП МОССТРОЙМЕТ"</v>
          </cell>
          <cell r="D170">
            <v>480</v>
          </cell>
          <cell r="E170">
            <v>480</v>
          </cell>
          <cell r="F170">
            <v>0</v>
          </cell>
          <cell r="G170">
            <v>0</v>
          </cell>
          <cell r="H170">
            <v>0</v>
          </cell>
          <cell r="I170">
            <v>0</v>
          </cell>
          <cell r="J170">
            <v>0</v>
          </cell>
          <cell r="K170">
            <v>0</v>
          </cell>
          <cell r="L170">
            <v>0</v>
          </cell>
          <cell r="M170">
            <v>0</v>
          </cell>
          <cell r="N170">
            <v>0</v>
          </cell>
          <cell r="O170">
            <v>480</v>
          </cell>
        </row>
        <row r="171">
          <cell r="A171" t="str">
            <v>72022 Всего</v>
          </cell>
          <cell r="B171">
            <v>2532</v>
          </cell>
          <cell r="C171">
            <v>1696</v>
          </cell>
          <cell r="D171">
            <v>2532</v>
          </cell>
          <cell r="E171">
            <v>1696</v>
          </cell>
          <cell r="F171">
            <v>0</v>
          </cell>
          <cell r="G171">
            <v>0</v>
          </cell>
          <cell r="H171">
            <v>0</v>
          </cell>
          <cell r="I171">
            <v>0</v>
          </cell>
          <cell r="J171">
            <v>0</v>
          </cell>
          <cell r="K171">
            <v>0</v>
          </cell>
          <cell r="L171">
            <v>0</v>
          </cell>
          <cell r="M171">
            <v>2532</v>
          </cell>
          <cell r="N171">
            <v>1696</v>
          </cell>
        </row>
        <row r="172">
          <cell r="A172" t="str">
            <v>72023</v>
          </cell>
          <cell r="B172" t="str">
            <v>00186424</v>
          </cell>
          <cell r="C172" t="str">
            <v>МАГНИТОГОРСКИЙ МЕТ. КОМБИНАТ</v>
          </cell>
          <cell r="D172">
            <v>2433</v>
          </cell>
          <cell r="E172">
            <v>2584</v>
          </cell>
          <cell r="F172">
            <v>2173</v>
          </cell>
          <cell r="G172">
            <v>8453</v>
          </cell>
          <cell r="H172">
            <v>5628</v>
          </cell>
          <cell r="I172">
            <v>2433</v>
          </cell>
          <cell r="J172">
            <v>2584</v>
          </cell>
          <cell r="K172">
            <v>2584</v>
          </cell>
          <cell r="L172">
            <v>2173</v>
          </cell>
          <cell r="M172">
            <v>8453</v>
          </cell>
          <cell r="N172">
            <v>5628</v>
          </cell>
          <cell r="O172">
            <v>10259</v>
          </cell>
        </row>
        <row r="173">
          <cell r="A173" t="str">
            <v>72023</v>
          </cell>
          <cell r="B173" t="str">
            <v>05757665</v>
          </cell>
          <cell r="C173" t="str">
            <v>АО "НОВОЛИПЕЦКИЙ МЕТКОМБИНАТ"</v>
          </cell>
          <cell r="D173">
            <v>2379</v>
          </cell>
          <cell r="E173">
            <v>1796</v>
          </cell>
          <cell r="F173">
            <v>2467</v>
          </cell>
          <cell r="G173">
            <v>1714</v>
          </cell>
          <cell r="H173">
            <v>3332</v>
          </cell>
          <cell r="I173">
            <v>1848</v>
          </cell>
          <cell r="J173">
            <v>1773</v>
          </cell>
          <cell r="K173">
            <v>1497</v>
          </cell>
          <cell r="L173">
            <v>1016</v>
          </cell>
          <cell r="M173">
            <v>1024</v>
          </cell>
          <cell r="N173">
            <v>415</v>
          </cell>
          <cell r="O173">
            <v>415</v>
          </cell>
        </row>
        <row r="174">
          <cell r="A174" t="str">
            <v>72023</v>
          </cell>
          <cell r="B174" t="str">
            <v>00186269</v>
          </cell>
          <cell r="C174" t="str">
            <v>НИЖНЕТАГИЛЬСКИЙ МЕТАЛЛУРГИЧЕСКИЙ КОМБИНАТ ИМЕНИ В.И.ЛЕНИНА</v>
          </cell>
          <cell r="D174">
            <v>4044</v>
          </cell>
          <cell r="E174">
            <v>610</v>
          </cell>
          <cell r="F174">
            <v>3672</v>
          </cell>
          <cell r="G174">
            <v>5768</v>
          </cell>
          <cell r="H174">
            <v>1080</v>
          </cell>
          <cell r="I174">
            <v>4044</v>
          </cell>
          <cell r="J174">
            <v>610</v>
          </cell>
          <cell r="K174">
            <v>610</v>
          </cell>
          <cell r="L174">
            <v>3672</v>
          </cell>
          <cell r="M174">
            <v>5768</v>
          </cell>
          <cell r="N174">
            <v>1080</v>
          </cell>
          <cell r="O174">
            <v>3630</v>
          </cell>
        </row>
        <row r="175">
          <cell r="A175" t="str">
            <v>72023</v>
          </cell>
          <cell r="B175" t="str">
            <v>00186465</v>
          </cell>
          <cell r="C175" t="str">
            <v>ОАО "МЕЧЕЛ"</v>
          </cell>
          <cell r="D175">
            <v>1426</v>
          </cell>
          <cell r="E175">
            <v>250</v>
          </cell>
          <cell r="F175">
            <v>250</v>
          </cell>
          <cell r="G175">
            <v>3672</v>
          </cell>
          <cell r="H175">
            <v>2124</v>
          </cell>
          <cell r="I175">
            <v>409</v>
          </cell>
          <cell r="J175">
            <v>2124</v>
          </cell>
          <cell r="K175">
            <v>1970</v>
          </cell>
          <cell r="L175">
            <v>1967</v>
          </cell>
          <cell r="M175">
            <v>2031</v>
          </cell>
          <cell r="N175">
            <v>875</v>
          </cell>
          <cell r="O175">
            <v>1971</v>
          </cell>
        </row>
        <row r="176">
          <cell r="A176" t="str">
            <v>72023</v>
          </cell>
          <cell r="B176" t="str">
            <v>00187895</v>
          </cell>
          <cell r="C176" t="str">
            <v xml:space="preserve"> ОСКОЛЬСКИЙ ЭЛЕКТОРМЕТАЛЛУРГИЧЕСКИЙ КОМБИНАТ</v>
          </cell>
          <cell r="D176">
            <v>1641</v>
          </cell>
          <cell r="E176">
            <v>625</v>
          </cell>
          <cell r="F176">
            <v>625</v>
          </cell>
          <cell r="G176">
            <v>65</v>
          </cell>
          <cell r="H176">
            <v>2879</v>
          </cell>
          <cell r="I176">
            <v>1717</v>
          </cell>
          <cell r="J176">
            <v>2243</v>
          </cell>
          <cell r="K176">
            <v>399</v>
          </cell>
          <cell r="L176">
            <v>885</v>
          </cell>
          <cell r="M176">
            <v>1334</v>
          </cell>
          <cell r="N176">
            <v>206</v>
          </cell>
          <cell r="O176">
            <v>3348</v>
          </cell>
        </row>
        <row r="177">
          <cell r="A177" t="str">
            <v>72023</v>
          </cell>
          <cell r="B177" t="str">
            <v>00186217</v>
          </cell>
          <cell r="C177" t="str">
            <v>АО "СЕВЕРСТАЛЬ" 162600 ,Г.ЧЕРЕПОВЕЦ</v>
          </cell>
          <cell r="D177">
            <v>69</v>
          </cell>
          <cell r="E177">
            <v>1978</v>
          </cell>
          <cell r="F177">
            <v>4967</v>
          </cell>
          <cell r="G177">
            <v>69</v>
          </cell>
          <cell r="H177">
            <v>1707</v>
          </cell>
          <cell r="I177">
            <v>553</v>
          </cell>
          <cell r="J177">
            <v>1978</v>
          </cell>
          <cell r="K177">
            <v>4967</v>
          </cell>
          <cell r="L177">
            <v>1495</v>
          </cell>
          <cell r="M177">
            <v>1707</v>
          </cell>
          <cell r="N177">
            <v>553</v>
          </cell>
          <cell r="O177">
            <v>1096</v>
          </cell>
        </row>
        <row r="178">
          <cell r="A178" t="str">
            <v>72023</v>
          </cell>
          <cell r="B178" t="str">
            <v>АО "ИСПАТ КАРМЕТ"</v>
          </cell>
          <cell r="C178" t="str">
            <v>АО "ИСПАТ КАРМЕТ"</v>
          </cell>
          <cell r="D178">
            <v>547</v>
          </cell>
          <cell r="E178">
            <v>1914</v>
          </cell>
          <cell r="F178">
            <v>1452</v>
          </cell>
          <cell r="G178">
            <v>1741</v>
          </cell>
          <cell r="H178">
            <v>1391</v>
          </cell>
          <cell r="I178">
            <v>1391</v>
          </cell>
          <cell r="J178">
            <v>547</v>
          </cell>
          <cell r="K178">
            <v>1914</v>
          </cell>
          <cell r="L178">
            <v>1452</v>
          </cell>
          <cell r="M178">
            <v>0</v>
          </cell>
          <cell r="N178">
            <v>1741</v>
          </cell>
        </row>
        <row r="179">
          <cell r="A179" t="str">
            <v>72023</v>
          </cell>
          <cell r="B179" t="str">
            <v>00186246</v>
          </cell>
          <cell r="C179" t="str">
            <v>АООТ "НОСТА"</v>
          </cell>
          <cell r="D179">
            <v>1440</v>
          </cell>
          <cell r="E179">
            <v>1937</v>
          </cell>
          <cell r="F179">
            <v>1504</v>
          </cell>
          <cell r="G179">
            <v>270</v>
          </cell>
          <cell r="H179">
            <v>1440</v>
          </cell>
          <cell r="I179">
            <v>1937</v>
          </cell>
          <cell r="J179">
            <v>1504</v>
          </cell>
          <cell r="K179">
            <v>270</v>
          </cell>
          <cell r="L179">
            <v>1366</v>
          </cell>
          <cell r="M179">
            <v>1641</v>
          </cell>
          <cell r="N179">
            <v>0</v>
          </cell>
          <cell r="O179">
            <v>1641</v>
          </cell>
        </row>
        <row r="180">
          <cell r="A180" t="str">
            <v>72023</v>
          </cell>
          <cell r="B180" t="str">
            <v>45942828</v>
          </cell>
          <cell r="C180" t="str">
            <v>ООО "МП"МОССТРОЙМЕТ"</v>
          </cell>
          <cell r="D180">
            <v>207</v>
          </cell>
          <cell r="E180">
            <v>1700</v>
          </cell>
          <cell r="F180">
            <v>2034</v>
          </cell>
          <cell r="G180">
            <v>599</v>
          </cell>
          <cell r="H180">
            <v>207</v>
          </cell>
          <cell r="I180">
            <v>207</v>
          </cell>
          <cell r="J180">
            <v>2034</v>
          </cell>
          <cell r="K180">
            <v>599</v>
          </cell>
          <cell r="L180">
            <v>0</v>
          </cell>
          <cell r="M180">
            <v>1700</v>
          </cell>
          <cell r="N180">
            <v>2034</v>
          </cell>
          <cell r="O180">
            <v>599</v>
          </cell>
        </row>
        <row r="181">
          <cell r="A181" t="str">
            <v>72023</v>
          </cell>
          <cell r="B181" t="str">
            <v>05757676</v>
          </cell>
          <cell r="C181" t="str">
            <v>ОАО "ЗАПСИБМЕТКОМБИНАТ"</v>
          </cell>
          <cell r="D181">
            <v>1581</v>
          </cell>
          <cell r="E181">
            <v>617</v>
          </cell>
          <cell r="F181">
            <v>881</v>
          </cell>
          <cell r="G181">
            <v>480</v>
          </cell>
          <cell r="H181">
            <v>68</v>
          </cell>
          <cell r="I181">
            <v>2811</v>
          </cell>
          <cell r="J181">
            <v>1581</v>
          </cell>
          <cell r="K181">
            <v>617</v>
          </cell>
          <cell r="L181">
            <v>881</v>
          </cell>
          <cell r="M181">
            <v>480</v>
          </cell>
          <cell r="N181">
            <v>68</v>
          </cell>
          <cell r="O181">
            <v>2811</v>
          </cell>
        </row>
        <row r="182">
          <cell r="A182" t="str">
            <v>72023</v>
          </cell>
          <cell r="B182" t="str">
            <v>45121669</v>
          </cell>
          <cell r="C182" t="str">
            <v>ЗАО ТОРГОВЫЙ ДОМ "НОВОТРОИЦКСТАЛЬ"</v>
          </cell>
          <cell r="D182">
            <v>829</v>
          </cell>
          <cell r="E182">
            <v>1034</v>
          </cell>
          <cell r="F182">
            <v>341</v>
          </cell>
          <cell r="G182">
            <v>69</v>
          </cell>
          <cell r="H182">
            <v>829</v>
          </cell>
          <cell r="I182">
            <v>1034</v>
          </cell>
          <cell r="J182">
            <v>341</v>
          </cell>
          <cell r="K182">
            <v>829</v>
          </cell>
          <cell r="L182">
            <v>1034</v>
          </cell>
          <cell r="M182">
            <v>341</v>
          </cell>
          <cell r="N182">
            <v>69</v>
          </cell>
        </row>
        <row r="183">
          <cell r="A183" t="str">
            <v>72023</v>
          </cell>
          <cell r="B183" t="str">
            <v>00186341</v>
          </cell>
          <cell r="C183" t="str">
            <v>АКЦИОНЕРНОЕ ОБЩЕСТВО "ЧУСОВСКОЙ МЕТАЛЛУРГИЧЕСКИЙ ЗАВОД"</v>
          </cell>
          <cell r="D183">
            <v>138</v>
          </cell>
          <cell r="E183">
            <v>819</v>
          </cell>
          <cell r="F183">
            <v>62</v>
          </cell>
          <cell r="G183">
            <v>195</v>
          </cell>
          <cell r="H183">
            <v>138</v>
          </cell>
          <cell r="I183">
            <v>819</v>
          </cell>
          <cell r="J183">
            <v>62</v>
          </cell>
          <cell r="K183">
            <v>195</v>
          </cell>
          <cell r="L183">
            <v>262</v>
          </cell>
          <cell r="M183">
            <v>134</v>
          </cell>
          <cell r="N183">
            <v>139</v>
          </cell>
          <cell r="O183">
            <v>130</v>
          </cell>
        </row>
        <row r="184">
          <cell r="A184" t="str">
            <v>72023</v>
          </cell>
          <cell r="B184" t="str">
            <v>00186625</v>
          </cell>
          <cell r="C184" t="str">
            <v>ОАО СЕВЕРСКИЙ ТРУБНЫЙ ЗАВОД</v>
          </cell>
          <cell r="D184">
            <v>335</v>
          </cell>
          <cell r="E184">
            <v>497</v>
          </cell>
          <cell r="F184">
            <v>207</v>
          </cell>
          <cell r="G184">
            <v>207</v>
          </cell>
          <cell r="H184">
            <v>335</v>
          </cell>
          <cell r="I184">
            <v>64</v>
          </cell>
          <cell r="J184">
            <v>497</v>
          </cell>
          <cell r="K184">
            <v>207</v>
          </cell>
          <cell r="L184">
            <v>207</v>
          </cell>
          <cell r="M184">
            <v>340</v>
          </cell>
          <cell r="N184">
            <v>64</v>
          </cell>
          <cell r="O184">
            <v>137</v>
          </cell>
        </row>
        <row r="185">
          <cell r="A185" t="str">
            <v>72023</v>
          </cell>
          <cell r="B185" t="str">
            <v>00186430</v>
          </cell>
          <cell r="C185" t="str">
            <v>АО"ЗЛАТОУСТОВСКИЙ МЕТАЛЛУРГИЧЕСКИЙ ЗАВОД</v>
          </cell>
          <cell r="D185">
            <v>412</v>
          </cell>
          <cell r="E185">
            <v>412</v>
          </cell>
          <cell r="F185">
            <v>408</v>
          </cell>
          <cell r="G185">
            <v>206</v>
          </cell>
          <cell r="H185">
            <v>208</v>
          </cell>
          <cell r="I185">
            <v>408</v>
          </cell>
          <cell r="J185">
            <v>204</v>
          </cell>
          <cell r="K185">
            <v>208</v>
          </cell>
          <cell r="L185">
            <v>208</v>
          </cell>
        </row>
        <row r="186">
          <cell r="A186" t="str">
            <v>72023</v>
          </cell>
          <cell r="B186" t="str">
            <v>00186602</v>
          </cell>
          <cell r="C186" t="str">
            <v>ОАО"ТАГАНРОГСКИЙ МЕТАЛЛУРГИЧЕСКИЙ ЗАВОД"</v>
          </cell>
          <cell r="D186">
            <v>69</v>
          </cell>
          <cell r="E186">
            <v>202</v>
          </cell>
          <cell r="F186">
            <v>129</v>
          </cell>
          <cell r="G186">
            <v>64</v>
          </cell>
          <cell r="H186">
            <v>133</v>
          </cell>
          <cell r="I186">
            <v>275</v>
          </cell>
          <cell r="J186">
            <v>66</v>
          </cell>
          <cell r="K186">
            <v>66</v>
          </cell>
          <cell r="L186">
            <v>68</v>
          </cell>
          <cell r="M186">
            <v>71</v>
          </cell>
          <cell r="N186">
            <v>71</v>
          </cell>
          <cell r="O186">
            <v>70</v>
          </cell>
        </row>
        <row r="187">
          <cell r="A187" t="str">
            <v>72023</v>
          </cell>
          <cell r="B187" t="str">
            <v>08844200</v>
          </cell>
          <cell r="C187" t="str">
            <v>ЗАКРЫТОЕ АКЦИОНЕРНОЕ ОБЩЕСТВО МЕТАЛЛУРГИЧЕСКИЙ ЗАВОД "ПЕТРОСТАЛЬ"</v>
          </cell>
          <cell r="D187">
            <v>133</v>
          </cell>
          <cell r="E187">
            <v>133</v>
          </cell>
          <cell r="F187">
            <v>134</v>
          </cell>
          <cell r="G187">
            <v>206</v>
          </cell>
          <cell r="H187">
            <v>133</v>
          </cell>
          <cell r="I187">
            <v>134</v>
          </cell>
          <cell r="J187">
            <v>206</v>
          </cell>
          <cell r="K187">
            <v>63</v>
          </cell>
          <cell r="L187">
            <v>63</v>
          </cell>
          <cell r="M187">
            <v>266</v>
          </cell>
          <cell r="N187">
            <v>0</v>
          </cell>
          <cell r="O187">
            <v>277</v>
          </cell>
        </row>
        <row r="188">
          <cell r="A188" t="str">
            <v>72023</v>
          </cell>
          <cell r="B188" t="str">
            <v>05757653</v>
          </cell>
          <cell r="C188" t="str">
            <v>АО КУЗНЕЦКИЙ МЕТАЛЛУРГИЧЕСКИЙ КОМБИНАТ</v>
          </cell>
          <cell r="D188">
            <v>620</v>
          </cell>
          <cell r="E188">
            <v>198</v>
          </cell>
          <cell r="F188">
            <v>620</v>
          </cell>
          <cell r="G188">
            <v>198</v>
          </cell>
          <cell r="H188">
            <v>0</v>
          </cell>
          <cell r="I188">
            <v>0</v>
          </cell>
          <cell r="J188">
            <v>620</v>
          </cell>
          <cell r="K188">
            <v>198</v>
          </cell>
        </row>
        <row r="189">
          <cell r="A189" t="str">
            <v>72023</v>
          </cell>
          <cell r="B189" t="str">
            <v>00186387</v>
          </cell>
          <cell r="C189" t="str">
            <v>ОАО  "МЕТАЛЛУРГИЧЕСКИЙ ЗАВОД ИМ.А.К.CЕРОВА"</v>
          </cell>
          <cell r="D189">
            <v>344</v>
          </cell>
          <cell r="E189">
            <v>344</v>
          </cell>
          <cell r="F189">
            <v>414</v>
          </cell>
          <cell r="G189">
            <v>0</v>
          </cell>
          <cell r="H189">
            <v>0</v>
          </cell>
          <cell r="I189">
            <v>0</v>
          </cell>
          <cell r="J189">
            <v>0</v>
          </cell>
          <cell r="K189">
            <v>414</v>
          </cell>
        </row>
        <row r="190">
          <cell r="A190" t="str">
            <v>72023</v>
          </cell>
          <cell r="B190" t="str">
            <v>05786040</v>
          </cell>
          <cell r="C190" t="str">
            <v>ЧЕБОКСАРСКИЙ АГРЕГАТНЫЙ ЗАВОД</v>
          </cell>
          <cell r="D190">
            <v>484</v>
          </cell>
          <cell r="E190">
            <v>271</v>
          </cell>
          <cell r="F190">
            <v>484</v>
          </cell>
          <cell r="G190">
            <v>271</v>
          </cell>
          <cell r="H190">
            <v>0</v>
          </cell>
          <cell r="I190">
            <v>0</v>
          </cell>
          <cell r="J190">
            <v>484</v>
          </cell>
          <cell r="K190">
            <v>271</v>
          </cell>
        </row>
        <row r="191">
          <cell r="A191" t="str">
            <v>72023</v>
          </cell>
          <cell r="B191" t="str">
            <v>31548223</v>
          </cell>
          <cell r="C191" t="str">
            <v>АОЗТ "КАМАСТАЛЬ"</v>
          </cell>
          <cell r="D191">
            <v>70</v>
          </cell>
          <cell r="E191">
            <v>138</v>
          </cell>
          <cell r="F191">
            <v>137</v>
          </cell>
          <cell r="G191">
            <v>133</v>
          </cell>
          <cell r="H191">
            <v>134</v>
          </cell>
          <cell r="I191">
            <v>133</v>
          </cell>
          <cell r="J191">
            <v>134</v>
          </cell>
          <cell r="K191">
            <v>133</v>
          </cell>
          <cell r="L191">
            <v>0</v>
          </cell>
          <cell r="M191">
            <v>134</v>
          </cell>
        </row>
        <row r="192">
          <cell r="A192" t="str">
            <v>72023</v>
          </cell>
          <cell r="B192" t="str">
            <v>N213017</v>
          </cell>
          <cell r="C192" t="str">
            <v>АООТ "ИСПАТ КАРМЕТ"</v>
          </cell>
          <cell r="D192">
            <v>611</v>
          </cell>
          <cell r="E192">
            <v>611</v>
          </cell>
          <cell r="F192">
            <v>0</v>
          </cell>
          <cell r="G192">
            <v>611</v>
          </cell>
        </row>
        <row r="193">
          <cell r="A193" t="str">
            <v>72023</v>
          </cell>
          <cell r="B193" t="str">
            <v>32531590</v>
          </cell>
          <cell r="C193" t="str">
            <v>ТОО "СИЛИКАТЧИК"</v>
          </cell>
          <cell r="D193">
            <v>411</v>
          </cell>
          <cell r="E193">
            <v>411</v>
          </cell>
          <cell r="F193">
            <v>133</v>
          </cell>
        </row>
        <row r="194">
          <cell r="A194" t="str">
            <v>72023</v>
          </cell>
          <cell r="B194" t="str">
            <v>00232934</v>
          </cell>
          <cell r="C194" t="str">
            <v>АО "АВТОВАЗ"</v>
          </cell>
          <cell r="D194">
            <v>140</v>
          </cell>
          <cell r="E194">
            <v>68</v>
          </cell>
          <cell r="F194">
            <v>69</v>
          </cell>
          <cell r="G194">
            <v>68</v>
          </cell>
          <cell r="H194">
            <v>137</v>
          </cell>
          <cell r="I194">
            <v>68</v>
          </cell>
          <cell r="J194">
            <v>69</v>
          </cell>
          <cell r="K194">
            <v>69</v>
          </cell>
          <cell r="L194">
            <v>68</v>
          </cell>
          <cell r="M194">
            <v>137</v>
          </cell>
        </row>
        <row r="195">
          <cell r="A195" t="str">
            <v>72023</v>
          </cell>
          <cell r="B195" t="str">
            <v>17407697</v>
          </cell>
          <cell r="C195" t="str">
            <v>426006 АО"ИЖСТАЛЬ" Г.ИЖЕВСК</v>
          </cell>
          <cell r="D195">
            <v>134</v>
          </cell>
          <cell r="E195">
            <v>279</v>
          </cell>
          <cell r="F195">
            <v>68</v>
          </cell>
          <cell r="G195">
            <v>70</v>
          </cell>
          <cell r="H195">
            <v>134</v>
          </cell>
          <cell r="I195">
            <v>134</v>
          </cell>
          <cell r="J195">
            <v>279</v>
          </cell>
          <cell r="K195">
            <v>70</v>
          </cell>
          <cell r="L195">
            <v>0</v>
          </cell>
          <cell r="M195">
            <v>68</v>
          </cell>
          <cell r="N195">
            <v>0</v>
          </cell>
          <cell r="O195">
            <v>70</v>
          </cell>
        </row>
        <row r="196">
          <cell r="A196" t="str">
            <v>72023</v>
          </cell>
          <cell r="B196" t="str">
            <v>05757848</v>
          </cell>
          <cell r="C196" t="str">
            <v>АО "ВЫКСУНСКИЙ МЕТАЛЛУPГИЧЕСКИЙ ЗАВОД"</v>
          </cell>
          <cell r="D196">
            <v>75</v>
          </cell>
          <cell r="E196">
            <v>294</v>
          </cell>
          <cell r="F196">
            <v>71</v>
          </cell>
          <cell r="G196">
            <v>75</v>
          </cell>
          <cell r="H196">
            <v>75</v>
          </cell>
          <cell r="I196">
            <v>294</v>
          </cell>
          <cell r="J196">
            <v>0</v>
          </cell>
          <cell r="K196">
            <v>0</v>
          </cell>
          <cell r="L196">
            <v>0</v>
          </cell>
          <cell r="M196">
            <v>0</v>
          </cell>
          <cell r="N196">
            <v>71</v>
          </cell>
        </row>
        <row r="197">
          <cell r="A197" t="str">
            <v>72023</v>
          </cell>
          <cell r="B197" t="str">
            <v>N213005</v>
          </cell>
          <cell r="C197" t="str">
            <v>ФИРМА "РАУТАРУУККИ ОЙ"</v>
          </cell>
          <cell r="D197">
            <v>376</v>
          </cell>
          <cell r="E197">
            <v>376</v>
          </cell>
          <cell r="F197">
            <v>0</v>
          </cell>
          <cell r="G197">
            <v>376</v>
          </cell>
        </row>
        <row r="198">
          <cell r="A198" t="str">
            <v>72023</v>
          </cell>
          <cell r="B198" t="str">
            <v>22227052</v>
          </cell>
          <cell r="C198" t="str">
            <v>АОЗТ "ВЛАДИ-БЕЛ"</v>
          </cell>
          <cell r="D198">
            <v>68</v>
          </cell>
          <cell r="E198">
            <v>68</v>
          </cell>
          <cell r="F198">
            <v>69</v>
          </cell>
          <cell r="G198">
            <v>139</v>
          </cell>
          <cell r="H198">
            <v>68</v>
          </cell>
          <cell r="I198">
            <v>68</v>
          </cell>
          <cell r="J198">
            <v>68</v>
          </cell>
          <cell r="K198">
            <v>139</v>
          </cell>
          <cell r="L198">
            <v>69</v>
          </cell>
          <cell r="M198">
            <v>0</v>
          </cell>
          <cell r="N198">
            <v>139</v>
          </cell>
        </row>
        <row r="199">
          <cell r="A199" t="str">
            <v>72023</v>
          </cell>
          <cell r="B199" t="str">
            <v>45049050</v>
          </cell>
          <cell r="C199" t="str">
            <v>ООО "АРСИН"</v>
          </cell>
          <cell r="D199">
            <v>329</v>
          </cell>
          <cell r="E199">
            <v>329</v>
          </cell>
          <cell r="F199">
            <v>0</v>
          </cell>
          <cell r="G199">
            <v>0</v>
          </cell>
          <cell r="H199">
            <v>0</v>
          </cell>
          <cell r="I199">
            <v>0</v>
          </cell>
          <cell r="J199">
            <v>329</v>
          </cell>
        </row>
        <row r="200">
          <cell r="A200" t="str">
            <v>72023</v>
          </cell>
          <cell r="B200" t="str">
            <v>N220629</v>
          </cell>
          <cell r="C200" t="str">
            <v>ФИРМА "РАУТАРУУККИ ОЙ"</v>
          </cell>
          <cell r="D200">
            <v>267</v>
          </cell>
          <cell r="E200">
            <v>267</v>
          </cell>
          <cell r="F200">
            <v>0</v>
          </cell>
          <cell r="G200">
            <v>267</v>
          </cell>
        </row>
        <row r="201">
          <cell r="A201" t="str">
            <v>72023</v>
          </cell>
          <cell r="B201" t="str">
            <v>40341640</v>
          </cell>
          <cell r="C201" t="str">
            <v>ЗАО "СТАЛЬ-ХА"</v>
          </cell>
          <cell r="D201">
            <v>54</v>
          </cell>
          <cell r="E201">
            <v>40</v>
          </cell>
          <cell r="F201">
            <v>40</v>
          </cell>
          <cell r="G201">
            <v>54</v>
          </cell>
          <cell r="H201">
            <v>40</v>
          </cell>
          <cell r="I201">
            <v>40</v>
          </cell>
          <cell r="J201">
            <v>120</v>
          </cell>
          <cell r="K201">
            <v>120</v>
          </cell>
        </row>
        <row r="202">
          <cell r="A202" t="str">
            <v>72023</v>
          </cell>
          <cell r="B202" t="str">
            <v>05763694</v>
          </cell>
          <cell r="C202" t="str">
            <v>ОАО "ЮЖУРАЛМАШ"</v>
          </cell>
          <cell r="D202">
            <v>132</v>
          </cell>
          <cell r="E202">
            <v>120</v>
          </cell>
          <cell r="F202">
            <v>132</v>
          </cell>
          <cell r="G202">
            <v>120</v>
          </cell>
          <cell r="H202">
            <v>0</v>
          </cell>
          <cell r="I202">
            <v>0</v>
          </cell>
          <cell r="J202">
            <v>0</v>
          </cell>
          <cell r="K202">
            <v>132</v>
          </cell>
          <cell r="L202">
            <v>0</v>
          </cell>
          <cell r="M202">
            <v>120</v>
          </cell>
        </row>
        <row r="203">
          <cell r="A203" t="str">
            <v>72023</v>
          </cell>
          <cell r="B203" t="str">
            <v>00186654</v>
          </cell>
          <cell r="C203" t="str">
            <v>АО ОТ "ЧЕЛЯБИНСКИЙ ТРУБОПРОКАТНЫЙ ЗАВОД"</v>
          </cell>
          <cell r="D203">
            <v>133</v>
          </cell>
          <cell r="E203">
            <v>70</v>
          </cell>
          <cell r="F203">
            <v>133</v>
          </cell>
          <cell r="G203">
            <v>70</v>
          </cell>
          <cell r="H203">
            <v>0</v>
          </cell>
          <cell r="I203">
            <v>0</v>
          </cell>
          <cell r="J203">
            <v>0</v>
          </cell>
          <cell r="K203">
            <v>0</v>
          </cell>
          <cell r="L203">
            <v>133</v>
          </cell>
          <cell r="M203">
            <v>70</v>
          </cell>
        </row>
        <row r="204">
          <cell r="A204" t="str">
            <v>72023</v>
          </cell>
          <cell r="B204" t="str">
            <v>N247075</v>
          </cell>
          <cell r="C204" t="str">
            <v>АО "ИСПАТ КАРМЕТ"</v>
          </cell>
          <cell r="D204">
            <v>202</v>
          </cell>
          <cell r="E204">
            <v>202</v>
          </cell>
          <cell r="F204">
            <v>0</v>
          </cell>
          <cell r="G204">
            <v>202</v>
          </cell>
        </row>
        <row r="205">
          <cell r="A205" t="str">
            <v>72023</v>
          </cell>
          <cell r="B205" t="str">
            <v>00186329</v>
          </cell>
          <cell r="C205" t="str">
            <v>ОАО "ОМУТНИНСКИЙ МЕТАЛЛУРГИЧЕСКИЙ ЗАВОД"</v>
          </cell>
          <cell r="D205">
            <v>68</v>
          </cell>
          <cell r="E205">
            <v>129</v>
          </cell>
          <cell r="F205">
            <v>68</v>
          </cell>
          <cell r="G205">
            <v>129</v>
          </cell>
          <cell r="H205">
            <v>0</v>
          </cell>
          <cell r="I205">
            <v>0</v>
          </cell>
          <cell r="J205">
            <v>0</v>
          </cell>
          <cell r="K205">
            <v>68</v>
          </cell>
          <cell r="L205">
            <v>129</v>
          </cell>
        </row>
        <row r="206">
          <cell r="A206" t="str">
            <v>72023</v>
          </cell>
          <cell r="B206" t="str">
            <v>N213008</v>
          </cell>
          <cell r="C206" t="str">
            <v>ФИРМА"РАУТАРУУККИ ОЙ"</v>
          </cell>
          <cell r="D206">
            <v>197</v>
          </cell>
          <cell r="E206">
            <v>197</v>
          </cell>
          <cell r="F206">
            <v>0</v>
          </cell>
          <cell r="G206">
            <v>197</v>
          </cell>
        </row>
        <row r="207">
          <cell r="A207" t="str">
            <v>72023</v>
          </cell>
          <cell r="B207" t="str">
            <v>02921052</v>
          </cell>
          <cell r="C207" t="str">
            <v>АОЗТ "ВИМКОМ"</v>
          </cell>
          <cell r="D207">
            <v>68</v>
          </cell>
          <cell r="E207">
            <v>65</v>
          </cell>
          <cell r="F207">
            <v>68</v>
          </cell>
          <cell r="G207">
            <v>65</v>
          </cell>
          <cell r="H207">
            <v>68</v>
          </cell>
          <cell r="I207">
            <v>65</v>
          </cell>
        </row>
        <row r="208">
          <cell r="A208" t="str">
            <v>72023</v>
          </cell>
          <cell r="B208" t="str">
            <v>17519479</v>
          </cell>
          <cell r="C208" t="str">
            <v>ТОО "ФИРМА ФЕРРОСПЛАВ"</v>
          </cell>
          <cell r="D208">
            <v>132</v>
          </cell>
          <cell r="E208">
            <v>132</v>
          </cell>
          <cell r="F208">
            <v>132</v>
          </cell>
          <cell r="G208">
            <v>132</v>
          </cell>
          <cell r="H208">
            <v>0</v>
          </cell>
          <cell r="I208">
            <v>132</v>
          </cell>
          <cell r="J208">
            <v>0</v>
          </cell>
          <cell r="K208">
            <v>0</v>
          </cell>
          <cell r="L208">
            <v>0</v>
          </cell>
          <cell r="M208">
            <v>0</v>
          </cell>
          <cell r="N208">
            <v>0</v>
          </cell>
          <cell r="O208">
            <v>132</v>
          </cell>
        </row>
        <row r="209">
          <cell r="A209" t="str">
            <v>72023</v>
          </cell>
          <cell r="B209" t="str">
            <v>20879520</v>
          </cell>
          <cell r="C209" t="str">
            <v>ЗАО "УРАЛМАШ-МЕТАЛЛУРГ"                                                     0322</v>
          </cell>
          <cell r="D209">
            <v>110</v>
          </cell>
          <cell r="E209">
            <v>110</v>
          </cell>
          <cell r="F209">
            <v>0</v>
          </cell>
          <cell r="G209">
            <v>0</v>
          </cell>
          <cell r="H209">
            <v>0</v>
          </cell>
          <cell r="I209">
            <v>0</v>
          </cell>
          <cell r="J209">
            <v>0</v>
          </cell>
          <cell r="K209">
            <v>110</v>
          </cell>
        </row>
        <row r="210">
          <cell r="A210" t="str">
            <v>72023</v>
          </cell>
          <cell r="B210" t="str">
            <v>24707750</v>
          </cell>
          <cell r="C210" t="str">
            <v>ТОО "ТАЛНАХ"</v>
          </cell>
          <cell r="D210">
            <v>70</v>
          </cell>
          <cell r="E210">
            <v>70</v>
          </cell>
          <cell r="F210">
            <v>0</v>
          </cell>
          <cell r="G210">
            <v>0</v>
          </cell>
          <cell r="H210">
            <v>0</v>
          </cell>
          <cell r="I210">
            <v>70</v>
          </cell>
        </row>
        <row r="211">
          <cell r="A211" t="str">
            <v>72023</v>
          </cell>
          <cell r="B211" t="str">
            <v>05757759</v>
          </cell>
          <cell r="C211" t="str">
            <v>ЗАВОД "КРАСНЫЙ ОКТЯБРЬ"</v>
          </cell>
          <cell r="D211">
            <v>69</v>
          </cell>
        </row>
        <row r="212">
          <cell r="A212" t="str">
            <v>72023</v>
          </cell>
          <cell r="B212" t="str">
            <v>40469882</v>
          </cell>
          <cell r="C212" t="str">
            <v>000 ФИРМА МЕКОМ</v>
          </cell>
          <cell r="D212">
            <v>69</v>
          </cell>
          <cell r="E212">
            <v>69</v>
          </cell>
          <cell r="F212">
            <v>0</v>
          </cell>
          <cell r="G212">
            <v>69</v>
          </cell>
        </row>
        <row r="213">
          <cell r="A213" t="str">
            <v>72023</v>
          </cell>
          <cell r="B213" t="str">
            <v>00210855</v>
          </cell>
          <cell r="C213" t="str">
            <v>ОАО "БСЗ" (БЕЖЕЦКИЙ СТАЛЕЛИТЕЙНЫЙ З-Д)</v>
          </cell>
          <cell r="D213">
            <v>65</v>
          </cell>
          <cell r="E213">
            <v>65</v>
          </cell>
          <cell r="F213">
            <v>0</v>
          </cell>
          <cell r="G213">
            <v>0</v>
          </cell>
          <cell r="H213">
            <v>0</v>
          </cell>
          <cell r="I213">
            <v>65</v>
          </cell>
        </row>
        <row r="214">
          <cell r="A214" t="str">
            <v>72023</v>
          </cell>
          <cell r="B214" t="str">
            <v>07518544</v>
          </cell>
          <cell r="C214" t="str">
            <v>ОАО "ЗАВОД ТРАНСМАШ"</v>
          </cell>
          <cell r="D214">
            <v>65</v>
          </cell>
          <cell r="E214">
            <v>65</v>
          </cell>
          <cell r="F214">
            <v>0</v>
          </cell>
          <cell r="G214">
            <v>65</v>
          </cell>
        </row>
        <row r="215">
          <cell r="A215" t="str">
            <v>72023</v>
          </cell>
          <cell r="B215" t="str">
            <v>45051495</v>
          </cell>
          <cell r="C215" t="str">
            <v>ООО"ФЕРРОТЕХ"</v>
          </cell>
          <cell r="D215">
            <v>65</v>
          </cell>
          <cell r="E215">
            <v>65</v>
          </cell>
          <cell r="F215">
            <v>0</v>
          </cell>
          <cell r="G215">
            <v>0</v>
          </cell>
          <cell r="H215">
            <v>0</v>
          </cell>
          <cell r="I215">
            <v>65</v>
          </cell>
        </row>
        <row r="216">
          <cell r="A216" t="str">
            <v>72023</v>
          </cell>
          <cell r="B216" t="str">
            <v>04857080</v>
          </cell>
          <cell r="C216" t="str">
            <v>"КУРСКГЛАВСНАБ"-АО ОТКРЫТОГО ТИПА</v>
          </cell>
          <cell r="D216">
            <v>64</v>
          </cell>
          <cell r="E216">
            <v>64</v>
          </cell>
        </row>
        <row r="217">
          <cell r="A217" t="str">
            <v>72023</v>
          </cell>
          <cell r="B217" t="str">
            <v>N215883</v>
          </cell>
          <cell r="C217" t="str">
            <v>А/О "РАУТАРУУККИ"</v>
          </cell>
          <cell r="D217">
            <v>64</v>
          </cell>
          <cell r="E217">
            <v>64</v>
          </cell>
          <cell r="F217">
            <v>0</v>
          </cell>
          <cell r="G217">
            <v>64</v>
          </cell>
        </row>
        <row r="218">
          <cell r="A218" t="str">
            <v>72023</v>
          </cell>
          <cell r="B218" t="str">
            <v>00187263</v>
          </cell>
          <cell r="C218" t="str">
            <v>ОАО БЕЛОРЕЦКИЙ МЕТАЛЛУРГИЧЕСКИЙ КОМБИНАТ</v>
          </cell>
          <cell r="D218">
            <v>28</v>
          </cell>
          <cell r="E218">
            <v>28</v>
          </cell>
          <cell r="F218">
            <v>0</v>
          </cell>
          <cell r="G218">
            <v>0</v>
          </cell>
          <cell r="H218">
            <v>0</v>
          </cell>
          <cell r="I218">
            <v>0</v>
          </cell>
          <cell r="J218">
            <v>0</v>
          </cell>
          <cell r="K218">
            <v>28</v>
          </cell>
        </row>
        <row r="219">
          <cell r="A219" t="str">
            <v>72023</v>
          </cell>
          <cell r="B219" t="str">
            <v>00186252</v>
          </cell>
          <cell r="C219" t="str">
            <v>АО СУЛИНСКИЙ МЕТАЛЛУРГИЧЕСКИЙ ЗАВОД,"СТАКС"</v>
          </cell>
          <cell r="D219">
            <v>22</v>
          </cell>
        </row>
        <row r="220">
          <cell r="A220" t="str">
            <v>72023</v>
          </cell>
          <cell r="B220" t="str">
            <v>05757765</v>
          </cell>
          <cell r="C220" t="str">
            <v>ММЗ  "СЕРП И МОЛОТ"</v>
          </cell>
          <cell r="D220">
            <v>17</v>
          </cell>
          <cell r="E220">
            <v>17</v>
          </cell>
          <cell r="F220">
            <v>0</v>
          </cell>
          <cell r="G220">
            <v>0</v>
          </cell>
          <cell r="H220">
            <v>0</v>
          </cell>
          <cell r="I220">
            <v>0</v>
          </cell>
          <cell r="J220">
            <v>17</v>
          </cell>
        </row>
        <row r="221">
          <cell r="A221" t="str">
            <v>72023</v>
          </cell>
          <cell r="B221" t="str">
            <v>40593062</v>
          </cell>
          <cell r="C221" t="str">
            <v>ООО"ЗАВОД МЕТАЛЛОИЗЕЛИЙ"</v>
          </cell>
          <cell r="D221">
            <v>8</v>
          </cell>
          <cell r="E221">
            <v>8</v>
          </cell>
          <cell r="F221">
            <v>0</v>
          </cell>
          <cell r="G221">
            <v>0</v>
          </cell>
          <cell r="H221">
            <v>8</v>
          </cell>
        </row>
        <row r="222">
          <cell r="A222" t="str">
            <v>72023 Всего</v>
          </cell>
          <cell r="B222">
            <v>5816</v>
          </cell>
          <cell r="C222">
            <v>3500</v>
          </cell>
          <cell r="D222">
            <v>5816</v>
          </cell>
          <cell r="E222">
            <v>3500</v>
          </cell>
          <cell r="F222">
            <v>3741</v>
          </cell>
          <cell r="G222">
            <v>7695</v>
          </cell>
          <cell r="H222">
            <v>8581</v>
          </cell>
          <cell r="I222">
            <v>16623</v>
          </cell>
          <cell r="J222">
            <v>14516</v>
          </cell>
          <cell r="K222">
            <v>17668</v>
          </cell>
          <cell r="L222">
            <v>17148</v>
          </cell>
          <cell r="M222">
            <v>24178</v>
          </cell>
          <cell r="N222">
            <v>12738</v>
          </cell>
        </row>
        <row r="223">
          <cell r="A223" t="str">
            <v>72024</v>
          </cell>
          <cell r="B223" t="str">
            <v>17407697</v>
          </cell>
          <cell r="C223" t="str">
            <v>АО"ИЖСТАЛЬ"</v>
          </cell>
          <cell r="D223">
            <v>64</v>
          </cell>
          <cell r="E223">
            <v>68</v>
          </cell>
          <cell r="F223">
            <v>133</v>
          </cell>
          <cell r="G223">
            <v>68</v>
          </cell>
          <cell r="H223">
            <v>138</v>
          </cell>
          <cell r="I223">
            <v>68</v>
          </cell>
          <cell r="J223">
            <v>410</v>
          </cell>
          <cell r="K223">
            <v>68</v>
          </cell>
          <cell r="L223">
            <v>410</v>
          </cell>
          <cell r="M223">
            <v>68</v>
          </cell>
          <cell r="N223">
            <v>533</v>
          </cell>
          <cell r="O223">
            <v>132</v>
          </cell>
        </row>
        <row r="224">
          <cell r="A224" t="str">
            <v>72024</v>
          </cell>
          <cell r="B224" t="str">
            <v>20879520</v>
          </cell>
          <cell r="C224" t="str">
            <v>ЗАО "УРАЛМАШ-МЕТАЛЛУРГ"</v>
          </cell>
          <cell r="D224">
            <v>202</v>
          </cell>
          <cell r="E224">
            <v>202</v>
          </cell>
          <cell r="F224">
            <v>403</v>
          </cell>
          <cell r="G224">
            <v>199</v>
          </cell>
          <cell r="H224">
            <v>198</v>
          </cell>
          <cell r="I224">
            <v>403</v>
          </cell>
          <cell r="J224">
            <v>199</v>
          </cell>
          <cell r="K224">
            <v>199</v>
          </cell>
        </row>
        <row r="225">
          <cell r="A225" t="str">
            <v>72024</v>
          </cell>
          <cell r="B225" t="str">
            <v>00186465</v>
          </cell>
          <cell r="C225" t="str">
            <v>ОАО "МЕЧЕЛ"</v>
          </cell>
          <cell r="D225">
            <v>769</v>
          </cell>
          <cell r="E225">
            <v>769</v>
          </cell>
        </row>
        <row r="226">
          <cell r="A226" t="str">
            <v>72024</v>
          </cell>
          <cell r="B226" t="str">
            <v>41605888</v>
          </cell>
          <cell r="C226" t="str">
            <v>ООО "ЗЕВС"</v>
          </cell>
          <cell r="D226">
            <v>65</v>
          </cell>
          <cell r="E226">
            <v>65</v>
          </cell>
          <cell r="F226">
            <v>69</v>
          </cell>
          <cell r="G226">
            <v>199</v>
          </cell>
          <cell r="H226">
            <v>140</v>
          </cell>
          <cell r="I226">
            <v>199</v>
          </cell>
          <cell r="J226">
            <v>45</v>
          </cell>
          <cell r="K226">
            <v>45</v>
          </cell>
          <cell r="L226">
            <v>134</v>
          </cell>
        </row>
        <row r="227">
          <cell r="A227" t="str">
            <v>72024</v>
          </cell>
          <cell r="B227" t="str">
            <v>00187895</v>
          </cell>
          <cell r="C227" t="str">
            <v>АКЦИОНЕРНОЕ ОБЩЕСТВО ОТКРЫТОГО ТИПА ОСКОЛЬСКИЙ ЭЛЕКТОРМЕТАЛЛУРГИЧЕСКИЙ КОМБИНАТ</v>
          </cell>
          <cell r="D227">
            <v>405</v>
          </cell>
          <cell r="E227">
            <v>240</v>
          </cell>
          <cell r="F227">
            <v>240</v>
          </cell>
          <cell r="G227">
            <v>0</v>
          </cell>
          <cell r="H227">
            <v>240</v>
          </cell>
        </row>
        <row r="228">
          <cell r="A228" t="str">
            <v>72024</v>
          </cell>
          <cell r="B228" t="str">
            <v>32531590</v>
          </cell>
          <cell r="C228" t="str">
            <v>ТОО "СИЛИКАТЧИК"</v>
          </cell>
          <cell r="D228">
            <v>612</v>
          </cell>
        </row>
        <row r="229">
          <cell r="A229" t="str">
            <v>72024</v>
          </cell>
          <cell r="B229" t="str">
            <v>39478924</v>
          </cell>
          <cell r="C229" t="str">
            <v>ЗАО"СЕВЗАПВТОРМЕТ"</v>
          </cell>
          <cell r="D229">
            <v>132</v>
          </cell>
          <cell r="E229">
            <v>69</v>
          </cell>
          <cell r="F229">
            <v>202</v>
          </cell>
          <cell r="G229">
            <v>66</v>
          </cell>
          <cell r="H229">
            <v>132</v>
          </cell>
          <cell r="I229">
            <v>70</v>
          </cell>
          <cell r="J229">
            <v>69</v>
          </cell>
          <cell r="K229">
            <v>69</v>
          </cell>
          <cell r="L229">
            <v>202</v>
          </cell>
          <cell r="M229">
            <v>66</v>
          </cell>
          <cell r="N229">
            <v>132</v>
          </cell>
          <cell r="O229">
            <v>70</v>
          </cell>
        </row>
        <row r="230">
          <cell r="A230" t="str">
            <v>72024</v>
          </cell>
          <cell r="B230" t="str">
            <v>18165256</v>
          </cell>
          <cell r="C230" t="str">
            <v>ТОО СП"ГРАНЭЛ"</v>
          </cell>
          <cell r="D230">
            <v>69</v>
          </cell>
          <cell r="E230">
            <v>137</v>
          </cell>
          <cell r="F230">
            <v>203</v>
          </cell>
          <cell r="G230">
            <v>69</v>
          </cell>
          <cell r="H230">
            <v>137</v>
          </cell>
          <cell r="I230">
            <v>203</v>
          </cell>
          <cell r="J230">
            <v>0</v>
          </cell>
          <cell r="K230">
            <v>69</v>
          </cell>
          <cell r="L230">
            <v>137</v>
          </cell>
          <cell r="M230">
            <v>0</v>
          </cell>
          <cell r="N230">
            <v>203</v>
          </cell>
        </row>
        <row r="231">
          <cell r="A231" t="str">
            <v>72024</v>
          </cell>
          <cell r="B231" t="str">
            <v>00186387</v>
          </cell>
          <cell r="C231" t="str">
            <v>ОАО "МЕТАЛЛУРГИЧЕСКИЙ З-Д ИМ.А.К.СЕРОВА"</v>
          </cell>
          <cell r="D231">
            <v>345</v>
          </cell>
          <cell r="E231">
            <v>345</v>
          </cell>
          <cell r="F231">
            <v>0</v>
          </cell>
          <cell r="G231">
            <v>0</v>
          </cell>
          <cell r="H231">
            <v>345</v>
          </cell>
        </row>
        <row r="232">
          <cell r="A232" t="str">
            <v>72024</v>
          </cell>
          <cell r="B232" t="str">
            <v>43656685</v>
          </cell>
          <cell r="C232" t="str">
            <v>ЗАО "НАУКА.ТЕХНОЛОГИЯ.ПРОИЗВОДСТВО"     ДАШЕВСКИЙ В.Д.</v>
          </cell>
          <cell r="D232">
            <v>269</v>
          </cell>
          <cell r="E232">
            <v>269</v>
          </cell>
          <cell r="F232">
            <v>0</v>
          </cell>
          <cell r="G232">
            <v>0</v>
          </cell>
          <cell r="H232">
            <v>0</v>
          </cell>
          <cell r="I232">
            <v>0</v>
          </cell>
          <cell r="J232">
            <v>0</v>
          </cell>
          <cell r="K232">
            <v>269</v>
          </cell>
        </row>
        <row r="233">
          <cell r="A233" t="str">
            <v>72024</v>
          </cell>
          <cell r="B233" t="str">
            <v>ДОНЕЦКИЙ МЕТАЛЛУРГИЧЕСКИЙ ЗАВОД</v>
          </cell>
          <cell r="C233" t="str">
            <v>ДОНЕЦКИЙ МЕТАЛЛУРГИЧЕСКИЙ ЗАВОД</v>
          </cell>
          <cell r="D233">
            <v>66</v>
          </cell>
          <cell r="E233">
            <v>63</v>
          </cell>
          <cell r="F233">
            <v>137</v>
          </cell>
          <cell r="G233">
            <v>66</v>
          </cell>
          <cell r="H233">
            <v>63</v>
          </cell>
          <cell r="I233">
            <v>0</v>
          </cell>
          <cell r="J233">
            <v>137</v>
          </cell>
          <cell r="K233">
            <v>66</v>
          </cell>
          <cell r="L233">
            <v>0</v>
          </cell>
          <cell r="M233">
            <v>0</v>
          </cell>
          <cell r="N233">
            <v>63</v>
          </cell>
        </row>
        <row r="234">
          <cell r="A234" t="str">
            <v>72024</v>
          </cell>
          <cell r="B234" t="str">
            <v>42484489</v>
          </cell>
          <cell r="C234" t="str">
            <v>ООО"УРАЛ-СОЮЗ"</v>
          </cell>
          <cell r="D234">
            <v>248</v>
          </cell>
          <cell r="E234">
            <v>8</v>
          </cell>
          <cell r="F234">
            <v>248</v>
          </cell>
          <cell r="G234">
            <v>8</v>
          </cell>
        </row>
        <row r="235">
          <cell r="A235" t="str">
            <v>72024</v>
          </cell>
          <cell r="B235" t="str">
            <v>44280733</v>
          </cell>
          <cell r="C235" t="str">
            <v>ООО"ТЭД-М"</v>
          </cell>
          <cell r="D235">
            <v>68</v>
          </cell>
          <cell r="E235">
            <v>68</v>
          </cell>
          <cell r="F235">
            <v>67</v>
          </cell>
          <cell r="G235">
            <v>68</v>
          </cell>
          <cell r="H235">
            <v>68</v>
          </cell>
          <cell r="I235">
            <v>67</v>
          </cell>
          <cell r="J235">
            <v>0</v>
          </cell>
          <cell r="K235">
            <v>68</v>
          </cell>
          <cell r="L235">
            <v>68</v>
          </cell>
          <cell r="M235">
            <v>67</v>
          </cell>
        </row>
        <row r="236">
          <cell r="A236" t="str">
            <v>72024</v>
          </cell>
          <cell r="B236" t="str">
            <v>00186341</v>
          </cell>
          <cell r="C236" t="str">
            <v>АКЦИОНЕРНОЕ ОБЩЕСТВО "ЧУСОВСКОЙ МЕТАЛЛУРГИЧЕСКИЙ ЗАВОД"</v>
          </cell>
          <cell r="D236">
            <v>64</v>
          </cell>
          <cell r="E236">
            <v>68</v>
          </cell>
          <cell r="F236">
            <v>21</v>
          </cell>
          <cell r="G236">
            <v>21</v>
          </cell>
          <cell r="H236">
            <v>0</v>
          </cell>
          <cell r="I236">
            <v>0</v>
          </cell>
          <cell r="J236">
            <v>21</v>
          </cell>
        </row>
        <row r="237">
          <cell r="A237" t="str">
            <v>72024</v>
          </cell>
          <cell r="B237" t="str">
            <v>05015147</v>
          </cell>
          <cell r="C237" t="str">
            <v>АО "ЭЛЕКТРОСТАЛЬ"</v>
          </cell>
          <cell r="D237">
            <v>64</v>
          </cell>
          <cell r="E237">
            <v>85</v>
          </cell>
          <cell r="F237">
            <v>64</v>
          </cell>
          <cell r="G237">
            <v>85</v>
          </cell>
          <cell r="H237">
            <v>0</v>
          </cell>
          <cell r="I237">
            <v>64</v>
          </cell>
          <cell r="J237">
            <v>0</v>
          </cell>
          <cell r="K237">
            <v>0</v>
          </cell>
          <cell r="L237">
            <v>85</v>
          </cell>
        </row>
        <row r="238">
          <cell r="A238" t="str">
            <v>72024</v>
          </cell>
          <cell r="B238" t="str">
            <v>27493628</v>
          </cell>
          <cell r="C238" t="str">
            <v>ТОО " Е.С.Н "</v>
          </cell>
          <cell r="D238">
            <v>140</v>
          </cell>
          <cell r="E238">
            <v>140</v>
          </cell>
          <cell r="F238">
            <v>0</v>
          </cell>
          <cell r="G238">
            <v>140</v>
          </cell>
        </row>
        <row r="239">
          <cell r="A239" t="str">
            <v>72024</v>
          </cell>
          <cell r="B239" t="str">
            <v>00239445</v>
          </cell>
          <cell r="C239" t="str">
            <v>АО "ВОЛГОЦЕММАШ"</v>
          </cell>
          <cell r="D239">
            <v>137</v>
          </cell>
          <cell r="E239">
            <v>137</v>
          </cell>
          <cell r="F239">
            <v>0</v>
          </cell>
          <cell r="G239">
            <v>0</v>
          </cell>
          <cell r="H239">
            <v>0</v>
          </cell>
          <cell r="I239">
            <v>0</v>
          </cell>
          <cell r="J239">
            <v>0</v>
          </cell>
          <cell r="K239">
            <v>0</v>
          </cell>
          <cell r="L239">
            <v>0</v>
          </cell>
          <cell r="M239">
            <v>137</v>
          </cell>
        </row>
        <row r="240">
          <cell r="A240" t="str">
            <v>72024</v>
          </cell>
          <cell r="B240" t="str">
            <v>13193288</v>
          </cell>
          <cell r="C240" t="str">
            <v>АО "ИНТЕРКОН"</v>
          </cell>
          <cell r="D240">
            <v>65</v>
          </cell>
          <cell r="E240">
            <v>65</v>
          </cell>
          <cell r="F240">
            <v>65</v>
          </cell>
          <cell r="G240">
            <v>65</v>
          </cell>
        </row>
        <row r="241">
          <cell r="A241" t="str">
            <v>72024</v>
          </cell>
          <cell r="B241" t="str">
            <v>05757665</v>
          </cell>
          <cell r="C241" t="str">
            <v>АО "НОВОЛИПЕЦКИЙ МЕТКОМБИНАТ"</v>
          </cell>
          <cell r="D241">
            <v>129</v>
          </cell>
          <cell r="E241">
            <v>129</v>
          </cell>
        </row>
        <row r="242">
          <cell r="A242" t="str">
            <v>72024</v>
          </cell>
          <cell r="B242" t="str">
            <v>N98532</v>
          </cell>
          <cell r="C242" t="str">
            <v>АООТ "ИЖСТАЛЬ"</v>
          </cell>
          <cell r="D242">
            <v>71</v>
          </cell>
          <cell r="E242">
            <v>71</v>
          </cell>
        </row>
        <row r="243">
          <cell r="A243" t="str">
            <v>72024</v>
          </cell>
          <cell r="B243" t="str">
            <v>05763694</v>
          </cell>
          <cell r="C243" t="str">
            <v>ОАО "ЮЖУРАЛМАШ"</v>
          </cell>
          <cell r="D243">
            <v>68</v>
          </cell>
          <cell r="E243">
            <v>68</v>
          </cell>
          <cell r="F243">
            <v>0</v>
          </cell>
          <cell r="G243">
            <v>0</v>
          </cell>
          <cell r="H243">
            <v>0</v>
          </cell>
          <cell r="I243">
            <v>68</v>
          </cell>
        </row>
        <row r="244">
          <cell r="A244" t="str">
            <v>72024</v>
          </cell>
          <cell r="B244" t="str">
            <v>13182184</v>
          </cell>
          <cell r="C244" t="str">
            <v>ЗАО ТФД "БРОК-ИНВЕСТ-СЕРВИС И К"</v>
          </cell>
          <cell r="D244">
            <v>68</v>
          </cell>
          <cell r="E244">
            <v>68</v>
          </cell>
          <cell r="F244">
            <v>0</v>
          </cell>
          <cell r="G244">
            <v>0</v>
          </cell>
          <cell r="H244">
            <v>0</v>
          </cell>
          <cell r="I244">
            <v>0</v>
          </cell>
          <cell r="J244">
            <v>0</v>
          </cell>
          <cell r="K244">
            <v>0</v>
          </cell>
          <cell r="L244">
            <v>68</v>
          </cell>
        </row>
        <row r="245">
          <cell r="A245" t="str">
            <v>72024</v>
          </cell>
          <cell r="B245" t="str">
            <v>21265122</v>
          </cell>
          <cell r="C245" t="str">
            <v>ФИРМА "ЮЛС" (ИНДИВИД.ЧАСТНОЕ ПРЕДПР.)</v>
          </cell>
          <cell r="D245">
            <v>65</v>
          </cell>
          <cell r="E245">
            <v>65</v>
          </cell>
          <cell r="F245">
            <v>0</v>
          </cell>
          <cell r="G245">
            <v>0</v>
          </cell>
          <cell r="H245">
            <v>0</v>
          </cell>
          <cell r="I245">
            <v>0</v>
          </cell>
          <cell r="J245">
            <v>0</v>
          </cell>
          <cell r="K245">
            <v>0</v>
          </cell>
          <cell r="L245">
            <v>65</v>
          </cell>
        </row>
        <row r="246">
          <cell r="A246" t="str">
            <v>72024</v>
          </cell>
          <cell r="B246" t="str">
            <v>39462656</v>
          </cell>
          <cell r="C246" t="str">
            <v>ЗАО"ТРАНСМЕТ"</v>
          </cell>
          <cell r="D246">
            <v>63</v>
          </cell>
        </row>
        <row r="247">
          <cell r="A247" t="str">
            <v>72024</v>
          </cell>
          <cell r="B247" t="str">
            <v>31548223</v>
          </cell>
          <cell r="C247" t="str">
            <v>АОЗТ "КАМАСТАЛЬ"</v>
          </cell>
          <cell r="D247">
            <v>50</v>
          </cell>
          <cell r="E247">
            <v>50</v>
          </cell>
          <cell r="F247">
            <v>0</v>
          </cell>
          <cell r="G247">
            <v>50</v>
          </cell>
        </row>
        <row r="248">
          <cell r="A248" t="str">
            <v>72024</v>
          </cell>
          <cell r="B248" t="str">
            <v>18010097</v>
          </cell>
          <cell r="C248" t="str">
            <v>ИНЖЕНЕРНЫЙ ЦЕНТР "СПЛАВ"</v>
          </cell>
          <cell r="D248">
            <v>11</v>
          </cell>
        </row>
        <row r="249">
          <cell r="A249" t="str">
            <v>72024</v>
          </cell>
          <cell r="B249" t="str">
            <v>05785968</v>
          </cell>
          <cell r="C249" t="str">
            <v>"КРАСНЫЙ АКСАЙ" АО</v>
          </cell>
          <cell r="D249">
            <v>3</v>
          </cell>
          <cell r="E249">
            <v>3</v>
          </cell>
          <cell r="F249">
            <v>0</v>
          </cell>
          <cell r="G249">
            <v>0</v>
          </cell>
          <cell r="H249">
            <v>3</v>
          </cell>
        </row>
        <row r="250">
          <cell r="A250" t="str">
            <v>72024</v>
          </cell>
          <cell r="B250" t="str">
            <v>20995485</v>
          </cell>
          <cell r="C250" t="str">
            <v>ТОО"ИНСАЙДЕР"</v>
          </cell>
          <cell r="D250">
            <v>2</v>
          </cell>
          <cell r="E250">
            <v>2</v>
          </cell>
          <cell r="F250">
            <v>0</v>
          </cell>
          <cell r="G250">
            <v>0</v>
          </cell>
          <cell r="H250">
            <v>0</v>
          </cell>
          <cell r="I250">
            <v>0</v>
          </cell>
          <cell r="J250">
            <v>0</v>
          </cell>
          <cell r="K250">
            <v>0</v>
          </cell>
          <cell r="L250">
            <v>0</v>
          </cell>
          <cell r="M250">
            <v>0</v>
          </cell>
          <cell r="N250">
            <v>2</v>
          </cell>
        </row>
        <row r="251">
          <cell r="A251" t="str">
            <v>72024</v>
          </cell>
          <cell r="B251" t="str">
            <v>01251402</v>
          </cell>
          <cell r="C251" t="str">
            <v>ЗАВОД СТРОИТЕЛЬНЫХ МАТЕРИАЛОВ</v>
          </cell>
          <cell r="D251">
            <v>1</v>
          </cell>
        </row>
        <row r="252">
          <cell r="A252" t="str">
            <v>72024</v>
          </cell>
          <cell r="B252" t="str">
            <v>05750533</v>
          </cell>
          <cell r="C252" t="str">
            <v>АО "КАЛИТВАСЕЛЬМАШ"</v>
          </cell>
          <cell r="D252">
            <v>1</v>
          </cell>
          <cell r="E252">
            <v>1</v>
          </cell>
          <cell r="F252">
            <v>0</v>
          </cell>
          <cell r="G252">
            <v>0</v>
          </cell>
          <cell r="H252">
            <v>0</v>
          </cell>
          <cell r="I252">
            <v>0</v>
          </cell>
          <cell r="J252">
            <v>0</v>
          </cell>
          <cell r="K252">
            <v>0</v>
          </cell>
          <cell r="L252">
            <v>0</v>
          </cell>
          <cell r="M252">
            <v>1</v>
          </cell>
        </row>
        <row r="253">
          <cell r="A253" t="str">
            <v>72024</v>
          </cell>
          <cell r="B253" t="str">
            <v>43732222</v>
          </cell>
          <cell r="C253" t="str">
            <v>ООО НПФ Б Б</v>
          </cell>
          <cell r="D253">
            <v>1</v>
          </cell>
          <cell r="E253">
            <v>1</v>
          </cell>
          <cell r="F253">
            <v>0</v>
          </cell>
          <cell r="G253">
            <v>0</v>
          </cell>
          <cell r="H253">
            <v>0</v>
          </cell>
          <cell r="I253">
            <v>1</v>
          </cell>
        </row>
        <row r="254">
          <cell r="A254" t="str">
            <v>72024</v>
          </cell>
          <cell r="B254" t="str">
            <v>00861676</v>
          </cell>
          <cell r="C254" t="str">
            <v>РЕМОНТНО-МЕХАНИЧЕСКИЙ ЗАВОД БУДЕННОВСКИЙ</v>
          </cell>
          <cell r="D254">
            <v>0</v>
          </cell>
          <cell r="E254">
            <v>0</v>
          </cell>
          <cell r="F254">
            <v>0</v>
          </cell>
          <cell r="G254">
            <v>0</v>
          </cell>
          <cell r="H254">
            <v>0</v>
          </cell>
          <cell r="I254">
            <v>0</v>
          </cell>
          <cell r="J254">
            <v>0</v>
          </cell>
          <cell r="K254">
            <v>0</v>
          </cell>
          <cell r="L254">
            <v>0</v>
          </cell>
          <cell r="M254">
            <v>0</v>
          </cell>
          <cell r="N254">
            <v>0</v>
          </cell>
          <cell r="O254">
            <v>0</v>
          </cell>
        </row>
        <row r="255">
          <cell r="A255" t="str">
            <v>72024</v>
          </cell>
          <cell r="B255" t="str">
            <v>44971532</v>
          </cell>
          <cell r="C255" t="str">
            <v>ООО "ТЕХКОМСЕРВИС"</v>
          </cell>
          <cell r="D255">
            <v>2</v>
          </cell>
          <cell r="E255">
            <v>2</v>
          </cell>
          <cell r="F255">
            <v>0</v>
          </cell>
          <cell r="G255">
            <v>0</v>
          </cell>
          <cell r="H255">
            <v>0</v>
          </cell>
          <cell r="I255">
            <v>0</v>
          </cell>
          <cell r="J255">
            <v>0</v>
          </cell>
          <cell r="K255">
            <v>0</v>
          </cell>
          <cell r="L255">
            <v>0</v>
          </cell>
          <cell r="M255">
            <v>0</v>
          </cell>
          <cell r="N255">
            <v>0</v>
          </cell>
          <cell r="O255">
            <v>2</v>
          </cell>
        </row>
        <row r="256">
          <cell r="A256" t="str">
            <v>72024 Всего</v>
          </cell>
          <cell r="B256">
            <v>339</v>
          </cell>
          <cell r="C256">
            <v>933</v>
          </cell>
          <cell r="D256">
            <v>339</v>
          </cell>
          <cell r="E256">
            <v>933</v>
          </cell>
          <cell r="F256">
            <v>0</v>
          </cell>
          <cell r="G256">
            <v>0</v>
          </cell>
          <cell r="H256">
            <v>0</v>
          </cell>
          <cell r="I256">
            <v>0</v>
          </cell>
          <cell r="J256">
            <v>0</v>
          </cell>
          <cell r="K256">
            <v>0</v>
          </cell>
          <cell r="L256">
            <v>0</v>
          </cell>
          <cell r="M256">
            <v>339</v>
          </cell>
          <cell r="N256">
            <v>933</v>
          </cell>
        </row>
        <row r="257">
          <cell r="A257" t="str">
            <v>72025</v>
          </cell>
          <cell r="B257" t="str">
            <v>N229857</v>
          </cell>
          <cell r="C257" t="str">
            <v>ЗАО "НОВОКРАМАТОРСКИЙ МАШЗАВОД"</v>
          </cell>
          <cell r="D257">
            <v>64</v>
          </cell>
          <cell r="E257">
            <v>64</v>
          </cell>
          <cell r="F257">
            <v>0</v>
          </cell>
          <cell r="G257">
            <v>64</v>
          </cell>
        </row>
        <row r="258">
          <cell r="A258" t="str">
            <v>72025 Всего</v>
          </cell>
          <cell r="B258">
            <v>0</v>
          </cell>
          <cell r="C258">
            <v>0</v>
          </cell>
          <cell r="D258">
            <v>0</v>
          </cell>
          <cell r="E258">
            <v>0</v>
          </cell>
          <cell r="F258">
            <v>0</v>
          </cell>
          <cell r="G258">
            <v>0</v>
          </cell>
          <cell r="H258">
            <v>0</v>
          </cell>
          <cell r="I258">
            <v>0</v>
          </cell>
          <cell r="J258">
            <v>0</v>
          </cell>
          <cell r="K258">
            <v>0</v>
          </cell>
          <cell r="L258">
            <v>0</v>
          </cell>
          <cell r="M258">
            <v>0</v>
          </cell>
          <cell r="N258">
            <v>0</v>
          </cell>
        </row>
        <row r="259">
          <cell r="A259" t="str">
            <v>72026</v>
          </cell>
          <cell r="B259" t="str">
            <v>ОИ РЕЙЛКЕРРИЕРС АБ</v>
          </cell>
          <cell r="C259" t="str">
            <v>ОИ РЕЙЛКЕРРИЕРС АБ</v>
          </cell>
          <cell r="D259">
            <v>59</v>
          </cell>
          <cell r="E259">
            <v>56</v>
          </cell>
          <cell r="F259">
            <v>124</v>
          </cell>
          <cell r="G259">
            <v>374</v>
          </cell>
          <cell r="H259">
            <v>59</v>
          </cell>
          <cell r="I259">
            <v>374</v>
          </cell>
          <cell r="J259">
            <v>59</v>
          </cell>
          <cell r="K259">
            <v>56</v>
          </cell>
          <cell r="L259">
            <v>124</v>
          </cell>
        </row>
        <row r="260">
          <cell r="A260" t="str">
            <v>72026</v>
          </cell>
          <cell r="B260" t="str">
            <v>N211297</v>
          </cell>
          <cell r="C260" t="str">
            <v>ОЙ РЕЙЛКЕРРИЕРС АБ ДЛЯ "ЭЙ-СИ-АЙ ИНДАСТРИЗ ЛТД."</v>
          </cell>
          <cell r="D260">
            <v>66</v>
          </cell>
          <cell r="E260">
            <v>66</v>
          </cell>
          <cell r="F260">
            <v>0</v>
          </cell>
          <cell r="G260">
            <v>66</v>
          </cell>
        </row>
        <row r="261">
          <cell r="A261" t="str">
            <v>72026</v>
          </cell>
          <cell r="B261" t="str">
            <v>N205182</v>
          </cell>
          <cell r="C261" t="str">
            <v>ОЙ РЕЙЛКАРРИЕРС АБ ДЛЯ"ЭЙ-СИ-АЙ ИНДАСТРИЗ ЛТД"</v>
          </cell>
          <cell r="D261">
            <v>65</v>
          </cell>
          <cell r="E261">
            <v>65</v>
          </cell>
          <cell r="F261">
            <v>0</v>
          </cell>
          <cell r="G261">
            <v>65</v>
          </cell>
        </row>
        <row r="262">
          <cell r="A262" t="str">
            <v>72026</v>
          </cell>
          <cell r="B262" t="str">
            <v>N215862</v>
          </cell>
          <cell r="C262" t="str">
            <v>СТЕВЕКО ОЙ,КОНТАКТНОЕ ЛИЦО:МИА БРУНИЛА КОТКА ДИПВОТЕР ТЕРМ.Ч/З МИА БРУНИЛА ДЛЯ</v>
          </cell>
          <cell r="D262">
            <v>63</v>
          </cell>
          <cell r="E262">
            <v>63</v>
          </cell>
          <cell r="F262">
            <v>0</v>
          </cell>
          <cell r="G262">
            <v>63</v>
          </cell>
        </row>
        <row r="263">
          <cell r="A263" t="str">
            <v>72026</v>
          </cell>
          <cell r="B263" t="str">
            <v>39545483</v>
          </cell>
          <cell r="C263" t="str">
            <v>АО ЗАКРЫТОГО ТИПА "НПО КРИПТОН"</v>
          </cell>
          <cell r="D263">
            <v>0</v>
          </cell>
        </row>
        <row r="264">
          <cell r="A264" t="str">
            <v>72026 Всего</v>
          </cell>
          <cell r="B264">
            <v>0</v>
          </cell>
          <cell r="C264">
            <v>0</v>
          </cell>
          <cell r="D264">
            <v>0</v>
          </cell>
          <cell r="E264">
            <v>0</v>
          </cell>
          <cell r="F264">
            <v>0</v>
          </cell>
          <cell r="G264">
            <v>0</v>
          </cell>
          <cell r="H264">
            <v>0</v>
          </cell>
          <cell r="I264">
            <v>0</v>
          </cell>
          <cell r="J264">
            <v>0</v>
          </cell>
          <cell r="K264">
            <v>0</v>
          </cell>
          <cell r="L264">
            <v>0</v>
          </cell>
          <cell r="M264">
            <v>0</v>
          </cell>
          <cell r="N264">
            <v>0</v>
          </cell>
        </row>
        <row r="265">
          <cell r="A265" t="str">
            <v>72027</v>
          </cell>
          <cell r="B265" t="str">
            <v>17407697</v>
          </cell>
          <cell r="C265" t="str">
            <v>АО"ИЖСТАЛЬ"</v>
          </cell>
          <cell r="D265">
            <v>20</v>
          </cell>
          <cell r="E265">
            <v>20</v>
          </cell>
          <cell r="F265">
            <v>20</v>
          </cell>
          <cell r="G265">
            <v>20</v>
          </cell>
          <cell r="H265">
            <v>20</v>
          </cell>
          <cell r="I265">
            <v>36</v>
          </cell>
          <cell r="J265">
            <v>20</v>
          </cell>
          <cell r="K265">
            <v>20</v>
          </cell>
          <cell r="L265">
            <v>37</v>
          </cell>
          <cell r="M265">
            <v>0</v>
          </cell>
          <cell r="N265">
            <v>34</v>
          </cell>
        </row>
        <row r="266">
          <cell r="A266" t="str">
            <v>72027</v>
          </cell>
          <cell r="B266" t="str">
            <v>00194688</v>
          </cell>
          <cell r="C266" t="str">
            <v>"ТЫРHЫАУЗСКИЙ ВОЛЬФРАМО-МОЛИБДЕHОВЫЙ КОМБИHАТ"</v>
          </cell>
          <cell r="D266">
            <v>25</v>
          </cell>
          <cell r="E266">
            <v>12</v>
          </cell>
          <cell r="F266">
            <v>25</v>
          </cell>
          <cell r="G266">
            <v>12</v>
          </cell>
          <cell r="H266">
            <v>0</v>
          </cell>
          <cell r="I266">
            <v>25</v>
          </cell>
          <cell r="J266">
            <v>0</v>
          </cell>
          <cell r="K266">
            <v>0</v>
          </cell>
          <cell r="L266">
            <v>0</v>
          </cell>
          <cell r="M266">
            <v>0</v>
          </cell>
          <cell r="N266">
            <v>0</v>
          </cell>
          <cell r="O266">
            <v>12</v>
          </cell>
        </row>
        <row r="267">
          <cell r="A267" t="str">
            <v>72027</v>
          </cell>
          <cell r="B267" t="str">
            <v>05015147</v>
          </cell>
          <cell r="C267" t="str">
            <v>АО "ЭЛЕКТРОСТАЛЬ"</v>
          </cell>
          <cell r="D267">
            <v>20</v>
          </cell>
        </row>
        <row r="268">
          <cell r="A268" t="str">
            <v>72027</v>
          </cell>
          <cell r="B268" t="str">
            <v>31548223</v>
          </cell>
          <cell r="C268" t="str">
            <v>АОЗТ "КАМАСТАЛЬ"</v>
          </cell>
          <cell r="D268">
            <v>20</v>
          </cell>
          <cell r="E268">
            <v>20</v>
          </cell>
          <cell r="F268">
            <v>0</v>
          </cell>
          <cell r="G268">
            <v>0</v>
          </cell>
          <cell r="H268">
            <v>20</v>
          </cell>
        </row>
        <row r="269">
          <cell r="A269" t="str">
            <v>72027</v>
          </cell>
          <cell r="B269" t="str">
            <v>29406384</v>
          </cell>
          <cell r="C269" t="str">
            <v>АОЗТ ЭЛЕКТРОМАШИМПЕКС</v>
          </cell>
          <cell r="D269">
            <v>12</v>
          </cell>
          <cell r="E269">
            <v>12</v>
          </cell>
          <cell r="F269">
            <v>0</v>
          </cell>
          <cell r="G269">
            <v>0</v>
          </cell>
          <cell r="H269">
            <v>0</v>
          </cell>
          <cell r="I269">
            <v>0</v>
          </cell>
          <cell r="J269">
            <v>12</v>
          </cell>
        </row>
        <row r="270">
          <cell r="A270" t="str">
            <v>72027</v>
          </cell>
          <cell r="B270" t="str">
            <v>05480358</v>
          </cell>
          <cell r="C270" t="str">
            <v>ДАООТ "ЗАПСИБГАЗПРОМ" РАО "ГАЗПРОМ"</v>
          </cell>
          <cell r="D270">
            <v>2</v>
          </cell>
          <cell r="E270">
            <v>2</v>
          </cell>
          <cell r="F270">
            <v>0</v>
          </cell>
          <cell r="G270">
            <v>0</v>
          </cell>
          <cell r="H270">
            <v>0</v>
          </cell>
          <cell r="I270">
            <v>0</v>
          </cell>
          <cell r="J270">
            <v>0</v>
          </cell>
          <cell r="K270">
            <v>2</v>
          </cell>
        </row>
        <row r="271">
          <cell r="A271" t="str">
            <v>72027</v>
          </cell>
          <cell r="B271" t="str">
            <v>00186465</v>
          </cell>
          <cell r="C271" t="str">
            <v>ОАО"МЕЧЕЛ"</v>
          </cell>
          <cell r="D271">
            <v>40</v>
          </cell>
          <cell r="E271">
            <v>40</v>
          </cell>
          <cell r="F271">
            <v>0</v>
          </cell>
          <cell r="G271">
            <v>0</v>
          </cell>
          <cell r="H271">
            <v>0</v>
          </cell>
          <cell r="I271">
            <v>0</v>
          </cell>
          <cell r="J271">
            <v>0</v>
          </cell>
          <cell r="K271">
            <v>0</v>
          </cell>
          <cell r="L271">
            <v>0</v>
          </cell>
          <cell r="M271">
            <v>0</v>
          </cell>
          <cell r="N271">
            <v>0</v>
          </cell>
          <cell r="O271">
            <v>40</v>
          </cell>
        </row>
        <row r="272">
          <cell r="A272" t="str">
            <v>72027</v>
          </cell>
          <cell r="B272" t="str">
            <v>40335609</v>
          </cell>
          <cell r="C272" t="str">
            <v>ООО "СПЕЦОБОРУДОВАНИЕ И МАТЕРИАЛЫ"</v>
          </cell>
          <cell r="D272">
            <v>19</v>
          </cell>
          <cell r="E272">
            <v>19</v>
          </cell>
          <cell r="F272">
            <v>0</v>
          </cell>
          <cell r="G272">
            <v>0</v>
          </cell>
          <cell r="H272">
            <v>0</v>
          </cell>
          <cell r="I272">
            <v>0</v>
          </cell>
          <cell r="J272">
            <v>0</v>
          </cell>
          <cell r="K272">
            <v>0</v>
          </cell>
          <cell r="L272">
            <v>0</v>
          </cell>
          <cell r="M272">
            <v>0</v>
          </cell>
          <cell r="N272">
            <v>0</v>
          </cell>
          <cell r="O272">
            <v>19</v>
          </cell>
        </row>
        <row r="273">
          <cell r="A273" t="str">
            <v>72027</v>
          </cell>
          <cell r="B273" t="str">
            <v>44612738</v>
          </cell>
          <cell r="C273" t="str">
            <v>ЗАО "СПЛАВ"</v>
          </cell>
          <cell r="D273">
            <v>6</v>
          </cell>
          <cell r="E273">
            <v>6</v>
          </cell>
          <cell r="F273">
            <v>0</v>
          </cell>
          <cell r="G273">
            <v>0</v>
          </cell>
          <cell r="H273">
            <v>0</v>
          </cell>
          <cell r="I273">
            <v>0</v>
          </cell>
          <cell r="J273">
            <v>0</v>
          </cell>
          <cell r="K273">
            <v>0</v>
          </cell>
          <cell r="L273">
            <v>0</v>
          </cell>
          <cell r="M273">
            <v>0</v>
          </cell>
          <cell r="N273">
            <v>0</v>
          </cell>
          <cell r="O273">
            <v>6</v>
          </cell>
        </row>
        <row r="274">
          <cell r="A274" t="str">
            <v>72027 Всего</v>
          </cell>
          <cell r="B274">
            <v>0</v>
          </cell>
          <cell r="C274">
            <v>34</v>
          </cell>
          <cell r="D274">
            <v>0</v>
          </cell>
          <cell r="E274">
            <v>34</v>
          </cell>
          <cell r="F274">
            <v>0</v>
          </cell>
          <cell r="G274">
            <v>0</v>
          </cell>
          <cell r="H274">
            <v>0</v>
          </cell>
          <cell r="I274">
            <v>0</v>
          </cell>
          <cell r="J274">
            <v>0</v>
          </cell>
          <cell r="K274">
            <v>0</v>
          </cell>
          <cell r="L274">
            <v>0</v>
          </cell>
          <cell r="M274">
            <v>0</v>
          </cell>
          <cell r="N274">
            <v>34</v>
          </cell>
        </row>
        <row r="275">
          <cell r="A275" t="str">
            <v>720291</v>
          </cell>
          <cell r="B275" t="str">
            <v>40249131</v>
          </cell>
          <cell r="C275" t="str">
            <v>ООО"ЛЕМ ЛТД"</v>
          </cell>
          <cell r="D275">
            <v>119</v>
          </cell>
          <cell r="E275">
            <v>119</v>
          </cell>
          <cell r="F275">
            <v>0</v>
          </cell>
          <cell r="G275">
            <v>0</v>
          </cell>
          <cell r="H275">
            <v>0</v>
          </cell>
          <cell r="I275">
            <v>0</v>
          </cell>
          <cell r="J275">
            <v>0</v>
          </cell>
          <cell r="K275">
            <v>0</v>
          </cell>
          <cell r="L275">
            <v>0</v>
          </cell>
          <cell r="M275">
            <v>0</v>
          </cell>
          <cell r="N275">
            <v>119</v>
          </cell>
        </row>
        <row r="276">
          <cell r="A276" t="str">
            <v>720291 Всего</v>
          </cell>
          <cell r="B276">
            <v>0</v>
          </cell>
          <cell r="C276">
            <v>119</v>
          </cell>
          <cell r="D276">
            <v>0</v>
          </cell>
          <cell r="E276">
            <v>119</v>
          </cell>
          <cell r="F276">
            <v>0</v>
          </cell>
          <cell r="G276">
            <v>0</v>
          </cell>
          <cell r="H276">
            <v>0</v>
          </cell>
          <cell r="I276">
            <v>0</v>
          </cell>
          <cell r="J276">
            <v>0</v>
          </cell>
          <cell r="K276">
            <v>0</v>
          </cell>
          <cell r="L276">
            <v>0</v>
          </cell>
          <cell r="M276">
            <v>0</v>
          </cell>
          <cell r="N276">
            <v>119</v>
          </cell>
        </row>
        <row r="277">
          <cell r="A277" t="str">
            <v>720292</v>
          </cell>
          <cell r="B277" t="str">
            <v>29406007</v>
          </cell>
          <cell r="C277" t="str">
            <v>АОЗТ НПО "ПОЛИМЕТАЛЛ"</v>
          </cell>
          <cell r="D277">
            <v>30</v>
          </cell>
          <cell r="E277">
            <v>19</v>
          </cell>
          <cell r="F277">
            <v>30</v>
          </cell>
          <cell r="G277">
            <v>19</v>
          </cell>
          <cell r="H277">
            <v>0</v>
          </cell>
          <cell r="I277">
            <v>0</v>
          </cell>
          <cell r="J277">
            <v>30</v>
          </cell>
          <cell r="K277">
            <v>19</v>
          </cell>
        </row>
        <row r="278">
          <cell r="A278" t="str">
            <v>720292</v>
          </cell>
          <cell r="B278" t="str">
            <v>00187895</v>
          </cell>
          <cell r="C278" t="str">
            <v>ОЭМК , 309530 СТ.ОСКОЛ-15 БЕЛГ.ОБЛ.</v>
          </cell>
          <cell r="D278">
            <v>20</v>
          </cell>
          <cell r="E278">
            <v>20</v>
          </cell>
          <cell r="F278">
            <v>0</v>
          </cell>
          <cell r="G278">
            <v>0</v>
          </cell>
          <cell r="H278">
            <v>0</v>
          </cell>
          <cell r="I278">
            <v>0</v>
          </cell>
          <cell r="J278">
            <v>20</v>
          </cell>
        </row>
        <row r="279">
          <cell r="A279" t="str">
            <v>720292</v>
          </cell>
          <cell r="B279" t="str">
            <v>45373922</v>
          </cell>
          <cell r="C279" t="str">
            <v>ООО ТЕХКОМЕТ</v>
          </cell>
          <cell r="D279">
            <v>4</v>
          </cell>
          <cell r="E279">
            <v>4</v>
          </cell>
          <cell r="F279">
            <v>0</v>
          </cell>
          <cell r="G279">
            <v>0</v>
          </cell>
          <cell r="H279">
            <v>4</v>
          </cell>
        </row>
        <row r="280">
          <cell r="A280" t="str">
            <v>720292</v>
          </cell>
          <cell r="B280" t="str">
            <v>05799321</v>
          </cell>
          <cell r="C280" t="str">
            <v>АООТ "БЕЛЭНЕРГОМАШ"</v>
          </cell>
          <cell r="D280">
            <v>10</v>
          </cell>
          <cell r="E280">
            <v>10</v>
          </cell>
          <cell r="F280">
            <v>0</v>
          </cell>
          <cell r="G280">
            <v>0</v>
          </cell>
          <cell r="H280">
            <v>0</v>
          </cell>
          <cell r="I280">
            <v>0</v>
          </cell>
          <cell r="J280">
            <v>0</v>
          </cell>
          <cell r="K280">
            <v>0</v>
          </cell>
          <cell r="L280">
            <v>0</v>
          </cell>
          <cell r="M280">
            <v>0</v>
          </cell>
          <cell r="N280">
            <v>0</v>
          </cell>
          <cell r="O280">
            <v>10</v>
          </cell>
        </row>
        <row r="281">
          <cell r="A281" t="str">
            <v>720292</v>
          </cell>
          <cell r="B281" t="str">
            <v>40335609</v>
          </cell>
          <cell r="C281" t="str">
            <v>ООО "СПЕЦОБОРУДОВАНИЕ И МАТЕРИАЛЫ"</v>
          </cell>
          <cell r="D281">
            <v>19</v>
          </cell>
          <cell r="E281">
            <v>19</v>
          </cell>
          <cell r="F281">
            <v>0</v>
          </cell>
          <cell r="G281">
            <v>0</v>
          </cell>
          <cell r="H281">
            <v>0</v>
          </cell>
          <cell r="I281">
            <v>0</v>
          </cell>
          <cell r="J281">
            <v>0</v>
          </cell>
          <cell r="K281">
            <v>0</v>
          </cell>
          <cell r="L281">
            <v>0</v>
          </cell>
          <cell r="M281">
            <v>0</v>
          </cell>
          <cell r="N281">
            <v>0</v>
          </cell>
          <cell r="O281">
            <v>19</v>
          </cell>
        </row>
        <row r="282">
          <cell r="A282" t="str">
            <v>720292 Всего</v>
          </cell>
          <cell r="B282">
            <v>0</v>
          </cell>
          <cell r="C282">
            <v>0</v>
          </cell>
          <cell r="D282">
            <v>0</v>
          </cell>
          <cell r="E282">
            <v>0</v>
          </cell>
          <cell r="F282">
            <v>0</v>
          </cell>
          <cell r="G282">
            <v>0</v>
          </cell>
          <cell r="H282">
            <v>0</v>
          </cell>
          <cell r="I282">
            <v>0</v>
          </cell>
          <cell r="J282">
            <v>0</v>
          </cell>
          <cell r="K282">
            <v>0</v>
          </cell>
          <cell r="L282">
            <v>0</v>
          </cell>
          <cell r="M282">
            <v>0</v>
          </cell>
          <cell r="N282">
            <v>0</v>
          </cell>
        </row>
        <row r="283">
          <cell r="A283" t="str">
            <v>720293</v>
          </cell>
          <cell r="B283" t="str">
            <v>00186246</v>
          </cell>
          <cell r="C283" t="str">
            <v>АООТ "НОСТА"</v>
          </cell>
          <cell r="D283">
            <v>5</v>
          </cell>
          <cell r="E283">
            <v>19</v>
          </cell>
          <cell r="F283">
            <v>5</v>
          </cell>
          <cell r="G283">
            <v>19</v>
          </cell>
          <cell r="H283">
            <v>19</v>
          </cell>
          <cell r="I283">
            <v>19</v>
          </cell>
          <cell r="J283">
            <v>19</v>
          </cell>
          <cell r="K283">
            <v>0</v>
          </cell>
          <cell r="L283">
            <v>19</v>
          </cell>
          <cell r="M283">
            <v>0</v>
          </cell>
          <cell r="N283">
            <v>19</v>
          </cell>
          <cell r="O283">
            <v>19</v>
          </cell>
        </row>
        <row r="284">
          <cell r="A284" t="str">
            <v>720293</v>
          </cell>
          <cell r="B284" t="str">
            <v>29406007</v>
          </cell>
          <cell r="C284" t="str">
            <v>АОЗТ НПО "ПОЛИМЕТАЛЛ"</v>
          </cell>
          <cell r="D284">
            <v>19</v>
          </cell>
          <cell r="E284">
            <v>19</v>
          </cell>
          <cell r="F284">
            <v>0</v>
          </cell>
          <cell r="G284">
            <v>0</v>
          </cell>
          <cell r="H284">
            <v>0</v>
          </cell>
          <cell r="I284">
            <v>0</v>
          </cell>
          <cell r="J284">
            <v>0</v>
          </cell>
          <cell r="K284">
            <v>0</v>
          </cell>
          <cell r="L284">
            <v>19</v>
          </cell>
        </row>
        <row r="285">
          <cell r="A285" t="str">
            <v>720293</v>
          </cell>
          <cell r="B285" t="str">
            <v>31754282</v>
          </cell>
          <cell r="C285" t="str">
            <v>АОЗТ "ПРОМИНСЕРВИС"</v>
          </cell>
          <cell r="D285">
            <v>19</v>
          </cell>
          <cell r="E285">
            <v>19</v>
          </cell>
          <cell r="F285">
            <v>0</v>
          </cell>
          <cell r="G285">
            <v>0</v>
          </cell>
          <cell r="H285">
            <v>0</v>
          </cell>
          <cell r="I285">
            <v>0</v>
          </cell>
          <cell r="J285">
            <v>0</v>
          </cell>
          <cell r="K285">
            <v>0</v>
          </cell>
          <cell r="L285">
            <v>0</v>
          </cell>
          <cell r="M285">
            <v>0</v>
          </cell>
          <cell r="N285">
            <v>19</v>
          </cell>
        </row>
        <row r="286">
          <cell r="A286" t="str">
            <v>720293</v>
          </cell>
          <cell r="B286" t="str">
            <v>40331059</v>
          </cell>
          <cell r="C286" t="str">
            <v>ЗАО "МЕТРИКА"</v>
          </cell>
          <cell r="D286">
            <v>7</v>
          </cell>
          <cell r="E286">
            <v>7</v>
          </cell>
          <cell r="F286">
            <v>11</v>
          </cell>
          <cell r="G286">
            <v>12</v>
          </cell>
          <cell r="H286">
            <v>11</v>
          </cell>
          <cell r="I286">
            <v>0</v>
          </cell>
          <cell r="J286">
            <v>0</v>
          </cell>
          <cell r="K286">
            <v>0</v>
          </cell>
          <cell r="L286">
            <v>0</v>
          </cell>
          <cell r="M286">
            <v>0</v>
          </cell>
          <cell r="N286">
            <v>12</v>
          </cell>
          <cell r="O286">
            <v>11</v>
          </cell>
        </row>
        <row r="287">
          <cell r="A287" t="str">
            <v>720293</v>
          </cell>
          <cell r="B287" t="str">
            <v>00186217</v>
          </cell>
          <cell r="C287" t="str">
            <v>ОАО "СЕВЕРСТАЛЬ"</v>
          </cell>
          <cell r="D287">
            <v>8</v>
          </cell>
          <cell r="E287">
            <v>8</v>
          </cell>
          <cell r="F287">
            <v>0</v>
          </cell>
          <cell r="G287">
            <v>0</v>
          </cell>
          <cell r="H287">
            <v>0</v>
          </cell>
          <cell r="I287">
            <v>0</v>
          </cell>
          <cell r="J287">
            <v>0</v>
          </cell>
          <cell r="K287">
            <v>0</v>
          </cell>
          <cell r="L287">
            <v>0</v>
          </cell>
          <cell r="M287">
            <v>0</v>
          </cell>
          <cell r="N287">
            <v>0</v>
          </cell>
          <cell r="O287">
            <v>8</v>
          </cell>
        </row>
        <row r="288">
          <cell r="A288" t="str">
            <v>720293 Всего</v>
          </cell>
          <cell r="B288">
            <v>0</v>
          </cell>
          <cell r="C288">
            <v>50</v>
          </cell>
          <cell r="D288">
            <v>0</v>
          </cell>
          <cell r="E288">
            <v>50</v>
          </cell>
          <cell r="F288">
            <v>0</v>
          </cell>
          <cell r="G288">
            <v>0</v>
          </cell>
          <cell r="H288">
            <v>0</v>
          </cell>
          <cell r="I288">
            <v>0</v>
          </cell>
          <cell r="J288">
            <v>0</v>
          </cell>
          <cell r="K288">
            <v>0</v>
          </cell>
          <cell r="L288">
            <v>0</v>
          </cell>
          <cell r="M288">
            <v>0</v>
          </cell>
          <cell r="N288">
            <v>50</v>
          </cell>
        </row>
        <row r="289">
          <cell r="A289" t="str">
            <v>720299</v>
          </cell>
          <cell r="B289" t="str">
            <v>00186602</v>
          </cell>
          <cell r="C289" t="str">
            <v>ОАО"ТАГАНРОГСКИЙ МЕТАЛЛУРГИЧЕСКИЙ ЗАВОД"</v>
          </cell>
          <cell r="D289">
            <v>64</v>
          </cell>
          <cell r="E289">
            <v>138</v>
          </cell>
          <cell r="F289">
            <v>138</v>
          </cell>
          <cell r="G289">
            <v>138</v>
          </cell>
        </row>
        <row r="290">
          <cell r="A290" t="str">
            <v>720299</v>
          </cell>
          <cell r="B290" t="str">
            <v>16778977</v>
          </cell>
          <cell r="C290" t="str">
            <v>ЗАО "ТЕХНОМАРКЕТ"</v>
          </cell>
          <cell r="D290">
            <v>65</v>
          </cell>
          <cell r="E290">
            <v>66</v>
          </cell>
          <cell r="F290">
            <v>65</v>
          </cell>
          <cell r="G290">
            <v>65</v>
          </cell>
          <cell r="H290">
            <v>66</v>
          </cell>
          <cell r="I290">
            <v>65</v>
          </cell>
          <cell r="J290">
            <v>66</v>
          </cell>
          <cell r="K290">
            <v>0</v>
          </cell>
          <cell r="L290">
            <v>0</v>
          </cell>
          <cell r="M290">
            <v>0</v>
          </cell>
          <cell r="N290">
            <v>65</v>
          </cell>
        </row>
        <row r="291">
          <cell r="A291" t="str">
            <v>720299</v>
          </cell>
          <cell r="B291" t="str">
            <v>00186269</v>
          </cell>
          <cell r="C291" t="str">
            <v>НИЖНЕТАГИЛЬСКИЙ МЕТАЛЛУРГИЧЕСКИЙ КОМБИНАТ ИМЕНИ В.И.ЛЕНИНА</v>
          </cell>
          <cell r="D291">
            <v>88</v>
          </cell>
          <cell r="E291">
            <v>88</v>
          </cell>
        </row>
        <row r="292">
          <cell r="A292" t="str">
            <v>720299</v>
          </cell>
          <cell r="B292" t="str">
            <v>00232934</v>
          </cell>
          <cell r="C292" t="str">
            <v>АО "АВТОВАЗ"</v>
          </cell>
          <cell r="D292">
            <v>19</v>
          </cell>
          <cell r="E292">
            <v>19</v>
          </cell>
          <cell r="F292">
            <v>19</v>
          </cell>
          <cell r="G292">
            <v>4</v>
          </cell>
          <cell r="H292">
            <v>40</v>
          </cell>
          <cell r="I292">
            <v>40</v>
          </cell>
          <cell r="J292">
            <v>0</v>
          </cell>
          <cell r="K292">
            <v>0</v>
          </cell>
          <cell r="L292">
            <v>4</v>
          </cell>
        </row>
        <row r="293">
          <cell r="A293" t="str">
            <v>720299</v>
          </cell>
          <cell r="B293" t="str">
            <v>00210766</v>
          </cell>
          <cell r="C293" t="str">
            <v>АО БМЗ</v>
          </cell>
          <cell r="D293">
            <v>66</v>
          </cell>
          <cell r="E293">
            <v>66</v>
          </cell>
          <cell r="F293">
            <v>0</v>
          </cell>
          <cell r="G293">
            <v>0</v>
          </cell>
          <cell r="H293">
            <v>0</v>
          </cell>
          <cell r="I293">
            <v>0</v>
          </cell>
          <cell r="J293">
            <v>66</v>
          </cell>
        </row>
        <row r="294">
          <cell r="A294" t="str">
            <v>720299</v>
          </cell>
          <cell r="B294" t="str">
            <v>05744892</v>
          </cell>
          <cell r="C294" t="str">
            <v>АО "ГАЗ"</v>
          </cell>
          <cell r="D294">
            <v>66</v>
          </cell>
          <cell r="E294">
            <v>66</v>
          </cell>
          <cell r="F294">
            <v>0</v>
          </cell>
          <cell r="G294">
            <v>66</v>
          </cell>
        </row>
        <row r="295">
          <cell r="A295" t="str">
            <v>720299</v>
          </cell>
          <cell r="B295" t="str">
            <v>05761689</v>
          </cell>
          <cell r="C295" t="str">
            <v>ЧЕРНОРЕЧЕНСКОЕ АО "КОРУНД"</v>
          </cell>
          <cell r="D295">
            <v>66</v>
          </cell>
          <cell r="E295">
            <v>66</v>
          </cell>
          <cell r="F295">
            <v>0</v>
          </cell>
          <cell r="G295">
            <v>0</v>
          </cell>
          <cell r="H295">
            <v>0</v>
          </cell>
          <cell r="I295">
            <v>0</v>
          </cell>
          <cell r="J295">
            <v>66</v>
          </cell>
        </row>
        <row r="296">
          <cell r="A296" t="str">
            <v>720299</v>
          </cell>
          <cell r="B296" t="str">
            <v>17208118</v>
          </cell>
          <cell r="C296" t="str">
            <v>ТОО ФИРМА "МАРО"</v>
          </cell>
          <cell r="D296">
            <v>66</v>
          </cell>
          <cell r="E296">
            <v>66</v>
          </cell>
          <cell r="F296">
            <v>0</v>
          </cell>
          <cell r="G296">
            <v>0</v>
          </cell>
          <cell r="H296">
            <v>66</v>
          </cell>
        </row>
        <row r="297">
          <cell r="A297" t="str">
            <v>720299</v>
          </cell>
          <cell r="B297" t="str">
            <v>39550461</v>
          </cell>
          <cell r="C297" t="str">
            <v>ЗАО"САБВА"</v>
          </cell>
          <cell r="D297">
            <v>20</v>
          </cell>
          <cell r="E297">
            <v>20</v>
          </cell>
          <cell r="F297">
            <v>0</v>
          </cell>
          <cell r="G297">
            <v>0</v>
          </cell>
          <cell r="H297">
            <v>20</v>
          </cell>
        </row>
        <row r="298">
          <cell r="A298" t="str">
            <v>720299</v>
          </cell>
          <cell r="B298" t="str">
            <v>05764765</v>
          </cell>
          <cell r="C298" t="str">
            <v>ОСКОЛЬСКИЙ ЗАВОД МЕТАЛЛУРГИЧЕСКОГО МАШИНОСТРОЕНИЯ</v>
          </cell>
          <cell r="D298">
            <v>7</v>
          </cell>
          <cell r="E298">
            <v>7</v>
          </cell>
          <cell r="F298">
            <v>0</v>
          </cell>
          <cell r="G298">
            <v>0</v>
          </cell>
          <cell r="H298">
            <v>7</v>
          </cell>
        </row>
        <row r="299">
          <cell r="A299" t="str">
            <v>720299</v>
          </cell>
          <cell r="B299" t="str">
            <v>01125034</v>
          </cell>
          <cell r="C299" t="str">
            <v>СУДОРЕМОНТНЫЙ ЗАВОД</v>
          </cell>
          <cell r="D299">
            <v>2</v>
          </cell>
          <cell r="E299">
            <v>2</v>
          </cell>
          <cell r="F299">
            <v>0</v>
          </cell>
          <cell r="G299">
            <v>2</v>
          </cell>
        </row>
        <row r="300">
          <cell r="A300" t="str">
            <v>720299</v>
          </cell>
          <cell r="B300" t="str">
            <v>10856794</v>
          </cell>
          <cell r="C300" t="str">
            <v>ТОО "ЭРГА"</v>
          </cell>
          <cell r="D300">
            <v>0</v>
          </cell>
          <cell r="E300">
            <v>2</v>
          </cell>
          <cell r="F300">
            <v>1</v>
          </cell>
          <cell r="G300">
            <v>0</v>
          </cell>
          <cell r="H300">
            <v>2</v>
          </cell>
          <cell r="I300">
            <v>1</v>
          </cell>
          <cell r="J300">
            <v>0</v>
          </cell>
          <cell r="K300">
            <v>0</v>
          </cell>
          <cell r="L300">
            <v>0</v>
          </cell>
          <cell r="M300">
            <v>2</v>
          </cell>
          <cell r="N300">
            <v>0</v>
          </cell>
          <cell r="O300">
            <v>1</v>
          </cell>
        </row>
        <row r="301">
          <cell r="A301" t="str">
            <v>720299</v>
          </cell>
          <cell r="B301" t="str">
            <v>18160276</v>
          </cell>
          <cell r="C301" t="str">
            <v>ДЗАО "ЛИТЕЙНЫЙ ЗАВОД" ОАО "ЗИНГЕР"</v>
          </cell>
          <cell r="D301">
            <v>1</v>
          </cell>
          <cell r="E301">
            <v>1</v>
          </cell>
          <cell r="F301">
            <v>0</v>
          </cell>
          <cell r="G301">
            <v>0</v>
          </cell>
          <cell r="H301">
            <v>0</v>
          </cell>
          <cell r="I301">
            <v>0</v>
          </cell>
          <cell r="J301">
            <v>0</v>
          </cell>
          <cell r="K301">
            <v>0</v>
          </cell>
          <cell r="L301">
            <v>1</v>
          </cell>
        </row>
        <row r="302">
          <cell r="A302" t="str">
            <v>720299</v>
          </cell>
          <cell r="B302" t="str">
            <v>05094106</v>
          </cell>
          <cell r="C302" t="str">
            <v>ООО ВЭА "СПЕЦИАЛЬНЫЕ МАТЕРИАЛЫ"</v>
          </cell>
          <cell r="D302">
            <v>0</v>
          </cell>
          <cell r="E302">
            <v>0</v>
          </cell>
          <cell r="F302">
            <v>0</v>
          </cell>
          <cell r="G302">
            <v>0</v>
          </cell>
          <cell r="H302">
            <v>0</v>
          </cell>
          <cell r="I302">
            <v>0</v>
          </cell>
          <cell r="J302">
            <v>0</v>
          </cell>
          <cell r="K302">
            <v>0</v>
          </cell>
          <cell r="L302">
            <v>0</v>
          </cell>
          <cell r="M302">
            <v>0</v>
          </cell>
          <cell r="N302">
            <v>0</v>
          </cell>
        </row>
        <row r="303">
          <cell r="A303" t="str">
            <v>720299</v>
          </cell>
          <cell r="B303" t="str">
            <v>07504152</v>
          </cell>
          <cell r="C303" t="str">
            <v>АООТ "АРМАЛИТ"</v>
          </cell>
          <cell r="D303">
            <v>0</v>
          </cell>
          <cell r="E303">
            <v>0</v>
          </cell>
          <cell r="F303">
            <v>0</v>
          </cell>
          <cell r="G303">
            <v>0</v>
          </cell>
          <cell r="H303">
            <v>0</v>
          </cell>
          <cell r="I303">
            <v>0</v>
          </cell>
          <cell r="J303">
            <v>0</v>
          </cell>
          <cell r="K303">
            <v>0</v>
          </cell>
          <cell r="L303">
            <v>0</v>
          </cell>
          <cell r="M303">
            <v>0</v>
          </cell>
          <cell r="N303">
            <v>0</v>
          </cell>
          <cell r="O303">
            <v>0</v>
          </cell>
        </row>
        <row r="304">
          <cell r="A304" t="str">
            <v>720299</v>
          </cell>
          <cell r="B304" t="str">
            <v>07519260</v>
          </cell>
          <cell r="C304" t="str">
            <v>ОКТБ "КРИСТАЛЛ"</v>
          </cell>
          <cell r="D304">
            <v>0</v>
          </cell>
          <cell r="E304">
            <v>0</v>
          </cell>
          <cell r="F304">
            <v>0</v>
          </cell>
          <cell r="G304">
            <v>0</v>
          </cell>
          <cell r="H304">
            <v>0</v>
          </cell>
          <cell r="I304">
            <v>0</v>
          </cell>
          <cell r="J304">
            <v>0</v>
          </cell>
          <cell r="K304">
            <v>0</v>
          </cell>
          <cell r="L304">
            <v>0</v>
          </cell>
          <cell r="M304">
            <v>0</v>
          </cell>
          <cell r="N304">
            <v>0</v>
          </cell>
          <cell r="O304">
            <v>0</v>
          </cell>
        </row>
        <row r="305">
          <cell r="A305" t="str">
            <v>720299</v>
          </cell>
          <cell r="B305" t="str">
            <v>12866489</v>
          </cell>
          <cell r="C305" t="str">
            <v>АССОЦИАЦИЯ "СЕВЕРБУММАШ"</v>
          </cell>
          <cell r="D305">
            <v>9</v>
          </cell>
          <cell r="E305">
            <v>9</v>
          </cell>
          <cell r="F305">
            <v>0</v>
          </cell>
          <cell r="G305">
            <v>0</v>
          </cell>
          <cell r="H305">
            <v>0</v>
          </cell>
          <cell r="I305">
            <v>0</v>
          </cell>
          <cell r="J305">
            <v>0</v>
          </cell>
          <cell r="K305">
            <v>0</v>
          </cell>
          <cell r="L305">
            <v>0</v>
          </cell>
          <cell r="M305">
            <v>0</v>
          </cell>
          <cell r="N305">
            <v>0</v>
          </cell>
          <cell r="O305">
            <v>9</v>
          </cell>
        </row>
        <row r="306">
          <cell r="A306" t="str">
            <v>720299</v>
          </cell>
          <cell r="B306" t="str">
            <v>45007123</v>
          </cell>
          <cell r="C306" t="str">
            <v>ПРЕДСТАВИТЕЛЬСТВО ФИРМЫ "ПЕШИНЕ УОРЛД ТРЕЙД"</v>
          </cell>
          <cell r="D306">
            <v>0</v>
          </cell>
          <cell r="E306">
            <v>0</v>
          </cell>
          <cell r="F306">
            <v>0</v>
          </cell>
          <cell r="G306">
            <v>0</v>
          </cell>
          <cell r="H306">
            <v>0</v>
          </cell>
          <cell r="I306">
            <v>0</v>
          </cell>
          <cell r="J306">
            <v>0</v>
          </cell>
          <cell r="K306">
            <v>0</v>
          </cell>
          <cell r="L306">
            <v>0</v>
          </cell>
        </row>
      </sheetData>
      <sheetData sheetId="7" refreshError="1">
        <row r="3">
          <cell r="A3" t="str">
            <v>ферросплав</v>
          </cell>
          <cell r="B3" t="str">
            <v>G081</v>
          </cell>
          <cell r="C3" t="str">
            <v>First_G082</v>
          </cell>
          <cell r="D3">
            <v>35065</v>
          </cell>
          <cell r="E3">
            <v>35096</v>
          </cell>
          <cell r="F3">
            <v>35125</v>
          </cell>
          <cell r="G3">
            <v>35156</v>
          </cell>
          <cell r="H3">
            <v>35186</v>
          </cell>
          <cell r="I3">
            <v>35217</v>
          </cell>
          <cell r="J3">
            <v>35247</v>
          </cell>
          <cell r="K3">
            <v>35278</v>
          </cell>
          <cell r="L3">
            <v>35309</v>
          </cell>
          <cell r="M3">
            <v>35339</v>
          </cell>
          <cell r="N3">
            <v>35370</v>
          </cell>
          <cell r="O3">
            <v>35400</v>
          </cell>
        </row>
        <row r="4">
          <cell r="A4" t="str">
            <v>72021</v>
          </cell>
          <cell r="B4" t="str">
            <v>00186217</v>
          </cell>
          <cell r="C4" t="str">
            <v>АООТ "СЕВЕРСТАЛЬ" Г.ЧЕРЕПОВЕЦ</v>
          </cell>
          <cell r="D4">
            <v>1949</v>
          </cell>
          <cell r="E4">
            <v>1410</v>
          </cell>
          <cell r="F4">
            <v>1529</v>
          </cell>
          <cell r="G4">
            <v>1268</v>
          </cell>
          <cell r="H4">
            <v>3029</v>
          </cell>
          <cell r="I4">
            <v>5885</v>
          </cell>
          <cell r="J4">
            <v>4960</v>
          </cell>
          <cell r="K4">
            <v>2257</v>
          </cell>
          <cell r="L4">
            <v>2862</v>
          </cell>
          <cell r="M4">
            <v>2862</v>
          </cell>
          <cell r="N4">
            <v>5230</v>
          </cell>
          <cell r="O4">
            <v>5230</v>
          </cell>
        </row>
        <row r="5">
          <cell r="A5" t="str">
            <v>72021</v>
          </cell>
          <cell r="B5" t="str">
            <v>00186424</v>
          </cell>
          <cell r="C5" t="str">
            <v>МАГНИТОГОРСКИЙ МЕТАЛЛУРГИЧЕСКИЙ КОМБИНАТ   (АОО)</v>
          </cell>
          <cell r="D5">
            <v>1897</v>
          </cell>
          <cell r="E5">
            <v>4738</v>
          </cell>
          <cell r="F5">
            <v>1897</v>
          </cell>
          <cell r="G5">
            <v>4738</v>
          </cell>
          <cell r="H5">
            <v>2436</v>
          </cell>
          <cell r="I5">
            <v>615</v>
          </cell>
          <cell r="J5">
            <v>1993</v>
          </cell>
          <cell r="K5">
            <v>867</v>
          </cell>
          <cell r="L5">
            <v>2867</v>
          </cell>
          <cell r="M5">
            <v>546</v>
          </cell>
          <cell r="N5">
            <v>678</v>
          </cell>
          <cell r="O5">
            <v>678</v>
          </cell>
        </row>
        <row r="6">
          <cell r="A6" t="str">
            <v>72021</v>
          </cell>
          <cell r="B6" t="str">
            <v>05757676</v>
          </cell>
          <cell r="C6" t="str">
            <v>АО ЗАПАДНО-СИБИРСКИЙ МЕТАЛЛУРГИЧЕСКИЙ КОМБИНАТ</v>
          </cell>
          <cell r="D6">
            <v>817</v>
          </cell>
          <cell r="E6">
            <v>677</v>
          </cell>
          <cell r="F6">
            <v>277</v>
          </cell>
          <cell r="G6">
            <v>2193</v>
          </cell>
          <cell r="H6">
            <v>533</v>
          </cell>
          <cell r="I6">
            <v>1554</v>
          </cell>
          <cell r="J6">
            <v>1730</v>
          </cell>
          <cell r="K6">
            <v>887</v>
          </cell>
          <cell r="L6">
            <v>605</v>
          </cell>
        </row>
        <row r="7">
          <cell r="A7" t="str">
            <v>72021</v>
          </cell>
          <cell r="B7" t="str">
            <v>00186269</v>
          </cell>
          <cell r="C7" t="str">
            <v>НИЖНЕТАГИЛЬСКИЙ МЕТАЛЛУРГИЧЕСКИЙ КОМБИНАТ ИМЕНИ В.И.ЛЕНИНА</v>
          </cell>
          <cell r="D7">
            <v>139</v>
          </cell>
          <cell r="E7">
            <v>278</v>
          </cell>
          <cell r="F7">
            <v>139</v>
          </cell>
          <cell r="G7">
            <v>278</v>
          </cell>
          <cell r="H7">
            <v>1170</v>
          </cell>
          <cell r="I7">
            <v>1635</v>
          </cell>
          <cell r="J7">
            <v>2601</v>
          </cell>
          <cell r="K7">
            <v>749</v>
          </cell>
          <cell r="L7">
            <v>953</v>
          </cell>
        </row>
        <row r="8">
          <cell r="A8" t="str">
            <v>72021</v>
          </cell>
          <cell r="B8" t="str">
            <v>00186465</v>
          </cell>
          <cell r="C8" t="str">
            <v>АО "МЕЧЕЛ"</v>
          </cell>
          <cell r="D8">
            <v>140</v>
          </cell>
          <cell r="E8">
            <v>336</v>
          </cell>
          <cell r="F8">
            <v>539</v>
          </cell>
          <cell r="G8">
            <v>336</v>
          </cell>
          <cell r="H8">
            <v>539</v>
          </cell>
          <cell r="I8">
            <v>1573</v>
          </cell>
          <cell r="J8">
            <v>1374</v>
          </cell>
          <cell r="K8">
            <v>888</v>
          </cell>
          <cell r="L8">
            <v>409</v>
          </cell>
          <cell r="M8">
            <v>2000</v>
          </cell>
        </row>
        <row r="9">
          <cell r="A9" t="str">
            <v>72021</v>
          </cell>
          <cell r="B9" t="str">
            <v>00187895</v>
          </cell>
          <cell r="C9" t="str">
            <v>АКЦИОНЕРНОЕ ОБЩЕСТВО ОТКРЫТОГО ТИПА ОСКОЛЬСКИЙ ЭЛЕКТОРМЕТАЛЛУРГИЧЕСКИЙ КОМБИНАТ</v>
          </cell>
          <cell r="D9">
            <v>129</v>
          </cell>
          <cell r="E9">
            <v>881</v>
          </cell>
          <cell r="F9">
            <v>683</v>
          </cell>
          <cell r="G9">
            <v>412</v>
          </cell>
          <cell r="H9">
            <v>827</v>
          </cell>
          <cell r="I9">
            <v>2249</v>
          </cell>
          <cell r="J9">
            <v>2249</v>
          </cell>
          <cell r="K9">
            <v>752</v>
          </cell>
          <cell r="L9">
            <v>138</v>
          </cell>
          <cell r="M9">
            <v>0</v>
          </cell>
          <cell r="N9">
            <v>138</v>
          </cell>
        </row>
        <row r="10">
          <cell r="A10" t="str">
            <v>72021</v>
          </cell>
          <cell r="B10" t="str">
            <v>05757665</v>
          </cell>
          <cell r="C10" t="str">
            <v>АО "НОВОЛИПЕЦКИЙ МЕТКОМБИНАТ"</v>
          </cell>
          <cell r="D10">
            <v>558</v>
          </cell>
          <cell r="E10">
            <v>1015</v>
          </cell>
          <cell r="F10">
            <v>1007</v>
          </cell>
          <cell r="G10">
            <v>1015</v>
          </cell>
          <cell r="H10">
            <v>997</v>
          </cell>
          <cell r="I10">
            <v>1007</v>
          </cell>
          <cell r="J10">
            <v>952</v>
          </cell>
          <cell r="K10">
            <v>981</v>
          </cell>
          <cell r="L10">
            <v>997</v>
          </cell>
          <cell r="M10">
            <v>989</v>
          </cell>
          <cell r="N10">
            <v>952</v>
          </cell>
          <cell r="O10">
            <v>952</v>
          </cell>
        </row>
        <row r="11">
          <cell r="A11" t="str">
            <v>72021</v>
          </cell>
          <cell r="B11" t="str">
            <v>00186246</v>
          </cell>
          <cell r="C11" t="str">
            <v>АООТ "НОСТА"</v>
          </cell>
          <cell r="D11">
            <v>404</v>
          </cell>
          <cell r="E11">
            <v>1222</v>
          </cell>
          <cell r="F11">
            <v>1157</v>
          </cell>
          <cell r="G11">
            <v>817</v>
          </cell>
          <cell r="H11">
            <v>139</v>
          </cell>
          <cell r="I11">
            <v>477</v>
          </cell>
        </row>
        <row r="12">
          <cell r="A12" t="str">
            <v>72021</v>
          </cell>
          <cell r="B12" t="str">
            <v>42744016</v>
          </cell>
          <cell r="C12" t="str">
            <v>ООО "ОРГСИНТЕЗ" МЕЖОТРАСЛЕВОЕ ОПЫТНОЕ ПРЕДПР.</v>
          </cell>
          <cell r="D12">
            <v>183</v>
          </cell>
          <cell r="E12">
            <v>1046</v>
          </cell>
          <cell r="F12">
            <v>368</v>
          </cell>
          <cell r="G12">
            <v>183</v>
          </cell>
          <cell r="H12">
            <v>1046</v>
          </cell>
          <cell r="I12">
            <v>368</v>
          </cell>
          <cell r="J12">
            <v>65</v>
          </cell>
          <cell r="K12">
            <v>669</v>
          </cell>
          <cell r="L12">
            <v>122</v>
          </cell>
          <cell r="M12">
            <v>1495</v>
          </cell>
          <cell r="N12">
            <v>1495</v>
          </cell>
          <cell r="O12">
            <v>65</v>
          </cell>
        </row>
        <row r="13">
          <cell r="A13" t="str">
            <v>72021</v>
          </cell>
          <cell r="B13" t="str">
            <v>03145696</v>
          </cell>
          <cell r="C13" t="str">
            <v>УСТЬ-ДОНЕЦКИЙ ПОРТ ВОЛГО-ДОНСКОГО РЕЧНОГО ПАРОХОДСТВА РП УСТЬ-ДОНЕЦКИЙ</v>
          </cell>
          <cell r="D13">
            <v>1169</v>
          </cell>
          <cell r="E13">
            <v>651</v>
          </cell>
          <cell r="F13">
            <v>1300</v>
          </cell>
          <cell r="G13">
            <v>1169</v>
          </cell>
          <cell r="H13">
            <v>1169</v>
          </cell>
          <cell r="I13">
            <v>651</v>
          </cell>
          <cell r="J13">
            <v>0</v>
          </cell>
          <cell r="K13">
            <v>0</v>
          </cell>
          <cell r="L13">
            <v>0</v>
          </cell>
          <cell r="M13">
            <v>0</v>
          </cell>
          <cell r="N13">
            <v>1300</v>
          </cell>
        </row>
        <row r="14">
          <cell r="A14" t="str">
            <v>72021</v>
          </cell>
          <cell r="B14" t="str">
            <v>42839722</v>
          </cell>
          <cell r="C14" t="str">
            <v>МЕТАЛЛУРГИЧЕСКИЕ СИСТЕМЫ ООО</v>
          </cell>
          <cell r="D14">
            <v>2950</v>
          </cell>
          <cell r="E14">
            <v>2950</v>
          </cell>
          <cell r="F14">
            <v>0</v>
          </cell>
          <cell r="G14">
            <v>2950</v>
          </cell>
        </row>
        <row r="15">
          <cell r="A15" t="str">
            <v>72021</v>
          </cell>
          <cell r="B15" t="str">
            <v>05757653</v>
          </cell>
          <cell r="C15" t="str">
            <v>КУЗНЕЦКИЙ МЕТАЛЛУРГИЧЕСКИЙ КОМБИНАТ</v>
          </cell>
          <cell r="D15">
            <v>1153</v>
          </cell>
          <cell r="E15">
            <v>1230</v>
          </cell>
          <cell r="F15">
            <v>1153</v>
          </cell>
          <cell r="G15">
            <v>1230</v>
          </cell>
          <cell r="H15">
            <v>0</v>
          </cell>
          <cell r="I15">
            <v>0</v>
          </cell>
          <cell r="J15">
            <v>0</v>
          </cell>
          <cell r="K15">
            <v>0</v>
          </cell>
          <cell r="L15">
            <v>1230</v>
          </cell>
        </row>
        <row r="16">
          <cell r="A16" t="str">
            <v>72021</v>
          </cell>
          <cell r="B16" t="str">
            <v>12462473</v>
          </cell>
          <cell r="C16" t="str">
            <v>АО ОТКРЫТОГО ТИПА ВАНАДИЙ-ТУЛАЧЕРМЕТ</v>
          </cell>
          <cell r="D16">
            <v>341</v>
          </cell>
          <cell r="E16">
            <v>341</v>
          </cell>
          <cell r="F16">
            <v>619</v>
          </cell>
          <cell r="G16">
            <v>342</v>
          </cell>
          <cell r="H16">
            <v>621</v>
          </cell>
          <cell r="I16">
            <v>280</v>
          </cell>
          <cell r="J16">
            <v>621</v>
          </cell>
          <cell r="K16">
            <v>69</v>
          </cell>
        </row>
        <row r="17">
          <cell r="A17" t="str">
            <v>72021</v>
          </cell>
          <cell r="B17" t="str">
            <v>00186654</v>
          </cell>
          <cell r="C17" t="str">
            <v>АО ОТ "ЧЕЛЯБИНСКИЙ ТРУБОПРОКАТНЫЙ ЗАВОД"</v>
          </cell>
          <cell r="D17">
            <v>1078</v>
          </cell>
          <cell r="E17">
            <v>70</v>
          </cell>
          <cell r="F17">
            <v>1078</v>
          </cell>
          <cell r="G17">
            <v>70</v>
          </cell>
          <cell r="H17">
            <v>0</v>
          </cell>
          <cell r="I17">
            <v>0</v>
          </cell>
          <cell r="J17">
            <v>1078</v>
          </cell>
          <cell r="K17">
            <v>70</v>
          </cell>
        </row>
        <row r="18">
          <cell r="A18" t="str">
            <v>72021</v>
          </cell>
          <cell r="B18" t="str">
            <v>05785299</v>
          </cell>
          <cell r="C18" t="str">
            <v>МОСКОВСКИЙ ЭЛЕКТРОДНЫЙ ЗАВОД (МЭЗ) ПО "СОЮЗУГЛЕРОД" Г МОСКВА ПЕРОВСКИЙ Р-Н</v>
          </cell>
          <cell r="D18">
            <v>123</v>
          </cell>
          <cell r="E18">
            <v>123</v>
          </cell>
          <cell r="F18">
            <v>182</v>
          </cell>
          <cell r="G18">
            <v>122</v>
          </cell>
          <cell r="H18">
            <v>124</v>
          </cell>
          <cell r="I18">
            <v>60</v>
          </cell>
          <cell r="J18">
            <v>183</v>
          </cell>
          <cell r="K18">
            <v>123</v>
          </cell>
          <cell r="L18">
            <v>123</v>
          </cell>
          <cell r="M18">
            <v>282</v>
          </cell>
          <cell r="N18">
            <v>63</v>
          </cell>
          <cell r="O18">
            <v>282</v>
          </cell>
        </row>
        <row r="19">
          <cell r="A19" t="str">
            <v>72021</v>
          </cell>
          <cell r="B19" t="str">
            <v>07518941</v>
          </cell>
          <cell r="C19" t="str">
            <v>ГПО "УРАЛВАГОНЗАВОД" ИМ.Ф.Э.ДЗЕРЖИНСКОГО</v>
          </cell>
          <cell r="D19">
            <v>203</v>
          </cell>
          <cell r="E19">
            <v>204</v>
          </cell>
          <cell r="F19">
            <v>619</v>
          </cell>
          <cell r="G19">
            <v>204</v>
          </cell>
          <cell r="H19">
            <v>619</v>
          </cell>
          <cell r="I19">
            <v>68</v>
          </cell>
          <cell r="J19">
            <v>0</v>
          </cell>
          <cell r="K19">
            <v>0</v>
          </cell>
          <cell r="L19">
            <v>68</v>
          </cell>
        </row>
        <row r="20">
          <cell r="A20" t="str">
            <v>72021</v>
          </cell>
          <cell r="B20" t="str">
            <v>00186602</v>
          </cell>
          <cell r="C20" t="str">
            <v>ТАГАНРОГСКИЙ ОРДЕНА ОКТЯБРЬСКОЙ РЕВОЛЮЦИИ МЕТАЛЛУРГИЧЕСКИЙ ЗАВОД</v>
          </cell>
          <cell r="D20">
            <v>133</v>
          </cell>
          <cell r="E20">
            <v>269</v>
          </cell>
          <cell r="F20">
            <v>269</v>
          </cell>
          <cell r="G20">
            <v>137</v>
          </cell>
          <cell r="H20">
            <v>201</v>
          </cell>
          <cell r="I20">
            <v>130</v>
          </cell>
          <cell r="J20">
            <v>68</v>
          </cell>
          <cell r="K20">
            <v>70</v>
          </cell>
          <cell r="L20">
            <v>68</v>
          </cell>
        </row>
        <row r="21">
          <cell r="A21" t="str">
            <v>72021</v>
          </cell>
          <cell r="B21" t="str">
            <v>40237284</v>
          </cell>
          <cell r="C21" t="str">
            <v>ООО "КРЭНД",(ЧЕРЕЗ ООО "НПП КОНТАКТ")</v>
          </cell>
          <cell r="D21">
            <v>345</v>
          </cell>
          <cell r="E21">
            <v>546</v>
          </cell>
          <cell r="F21">
            <v>345</v>
          </cell>
          <cell r="G21">
            <v>546</v>
          </cell>
          <cell r="H21">
            <v>0</v>
          </cell>
          <cell r="I21">
            <v>0</v>
          </cell>
          <cell r="J21">
            <v>345</v>
          </cell>
          <cell r="K21">
            <v>0</v>
          </cell>
          <cell r="L21">
            <v>0</v>
          </cell>
          <cell r="M21">
            <v>0</v>
          </cell>
          <cell r="N21">
            <v>546</v>
          </cell>
        </row>
        <row r="22">
          <cell r="A22" t="str">
            <v>72021</v>
          </cell>
          <cell r="B22" t="str">
            <v>05764417</v>
          </cell>
          <cell r="C22" t="str">
            <v>ПРОИЗВОДСТВЕННОЕ ОБЪЕДИНЕНИЕ "ИЖОРСКИЙ ЗАВОД"</v>
          </cell>
          <cell r="D22">
            <v>816</v>
          </cell>
          <cell r="E22">
            <v>816</v>
          </cell>
          <cell r="F22">
            <v>64</v>
          </cell>
        </row>
        <row r="23">
          <cell r="A23" t="str">
            <v>72021</v>
          </cell>
          <cell r="B23" t="str">
            <v>17407697</v>
          </cell>
          <cell r="C23" t="str">
            <v>АООТ "ИЖСТАЛЬ"</v>
          </cell>
          <cell r="D23">
            <v>132</v>
          </cell>
          <cell r="E23">
            <v>138</v>
          </cell>
          <cell r="F23">
            <v>132</v>
          </cell>
          <cell r="G23">
            <v>141</v>
          </cell>
          <cell r="H23">
            <v>138</v>
          </cell>
          <cell r="I23">
            <v>280</v>
          </cell>
          <cell r="J23">
            <v>280</v>
          </cell>
          <cell r="K23">
            <v>141</v>
          </cell>
          <cell r="L23">
            <v>138</v>
          </cell>
        </row>
        <row r="24">
          <cell r="A24" t="str">
            <v>72021</v>
          </cell>
          <cell r="B24" t="str">
            <v>00186447</v>
          </cell>
          <cell r="C24" t="str">
            <v>АООТ"АШИНСКИЙ МЕТАЛЛУРГИЧЕСКИЙ ЗАВОД"</v>
          </cell>
          <cell r="D24">
            <v>68</v>
          </cell>
          <cell r="E24">
            <v>129</v>
          </cell>
          <cell r="F24">
            <v>418</v>
          </cell>
          <cell r="G24">
            <v>70</v>
          </cell>
          <cell r="H24">
            <v>129</v>
          </cell>
          <cell r="I24">
            <v>418</v>
          </cell>
          <cell r="J24">
            <v>129</v>
          </cell>
          <cell r="K24">
            <v>418</v>
          </cell>
          <cell r="L24">
            <v>70</v>
          </cell>
        </row>
        <row r="25">
          <cell r="A25" t="str">
            <v>72021</v>
          </cell>
          <cell r="B25" t="str">
            <v>00186387</v>
          </cell>
          <cell r="C25" t="str">
            <v>АООТ СЕРОВСКИЙ МЕТАЛЛУРГИЧЕСКИЙ ЗАВОД   ИМ.А.К.СЕРОВА</v>
          </cell>
          <cell r="D25">
            <v>475</v>
          </cell>
          <cell r="E25">
            <v>62</v>
          </cell>
          <cell r="F25">
            <v>475</v>
          </cell>
          <cell r="G25">
            <v>62</v>
          </cell>
          <cell r="H25">
            <v>0</v>
          </cell>
          <cell r="I25">
            <v>62</v>
          </cell>
        </row>
        <row r="26">
          <cell r="A26" t="str">
            <v>72021</v>
          </cell>
          <cell r="B26" t="str">
            <v>00281476</v>
          </cell>
          <cell r="C26" t="str">
            <v>АО "УРАЛАСБЕСТ"</v>
          </cell>
          <cell r="D26">
            <v>69</v>
          </cell>
          <cell r="E26">
            <v>204</v>
          </cell>
          <cell r="F26">
            <v>208</v>
          </cell>
          <cell r="G26">
            <v>69</v>
          </cell>
          <cell r="H26">
            <v>204</v>
          </cell>
          <cell r="I26">
            <v>69</v>
          </cell>
          <cell r="J26">
            <v>0</v>
          </cell>
          <cell r="K26">
            <v>204</v>
          </cell>
          <cell r="L26">
            <v>0</v>
          </cell>
          <cell r="M26">
            <v>208</v>
          </cell>
        </row>
        <row r="27">
          <cell r="A27" t="str">
            <v>72021</v>
          </cell>
          <cell r="B27" t="str">
            <v>01030902</v>
          </cell>
          <cell r="C27" t="str">
            <v>МОСКОВСКАЯ КОНТОРА МАТЕРИАЛЬНО-ТЕХНИЧЕСКОГО СНАБЖЕНИЯ НОГИНСКИЙ Р-Н СТ ФРЯЗЕВО</v>
          </cell>
          <cell r="D27">
            <v>70</v>
          </cell>
          <cell r="E27">
            <v>68</v>
          </cell>
          <cell r="F27">
            <v>68</v>
          </cell>
          <cell r="G27">
            <v>68</v>
          </cell>
          <cell r="H27">
            <v>69</v>
          </cell>
          <cell r="I27">
            <v>68</v>
          </cell>
          <cell r="J27">
            <v>69</v>
          </cell>
        </row>
        <row r="28">
          <cell r="A28" t="str">
            <v>72021</v>
          </cell>
          <cell r="B28" t="str">
            <v>12739354</v>
          </cell>
          <cell r="C28" t="str">
            <v>АООТ ТОГОВЫЙ ДОМ "БЕЛОРЕЦКИЙ"</v>
          </cell>
          <cell r="D28">
            <v>68</v>
          </cell>
          <cell r="E28">
            <v>68</v>
          </cell>
          <cell r="F28">
            <v>68</v>
          </cell>
          <cell r="G28">
            <v>68</v>
          </cell>
          <cell r="H28">
            <v>333</v>
          </cell>
          <cell r="I28">
            <v>0</v>
          </cell>
          <cell r="J28">
            <v>0</v>
          </cell>
          <cell r="K28">
            <v>333</v>
          </cell>
        </row>
        <row r="29">
          <cell r="A29" t="str">
            <v>72021</v>
          </cell>
          <cell r="B29" t="str">
            <v>02921052</v>
          </cell>
          <cell r="C29" t="str">
            <v>АОЗТ "ВИМКОМ"</v>
          </cell>
          <cell r="D29">
            <v>61</v>
          </cell>
          <cell r="E29">
            <v>61</v>
          </cell>
          <cell r="F29">
            <v>61</v>
          </cell>
          <cell r="G29">
            <v>138</v>
          </cell>
          <cell r="H29">
            <v>61</v>
          </cell>
          <cell r="I29">
            <v>206</v>
          </cell>
          <cell r="J29">
            <v>206</v>
          </cell>
          <cell r="K29">
            <v>138</v>
          </cell>
        </row>
        <row r="30">
          <cell r="A30" t="str">
            <v>72021</v>
          </cell>
          <cell r="B30" t="str">
            <v>36474185</v>
          </cell>
          <cell r="C30" t="str">
            <v>ООО "СММ-ТРАНС"</v>
          </cell>
          <cell r="D30">
            <v>414</v>
          </cell>
          <cell r="E30">
            <v>414</v>
          </cell>
          <cell r="F30">
            <v>0</v>
          </cell>
          <cell r="G30">
            <v>0</v>
          </cell>
          <cell r="H30">
            <v>0</v>
          </cell>
          <cell r="I30">
            <v>0</v>
          </cell>
          <cell r="J30">
            <v>414</v>
          </cell>
        </row>
        <row r="31">
          <cell r="A31" t="str">
            <v>72021</v>
          </cell>
          <cell r="B31" t="str">
            <v>00491742</v>
          </cell>
          <cell r="C31" t="str">
            <v>НОВОСИБИРСКИЙ СТРЕЛОЧНЫЙ ЗАВОД</v>
          </cell>
          <cell r="D31">
            <v>66</v>
          </cell>
          <cell r="E31">
            <v>330</v>
          </cell>
          <cell r="F31">
            <v>330</v>
          </cell>
          <cell r="G31">
            <v>0</v>
          </cell>
          <cell r="H31">
            <v>330</v>
          </cell>
        </row>
        <row r="32">
          <cell r="A32" t="str">
            <v>72021</v>
          </cell>
          <cell r="B32" t="str">
            <v>00186252</v>
          </cell>
          <cell r="C32" t="str">
            <v>СУЛИНСКИЙ МЕТАЛЛУРГИЧЕСКИЙ ЗАВОД</v>
          </cell>
          <cell r="D32">
            <v>56</v>
          </cell>
          <cell r="E32">
            <v>62</v>
          </cell>
          <cell r="F32">
            <v>225</v>
          </cell>
          <cell r="G32">
            <v>28</v>
          </cell>
          <cell r="H32">
            <v>56</v>
          </cell>
          <cell r="I32">
            <v>62</v>
          </cell>
          <cell r="J32">
            <v>225</v>
          </cell>
          <cell r="K32">
            <v>62</v>
          </cell>
          <cell r="L32">
            <v>225</v>
          </cell>
          <cell r="M32">
            <v>0</v>
          </cell>
          <cell r="N32">
            <v>28</v>
          </cell>
          <cell r="O32">
            <v>134</v>
          </cell>
        </row>
        <row r="33">
          <cell r="A33" t="str">
            <v>72021</v>
          </cell>
          <cell r="B33" t="str">
            <v>00186625</v>
          </cell>
          <cell r="C33" t="str">
            <v>ОАО СЕВЕРСКИЙ ТРУБНЫЙ ЗАВОД</v>
          </cell>
          <cell r="D33">
            <v>208</v>
          </cell>
          <cell r="E33">
            <v>137</v>
          </cell>
          <cell r="F33">
            <v>208</v>
          </cell>
          <cell r="G33">
            <v>208</v>
          </cell>
          <cell r="H33">
            <v>137</v>
          </cell>
        </row>
        <row r="34">
          <cell r="A34" t="str">
            <v>72021</v>
          </cell>
          <cell r="B34" t="str">
            <v>03142640</v>
          </cell>
          <cell r="C34" t="str">
            <v>АО ЗАВОД "ТЕПЛОХОД"</v>
          </cell>
          <cell r="D34">
            <v>69</v>
          </cell>
          <cell r="E34">
            <v>69</v>
          </cell>
          <cell r="F34">
            <v>271</v>
          </cell>
        </row>
        <row r="35">
          <cell r="A35" t="str">
            <v>72021</v>
          </cell>
          <cell r="B35" t="str">
            <v>05757759</v>
          </cell>
          <cell r="C35" t="str">
            <v>ЗАВОД "КРАСНЫЙ ОКТЯБРЬ"</v>
          </cell>
          <cell r="D35">
            <v>132</v>
          </cell>
          <cell r="E35">
            <v>69</v>
          </cell>
          <cell r="F35">
            <v>69</v>
          </cell>
          <cell r="G35">
            <v>69</v>
          </cell>
          <cell r="H35">
            <v>132</v>
          </cell>
          <cell r="I35">
            <v>69</v>
          </cell>
          <cell r="J35">
            <v>69</v>
          </cell>
          <cell r="K35">
            <v>69</v>
          </cell>
          <cell r="L35">
            <v>69</v>
          </cell>
          <cell r="M35">
            <v>0</v>
          </cell>
          <cell r="N35">
            <v>0</v>
          </cell>
          <cell r="O35">
            <v>67</v>
          </cell>
        </row>
        <row r="36">
          <cell r="A36" t="str">
            <v>72021</v>
          </cell>
          <cell r="B36" t="str">
            <v>31548223</v>
          </cell>
          <cell r="C36" t="str">
            <v>АОЗТ "КАМАСТАЛЬ"</v>
          </cell>
          <cell r="D36">
            <v>133</v>
          </cell>
          <cell r="E36">
            <v>69</v>
          </cell>
          <cell r="F36">
            <v>65</v>
          </cell>
          <cell r="G36">
            <v>69</v>
          </cell>
          <cell r="H36">
            <v>133</v>
          </cell>
          <cell r="I36">
            <v>69</v>
          </cell>
          <cell r="J36">
            <v>65</v>
          </cell>
          <cell r="K36">
            <v>69</v>
          </cell>
        </row>
        <row r="37">
          <cell r="A37" t="str">
            <v>72021</v>
          </cell>
          <cell r="B37" t="str">
            <v>05764765</v>
          </cell>
          <cell r="C37" t="str">
            <v>ОСКОЛЬСКИЙ ЗАВОД МЕТАЛЛУРГИЧЕСКОГО МАШИНОСТРОЕНИЯ</v>
          </cell>
          <cell r="D37">
            <v>37</v>
          </cell>
          <cell r="E37">
            <v>37</v>
          </cell>
          <cell r="F37">
            <v>19</v>
          </cell>
          <cell r="G37">
            <v>38</v>
          </cell>
          <cell r="H37">
            <v>31</v>
          </cell>
          <cell r="I37">
            <v>14</v>
          </cell>
          <cell r="J37">
            <v>48</v>
          </cell>
          <cell r="K37">
            <v>18</v>
          </cell>
          <cell r="L37">
            <v>77</v>
          </cell>
          <cell r="M37">
            <v>7</v>
          </cell>
          <cell r="N37">
            <v>0</v>
          </cell>
          <cell r="O37">
            <v>7</v>
          </cell>
        </row>
        <row r="38">
          <cell r="A38" t="str">
            <v>72021</v>
          </cell>
          <cell r="B38" t="str">
            <v>11338363</v>
          </cell>
          <cell r="C38" t="str">
            <v>АКЦИОНЕРНАЯ КОМПАНИЯ "ИНТЕРМЕТСЕРВИС"</v>
          </cell>
          <cell r="D38">
            <v>265</v>
          </cell>
          <cell r="E38">
            <v>265</v>
          </cell>
          <cell r="F38">
            <v>265</v>
          </cell>
        </row>
        <row r="39">
          <cell r="A39" t="str">
            <v>72021</v>
          </cell>
          <cell r="B39" t="str">
            <v>20879520</v>
          </cell>
          <cell r="C39" t="str">
            <v>ЗАО"УРАЛМАШ-МЕТАЛЛУРГ"</v>
          </cell>
          <cell r="D39">
            <v>262</v>
          </cell>
        </row>
        <row r="40">
          <cell r="A40" t="str">
            <v>72021</v>
          </cell>
          <cell r="B40" t="str">
            <v>07511608</v>
          </cell>
          <cell r="C40" t="str">
            <v>БИЙСКИЙ ОЛЕУМНЫЙ ЗАВОД</v>
          </cell>
          <cell r="D40">
            <v>122</v>
          </cell>
          <cell r="E40">
            <v>62</v>
          </cell>
          <cell r="F40">
            <v>61</v>
          </cell>
          <cell r="G40">
            <v>61</v>
          </cell>
          <cell r="H40">
            <v>0</v>
          </cell>
          <cell r="I40">
            <v>0</v>
          </cell>
          <cell r="J40">
            <v>0</v>
          </cell>
          <cell r="K40">
            <v>0</v>
          </cell>
          <cell r="L40">
            <v>61</v>
          </cell>
        </row>
        <row r="41">
          <cell r="A41" t="str">
            <v>72021</v>
          </cell>
          <cell r="B41" t="str">
            <v>33082214</v>
          </cell>
          <cell r="C41" t="str">
            <v>ПРЕДПРИЯТИЕ С ИНОСТРАННЫМИ ИНВЕСТИЦИЯМИ ЗАО "ЗАВОД СВАРОЧНЫХ ЭЛЕКТРОДОВ СИБЭС"</v>
          </cell>
          <cell r="D41">
            <v>61</v>
          </cell>
          <cell r="E41">
            <v>183</v>
          </cell>
          <cell r="F41">
            <v>183</v>
          </cell>
          <cell r="G41">
            <v>0</v>
          </cell>
          <cell r="H41">
            <v>0</v>
          </cell>
          <cell r="I41">
            <v>0</v>
          </cell>
          <cell r="J41">
            <v>0</v>
          </cell>
          <cell r="K41">
            <v>0</v>
          </cell>
          <cell r="L41">
            <v>183</v>
          </cell>
        </row>
        <row r="42">
          <cell r="A42" t="str">
            <v>72021</v>
          </cell>
          <cell r="B42" t="str">
            <v>00210571</v>
          </cell>
          <cell r="C42" t="str">
            <v>АО УРАЛМАШ</v>
          </cell>
          <cell r="D42">
            <v>141</v>
          </cell>
          <cell r="E42">
            <v>69</v>
          </cell>
          <cell r="F42">
            <v>141</v>
          </cell>
          <cell r="G42">
            <v>69</v>
          </cell>
          <cell r="H42">
            <v>141</v>
          </cell>
          <cell r="I42">
            <v>0</v>
          </cell>
          <cell r="J42">
            <v>69</v>
          </cell>
        </row>
        <row r="43">
          <cell r="A43" t="str">
            <v>72021</v>
          </cell>
          <cell r="B43" t="str">
            <v>00187330</v>
          </cell>
          <cell r="C43" t="str">
            <v>КУШВИНСКИЙ ОПЫТНО-ЭКСПЕРИМЕНТАЛЬНЫЙ ЗАВОД СПЕЦИАЛЬНОГО ТРАНСПОРТНОГО ОБОРУДОВАНИ</v>
          </cell>
          <cell r="D43">
            <v>69</v>
          </cell>
          <cell r="E43">
            <v>138</v>
          </cell>
          <cell r="F43">
            <v>69</v>
          </cell>
          <cell r="G43">
            <v>138</v>
          </cell>
          <cell r="H43">
            <v>0</v>
          </cell>
          <cell r="I43">
            <v>0</v>
          </cell>
          <cell r="J43">
            <v>69</v>
          </cell>
          <cell r="K43">
            <v>138</v>
          </cell>
        </row>
        <row r="44">
          <cell r="A44" t="str">
            <v>72021</v>
          </cell>
          <cell r="B44" t="str">
            <v>00186223</v>
          </cell>
          <cell r="C44" t="str">
            <v>АООТ "ГМЗ"</v>
          </cell>
          <cell r="D44">
            <v>204</v>
          </cell>
          <cell r="E44">
            <v>204</v>
          </cell>
          <cell r="F44">
            <v>0</v>
          </cell>
          <cell r="G44">
            <v>0</v>
          </cell>
          <cell r="H44">
            <v>0</v>
          </cell>
          <cell r="I44">
            <v>0</v>
          </cell>
          <cell r="J44">
            <v>0</v>
          </cell>
          <cell r="K44">
            <v>0</v>
          </cell>
          <cell r="L44">
            <v>204</v>
          </cell>
        </row>
        <row r="45">
          <cell r="A45" t="str">
            <v>72021</v>
          </cell>
          <cell r="B45" t="str">
            <v>08844200</v>
          </cell>
          <cell r="C45" t="str">
            <v>ЗАО "МЕТАЛЛУРГИЧЕСКИЙ ЗАВОД"ПЕТРОСТАЛЬ"</v>
          </cell>
          <cell r="D45">
            <v>69</v>
          </cell>
          <cell r="E45">
            <v>65</v>
          </cell>
          <cell r="F45">
            <v>70</v>
          </cell>
          <cell r="G45">
            <v>69</v>
          </cell>
          <cell r="H45">
            <v>65</v>
          </cell>
          <cell r="I45">
            <v>70</v>
          </cell>
          <cell r="J45">
            <v>69</v>
          </cell>
          <cell r="K45">
            <v>0</v>
          </cell>
          <cell r="L45">
            <v>65</v>
          </cell>
          <cell r="M45">
            <v>0</v>
          </cell>
          <cell r="N45">
            <v>70</v>
          </cell>
        </row>
        <row r="46">
          <cell r="A46" t="str">
            <v>72021</v>
          </cell>
          <cell r="B46" t="str">
            <v>05015331</v>
          </cell>
          <cell r="C46" t="str">
            <v>АООТ "ПОДОЛЬСКИЙ МАШИНОСТРОИТЕЛЬНЫЙ ЗАВОД"</v>
          </cell>
          <cell r="D46">
            <v>137</v>
          </cell>
          <cell r="E46">
            <v>10</v>
          </cell>
        </row>
        <row r="47">
          <cell r="A47" t="str">
            <v>72021</v>
          </cell>
          <cell r="B47" t="str">
            <v>05757848</v>
          </cell>
          <cell r="C47" t="str">
            <v>АО "ВЫКСУНСКИЙ МЕТАЛЛУРГИЧЕСКИЙ ЗАВОД"</v>
          </cell>
          <cell r="D47">
            <v>139</v>
          </cell>
          <cell r="E47">
            <v>139</v>
          </cell>
          <cell r="F47">
            <v>0</v>
          </cell>
          <cell r="G47">
            <v>0</v>
          </cell>
          <cell r="H47">
            <v>0</v>
          </cell>
          <cell r="I47">
            <v>139</v>
          </cell>
        </row>
        <row r="48">
          <cell r="A48" t="str">
            <v>72021</v>
          </cell>
          <cell r="B48" t="str">
            <v>01232385</v>
          </cell>
          <cell r="C48" t="str">
            <v>АО ЦПТК"ЧЕЛЯБМЕТАЛЛУРГСТРОЙ"</v>
          </cell>
          <cell r="D48">
            <v>136</v>
          </cell>
        </row>
        <row r="49">
          <cell r="A49" t="str">
            <v>72021</v>
          </cell>
          <cell r="B49" t="str">
            <v>00186430</v>
          </cell>
          <cell r="C49" t="str">
            <v>АО"ЗЛАТОУСТОВСКИЙ МЕТАЛЛУРГИЧЕСКИЙ ЗАВОД</v>
          </cell>
          <cell r="D49">
            <v>135</v>
          </cell>
          <cell r="E49">
            <v>135</v>
          </cell>
          <cell r="F49">
            <v>0</v>
          </cell>
          <cell r="G49">
            <v>0</v>
          </cell>
          <cell r="H49">
            <v>0</v>
          </cell>
          <cell r="I49">
            <v>0</v>
          </cell>
          <cell r="J49">
            <v>0</v>
          </cell>
          <cell r="K49">
            <v>135</v>
          </cell>
        </row>
        <row r="50">
          <cell r="A50" t="str">
            <v>72021</v>
          </cell>
          <cell r="B50" t="str">
            <v>07539647</v>
          </cell>
          <cell r="C50" t="str">
            <v>З-Д ТРАНСПОРТНОГО МАШИНОСТРОЕНИЯ</v>
          </cell>
          <cell r="D50">
            <v>65</v>
          </cell>
          <cell r="E50">
            <v>64</v>
          </cell>
          <cell r="F50">
            <v>65</v>
          </cell>
          <cell r="G50">
            <v>64</v>
          </cell>
          <cell r="H50">
            <v>0</v>
          </cell>
          <cell r="I50">
            <v>0</v>
          </cell>
          <cell r="J50">
            <v>65</v>
          </cell>
          <cell r="K50">
            <v>64</v>
          </cell>
        </row>
        <row r="51">
          <cell r="A51" t="str">
            <v>72021</v>
          </cell>
          <cell r="B51" t="str">
            <v>05744403</v>
          </cell>
          <cell r="C51" t="str">
            <v>П/О "ЭЛЕКТРОСТАЛЬТЯЖМАШ"</v>
          </cell>
          <cell r="D51">
            <v>10</v>
          </cell>
          <cell r="E51">
            <v>64</v>
          </cell>
          <cell r="F51">
            <v>10</v>
          </cell>
          <cell r="G51">
            <v>10</v>
          </cell>
          <cell r="H51">
            <v>64</v>
          </cell>
          <cell r="I51">
            <v>10</v>
          </cell>
          <cell r="J51">
            <v>64</v>
          </cell>
          <cell r="K51">
            <v>0</v>
          </cell>
          <cell r="L51">
            <v>0</v>
          </cell>
          <cell r="M51">
            <v>0</v>
          </cell>
          <cell r="N51">
            <v>0</v>
          </cell>
          <cell r="O51">
            <v>10</v>
          </cell>
        </row>
        <row r="52">
          <cell r="A52" t="str">
            <v>72021</v>
          </cell>
          <cell r="B52" t="str">
            <v>04856985</v>
          </cell>
          <cell r="C52" t="str">
            <v>АООТ ККПК "КРАСНОДАРГЛАВСНАБ"</v>
          </cell>
          <cell r="D52">
            <v>70</v>
          </cell>
          <cell r="E52">
            <v>70</v>
          </cell>
          <cell r="F52">
            <v>0</v>
          </cell>
          <cell r="G52">
            <v>70</v>
          </cell>
        </row>
        <row r="53">
          <cell r="A53" t="str">
            <v>72021</v>
          </cell>
          <cell r="B53" t="str">
            <v>36942054</v>
          </cell>
          <cell r="C53" t="str">
            <v>АОЗТ "ТАГАНАЙ МЕТАЛЛЬ ВЕРКЕ"</v>
          </cell>
          <cell r="D53">
            <v>70</v>
          </cell>
          <cell r="E53">
            <v>70</v>
          </cell>
          <cell r="F53">
            <v>0</v>
          </cell>
          <cell r="G53">
            <v>0</v>
          </cell>
          <cell r="H53">
            <v>70</v>
          </cell>
        </row>
        <row r="54">
          <cell r="A54" t="str">
            <v>72021</v>
          </cell>
          <cell r="B54" t="str">
            <v>00187240</v>
          </cell>
          <cell r="C54" t="str">
            <v>МАГНИТОГОРСКИЙ МЕТИЗНО-МЕТАЛЛУРГИЧЕСКИЙ ЗАВОД (АОО)</v>
          </cell>
          <cell r="D54">
            <v>69</v>
          </cell>
          <cell r="E54">
            <v>69</v>
          </cell>
          <cell r="F54">
            <v>0</v>
          </cell>
          <cell r="G54">
            <v>69</v>
          </cell>
        </row>
        <row r="55">
          <cell r="A55" t="str">
            <v>72021</v>
          </cell>
          <cell r="B55" t="str">
            <v>05785187</v>
          </cell>
          <cell r="C55" t="str">
            <v>АО "НОРИЛЬСКИЙ ГОРНО-МЕТАЛЛУРГИЧЕСКИЙ КОМБИНАТ ИМ.А.П. ЗАВЕНЯГИНА"</v>
          </cell>
          <cell r="D55">
            <v>69</v>
          </cell>
          <cell r="E55">
            <v>69</v>
          </cell>
          <cell r="F55">
            <v>0</v>
          </cell>
          <cell r="G55">
            <v>0</v>
          </cell>
          <cell r="H55">
            <v>0</v>
          </cell>
          <cell r="I55">
            <v>0</v>
          </cell>
          <cell r="J55">
            <v>0</v>
          </cell>
          <cell r="K55">
            <v>0</v>
          </cell>
          <cell r="L55">
            <v>69</v>
          </cell>
        </row>
        <row r="56">
          <cell r="A56" t="str">
            <v>72021</v>
          </cell>
          <cell r="B56" t="str">
            <v>27893977</v>
          </cell>
          <cell r="C56" t="str">
            <v>АКЦИОНЕРНОЕ ОБЩЕСТВО ЗАКРЫТОГО ТИПА "ТЕХНОЛОГИЯ"</v>
          </cell>
          <cell r="D56">
            <v>69</v>
          </cell>
          <cell r="E56">
            <v>69</v>
          </cell>
          <cell r="F56">
            <v>0</v>
          </cell>
          <cell r="G56">
            <v>0</v>
          </cell>
          <cell r="H56">
            <v>0</v>
          </cell>
          <cell r="I56">
            <v>0</v>
          </cell>
          <cell r="J56">
            <v>0</v>
          </cell>
          <cell r="K56">
            <v>0</v>
          </cell>
          <cell r="L56">
            <v>69</v>
          </cell>
        </row>
        <row r="57">
          <cell r="A57" t="str">
            <v>72021</v>
          </cell>
          <cell r="B57" t="str">
            <v>00186329</v>
          </cell>
          <cell r="C57" t="str">
            <v>АООТ "ОМУТНИНСКИЙ МЕТАЛЛУРГИЧЕСКИЙ ЗАВОД"</v>
          </cell>
          <cell r="D57">
            <v>68</v>
          </cell>
          <cell r="E57">
            <v>68</v>
          </cell>
        </row>
        <row r="58">
          <cell r="A58" t="str">
            <v>72021</v>
          </cell>
          <cell r="B58" t="str">
            <v>00108387</v>
          </cell>
          <cell r="C58" t="str">
            <v>АООТ СУЗМК</v>
          </cell>
          <cell r="D58">
            <v>66</v>
          </cell>
          <cell r="E58">
            <v>66</v>
          </cell>
          <cell r="F58">
            <v>0</v>
          </cell>
          <cell r="G58">
            <v>0</v>
          </cell>
          <cell r="H58">
            <v>0</v>
          </cell>
          <cell r="I58">
            <v>0</v>
          </cell>
          <cell r="J58">
            <v>66</v>
          </cell>
        </row>
        <row r="59">
          <cell r="A59" t="str">
            <v>72021</v>
          </cell>
          <cell r="B59" t="str">
            <v>00186341</v>
          </cell>
          <cell r="C59" t="str">
            <v>АКЦИОНЕРНОЕ ОБЩЕСТВО "ЧУСОВСКОЙ МЕТАЛЛУРГИЧЕСКИЙ ЗАВОД"</v>
          </cell>
          <cell r="D59">
            <v>66</v>
          </cell>
        </row>
        <row r="60">
          <cell r="A60" t="str">
            <v>72021</v>
          </cell>
          <cell r="B60" t="str">
            <v>00203938</v>
          </cell>
          <cell r="C60" t="str">
            <v>ПРОИЗВОДСТВЕННОЕ ОБЪЕДИНЕНИЕ "АПАТИТ" ИМ.С.М.КИРОВА</v>
          </cell>
          <cell r="D60">
            <v>66</v>
          </cell>
          <cell r="E60">
            <v>66</v>
          </cell>
          <cell r="F60">
            <v>0</v>
          </cell>
          <cell r="G60">
            <v>0</v>
          </cell>
          <cell r="H60">
            <v>0</v>
          </cell>
          <cell r="I60">
            <v>0</v>
          </cell>
          <cell r="J60">
            <v>0</v>
          </cell>
          <cell r="K60">
            <v>0</v>
          </cell>
          <cell r="L60">
            <v>0</v>
          </cell>
          <cell r="M60">
            <v>0</v>
          </cell>
          <cell r="N60">
            <v>66</v>
          </cell>
        </row>
        <row r="61">
          <cell r="A61" t="str">
            <v>72021</v>
          </cell>
          <cell r="B61" t="str">
            <v>00217780</v>
          </cell>
          <cell r="C61" t="str">
            <v>АО "БОРЕЦ"</v>
          </cell>
          <cell r="D61">
            <v>64</v>
          </cell>
          <cell r="E61">
            <v>64</v>
          </cell>
          <cell r="F61">
            <v>64</v>
          </cell>
        </row>
        <row r="62">
          <cell r="A62" t="str">
            <v>72021</v>
          </cell>
          <cell r="B62" t="str">
            <v>32547036</v>
          </cell>
          <cell r="C62" t="str">
            <v>АОЗТ "ФЕРРОМЕТЭКС"</v>
          </cell>
          <cell r="D62">
            <v>63</v>
          </cell>
          <cell r="E62">
            <v>63</v>
          </cell>
          <cell r="F62">
            <v>0</v>
          </cell>
          <cell r="G62">
            <v>0</v>
          </cell>
          <cell r="H62">
            <v>0</v>
          </cell>
          <cell r="I62">
            <v>0</v>
          </cell>
          <cell r="J62">
            <v>0</v>
          </cell>
          <cell r="K62">
            <v>0</v>
          </cell>
          <cell r="L62">
            <v>0</v>
          </cell>
          <cell r="M62">
            <v>63</v>
          </cell>
        </row>
        <row r="63">
          <cell r="A63" t="str">
            <v>72021</v>
          </cell>
          <cell r="B63" t="str">
            <v>11076271</v>
          </cell>
          <cell r="C63" t="str">
            <v>"АНТОНИНА"-ООО ПРОИЗВОДСТВЕННО-КОММЕРЧЕСКОЕ ПРЕДПРИЯТИЕ</v>
          </cell>
          <cell r="D63">
            <v>62</v>
          </cell>
          <cell r="E63">
            <v>62</v>
          </cell>
          <cell r="F63">
            <v>0</v>
          </cell>
          <cell r="G63">
            <v>0</v>
          </cell>
          <cell r="H63">
            <v>0</v>
          </cell>
          <cell r="I63">
            <v>0</v>
          </cell>
          <cell r="J63">
            <v>0</v>
          </cell>
          <cell r="K63">
            <v>62</v>
          </cell>
        </row>
        <row r="64">
          <cell r="A64" t="str">
            <v>72021</v>
          </cell>
          <cell r="B64" t="str">
            <v>01394544</v>
          </cell>
          <cell r="C64" t="str">
            <v>ЩЕЛКОВСКИЙ ЗАВОД СПЕЦИАЛЬНЫХ МОНТАЖНЫХ ИЗДЕЛИЙ "СПЕЦМОНТАЖИЗДЕЛИЕ" КОНЦЕРНА "СТАЛЬКОНСТРУКЦИЯ" Г ЩЕЛКОВО</v>
          </cell>
          <cell r="D64">
            <v>61</v>
          </cell>
          <cell r="E64">
            <v>61</v>
          </cell>
        </row>
        <row r="65">
          <cell r="A65" t="str">
            <v>72021</v>
          </cell>
          <cell r="B65" t="str">
            <v>05015147</v>
          </cell>
          <cell r="C65" t="str">
            <v>ЭЛЕКТРОМЕТАЛЛУРГИЧЕСКИЙ ЗАВОД "ЭЛЕКТРОСТАЛЬ" ИМ. И.Ф.ТЕВОСЯНА</v>
          </cell>
          <cell r="D65">
            <v>61</v>
          </cell>
          <cell r="E65">
            <v>61</v>
          </cell>
          <cell r="F65">
            <v>61</v>
          </cell>
        </row>
        <row r="66">
          <cell r="A66" t="str">
            <v>72021</v>
          </cell>
          <cell r="B66" t="str">
            <v>07504117</v>
          </cell>
          <cell r="C66" t="str">
            <v>АО "САМЕКО"</v>
          </cell>
          <cell r="D66">
            <v>61</v>
          </cell>
          <cell r="E66">
            <v>61</v>
          </cell>
          <cell r="F66">
            <v>0</v>
          </cell>
          <cell r="G66">
            <v>61</v>
          </cell>
        </row>
        <row r="67">
          <cell r="A67" t="str">
            <v>72021</v>
          </cell>
          <cell r="B67" t="str">
            <v>00491771</v>
          </cell>
          <cell r="C67" t="str">
            <v>АООТ "МУРОМСКИЙ СТРЕЛОЧНЫЙ ЗАВОД"</v>
          </cell>
          <cell r="D67">
            <v>60</v>
          </cell>
          <cell r="E67">
            <v>60</v>
          </cell>
          <cell r="F67">
            <v>0</v>
          </cell>
          <cell r="G67">
            <v>0</v>
          </cell>
          <cell r="H67">
            <v>0</v>
          </cell>
          <cell r="I67">
            <v>0</v>
          </cell>
          <cell r="J67">
            <v>0</v>
          </cell>
          <cell r="K67">
            <v>0</v>
          </cell>
          <cell r="L67">
            <v>0</v>
          </cell>
          <cell r="M67">
            <v>60</v>
          </cell>
        </row>
        <row r="68">
          <cell r="A68" t="str">
            <v>72021</v>
          </cell>
          <cell r="B68" t="str">
            <v>03998231</v>
          </cell>
          <cell r="C68" t="str">
            <v>МОСОБЛСАНТЕХМОНТАЖ-1</v>
          </cell>
          <cell r="D68">
            <v>60</v>
          </cell>
          <cell r="E68">
            <v>60</v>
          </cell>
          <cell r="F68">
            <v>0</v>
          </cell>
          <cell r="G68">
            <v>60</v>
          </cell>
        </row>
        <row r="69">
          <cell r="A69" t="str">
            <v>72021</v>
          </cell>
          <cell r="B69" t="str">
            <v>05785342</v>
          </cell>
          <cell r="C69" t="str">
            <v>АО "ОЛОВЯННЫЙ КОМБИНАТ"</v>
          </cell>
          <cell r="D69">
            <v>15</v>
          </cell>
          <cell r="E69">
            <v>15</v>
          </cell>
          <cell r="F69">
            <v>15</v>
          </cell>
          <cell r="G69">
            <v>15</v>
          </cell>
          <cell r="H69">
            <v>15</v>
          </cell>
          <cell r="I69">
            <v>0</v>
          </cell>
          <cell r="J69">
            <v>0</v>
          </cell>
          <cell r="K69">
            <v>0</v>
          </cell>
          <cell r="L69">
            <v>0</v>
          </cell>
          <cell r="M69">
            <v>0</v>
          </cell>
          <cell r="N69">
            <v>15</v>
          </cell>
        </row>
        <row r="70">
          <cell r="A70" t="str">
            <v>72021</v>
          </cell>
          <cell r="B70" t="str">
            <v>22871563</v>
          </cell>
          <cell r="C70" t="str">
            <v>ТОО "МЕТАЛЛ"</v>
          </cell>
          <cell r="D70">
            <v>7</v>
          </cell>
          <cell r="E70">
            <v>7</v>
          </cell>
          <cell r="F70">
            <v>37</v>
          </cell>
          <cell r="G70">
            <v>0</v>
          </cell>
          <cell r="H70">
            <v>0</v>
          </cell>
          <cell r="I70">
            <v>0</v>
          </cell>
          <cell r="J70">
            <v>37</v>
          </cell>
        </row>
        <row r="71">
          <cell r="A71" t="str">
            <v>72021</v>
          </cell>
          <cell r="B71" t="str">
            <v>05785744</v>
          </cell>
          <cell r="C71" t="str">
            <v>АО "ВЛАДИМРСКИЙ ТРАКТОРНЫЙ ЗАВОД"</v>
          </cell>
          <cell r="D71">
            <v>20</v>
          </cell>
          <cell r="E71">
            <v>20</v>
          </cell>
          <cell r="F71">
            <v>20</v>
          </cell>
          <cell r="G71">
            <v>20</v>
          </cell>
          <cell r="H71">
            <v>0</v>
          </cell>
          <cell r="I71">
            <v>20</v>
          </cell>
        </row>
        <row r="72">
          <cell r="A72" t="str">
            <v>72021</v>
          </cell>
          <cell r="B72" t="str">
            <v>23374281</v>
          </cell>
          <cell r="C72" t="str">
            <v>АОЗТ  СП АРГО</v>
          </cell>
          <cell r="D72">
            <v>40</v>
          </cell>
          <cell r="E72">
            <v>69</v>
          </cell>
          <cell r="F72">
            <v>40</v>
          </cell>
          <cell r="G72">
            <v>69</v>
          </cell>
          <cell r="H72">
            <v>0</v>
          </cell>
          <cell r="I72">
            <v>0</v>
          </cell>
          <cell r="J72">
            <v>0</v>
          </cell>
          <cell r="K72">
            <v>0</v>
          </cell>
          <cell r="L72">
            <v>40</v>
          </cell>
          <cell r="M72">
            <v>0</v>
          </cell>
          <cell r="N72">
            <v>0</v>
          </cell>
          <cell r="O72">
            <v>69</v>
          </cell>
        </row>
        <row r="73">
          <cell r="A73" t="str">
            <v>72021</v>
          </cell>
          <cell r="B73" t="str">
            <v>07514512</v>
          </cell>
          <cell r="C73" t="str">
            <v>АООТ "РЫБИНСКИЕ МОТОРЫ"</v>
          </cell>
          <cell r="D73">
            <v>21</v>
          </cell>
          <cell r="E73">
            <v>21</v>
          </cell>
        </row>
        <row r="74">
          <cell r="A74" t="str">
            <v>72021</v>
          </cell>
          <cell r="B74" t="str">
            <v>00187174</v>
          </cell>
          <cell r="C74" t="str">
            <v>А/О ЧЕРЕПОВЕЦКИЙ СТАЛЕПРОКАТНЫЙ ЗАВОД</v>
          </cell>
          <cell r="D74">
            <v>20</v>
          </cell>
        </row>
        <row r="75">
          <cell r="A75" t="str">
            <v>72021</v>
          </cell>
          <cell r="B75" t="str">
            <v>25238412</v>
          </cell>
          <cell r="C75" t="str">
            <v>ТОО "ВИЕСТ"</v>
          </cell>
          <cell r="D75">
            <v>20</v>
          </cell>
          <cell r="E75">
            <v>20</v>
          </cell>
          <cell r="F75">
            <v>0</v>
          </cell>
          <cell r="G75">
            <v>0</v>
          </cell>
          <cell r="H75">
            <v>0</v>
          </cell>
          <cell r="I75">
            <v>0</v>
          </cell>
          <cell r="J75">
            <v>0</v>
          </cell>
          <cell r="K75">
            <v>20</v>
          </cell>
        </row>
        <row r="76">
          <cell r="A76" t="str">
            <v>72021</v>
          </cell>
          <cell r="B76" t="str">
            <v>12141734</v>
          </cell>
          <cell r="C76" t="str">
            <v>МП "КОНТАКТ"</v>
          </cell>
          <cell r="D76">
            <v>18</v>
          </cell>
          <cell r="E76">
            <v>18</v>
          </cell>
          <cell r="F76">
            <v>0</v>
          </cell>
          <cell r="G76">
            <v>18</v>
          </cell>
        </row>
        <row r="77">
          <cell r="A77" t="str">
            <v>72021</v>
          </cell>
          <cell r="B77" t="str">
            <v>22320780</v>
          </cell>
          <cell r="C77" t="str">
            <v>АО "ДОН"</v>
          </cell>
          <cell r="D77">
            <v>17</v>
          </cell>
          <cell r="E77">
            <v>17</v>
          </cell>
          <cell r="F77">
            <v>0</v>
          </cell>
          <cell r="G77">
            <v>17</v>
          </cell>
        </row>
        <row r="78">
          <cell r="A78" t="str">
            <v>72021</v>
          </cell>
          <cell r="B78" t="str">
            <v>05770858</v>
          </cell>
          <cell r="C78" t="str">
            <v>РАЗРЕЗ "БОРОДИНСКИЙ"</v>
          </cell>
          <cell r="D78">
            <v>16</v>
          </cell>
          <cell r="E78">
            <v>16</v>
          </cell>
          <cell r="F78">
            <v>16</v>
          </cell>
        </row>
        <row r="79">
          <cell r="A79" t="str">
            <v>72021</v>
          </cell>
          <cell r="B79" t="str">
            <v>27154292</v>
          </cell>
          <cell r="C79" t="str">
            <v>АО "АТОММАШ"</v>
          </cell>
          <cell r="D79">
            <v>5</v>
          </cell>
          <cell r="E79">
            <v>11</v>
          </cell>
          <cell r="F79">
            <v>5</v>
          </cell>
          <cell r="G79">
            <v>11</v>
          </cell>
          <cell r="H79">
            <v>5</v>
          </cell>
          <cell r="I79">
            <v>0</v>
          </cell>
          <cell r="J79">
            <v>0</v>
          </cell>
          <cell r="K79">
            <v>0</v>
          </cell>
          <cell r="L79">
            <v>11</v>
          </cell>
        </row>
        <row r="80">
          <cell r="A80" t="str">
            <v>72021</v>
          </cell>
          <cell r="B80" t="str">
            <v>40573119</v>
          </cell>
          <cell r="C80" t="str">
            <v>ООО "РОСС-ТЕХНО"</v>
          </cell>
          <cell r="D80">
            <v>4</v>
          </cell>
          <cell r="E80">
            <v>6</v>
          </cell>
          <cell r="F80">
            <v>4</v>
          </cell>
          <cell r="G80">
            <v>6</v>
          </cell>
          <cell r="H80">
            <v>2</v>
          </cell>
        </row>
        <row r="81">
          <cell r="A81" t="str">
            <v>72021</v>
          </cell>
          <cell r="B81">
            <v>11</v>
          </cell>
          <cell r="C81">
            <v>11</v>
          </cell>
          <cell r="D81">
            <v>0</v>
          </cell>
          <cell r="E81">
            <v>0</v>
          </cell>
          <cell r="F81">
            <v>0</v>
          </cell>
          <cell r="G81">
            <v>0</v>
          </cell>
          <cell r="H81">
            <v>0</v>
          </cell>
          <cell r="I81">
            <v>0</v>
          </cell>
          <cell r="J81">
            <v>0</v>
          </cell>
          <cell r="K81">
            <v>0</v>
          </cell>
          <cell r="L81">
            <v>0</v>
          </cell>
          <cell r="M81">
            <v>11</v>
          </cell>
        </row>
        <row r="82">
          <cell r="A82" t="str">
            <v>72021</v>
          </cell>
          <cell r="B82" t="str">
            <v>39257169</v>
          </cell>
          <cell r="C82" t="str">
            <v>ООО "ВОЛГА-ВЕСТ НН"</v>
          </cell>
          <cell r="D82">
            <v>11</v>
          </cell>
          <cell r="E82">
            <v>11</v>
          </cell>
          <cell r="F82">
            <v>0</v>
          </cell>
          <cell r="G82">
            <v>11</v>
          </cell>
        </row>
        <row r="83">
          <cell r="A83" t="str">
            <v>72021</v>
          </cell>
          <cell r="B83" t="str">
            <v>05749228</v>
          </cell>
          <cell r="C83" t="str">
            <v>БУГУЛЬМИНСКИЙ МЕХАНИЧЕСКИЙ ЗАВОД ОБ"ЕД."ТАТНЕФТЬ"</v>
          </cell>
          <cell r="D83">
            <v>9</v>
          </cell>
          <cell r="E83">
            <v>9</v>
          </cell>
          <cell r="F83">
            <v>0</v>
          </cell>
          <cell r="G83">
            <v>0</v>
          </cell>
          <cell r="H83">
            <v>9</v>
          </cell>
        </row>
        <row r="84">
          <cell r="A84" t="str">
            <v>72021</v>
          </cell>
          <cell r="B84" t="str">
            <v>00210766</v>
          </cell>
          <cell r="C84" t="str">
            <v>АО БМЗ</v>
          </cell>
          <cell r="D84">
            <v>8</v>
          </cell>
          <cell r="E84">
            <v>8</v>
          </cell>
          <cell r="F84">
            <v>3</v>
          </cell>
          <cell r="G84">
            <v>0</v>
          </cell>
          <cell r="H84">
            <v>0</v>
          </cell>
          <cell r="I84">
            <v>0</v>
          </cell>
          <cell r="J84">
            <v>0</v>
          </cell>
          <cell r="K84">
            <v>0</v>
          </cell>
          <cell r="L84">
            <v>0</v>
          </cell>
          <cell r="M84">
            <v>0</v>
          </cell>
          <cell r="N84">
            <v>0</v>
          </cell>
          <cell r="O84">
            <v>3</v>
          </cell>
        </row>
        <row r="85">
          <cell r="A85" t="str">
            <v>72021</v>
          </cell>
          <cell r="B85" t="str">
            <v>21507465</v>
          </cell>
          <cell r="C85" t="str">
            <v>ТОО "ЯШМА"</v>
          </cell>
          <cell r="D85">
            <v>8</v>
          </cell>
          <cell r="E85">
            <v>8</v>
          </cell>
          <cell r="F85">
            <v>0</v>
          </cell>
          <cell r="G85">
            <v>0</v>
          </cell>
          <cell r="H85">
            <v>0</v>
          </cell>
          <cell r="I85">
            <v>0</v>
          </cell>
          <cell r="J85">
            <v>0</v>
          </cell>
          <cell r="K85">
            <v>8</v>
          </cell>
        </row>
        <row r="86">
          <cell r="A86" t="str">
            <v>72021</v>
          </cell>
          <cell r="B86" t="str">
            <v>24687295</v>
          </cell>
          <cell r="C86" t="str">
            <v>ТОО " ГИДРАВЛИКА"</v>
          </cell>
          <cell r="D86">
            <v>7</v>
          </cell>
          <cell r="E86">
            <v>7</v>
          </cell>
          <cell r="F86">
            <v>0</v>
          </cell>
          <cell r="G86">
            <v>0</v>
          </cell>
          <cell r="H86">
            <v>0</v>
          </cell>
          <cell r="I86">
            <v>0</v>
          </cell>
          <cell r="J86">
            <v>0</v>
          </cell>
          <cell r="K86">
            <v>0</v>
          </cell>
          <cell r="L86">
            <v>0</v>
          </cell>
          <cell r="M86">
            <v>7</v>
          </cell>
        </row>
        <row r="87">
          <cell r="A87" t="str">
            <v>72021</v>
          </cell>
          <cell r="B87" t="str">
            <v>40593062</v>
          </cell>
          <cell r="C87" t="str">
            <v>ООО"ЗАВОД МЕТАЛЛОИЗЕЛИЙ"</v>
          </cell>
          <cell r="D87">
            <v>7</v>
          </cell>
          <cell r="E87">
            <v>20</v>
          </cell>
          <cell r="F87">
            <v>7</v>
          </cell>
          <cell r="G87">
            <v>20</v>
          </cell>
          <cell r="H87">
            <v>0</v>
          </cell>
          <cell r="I87">
            <v>0</v>
          </cell>
          <cell r="J87">
            <v>0</v>
          </cell>
          <cell r="K87">
            <v>7</v>
          </cell>
          <cell r="L87">
            <v>0</v>
          </cell>
          <cell r="M87">
            <v>0</v>
          </cell>
          <cell r="N87">
            <v>0</v>
          </cell>
          <cell r="O87">
            <v>20</v>
          </cell>
        </row>
        <row r="88">
          <cell r="A88" t="str">
            <v>72021</v>
          </cell>
          <cell r="B88" t="str">
            <v>00195771</v>
          </cell>
          <cell r="C88" t="str">
            <v>АО "ПОДОЛЬСКИЙ ЗАВОД ЦВЕТНЫХ МЕТАЛЛОВ"</v>
          </cell>
          <cell r="D88">
            <v>1</v>
          </cell>
          <cell r="E88">
            <v>5</v>
          </cell>
          <cell r="F88">
            <v>1</v>
          </cell>
          <cell r="G88">
            <v>5</v>
          </cell>
          <cell r="H88">
            <v>1</v>
          </cell>
          <cell r="I88">
            <v>0</v>
          </cell>
          <cell r="J88">
            <v>5</v>
          </cell>
        </row>
        <row r="89">
          <cell r="A89" t="str">
            <v>72021</v>
          </cell>
          <cell r="B89" t="str">
            <v>01394703</v>
          </cell>
          <cell r="C89" t="str">
            <v>ЗАВОД "СТРОЙМОНТАЖКОНСТРУКЦИЯ"</v>
          </cell>
          <cell r="D89">
            <v>6</v>
          </cell>
          <cell r="E89">
            <v>6</v>
          </cell>
          <cell r="F89">
            <v>0</v>
          </cell>
          <cell r="G89">
            <v>0</v>
          </cell>
          <cell r="H89">
            <v>0</v>
          </cell>
          <cell r="I89">
            <v>0</v>
          </cell>
          <cell r="J89">
            <v>0</v>
          </cell>
          <cell r="K89">
            <v>0</v>
          </cell>
          <cell r="L89">
            <v>0</v>
          </cell>
          <cell r="M89">
            <v>6</v>
          </cell>
        </row>
        <row r="90">
          <cell r="A90" t="str">
            <v>72021</v>
          </cell>
          <cell r="B90" t="str">
            <v>07515747</v>
          </cell>
          <cell r="C90" t="str">
            <v>КОНСТРУКТОРСКОЕ БЮРО ПРИБОРОСТРОЕНИЯ</v>
          </cell>
          <cell r="D90">
            <v>4</v>
          </cell>
          <cell r="E90">
            <v>4</v>
          </cell>
          <cell r="F90">
            <v>0</v>
          </cell>
          <cell r="G90">
            <v>0</v>
          </cell>
          <cell r="H90">
            <v>0</v>
          </cell>
          <cell r="I90">
            <v>0</v>
          </cell>
          <cell r="J90">
            <v>0</v>
          </cell>
          <cell r="K90">
            <v>0</v>
          </cell>
          <cell r="L90">
            <v>0</v>
          </cell>
          <cell r="M90">
            <v>4</v>
          </cell>
        </row>
        <row r="91">
          <cell r="A91" t="str">
            <v>72021</v>
          </cell>
          <cell r="B91" t="str">
            <v>10964029</v>
          </cell>
          <cell r="C91" t="str">
            <v>ТОО "ФК"</v>
          </cell>
          <cell r="D91">
            <v>4</v>
          </cell>
          <cell r="E91">
            <v>4</v>
          </cell>
          <cell r="F91">
            <v>0</v>
          </cell>
          <cell r="G91">
            <v>0</v>
          </cell>
          <cell r="H91">
            <v>0</v>
          </cell>
          <cell r="I91">
            <v>0</v>
          </cell>
          <cell r="J91">
            <v>0</v>
          </cell>
          <cell r="K91">
            <v>0</v>
          </cell>
          <cell r="L91">
            <v>0</v>
          </cell>
          <cell r="M91">
            <v>4</v>
          </cell>
        </row>
        <row r="92">
          <cell r="A92" t="str">
            <v>72021</v>
          </cell>
          <cell r="B92" t="str">
            <v>00235683</v>
          </cell>
          <cell r="C92" t="str">
            <v>ОАО "УРАЛТРАК"</v>
          </cell>
          <cell r="D92">
            <v>3</v>
          </cell>
          <cell r="E92">
            <v>3</v>
          </cell>
        </row>
        <row r="93">
          <cell r="A93" t="str">
            <v>72021</v>
          </cell>
          <cell r="B93" t="str">
            <v>00395530</v>
          </cell>
          <cell r="C93" t="str">
            <v>ГП "ВОЛГОГРАДМОТОРСЕРВИС"</v>
          </cell>
          <cell r="D93">
            <v>3</v>
          </cell>
        </row>
        <row r="94">
          <cell r="A94" t="str">
            <v>72021</v>
          </cell>
          <cell r="B94" t="str">
            <v>05785678</v>
          </cell>
          <cell r="C94" t="str">
            <v>НОВОРОССИЙСКИЙ ЗАВОД "КРАСНЫЙ ДВИГАТЕЛЬ" УПРАВЛЕНИЯ ПРОИЗВОДСТВА ЗАПАСНЫХ ЧАСТЕЙ И СЕРВИСНОГО ОБСЛУЖИВАНИЯ</v>
          </cell>
          <cell r="D94">
            <v>3</v>
          </cell>
          <cell r="E94">
            <v>3</v>
          </cell>
          <cell r="F94">
            <v>0</v>
          </cell>
          <cell r="G94">
            <v>0</v>
          </cell>
          <cell r="H94">
            <v>0</v>
          </cell>
          <cell r="I94">
            <v>0</v>
          </cell>
          <cell r="J94">
            <v>3</v>
          </cell>
        </row>
        <row r="95">
          <cell r="A95" t="str">
            <v>72021</v>
          </cell>
          <cell r="B95" t="str">
            <v>07625022</v>
          </cell>
          <cell r="C95" t="str">
            <v>АООТ "ВОЛЖСКИЙ МАШИНОСТРОИТЕЛЬНЫЙ ЗАВОД"</v>
          </cell>
          <cell r="D95">
            <v>2</v>
          </cell>
          <cell r="E95">
            <v>2</v>
          </cell>
          <cell r="F95">
            <v>0</v>
          </cell>
          <cell r="G95">
            <v>2</v>
          </cell>
        </row>
        <row r="96">
          <cell r="A96" t="str">
            <v>72021</v>
          </cell>
          <cell r="B96" t="str">
            <v>00217352</v>
          </cell>
          <cell r="C96" t="str">
            <v>АО "ПЕРВОМАЙСКХИММАШ"</v>
          </cell>
          <cell r="D96">
            <v>1</v>
          </cell>
          <cell r="E96">
            <v>1</v>
          </cell>
          <cell r="F96">
            <v>1</v>
          </cell>
        </row>
        <row r="97">
          <cell r="A97" t="str">
            <v>72021</v>
          </cell>
          <cell r="B97" t="str">
            <v>00109205</v>
          </cell>
          <cell r="C97" t="str">
            <v>БЕРЕЗОВСКИЙ ЗАВОД СТРОИТЕЛЬНЫХ КОНСТРУКЦИЙ</v>
          </cell>
          <cell r="D97">
            <v>276</v>
          </cell>
          <cell r="E97">
            <v>276</v>
          </cell>
          <cell r="F97">
            <v>0</v>
          </cell>
          <cell r="G97">
            <v>0</v>
          </cell>
          <cell r="H97">
            <v>0</v>
          </cell>
          <cell r="I97">
            <v>0</v>
          </cell>
          <cell r="J97">
            <v>0</v>
          </cell>
          <cell r="K97">
            <v>0</v>
          </cell>
          <cell r="L97">
            <v>0</v>
          </cell>
          <cell r="M97">
            <v>0</v>
          </cell>
          <cell r="N97">
            <v>0</v>
          </cell>
          <cell r="O97">
            <v>276</v>
          </cell>
        </row>
        <row r="98">
          <cell r="A98" t="str">
            <v>72021</v>
          </cell>
          <cell r="B98" t="str">
            <v>00195375</v>
          </cell>
          <cell r="C98" t="str">
            <v>АООТ КИРОВСКИЙ З-Д ПО ОБРАБОТКЕ ЦВЕТНЫХ МЕТАЛЛОВ</v>
          </cell>
          <cell r="D98">
            <v>10</v>
          </cell>
          <cell r="E98">
            <v>10</v>
          </cell>
          <cell r="F98">
            <v>0</v>
          </cell>
          <cell r="G98">
            <v>0</v>
          </cell>
          <cell r="H98">
            <v>0</v>
          </cell>
          <cell r="I98">
            <v>0</v>
          </cell>
          <cell r="J98">
            <v>0</v>
          </cell>
          <cell r="K98">
            <v>0</v>
          </cell>
          <cell r="L98">
            <v>0</v>
          </cell>
          <cell r="M98">
            <v>0</v>
          </cell>
          <cell r="N98">
            <v>0</v>
          </cell>
          <cell r="O98">
            <v>10</v>
          </cell>
        </row>
        <row r="99">
          <cell r="A99" t="str">
            <v>72021</v>
          </cell>
          <cell r="B99" t="str">
            <v>00545484</v>
          </cell>
          <cell r="C99" t="str">
            <v>АООТ "СОЛИКАМСКИЙ МАГНИЕВЫЙ ЗАВОД"</v>
          </cell>
          <cell r="D99">
            <v>14</v>
          </cell>
          <cell r="E99">
            <v>14</v>
          </cell>
          <cell r="F99">
            <v>0</v>
          </cell>
          <cell r="G99">
            <v>0</v>
          </cell>
          <cell r="H99">
            <v>0</v>
          </cell>
          <cell r="I99">
            <v>0</v>
          </cell>
          <cell r="J99">
            <v>0</v>
          </cell>
          <cell r="K99">
            <v>0</v>
          </cell>
          <cell r="L99">
            <v>0</v>
          </cell>
          <cell r="M99">
            <v>0</v>
          </cell>
          <cell r="N99">
            <v>0</v>
          </cell>
          <cell r="O99">
            <v>14</v>
          </cell>
        </row>
        <row r="100">
          <cell r="A100" t="str">
            <v>72021</v>
          </cell>
          <cell r="B100" t="str">
            <v>01055859</v>
          </cell>
          <cell r="C100" t="str">
            <v>АООТ ЛОСИНООСТРОВСКИЙ ЭЛЕКТРОДНЫЙ ЗАВОД</v>
          </cell>
          <cell r="D100">
            <v>60</v>
          </cell>
          <cell r="E100">
            <v>60</v>
          </cell>
          <cell r="F100">
            <v>0</v>
          </cell>
          <cell r="G100">
            <v>0</v>
          </cell>
          <cell r="H100">
            <v>0</v>
          </cell>
          <cell r="I100">
            <v>0</v>
          </cell>
          <cell r="J100">
            <v>0</v>
          </cell>
          <cell r="K100">
            <v>0</v>
          </cell>
          <cell r="L100">
            <v>0</v>
          </cell>
          <cell r="M100">
            <v>0</v>
          </cell>
          <cell r="N100">
            <v>0</v>
          </cell>
          <cell r="O100">
            <v>60</v>
          </cell>
        </row>
        <row r="101">
          <cell r="A101" t="str">
            <v>72021</v>
          </cell>
          <cell r="B101" t="str">
            <v>05757788</v>
          </cell>
          <cell r="C101" t="str">
            <v>АООТ ГМЗ</v>
          </cell>
          <cell r="D101">
            <v>10</v>
          </cell>
          <cell r="E101">
            <v>10</v>
          </cell>
          <cell r="F101">
            <v>0</v>
          </cell>
          <cell r="G101">
            <v>0</v>
          </cell>
          <cell r="H101">
            <v>0</v>
          </cell>
          <cell r="I101">
            <v>0</v>
          </cell>
          <cell r="J101">
            <v>0</v>
          </cell>
          <cell r="K101">
            <v>0</v>
          </cell>
          <cell r="L101">
            <v>0</v>
          </cell>
          <cell r="M101">
            <v>0</v>
          </cell>
          <cell r="N101">
            <v>0</v>
          </cell>
          <cell r="O101">
            <v>10</v>
          </cell>
        </row>
        <row r="102">
          <cell r="A102" t="str">
            <v>72021</v>
          </cell>
          <cell r="B102" t="str">
            <v>08848824</v>
          </cell>
          <cell r="C102" t="str">
            <v>АО "АМУРСКИЙ СУДОСТРОИТЕЛЬНЫЙ ЗАВОД"</v>
          </cell>
          <cell r="D102">
            <v>4</v>
          </cell>
          <cell r="E102">
            <v>4</v>
          </cell>
          <cell r="F102">
            <v>0</v>
          </cell>
          <cell r="G102">
            <v>0</v>
          </cell>
          <cell r="H102">
            <v>0</v>
          </cell>
          <cell r="I102">
            <v>0</v>
          </cell>
          <cell r="J102">
            <v>0</v>
          </cell>
          <cell r="K102">
            <v>0</v>
          </cell>
          <cell r="L102">
            <v>0</v>
          </cell>
          <cell r="M102">
            <v>0</v>
          </cell>
          <cell r="N102">
            <v>0</v>
          </cell>
          <cell r="O102">
            <v>4</v>
          </cell>
        </row>
        <row r="103">
          <cell r="A103" t="str">
            <v>72021</v>
          </cell>
          <cell r="B103" t="str">
            <v>17519479</v>
          </cell>
          <cell r="C103" t="str">
            <v>ТОО СРФП ФИРМА "ФЕРРОСПЛАВ"</v>
          </cell>
          <cell r="D103">
            <v>64</v>
          </cell>
          <cell r="E103">
            <v>64</v>
          </cell>
          <cell r="F103">
            <v>0</v>
          </cell>
          <cell r="G103">
            <v>0</v>
          </cell>
          <cell r="H103">
            <v>0</v>
          </cell>
          <cell r="I103">
            <v>0</v>
          </cell>
          <cell r="J103">
            <v>0</v>
          </cell>
          <cell r="K103">
            <v>0</v>
          </cell>
          <cell r="L103">
            <v>0</v>
          </cell>
          <cell r="M103">
            <v>0</v>
          </cell>
          <cell r="N103">
            <v>0</v>
          </cell>
          <cell r="O103">
            <v>64</v>
          </cell>
        </row>
        <row r="104">
          <cell r="A104" t="str">
            <v>72021 Всего</v>
          </cell>
          <cell r="B104">
            <v>5344</v>
          </cell>
          <cell r="C104">
            <v>5884</v>
          </cell>
          <cell r="D104">
            <v>5344</v>
          </cell>
          <cell r="E104">
            <v>5884</v>
          </cell>
          <cell r="F104">
            <v>9509</v>
          </cell>
          <cell r="G104">
            <v>15706</v>
          </cell>
          <cell r="H104">
            <v>13147</v>
          </cell>
          <cell r="I104">
            <v>14686</v>
          </cell>
          <cell r="J104">
            <v>18861</v>
          </cell>
          <cell r="K104">
            <v>10268</v>
          </cell>
          <cell r="L104">
            <v>8723</v>
          </cell>
          <cell r="M104">
            <v>6760</v>
          </cell>
          <cell r="N104">
            <v>3721</v>
          </cell>
        </row>
        <row r="105">
          <cell r="A105" t="str">
            <v>72022</v>
          </cell>
          <cell r="B105" t="str">
            <v>05757665</v>
          </cell>
          <cell r="C105" t="str">
            <v>АО "НОВОЛИПЕЦКИЙ МЕТКОМБИНАТ"</v>
          </cell>
          <cell r="D105">
            <v>1971</v>
          </cell>
          <cell r="E105">
            <v>1971</v>
          </cell>
          <cell r="F105">
            <v>1287</v>
          </cell>
          <cell r="G105">
            <v>816</v>
          </cell>
          <cell r="H105">
            <v>131</v>
          </cell>
          <cell r="I105">
            <v>1010</v>
          </cell>
          <cell r="J105">
            <v>1724</v>
          </cell>
          <cell r="K105">
            <v>131</v>
          </cell>
          <cell r="L105">
            <v>1010</v>
          </cell>
          <cell r="M105">
            <v>1786</v>
          </cell>
          <cell r="N105">
            <v>612</v>
          </cell>
          <cell r="O105">
            <v>617</v>
          </cell>
        </row>
        <row r="106">
          <cell r="A106" t="str">
            <v>72022</v>
          </cell>
          <cell r="B106" t="str">
            <v>42744016</v>
          </cell>
          <cell r="C106" t="str">
            <v>ООО "ОРГСИНТЕЗ" МЕЖОТРАСЛЕВОЕ ОПЫТНОЕ ПРЕДПР.</v>
          </cell>
          <cell r="D106">
            <v>1027</v>
          </cell>
          <cell r="E106">
            <v>2200</v>
          </cell>
          <cell r="F106">
            <v>1165</v>
          </cell>
          <cell r="G106">
            <v>3309</v>
          </cell>
          <cell r="H106">
            <v>1027</v>
          </cell>
          <cell r="I106">
            <v>2200</v>
          </cell>
          <cell r="J106">
            <v>1165</v>
          </cell>
          <cell r="K106">
            <v>3309</v>
          </cell>
          <cell r="L106">
            <v>268</v>
          </cell>
          <cell r="M106">
            <v>902</v>
          </cell>
          <cell r="N106">
            <v>346</v>
          </cell>
          <cell r="O106">
            <v>70</v>
          </cell>
        </row>
        <row r="107">
          <cell r="A107" t="str">
            <v>72022</v>
          </cell>
          <cell r="B107" t="str">
            <v>02921052</v>
          </cell>
          <cell r="C107" t="str">
            <v>АОЗТ "ВИМКОМ"</v>
          </cell>
          <cell r="D107">
            <v>545</v>
          </cell>
          <cell r="E107">
            <v>545</v>
          </cell>
          <cell r="F107">
            <v>2036</v>
          </cell>
          <cell r="G107">
            <v>749</v>
          </cell>
          <cell r="H107">
            <v>413</v>
          </cell>
          <cell r="I107">
            <v>551</v>
          </cell>
          <cell r="J107">
            <v>138</v>
          </cell>
          <cell r="K107">
            <v>268</v>
          </cell>
        </row>
        <row r="108">
          <cell r="A108" t="str">
            <v>72022</v>
          </cell>
          <cell r="B108" t="str">
            <v>00186269</v>
          </cell>
          <cell r="C108" t="str">
            <v>НИЖНЕТАГИЛЬСКИЙ МЕТАЛЛУРГИЧЕСКИЙ КОМБИНАТ ИМЕНИ В.И.ЛЕНИНА</v>
          </cell>
          <cell r="D108">
            <v>161</v>
          </cell>
          <cell r="E108">
            <v>1093</v>
          </cell>
          <cell r="F108">
            <v>161</v>
          </cell>
          <cell r="G108">
            <v>1093</v>
          </cell>
          <cell r="H108">
            <v>1624</v>
          </cell>
          <cell r="I108">
            <v>551</v>
          </cell>
          <cell r="J108">
            <v>276</v>
          </cell>
          <cell r="K108">
            <v>44</v>
          </cell>
          <cell r="L108">
            <v>0</v>
          </cell>
          <cell r="M108">
            <v>0</v>
          </cell>
          <cell r="N108">
            <v>0</v>
          </cell>
          <cell r="O108">
            <v>44</v>
          </cell>
        </row>
        <row r="109">
          <cell r="A109" t="str">
            <v>72022</v>
          </cell>
          <cell r="B109" t="str">
            <v>00186217</v>
          </cell>
          <cell r="C109" t="str">
            <v>АООТ "СЕВЕРСТАЛЬ" Г.ЧЕРЕПОВЕЦ</v>
          </cell>
          <cell r="D109">
            <v>1031</v>
          </cell>
          <cell r="E109">
            <v>1478</v>
          </cell>
          <cell r="F109">
            <v>1478</v>
          </cell>
          <cell r="G109">
            <v>1093</v>
          </cell>
        </row>
        <row r="110">
          <cell r="A110" t="str">
            <v>72022</v>
          </cell>
          <cell r="B110" t="str">
            <v>00186602</v>
          </cell>
          <cell r="C110" t="str">
            <v>ТАГАНРОГСКИЙ ОРДЕНА ОКТЯБРЬСКОЙ РЕВОЛЮЦИИ МЕТАЛЛУРГИЧЕСКИЙ ЗАВОД</v>
          </cell>
          <cell r="D110">
            <v>415</v>
          </cell>
          <cell r="E110">
            <v>279</v>
          </cell>
          <cell r="F110">
            <v>544</v>
          </cell>
          <cell r="G110">
            <v>136</v>
          </cell>
          <cell r="H110">
            <v>136</v>
          </cell>
          <cell r="I110">
            <v>201</v>
          </cell>
          <cell r="J110">
            <v>380</v>
          </cell>
          <cell r="K110">
            <v>278</v>
          </cell>
          <cell r="L110">
            <v>138</v>
          </cell>
          <cell r="M110">
            <v>278</v>
          </cell>
          <cell r="N110">
            <v>138</v>
          </cell>
          <cell r="O110">
            <v>278</v>
          </cell>
        </row>
        <row r="111">
          <cell r="A111" t="str">
            <v>72022</v>
          </cell>
          <cell r="B111" t="str">
            <v>00186341</v>
          </cell>
          <cell r="C111" t="str">
            <v>АКЦИОНЕРНОЕ ОБЩЕСТВО "ЧУСОВСКОЙ МЕТАЛЛУРГИЧЕСКИЙ ЗАВОД"</v>
          </cell>
          <cell r="D111">
            <v>70</v>
          </cell>
          <cell r="E111">
            <v>282</v>
          </cell>
          <cell r="F111">
            <v>136</v>
          </cell>
          <cell r="G111">
            <v>199</v>
          </cell>
          <cell r="H111">
            <v>136</v>
          </cell>
          <cell r="I111">
            <v>206</v>
          </cell>
          <cell r="J111">
            <v>199</v>
          </cell>
          <cell r="K111">
            <v>544</v>
          </cell>
          <cell r="L111">
            <v>206</v>
          </cell>
          <cell r="M111">
            <v>0</v>
          </cell>
          <cell r="N111">
            <v>206</v>
          </cell>
        </row>
        <row r="112">
          <cell r="A112" t="str">
            <v>72022</v>
          </cell>
          <cell r="B112" t="str">
            <v>31260143</v>
          </cell>
          <cell r="C112" t="str">
            <v>ТОО "ЛУЧ ЛТД"</v>
          </cell>
          <cell r="D112">
            <v>203</v>
          </cell>
          <cell r="E112">
            <v>604</v>
          </cell>
          <cell r="F112">
            <v>138</v>
          </cell>
          <cell r="G112">
            <v>69</v>
          </cell>
          <cell r="H112">
            <v>207</v>
          </cell>
          <cell r="I112">
            <v>203</v>
          </cell>
          <cell r="J112">
            <v>604</v>
          </cell>
          <cell r="K112">
            <v>138</v>
          </cell>
          <cell r="L112">
            <v>69</v>
          </cell>
          <cell r="M112">
            <v>207</v>
          </cell>
          <cell r="N112">
            <v>69</v>
          </cell>
          <cell r="O112">
            <v>207</v>
          </cell>
        </row>
        <row r="113">
          <cell r="A113" t="str">
            <v>72022</v>
          </cell>
          <cell r="B113" t="str">
            <v>05744892</v>
          </cell>
          <cell r="C113" t="str">
            <v>АООТ"ГАЗ"</v>
          </cell>
          <cell r="D113">
            <v>270</v>
          </cell>
          <cell r="E113">
            <v>270</v>
          </cell>
          <cell r="F113">
            <v>140</v>
          </cell>
          <cell r="G113">
            <v>136</v>
          </cell>
          <cell r="H113">
            <v>140</v>
          </cell>
          <cell r="I113">
            <v>202</v>
          </cell>
          <cell r="J113">
            <v>132</v>
          </cell>
          <cell r="K113">
            <v>128</v>
          </cell>
          <cell r="L113">
            <v>202</v>
          </cell>
        </row>
        <row r="114">
          <cell r="A114" t="str">
            <v>72022</v>
          </cell>
          <cell r="B114" t="str">
            <v>05011965</v>
          </cell>
          <cell r="C114" t="str">
            <v>АООТ "АВТОДИЗЕЛЬ"</v>
          </cell>
          <cell r="D114">
            <v>71</v>
          </cell>
          <cell r="E114">
            <v>346</v>
          </cell>
          <cell r="F114">
            <v>485</v>
          </cell>
          <cell r="G114">
            <v>71</v>
          </cell>
          <cell r="H114">
            <v>346</v>
          </cell>
          <cell r="I114">
            <v>346</v>
          </cell>
          <cell r="J114">
            <v>485</v>
          </cell>
        </row>
        <row r="115">
          <cell r="A115" t="str">
            <v>72022</v>
          </cell>
          <cell r="B115" t="str">
            <v>17407697</v>
          </cell>
          <cell r="C115" t="str">
            <v>АООТ "ИЖСТАЛЬ"</v>
          </cell>
          <cell r="D115">
            <v>408</v>
          </cell>
          <cell r="E115">
            <v>190</v>
          </cell>
          <cell r="F115">
            <v>138</v>
          </cell>
          <cell r="G115">
            <v>69</v>
          </cell>
          <cell r="H115">
            <v>71</v>
          </cell>
          <cell r="I115">
            <v>69</v>
          </cell>
          <cell r="J115">
            <v>69</v>
          </cell>
          <cell r="K115">
            <v>71</v>
          </cell>
        </row>
        <row r="116">
          <cell r="A116" t="str">
            <v>72022</v>
          </cell>
          <cell r="B116" t="str">
            <v>05764417</v>
          </cell>
          <cell r="C116" t="str">
            <v>ПРОИЗВОДСТВЕННОЕ ОБЪЕДИНЕНИЕ "ИЖОРСКИЙ ЗАВОД"</v>
          </cell>
          <cell r="D116">
            <v>482</v>
          </cell>
          <cell r="E116">
            <v>272</v>
          </cell>
          <cell r="F116">
            <v>272</v>
          </cell>
        </row>
        <row r="117">
          <cell r="A117" t="str">
            <v>72022</v>
          </cell>
          <cell r="B117" t="str">
            <v>05799321</v>
          </cell>
          <cell r="C117" t="str">
            <v>АО "БЕЛЭНЕРГОМАШ"</v>
          </cell>
          <cell r="D117">
            <v>343</v>
          </cell>
          <cell r="E117">
            <v>277</v>
          </cell>
          <cell r="F117">
            <v>343</v>
          </cell>
          <cell r="G117">
            <v>277</v>
          </cell>
          <cell r="H117">
            <v>65</v>
          </cell>
          <cell r="I117">
            <v>0</v>
          </cell>
          <cell r="J117">
            <v>0</v>
          </cell>
          <cell r="K117">
            <v>65</v>
          </cell>
        </row>
        <row r="118">
          <cell r="A118" t="str">
            <v>72022</v>
          </cell>
          <cell r="B118" t="str">
            <v>05757676</v>
          </cell>
          <cell r="C118" t="str">
            <v>АО ЗАПАДНО-СИБИРСКИЙ МЕТАЛЛУРГИЧЕСКИЙ КОМБИНАТ</v>
          </cell>
          <cell r="D118">
            <v>616</v>
          </cell>
          <cell r="E118">
            <v>616</v>
          </cell>
          <cell r="F118">
            <v>0</v>
          </cell>
          <cell r="G118">
            <v>616</v>
          </cell>
        </row>
        <row r="119">
          <cell r="A119" t="str">
            <v>72022</v>
          </cell>
          <cell r="B119" t="str">
            <v>10836194</v>
          </cell>
          <cell r="C119" t="str">
            <v>АО "КИРОВСКИЙ ЗАВОД"</v>
          </cell>
          <cell r="D119">
            <v>65</v>
          </cell>
          <cell r="E119">
            <v>64</v>
          </cell>
          <cell r="F119">
            <v>69</v>
          </cell>
          <cell r="G119">
            <v>69</v>
          </cell>
          <cell r="H119">
            <v>69</v>
          </cell>
          <cell r="I119">
            <v>69</v>
          </cell>
          <cell r="J119">
            <v>70</v>
          </cell>
          <cell r="K119">
            <v>69</v>
          </cell>
          <cell r="L119">
            <v>70</v>
          </cell>
          <cell r="M119">
            <v>65</v>
          </cell>
          <cell r="N119">
            <v>65</v>
          </cell>
        </row>
        <row r="120">
          <cell r="A120" t="str">
            <v>72022</v>
          </cell>
          <cell r="B120" t="str">
            <v>07518544</v>
          </cell>
          <cell r="C120" t="str">
            <v>ЗАВОД "ТРАНСМАШ"</v>
          </cell>
          <cell r="D120">
            <v>609</v>
          </cell>
          <cell r="E120">
            <v>609</v>
          </cell>
          <cell r="F120">
            <v>0</v>
          </cell>
          <cell r="G120">
            <v>609</v>
          </cell>
        </row>
        <row r="121">
          <cell r="A121" t="str">
            <v>72022</v>
          </cell>
          <cell r="B121" t="str">
            <v>31548223</v>
          </cell>
          <cell r="C121" t="str">
            <v>АОЗТ "КАМАСТАЛЬ"</v>
          </cell>
          <cell r="D121">
            <v>211</v>
          </cell>
          <cell r="E121">
            <v>69</v>
          </cell>
          <cell r="F121">
            <v>68</v>
          </cell>
          <cell r="G121">
            <v>202</v>
          </cell>
          <cell r="H121">
            <v>211</v>
          </cell>
          <cell r="I121">
            <v>69</v>
          </cell>
          <cell r="J121">
            <v>69</v>
          </cell>
          <cell r="K121">
            <v>202</v>
          </cell>
          <cell r="L121">
            <v>0</v>
          </cell>
          <cell r="M121">
            <v>68</v>
          </cell>
          <cell r="N121">
            <v>202</v>
          </cell>
        </row>
        <row r="122">
          <cell r="A122" t="str">
            <v>72022</v>
          </cell>
          <cell r="B122" t="str">
            <v>00186246</v>
          </cell>
          <cell r="C122" t="str">
            <v>АООТ "НОСТА"</v>
          </cell>
          <cell r="D122">
            <v>403</v>
          </cell>
          <cell r="E122">
            <v>130</v>
          </cell>
          <cell r="F122">
            <v>403</v>
          </cell>
          <cell r="G122">
            <v>130</v>
          </cell>
          <cell r="H122">
            <v>403</v>
          </cell>
          <cell r="I122">
            <v>0</v>
          </cell>
          <cell r="J122">
            <v>0</v>
          </cell>
          <cell r="K122">
            <v>130</v>
          </cell>
        </row>
        <row r="123">
          <cell r="A123" t="str">
            <v>72022</v>
          </cell>
          <cell r="B123" t="str">
            <v>05015147</v>
          </cell>
          <cell r="C123" t="str">
            <v>ЭЛЕКТРОМЕТАЛЛУРГИЧЕСКИЙ ЗАВОД "ЭЛЕКТРОСТАЛЬ" ИМ. И.Ф.ТЕВОСЯНА</v>
          </cell>
          <cell r="D123">
            <v>65</v>
          </cell>
          <cell r="E123">
            <v>138</v>
          </cell>
          <cell r="F123">
            <v>69</v>
          </cell>
          <cell r="G123">
            <v>69</v>
          </cell>
          <cell r="H123">
            <v>139</v>
          </cell>
          <cell r="I123">
            <v>69</v>
          </cell>
          <cell r="J123">
            <v>69</v>
          </cell>
          <cell r="K123">
            <v>139</v>
          </cell>
        </row>
        <row r="124">
          <cell r="A124" t="str">
            <v>72022</v>
          </cell>
          <cell r="B124" t="str">
            <v>00186252</v>
          </cell>
          <cell r="C124" t="str">
            <v>СУЛИНСКИЙ МЕТАЛЛУРГИЧЕСКИЙ ЗАВОД</v>
          </cell>
          <cell r="D124">
            <v>69</v>
          </cell>
          <cell r="E124">
            <v>69</v>
          </cell>
          <cell r="F124">
            <v>134</v>
          </cell>
          <cell r="G124">
            <v>66</v>
          </cell>
          <cell r="H124">
            <v>72</v>
          </cell>
          <cell r="I124">
            <v>65</v>
          </cell>
          <cell r="J124">
            <v>66</v>
          </cell>
          <cell r="K124">
            <v>66</v>
          </cell>
          <cell r="L124">
            <v>69</v>
          </cell>
          <cell r="M124">
            <v>72</v>
          </cell>
          <cell r="N124">
            <v>69</v>
          </cell>
        </row>
        <row r="125">
          <cell r="A125" t="str">
            <v>72022</v>
          </cell>
          <cell r="B125" t="str">
            <v>24073015</v>
          </cell>
          <cell r="C125" t="str">
            <v>АОЗТ "УРАЛАПИС"                         Г.Е.УШАКОВ</v>
          </cell>
          <cell r="D125">
            <v>209</v>
          </cell>
          <cell r="E125">
            <v>138</v>
          </cell>
          <cell r="F125">
            <v>98</v>
          </cell>
          <cell r="G125">
            <v>209</v>
          </cell>
          <cell r="H125">
            <v>138</v>
          </cell>
          <cell r="I125">
            <v>209</v>
          </cell>
          <cell r="J125">
            <v>0</v>
          </cell>
          <cell r="K125">
            <v>138</v>
          </cell>
          <cell r="L125">
            <v>0</v>
          </cell>
          <cell r="M125">
            <v>98</v>
          </cell>
        </row>
        <row r="126">
          <cell r="A126" t="str">
            <v>72022</v>
          </cell>
          <cell r="B126" t="str">
            <v>12154961</v>
          </cell>
          <cell r="C126" t="str">
            <v>АОЗТ"КОМПАНИЯ ДЕРМЕНДЖИ"</v>
          </cell>
          <cell r="D126">
            <v>140</v>
          </cell>
          <cell r="E126">
            <v>139</v>
          </cell>
          <cell r="F126">
            <v>140</v>
          </cell>
        </row>
        <row r="127">
          <cell r="A127" t="str">
            <v>72022</v>
          </cell>
          <cell r="B127" t="str">
            <v>00231277</v>
          </cell>
          <cell r="C127" t="str">
            <v>АО САРАНСКИЙ ЛИТЕЙНЫЙ З-Д "ЦЕНТРОЛИТ"</v>
          </cell>
          <cell r="D127">
            <v>138</v>
          </cell>
          <cell r="E127">
            <v>140</v>
          </cell>
          <cell r="F127">
            <v>134</v>
          </cell>
          <cell r="G127">
            <v>134</v>
          </cell>
          <cell r="H127">
            <v>0</v>
          </cell>
          <cell r="I127">
            <v>0</v>
          </cell>
          <cell r="J127">
            <v>0</v>
          </cell>
          <cell r="K127">
            <v>0</v>
          </cell>
          <cell r="L127">
            <v>134</v>
          </cell>
        </row>
        <row r="128">
          <cell r="A128" t="str">
            <v>72022</v>
          </cell>
          <cell r="B128" t="str">
            <v>05786040</v>
          </cell>
          <cell r="C128" t="str">
            <v>ЧЕБОКСАРСКИЙ АГРЕГАТНЫЙ ЗАВОД</v>
          </cell>
          <cell r="D128">
            <v>65</v>
          </cell>
          <cell r="E128">
            <v>65</v>
          </cell>
          <cell r="F128">
            <v>65</v>
          </cell>
          <cell r="G128">
            <v>274</v>
          </cell>
          <cell r="H128">
            <v>65</v>
          </cell>
          <cell r="I128">
            <v>65</v>
          </cell>
        </row>
        <row r="129">
          <cell r="A129" t="str">
            <v>72022</v>
          </cell>
          <cell r="B129" t="str">
            <v>12462473</v>
          </cell>
          <cell r="C129" t="str">
            <v>АО ОТКРЫТОГО ТИПА ВАНАДИЙ-ТУЛАЧЕРМЕТ</v>
          </cell>
          <cell r="D129">
            <v>65</v>
          </cell>
          <cell r="E129">
            <v>65</v>
          </cell>
          <cell r="F129">
            <v>65</v>
          </cell>
          <cell r="G129">
            <v>132</v>
          </cell>
          <cell r="H129">
            <v>69</v>
          </cell>
          <cell r="I129">
            <v>69</v>
          </cell>
          <cell r="J129">
            <v>69</v>
          </cell>
        </row>
        <row r="130">
          <cell r="A130" t="str">
            <v>72022</v>
          </cell>
          <cell r="B130" t="str">
            <v>00187895</v>
          </cell>
          <cell r="C130" t="str">
            <v>АКЦИОНЕРНОЕ ОБЩЕСТВО ОТКРЫТОГО ТИПА ОСКОЛЬСКИЙ ЭЛЕКТОРМЕТАЛЛУРГИЧЕСКИЙ КОМБИНАТ</v>
          </cell>
          <cell r="D130">
            <v>128</v>
          </cell>
          <cell r="E130">
            <v>203</v>
          </cell>
          <cell r="F130">
            <v>1029</v>
          </cell>
          <cell r="G130">
            <v>128</v>
          </cell>
          <cell r="H130">
            <v>128</v>
          </cell>
          <cell r="I130">
            <v>1029</v>
          </cell>
          <cell r="J130">
            <v>203</v>
          </cell>
          <cell r="K130">
            <v>0</v>
          </cell>
          <cell r="L130">
            <v>0</v>
          </cell>
          <cell r="M130">
            <v>0</v>
          </cell>
          <cell r="N130">
            <v>0</v>
          </cell>
          <cell r="O130">
            <v>1029</v>
          </cell>
        </row>
        <row r="131">
          <cell r="A131" t="str">
            <v>72022</v>
          </cell>
          <cell r="B131" t="str">
            <v>00288403</v>
          </cell>
          <cell r="C131" t="str">
            <v>АО "КРОНТИФ"-СУКРЕМЛЬСКИЙ ЧУГУНОЛИТЕЙНЫЙЗАВОД</v>
          </cell>
          <cell r="D131">
            <v>65</v>
          </cell>
          <cell r="E131">
            <v>65</v>
          </cell>
          <cell r="F131">
            <v>195</v>
          </cell>
          <cell r="G131">
            <v>65</v>
          </cell>
          <cell r="H131">
            <v>195</v>
          </cell>
        </row>
        <row r="132">
          <cell r="A132" t="str">
            <v>72022</v>
          </cell>
          <cell r="B132" t="str">
            <v>33316959</v>
          </cell>
          <cell r="C132" t="str">
            <v>ТОО ПКП "ВТВ"</v>
          </cell>
          <cell r="D132">
            <v>138</v>
          </cell>
          <cell r="E132">
            <v>140</v>
          </cell>
          <cell r="F132">
            <v>138</v>
          </cell>
          <cell r="G132">
            <v>140</v>
          </cell>
          <cell r="H132">
            <v>0</v>
          </cell>
          <cell r="I132">
            <v>138</v>
          </cell>
          <cell r="J132">
            <v>140</v>
          </cell>
        </row>
        <row r="133">
          <cell r="A133" t="str">
            <v>72022</v>
          </cell>
          <cell r="B133" t="str">
            <v>11850279</v>
          </cell>
          <cell r="C133" t="str">
            <v>ТОО "МЕН"</v>
          </cell>
          <cell r="D133">
            <v>136</v>
          </cell>
          <cell r="E133">
            <v>138</v>
          </cell>
          <cell r="F133">
            <v>136</v>
          </cell>
          <cell r="G133">
            <v>136</v>
          </cell>
          <cell r="H133">
            <v>0</v>
          </cell>
          <cell r="I133">
            <v>0</v>
          </cell>
          <cell r="J133">
            <v>138</v>
          </cell>
        </row>
        <row r="134">
          <cell r="A134" t="str">
            <v>72022</v>
          </cell>
          <cell r="B134" t="str">
            <v>00186387</v>
          </cell>
          <cell r="C134" t="str">
            <v>АООТ СЕРОВСКИЙ МЕТАЛЛУРГИЧЕСКИЙ ЗАВОД   ИМ.А.К.СЕРОВА</v>
          </cell>
          <cell r="D134">
            <v>66</v>
          </cell>
          <cell r="E134">
            <v>69</v>
          </cell>
          <cell r="F134">
            <v>69</v>
          </cell>
          <cell r="G134">
            <v>136</v>
          </cell>
          <cell r="H134">
            <v>0</v>
          </cell>
          <cell r="I134">
            <v>0</v>
          </cell>
          <cell r="J134">
            <v>0</v>
          </cell>
          <cell r="K134">
            <v>0</v>
          </cell>
          <cell r="L134">
            <v>136</v>
          </cell>
        </row>
        <row r="135">
          <cell r="A135" t="str">
            <v>72022</v>
          </cell>
          <cell r="B135" t="str">
            <v>00186571</v>
          </cell>
          <cell r="C135" t="str">
            <v>АООТ "ВОЛЖСКИЙ ТРУБНЫЙ ЗАВОД"</v>
          </cell>
          <cell r="D135">
            <v>259</v>
          </cell>
        </row>
        <row r="136">
          <cell r="A136" t="str">
            <v>72022</v>
          </cell>
          <cell r="B136" t="str">
            <v>00187346</v>
          </cell>
          <cell r="C136" t="str">
            <v>АООТ "УЗММ"</v>
          </cell>
          <cell r="D136">
            <v>199</v>
          </cell>
          <cell r="E136">
            <v>56</v>
          </cell>
          <cell r="F136">
            <v>199</v>
          </cell>
          <cell r="G136">
            <v>199</v>
          </cell>
          <cell r="H136">
            <v>0</v>
          </cell>
          <cell r="I136">
            <v>0</v>
          </cell>
          <cell r="J136">
            <v>0</v>
          </cell>
          <cell r="K136">
            <v>0</v>
          </cell>
          <cell r="L136">
            <v>0</v>
          </cell>
          <cell r="M136">
            <v>56</v>
          </cell>
        </row>
        <row r="137">
          <cell r="A137" t="str">
            <v>72022</v>
          </cell>
          <cell r="B137" t="str">
            <v>05744403</v>
          </cell>
          <cell r="C137" t="str">
            <v>П/О "ЭЛЕКТРОСТАЛЬТЯЖМАШ"</v>
          </cell>
          <cell r="D137">
            <v>138</v>
          </cell>
          <cell r="E137">
            <v>71</v>
          </cell>
          <cell r="F137">
            <v>138</v>
          </cell>
          <cell r="G137">
            <v>71</v>
          </cell>
          <cell r="H137">
            <v>0</v>
          </cell>
          <cell r="I137">
            <v>138</v>
          </cell>
          <cell r="J137">
            <v>71</v>
          </cell>
        </row>
        <row r="138">
          <cell r="A138" t="str">
            <v>72022</v>
          </cell>
          <cell r="B138" t="str">
            <v>26731445</v>
          </cell>
          <cell r="C138" t="str">
            <v>ТОО "КОРУНД"</v>
          </cell>
          <cell r="D138">
            <v>140</v>
          </cell>
          <cell r="E138">
            <v>68</v>
          </cell>
          <cell r="F138">
            <v>140</v>
          </cell>
          <cell r="G138">
            <v>140</v>
          </cell>
          <cell r="H138">
            <v>0</v>
          </cell>
          <cell r="I138">
            <v>0</v>
          </cell>
          <cell r="J138">
            <v>0</v>
          </cell>
          <cell r="K138">
            <v>0</v>
          </cell>
          <cell r="L138">
            <v>68</v>
          </cell>
        </row>
        <row r="139">
          <cell r="A139" t="str">
            <v>72022</v>
          </cell>
          <cell r="B139" t="str">
            <v>36421774</v>
          </cell>
          <cell r="C139" t="str">
            <v>ТОО "УРАЛКОМ ЛТД"</v>
          </cell>
          <cell r="D139">
            <v>139</v>
          </cell>
          <cell r="E139">
            <v>67</v>
          </cell>
          <cell r="F139">
            <v>139</v>
          </cell>
          <cell r="G139">
            <v>67</v>
          </cell>
          <cell r="H139">
            <v>0</v>
          </cell>
          <cell r="I139">
            <v>0</v>
          </cell>
          <cell r="J139">
            <v>0</v>
          </cell>
          <cell r="K139">
            <v>0</v>
          </cell>
          <cell r="L139">
            <v>0</v>
          </cell>
          <cell r="M139">
            <v>139</v>
          </cell>
          <cell r="N139">
            <v>67</v>
          </cell>
        </row>
        <row r="140">
          <cell r="A140" t="str">
            <v>72022</v>
          </cell>
          <cell r="B140" t="str">
            <v>00186447</v>
          </cell>
          <cell r="C140" t="str">
            <v>АООТ"АШИНСКИЙ МЕТАЛЛУРГИЧЕСКИЙ ЗАВОД"</v>
          </cell>
          <cell r="D140">
            <v>204</v>
          </cell>
          <cell r="E140">
            <v>204</v>
          </cell>
          <cell r="F140">
            <v>0</v>
          </cell>
          <cell r="G140">
            <v>0</v>
          </cell>
          <cell r="H140">
            <v>0</v>
          </cell>
          <cell r="I140">
            <v>0</v>
          </cell>
          <cell r="J140">
            <v>0</v>
          </cell>
          <cell r="K140">
            <v>0</v>
          </cell>
          <cell r="L140">
            <v>0</v>
          </cell>
          <cell r="M140">
            <v>204</v>
          </cell>
        </row>
        <row r="141">
          <cell r="A141" t="str">
            <v>72022</v>
          </cell>
          <cell r="B141" t="str">
            <v>00186329</v>
          </cell>
          <cell r="C141" t="str">
            <v>АООТ "ОМУТНИНСКИЙ МЕТАЛЛУРГИЧЕСКИЙ ЗАВОД"</v>
          </cell>
          <cell r="D141">
            <v>65</v>
          </cell>
          <cell r="E141">
            <v>69</v>
          </cell>
          <cell r="F141">
            <v>65</v>
          </cell>
          <cell r="G141">
            <v>69</v>
          </cell>
          <cell r="H141">
            <v>69</v>
          </cell>
          <cell r="I141">
            <v>139</v>
          </cell>
          <cell r="J141">
            <v>69</v>
          </cell>
          <cell r="K141">
            <v>0</v>
          </cell>
          <cell r="L141">
            <v>0</v>
          </cell>
          <cell r="M141">
            <v>0</v>
          </cell>
          <cell r="N141">
            <v>0</v>
          </cell>
          <cell r="O141">
            <v>139</v>
          </cell>
        </row>
        <row r="142">
          <cell r="A142" t="str">
            <v>72022</v>
          </cell>
          <cell r="B142" t="str">
            <v>12739354</v>
          </cell>
          <cell r="C142" t="str">
            <v>АООТ ТОГОВЫЙ ДОМ "БЕЛОРЕЦКИЙ"</v>
          </cell>
          <cell r="D142">
            <v>65</v>
          </cell>
          <cell r="E142">
            <v>69</v>
          </cell>
          <cell r="F142">
            <v>69</v>
          </cell>
          <cell r="G142">
            <v>64</v>
          </cell>
        </row>
        <row r="143">
          <cell r="A143" t="str">
            <v>72022</v>
          </cell>
          <cell r="B143" t="str">
            <v>07518941</v>
          </cell>
          <cell r="C143" t="str">
            <v>ГПО "УРАЛВАГОНЗАВОД" ИМ.Ф.Э.ДЗЕРЖИНСКОГО</v>
          </cell>
          <cell r="D143">
            <v>188</v>
          </cell>
          <cell r="E143">
            <v>188</v>
          </cell>
        </row>
        <row r="144">
          <cell r="A144" t="str">
            <v>72022</v>
          </cell>
          <cell r="B144" t="str">
            <v>00233201</v>
          </cell>
          <cell r="C144" t="str">
            <v>АООТ "МОТОРДЕТАЛЬ"</v>
          </cell>
          <cell r="D144">
            <v>142</v>
          </cell>
          <cell r="E144">
            <v>142</v>
          </cell>
          <cell r="F144">
            <v>0</v>
          </cell>
          <cell r="G144">
            <v>0</v>
          </cell>
          <cell r="H144">
            <v>142</v>
          </cell>
        </row>
        <row r="145">
          <cell r="A145" t="str">
            <v>72022</v>
          </cell>
          <cell r="B145" t="str">
            <v>00288389</v>
          </cell>
          <cell r="C145" t="str">
            <v>АО "ДУМИНИЧСКИЙ ЗАВОД"</v>
          </cell>
          <cell r="D145">
            <v>69</v>
          </cell>
          <cell r="E145">
            <v>69</v>
          </cell>
          <cell r="F145">
            <v>69</v>
          </cell>
          <cell r="G145">
            <v>69</v>
          </cell>
          <cell r="H145">
            <v>0</v>
          </cell>
          <cell r="I145">
            <v>0</v>
          </cell>
          <cell r="J145">
            <v>0</v>
          </cell>
          <cell r="K145">
            <v>0</v>
          </cell>
          <cell r="L145">
            <v>0</v>
          </cell>
          <cell r="M145">
            <v>69</v>
          </cell>
        </row>
        <row r="146">
          <cell r="A146" t="str">
            <v>72022</v>
          </cell>
          <cell r="B146" t="str">
            <v>00512131</v>
          </cell>
          <cell r="C146" t="str">
            <v>АООТ "Н-ТАГИЛЬСКИЙ КОТЕЛЬНОРАДИАТОРНЫЙ ЗАВОД"</v>
          </cell>
          <cell r="D146">
            <v>69</v>
          </cell>
          <cell r="E146">
            <v>69</v>
          </cell>
          <cell r="F146">
            <v>69</v>
          </cell>
          <cell r="G146">
            <v>69</v>
          </cell>
          <cell r="H146">
            <v>0</v>
          </cell>
          <cell r="I146">
            <v>0</v>
          </cell>
          <cell r="J146">
            <v>0</v>
          </cell>
          <cell r="K146">
            <v>0</v>
          </cell>
          <cell r="L146">
            <v>69</v>
          </cell>
        </row>
        <row r="147">
          <cell r="A147" t="str">
            <v>72022</v>
          </cell>
          <cell r="B147" t="str">
            <v>07502319</v>
          </cell>
          <cell r="C147" t="str">
            <v>КУЛЕБАКСКОЕ МЕТАЛЛУРГИЧЕСКОЕ ПП</v>
          </cell>
          <cell r="D147">
            <v>69</v>
          </cell>
          <cell r="E147">
            <v>69</v>
          </cell>
          <cell r="F147">
            <v>69</v>
          </cell>
          <cell r="G147">
            <v>69</v>
          </cell>
          <cell r="H147">
            <v>0</v>
          </cell>
          <cell r="I147">
            <v>69</v>
          </cell>
        </row>
        <row r="148">
          <cell r="A148" t="str">
            <v>72022</v>
          </cell>
          <cell r="B148" t="str">
            <v>05778365</v>
          </cell>
          <cell r="C148" t="str">
            <v>АООТ "ЭЛЕКТРОЦЕНТРОЛИТ" ЧУГУНО-ЛИТЕЙНЫЙ</v>
          </cell>
          <cell r="D148">
            <v>136</v>
          </cell>
          <cell r="E148">
            <v>136</v>
          </cell>
          <cell r="F148">
            <v>136</v>
          </cell>
        </row>
        <row r="149">
          <cell r="A149" t="str">
            <v>72022</v>
          </cell>
          <cell r="B149" t="str">
            <v>24058270</v>
          </cell>
          <cell r="C149" t="str">
            <v>АКЦИОНЕРНОЕ ПРЕДПРИЯТИЕ "УРАЛАПИС"</v>
          </cell>
          <cell r="D149">
            <v>93</v>
          </cell>
          <cell r="E149">
            <v>19</v>
          </cell>
          <cell r="F149">
            <v>21</v>
          </cell>
          <cell r="G149">
            <v>93</v>
          </cell>
          <cell r="H149">
            <v>19</v>
          </cell>
          <cell r="I149">
            <v>21</v>
          </cell>
          <cell r="J149">
            <v>21</v>
          </cell>
        </row>
        <row r="150">
          <cell r="A150" t="str">
            <v>72022</v>
          </cell>
          <cell r="B150" t="str">
            <v>07514512</v>
          </cell>
          <cell r="C150" t="str">
            <v>АООТ "РЫБИНСКИЕ МОТОРЫ"</v>
          </cell>
          <cell r="D150">
            <v>64</v>
          </cell>
          <cell r="E150">
            <v>66</v>
          </cell>
          <cell r="F150">
            <v>64</v>
          </cell>
          <cell r="G150">
            <v>66</v>
          </cell>
          <cell r="H150">
            <v>0</v>
          </cell>
          <cell r="I150">
            <v>64</v>
          </cell>
          <cell r="J150">
            <v>0</v>
          </cell>
          <cell r="K150">
            <v>0</v>
          </cell>
          <cell r="L150">
            <v>0</v>
          </cell>
          <cell r="M150">
            <v>66</v>
          </cell>
        </row>
        <row r="151">
          <cell r="A151" t="str">
            <v>72022</v>
          </cell>
          <cell r="B151" t="str">
            <v>00187330</v>
          </cell>
          <cell r="C151" t="str">
            <v>КУШВИНСКИЙ ОПЫТНО-ЭКСПЕРИМЕНТАЛЬНЫЙ ЗАВОД СПЕЦИАЛЬНОГО ТРАНСПОРТНОГО ОБОРУДОВАНИ</v>
          </cell>
          <cell r="D151">
            <v>68</v>
          </cell>
          <cell r="E151">
            <v>19</v>
          </cell>
          <cell r="F151">
            <v>68</v>
          </cell>
          <cell r="G151">
            <v>19</v>
          </cell>
          <cell r="H151">
            <v>0</v>
          </cell>
          <cell r="I151">
            <v>0</v>
          </cell>
          <cell r="J151">
            <v>0</v>
          </cell>
          <cell r="K151">
            <v>0</v>
          </cell>
          <cell r="L151">
            <v>68</v>
          </cell>
          <cell r="M151">
            <v>0</v>
          </cell>
          <cell r="N151">
            <v>19</v>
          </cell>
        </row>
        <row r="152">
          <cell r="A152" t="str">
            <v>72022</v>
          </cell>
          <cell r="B152" t="str">
            <v>00239936</v>
          </cell>
          <cell r="C152" t="str">
            <v>АО"ЗАВОД ДОРОЖНЫХ МАШИН ИМ.КОЛЮЩЕНКО"</v>
          </cell>
          <cell r="D152">
            <v>71</v>
          </cell>
        </row>
        <row r="153">
          <cell r="A153" t="str">
            <v>72022</v>
          </cell>
          <cell r="B153" t="str">
            <v>05757989</v>
          </cell>
          <cell r="C153" t="str">
            <v>АО "ВЭМЗ"</v>
          </cell>
          <cell r="D153">
            <v>71</v>
          </cell>
          <cell r="E153">
            <v>71</v>
          </cell>
          <cell r="F153">
            <v>0</v>
          </cell>
          <cell r="G153">
            <v>0</v>
          </cell>
          <cell r="H153">
            <v>0</v>
          </cell>
          <cell r="I153">
            <v>0</v>
          </cell>
          <cell r="J153">
            <v>0</v>
          </cell>
          <cell r="K153">
            <v>0</v>
          </cell>
          <cell r="L153">
            <v>71</v>
          </cell>
        </row>
        <row r="154">
          <cell r="A154" t="str">
            <v>72022</v>
          </cell>
          <cell r="B154" t="str">
            <v>07539647</v>
          </cell>
          <cell r="C154" t="str">
            <v>З-Д ТРАНСПОРТНОГО МАШИНОСТРОЕНИЯ</v>
          </cell>
          <cell r="D154">
            <v>71</v>
          </cell>
          <cell r="E154">
            <v>71</v>
          </cell>
          <cell r="F154">
            <v>0</v>
          </cell>
          <cell r="G154">
            <v>0</v>
          </cell>
          <cell r="H154">
            <v>0</v>
          </cell>
          <cell r="I154">
            <v>0</v>
          </cell>
          <cell r="J154">
            <v>71</v>
          </cell>
        </row>
        <row r="155">
          <cell r="A155" t="str">
            <v>72022</v>
          </cell>
          <cell r="B155" t="str">
            <v>04856985</v>
          </cell>
          <cell r="C155" t="str">
            <v>АООТ ККПК "КРАСНОДАРГЛАВСНАБ"</v>
          </cell>
          <cell r="D155">
            <v>70</v>
          </cell>
          <cell r="E155">
            <v>70</v>
          </cell>
          <cell r="F155">
            <v>0</v>
          </cell>
          <cell r="G155">
            <v>70</v>
          </cell>
        </row>
        <row r="156">
          <cell r="A156" t="str">
            <v>72022</v>
          </cell>
          <cell r="B156" t="str">
            <v>00186465</v>
          </cell>
          <cell r="C156" t="str">
            <v>АО "МЕЧЕЛ"</v>
          </cell>
          <cell r="D156">
            <v>69</v>
          </cell>
          <cell r="E156">
            <v>69</v>
          </cell>
        </row>
        <row r="157">
          <cell r="A157" t="str">
            <v>72022</v>
          </cell>
          <cell r="B157" t="str">
            <v>00235683</v>
          </cell>
          <cell r="C157" t="str">
            <v>ОАО "УРАЛТРАК"</v>
          </cell>
          <cell r="D157">
            <v>69</v>
          </cell>
          <cell r="E157">
            <v>69</v>
          </cell>
          <cell r="F157">
            <v>0</v>
          </cell>
          <cell r="G157">
            <v>0</v>
          </cell>
          <cell r="H157">
            <v>0</v>
          </cell>
          <cell r="I157">
            <v>0</v>
          </cell>
          <cell r="J157">
            <v>0</v>
          </cell>
          <cell r="K157">
            <v>69</v>
          </cell>
        </row>
        <row r="158">
          <cell r="A158" t="str">
            <v>72022</v>
          </cell>
          <cell r="B158" t="str">
            <v>05337282</v>
          </cell>
          <cell r="C158" t="str">
            <v>АО "ЛИПЕЦКИЙ ТРУБНЫЙ ЗАВОД".</v>
          </cell>
          <cell r="D158">
            <v>69</v>
          </cell>
        </row>
        <row r="159">
          <cell r="A159" t="str">
            <v>72022</v>
          </cell>
          <cell r="B159" t="str">
            <v>31789116</v>
          </cell>
          <cell r="C159" t="str">
            <v>ТОО "КОРСАР"</v>
          </cell>
          <cell r="D159">
            <v>69</v>
          </cell>
          <cell r="E159">
            <v>69</v>
          </cell>
          <cell r="F159">
            <v>0</v>
          </cell>
          <cell r="G159">
            <v>0</v>
          </cell>
          <cell r="H159">
            <v>0</v>
          </cell>
          <cell r="I159">
            <v>0</v>
          </cell>
          <cell r="J159">
            <v>0</v>
          </cell>
          <cell r="K159">
            <v>0</v>
          </cell>
          <cell r="L159">
            <v>69</v>
          </cell>
        </row>
        <row r="160">
          <cell r="A160" t="str">
            <v>72022</v>
          </cell>
          <cell r="B160" t="str">
            <v>42770396</v>
          </cell>
          <cell r="C160" t="str">
            <v>ООО"КОМПАНИЯ ТРИГОН"</v>
          </cell>
          <cell r="D160">
            <v>69</v>
          </cell>
          <cell r="E160">
            <v>69</v>
          </cell>
          <cell r="F160">
            <v>0</v>
          </cell>
          <cell r="G160">
            <v>0</v>
          </cell>
          <cell r="H160">
            <v>69</v>
          </cell>
        </row>
        <row r="161">
          <cell r="A161" t="str">
            <v>72022</v>
          </cell>
          <cell r="B161" t="str">
            <v>00187317</v>
          </cell>
          <cell r="C161" t="str">
            <v>АООТ "ПЕСКОВСКИЙ ЛИТЕЙНЫЙ ЗАВОД"</v>
          </cell>
          <cell r="D161">
            <v>67</v>
          </cell>
          <cell r="E161">
            <v>67</v>
          </cell>
          <cell r="F161">
            <v>0</v>
          </cell>
          <cell r="G161">
            <v>67</v>
          </cell>
        </row>
        <row r="162">
          <cell r="A162" t="str">
            <v>72022</v>
          </cell>
          <cell r="B162" t="str">
            <v>00210766</v>
          </cell>
          <cell r="C162" t="str">
            <v>АО БМЗ</v>
          </cell>
          <cell r="D162">
            <v>65</v>
          </cell>
          <cell r="E162">
            <v>65</v>
          </cell>
        </row>
        <row r="163">
          <cell r="A163" t="str">
            <v>72022</v>
          </cell>
          <cell r="B163" t="str">
            <v>17804464</v>
          </cell>
          <cell r="C163" t="str">
            <v>ГП "МОСВОДОКАНАЛКОМПЛЕКТ"</v>
          </cell>
          <cell r="D163">
            <v>65</v>
          </cell>
          <cell r="E163">
            <v>42</v>
          </cell>
          <cell r="F163">
            <v>65</v>
          </cell>
          <cell r="G163">
            <v>42</v>
          </cell>
          <cell r="H163">
            <v>0</v>
          </cell>
          <cell r="I163">
            <v>0</v>
          </cell>
          <cell r="J163">
            <v>0</v>
          </cell>
          <cell r="K163">
            <v>0</v>
          </cell>
          <cell r="L163">
            <v>0</v>
          </cell>
          <cell r="M163">
            <v>0</v>
          </cell>
          <cell r="N163">
            <v>0</v>
          </cell>
          <cell r="O163">
            <v>42</v>
          </cell>
        </row>
        <row r="164">
          <cell r="A164" t="str">
            <v>72022</v>
          </cell>
          <cell r="B164" t="str">
            <v>22288088</v>
          </cell>
          <cell r="C164" t="str">
            <v>ТОО "ЛАДА ТРЕСТ"</v>
          </cell>
          <cell r="D164">
            <v>65</v>
          </cell>
          <cell r="E164">
            <v>65</v>
          </cell>
          <cell r="F164">
            <v>0</v>
          </cell>
          <cell r="G164">
            <v>0</v>
          </cell>
          <cell r="H164">
            <v>0</v>
          </cell>
          <cell r="I164">
            <v>0</v>
          </cell>
          <cell r="J164">
            <v>65</v>
          </cell>
        </row>
        <row r="165">
          <cell r="A165" t="str">
            <v>72022</v>
          </cell>
          <cell r="B165" t="str">
            <v>27154292</v>
          </cell>
          <cell r="C165" t="str">
            <v>АО "АТОММАШ"</v>
          </cell>
          <cell r="D165">
            <v>65</v>
          </cell>
          <cell r="E165">
            <v>65</v>
          </cell>
          <cell r="F165">
            <v>0</v>
          </cell>
          <cell r="G165">
            <v>0</v>
          </cell>
          <cell r="H165">
            <v>65</v>
          </cell>
        </row>
        <row r="166">
          <cell r="A166" t="str">
            <v>72022</v>
          </cell>
          <cell r="B166" t="str">
            <v>01030902</v>
          </cell>
          <cell r="C166" t="str">
            <v>МОСКОВСКАЯ КОНТОРА МАТЕРИАЛЬНО-ТЕХНИЧЕСКОГО СНАБЖЕНИЯ НОГИНСКИЙ Р-Н СТ ФРЯЗЕВО</v>
          </cell>
          <cell r="D166">
            <v>64</v>
          </cell>
          <cell r="E166">
            <v>64</v>
          </cell>
          <cell r="F166">
            <v>0</v>
          </cell>
          <cell r="G166">
            <v>0</v>
          </cell>
          <cell r="H166">
            <v>0</v>
          </cell>
          <cell r="I166">
            <v>64</v>
          </cell>
        </row>
        <row r="167">
          <cell r="A167" t="str">
            <v>72022</v>
          </cell>
          <cell r="B167" t="str">
            <v>24237617</v>
          </cell>
          <cell r="C167" t="str">
            <v>АО "ГРАДОСТРОИТЕЛЬ"</v>
          </cell>
          <cell r="D167">
            <v>62</v>
          </cell>
        </row>
        <row r="168">
          <cell r="A168" t="str">
            <v>72022</v>
          </cell>
          <cell r="B168" t="str">
            <v>40356652</v>
          </cell>
          <cell r="C168" t="str">
            <v>ЗАО " ФЕРРОН", Г.МОСКВА,ОЛИМПИЙ-</v>
          </cell>
          <cell r="D168">
            <v>62</v>
          </cell>
          <cell r="E168">
            <v>62</v>
          </cell>
          <cell r="F168">
            <v>0</v>
          </cell>
          <cell r="G168">
            <v>62</v>
          </cell>
        </row>
        <row r="169">
          <cell r="A169" t="str">
            <v>72022</v>
          </cell>
          <cell r="B169" t="str">
            <v>34536999</v>
          </cell>
          <cell r="C169" t="str">
            <v>ГП "МЕТТЕРМ"</v>
          </cell>
          <cell r="D169">
            <v>60</v>
          </cell>
          <cell r="E169">
            <v>60</v>
          </cell>
          <cell r="F169">
            <v>0</v>
          </cell>
          <cell r="G169">
            <v>0</v>
          </cell>
          <cell r="H169">
            <v>0</v>
          </cell>
          <cell r="I169">
            <v>0</v>
          </cell>
          <cell r="J169">
            <v>60</v>
          </cell>
        </row>
        <row r="170">
          <cell r="A170" t="str">
            <v>72022</v>
          </cell>
          <cell r="B170" t="str">
            <v>00863050</v>
          </cell>
          <cell r="C170" t="str">
            <v>АООТ "ЧЕРНЯХОВСКИЙ АВТОРЕМЗАВОД"</v>
          </cell>
          <cell r="D170">
            <v>20</v>
          </cell>
          <cell r="E170">
            <v>19</v>
          </cell>
          <cell r="F170">
            <v>20</v>
          </cell>
          <cell r="G170">
            <v>19</v>
          </cell>
          <cell r="H170">
            <v>20</v>
          </cell>
          <cell r="I170">
            <v>0</v>
          </cell>
          <cell r="J170">
            <v>0</v>
          </cell>
          <cell r="K170">
            <v>0</v>
          </cell>
          <cell r="L170">
            <v>0</v>
          </cell>
          <cell r="M170">
            <v>20</v>
          </cell>
        </row>
        <row r="171">
          <cell r="A171" t="str">
            <v>72022</v>
          </cell>
          <cell r="B171" t="str">
            <v>00195481</v>
          </cell>
          <cell r="C171" t="str">
            <v>УФИМСКИЙ ЗАВОД ГОРНОГО ОБОРУДОВАНИЯ</v>
          </cell>
          <cell r="D171">
            <v>47</v>
          </cell>
        </row>
        <row r="172">
          <cell r="A172" t="str">
            <v>72022</v>
          </cell>
          <cell r="B172" t="str">
            <v>05785916</v>
          </cell>
          <cell r="C172" t="str">
            <v>АО " РОСТСЕЛЬМАШ"</v>
          </cell>
          <cell r="D172">
            <v>12</v>
          </cell>
          <cell r="E172">
            <v>7</v>
          </cell>
          <cell r="F172">
            <v>12</v>
          </cell>
          <cell r="G172">
            <v>7</v>
          </cell>
          <cell r="H172">
            <v>22</v>
          </cell>
          <cell r="I172">
            <v>0</v>
          </cell>
          <cell r="J172">
            <v>0</v>
          </cell>
          <cell r="K172">
            <v>7</v>
          </cell>
          <cell r="L172">
            <v>0</v>
          </cell>
          <cell r="M172">
            <v>0</v>
          </cell>
          <cell r="N172">
            <v>22</v>
          </cell>
        </row>
        <row r="173">
          <cell r="A173" t="str">
            <v>72022</v>
          </cell>
          <cell r="B173" t="str">
            <v>08844200</v>
          </cell>
          <cell r="C173" t="str">
            <v>ЗАО "МЕТАЛЛУРГИЧЕСКИЙ ЗАВОД"ПЕТРОСТАЛЬ"</v>
          </cell>
          <cell r="D173">
            <v>40</v>
          </cell>
        </row>
        <row r="174">
          <cell r="A174" t="str">
            <v>72022</v>
          </cell>
          <cell r="B174" t="str">
            <v>00000000</v>
          </cell>
          <cell r="C174" t="str">
            <v>ЧАСТНОЕ ЛИЦО</v>
          </cell>
          <cell r="D174">
            <v>18</v>
          </cell>
          <cell r="E174">
            <v>18</v>
          </cell>
          <cell r="F174">
            <v>18</v>
          </cell>
        </row>
        <row r="175">
          <cell r="A175" t="str">
            <v>72022</v>
          </cell>
          <cell r="B175" t="str">
            <v>00232934</v>
          </cell>
          <cell r="C175" t="str">
            <v>АО "АВТОВАЗ"</v>
          </cell>
          <cell r="D175">
            <v>13</v>
          </cell>
          <cell r="E175">
            <v>20</v>
          </cell>
          <cell r="F175">
            <v>20</v>
          </cell>
          <cell r="G175">
            <v>0</v>
          </cell>
          <cell r="H175">
            <v>0</v>
          </cell>
          <cell r="I175">
            <v>0</v>
          </cell>
          <cell r="J175">
            <v>0</v>
          </cell>
          <cell r="K175">
            <v>0</v>
          </cell>
          <cell r="L175">
            <v>0</v>
          </cell>
          <cell r="M175">
            <v>0</v>
          </cell>
          <cell r="N175">
            <v>0</v>
          </cell>
          <cell r="O175">
            <v>20</v>
          </cell>
        </row>
        <row r="176">
          <cell r="A176" t="str">
            <v>72022</v>
          </cell>
          <cell r="B176" t="str">
            <v>00211091</v>
          </cell>
          <cell r="C176" t="str">
            <v>НОВОЧЕРКАССКИЙ МАШИНОСТРОИТЕЛЬНЫЙ ЗАВОД ИМ. НИКОЛЬСКОГО</v>
          </cell>
          <cell r="D176">
            <v>12</v>
          </cell>
          <cell r="E176">
            <v>12</v>
          </cell>
        </row>
        <row r="177">
          <cell r="A177" t="str">
            <v>72022</v>
          </cell>
          <cell r="B177" t="str">
            <v>00217975</v>
          </cell>
          <cell r="C177" t="str">
            <v>АО "ЛИВГИДРОМАШ"</v>
          </cell>
          <cell r="D177">
            <v>9</v>
          </cell>
          <cell r="E177">
            <v>9</v>
          </cell>
          <cell r="F177">
            <v>0</v>
          </cell>
          <cell r="G177">
            <v>9</v>
          </cell>
        </row>
        <row r="178">
          <cell r="A178" t="str">
            <v>72022</v>
          </cell>
          <cell r="B178" t="str">
            <v>08561726</v>
          </cell>
          <cell r="C178" t="str">
            <v>УЧРЕЖДЕНИЕ УЭ 148/2</v>
          </cell>
          <cell r="D178">
            <v>8</v>
          </cell>
          <cell r="E178">
            <v>8</v>
          </cell>
          <cell r="F178">
            <v>0</v>
          </cell>
          <cell r="G178">
            <v>0</v>
          </cell>
          <cell r="H178">
            <v>0</v>
          </cell>
          <cell r="I178">
            <v>0</v>
          </cell>
          <cell r="J178">
            <v>0</v>
          </cell>
          <cell r="K178">
            <v>0</v>
          </cell>
          <cell r="L178">
            <v>8</v>
          </cell>
        </row>
        <row r="179">
          <cell r="A179" t="str">
            <v>72022</v>
          </cell>
          <cell r="B179" t="str">
            <v>00235172</v>
          </cell>
          <cell r="C179" t="str">
            <v>АО "СТАПРИ"ЗАВОД ПОРШНЕВЫХ КОЛЕЦ</v>
          </cell>
          <cell r="D179">
            <v>7</v>
          </cell>
          <cell r="E179">
            <v>7</v>
          </cell>
          <cell r="F179">
            <v>0</v>
          </cell>
          <cell r="G179">
            <v>7</v>
          </cell>
        </row>
        <row r="180">
          <cell r="A180" t="str">
            <v>72022</v>
          </cell>
          <cell r="B180" t="str">
            <v>00482795</v>
          </cell>
          <cell r="C180" t="str">
            <v>ВЛАДИКАВКАЗСКИЙ ВРЗ</v>
          </cell>
          <cell r="D180">
            <v>1</v>
          </cell>
          <cell r="E180">
            <v>1</v>
          </cell>
          <cell r="F180">
            <v>0</v>
          </cell>
          <cell r="G180">
            <v>0</v>
          </cell>
          <cell r="H180">
            <v>0</v>
          </cell>
          <cell r="I180">
            <v>0</v>
          </cell>
          <cell r="J180">
            <v>1</v>
          </cell>
        </row>
        <row r="181">
          <cell r="A181" t="str">
            <v>72022</v>
          </cell>
          <cell r="B181" t="str">
            <v>07622265</v>
          </cell>
          <cell r="C181" t="str">
            <v>ПО "ЧЕПЕЦКИЙ МЕХАНИЧЕСКИЙ ЗАВОД"        ГАНЗА Н.А.</v>
          </cell>
          <cell r="D181">
            <v>1</v>
          </cell>
          <cell r="E181">
            <v>1</v>
          </cell>
          <cell r="F181">
            <v>0</v>
          </cell>
          <cell r="G181">
            <v>1</v>
          </cell>
        </row>
        <row r="182">
          <cell r="A182" t="str">
            <v>72022</v>
          </cell>
          <cell r="B182" t="str">
            <v>00211033</v>
          </cell>
          <cell r="C182" t="str">
            <v>АО "СОМЗ"</v>
          </cell>
          <cell r="D182">
            <v>136</v>
          </cell>
          <cell r="E182">
            <v>136</v>
          </cell>
          <cell r="F182">
            <v>0</v>
          </cell>
          <cell r="G182">
            <v>0</v>
          </cell>
          <cell r="H182">
            <v>0</v>
          </cell>
          <cell r="I182">
            <v>0</v>
          </cell>
          <cell r="J182">
            <v>0</v>
          </cell>
          <cell r="K182">
            <v>0</v>
          </cell>
          <cell r="L182">
            <v>0</v>
          </cell>
          <cell r="M182">
            <v>0</v>
          </cell>
          <cell r="N182">
            <v>0</v>
          </cell>
          <cell r="O182">
            <v>136</v>
          </cell>
        </row>
        <row r="183">
          <cell r="A183" t="str">
            <v>72022</v>
          </cell>
          <cell r="B183" t="str">
            <v>05757848</v>
          </cell>
          <cell r="C183" t="str">
            <v>АО "ВЫКСУНСКИЙ МЕТАЛЛУРГИЧЕСКИЙ ЗАВОД"</v>
          </cell>
          <cell r="D183">
            <v>0</v>
          </cell>
          <cell r="E183">
            <v>0</v>
          </cell>
          <cell r="F183">
            <v>0</v>
          </cell>
          <cell r="G183">
            <v>0</v>
          </cell>
          <cell r="H183">
            <v>0</v>
          </cell>
          <cell r="I183">
            <v>0</v>
          </cell>
          <cell r="J183">
            <v>0</v>
          </cell>
          <cell r="K183">
            <v>0</v>
          </cell>
          <cell r="L183">
            <v>0</v>
          </cell>
        </row>
        <row r="184">
          <cell r="A184" t="str">
            <v>72022</v>
          </cell>
          <cell r="B184" t="str">
            <v>27154441</v>
          </cell>
          <cell r="C184" t="str">
            <v>"СПЕКТР-2"ДОЧЕРНЕЕ ПРЕДПРИЯТИЕ АО ЗАКРЫТОГО ТИПА</v>
          </cell>
          <cell r="D184">
            <v>18</v>
          </cell>
          <cell r="E184">
            <v>18</v>
          </cell>
          <cell r="F184">
            <v>0</v>
          </cell>
          <cell r="G184">
            <v>0</v>
          </cell>
          <cell r="H184">
            <v>0</v>
          </cell>
          <cell r="I184">
            <v>0</v>
          </cell>
          <cell r="J184">
            <v>0</v>
          </cell>
          <cell r="K184">
            <v>0</v>
          </cell>
          <cell r="L184">
            <v>0</v>
          </cell>
          <cell r="M184">
            <v>0</v>
          </cell>
          <cell r="N184">
            <v>0</v>
          </cell>
          <cell r="O184">
            <v>18</v>
          </cell>
        </row>
        <row r="185">
          <cell r="A185" t="str">
            <v>72022</v>
          </cell>
          <cell r="B185" t="str">
            <v>36891983</v>
          </cell>
          <cell r="C185" t="str">
            <v>ЧЕЛЯБИНСКОЕ ПРЕДСТАВИТЕЛЬСТВО КОМПАНИИ  "АРСИЭС КОМПАНИЯ ЛИМИТЕД" ВЕЛИКОБРИТАНИЯ</v>
          </cell>
          <cell r="D185">
            <v>560</v>
          </cell>
          <cell r="E185">
            <v>560</v>
          </cell>
          <cell r="F185">
            <v>0</v>
          </cell>
          <cell r="G185">
            <v>0</v>
          </cell>
          <cell r="H185">
            <v>0</v>
          </cell>
          <cell r="I185">
            <v>0</v>
          </cell>
          <cell r="J185">
            <v>0</v>
          </cell>
          <cell r="K185">
            <v>0</v>
          </cell>
          <cell r="L185">
            <v>0</v>
          </cell>
          <cell r="M185">
            <v>0</v>
          </cell>
          <cell r="N185">
            <v>0</v>
          </cell>
          <cell r="O185">
            <v>560</v>
          </cell>
        </row>
        <row r="186">
          <cell r="A186" t="str">
            <v>72022</v>
          </cell>
          <cell r="B186" t="str">
            <v>43007337</v>
          </cell>
          <cell r="C186" t="str">
            <v>ЗАО "НИТРОХИМ"</v>
          </cell>
          <cell r="D186">
            <v>62</v>
          </cell>
          <cell r="E186">
            <v>62</v>
          </cell>
          <cell r="F186">
            <v>0</v>
          </cell>
          <cell r="G186">
            <v>0</v>
          </cell>
          <cell r="H186">
            <v>0</v>
          </cell>
          <cell r="I186">
            <v>0</v>
          </cell>
          <cell r="J186">
            <v>0</v>
          </cell>
          <cell r="K186">
            <v>0</v>
          </cell>
          <cell r="L186">
            <v>0</v>
          </cell>
          <cell r="M186">
            <v>0</v>
          </cell>
          <cell r="N186">
            <v>0</v>
          </cell>
          <cell r="O186">
            <v>62</v>
          </cell>
        </row>
        <row r="187">
          <cell r="A187" t="str">
            <v>72022 Всего</v>
          </cell>
          <cell r="B187">
            <v>3480</v>
          </cell>
          <cell r="C187">
            <v>1815</v>
          </cell>
          <cell r="D187">
            <v>3480</v>
          </cell>
          <cell r="E187">
            <v>1815</v>
          </cell>
          <cell r="F187">
            <v>0</v>
          </cell>
          <cell r="G187">
            <v>0</v>
          </cell>
          <cell r="H187">
            <v>0</v>
          </cell>
          <cell r="I187">
            <v>0</v>
          </cell>
          <cell r="J187">
            <v>0</v>
          </cell>
          <cell r="K187">
            <v>0</v>
          </cell>
          <cell r="L187">
            <v>0</v>
          </cell>
          <cell r="M187">
            <v>3480</v>
          </cell>
          <cell r="N187">
            <v>1815</v>
          </cell>
        </row>
        <row r="188">
          <cell r="A188" t="str">
            <v>72023</v>
          </cell>
          <cell r="B188" t="str">
            <v>00186269</v>
          </cell>
          <cell r="C188" t="str">
            <v>НИЖНЕТАГИЛЬСКИЙ МЕТАЛЛУРГИЧЕСКИЙ КОМБИНАТ ИМЕНИ В.И.ЛЕНИНА</v>
          </cell>
          <cell r="D188">
            <v>3793</v>
          </cell>
          <cell r="E188">
            <v>3118</v>
          </cell>
          <cell r="F188">
            <v>3118</v>
          </cell>
          <cell r="G188">
            <v>3422</v>
          </cell>
          <cell r="H188">
            <v>9820</v>
          </cell>
          <cell r="I188">
            <v>1233</v>
          </cell>
          <cell r="J188">
            <v>4983</v>
          </cell>
          <cell r="K188">
            <v>2463</v>
          </cell>
          <cell r="L188">
            <v>1374</v>
          </cell>
          <cell r="M188">
            <v>121</v>
          </cell>
        </row>
        <row r="189">
          <cell r="A189" t="str">
            <v>72023</v>
          </cell>
          <cell r="B189" t="str">
            <v>05757653</v>
          </cell>
          <cell r="C189" t="str">
            <v>КУЗНЕЦКИЙ МЕТАЛЛУРГИЧЕСКИЙ КОМБИНАТ</v>
          </cell>
          <cell r="D189">
            <v>275</v>
          </cell>
          <cell r="E189">
            <v>275</v>
          </cell>
          <cell r="F189">
            <v>1163</v>
          </cell>
          <cell r="G189">
            <v>3148</v>
          </cell>
          <cell r="H189">
            <v>1973</v>
          </cell>
          <cell r="I189">
            <v>5524</v>
          </cell>
          <cell r="J189">
            <v>1849</v>
          </cell>
          <cell r="K189">
            <v>1564</v>
          </cell>
          <cell r="L189">
            <v>8658</v>
          </cell>
          <cell r="M189">
            <v>828</v>
          </cell>
          <cell r="N189">
            <v>828</v>
          </cell>
        </row>
        <row r="190">
          <cell r="A190" t="str">
            <v>72023</v>
          </cell>
          <cell r="B190" t="str">
            <v>00186217</v>
          </cell>
          <cell r="C190" t="str">
            <v>АООТ "СЕВЕРСТАЛЬ" Г.ЧЕРЕПОВЕЦ</v>
          </cell>
          <cell r="D190">
            <v>1957</v>
          </cell>
          <cell r="E190">
            <v>1792</v>
          </cell>
          <cell r="F190">
            <v>3535</v>
          </cell>
          <cell r="G190">
            <v>3535</v>
          </cell>
          <cell r="H190">
            <v>3246</v>
          </cell>
          <cell r="I190">
            <v>1577</v>
          </cell>
          <cell r="J190">
            <v>5292</v>
          </cell>
          <cell r="K190">
            <v>3979</v>
          </cell>
          <cell r="L190">
            <v>904</v>
          </cell>
          <cell r="M190">
            <v>901</v>
          </cell>
          <cell r="N190">
            <v>4240</v>
          </cell>
          <cell r="O190">
            <v>4240</v>
          </cell>
        </row>
        <row r="191">
          <cell r="A191" t="str">
            <v>72023</v>
          </cell>
          <cell r="B191" t="str">
            <v>00186424</v>
          </cell>
          <cell r="C191" t="str">
            <v>МАГНИТОГОРСКИЙ МЕТАЛЛУРГИЧЕСКИЙ КОМБИНАТ   (АОО)</v>
          </cell>
          <cell r="D191">
            <v>2049</v>
          </cell>
          <cell r="E191">
            <v>3776</v>
          </cell>
          <cell r="F191">
            <v>2049</v>
          </cell>
          <cell r="G191">
            <v>3776</v>
          </cell>
          <cell r="H191">
            <v>5826</v>
          </cell>
          <cell r="I191">
            <v>550</v>
          </cell>
          <cell r="J191">
            <v>2188</v>
          </cell>
          <cell r="K191">
            <v>1292</v>
          </cell>
          <cell r="L191">
            <v>4006</v>
          </cell>
          <cell r="M191">
            <v>69</v>
          </cell>
        </row>
        <row r="192">
          <cell r="A192" t="str">
            <v>72023</v>
          </cell>
          <cell r="B192" t="str">
            <v>00186465</v>
          </cell>
          <cell r="C192" t="str">
            <v>АО "МЕЧЕЛ"</v>
          </cell>
          <cell r="D192">
            <v>2066</v>
          </cell>
          <cell r="E192">
            <v>2066</v>
          </cell>
          <cell r="F192">
            <v>1575</v>
          </cell>
          <cell r="G192">
            <v>1837</v>
          </cell>
          <cell r="H192">
            <v>2309</v>
          </cell>
          <cell r="I192">
            <v>3662</v>
          </cell>
          <cell r="J192">
            <v>3347</v>
          </cell>
          <cell r="K192">
            <v>955</v>
          </cell>
          <cell r="L192">
            <v>948</v>
          </cell>
          <cell r="M192">
            <v>955</v>
          </cell>
          <cell r="N192">
            <v>898</v>
          </cell>
          <cell r="O192">
            <v>4467</v>
          </cell>
        </row>
        <row r="193">
          <cell r="A193" t="str">
            <v>72023</v>
          </cell>
          <cell r="B193" t="str">
            <v>00186246</v>
          </cell>
          <cell r="C193" t="str">
            <v>АООТ "НОСТА"</v>
          </cell>
          <cell r="D193">
            <v>6451</v>
          </cell>
          <cell r="E193">
            <v>3197</v>
          </cell>
          <cell r="F193">
            <v>2322</v>
          </cell>
          <cell r="G193">
            <v>3554</v>
          </cell>
          <cell r="H193">
            <v>541</v>
          </cell>
          <cell r="I193">
            <v>574</v>
          </cell>
          <cell r="J193">
            <v>957</v>
          </cell>
          <cell r="K193">
            <v>957</v>
          </cell>
        </row>
        <row r="194">
          <cell r="A194" t="str">
            <v>72023</v>
          </cell>
          <cell r="B194" t="str">
            <v>05757665</v>
          </cell>
          <cell r="C194" t="str">
            <v>АО "НОВОЛИПЕЦКИЙ МЕТКОМБИНАТ"</v>
          </cell>
          <cell r="D194">
            <v>1963</v>
          </cell>
          <cell r="E194">
            <v>1963</v>
          </cell>
          <cell r="F194">
            <v>2191</v>
          </cell>
          <cell r="G194">
            <v>1460</v>
          </cell>
          <cell r="H194">
            <v>3708</v>
          </cell>
          <cell r="I194">
            <v>1779</v>
          </cell>
          <cell r="J194">
            <v>2114</v>
          </cell>
          <cell r="K194">
            <v>134</v>
          </cell>
          <cell r="L194">
            <v>620</v>
          </cell>
          <cell r="M194">
            <v>1981</v>
          </cell>
          <cell r="N194">
            <v>0</v>
          </cell>
          <cell r="O194">
            <v>1981</v>
          </cell>
        </row>
        <row r="195">
          <cell r="A195" t="str">
            <v>72023</v>
          </cell>
          <cell r="B195" t="str">
            <v>05757676</v>
          </cell>
          <cell r="C195" t="str">
            <v>АО ЗАПАДНО-СИБИРСКИЙ МЕТАЛЛУРГИЧЕСКИЙ КОМБИНАТ</v>
          </cell>
          <cell r="D195">
            <v>56</v>
          </cell>
          <cell r="E195">
            <v>412</v>
          </cell>
          <cell r="F195">
            <v>2036</v>
          </cell>
          <cell r="G195">
            <v>2358</v>
          </cell>
          <cell r="H195">
            <v>1991</v>
          </cell>
          <cell r="I195">
            <v>2036</v>
          </cell>
          <cell r="J195">
            <v>2358</v>
          </cell>
          <cell r="K195">
            <v>1991</v>
          </cell>
          <cell r="L195">
            <v>346</v>
          </cell>
          <cell r="M195">
            <v>65</v>
          </cell>
        </row>
        <row r="196">
          <cell r="A196" t="str">
            <v>72023</v>
          </cell>
          <cell r="B196" t="str">
            <v>42744016</v>
          </cell>
          <cell r="C196" t="str">
            <v>ООО "ОРГСИНТЕЗ" МЕЖОТРАСЛЕВОЕ ОПЫТНОЕ ПРЕДПР.</v>
          </cell>
          <cell r="D196">
            <v>137</v>
          </cell>
          <cell r="E196">
            <v>138</v>
          </cell>
          <cell r="F196">
            <v>137</v>
          </cell>
          <cell r="G196">
            <v>138</v>
          </cell>
          <cell r="H196">
            <v>958</v>
          </cell>
          <cell r="I196">
            <v>1162</v>
          </cell>
          <cell r="J196">
            <v>4264</v>
          </cell>
          <cell r="K196">
            <v>4264</v>
          </cell>
          <cell r="L196">
            <v>958</v>
          </cell>
          <cell r="M196">
            <v>270</v>
          </cell>
        </row>
        <row r="197">
          <cell r="A197" t="str">
            <v>72023</v>
          </cell>
          <cell r="B197" t="str">
            <v>00187895</v>
          </cell>
          <cell r="C197" t="str">
            <v>АКЦИОНЕРНОЕ ОБЩЕСТВО ОТКРЫТОГО ТИПА ОСКОЛЬСКИЙ ЭЛЕКТОРМЕТАЛЛУРГИЧЕСКИЙ КОМБИНАТ</v>
          </cell>
          <cell r="D197">
            <v>340</v>
          </cell>
          <cell r="E197">
            <v>809</v>
          </cell>
          <cell r="F197">
            <v>64</v>
          </cell>
          <cell r="G197">
            <v>96</v>
          </cell>
          <cell r="H197">
            <v>1443</v>
          </cell>
          <cell r="I197">
            <v>64</v>
          </cell>
          <cell r="J197">
            <v>751</v>
          </cell>
          <cell r="K197">
            <v>1698</v>
          </cell>
          <cell r="L197">
            <v>268</v>
          </cell>
          <cell r="M197">
            <v>101</v>
          </cell>
          <cell r="N197">
            <v>343</v>
          </cell>
          <cell r="O197">
            <v>1712</v>
          </cell>
        </row>
        <row r="198">
          <cell r="A198" t="str">
            <v>72023</v>
          </cell>
          <cell r="B198" t="str">
            <v>00186341</v>
          </cell>
          <cell r="C198" t="str">
            <v>АКЦИОНЕРНОЕ ОБЩЕСТВО "ЧУСОВСКОЙ МЕТАЛЛУРГИЧЕСКИЙ ЗАВОД"</v>
          </cell>
          <cell r="D198">
            <v>607</v>
          </cell>
          <cell r="E198">
            <v>302</v>
          </cell>
          <cell r="F198">
            <v>302</v>
          </cell>
          <cell r="G198">
            <v>375</v>
          </cell>
          <cell r="H198">
            <v>521</v>
          </cell>
          <cell r="I198">
            <v>647</v>
          </cell>
          <cell r="J198">
            <v>76</v>
          </cell>
          <cell r="K198">
            <v>904</v>
          </cell>
          <cell r="L198">
            <v>76</v>
          </cell>
        </row>
        <row r="199">
          <cell r="A199" t="str">
            <v>72023</v>
          </cell>
          <cell r="B199" t="str">
            <v>00186447</v>
          </cell>
          <cell r="C199" t="str">
            <v>АООТ"АШИНСКИЙ МЕТАЛЛУРГИЧЕСКИЙ ЗАВОД"</v>
          </cell>
          <cell r="D199">
            <v>69</v>
          </cell>
          <cell r="E199">
            <v>69</v>
          </cell>
          <cell r="F199">
            <v>69</v>
          </cell>
          <cell r="G199">
            <v>69</v>
          </cell>
          <cell r="H199">
            <v>69</v>
          </cell>
          <cell r="I199">
            <v>595</v>
          </cell>
          <cell r="J199">
            <v>508</v>
          </cell>
          <cell r="K199">
            <v>595</v>
          </cell>
          <cell r="L199">
            <v>508</v>
          </cell>
        </row>
        <row r="200">
          <cell r="A200" t="str">
            <v>72023</v>
          </cell>
          <cell r="B200" t="str">
            <v>02921052</v>
          </cell>
          <cell r="C200" t="str">
            <v>АОЗТ "ВИМКОМ"</v>
          </cell>
          <cell r="D200">
            <v>270</v>
          </cell>
          <cell r="E200">
            <v>270</v>
          </cell>
          <cell r="F200">
            <v>223</v>
          </cell>
          <cell r="G200">
            <v>275</v>
          </cell>
          <cell r="H200">
            <v>272</v>
          </cell>
          <cell r="I200">
            <v>205</v>
          </cell>
          <cell r="J200">
            <v>272</v>
          </cell>
        </row>
        <row r="201">
          <cell r="A201" t="str">
            <v>72023</v>
          </cell>
          <cell r="B201" t="str">
            <v>31548223</v>
          </cell>
          <cell r="C201" t="str">
            <v>АОЗТ "КАМАСТАЛЬ"</v>
          </cell>
          <cell r="D201">
            <v>66</v>
          </cell>
          <cell r="E201">
            <v>68</v>
          </cell>
          <cell r="F201">
            <v>69</v>
          </cell>
          <cell r="G201">
            <v>69</v>
          </cell>
          <cell r="H201">
            <v>401</v>
          </cell>
          <cell r="I201">
            <v>132</v>
          </cell>
          <cell r="J201">
            <v>199</v>
          </cell>
          <cell r="K201">
            <v>132</v>
          </cell>
          <cell r="L201">
            <v>281</v>
          </cell>
        </row>
        <row r="202">
          <cell r="A202" t="str">
            <v>72023</v>
          </cell>
          <cell r="B202" t="str">
            <v>05757848</v>
          </cell>
          <cell r="C202" t="str">
            <v>АО "ВЫКСУНСКИЙ МЕТАЛЛУРГИЧЕСКИЙ ЗАВОД"</v>
          </cell>
          <cell r="D202">
            <v>206</v>
          </cell>
          <cell r="E202">
            <v>206</v>
          </cell>
          <cell r="F202">
            <v>149</v>
          </cell>
          <cell r="G202">
            <v>564</v>
          </cell>
          <cell r="H202">
            <v>69</v>
          </cell>
          <cell r="I202">
            <v>206</v>
          </cell>
          <cell r="J202">
            <v>149</v>
          </cell>
          <cell r="K202">
            <v>149</v>
          </cell>
          <cell r="L202">
            <v>564</v>
          </cell>
          <cell r="M202">
            <v>0</v>
          </cell>
          <cell r="N202">
            <v>69</v>
          </cell>
        </row>
        <row r="203">
          <cell r="A203" t="str">
            <v>72023</v>
          </cell>
          <cell r="B203" t="str">
            <v>00186625</v>
          </cell>
          <cell r="C203" t="str">
            <v>ОАО СЕВЕРСКИЙ ТРУБНЫЙ ЗАВОД</v>
          </cell>
          <cell r="D203">
            <v>134</v>
          </cell>
          <cell r="E203">
            <v>138</v>
          </cell>
          <cell r="F203">
            <v>271</v>
          </cell>
          <cell r="G203">
            <v>134</v>
          </cell>
          <cell r="H203">
            <v>138</v>
          </cell>
          <cell r="I203">
            <v>271</v>
          </cell>
          <cell r="J203">
            <v>509</v>
          </cell>
          <cell r="K203">
            <v>271</v>
          </cell>
          <cell r="L203">
            <v>509</v>
          </cell>
          <cell r="M203">
            <v>70</v>
          </cell>
        </row>
        <row r="204">
          <cell r="A204" t="str">
            <v>72023</v>
          </cell>
          <cell r="B204" t="str">
            <v>01030902</v>
          </cell>
          <cell r="C204" t="str">
            <v>МОСКОВСКАЯ КОНТОРА МАТЕРИАЛЬНО-ТЕХНИЧЕСКОГО СНАБЖЕНИЯ НОГИНСКИЙ Р-Н СТ ФРЯЗЕВО</v>
          </cell>
          <cell r="D204">
            <v>272</v>
          </cell>
          <cell r="E204">
            <v>272</v>
          </cell>
          <cell r="F204">
            <v>411</v>
          </cell>
          <cell r="G204">
            <v>273</v>
          </cell>
          <cell r="H204">
            <v>69</v>
          </cell>
          <cell r="I204">
            <v>62</v>
          </cell>
          <cell r="J204">
            <v>62</v>
          </cell>
        </row>
        <row r="205">
          <cell r="A205" t="str">
            <v>72023</v>
          </cell>
          <cell r="B205" t="str">
            <v>00186602</v>
          </cell>
          <cell r="C205" t="str">
            <v>ТАГАНРОГСКИЙ ОРДЕНА ОКТЯБРЬСКОЙ РЕВОЛЮЦИИ МЕТАЛЛУРГИЧЕСКИЙ ЗАВОД</v>
          </cell>
          <cell r="D205">
            <v>206</v>
          </cell>
          <cell r="E205">
            <v>140</v>
          </cell>
          <cell r="F205">
            <v>140</v>
          </cell>
          <cell r="G205">
            <v>126</v>
          </cell>
          <cell r="H205">
            <v>133</v>
          </cell>
          <cell r="I205">
            <v>339</v>
          </cell>
          <cell r="J205">
            <v>126</v>
          </cell>
          <cell r="K205">
            <v>134</v>
          </cell>
          <cell r="L205">
            <v>339</v>
          </cell>
          <cell r="M205">
            <v>138</v>
          </cell>
          <cell r="N205">
            <v>0</v>
          </cell>
          <cell r="O205">
            <v>138</v>
          </cell>
        </row>
        <row r="206">
          <cell r="A206" t="str">
            <v>72023</v>
          </cell>
          <cell r="B206" t="str">
            <v>36942054</v>
          </cell>
          <cell r="C206" t="str">
            <v>АОЗТ "ТАГАНАЙ МЕТАЛЛЬ ВЕРКЕ"</v>
          </cell>
          <cell r="D206">
            <v>535</v>
          </cell>
          <cell r="E206">
            <v>139</v>
          </cell>
          <cell r="F206">
            <v>347</v>
          </cell>
          <cell r="G206">
            <v>535</v>
          </cell>
          <cell r="H206">
            <v>535</v>
          </cell>
          <cell r="I206">
            <v>347</v>
          </cell>
          <cell r="J206">
            <v>0</v>
          </cell>
          <cell r="K206">
            <v>139</v>
          </cell>
          <cell r="L206">
            <v>347</v>
          </cell>
        </row>
        <row r="207">
          <cell r="A207" t="str">
            <v>72023</v>
          </cell>
          <cell r="B207" t="str">
            <v>12462473</v>
          </cell>
          <cell r="C207" t="str">
            <v>АО ОТКРЫТОГО ТИПА ВАНАДИЙ-ТУЛАЧЕРМЕТ</v>
          </cell>
          <cell r="D207">
            <v>751</v>
          </cell>
        </row>
        <row r="208">
          <cell r="A208" t="str">
            <v>72023</v>
          </cell>
          <cell r="B208" t="str">
            <v>08844200</v>
          </cell>
          <cell r="C208" t="str">
            <v>ЗАО "МЕТАЛЛУРГИЧЕСКИЙ ЗАВОД"ПЕТРОСТАЛЬ"</v>
          </cell>
          <cell r="D208">
            <v>206</v>
          </cell>
          <cell r="E208">
            <v>68</v>
          </cell>
          <cell r="F208">
            <v>130</v>
          </cell>
          <cell r="G208">
            <v>69</v>
          </cell>
          <cell r="H208">
            <v>137</v>
          </cell>
          <cell r="I208">
            <v>68</v>
          </cell>
          <cell r="J208">
            <v>130</v>
          </cell>
          <cell r="K208">
            <v>69</v>
          </cell>
          <cell r="L208">
            <v>137</v>
          </cell>
          <cell r="M208">
            <v>68</v>
          </cell>
        </row>
        <row r="209">
          <cell r="A209" t="str">
            <v>72023</v>
          </cell>
          <cell r="B209" t="str">
            <v>17407697</v>
          </cell>
          <cell r="C209" t="str">
            <v>АООТ "ИЖСТАЛЬ"</v>
          </cell>
          <cell r="D209">
            <v>65</v>
          </cell>
          <cell r="E209">
            <v>196</v>
          </cell>
          <cell r="F209">
            <v>129</v>
          </cell>
          <cell r="G209">
            <v>133</v>
          </cell>
          <cell r="H209">
            <v>63</v>
          </cell>
          <cell r="I209">
            <v>65</v>
          </cell>
          <cell r="J209">
            <v>63</v>
          </cell>
          <cell r="K209">
            <v>63</v>
          </cell>
          <cell r="L209">
            <v>0</v>
          </cell>
          <cell r="M209">
            <v>65</v>
          </cell>
        </row>
        <row r="210">
          <cell r="A210" t="str">
            <v>72023</v>
          </cell>
          <cell r="B210" t="str">
            <v>00186387</v>
          </cell>
          <cell r="C210" t="str">
            <v>АООТ СЕРОВСКИЙ МЕТАЛЛУРГИЧЕСКИЙ ЗАВОД   ИМ.А.К.СЕРОВА</v>
          </cell>
          <cell r="D210">
            <v>337</v>
          </cell>
          <cell r="E210">
            <v>130</v>
          </cell>
          <cell r="F210">
            <v>337</v>
          </cell>
          <cell r="G210">
            <v>130</v>
          </cell>
          <cell r="H210">
            <v>0</v>
          </cell>
          <cell r="I210">
            <v>0</v>
          </cell>
          <cell r="J210">
            <v>0</v>
          </cell>
          <cell r="K210">
            <v>130</v>
          </cell>
        </row>
        <row r="211">
          <cell r="A211" t="str">
            <v>72023</v>
          </cell>
          <cell r="B211" t="str">
            <v>00186430</v>
          </cell>
          <cell r="C211" t="str">
            <v>АО"ЗЛАТОУСТОВСКИЙ МЕТАЛЛУРГИЧЕСКИЙ ЗАВОД</v>
          </cell>
          <cell r="D211">
            <v>271</v>
          </cell>
          <cell r="E211">
            <v>271</v>
          </cell>
          <cell r="F211">
            <v>69</v>
          </cell>
          <cell r="G211">
            <v>69</v>
          </cell>
        </row>
        <row r="212">
          <cell r="A212" t="str">
            <v>72023</v>
          </cell>
          <cell r="B212" t="str">
            <v>00187346</v>
          </cell>
          <cell r="C212" t="str">
            <v>АООТ "УЗММ"</v>
          </cell>
          <cell r="D212">
            <v>65</v>
          </cell>
          <cell r="E212">
            <v>137</v>
          </cell>
          <cell r="F212">
            <v>65</v>
          </cell>
          <cell r="G212">
            <v>137</v>
          </cell>
          <cell r="H212">
            <v>134</v>
          </cell>
          <cell r="I212">
            <v>134</v>
          </cell>
        </row>
        <row r="213">
          <cell r="A213" t="str">
            <v>72023</v>
          </cell>
          <cell r="B213" t="str">
            <v>07518941</v>
          </cell>
          <cell r="C213" t="str">
            <v>ГПО "УРАЛВАГОНЗАВОД" ИМ.Ф.Э.ДЗЕРЖИНСКОГО</v>
          </cell>
          <cell r="D213">
            <v>203</v>
          </cell>
          <cell r="E213">
            <v>57</v>
          </cell>
          <cell r="F213">
            <v>65</v>
          </cell>
          <cell r="G213">
            <v>57</v>
          </cell>
          <cell r="H213">
            <v>65</v>
          </cell>
        </row>
        <row r="214">
          <cell r="A214" t="str">
            <v>72023</v>
          </cell>
          <cell r="B214" t="str">
            <v>00186252</v>
          </cell>
          <cell r="C214" t="str">
            <v>СУЛИНСКИЙ МЕТАЛЛУРГИЧЕСКИЙ ЗАВОД</v>
          </cell>
          <cell r="D214">
            <v>70</v>
          </cell>
          <cell r="E214">
            <v>133</v>
          </cell>
          <cell r="F214">
            <v>70</v>
          </cell>
          <cell r="G214">
            <v>70</v>
          </cell>
          <cell r="H214">
            <v>133</v>
          </cell>
          <cell r="I214">
            <v>70</v>
          </cell>
          <cell r="J214">
            <v>133</v>
          </cell>
          <cell r="K214">
            <v>70</v>
          </cell>
          <cell r="L214">
            <v>0</v>
          </cell>
          <cell r="M214">
            <v>0</v>
          </cell>
          <cell r="N214">
            <v>0</v>
          </cell>
          <cell r="O214">
            <v>20</v>
          </cell>
        </row>
        <row r="215">
          <cell r="A215" t="str">
            <v>72023</v>
          </cell>
          <cell r="B215" t="str">
            <v>00232934</v>
          </cell>
          <cell r="C215" t="str">
            <v>АО "АВТОВАЗ"</v>
          </cell>
          <cell r="D215">
            <v>60</v>
          </cell>
          <cell r="E215">
            <v>140</v>
          </cell>
          <cell r="F215">
            <v>60</v>
          </cell>
          <cell r="G215">
            <v>140</v>
          </cell>
          <cell r="H215">
            <v>65</v>
          </cell>
          <cell r="I215">
            <v>0</v>
          </cell>
          <cell r="J215">
            <v>0</v>
          </cell>
          <cell r="K215">
            <v>65</v>
          </cell>
        </row>
        <row r="216">
          <cell r="A216" t="str">
            <v>72023</v>
          </cell>
          <cell r="B216" t="str">
            <v>05764417</v>
          </cell>
          <cell r="C216" t="str">
            <v>ПРОИЗВОДСТВЕННОЕ ОБЪЕДИНЕНИЕ "ИЖОРСКИЙ ЗАВОД"</v>
          </cell>
          <cell r="D216">
            <v>196</v>
          </cell>
          <cell r="E216">
            <v>68</v>
          </cell>
          <cell r="F216">
            <v>196</v>
          </cell>
          <cell r="G216">
            <v>68</v>
          </cell>
          <cell r="H216">
            <v>0</v>
          </cell>
          <cell r="I216">
            <v>0</v>
          </cell>
          <cell r="J216">
            <v>0</v>
          </cell>
          <cell r="K216">
            <v>0</v>
          </cell>
          <cell r="L216">
            <v>68</v>
          </cell>
        </row>
        <row r="217">
          <cell r="A217" t="str">
            <v>72023</v>
          </cell>
          <cell r="B217" t="str">
            <v>12739354</v>
          </cell>
          <cell r="C217" t="str">
            <v>АООТ ТОГОВЫЙ ДОМ "БЕЛОРЕЦКИЙ"</v>
          </cell>
          <cell r="D217">
            <v>69</v>
          </cell>
          <cell r="E217">
            <v>69</v>
          </cell>
          <cell r="F217">
            <v>69</v>
          </cell>
          <cell r="G217">
            <v>69</v>
          </cell>
          <cell r="H217">
            <v>69</v>
          </cell>
          <cell r="I217">
            <v>0</v>
          </cell>
          <cell r="J217">
            <v>0</v>
          </cell>
          <cell r="K217">
            <v>69</v>
          </cell>
        </row>
        <row r="218">
          <cell r="A218" t="str">
            <v>72023</v>
          </cell>
          <cell r="B218" t="str">
            <v>05015147</v>
          </cell>
          <cell r="C218" t="str">
            <v>ЭЛЕКТРОМЕТАЛЛУРГИЧЕСКИЙ ЗАВОД "ЭЛЕКТРОСТАЛЬ" ИМ. И.Ф.ТЕВОСЯНА</v>
          </cell>
          <cell r="D218">
            <v>69</v>
          </cell>
          <cell r="E218">
            <v>70</v>
          </cell>
          <cell r="F218">
            <v>69</v>
          </cell>
          <cell r="G218">
            <v>70</v>
          </cell>
          <cell r="H218">
            <v>63</v>
          </cell>
          <cell r="I218">
            <v>0</v>
          </cell>
          <cell r="J218">
            <v>0</v>
          </cell>
          <cell r="K218">
            <v>0</v>
          </cell>
          <cell r="L218">
            <v>0</v>
          </cell>
          <cell r="M218">
            <v>63</v>
          </cell>
        </row>
        <row r="219">
          <cell r="A219" t="str">
            <v>72023</v>
          </cell>
          <cell r="B219" t="str">
            <v>32547036</v>
          </cell>
          <cell r="C219" t="str">
            <v>АОЗТ "ФЕРРОМЕТЭКС"</v>
          </cell>
          <cell r="D219">
            <v>202</v>
          </cell>
          <cell r="E219">
            <v>202</v>
          </cell>
          <cell r="F219">
            <v>0</v>
          </cell>
          <cell r="G219">
            <v>0</v>
          </cell>
          <cell r="H219">
            <v>0</v>
          </cell>
          <cell r="I219">
            <v>0</v>
          </cell>
          <cell r="J219">
            <v>0</v>
          </cell>
          <cell r="K219">
            <v>0</v>
          </cell>
          <cell r="L219">
            <v>202</v>
          </cell>
        </row>
        <row r="220">
          <cell r="A220" t="str">
            <v>72023</v>
          </cell>
          <cell r="B220" t="str">
            <v>00186329</v>
          </cell>
          <cell r="C220" t="str">
            <v>АООТ "ОМУТНИНСКИЙ МЕТАЛЛУРГИЧЕСКИЙ ЗАВОД"</v>
          </cell>
          <cell r="D220">
            <v>128</v>
          </cell>
          <cell r="E220">
            <v>68</v>
          </cell>
          <cell r="F220">
            <v>68</v>
          </cell>
          <cell r="G220">
            <v>0</v>
          </cell>
          <cell r="H220">
            <v>68</v>
          </cell>
        </row>
        <row r="221">
          <cell r="A221" t="str">
            <v>72023</v>
          </cell>
          <cell r="B221" t="str">
            <v>05757759</v>
          </cell>
          <cell r="C221" t="str">
            <v>ЗАВОД "КРАСНЫЙ ОКТЯБРЬ"</v>
          </cell>
          <cell r="D221">
            <v>135</v>
          </cell>
          <cell r="E221">
            <v>135</v>
          </cell>
          <cell r="F221">
            <v>0</v>
          </cell>
          <cell r="G221">
            <v>0</v>
          </cell>
          <cell r="H221">
            <v>135</v>
          </cell>
        </row>
        <row r="222">
          <cell r="A222" t="str">
            <v>72023</v>
          </cell>
          <cell r="B222" t="str">
            <v>05293834</v>
          </cell>
          <cell r="C222" t="str">
            <v>АО"БАЛАШЕЙСКИЙ ПРОИЗВОДСТВЕННЫЙ КОМБИНАТ"</v>
          </cell>
          <cell r="D222">
            <v>65</v>
          </cell>
          <cell r="E222">
            <v>69</v>
          </cell>
          <cell r="F222">
            <v>65</v>
          </cell>
          <cell r="G222">
            <v>69</v>
          </cell>
          <cell r="H222">
            <v>65</v>
          </cell>
          <cell r="I222">
            <v>0</v>
          </cell>
          <cell r="J222">
            <v>0</v>
          </cell>
          <cell r="K222">
            <v>69</v>
          </cell>
        </row>
        <row r="223">
          <cell r="A223" t="str">
            <v>72023</v>
          </cell>
          <cell r="B223" t="str">
            <v>17519479</v>
          </cell>
          <cell r="C223" t="str">
            <v>ТОО СРФП ФИРМА "ФЕРРОСПЛАВ"</v>
          </cell>
          <cell r="D223">
            <v>130</v>
          </cell>
          <cell r="E223">
            <v>130</v>
          </cell>
          <cell r="F223">
            <v>0</v>
          </cell>
          <cell r="G223">
            <v>0</v>
          </cell>
          <cell r="H223">
            <v>0</v>
          </cell>
          <cell r="I223">
            <v>0</v>
          </cell>
          <cell r="J223">
            <v>0</v>
          </cell>
          <cell r="K223">
            <v>0</v>
          </cell>
          <cell r="L223">
            <v>130</v>
          </cell>
        </row>
        <row r="224">
          <cell r="A224" t="str">
            <v>72023</v>
          </cell>
          <cell r="B224" t="str">
            <v>05785164</v>
          </cell>
          <cell r="C224" t="str">
            <v>АООТ "АЧИНСКИЙ ГЛИНОЗЕМНЫЙ КОМБИНАТ"</v>
          </cell>
          <cell r="D224">
            <v>68</v>
          </cell>
          <cell r="E224">
            <v>68</v>
          </cell>
          <cell r="F224">
            <v>0</v>
          </cell>
          <cell r="G224">
            <v>0</v>
          </cell>
          <cell r="H224">
            <v>0</v>
          </cell>
          <cell r="I224">
            <v>0</v>
          </cell>
          <cell r="J224">
            <v>0</v>
          </cell>
          <cell r="K224">
            <v>68</v>
          </cell>
        </row>
        <row r="225">
          <cell r="A225" t="str">
            <v>72023</v>
          </cell>
          <cell r="B225" t="str">
            <v>40469882</v>
          </cell>
          <cell r="C225" t="str">
            <v>ООО "ФИРМА МЕКОМ"</v>
          </cell>
          <cell r="D225">
            <v>68</v>
          </cell>
        </row>
        <row r="226">
          <cell r="A226" t="str">
            <v>72023</v>
          </cell>
          <cell r="B226" t="str">
            <v>40356652</v>
          </cell>
          <cell r="C226" t="str">
            <v>ЗАО " ФЕРРОН", Г.МОСКВА,ОЛИМПИЙ-</v>
          </cell>
          <cell r="D226">
            <v>66</v>
          </cell>
          <cell r="E226">
            <v>66</v>
          </cell>
        </row>
        <row r="227">
          <cell r="A227" t="str">
            <v>72023</v>
          </cell>
          <cell r="B227" t="str">
            <v>40904349</v>
          </cell>
          <cell r="C227" t="str">
            <v>ЗАО "УРАЛЬСКИЙ МЕТАЛЛ"</v>
          </cell>
          <cell r="D227">
            <v>62</v>
          </cell>
          <cell r="E227">
            <v>62</v>
          </cell>
          <cell r="F227">
            <v>0</v>
          </cell>
          <cell r="G227">
            <v>0</v>
          </cell>
          <cell r="H227">
            <v>0</v>
          </cell>
          <cell r="I227">
            <v>0</v>
          </cell>
          <cell r="J227">
            <v>0</v>
          </cell>
          <cell r="K227">
            <v>0</v>
          </cell>
          <cell r="L227">
            <v>0</v>
          </cell>
          <cell r="M227">
            <v>62</v>
          </cell>
        </row>
        <row r="228">
          <cell r="A228" t="str">
            <v>72023</v>
          </cell>
          <cell r="B228">
            <v>60</v>
          </cell>
          <cell r="C228">
            <v>60</v>
          </cell>
          <cell r="D228">
            <v>0</v>
          </cell>
          <cell r="E228">
            <v>0</v>
          </cell>
          <cell r="F228">
            <v>0</v>
          </cell>
          <cell r="G228">
            <v>0</v>
          </cell>
          <cell r="H228">
            <v>0</v>
          </cell>
          <cell r="I228">
            <v>0</v>
          </cell>
          <cell r="J228">
            <v>0</v>
          </cell>
          <cell r="K228">
            <v>0</v>
          </cell>
          <cell r="L228">
            <v>0</v>
          </cell>
          <cell r="M228">
            <v>0</v>
          </cell>
          <cell r="N228">
            <v>60</v>
          </cell>
        </row>
        <row r="229">
          <cell r="A229" t="str">
            <v>72023</v>
          </cell>
          <cell r="B229" t="str">
            <v>00194091</v>
          </cell>
          <cell r="C229" t="str">
            <v>АООТ "БОГОСЛОВСКИЙ АЛЮМИНИЕВЫЙ ЗАВОД"</v>
          </cell>
          <cell r="D229">
            <v>60</v>
          </cell>
          <cell r="E229">
            <v>60</v>
          </cell>
          <cell r="F229">
            <v>0</v>
          </cell>
          <cell r="G229">
            <v>0</v>
          </cell>
          <cell r="H229">
            <v>0</v>
          </cell>
          <cell r="I229">
            <v>0</v>
          </cell>
          <cell r="J229">
            <v>0</v>
          </cell>
          <cell r="K229">
            <v>60</v>
          </cell>
        </row>
        <row r="230">
          <cell r="A230" t="str">
            <v>72023</v>
          </cell>
          <cell r="B230" t="str">
            <v>05785543</v>
          </cell>
          <cell r="C230" t="str">
            <v>АРЕНДНОЕ ПРЕДПРИЯТИЕ "ПЕТРОЗАВОДСКБУММАШ" Г ПЕТРОЗАВОДСК</v>
          </cell>
          <cell r="D230">
            <v>12</v>
          </cell>
          <cell r="E230">
            <v>1</v>
          </cell>
          <cell r="F230">
            <v>1</v>
          </cell>
          <cell r="G230">
            <v>0</v>
          </cell>
          <cell r="H230">
            <v>0</v>
          </cell>
          <cell r="I230">
            <v>0</v>
          </cell>
          <cell r="J230">
            <v>1</v>
          </cell>
        </row>
        <row r="231">
          <cell r="A231" t="str">
            <v>72023</v>
          </cell>
          <cell r="B231" t="str">
            <v>39257169</v>
          </cell>
          <cell r="C231" t="str">
            <v>ООО "ВОЛГА-ВЕСТ НН"</v>
          </cell>
          <cell r="D231">
            <v>5</v>
          </cell>
          <cell r="E231">
            <v>5</v>
          </cell>
        </row>
        <row r="232">
          <cell r="A232" t="str">
            <v>72023 Всего</v>
          </cell>
          <cell r="B232">
            <v>14909</v>
          </cell>
          <cell r="C232">
            <v>11868</v>
          </cell>
          <cell r="D232">
            <v>14909</v>
          </cell>
          <cell r="E232">
            <v>11868</v>
          </cell>
          <cell r="F232">
            <v>14689</v>
          </cell>
          <cell r="G232">
            <v>22837</v>
          </cell>
          <cell r="H232">
            <v>31134</v>
          </cell>
          <cell r="I232">
            <v>19421</v>
          </cell>
          <cell r="J232">
            <v>23805</v>
          </cell>
          <cell r="K232">
            <v>21329</v>
          </cell>
          <cell r="L232">
            <v>21243</v>
          </cell>
          <cell r="M232">
            <v>2810</v>
          </cell>
          <cell r="N232">
            <v>2198</v>
          </cell>
        </row>
        <row r="233">
          <cell r="A233" t="str">
            <v>72024</v>
          </cell>
          <cell r="B233" t="str">
            <v>00186217</v>
          </cell>
          <cell r="C233" t="str">
            <v>АООТ "СЕВЕРСТАЛЬ" Г.ЧЕРЕПОВЕЦ</v>
          </cell>
          <cell r="D233">
            <v>957</v>
          </cell>
          <cell r="E233">
            <v>1516</v>
          </cell>
          <cell r="F233">
            <v>608</v>
          </cell>
          <cell r="G233">
            <v>600</v>
          </cell>
          <cell r="H233">
            <v>600</v>
          </cell>
          <cell r="I233">
            <v>542</v>
          </cell>
          <cell r="J233">
            <v>468</v>
          </cell>
          <cell r="K233">
            <v>510</v>
          </cell>
          <cell r="L233">
            <v>542</v>
          </cell>
          <cell r="M233">
            <v>542</v>
          </cell>
          <cell r="N233">
            <v>200</v>
          </cell>
          <cell r="O233">
            <v>510</v>
          </cell>
        </row>
        <row r="234">
          <cell r="A234" t="str">
            <v>72024</v>
          </cell>
          <cell r="B234" t="str">
            <v>29376915</v>
          </cell>
          <cell r="C234" t="str">
            <v>АОЗТ НПО АВИАМАТЕРИАЛЫ И ОБОРУДОВАНИЕ</v>
          </cell>
          <cell r="D234">
            <v>485</v>
          </cell>
          <cell r="E234">
            <v>864</v>
          </cell>
          <cell r="F234">
            <v>66</v>
          </cell>
          <cell r="G234">
            <v>929</v>
          </cell>
          <cell r="H234">
            <v>485</v>
          </cell>
          <cell r="I234">
            <v>485</v>
          </cell>
          <cell r="J234">
            <v>864</v>
          </cell>
          <cell r="K234">
            <v>66</v>
          </cell>
          <cell r="L234">
            <v>929</v>
          </cell>
        </row>
        <row r="235">
          <cell r="A235" t="str">
            <v>72024</v>
          </cell>
          <cell r="B235" t="str">
            <v>05757653</v>
          </cell>
          <cell r="C235" t="str">
            <v>КУЗНЕЦКИЙ МЕТАЛЛУРГИЧЕСКИЙ КОМБИНАТ</v>
          </cell>
          <cell r="D235">
            <v>1896</v>
          </cell>
          <cell r="E235">
            <v>1896</v>
          </cell>
          <cell r="F235">
            <v>1538</v>
          </cell>
          <cell r="G235">
            <v>300</v>
          </cell>
          <cell r="H235">
            <v>1538</v>
          </cell>
          <cell r="I235">
            <v>0</v>
          </cell>
          <cell r="J235">
            <v>0</v>
          </cell>
          <cell r="K235">
            <v>0</v>
          </cell>
          <cell r="L235">
            <v>0</v>
          </cell>
          <cell r="M235">
            <v>0</v>
          </cell>
          <cell r="N235">
            <v>300</v>
          </cell>
          <cell r="O235">
            <v>1538</v>
          </cell>
        </row>
        <row r="236">
          <cell r="A236" t="str">
            <v>72024</v>
          </cell>
          <cell r="B236" t="str">
            <v>29472234</v>
          </cell>
          <cell r="C236" t="str">
            <v>АОЗТ "СТИЛТЕКС ЛТД"</v>
          </cell>
          <cell r="D236">
            <v>529</v>
          </cell>
          <cell r="E236">
            <v>346</v>
          </cell>
          <cell r="F236">
            <v>534</v>
          </cell>
          <cell r="G236">
            <v>542</v>
          </cell>
        </row>
        <row r="237">
          <cell r="A237" t="str">
            <v>72024</v>
          </cell>
          <cell r="B237" t="str">
            <v>00187895</v>
          </cell>
          <cell r="C237" t="str">
            <v>АКЦИОНЕРНОЕ ОБЩЕСТВО ОТКРЫТОГО ТИПА ОСКОЛЬСКИЙ ЭЛЕКТОРМЕТАЛЛУРГИЧЕСКИЙ КОМБИНАТ</v>
          </cell>
          <cell r="D237">
            <v>195</v>
          </cell>
          <cell r="E237">
            <v>195</v>
          </cell>
          <cell r="F237">
            <v>682</v>
          </cell>
          <cell r="G237">
            <v>133</v>
          </cell>
          <cell r="H237">
            <v>205</v>
          </cell>
          <cell r="I237">
            <v>133</v>
          </cell>
          <cell r="J237">
            <v>0</v>
          </cell>
          <cell r="K237">
            <v>0</v>
          </cell>
          <cell r="L237">
            <v>205</v>
          </cell>
          <cell r="M237">
            <v>0</v>
          </cell>
          <cell r="N237">
            <v>133</v>
          </cell>
        </row>
        <row r="238">
          <cell r="A238" t="str">
            <v>72024</v>
          </cell>
          <cell r="B238" t="str">
            <v>00186465</v>
          </cell>
          <cell r="C238" t="str">
            <v>АО "МЕЧЕЛ"</v>
          </cell>
          <cell r="D238">
            <v>447</v>
          </cell>
          <cell r="E238">
            <v>220</v>
          </cell>
          <cell r="F238">
            <v>342</v>
          </cell>
          <cell r="G238">
            <v>447</v>
          </cell>
          <cell r="H238">
            <v>271</v>
          </cell>
          <cell r="I238">
            <v>220</v>
          </cell>
          <cell r="J238">
            <v>342</v>
          </cell>
          <cell r="K238">
            <v>125</v>
          </cell>
          <cell r="L238">
            <v>125</v>
          </cell>
          <cell r="M238">
            <v>0</v>
          </cell>
          <cell r="N238">
            <v>0</v>
          </cell>
          <cell r="O238">
            <v>271</v>
          </cell>
        </row>
        <row r="239">
          <cell r="A239" t="str">
            <v>72024</v>
          </cell>
          <cell r="B239" t="str">
            <v>17407697</v>
          </cell>
          <cell r="C239" t="str">
            <v>АООТ "ИЖСТАЛЬ"</v>
          </cell>
          <cell r="D239">
            <v>207</v>
          </cell>
          <cell r="E239">
            <v>136</v>
          </cell>
          <cell r="F239">
            <v>138</v>
          </cell>
          <cell r="G239">
            <v>403</v>
          </cell>
          <cell r="H239">
            <v>80</v>
          </cell>
          <cell r="I239">
            <v>207</v>
          </cell>
          <cell r="J239">
            <v>136</v>
          </cell>
          <cell r="K239">
            <v>138</v>
          </cell>
          <cell r="L239">
            <v>403</v>
          </cell>
          <cell r="M239">
            <v>80</v>
          </cell>
          <cell r="N239">
            <v>67</v>
          </cell>
          <cell r="O239">
            <v>66</v>
          </cell>
        </row>
        <row r="240">
          <cell r="A240" t="str">
            <v>72024</v>
          </cell>
          <cell r="B240" t="str">
            <v>20879520</v>
          </cell>
          <cell r="C240" t="str">
            <v>ЗАО"УРАЛМАШ-МЕТАЛЛУРГ"</v>
          </cell>
          <cell r="D240">
            <v>352</v>
          </cell>
          <cell r="E240">
            <v>327</v>
          </cell>
          <cell r="F240">
            <v>69</v>
          </cell>
          <cell r="G240">
            <v>60</v>
          </cell>
          <cell r="H240">
            <v>69</v>
          </cell>
          <cell r="I240">
            <v>60</v>
          </cell>
          <cell r="J240">
            <v>0</v>
          </cell>
          <cell r="K240">
            <v>0</v>
          </cell>
          <cell r="L240">
            <v>0</v>
          </cell>
          <cell r="M240">
            <v>0</v>
          </cell>
          <cell r="N240">
            <v>69</v>
          </cell>
          <cell r="O240">
            <v>60</v>
          </cell>
        </row>
        <row r="241">
          <cell r="A241" t="str">
            <v>72024</v>
          </cell>
          <cell r="B241" t="str">
            <v>00186387</v>
          </cell>
          <cell r="C241" t="str">
            <v>АООТ СЕРОВСКИЙ МЕТАЛЛУРГИЧЕСКИЙ ЗАВОД   ИМ.А.К.СЕРОВА</v>
          </cell>
          <cell r="D241">
            <v>343</v>
          </cell>
          <cell r="E241">
            <v>345</v>
          </cell>
          <cell r="F241">
            <v>345</v>
          </cell>
          <cell r="G241">
            <v>0</v>
          </cell>
          <cell r="H241">
            <v>345</v>
          </cell>
        </row>
        <row r="242">
          <cell r="A242" t="str">
            <v>72024</v>
          </cell>
          <cell r="B242" t="str">
            <v>05015147</v>
          </cell>
          <cell r="C242" t="str">
            <v>ЭЛЕКТРОМЕТАЛЛУРГИЧЕСКИЙ ЗАВОД "ЭЛЕКТРОСТАЛЬ" ИМ. И.Ф.ТЕВОСЯНА</v>
          </cell>
          <cell r="D242">
            <v>130</v>
          </cell>
          <cell r="E242">
            <v>130</v>
          </cell>
          <cell r="F242">
            <v>129</v>
          </cell>
          <cell r="G242">
            <v>206</v>
          </cell>
          <cell r="H242">
            <v>64</v>
          </cell>
          <cell r="I242">
            <v>65</v>
          </cell>
          <cell r="J242">
            <v>129</v>
          </cell>
          <cell r="K242">
            <v>129</v>
          </cell>
          <cell r="L242">
            <v>88</v>
          </cell>
          <cell r="M242">
            <v>64</v>
          </cell>
          <cell r="N242">
            <v>65</v>
          </cell>
        </row>
        <row r="243">
          <cell r="A243" t="str">
            <v>72024</v>
          </cell>
          <cell r="B243" t="str">
            <v>27493628</v>
          </cell>
          <cell r="C243" t="str">
            <v>ТОО "Е.С.Н."</v>
          </cell>
          <cell r="D243">
            <v>125</v>
          </cell>
          <cell r="E243">
            <v>130</v>
          </cell>
          <cell r="F243">
            <v>130</v>
          </cell>
          <cell r="G243">
            <v>141</v>
          </cell>
          <cell r="H243">
            <v>65</v>
          </cell>
          <cell r="I243">
            <v>130</v>
          </cell>
          <cell r="J243">
            <v>65</v>
          </cell>
          <cell r="K243">
            <v>0</v>
          </cell>
          <cell r="L243">
            <v>0</v>
          </cell>
          <cell r="M243">
            <v>65</v>
          </cell>
        </row>
        <row r="244">
          <cell r="A244" t="str">
            <v>72024</v>
          </cell>
          <cell r="B244" t="str">
            <v>00186430</v>
          </cell>
          <cell r="C244" t="str">
            <v>АО"ЗЛАТОУСТОВСКИЙ МЕТАЛЛУРГИЧЕСКИЙ ЗАВОД</v>
          </cell>
          <cell r="D244">
            <v>207</v>
          </cell>
          <cell r="E244">
            <v>199</v>
          </cell>
          <cell r="F244">
            <v>53</v>
          </cell>
          <cell r="G244">
            <v>207</v>
          </cell>
          <cell r="H244">
            <v>207</v>
          </cell>
          <cell r="I244">
            <v>53</v>
          </cell>
          <cell r="J244">
            <v>0</v>
          </cell>
          <cell r="K244">
            <v>199</v>
          </cell>
          <cell r="L244">
            <v>0</v>
          </cell>
          <cell r="M244">
            <v>0</v>
          </cell>
          <cell r="N244">
            <v>53</v>
          </cell>
        </row>
        <row r="245">
          <cell r="A245" t="str">
            <v>72024</v>
          </cell>
          <cell r="B245" t="str">
            <v>25006676</v>
          </cell>
          <cell r="C245" t="str">
            <v>АОЗТ "ЭКСФЕР"</v>
          </cell>
          <cell r="D245">
            <v>138</v>
          </cell>
          <cell r="E245">
            <v>182</v>
          </cell>
          <cell r="F245">
            <v>182</v>
          </cell>
          <cell r="G245">
            <v>64</v>
          </cell>
          <cell r="H245">
            <v>68</v>
          </cell>
        </row>
        <row r="246">
          <cell r="A246" t="str">
            <v>72024</v>
          </cell>
          <cell r="B246" t="str">
            <v>23092625</v>
          </cell>
          <cell r="C246" t="str">
            <v>АКЦИОНЕРНОЕ ОБЩЕСТВО ЗАКРЫТОГО ТИПА "ЭСТЕР" Г САНКТ-ПЕТЕРБУРГ ОКТЯБРЬСКИЙ Р-Н</v>
          </cell>
          <cell r="D246">
            <v>200</v>
          </cell>
          <cell r="E246">
            <v>215</v>
          </cell>
          <cell r="F246">
            <v>200</v>
          </cell>
          <cell r="G246">
            <v>200</v>
          </cell>
          <cell r="H246">
            <v>0</v>
          </cell>
          <cell r="I246">
            <v>0</v>
          </cell>
          <cell r="J246">
            <v>0</v>
          </cell>
          <cell r="K246">
            <v>0</v>
          </cell>
          <cell r="L246">
            <v>0</v>
          </cell>
          <cell r="M246">
            <v>215</v>
          </cell>
        </row>
        <row r="247">
          <cell r="A247" t="str">
            <v>72024</v>
          </cell>
          <cell r="B247" t="str">
            <v>33107486</v>
          </cell>
          <cell r="C247" t="str">
            <v>АО "СЕВЗАПСТАЛЬ"</v>
          </cell>
          <cell r="D247">
            <v>209</v>
          </cell>
          <cell r="E247">
            <v>80</v>
          </cell>
          <cell r="F247">
            <v>60</v>
          </cell>
          <cell r="G247">
            <v>62</v>
          </cell>
        </row>
        <row r="248">
          <cell r="A248" t="str">
            <v>72024</v>
          </cell>
          <cell r="B248" t="str">
            <v>42771438</v>
          </cell>
          <cell r="C248" t="str">
            <v>ООО"ГРЕЗМ"</v>
          </cell>
          <cell r="D248">
            <v>69</v>
          </cell>
          <cell r="E248">
            <v>203</v>
          </cell>
          <cell r="F248">
            <v>128</v>
          </cell>
          <cell r="G248">
            <v>69</v>
          </cell>
          <cell r="H248">
            <v>69</v>
          </cell>
          <cell r="I248">
            <v>128</v>
          </cell>
          <cell r="J248">
            <v>0</v>
          </cell>
          <cell r="K248">
            <v>203</v>
          </cell>
          <cell r="L248">
            <v>0</v>
          </cell>
          <cell r="M248">
            <v>0</v>
          </cell>
          <cell r="N248">
            <v>128</v>
          </cell>
        </row>
        <row r="249">
          <cell r="A249" t="str">
            <v>72024</v>
          </cell>
          <cell r="B249" t="str">
            <v>00630284</v>
          </cell>
          <cell r="C249" t="str">
            <v>ТОО СП "СТУМХАМЕР-БУММАШ"               ПИРОГОВ В.С.</v>
          </cell>
          <cell r="D249">
            <v>260</v>
          </cell>
          <cell r="E249">
            <v>69</v>
          </cell>
          <cell r="F249">
            <v>260</v>
          </cell>
          <cell r="G249">
            <v>68</v>
          </cell>
          <cell r="H249">
            <v>69</v>
          </cell>
          <cell r="I249">
            <v>64</v>
          </cell>
          <cell r="J249">
            <v>68</v>
          </cell>
          <cell r="K249">
            <v>0</v>
          </cell>
          <cell r="L249">
            <v>0</v>
          </cell>
          <cell r="M249">
            <v>69</v>
          </cell>
          <cell r="N249">
            <v>64</v>
          </cell>
          <cell r="O249">
            <v>68</v>
          </cell>
        </row>
        <row r="250">
          <cell r="A250" t="str">
            <v>72024</v>
          </cell>
          <cell r="B250" t="str">
            <v>11126709</v>
          </cell>
          <cell r="C250" t="str">
            <v>СП "ИЗМЕТ"</v>
          </cell>
          <cell r="D250">
            <v>65</v>
          </cell>
          <cell r="E250">
            <v>65</v>
          </cell>
          <cell r="F250">
            <v>65</v>
          </cell>
          <cell r="G250">
            <v>130</v>
          </cell>
          <cell r="H250">
            <v>65</v>
          </cell>
          <cell r="I250">
            <v>65</v>
          </cell>
          <cell r="J250">
            <v>0</v>
          </cell>
          <cell r="K250">
            <v>0</v>
          </cell>
          <cell r="L250">
            <v>0</v>
          </cell>
          <cell r="M250">
            <v>0</v>
          </cell>
          <cell r="N250">
            <v>0</v>
          </cell>
          <cell r="O250">
            <v>65</v>
          </cell>
        </row>
        <row r="251">
          <cell r="A251" t="str">
            <v>72024</v>
          </cell>
          <cell r="B251" t="str">
            <v>35202243</v>
          </cell>
          <cell r="C251" t="str">
            <v>ПЕРМСКИЙ Ф-АЛ АОЗТ "ПЕРМЬ-FС"</v>
          </cell>
          <cell r="D251">
            <v>300</v>
          </cell>
          <cell r="E251">
            <v>300</v>
          </cell>
          <cell r="F251">
            <v>0</v>
          </cell>
          <cell r="G251">
            <v>0</v>
          </cell>
          <cell r="H251">
            <v>300</v>
          </cell>
        </row>
        <row r="252">
          <cell r="A252" t="str">
            <v>72024</v>
          </cell>
          <cell r="B252" t="str">
            <v>00186341</v>
          </cell>
          <cell r="C252" t="str">
            <v>АКЦИОНЕРНОЕ ОБЩЕСТВО "ЧУСОВСКОЙ МЕТАЛЛУРГИЧЕСКИЙ ЗАВОД"</v>
          </cell>
          <cell r="D252">
            <v>67</v>
          </cell>
          <cell r="E252">
            <v>188</v>
          </cell>
          <cell r="F252">
            <v>67</v>
          </cell>
          <cell r="G252">
            <v>188</v>
          </cell>
          <cell r="H252">
            <v>0</v>
          </cell>
          <cell r="I252">
            <v>0</v>
          </cell>
          <cell r="J252">
            <v>0</v>
          </cell>
          <cell r="K252">
            <v>0</v>
          </cell>
          <cell r="L252">
            <v>67</v>
          </cell>
          <cell r="M252">
            <v>0</v>
          </cell>
          <cell r="N252">
            <v>188</v>
          </cell>
        </row>
        <row r="253">
          <cell r="A253" t="str">
            <v>72024</v>
          </cell>
          <cell r="B253" t="str">
            <v>39462656</v>
          </cell>
          <cell r="C253" t="str">
            <v>ЗАО "ТРАНСМЕТ"</v>
          </cell>
          <cell r="D253">
            <v>126</v>
          </cell>
          <cell r="E253">
            <v>121</v>
          </cell>
          <cell r="F253">
            <v>238</v>
          </cell>
          <cell r="G253">
            <v>126</v>
          </cell>
          <cell r="H253">
            <v>126</v>
          </cell>
          <cell r="I253">
            <v>238</v>
          </cell>
          <cell r="J253">
            <v>121</v>
          </cell>
          <cell r="K253">
            <v>0</v>
          </cell>
          <cell r="L253">
            <v>0</v>
          </cell>
          <cell r="M253">
            <v>0</v>
          </cell>
          <cell r="N253">
            <v>0</v>
          </cell>
          <cell r="O253">
            <v>238</v>
          </cell>
        </row>
        <row r="254">
          <cell r="A254" t="str">
            <v>72024</v>
          </cell>
          <cell r="B254" t="str">
            <v>18165256</v>
          </cell>
          <cell r="C254" t="str">
            <v>ТОО СП "ГРАНЭЛ"</v>
          </cell>
          <cell r="D254">
            <v>202</v>
          </cell>
        </row>
        <row r="255">
          <cell r="A255" t="str">
            <v>72024</v>
          </cell>
          <cell r="B255" t="str">
            <v>08844200</v>
          </cell>
          <cell r="C255" t="str">
            <v>ЗАО "МЕТАЛЛУРГИЧЕСКИЙ ЗАВОД"ПЕТРОСТАЛЬ"</v>
          </cell>
          <cell r="D255">
            <v>100</v>
          </cell>
          <cell r="E255">
            <v>100</v>
          </cell>
          <cell r="F255">
            <v>101</v>
          </cell>
          <cell r="G255">
            <v>101</v>
          </cell>
        </row>
        <row r="256">
          <cell r="A256" t="str">
            <v>72024</v>
          </cell>
          <cell r="B256" t="str">
            <v>08612116</v>
          </cell>
          <cell r="C256" t="str">
            <v>КОМБ "БЕРЕЗКА"</v>
          </cell>
          <cell r="D256">
            <v>197</v>
          </cell>
          <cell r="E256">
            <v>197</v>
          </cell>
          <cell r="F256">
            <v>0</v>
          </cell>
          <cell r="G256">
            <v>0</v>
          </cell>
          <cell r="H256">
            <v>0</v>
          </cell>
          <cell r="I256">
            <v>0</v>
          </cell>
          <cell r="J256">
            <v>0</v>
          </cell>
          <cell r="K256">
            <v>0</v>
          </cell>
          <cell r="L256">
            <v>0</v>
          </cell>
          <cell r="M256">
            <v>197</v>
          </cell>
        </row>
        <row r="257">
          <cell r="A257" t="str">
            <v>72024</v>
          </cell>
          <cell r="B257" t="str">
            <v>05757759</v>
          </cell>
          <cell r="C257" t="str">
            <v>ЗАВОД "КРАСНЫЙ ОКТЯБРЬ"</v>
          </cell>
          <cell r="D257">
            <v>64</v>
          </cell>
          <cell r="E257">
            <v>59</v>
          </cell>
          <cell r="F257">
            <v>59</v>
          </cell>
          <cell r="G257">
            <v>40</v>
          </cell>
          <cell r="H257">
            <v>19</v>
          </cell>
          <cell r="I257">
            <v>19</v>
          </cell>
          <cell r="J257">
            <v>40</v>
          </cell>
        </row>
        <row r="258">
          <cell r="A258" t="str">
            <v>72024</v>
          </cell>
          <cell r="B258" t="str">
            <v>05757665</v>
          </cell>
          <cell r="C258" t="str">
            <v>АО "НОВОЛИПЕЦКИЙ МЕТКОМБИНАТ"</v>
          </cell>
          <cell r="D258">
            <v>131</v>
          </cell>
          <cell r="E258">
            <v>131</v>
          </cell>
          <cell r="F258">
            <v>0</v>
          </cell>
          <cell r="G258">
            <v>0</v>
          </cell>
          <cell r="H258">
            <v>0</v>
          </cell>
          <cell r="I258">
            <v>0</v>
          </cell>
          <cell r="J258">
            <v>0</v>
          </cell>
          <cell r="K258">
            <v>0</v>
          </cell>
          <cell r="L258">
            <v>131</v>
          </cell>
        </row>
        <row r="259">
          <cell r="A259" t="str">
            <v>72024</v>
          </cell>
          <cell r="B259" t="str">
            <v>13193288</v>
          </cell>
          <cell r="C259" t="str">
            <v>АО"ИНТЕРКОН"</v>
          </cell>
          <cell r="D259">
            <v>64</v>
          </cell>
          <cell r="E259">
            <v>65</v>
          </cell>
          <cell r="F259">
            <v>64</v>
          </cell>
          <cell r="G259">
            <v>65</v>
          </cell>
          <cell r="H259">
            <v>0</v>
          </cell>
          <cell r="I259">
            <v>0</v>
          </cell>
          <cell r="J259">
            <v>0</v>
          </cell>
          <cell r="K259">
            <v>0</v>
          </cell>
          <cell r="L259">
            <v>64</v>
          </cell>
          <cell r="M259">
            <v>65</v>
          </cell>
        </row>
        <row r="260">
          <cell r="A260" t="str">
            <v>72024</v>
          </cell>
          <cell r="B260" t="str">
            <v>31859710</v>
          </cell>
          <cell r="C260" t="str">
            <v>ТОО "АСМЕТ"</v>
          </cell>
          <cell r="D260">
            <v>64</v>
          </cell>
          <cell r="E260">
            <v>64</v>
          </cell>
          <cell r="F260">
            <v>64</v>
          </cell>
          <cell r="G260">
            <v>64</v>
          </cell>
        </row>
        <row r="261">
          <cell r="A261" t="str">
            <v>72024</v>
          </cell>
          <cell r="B261" t="str">
            <v>11576631</v>
          </cell>
          <cell r="C261" t="str">
            <v>АОЗТ "А-ТЕХНОИНВЕСТ"</v>
          </cell>
          <cell r="D261">
            <v>120</v>
          </cell>
          <cell r="E261">
            <v>120</v>
          </cell>
          <cell r="F261">
            <v>120</v>
          </cell>
        </row>
        <row r="262">
          <cell r="A262" t="str">
            <v>72024</v>
          </cell>
          <cell r="B262" t="str">
            <v>00233201</v>
          </cell>
          <cell r="C262" t="str">
            <v>АООТ "МОТОРДЕТАЛЬ"</v>
          </cell>
          <cell r="D262">
            <v>69</v>
          </cell>
          <cell r="E262">
            <v>69</v>
          </cell>
          <cell r="F262">
            <v>0</v>
          </cell>
          <cell r="G262">
            <v>0</v>
          </cell>
          <cell r="H262">
            <v>69</v>
          </cell>
        </row>
        <row r="263">
          <cell r="A263" t="str">
            <v>72024</v>
          </cell>
          <cell r="B263" t="str">
            <v>41605888</v>
          </cell>
          <cell r="C263" t="str">
            <v>ООО "ЗЕВС"</v>
          </cell>
          <cell r="D263">
            <v>69</v>
          </cell>
          <cell r="E263">
            <v>138</v>
          </cell>
          <cell r="F263">
            <v>69</v>
          </cell>
          <cell r="G263">
            <v>138</v>
          </cell>
          <cell r="H263">
            <v>0</v>
          </cell>
          <cell r="I263">
            <v>0</v>
          </cell>
          <cell r="J263">
            <v>0</v>
          </cell>
          <cell r="K263">
            <v>0</v>
          </cell>
          <cell r="L263">
            <v>0</v>
          </cell>
          <cell r="M263">
            <v>0</v>
          </cell>
          <cell r="N263">
            <v>69</v>
          </cell>
          <cell r="O263">
            <v>138</v>
          </cell>
        </row>
        <row r="264">
          <cell r="A264" t="str">
            <v>72024</v>
          </cell>
          <cell r="B264" t="str">
            <v>20689742</v>
          </cell>
          <cell r="C264" t="str">
            <v>"ПАРУС" МАЛОЕ ПРЕДПРИЯТИЕ</v>
          </cell>
          <cell r="D264">
            <v>65</v>
          </cell>
          <cell r="E264">
            <v>65</v>
          </cell>
          <cell r="F264">
            <v>0</v>
          </cell>
          <cell r="G264">
            <v>0</v>
          </cell>
          <cell r="H264">
            <v>0</v>
          </cell>
          <cell r="I264">
            <v>65</v>
          </cell>
        </row>
        <row r="265">
          <cell r="A265" t="str">
            <v>72024</v>
          </cell>
          <cell r="B265" t="str">
            <v>05015331</v>
          </cell>
          <cell r="C265" t="str">
            <v>АООТ "ПОДОЛЬСКИЙ МАШИНОСТРОИТЕЛЬНЫЙ ЗАВОД"</v>
          </cell>
          <cell r="D265">
            <v>64</v>
          </cell>
          <cell r="E265">
            <v>64</v>
          </cell>
          <cell r="F265">
            <v>0</v>
          </cell>
          <cell r="G265">
            <v>64</v>
          </cell>
        </row>
        <row r="266">
          <cell r="A266" t="str">
            <v>72024</v>
          </cell>
          <cell r="B266" t="str">
            <v>08558397</v>
          </cell>
          <cell r="C266" t="str">
            <v>ГОСПРЕДПРИЯТИЕ УЧРЕЖДЕНИЯ УЩ-349/13</v>
          </cell>
          <cell r="D266">
            <v>40</v>
          </cell>
          <cell r="E266">
            <v>40</v>
          </cell>
          <cell r="F266">
            <v>0</v>
          </cell>
          <cell r="G266">
            <v>0</v>
          </cell>
          <cell r="H266">
            <v>0</v>
          </cell>
          <cell r="I266">
            <v>0</v>
          </cell>
          <cell r="J266">
            <v>0</v>
          </cell>
          <cell r="K266">
            <v>0</v>
          </cell>
          <cell r="L266">
            <v>0</v>
          </cell>
          <cell r="M266">
            <v>0</v>
          </cell>
          <cell r="N266">
            <v>40</v>
          </cell>
        </row>
        <row r="267">
          <cell r="A267" t="str">
            <v>72024</v>
          </cell>
          <cell r="B267" t="str">
            <v>05785968</v>
          </cell>
          <cell r="C267" t="str">
            <v>РОСТОВСКОЕ ПРОИЗВОДСТВЕННОЕ ОБЪЕДИНЕНИЕ "АКСАЙ"</v>
          </cell>
          <cell r="D267">
            <v>4</v>
          </cell>
          <cell r="E267">
            <v>4</v>
          </cell>
          <cell r="F267">
            <v>4</v>
          </cell>
          <cell r="G267">
            <v>4</v>
          </cell>
          <cell r="H267">
            <v>0</v>
          </cell>
          <cell r="I267">
            <v>4</v>
          </cell>
        </row>
        <row r="268">
          <cell r="A268" t="str">
            <v>72024</v>
          </cell>
          <cell r="B268" t="str">
            <v>10061712</v>
          </cell>
          <cell r="C268" t="str">
            <v>АООТ "КОММЕРЧЕСКИЙ ЦЕНТР"</v>
          </cell>
          <cell r="D268">
            <v>8</v>
          </cell>
          <cell r="E268">
            <v>8</v>
          </cell>
          <cell r="F268">
            <v>0</v>
          </cell>
          <cell r="G268">
            <v>0</v>
          </cell>
          <cell r="H268">
            <v>0</v>
          </cell>
          <cell r="I268">
            <v>0</v>
          </cell>
          <cell r="J268">
            <v>0</v>
          </cell>
          <cell r="K268">
            <v>0</v>
          </cell>
          <cell r="L268">
            <v>8</v>
          </cell>
        </row>
        <row r="269">
          <cell r="A269" t="str">
            <v>72024</v>
          </cell>
          <cell r="B269" t="str">
            <v>05785543</v>
          </cell>
          <cell r="C269" t="str">
            <v>АРЕНДНОЕ ПРЕДПРИЯТИЕ "ПЕТРОЗАВОДСКБУММАШ" Г ПЕТРОЗАВОДСК</v>
          </cell>
          <cell r="D269">
            <v>5</v>
          </cell>
          <cell r="E269">
            <v>5</v>
          </cell>
          <cell r="F269">
            <v>0</v>
          </cell>
          <cell r="G269">
            <v>0</v>
          </cell>
          <cell r="H269">
            <v>0</v>
          </cell>
          <cell r="I269">
            <v>0</v>
          </cell>
          <cell r="J269">
            <v>5</v>
          </cell>
        </row>
        <row r="270">
          <cell r="A270" t="str">
            <v>72024</v>
          </cell>
          <cell r="B270" t="str">
            <v>18010097</v>
          </cell>
          <cell r="C270" t="str">
            <v>ИНЖЕНЕРНЫЙ ЦЕНТР"СПЛАВ"</v>
          </cell>
          <cell r="D270">
            <v>2</v>
          </cell>
          <cell r="E270">
            <v>2</v>
          </cell>
          <cell r="F270">
            <v>0</v>
          </cell>
          <cell r="G270">
            <v>0</v>
          </cell>
          <cell r="H270">
            <v>0</v>
          </cell>
          <cell r="I270">
            <v>0</v>
          </cell>
          <cell r="J270">
            <v>0</v>
          </cell>
          <cell r="K270">
            <v>2</v>
          </cell>
        </row>
        <row r="271">
          <cell r="A271" t="str">
            <v>72024</v>
          </cell>
          <cell r="B271" t="str">
            <v>11235427</v>
          </cell>
          <cell r="C271" t="str">
            <v>ТОО "ТУМЕЛОМ"</v>
          </cell>
          <cell r="D271">
            <v>1</v>
          </cell>
          <cell r="E271">
            <v>4</v>
          </cell>
          <cell r="F271">
            <v>1</v>
          </cell>
          <cell r="G271">
            <v>4</v>
          </cell>
          <cell r="H271">
            <v>0</v>
          </cell>
          <cell r="I271">
            <v>0</v>
          </cell>
          <cell r="J271">
            <v>0</v>
          </cell>
          <cell r="K271">
            <v>0</v>
          </cell>
          <cell r="L271">
            <v>0</v>
          </cell>
          <cell r="M271">
            <v>0</v>
          </cell>
          <cell r="N271">
            <v>1</v>
          </cell>
          <cell r="O271">
            <v>4</v>
          </cell>
        </row>
        <row r="272">
          <cell r="A272" t="str">
            <v>72024</v>
          </cell>
          <cell r="B272" t="str">
            <v>31548223</v>
          </cell>
          <cell r="C272" t="str">
            <v>АОЗТ "КАМАСТАЛЬ"</v>
          </cell>
          <cell r="D272">
            <v>53</v>
          </cell>
          <cell r="E272">
            <v>53</v>
          </cell>
          <cell r="F272">
            <v>0</v>
          </cell>
          <cell r="G272">
            <v>0</v>
          </cell>
          <cell r="H272">
            <v>0</v>
          </cell>
          <cell r="I272">
            <v>0</v>
          </cell>
          <cell r="J272">
            <v>0</v>
          </cell>
          <cell r="K272">
            <v>0</v>
          </cell>
          <cell r="L272">
            <v>0</v>
          </cell>
          <cell r="M272">
            <v>0</v>
          </cell>
          <cell r="N272">
            <v>0</v>
          </cell>
          <cell r="O272">
            <v>53</v>
          </cell>
        </row>
        <row r="273">
          <cell r="A273" t="str">
            <v>72024 Всего</v>
          </cell>
          <cell r="B273">
            <v>1297</v>
          </cell>
          <cell r="C273">
            <v>1377</v>
          </cell>
          <cell r="D273">
            <v>1297</v>
          </cell>
          <cell r="E273">
            <v>1377</v>
          </cell>
          <cell r="F273">
            <v>0</v>
          </cell>
          <cell r="G273">
            <v>0</v>
          </cell>
          <cell r="H273">
            <v>0</v>
          </cell>
          <cell r="I273">
            <v>0</v>
          </cell>
          <cell r="J273">
            <v>0</v>
          </cell>
          <cell r="K273">
            <v>0</v>
          </cell>
          <cell r="L273">
            <v>0</v>
          </cell>
          <cell r="M273">
            <v>1297</v>
          </cell>
          <cell r="N273">
            <v>1377</v>
          </cell>
        </row>
        <row r="274">
          <cell r="A274" t="str">
            <v>72025</v>
          </cell>
          <cell r="B274" t="str">
            <v>00186507</v>
          </cell>
          <cell r="C274" t="str">
            <v>ЧЕЛЯБИНСКИЙ ЭЛЕКТРОМЕТАЛЛУРГИЧЕСКИЙ КОМБИНАТ</v>
          </cell>
          <cell r="D274">
            <v>883</v>
          </cell>
          <cell r="E274">
            <v>883</v>
          </cell>
          <cell r="F274">
            <v>0</v>
          </cell>
          <cell r="G274">
            <v>0</v>
          </cell>
          <cell r="H274">
            <v>0</v>
          </cell>
          <cell r="I274">
            <v>0</v>
          </cell>
          <cell r="J274">
            <v>0</v>
          </cell>
          <cell r="K274">
            <v>883</v>
          </cell>
        </row>
        <row r="275">
          <cell r="A275" t="str">
            <v>72025</v>
          </cell>
          <cell r="B275" t="str">
            <v>00233218</v>
          </cell>
          <cell r="C275" t="str">
            <v>АО "ТУТАЕВСКИЙ МОТОРНЫЙ ЗАВОД"</v>
          </cell>
          <cell r="D275">
            <v>142</v>
          </cell>
          <cell r="E275">
            <v>142</v>
          </cell>
          <cell r="F275">
            <v>0</v>
          </cell>
          <cell r="G275">
            <v>0</v>
          </cell>
          <cell r="H275">
            <v>142</v>
          </cell>
        </row>
        <row r="276">
          <cell r="A276" t="str">
            <v>72025 Всего</v>
          </cell>
          <cell r="B276">
            <v>0</v>
          </cell>
          <cell r="C276">
            <v>0</v>
          </cell>
          <cell r="D276">
            <v>0</v>
          </cell>
          <cell r="E276">
            <v>0</v>
          </cell>
          <cell r="F276">
            <v>0</v>
          </cell>
          <cell r="G276">
            <v>0</v>
          </cell>
          <cell r="H276">
            <v>0</v>
          </cell>
          <cell r="I276">
            <v>0</v>
          </cell>
          <cell r="J276">
            <v>0</v>
          </cell>
          <cell r="K276">
            <v>0</v>
          </cell>
          <cell r="L276">
            <v>0</v>
          </cell>
          <cell r="M276">
            <v>0</v>
          </cell>
          <cell r="N276">
            <v>0</v>
          </cell>
        </row>
        <row r="277">
          <cell r="A277" t="str">
            <v>72026</v>
          </cell>
          <cell r="B277" t="str">
            <v>00194547</v>
          </cell>
          <cell r="C277" t="str">
            <v>АООТ "ЮЖНО-УРАЛЬСКИЙ НИКЕЛЕВЫЙ КОМБИНАТ"</v>
          </cell>
          <cell r="D277">
            <v>312</v>
          </cell>
          <cell r="E277">
            <v>312</v>
          </cell>
          <cell r="F277">
            <v>0</v>
          </cell>
          <cell r="G277">
            <v>0</v>
          </cell>
          <cell r="H277">
            <v>312</v>
          </cell>
        </row>
        <row r="278">
          <cell r="A278" t="str">
            <v>72026</v>
          </cell>
          <cell r="B278" t="str">
            <v>31960656</v>
          </cell>
          <cell r="C278" t="str">
            <v>ТОО СП "ИНТЕРЦВЕТМЕТ"</v>
          </cell>
          <cell r="D278">
            <v>138</v>
          </cell>
          <cell r="E278">
            <v>138</v>
          </cell>
          <cell r="F278">
            <v>0</v>
          </cell>
          <cell r="G278">
            <v>0</v>
          </cell>
          <cell r="H278">
            <v>0</v>
          </cell>
          <cell r="I278">
            <v>138</v>
          </cell>
        </row>
        <row r="279">
          <cell r="A279" t="str">
            <v>72026</v>
          </cell>
          <cell r="B279" t="str">
            <v>17699263</v>
          </cell>
          <cell r="C279" t="str">
            <v>ТОО "НАУЧНО-КОММЕРЧЕСКАЯ ФИРМА БАНЧ МАРКЕТИНГ"</v>
          </cell>
          <cell r="D279">
            <v>0</v>
          </cell>
          <cell r="E279">
            <v>0</v>
          </cell>
          <cell r="F279">
            <v>0</v>
          </cell>
          <cell r="G279">
            <v>0</v>
          </cell>
          <cell r="H279">
            <v>0</v>
          </cell>
          <cell r="I279">
            <v>0</v>
          </cell>
          <cell r="J279">
            <v>0</v>
          </cell>
        </row>
        <row r="280">
          <cell r="A280" t="str">
            <v>72026</v>
          </cell>
          <cell r="B280" t="str">
            <v>27563872</v>
          </cell>
          <cell r="C280" t="str">
            <v>ТОО ТАВРИДА ЭЛЕКТРИК</v>
          </cell>
          <cell r="D280">
            <v>0</v>
          </cell>
          <cell r="E280">
            <v>0</v>
          </cell>
          <cell r="F280">
            <v>0</v>
          </cell>
        </row>
        <row r="281">
          <cell r="A281" t="str">
            <v>72026 Всего</v>
          </cell>
          <cell r="B281">
            <v>0</v>
          </cell>
          <cell r="C281">
            <v>0</v>
          </cell>
          <cell r="D281">
            <v>0</v>
          </cell>
          <cell r="E281">
            <v>0</v>
          </cell>
          <cell r="F281">
            <v>0</v>
          </cell>
          <cell r="G281">
            <v>0</v>
          </cell>
          <cell r="H281">
            <v>0</v>
          </cell>
          <cell r="I281">
            <v>0</v>
          </cell>
          <cell r="J281">
            <v>0</v>
          </cell>
          <cell r="K281">
            <v>0</v>
          </cell>
          <cell r="L281">
            <v>0</v>
          </cell>
          <cell r="M281">
            <v>0</v>
          </cell>
          <cell r="N281">
            <v>0</v>
          </cell>
        </row>
        <row r="282">
          <cell r="A282" t="str">
            <v>72027</v>
          </cell>
          <cell r="B282" t="str">
            <v>05799321</v>
          </cell>
          <cell r="C282" t="str">
            <v>АО "БЕЛЭНЕРГОМАШ"</v>
          </cell>
          <cell r="D282">
            <v>112</v>
          </cell>
          <cell r="E282">
            <v>113</v>
          </cell>
          <cell r="F282">
            <v>112</v>
          </cell>
          <cell r="G282">
            <v>113</v>
          </cell>
          <cell r="H282">
            <v>0</v>
          </cell>
          <cell r="I282">
            <v>0</v>
          </cell>
          <cell r="J282">
            <v>112</v>
          </cell>
          <cell r="K282">
            <v>0</v>
          </cell>
          <cell r="L282">
            <v>0</v>
          </cell>
          <cell r="M282">
            <v>113</v>
          </cell>
        </row>
        <row r="283">
          <cell r="A283" t="str">
            <v>72027</v>
          </cell>
          <cell r="B283" t="str">
            <v>29406007</v>
          </cell>
          <cell r="C283" t="str">
            <v>АОЗТ НАУЧНО-ПРОИЗВОДСТВЕННОЕ ПРЕДПРИЯТИЕ"ПОЛИМЕТАЛЛ"</v>
          </cell>
          <cell r="D283">
            <v>75</v>
          </cell>
          <cell r="E283">
            <v>12</v>
          </cell>
          <cell r="F283">
            <v>8</v>
          </cell>
          <cell r="G283">
            <v>8</v>
          </cell>
          <cell r="H283">
            <v>18</v>
          </cell>
          <cell r="I283">
            <v>28</v>
          </cell>
          <cell r="J283">
            <v>18</v>
          </cell>
          <cell r="K283">
            <v>28</v>
          </cell>
          <cell r="L283">
            <v>0</v>
          </cell>
          <cell r="M283">
            <v>18</v>
          </cell>
        </row>
        <row r="284">
          <cell r="A284" t="str">
            <v>72027</v>
          </cell>
          <cell r="B284" t="str">
            <v>44291211</v>
          </cell>
          <cell r="C284" t="str">
            <v>ООО "НЕВОД"</v>
          </cell>
          <cell r="D284">
            <v>59</v>
          </cell>
          <cell r="E284">
            <v>59</v>
          </cell>
          <cell r="F284">
            <v>0</v>
          </cell>
          <cell r="G284">
            <v>0</v>
          </cell>
          <cell r="H284">
            <v>0</v>
          </cell>
          <cell r="I284">
            <v>0</v>
          </cell>
          <cell r="J284">
            <v>0</v>
          </cell>
          <cell r="K284">
            <v>0</v>
          </cell>
          <cell r="L284">
            <v>0</v>
          </cell>
          <cell r="M284">
            <v>59</v>
          </cell>
        </row>
        <row r="285">
          <cell r="A285" t="str">
            <v>72027</v>
          </cell>
          <cell r="B285" t="str">
            <v>00194688</v>
          </cell>
          <cell r="C285" t="str">
            <v>ТЫРНЫАУЗСКИЙ ВМК</v>
          </cell>
          <cell r="D285">
            <v>48</v>
          </cell>
          <cell r="E285">
            <v>48</v>
          </cell>
          <cell r="F285">
            <v>0</v>
          </cell>
          <cell r="G285">
            <v>0</v>
          </cell>
          <cell r="H285">
            <v>0</v>
          </cell>
          <cell r="I285">
            <v>0</v>
          </cell>
          <cell r="J285">
            <v>0</v>
          </cell>
          <cell r="K285">
            <v>0</v>
          </cell>
          <cell r="L285">
            <v>0</v>
          </cell>
          <cell r="M285">
            <v>48</v>
          </cell>
        </row>
        <row r="286">
          <cell r="A286" t="str">
            <v>72027</v>
          </cell>
          <cell r="B286" t="str">
            <v>00187895</v>
          </cell>
          <cell r="C286" t="str">
            <v>АКЦИОНЕРНОЕ ОБЩЕСТВО ОТКРЫТОГО ТИПА ОСКОЛЬСКИЙ ЭЛЕКТОРМЕТАЛЛУРГИЧЕСКИЙ КОМБИНАТ</v>
          </cell>
          <cell r="D286">
            <v>38</v>
          </cell>
          <cell r="E286">
            <v>38</v>
          </cell>
          <cell r="F286">
            <v>0</v>
          </cell>
          <cell r="G286">
            <v>0</v>
          </cell>
          <cell r="H286">
            <v>38</v>
          </cell>
        </row>
        <row r="287">
          <cell r="A287" t="str">
            <v>72027</v>
          </cell>
          <cell r="B287" t="str">
            <v>17407697</v>
          </cell>
          <cell r="C287" t="str">
            <v>АООТ "ИЖСТАЛЬ"</v>
          </cell>
          <cell r="D287">
            <v>36</v>
          </cell>
        </row>
        <row r="288">
          <cell r="A288" t="str">
            <v>72027</v>
          </cell>
          <cell r="B288" t="str">
            <v>07513330</v>
          </cell>
          <cell r="C288" t="str">
            <v>ПРОИЗВОДСТВЕННОЕ ОБЪЕДИНЕНИЕ "ЗАВОД "БОЛЬШЕВИК"</v>
          </cell>
          <cell r="D288">
            <v>20</v>
          </cell>
        </row>
        <row r="289">
          <cell r="A289" t="str">
            <v>72027</v>
          </cell>
          <cell r="B289" t="str">
            <v>27493628</v>
          </cell>
          <cell r="C289" t="str">
            <v>ТОО "Е.С.Н."</v>
          </cell>
          <cell r="D289">
            <v>19</v>
          </cell>
          <cell r="E289">
            <v>19</v>
          </cell>
          <cell r="F289">
            <v>0</v>
          </cell>
          <cell r="G289">
            <v>0</v>
          </cell>
          <cell r="H289">
            <v>19</v>
          </cell>
        </row>
        <row r="290">
          <cell r="A290" t="str">
            <v>72027</v>
          </cell>
          <cell r="B290" t="str">
            <v>31548223</v>
          </cell>
          <cell r="C290" t="str">
            <v>АОЗТ "КАМАСТАЛЬ"</v>
          </cell>
          <cell r="D290">
            <v>17</v>
          </cell>
          <cell r="E290">
            <v>17</v>
          </cell>
          <cell r="F290">
            <v>0</v>
          </cell>
          <cell r="G290">
            <v>0</v>
          </cell>
          <cell r="H290">
            <v>0</v>
          </cell>
          <cell r="I290">
            <v>0</v>
          </cell>
          <cell r="J290">
            <v>0</v>
          </cell>
          <cell r="K290">
            <v>17</v>
          </cell>
        </row>
        <row r="291">
          <cell r="A291" t="str">
            <v>72027</v>
          </cell>
          <cell r="B291" t="str">
            <v>27478511</v>
          </cell>
          <cell r="C291" t="str">
            <v>ТОО "СИГМА М"</v>
          </cell>
          <cell r="D291">
            <v>16</v>
          </cell>
          <cell r="E291">
            <v>16</v>
          </cell>
          <cell r="F291">
            <v>0</v>
          </cell>
          <cell r="G291">
            <v>0</v>
          </cell>
          <cell r="H291">
            <v>0</v>
          </cell>
          <cell r="I291">
            <v>16</v>
          </cell>
        </row>
        <row r="292">
          <cell r="A292" t="str">
            <v>72027</v>
          </cell>
          <cell r="B292" t="str">
            <v>12950623</v>
          </cell>
          <cell r="C292" t="str">
            <v>НТЦ "ФОРВАРД"</v>
          </cell>
          <cell r="D292">
            <v>14</v>
          </cell>
          <cell r="E292">
            <v>14</v>
          </cell>
          <cell r="F292">
            <v>0</v>
          </cell>
          <cell r="G292">
            <v>0</v>
          </cell>
          <cell r="H292">
            <v>0</v>
          </cell>
          <cell r="I292">
            <v>0</v>
          </cell>
          <cell r="J292">
            <v>0</v>
          </cell>
          <cell r="K292">
            <v>0</v>
          </cell>
          <cell r="L292">
            <v>0</v>
          </cell>
          <cell r="M292">
            <v>14</v>
          </cell>
        </row>
        <row r="293">
          <cell r="A293" t="str">
            <v>72027</v>
          </cell>
          <cell r="B293" t="str">
            <v>17338654</v>
          </cell>
          <cell r="C293" t="str">
            <v>АО СП "ГЕОСОФТ-ИСТЛИНК" ("ГЕОЛИНК")</v>
          </cell>
          <cell r="D293">
            <v>2</v>
          </cell>
          <cell r="E293">
            <v>2</v>
          </cell>
          <cell r="F293">
            <v>0</v>
          </cell>
          <cell r="G293">
            <v>2</v>
          </cell>
        </row>
        <row r="294">
          <cell r="A294" t="str">
            <v>72027</v>
          </cell>
          <cell r="B294" t="str">
            <v>05757788</v>
          </cell>
          <cell r="C294" t="str">
            <v>АООТ ГМЗ</v>
          </cell>
          <cell r="D294">
            <v>0</v>
          </cell>
          <cell r="E294">
            <v>0</v>
          </cell>
          <cell r="F294">
            <v>0</v>
          </cell>
          <cell r="G294">
            <v>0</v>
          </cell>
          <cell r="H294">
            <v>0</v>
          </cell>
          <cell r="I294">
            <v>0</v>
          </cell>
          <cell r="J294">
            <v>0</v>
          </cell>
          <cell r="K294">
            <v>0</v>
          </cell>
        </row>
        <row r="295">
          <cell r="A295" t="str">
            <v>72027 Всего</v>
          </cell>
          <cell r="B295">
            <v>252</v>
          </cell>
          <cell r="C295">
            <v>0</v>
          </cell>
          <cell r="D295">
            <v>252</v>
          </cell>
          <cell r="E295">
            <v>0</v>
          </cell>
          <cell r="F295">
            <v>0</v>
          </cell>
          <cell r="G295">
            <v>0</v>
          </cell>
          <cell r="H295">
            <v>0</v>
          </cell>
          <cell r="I295">
            <v>0</v>
          </cell>
          <cell r="J295">
            <v>0</v>
          </cell>
          <cell r="K295">
            <v>0</v>
          </cell>
          <cell r="L295">
            <v>0</v>
          </cell>
          <cell r="M295">
            <v>252</v>
          </cell>
          <cell r="N295">
            <v>0</v>
          </cell>
        </row>
        <row r="296">
          <cell r="A296" t="str">
            <v>72028</v>
          </cell>
          <cell r="B296" t="str">
            <v>17338654</v>
          </cell>
          <cell r="C296" t="str">
            <v>АО СП "ГЕОСОФТ-ИСТЛИНК" ("ГЕОЛИНК")</v>
          </cell>
          <cell r="D296">
            <v>73</v>
          </cell>
          <cell r="E296">
            <v>73</v>
          </cell>
          <cell r="F296">
            <v>13</v>
          </cell>
        </row>
        <row r="297">
          <cell r="A297" t="str">
            <v>72028</v>
          </cell>
          <cell r="B297" t="str">
            <v>29406007</v>
          </cell>
          <cell r="C297" t="str">
            <v>АОЗТ НАУЧНО-ПРОИЗВОДСТВЕННОЕ ПРЕДПРИЯТИЕ"ПОЛИМЕТАЛЛ"</v>
          </cell>
          <cell r="D297">
            <v>12</v>
          </cell>
          <cell r="E297">
            <v>12</v>
          </cell>
          <cell r="F297">
            <v>0</v>
          </cell>
          <cell r="G297">
            <v>0</v>
          </cell>
          <cell r="H297">
            <v>12</v>
          </cell>
        </row>
        <row r="298">
          <cell r="A298" t="str">
            <v>72028 Всего</v>
          </cell>
          <cell r="B298">
            <v>0</v>
          </cell>
          <cell r="C298">
            <v>0</v>
          </cell>
          <cell r="D298">
            <v>0</v>
          </cell>
          <cell r="E298">
            <v>0</v>
          </cell>
          <cell r="F298">
            <v>0</v>
          </cell>
          <cell r="G298">
            <v>0</v>
          </cell>
          <cell r="H298">
            <v>0</v>
          </cell>
          <cell r="I298">
            <v>0</v>
          </cell>
          <cell r="J298">
            <v>0</v>
          </cell>
          <cell r="K298">
            <v>0</v>
          </cell>
          <cell r="L298">
            <v>0</v>
          </cell>
          <cell r="M298">
            <v>0</v>
          </cell>
          <cell r="N298">
            <v>0</v>
          </cell>
        </row>
        <row r="299">
          <cell r="A299" t="str">
            <v>720292</v>
          </cell>
          <cell r="B299" t="str">
            <v>00187895</v>
          </cell>
          <cell r="C299" t="str">
            <v>АКЦИОНЕРНОЕ ОБЩЕСТВО ОТКРЫТОГО ТИПА ОСКОЛЬСКИЙ ЭЛЕКТОРМЕТАЛЛУРГИЧЕСКИЙ КОМБИНАТ</v>
          </cell>
          <cell r="D299">
            <v>50</v>
          </cell>
          <cell r="E299">
            <v>50</v>
          </cell>
          <cell r="F299">
            <v>0</v>
          </cell>
          <cell r="G299">
            <v>0</v>
          </cell>
          <cell r="H299">
            <v>0</v>
          </cell>
          <cell r="I299">
            <v>0</v>
          </cell>
          <cell r="J299">
            <v>50</v>
          </cell>
        </row>
        <row r="300">
          <cell r="A300" t="str">
            <v>720292</v>
          </cell>
          <cell r="B300" t="str">
            <v>27478511</v>
          </cell>
          <cell r="C300" t="str">
            <v>ТОО "СИГМА М"</v>
          </cell>
          <cell r="D300">
            <v>20</v>
          </cell>
          <cell r="E300">
            <v>23</v>
          </cell>
          <cell r="F300">
            <v>20</v>
          </cell>
          <cell r="G300">
            <v>23</v>
          </cell>
          <cell r="H300">
            <v>20</v>
          </cell>
          <cell r="I300">
            <v>23</v>
          </cell>
        </row>
        <row r="301">
          <cell r="A301" t="str">
            <v>720292</v>
          </cell>
          <cell r="B301" t="str">
            <v>29406007</v>
          </cell>
          <cell r="C301" t="str">
            <v>АОЗТ НАУЧНО-ПРОИЗВОДСТВЕННОЕ ПРЕДПРИЯТИЕ"ПОЛИМЕТАЛЛ"</v>
          </cell>
          <cell r="D301">
            <v>19</v>
          </cell>
          <cell r="E301">
            <v>19</v>
          </cell>
          <cell r="F301">
            <v>0</v>
          </cell>
          <cell r="G301">
            <v>0</v>
          </cell>
          <cell r="H301">
            <v>19</v>
          </cell>
        </row>
        <row r="302">
          <cell r="A302" t="str">
            <v>720292</v>
          </cell>
          <cell r="B302" t="str">
            <v>00186217</v>
          </cell>
          <cell r="C302" t="str">
            <v>АООТ "СЕВЕРСТАЛЬ" Г.ЧЕРЕПОВЕЦ</v>
          </cell>
          <cell r="D302">
            <v>50</v>
          </cell>
          <cell r="E302">
            <v>50</v>
          </cell>
          <cell r="F302">
            <v>0</v>
          </cell>
          <cell r="G302">
            <v>0</v>
          </cell>
          <cell r="H302">
            <v>0</v>
          </cell>
          <cell r="I302">
            <v>0</v>
          </cell>
          <cell r="J302">
            <v>0</v>
          </cell>
          <cell r="K302">
            <v>0</v>
          </cell>
          <cell r="L302">
            <v>0</v>
          </cell>
          <cell r="M302">
            <v>0</v>
          </cell>
          <cell r="N302">
            <v>0</v>
          </cell>
          <cell r="O302">
            <v>50</v>
          </cell>
        </row>
        <row r="303">
          <cell r="A303" t="str">
            <v>720292 Всего</v>
          </cell>
          <cell r="B303">
            <v>0</v>
          </cell>
          <cell r="C303">
            <v>0</v>
          </cell>
          <cell r="D303">
            <v>0</v>
          </cell>
          <cell r="E303">
            <v>0</v>
          </cell>
          <cell r="F303">
            <v>0</v>
          </cell>
          <cell r="G303">
            <v>0</v>
          </cell>
          <cell r="H303">
            <v>0</v>
          </cell>
          <cell r="I303">
            <v>0</v>
          </cell>
          <cell r="J303">
            <v>0</v>
          </cell>
          <cell r="K303">
            <v>0</v>
          </cell>
          <cell r="L303">
            <v>0</v>
          </cell>
          <cell r="M303">
            <v>0</v>
          </cell>
          <cell r="N303">
            <v>0</v>
          </cell>
        </row>
        <row r="304">
          <cell r="A304" t="str">
            <v>720293</v>
          </cell>
          <cell r="B304" t="str">
            <v>40325120</v>
          </cell>
          <cell r="C304" t="str">
            <v>ООО "ТЭК-РЕСУРС"</v>
          </cell>
          <cell r="D304">
            <v>2</v>
          </cell>
          <cell r="E304">
            <v>2</v>
          </cell>
          <cell r="F304">
            <v>0</v>
          </cell>
          <cell r="G304">
            <v>0</v>
          </cell>
          <cell r="H304">
            <v>0</v>
          </cell>
          <cell r="I304">
            <v>0</v>
          </cell>
          <cell r="J304">
            <v>0</v>
          </cell>
          <cell r="K304">
            <v>0</v>
          </cell>
          <cell r="L304">
            <v>0</v>
          </cell>
          <cell r="M304">
            <v>2</v>
          </cell>
        </row>
        <row r="305">
          <cell r="A305" t="str">
            <v>720293 Всего</v>
          </cell>
          <cell r="B305">
            <v>2</v>
          </cell>
          <cell r="C305">
            <v>0</v>
          </cell>
          <cell r="D305">
            <v>2</v>
          </cell>
          <cell r="E305">
            <v>0</v>
          </cell>
          <cell r="F305">
            <v>0</v>
          </cell>
          <cell r="G305">
            <v>0</v>
          </cell>
          <cell r="H305">
            <v>0</v>
          </cell>
          <cell r="I305">
            <v>0</v>
          </cell>
          <cell r="J305">
            <v>0</v>
          </cell>
          <cell r="K305">
            <v>0</v>
          </cell>
          <cell r="L305">
            <v>0</v>
          </cell>
          <cell r="M305">
            <v>2</v>
          </cell>
          <cell r="N305">
            <v>0</v>
          </cell>
        </row>
        <row r="306">
          <cell r="A306" t="str">
            <v>720299</v>
          </cell>
          <cell r="B306" t="str">
            <v>00186246</v>
          </cell>
          <cell r="C306" t="str">
            <v>АООТ "НОСТА"</v>
          </cell>
          <cell r="D306">
            <v>625</v>
          </cell>
          <cell r="E306">
            <v>625</v>
          </cell>
          <cell r="F306">
            <v>0</v>
          </cell>
          <cell r="G306">
            <v>0</v>
          </cell>
          <cell r="H306">
            <v>0</v>
          </cell>
          <cell r="I306">
            <v>0</v>
          </cell>
          <cell r="J306">
            <v>0</v>
          </cell>
          <cell r="K306">
            <v>625</v>
          </cell>
        </row>
        <row r="307">
          <cell r="A307" t="str">
            <v>720299</v>
          </cell>
          <cell r="B307" t="str">
            <v>00186252</v>
          </cell>
          <cell r="C307" t="str">
            <v>СУЛИНСКИЙ МЕТАЛЛУРГИЧЕСКИЙ ЗАВОД</v>
          </cell>
          <cell r="D307">
            <v>68</v>
          </cell>
          <cell r="E307">
            <v>68</v>
          </cell>
          <cell r="F307">
            <v>69</v>
          </cell>
          <cell r="G307">
            <v>201</v>
          </cell>
          <cell r="H307">
            <v>90</v>
          </cell>
          <cell r="I307">
            <v>205</v>
          </cell>
          <cell r="J307">
            <v>90</v>
          </cell>
          <cell r="K307">
            <v>0</v>
          </cell>
          <cell r="L307">
            <v>0</v>
          </cell>
          <cell r="M307">
            <v>0</v>
          </cell>
          <cell r="N307">
            <v>0</v>
          </cell>
          <cell r="O307">
            <v>90</v>
          </cell>
        </row>
        <row r="308">
          <cell r="A308" t="str">
            <v>720299</v>
          </cell>
          <cell r="B308" t="str">
            <v>42744016</v>
          </cell>
          <cell r="C308" t="str">
            <v>ООО "ОРГСИНТЕЗ" МЕЖОТРАСЛЕВОЕ ОПЫТНОЕ ПРЕДПР.</v>
          </cell>
          <cell r="D308">
            <v>481</v>
          </cell>
          <cell r="E308">
            <v>481</v>
          </cell>
          <cell r="F308">
            <v>0</v>
          </cell>
          <cell r="G308">
            <v>0</v>
          </cell>
          <cell r="H308">
            <v>0</v>
          </cell>
          <cell r="I308">
            <v>0</v>
          </cell>
          <cell r="J308">
            <v>0</v>
          </cell>
          <cell r="K308">
            <v>0</v>
          </cell>
          <cell r="L308">
            <v>0</v>
          </cell>
          <cell r="M308">
            <v>0</v>
          </cell>
          <cell r="N308">
            <v>481</v>
          </cell>
        </row>
        <row r="309">
          <cell r="A309" t="str">
            <v>720299</v>
          </cell>
          <cell r="B309" t="str">
            <v>00186269</v>
          </cell>
          <cell r="C309" t="str">
            <v>НИЖНЕТАГИЛЬСКИЙ МЕТАЛЛУРГИЧЕСКИЙ КОМБИНАТ ИМЕНИ В.И.ЛЕНИНА</v>
          </cell>
          <cell r="D309">
            <v>23</v>
          </cell>
          <cell r="E309">
            <v>44</v>
          </cell>
          <cell r="F309">
            <v>44</v>
          </cell>
          <cell r="G309">
            <v>104</v>
          </cell>
          <cell r="H309">
            <v>43</v>
          </cell>
          <cell r="I309">
            <v>44</v>
          </cell>
          <cell r="J309">
            <v>0</v>
          </cell>
          <cell r="K309">
            <v>0</v>
          </cell>
          <cell r="L309">
            <v>0</v>
          </cell>
          <cell r="M309">
            <v>0</v>
          </cell>
          <cell r="N309">
            <v>44</v>
          </cell>
        </row>
        <row r="310">
          <cell r="A310" t="str">
            <v>720299</v>
          </cell>
          <cell r="B310" t="str">
            <v>16540230</v>
          </cell>
          <cell r="C310" t="str">
            <v>АОЗТ "АСПРЕМ"</v>
          </cell>
          <cell r="D310">
            <v>70</v>
          </cell>
          <cell r="E310">
            <v>71</v>
          </cell>
          <cell r="F310">
            <v>70</v>
          </cell>
          <cell r="G310">
            <v>71</v>
          </cell>
          <cell r="H310">
            <v>71</v>
          </cell>
          <cell r="I310">
            <v>64</v>
          </cell>
        </row>
        <row r="311">
          <cell r="A311" t="str">
            <v>720299</v>
          </cell>
          <cell r="B311" t="str">
            <v>16778977</v>
          </cell>
          <cell r="C311" t="str">
            <v>ЗАО ТЕХНОМАРКЕТ</v>
          </cell>
          <cell r="D311">
            <v>203</v>
          </cell>
          <cell r="E311">
            <v>203</v>
          </cell>
          <cell r="F311">
            <v>0</v>
          </cell>
          <cell r="G311">
            <v>0</v>
          </cell>
          <cell r="H311">
            <v>0</v>
          </cell>
          <cell r="I311">
            <v>0</v>
          </cell>
          <cell r="J311">
            <v>0</v>
          </cell>
          <cell r="K311">
            <v>0</v>
          </cell>
          <cell r="L311">
            <v>0</v>
          </cell>
          <cell r="M311">
            <v>203</v>
          </cell>
        </row>
        <row r="312">
          <cell r="A312" t="str">
            <v>720299</v>
          </cell>
          <cell r="B312" t="str">
            <v>00233201</v>
          </cell>
          <cell r="C312" t="str">
            <v>АООТ "МОТОРДЕТАЛЬ"</v>
          </cell>
          <cell r="D312">
            <v>127</v>
          </cell>
          <cell r="E312">
            <v>127</v>
          </cell>
          <cell r="F312">
            <v>0</v>
          </cell>
          <cell r="G312">
            <v>0</v>
          </cell>
          <cell r="H312">
            <v>127</v>
          </cell>
        </row>
        <row r="313">
          <cell r="A313" t="str">
            <v>720299</v>
          </cell>
          <cell r="B313" t="str">
            <v>05757676</v>
          </cell>
          <cell r="C313" t="str">
            <v>АО ЗАПАДНО-СИБИРСКИЙ МЕТАЛЛУРГИЧЕСКИЙ КОМБИНАТ</v>
          </cell>
          <cell r="D313">
            <v>121</v>
          </cell>
          <cell r="E313">
            <v>121</v>
          </cell>
          <cell r="F313">
            <v>0</v>
          </cell>
          <cell r="G313">
            <v>0</v>
          </cell>
          <cell r="H313">
            <v>0</v>
          </cell>
          <cell r="I313">
            <v>0</v>
          </cell>
          <cell r="J313">
            <v>0</v>
          </cell>
          <cell r="K313">
            <v>0</v>
          </cell>
          <cell r="L313">
            <v>0</v>
          </cell>
          <cell r="M313">
            <v>121</v>
          </cell>
        </row>
        <row r="314">
          <cell r="A314" t="str">
            <v>720299</v>
          </cell>
          <cell r="B314" t="str">
            <v>10439719</v>
          </cell>
          <cell r="C314" t="str">
            <v>АО "САНТЕХЛИТ"</v>
          </cell>
          <cell r="D314">
            <v>74</v>
          </cell>
          <cell r="E314">
            <v>74</v>
          </cell>
          <cell r="F314">
            <v>0</v>
          </cell>
          <cell r="G314">
            <v>0</v>
          </cell>
          <cell r="H314">
            <v>0</v>
          </cell>
          <cell r="I314">
            <v>0</v>
          </cell>
          <cell r="J314">
            <v>0</v>
          </cell>
          <cell r="K314">
            <v>0</v>
          </cell>
          <cell r="L314">
            <v>0</v>
          </cell>
          <cell r="M314">
            <v>0</v>
          </cell>
          <cell r="N314">
            <v>74</v>
          </cell>
        </row>
        <row r="315">
          <cell r="A315" t="str">
            <v>720299</v>
          </cell>
          <cell r="B315" t="str">
            <v>05744521</v>
          </cell>
          <cell r="C315" t="str">
            <v>АО ТРАНСПНЕВМАТИКА</v>
          </cell>
          <cell r="D315">
            <v>66</v>
          </cell>
          <cell r="E315">
            <v>66</v>
          </cell>
          <cell r="F315">
            <v>0</v>
          </cell>
          <cell r="G315">
            <v>0</v>
          </cell>
          <cell r="H315">
            <v>66</v>
          </cell>
        </row>
        <row r="316">
          <cell r="A316" t="str">
            <v>720299</v>
          </cell>
          <cell r="B316" t="str">
            <v>20918639</v>
          </cell>
          <cell r="C316" t="str">
            <v>СП "РОС.-БАЛТ.ПРОМЫШЛЕННАЯ И ТОРГОВАЯ АССОЦИАЦИЯ"</v>
          </cell>
          <cell r="D316">
            <v>65</v>
          </cell>
          <cell r="E316">
            <v>65</v>
          </cell>
          <cell r="F316">
            <v>0</v>
          </cell>
          <cell r="G316">
            <v>0</v>
          </cell>
          <cell r="H316">
            <v>0</v>
          </cell>
          <cell r="I316">
            <v>0</v>
          </cell>
          <cell r="J316">
            <v>65</v>
          </cell>
        </row>
        <row r="317">
          <cell r="A317" t="str">
            <v>720299</v>
          </cell>
          <cell r="B317" t="str">
            <v>00186602</v>
          </cell>
          <cell r="C317" t="str">
            <v>ТАГАНРОГСКИЙ ОРДЕНА ОКТЯБРЬСКОЙ РЕВОЛЮЦИИ МЕТАЛЛУРГИЧЕСКИЙ ЗАВОД</v>
          </cell>
          <cell r="D317">
            <v>64</v>
          </cell>
          <cell r="E317">
            <v>129</v>
          </cell>
          <cell r="F317">
            <v>64</v>
          </cell>
          <cell r="G317">
            <v>129</v>
          </cell>
          <cell r="H317">
            <v>0</v>
          </cell>
          <cell r="I317">
            <v>0</v>
          </cell>
          <cell r="J317">
            <v>0</v>
          </cell>
          <cell r="K317">
            <v>64</v>
          </cell>
          <cell r="L317">
            <v>0</v>
          </cell>
          <cell r="M317">
            <v>0</v>
          </cell>
          <cell r="N317">
            <v>0</v>
          </cell>
          <cell r="O317">
            <v>129</v>
          </cell>
        </row>
        <row r="318">
          <cell r="A318" t="str">
            <v>720299</v>
          </cell>
          <cell r="B318" t="str">
            <v>05786040</v>
          </cell>
          <cell r="C318" t="str">
            <v>ЧЕБОКСАРСКИЙ АГРЕГАТНЫЙ ЗАВОД</v>
          </cell>
          <cell r="D318">
            <v>60</v>
          </cell>
          <cell r="E318">
            <v>60</v>
          </cell>
          <cell r="F318">
            <v>0</v>
          </cell>
          <cell r="G318">
            <v>0</v>
          </cell>
          <cell r="H318">
            <v>0</v>
          </cell>
          <cell r="I318">
            <v>60</v>
          </cell>
        </row>
        <row r="319">
          <cell r="A319" t="str">
            <v>720299</v>
          </cell>
          <cell r="B319" t="str">
            <v>00232934</v>
          </cell>
          <cell r="C319" t="str">
            <v>АО "АВТОВАЗ"</v>
          </cell>
          <cell r="D319">
            <v>58</v>
          </cell>
          <cell r="E319">
            <v>58</v>
          </cell>
          <cell r="F319">
            <v>0</v>
          </cell>
          <cell r="G319">
            <v>0</v>
          </cell>
          <cell r="H319">
            <v>0</v>
          </cell>
          <cell r="I319">
            <v>0</v>
          </cell>
          <cell r="J319">
            <v>0</v>
          </cell>
          <cell r="K319">
            <v>58</v>
          </cell>
        </row>
        <row r="320">
          <cell r="A320" t="str">
            <v>720299</v>
          </cell>
          <cell r="B320" t="str">
            <v>05763346</v>
          </cell>
          <cell r="C320" t="str">
            <v>АООТ"БАЛАКОВСКИЕ ВОЛОКНА"</v>
          </cell>
          <cell r="D320">
            <v>4</v>
          </cell>
          <cell r="E320">
            <v>4</v>
          </cell>
          <cell r="F320">
            <v>0</v>
          </cell>
          <cell r="G320">
            <v>0</v>
          </cell>
          <cell r="H320">
            <v>0</v>
          </cell>
          <cell r="I320">
            <v>0</v>
          </cell>
          <cell r="J320">
            <v>0</v>
          </cell>
          <cell r="K320">
            <v>0</v>
          </cell>
          <cell r="L320">
            <v>4</v>
          </cell>
        </row>
        <row r="321">
          <cell r="A321" t="str">
            <v>720299</v>
          </cell>
          <cell r="B321" t="str">
            <v>00214480</v>
          </cell>
          <cell r="C321" t="str">
            <v>"КАВКАЗКАБЕЛЬ"КАБЕЛЬНЫЙ З-Д</v>
          </cell>
          <cell r="D321">
            <v>0</v>
          </cell>
          <cell r="E321">
            <v>0</v>
          </cell>
          <cell r="F321">
            <v>0</v>
          </cell>
          <cell r="G321">
            <v>0</v>
          </cell>
          <cell r="H321">
            <v>0</v>
          </cell>
          <cell r="I321">
            <v>0</v>
          </cell>
          <cell r="J321">
            <v>0</v>
          </cell>
        </row>
        <row r="322">
          <cell r="A322" t="str">
            <v>720299</v>
          </cell>
          <cell r="B322" t="str">
            <v>29454621</v>
          </cell>
          <cell r="C322" t="str">
            <v>АОЗТ "СКАНСКА"</v>
          </cell>
          <cell r="D322">
            <v>0</v>
          </cell>
          <cell r="E322">
            <v>0</v>
          </cell>
          <cell r="F322">
            <v>0</v>
          </cell>
          <cell r="G322">
            <v>0</v>
          </cell>
          <cell r="H322">
            <v>0</v>
          </cell>
          <cell r="I322">
            <v>0</v>
          </cell>
          <cell r="J322">
            <v>0</v>
          </cell>
          <cell r="K322">
            <v>0</v>
          </cell>
          <cell r="L322">
            <v>0</v>
          </cell>
          <cell r="M322">
            <v>0</v>
          </cell>
          <cell r="N322">
            <v>0</v>
          </cell>
          <cell r="O322">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
      <sheetName val="Незав.пр-во "/>
      <sheetName val="1"/>
      <sheetName val="2"/>
      <sheetName val="3"/>
      <sheetName val="5"/>
      <sheetName val="6"/>
      <sheetName val="7"/>
      <sheetName val="8"/>
      <sheetName val="9"/>
      <sheetName val="10"/>
      <sheetName val="11"/>
      <sheetName val="12"/>
      <sheetName val="1 кв."/>
      <sheetName val="2  кв."/>
      <sheetName val="3 кв."/>
      <sheetName val="4 кв."/>
      <sheetName val="год"/>
      <sheetName val="Расход за м-ц"/>
      <sheetName val="Отчёт склада"/>
      <sheetName val="Лист9"/>
      <sheetName val="Незав_пр_во "/>
      <sheetName val="Taxes"/>
      <sheetName val="COGS CUR"/>
      <sheetName val="импортеры99"/>
      <sheetName val="импортеры96"/>
      <sheetName val="импортеры97"/>
      <sheetName val="Незав_пр-во_"/>
      <sheetName val="1_кв_"/>
      <sheetName val="2__кв_"/>
      <sheetName val="3_кв_"/>
      <sheetName val="4_кв_"/>
      <sheetName val="Расход_за_м-ц"/>
      <sheetName val="Отчёт_склада"/>
      <sheetName val="Незав_пр_во_"/>
      <sheetName val="COGS_CUR"/>
      <sheetName val="Незав_пр-во_1"/>
      <sheetName val="1_кв_1"/>
      <sheetName val="2__кв_1"/>
      <sheetName val="3_кв_1"/>
      <sheetName val="4_кв_1"/>
      <sheetName val="Расход_за_м-ц1"/>
      <sheetName val="Отчёт_склада1"/>
      <sheetName val="Незав_пр_во_1"/>
      <sheetName val="COGS_CUR1"/>
      <sheetName val="PR"/>
      <sheetName val="Причины"/>
      <sheetName val="Незав_пр-во_2"/>
      <sheetName val="1_кв_2"/>
      <sheetName val="2__кв_2"/>
      <sheetName val="3_кв_2"/>
      <sheetName val="4_кв_2"/>
      <sheetName val="Расход_за_м-ц2"/>
      <sheetName val="Отчёт_склада2"/>
      <sheetName val="Незав_пр_во_2"/>
      <sheetName val="COGS_CUR2"/>
      <sheetName val="Списки"/>
      <sheetName val="Незав_пр-во_3"/>
      <sheetName val="1_кв_3"/>
      <sheetName val="2__кв_3"/>
      <sheetName val="3_кв_3"/>
      <sheetName val="4_кв_3"/>
      <sheetName val="Расход_за_м-ц3"/>
      <sheetName val="Отчёт_склада3"/>
      <sheetName val="Незав_пр_во_3"/>
      <sheetName val="COGS_CUR3"/>
      <sheetName val="мощность нч год_в1"/>
      <sheetName val="Инструкция"/>
      <sheetName val="Total"/>
      <sheetName val="классификатор"/>
      <sheetName val="Незав_пр-во_4"/>
      <sheetName val="Лист4"/>
      <sheetName val="Справочник"/>
      <sheetName val="п"/>
      <sheetName val="Функциональное направление"/>
      <sheetName val="словарь"/>
      <sheetName val="1_кв_4"/>
      <sheetName val="2__кв_4"/>
      <sheetName val="3_кв_4"/>
      <sheetName val="4_кв_4"/>
      <sheetName val="Расход_за_м-ц4"/>
      <sheetName val="Отчёт_склада4"/>
      <sheetName val="Незав_пр_во_4"/>
      <sheetName val="COGS_CUR4"/>
      <sheetName val="мощность_нч_год_в1"/>
      <sheetName val="Незав_пр-во_5"/>
      <sheetName val="Функциональное_направление"/>
      <sheetName val="Незав_пр-во_6"/>
      <sheetName val="1_кв_5"/>
      <sheetName val="2__кв_5"/>
      <sheetName val="3_кв_5"/>
      <sheetName val="4_кв_5"/>
      <sheetName val="Расход_за_м-ц5"/>
      <sheetName val="Отчёт_склада5"/>
      <sheetName val="Незав_пр_во_5"/>
      <sheetName val="COGS_CUR5"/>
      <sheetName val="мощность_нч_год_в11"/>
      <sheetName val="Функциональное_направление1"/>
      <sheetName val="Незав_пр-во_7"/>
      <sheetName val="1_кв_6"/>
      <sheetName val="2__кв_6"/>
      <sheetName val="3_кв_6"/>
      <sheetName val="4_кв_6"/>
      <sheetName val="Расход_за_м-ц6"/>
      <sheetName val="Отчёт_склада6"/>
      <sheetName val="Незав_пр_во_6"/>
      <sheetName val="COGS_CUR6"/>
      <sheetName val="мощность_нч_год_в12"/>
      <sheetName val="Функциональное_направление2"/>
      <sheetName val="Незав_пр-во_8"/>
      <sheetName val="1_кв_7"/>
      <sheetName val="2__кв_7"/>
      <sheetName val="3_кв_7"/>
      <sheetName val="4_кв_7"/>
      <sheetName val="Расход_за_м-ц7"/>
      <sheetName val="Отчёт_склада7"/>
      <sheetName val="Незав_пр_во_7"/>
      <sheetName val="COGS_CUR7"/>
      <sheetName val="мощность_нч_год_в13"/>
      <sheetName val="Функциональное_направление3"/>
      <sheetName val="Незав_пр-во_9"/>
      <sheetName val="1_кв_8"/>
      <sheetName val="2__кв_8"/>
      <sheetName val="3_кв_8"/>
      <sheetName val="4_кв_8"/>
      <sheetName val="Расход_за_м-ц8"/>
      <sheetName val="Отчёт_склада8"/>
      <sheetName val="Незав_пр_во_8"/>
      <sheetName val="COGS_CUR8"/>
      <sheetName val="мощность_нч_год_в14"/>
      <sheetName val="Функциональное_направление4"/>
      <sheetName val="База"/>
      <sheetName val="Лист2"/>
      <sheetName val="Лист1"/>
      <sheetName val="список"/>
      <sheetName val="вводные"/>
      <sheetName val="#ССЫЛКА"/>
      <sheetName val="Общий"/>
      <sheetName val="не удалять"/>
      <sheetName val="ЦФО и МВЗ"/>
      <sheetName val="менеджеры"/>
      <sheetName val="Анализ деньги "/>
      <sheetName val="Месяцы"/>
      <sheetName val="Для_списка"/>
      <sheetName val="Справочники"/>
      <sheetName val="Справочник_ПФА"/>
      <sheetName val="Бюджетная"/>
      <sheetName val="Комплексная"/>
      <sheetName val="Дирекции"/>
      <sheetName val="ЦФО"/>
      <sheetName val="Справочник ЦФО"/>
      <sheetName val="Справочник  ЦФО для ВПР"/>
      <sheetName val="_Ф3"/>
      <sheetName val="Список компаний"/>
      <sheetName val="Прил 1 Функц-ые направлен.  (3"/>
      <sheetName val="Бюджетная!"/>
    </sheetNames>
    <sheetDataSet>
      <sheetData sheetId="0" refreshError="1">
        <row r="3">
          <cell r="C3" t="str">
            <v>План</v>
          </cell>
        </row>
        <row r="4">
          <cell r="B4" t="str">
            <v>%</v>
          </cell>
          <cell r="C4" t="str">
            <v>Кол-во</v>
          </cell>
          <cell r="D4" t="str">
            <v>Цена</v>
          </cell>
          <cell r="E4" t="str">
            <v>Сумма</v>
          </cell>
        </row>
        <row r="5">
          <cell r="C5" t="str">
            <v>т.</v>
          </cell>
          <cell r="D5" t="str">
            <v>руб/т</v>
          </cell>
          <cell r="E5" t="str">
            <v>руб.</v>
          </cell>
        </row>
      </sheetData>
      <sheetData sheetId="1" refreshError="1">
        <row r="1">
          <cell r="K1" t="str">
            <v>Утверждаю:</v>
          </cell>
        </row>
        <row r="2">
          <cell r="K2" t="str">
            <v>Директор РУ</v>
          </cell>
        </row>
        <row r="3">
          <cell r="K3" t="str">
            <v>_________ В.Г.Дунаев</v>
          </cell>
        </row>
        <row r="4">
          <cell r="K4" t="str">
            <v>"___"___________2001 г.</v>
          </cell>
        </row>
        <row r="5">
          <cell r="A5" t="str">
            <v>Акт</v>
          </cell>
        </row>
        <row r="6">
          <cell r="A6" t="str">
            <v>на незавершенное производство</v>
          </cell>
        </row>
        <row r="7">
          <cell r="A7" t="str">
            <v>по СЦВР РУ  на 1.10.2001г.</v>
          </cell>
        </row>
        <row r="8">
          <cell r="A8" t="str">
            <v>На 1.10.2001 г. в карьере РУ остаток заряженной, но не взорванной горной</v>
          </cell>
        </row>
        <row r="9">
          <cell r="A9" t="str">
            <v xml:space="preserve">массы составил всего: </v>
          </cell>
          <cell r="E9">
            <v>60</v>
          </cell>
          <cell r="F9" t="str">
            <v>т.м3</v>
          </cell>
        </row>
        <row r="10">
          <cell r="A10" t="str">
            <v xml:space="preserve"> -  Гор.</v>
          </cell>
          <cell r="B10" t="str">
            <v>+160 бл.№215</v>
          </cell>
        </row>
        <row r="11">
          <cell r="A11" t="str">
            <v xml:space="preserve">   Уч-к</v>
          </cell>
          <cell r="B11" t="str">
            <v>Центральный -</v>
          </cell>
          <cell r="E11">
            <v>60</v>
          </cell>
          <cell r="F11" t="str">
            <v>т.м3</v>
          </cell>
        </row>
        <row r="12">
          <cell r="A12" t="str">
            <v>2.  Гор.</v>
          </cell>
          <cell r="B12" t="str">
            <v xml:space="preserve">+190 бл.№207 </v>
          </cell>
        </row>
        <row r="13">
          <cell r="A13" t="str">
            <v xml:space="preserve">   Уч-к</v>
          </cell>
          <cell r="B13" t="str">
            <v>Центральный -</v>
          </cell>
          <cell r="F13" t="str">
            <v>т.м3</v>
          </cell>
        </row>
        <row r="14">
          <cell r="A14" t="str">
            <v>3.Блок №</v>
          </cell>
        </row>
        <row r="15">
          <cell r="A15" t="str">
            <v xml:space="preserve"> 3. Гор.</v>
          </cell>
          <cell r="B15" t="str">
            <v>+115 бл.№10</v>
          </cell>
        </row>
        <row r="16">
          <cell r="A16" t="str">
            <v xml:space="preserve">   Уч-к</v>
          </cell>
          <cell r="B16" t="str">
            <v>Центральный -</v>
          </cell>
          <cell r="F16" t="str">
            <v>т.м3</v>
          </cell>
        </row>
        <row r="17">
          <cell r="A17" t="str">
            <v xml:space="preserve"> -  Гор.</v>
          </cell>
          <cell r="B17" t="str">
            <v>+175  бл. №175</v>
          </cell>
        </row>
        <row r="18">
          <cell r="A18" t="str">
            <v xml:space="preserve">   Уч-к</v>
          </cell>
          <cell r="B18" t="str">
            <v>Южный -</v>
          </cell>
          <cell r="F18" t="str">
            <v>т.м3</v>
          </cell>
        </row>
        <row r="19">
          <cell r="A19" t="str">
            <v>2. Гор.</v>
          </cell>
          <cell r="B19" t="str">
            <v>+190 бл.№73</v>
          </cell>
        </row>
        <row r="20">
          <cell r="A20" t="str">
            <v xml:space="preserve">   Уч-к</v>
          </cell>
          <cell r="B20" t="str">
            <v>Южный -</v>
          </cell>
          <cell r="F20" t="str">
            <v>т.м5</v>
          </cell>
        </row>
        <row r="21">
          <cell r="A21" t="str">
            <v xml:space="preserve"> 6. Гор.</v>
          </cell>
          <cell r="B21" t="str">
            <v>+195/205 бл.№192/183</v>
          </cell>
        </row>
        <row r="22">
          <cell r="A22" t="str">
            <v xml:space="preserve">   Уч-к</v>
          </cell>
          <cell r="B22" t="str">
            <v>Центральный -</v>
          </cell>
          <cell r="F22" t="str">
            <v>т.м6</v>
          </cell>
        </row>
        <row r="23">
          <cell r="A23" t="str">
            <v xml:space="preserve"> 7. Гор.</v>
          </cell>
          <cell r="B23" t="str">
            <v>+145 бл.№198</v>
          </cell>
        </row>
        <row r="24">
          <cell r="A24" t="str">
            <v xml:space="preserve">   Уч-к</v>
          </cell>
          <cell r="B24" t="str">
            <v>Южный -</v>
          </cell>
          <cell r="F24" t="str">
            <v>т.м7</v>
          </cell>
        </row>
        <row r="26">
          <cell r="A26" t="str">
            <v>Расход взрывчатых материалов на заряжание составил:</v>
          </cell>
        </row>
        <row r="27">
          <cell r="A27" t="str">
            <v>Акватола -</v>
          </cell>
          <cell r="C27">
            <v>0</v>
          </cell>
          <cell r="D27" t="str">
            <v>кг</v>
          </cell>
          <cell r="E27" t="str">
            <v>на сумму</v>
          </cell>
          <cell r="H27">
            <v>0</v>
          </cell>
          <cell r="J27" t="str">
            <v>руб.</v>
          </cell>
        </row>
        <row r="28">
          <cell r="A28" t="str">
            <v>в т.ч.</v>
          </cell>
          <cell r="B28" t="str">
            <v>гранулотол</v>
          </cell>
          <cell r="D28" t="str">
            <v>-</v>
          </cell>
          <cell r="E28">
            <v>0</v>
          </cell>
          <cell r="F28" t="str">
            <v>кг</v>
          </cell>
          <cell r="G28" t="str">
            <v>х</v>
          </cell>
          <cell r="H28">
            <v>17.8</v>
          </cell>
          <cell r="I28" t="str">
            <v>=</v>
          </cell>
          <cell r="J28">
            <v>0</v>
          </cell>
        </row>
        <row r="29">
          <cell r="B29" t="str">
            <v>амм.селитра</v>
          </cell>
          <cell r="D29" t="str">
            <v>-</v>
          </cell>
          <cell r="E29">
            <v>0</v>
          </cell>
          <cell r="F29" t="str">
            <v>кг</v>
          </cell>
          <cell r="G29" t="str">
            <v>х</v>
          </cell>
          <cell r="H29">
            <v>1.76189</v>
          </cell>
          <cell r="I29" t="str">
            <v>=</v>
          </cell>
          <cell r="J29">
            <v>0</v>
          </cell>
        </row>
        <row r="30">
          <cell r="B30" t="str">
            <v>жидкое стекло</v>
          </cell>
          <cell r="D30" t="str">
            <v>-</v>
          </cell>
          <cell r="E30">
            <v>0</v>
          </cell>
          <cell r="F30" t="str">
            <v>кг</v>
          </cell>
          <cell r="G30" t="str">
            <v>х</v>
          </cell>
          <cell r="H30">
            <v>1.94695</v>
          </cell>
          <cell r="I30" t="str">
            <v>=</v>
          </cell>
          <cell r="J30">
            <v>0</v>
          </cell>
        </row>
        <row r="31">
          <cell r="B31" t="str">
            <v>серная кислота</v>
          </cell>
          <cell r="D31" t="str">
            <v>-</v>
          </cell>
          <cell r="E31">
            <v>0</v>
          </cell>
          <cell r="F31" t="str">
            <v>кг</v>
          </cell>
          <cell r="G31" t="str">
            <v>х</v>
          </cell>
          <cell r="H31">
            <v>1.9890000000000001</v>
          </cell>
          <cell r="I31" t="str">
            <v>=</v>
          </cell>
          <cell r="J31">
            <v>0</v>
          </cell>
        </row>
        <row r="32">
          <cell r="B32" t="str">
            <v>клей КМЦ</v>
          </cell>
          <cell r="D32" t="str">
            <v>-</v>
          </cell>
          <cell r="F32" t="str">
            <v>кг</v>
          </cell>
          <cell r="G32" t="str">
            <v>х</v>
          </cell>
          <cell r="I32" t="str">
            <v>=</v>
          </cell>
          <cell r="J32">
            <v>0</v>
          </cell>
        </row>
        <row r="33">
          <cell r="B33" t="str">
            <v>вода</v>
          </cell>
          <cell r="D33" t="str">
            <v>-</v>
          </cell>
          <cell r="E33">
            <v>0</v>
          </cell>
          <cell r="F33" t="str">
            <v>кг</v>
          </cell>
          <cell r="H33" t="str">
            <v>-</v>
          </cell>
        </row>
        <row r="34">
          <cell r="A34" t="str">
            <v>Смеси типа "Граммонит 79/21"</v>
          </cell>
          <cell r="E34">
            <v>0</v>
          </cell>
          <cell r="F34" t="str">
            <v>кг</v>
          </cell>
          <cell r="H34" t="str">
            <v>на сумму</v>
          </cell>
          <cell r="J34">
            <v>0</v>
          </cell>
          <cell r="K34" t="str">
            <v>руб</v>
          </cell>
        </row>
        <row r="35">
          <cell r="A35" t="str">
            <v>в т.ч.</v>
          </cell>
          <cell r="B35" t="str">
            <v>гранулотол</v>
          </cell>
          <cell r="D35" t="str">
            <v>-</v>
          </cell>
          <cell r="F35" t="str">
            <v>кг</v>
          </cell>
          <cell r="G35" t="str">
            <v>х</v>
          </cell>
          <cell r="H35">
            <v>17.8</v>
          </cell>
          <cell r="I35" t="str">
            <v>=</v>
          </cell>
          <cell r="J35">
            <v>0</v>
          </cell>
        </row>
        <row r="36">
          <cell r="B36" t="str">
            <v>амм.селитра</v>
          </cell>
          <cell r="D36" t="str">
            <v>-</v>
          </cell>
          <cell r="F36" t="str">
            <v>кг</v>
          </cell>
          <cell r="G36" t="str">
            <v>х</v>
          </cell>
          <cell r="H36">
            <v>1.76189</v>
          </cell>
          <cell r="I36" t="str">
            <v>=</v>
          </cell>
          <cell r="J36">
            <v>0</v>
          </cell>
        </row>
        <row r="38">
          <cell r="A38" t="str">
            <v>Гранулотола в чистом виде -</v>
          </cell>
          <cell r="E38">
            <v>0</v>
          </cell>
          <cell r="F38" t="str">
            <v>кг</v>
          </cell>
          <cell r="G38" t="str">
            <v>х</v>
          </cell>
          <cell r="H38">
            <v>17.8</v>
          </cell>
          <cell r="I38" t="str">
            <v>=</v>
          </cell>
          <cell r="J38">
            <v>0</v>
          </cell>
          <cell r="K38" t="str">
            <v>руб</v>
          </cell>
        </row>
        <row r="39">
          <cell r="A39" t="str">
            <v>Шашек ТГФ-850Э -</v>
          </cell>
          <cell r="E39">
            <v>0</v>
          </cell>
          <cell r="F39" t="str">
            <v>кг</v>
          </cell>
          <cell r="G39" t="str">
            <v>х</v>
          </cell>
          <cell r="H39">
            <v>46.893569999999997</v>
          </cell>
          <cell r="I39" t="str">
            <v>=</v>
          </cell>
          <cell r="J39">
            <v>0</v>
          </cell>
          <cell r="K39" t="str">
            <v>руб</v>
          </cell>
        </row>
        <row r="40">
          <cell r="A40" t="str">
            <v>Шашек          Т-400Г -</v>
          </cell>
          <cell r="E40">
            <v>0</v>
          </cell>
          <cell r="F40" t="str">
            <v>кг</v>
          </cell>
          <cell r="G40" t="str">
            <v>х</v>
          </cell>
          <cell r="H40">
            <v>34.74</v>
          </cell>
          <cell r="I40" t="str">
            <v>=</v>
          </cell>
          <cell r="J40">
            <v>0</v>
          </cell>
          <cell r="K40" t="str">
            <v>руб</v>
          </cell>
        </row>
        <row r="41">
          <cell r="A41" t="str">
            <v>Граммонит 79/21 -</v>
          </cell>
          <cell r="F41" t="str">
            <v>кг</v>
          </cell>
          <cell r="G41" t="str">
            <v>х</v>
          </cell>
          <cell r="H41">
            <v>6.2558100000000003</v>
          </cell>
          <cell r="I41" t="str">
            <v>=</v>
          </cell>
          <cell r="J41">
            <v>0</v>
          </cell>
          <cell r="K41" t="str">
            <v>руб</v>
          </cell>
        </row>
        <row r="42">
          <cell r="A42" t="str">
            <v>Аммонит 6жв (порошок)</v>
          </cell>
          <cell r="F42" t="str">
            <v>кг</v>
          </cell>
          <cell r="G42" t="str">
            <v>х</v>
          </cell>
          <cell r="I42" t="str">
            <v>=</v>
          </cell>
          <cell r="J42">
            <v>0</v>
          </cell>
          <cell r="K42" t="str">
            <v>руб</v>
          </cell>
        </row>
        <row r="43">
          <cell r="A43" t="str">
            <v>Шланговый заряд - 4</v>
          </cell>
          <cell r="F43" t="str">
            <v>кг</v>
          </cell>
          <cell r="G43" t="str">
            <v>х</v>
          </cell>
          <cell r="I43" t="str">
            <v>=</v>
          </cell>
          <cell r="J43">
            <v>0</v>
          </cell>
          <cell r="K43" t="str">
            <v>руб</v>
          </cell>
        </row>
        <row r="44">
          <cell r="A44" t="str">
            <v>Итого ВВ:</v>
          </cell>
          <cell r="C44">
            <v>0</v>
          </cell>
          <cell r="D44" t="str">
            <v>кг</v>
          </cell>
          <cell r="E44" t="str">
            <v>на сумму</v>
          </cell>
          <cell r="H44">
            <v>0</v>
          </cell>
          <cell r="I44" t="str">
            <v>руб</v>
          </cell>
        </row>
        <row r="45">
          <cell r="A45" t="str">
            <v>в т.ч.на руду</v>
          </cell>
          <cell r="C45">
            <v>0</v>
          </cell>
          <cell r="D45" t="str">
            <v>кг</v>
          </cell>
          <cell r="E45" t="str">
            <v>на сумму</v>
          </cell>
          <cell r="H45">
            <v>0</v>
          </cell>
          <cell r="I45" t="str">
            <v>руб</v>
          </cell>
        </row>
        <row r="46">
          <cell r="A46" t="str">
            <v xml:space="preserve">        на вскрышу</v>
          </cell>
          <cell r="C46">
            <v>0</v>
          </cell>
          <cell r="D46" t="str">
            <v>кг</v>
          </cell>
          <cell r="E46" t="str">
            <v>на сумму</v>
          </cell>
          <cell r="H46">
            <v>0</v>
          </cell>
          <cell r="I46" t="str">
            <v>руб</v>
          </cell>
        </row>
        <row r="47">
          <cell r="A47" t="str">
            <v>ДШЭ-12:</v>
          </cell>
          <cell r="F47" t="str">
            <v>пм</v>
          </cell>
          <cell r="G47" t="str">
            <v>х</v>
          </cell>
          <cell r="H47">
            <v>2.75</v>
          </cell>
          <cell r="I47" t="str">
            <v>=</v>
          </cell>
          <cell r="J47">
            <v>0</v>
          </cell>
          <cell r="K47" t="str">
            <v>руб</v>
          </cell>
        </row>
        <row r="48">
          <cell r="A48" t="str">
            <v>в т.ч. на руду</v>
          </cell>
          <cell r="C48">
            <v>0</v>
          </cell>
          <cell r="D48" t="str">
            <v>пм</v>
          </cell>
          <cell r="E48" t="str">
            <v>на сумму</v>
          </cell>
          <cell r="H48">
            <v>0</v>
          </cell>
          <cell r="I48" t="str">
            <v>руб</v>
          </cell>
        </row>
        <row r="49">
          <cell r="A49" t="str">
            <v xml:space="preserve">          на вскрышу</v>
          </cell>
          <cell r="C49">
            <v>0</v>
          </cell>
          <cell r="D49" t="str">
            <v>пм</v>
          </cell>
          <cell r="E49" t="str">
            <v>на сумму</v>
          </cell>
          <cell r="H49">
            <v>0</v>
          </cell>
          <cell r="I49" t="str">
            <v>руб</v>
          </cell>
        </row>
        <row r="50">
          <cell r="A50" t="str">
            <v>Сигн.ракеты:</v>
          </cell>
          <cell r="F50" t="str">
            <v>шт</v>
          </cell>
          <cell r="G50" t="str">
            <v>х</v>
          </cell>
          <cell r="I50" t="str">
            <v>=</v>
          </cell>
          <cell r="J50">
            <v>0</v>
          </cell>
          <cell r="K50" t="str">
            <v>руб</v>
          </cell>
        </row>
        <row r="51">
          <cell r="A51" t="str">
            <v>в т.ч. на руду</v>
          </cell>
          <cell r="C51">
            <v>0</v>
          </cell>
          <cell r="D51" t="str">
            <v>шт</v>
          </cell>
          <cell r="E51" t="str">
            <v>на сумму</v>
          </cell>
          <cell r="H51">
            <v>0</v>
          </cell>
          <cell r="I51" t="str">
            <v>руб</v>
          </cell>
        </row>
        <row r="52">
          <cell r="A52" t="str">
            <v xml:space="preserve">          на вскрышу</v>
          </cell>
          <cell r="C52">
            <v>0</v>
          </cell>
          <cell r="D52" t="str">
            <v>шт</v>
          </cell>
          <cell r="E52" t="str">
            <v>на сумму</v>
          </cell>
          <cell r="H52">
            <v>0</v>
          </cell>
          <cell r="I52" t="str">
            <v>руб</v>
          </cell>
        </row>
        <row r="54">
          <cell r="A54" t="str">
            <v>Эл.детонатор:</v>
          </cell>
          <cell r="F54" t="str">
            <v>шт</v>
          </cell>
          <cell r="G54" t="str">
            <v>х</v>
          </cell>
          <cell r="I54" t="str">
            <v>=</v>
          </cell>
          <cell r="J54">
            <v>0</v>
          </cell>
          <cell r="K54" t="str">
            <v>руб</v>
          </cell>
        </row>
        <row r="55">
          <cell r="A55" t="str">
            <v>в т.ч. на руду</v>
          </cell>
          <cell r="C55">
            <v>0</v>
          </cell>
          <cell r="D55" t="str">
            <v>шт</v>
          </cell>
          <cell r="E55" t="str">
            <v>на сумму</v>
          </cell>
          <cell r="H55">
            <v>0</v>
          </cell>
          <cell r="I55" t="str">
            <v>руб</v>
          </cell>
        </row>
        <row r="56">
          <cell r="A56" t="str">
            <v xml:space="preserve">          на вскрышу</v>
          </cell>
          <cell r="C56">
            <v>0</v>
          </cell>
          <cell r="D56" t="str">
            <v>шт</v>
          </cell>
          <cell r="E56" t="str">
            <v>на сумму</v>
          </cell>
          <cell r="H56">
            <v>0</v>
          </cell>
          <cell r="I56" t="str">
            <v>руб</v>
          </cell>
        </row>
        <row r="58">
          <cell r="A58" t="str">
            <v>СИ"Нонель":</v>
          </cell>
          <cell r="E58">
            <v>0</v>
          </cell>
          <cell r="F58" t="str">
            <v>шт</v>
          </cell>
          <cell r="G58" t="str">
            <v>х</v>
          </cell>
          <cell r="H58">
            <v>70.88</v>
          </cell>
          <cell r="I58" t="str">
            <v>=</v>
          </cell>
          <cell r="J58">
            <v>0</v>
          </cell>
          <cell r="K58" t="str">
            <v>руб</v>
          </cell>
        </row>
        <row r="59">
          <cell r="A59" t="str">
            <v>в т.ч. на руду</v>
          </cell>
          <cell r="C59">
            <v>0</v>
          </cell>
          <cell r="D59" t="str">
            <v>шт</v>
          </cell>
          <cell r="E59" t="str">
            <v>на сумму</v>
          </cell>
          <cell r="H59">
            <v>0</v>
          </cell>
          <cell r="I59" t="str">
            <v>руб</v>
          </cell>
        </row>
        <row r="60">
          <cell r="A60" t="str">
            <v xml:space="preserve">          на вскрышу</v>
          </cell>
          <cell r="C60">
            <v>0</v>
          </cell>
          <cell r="D60" t="str">
            <v>шт</v>
          </cell>
          <cell r="E60" t="str">
            <v>на сумму</v>
          </cell>
          <cell r="H60">
            <v>0</v>
          </cell>
          <cell r="I60" t="str">
            <v>руб</v>
          </cell>
        </row>
        <row r="62">
          <cell r="A62" t="str">
            <v>Начальник СЦВР</v>
          </cell>
          <cell r="H62" t="str">
            <v>В.С. Голубничий</v>
          </cell>
        </row>
        <row r="64">
          <cell r="A64" t="str">
            <v>Гл.маркшейдер РУ</v>
          </cell>
          <cell r="H64" t="str">
            <v>Т.А.Корниленко</v>
          </cell>
        </row>
        <row r="66">
          <cell r="A66" t="str">
            <v>Начальник ПЭБ</v>
          </cell>
          <cell r="H66" t="str">
            <v>Е.М. Варнаева</v>
          </cell>
        </row>
        <row r="68">
          <cell r="A68" t="str">
            <v>Справочно:</v>
          </cell>
        </row>
        <row r="69">
          <cell r="A69" t="str">
            <v>Объем взрывания</v>
          </cell>
          <cell r="E69">
            <v>1670</v>
          </cell>
          <cell r="F69" t="str">
            <v>т.м3</v>
          </cell>
          <cell r="H69">
            <v>5026</v>
          </cell>
          <cell r="I69" t="str">
            <v>тт</v>
          </cell>
        </row>
        <row r="70">
          <cell r="A70" t="str">
            <v>в т.ч. руда</v>
          </cell>
          <cell r="C70">
            <v>0.19880239520958085</v>
          </cell>
          <cell r="E70">
            <v>332</v>
          </cell>
          <cell r="F70" t="str">
            <v>т.м3</v>
          </cell>
          <cell r="H70">
            <v>1106</v>
          </cell>
          <cell r="I70" t="str">
            <v>тт</v>
          </cell>
          <cell r="J70">
            <v>0.22005571030640669</v>
          </cell>
        </row>
        <row r="71">
          <cell r="A71" t="str">
            <v xml:space="preserve">          вскрыша</v>
          </cell>
          <cell r="C71">
            <v>0.80119760479041913</v>
          </cell>
          <cell r="E71">
            <v>1338</v>
          </cell>
          <cell r="F71" t="str">
            <v>т.м3</v>
          </cell>
          <cell r="H71">
            <v>3920</v>
          </cell>
          <cell r="I71" t="str">
            <v>тт</v>
          </cell>
          <cell r="J71">
            <v>0.77994428969359331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1">
          <cell r="K1" t="str">
            <v>Утверждаю:</v>
          </cell>
        </row>
      </sheetData>
      <sheetData sheetId="47">
        <row r="1">
          <cell r="K1" t="str">
            <v>Утверждаю:</v>
          </cell>
        </row>
      </sheetData>
      <sheetData sheetId="48">
        <row r="1">
          <cell r="K1" t="str">
            <v>Утверждаю:</v>
          </cell>
        </row>
      </sheetData>
      <sheetData sheetId="49">
        <row r="1">
          <cell r="K1" t="str">
            <v>Утверждаю:</v>
          </cell>
        </row>
      </sheetData>
      <sheetData sheetId="50">
        <row r="1">
          <cell r="K1" t="str">
            <v>Утверждаю:</v>
          </cell>
        </row>
      </sheetData>
      <sheetData sheetId="51">
        <row r="1">
          <cell r="K1" t="str">
            <v>Утверждаю:</v>
          </cell>
        </row>
      </sheetData>
      <sheetData sheetId="52">
        <row r="1">
          <cell r="K1" t="str">
            <v>Утверждаю:</v>
          </cell>
        </row>
      </sheetData>
      <sheetData sheetId="53">
        <row r="1">
          <cell r="K1" t="str">
            <v>Утверждаю:</v>
          </cell>
        </row>
      </sheetData>
      <sheetData sheetId="54">
        <row r="1">
          <cell r="K1" t="str">
            <v>Утверждаю:</v>
          </cell>
        </row>
      </sheetData>
      <sheetData sheetId="55">
        <row r="1">
          <cell r="K1" t="str">
            <v>Утверждаю:</v>
          </cell>
        </row>
      </sheetData>
      <sheetData sheetId="56">
        <row r="1">
          <cell r="K1" t="str">
            <v>Утверждаю:</v>
          </cell>
        </row>
      </sheetData>
      <sheetData sheetId="57">
        <row r="1">
          <cell r="K1" t="str">
            <v>Утверждаю:</v>
          </cell>
        </row>
      </sheetData>
      <sheetData sheetId="58">
        <row r="1">
          <cell r="K1" t="str">
            <v>Утверждаю:</v>
          </cell>
        </row>
      </sheetData>
      <sheetData sheetId="59">
        <row r="1">
          <cell r="K1" t="str">
            <v>Утверждаю:</v>
          </cell>
        </row>
      </sheetData>
      <sheetData sheetId="60">
        <row r="1">
          <cell r="K1" t="str">
            <v>Утверждаю:</v>
          </cell>
        </row>
      </sheetData>
      <sheetData sheetId="61">
        <row r="1">
          <cell r="K1" t="str">
            <v>Утверждаю:</v>
          </cell>
        </row>
      </sheetData>
      <sheetData sheetId="62">
        <row r="1">
          <cell r="K1" t="str">
            <v>Утверждаю:</v>
          </cell>
        </row>
      </sheetData>
      <sheetData sheetId="63">
        <row r="1">
          <cell r="K1" t="str">
            <v>Утверждаю:</v>
          </cell>
        </row>
      </sheetData>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ow r="1">
          <cell r="K1" t="str">
            <v>Утверждаю:</v>
          </cell>
        </row>
      </sheetData>
      <sheetData sheetId="85" refreshError="1"/>
      <sheetData sheetId="86"/>
      <sheetData sheetId="87">
        <row r="1">
          <cell r="K1" t="str">
            <v>Утверждаю:</v>
          </cell>
        </row>
      </sheetData>
      <sheetData sheetId="88">
        <row r="1">
          <cell r="K1" t="str">
            <v>Утверждаю:</v>
          </cell>
        </row>
      </sheetData>
      <sheetData sheetId="89">
        <row r="1">
          <cell r="K1" t="str">
            <v>Утверждаю:</v>
          </cell>
        </row>
      </sheetData>
      <sheetData sheetId="90">
        <row r="1">
          <cell r="K1" t="str">
            <v>Утверждаю:</v>
          </cell>
        </row>
      </sheetData>
      <sheetData sheetId="91">
        <row r="1">
          <cell r="K1" t="str">
            <v>Утверждаю:</v>
          </cell>
        </row>
      </sheetData>
      <sheetData sheetId="92"/>
      <sheetData sheetId="93">
        <row r="1">
          <cell r="K1" t="str">
            <v>Утверждаю:</v>
          </cell>
        </row>
      </sheetData>
      <sheetData sheetId="94">
        <row r="1">
          <cell r="K1" t="str">
            <v>Утверждаю:</v>
          </cell>
        </row>
      </sheetData>
      <sheetData sheetId="95">
        <row r="1">
          <cell r="K1" t="str">
            <v>Утверждаю:</v>
          </cell>
        </row>
      </sheetData>
      <sheetData sheetId="96">
        <row r="1">
          <cell r="K1" t="str">
            <v>Утверждаю:</v>
          </cell>
        </row>
      </sheetData>
      <sheetData sheetId="97">
        <row r="1">
          <cell r="K1" t="str">
            <v>Утверждаю:</v>
          </cell>
        </row>
      </sheetData>
      <sheetData sheetId="98"/>
      <sheetData sheetId="99">
        <row r="1">
          <cell r="K1" t="str">
            <v>Утверждаю:</v>
          </cell>
        </row>
      </sheetData>
      <sheetData sheetId="100">
        <row r="1">
          <cell r="K1" t="str">
            <v>Утверждаю:</v>
          </cell>
        </row>
      </sheetData>
      <sheetData sheetId="101">
        <row r="1">
          <cell r="K1" t="str">
            <v>Утверждаю:</v>
          </cell>
        </row>
      </sheetData>
      <sheetData sheetId="102">
        <row r="1">
          <cell r="K1" t="str">
            <v>Утверждаю:</v>
          </cell>
        </row>
      </sheetData>
      <sheetData sheetId="103">
        <row r="1">
          <cell r="K1" t="str">
            <v>Утверждаю:</v>
          </cell>
        </row>
      </sheetData>
      <sheetData sheetId="104"/>
      <sheetData sheetId="105">
        <row r="1">
          <cell r="K1" t="str">
            <v>Утверждаю:</v>
          </cell>
        </row>
      </sheetData>
      <sheetData sheetId="106">
        <row r="1">
          <cell r="K1" t="str">
            <v>Утверждаю:</v>
          </cell>
        </row>
      </sheetData>
      <sheetData sheetId="107">
        <row r="1">
          <cell r="K1" t="str">
            <v>Утверждаю:</v>
          </cell>
        </row>
      </sheetData>
      <sheetData sheetId="108">
        <row r="1">
          <cell r="K1" t="str">
            <v>Утверждаю:</v>
          </cell>
        </row>
      </sheetData>
      <sheetData sheetId="109">
        <row r="1">
          <cell r="K1" t="str">
            <v>Утверждаю:</v>
          </cell>
        </row>
      </sheetData>
      <sheetData sheetId="110"/>
      <sheetData sheetId="111">
        <row r="1">
          <cell r="K1" t="str">
            <v>Утверждаю:</v>
          </cell>
        </row>
      </sheetData>
      <sheetData sheetId="112">
        <row r="1">
          <cell r="K1" t="str">
            <v>Утверждаю:</v>
          </cell>
        </row>
      </sheetData>
      <sheetData sheetId="113">
        <row r="1">
          <cell r="K1" t="str">
            <v>Утверждаю:</v>
          </cell>
        </row>
      </sheetData>
      <sheetData sheetId="114"/>
      <sheetData sheetId="115">
        <row r="1">
          <cell r="K1" t="str">
            <v>Утверждаю:</v>
          </cell>
        </row>
      </sheetData>
      <sheetData sheetId="116"/>
      <sheetData sheetId="117">
        <row r="1">
          <cell r="K1" t="str">
            <v>Утверждаю:</v>
          </cell>
        </row>
      </sheetData>
      <sheetData sheetId="118">
        <row r="1">
          <cell r="K1" t="str">
            <v>Утверждаю:</v>
          </cell>
        </row>
      </sheetData>
      <sheetData sheetId="119" refreshError="1"/>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ЕП"/>
      <sheetName val="факс 2 (2)"/>
      <sheetName val="економія палива"/>
      <sheetName val="економія палива (рік)"/>
      <sheetName val="Форма 425"/>
      <sheetName val="вар-ть палива (2000)газ-145"/>
      <sheetName val="вар-ть палива (2000)газ-178"/>
      <sheetName val="вар-ть палива (2000)газ-224"/>
      <sheetName val="вартість палива (2000)газ-178+%"/>
      <sheetName val="вартість палива (2001)"/>
      <sheetName val="МЕ інд (2)"/>
      <sheetName val="Макет 425 (2000)"/>
      <sheetName val="Макет 425 (2000(І кв.))"/>
      <sheetName val="Макет 425 (2000(ІІ кв.))"/>
      <sheetName val="Макет 425 (2000(ІІІ кв.))"/>
      <sheetName val="Макет 425 (2000(IVкв.))"/>
      <sheetName val="Макет 425"/>
      <sheetName val="МЕ інд"/>
      <sheetName val="топливо(І)"/>
      <sheetName val="вартість палива (місяць) (2)"/>
      <sheetName val="топливо(ІІ)"/>
      <sheetName val="топливо(ІІI)"/>
      <sheetName val="МЕ інд (3)"/>
      <sheetName val="вартість палива (місяць)"/>
      <sheetName val="вартість палива (квартал)"/>
      <sheetName val="вартість палива (рік)"/>
      <sheetName val="Таблиця ТЕП (рік) (2)"/>
      <sheetName val="Таблиця ТЕП (1999очік.)"/>
      <sheetName val="Таблиця ТЕП (1999очік.) (2)"/>
      <sheetName val="Таблиця ТЕП (2000)"/>
      <sheetName val="Таблиця ТЕП (очік. І півріччя)"/>
      <sheetName val="факс 2 (2000)"/>
      <sheetName val="баланс електричної енергії (м)"/>
      <sheetName val="баланс електричної енергії  (к)"/>
      <sheetName val="баланс електричної енергії  (р)"/>
      <sheetName val="баланс ел.ен. (1999очік.)"/>
      <sheetName val="баланс ел.ен. (2000)"/>
      <sheetName val="11-МТП(І)"/>
      <sheetName val="11-МТП (ІІ)"/>
      <sheetName val="11-МТП (ІІІ)"/>
      <sheetName val="баланс електричної енергії  (в)"/>
      <sheetName val="Форма 8111"/>
      <sheetName val="Макет 8111"/>
      <sheetName val="Форма 8112"/>
      <sheetName val="Макет 8112"/>
      <sheetName val="Форма 018"/>
      <sheetName val="Макет 018"/>
      <sheetName val="факс 1"/>
      <sheetName val="баланс ел.ен. (1999очік.) (2)"/>
      <sheetName val="Лист1"/>
      <sheetName val="умовне в бухгалтерію"/>
      <sheetName val="№1-НКРЕ"/>
      <sheetName val="Лист2"/>
      <sheetName val="0 (месяц)"/>
      <sheetName val="0 (квартал)"/>
      <sheetName val="факс 2"/>
      <sheetName val="Таблиця ТЕП (рік по кварталах) "/>
      <sheetName val="0 (все кварталы)"/>
      <sheetName val="0 (квартал) (2)"/>
      <sheetName val="Ini"/>
      <sheetName val="f_6.2"/>
      <sheetName val="Таблиця ТЕП (квартал)"/>
      <sheetName val="8112_о"/>
      <sheetName val="8111_o"/>
      <sheetName val="Таблиця ТЕП"/>
      <sheetName val="Таблиця ТЕП (рік)"/>
      <sheetName val="0"/>
      <sheetName val="1"/>
      <sheetName val="2"/>
      <sheetName val="3"/>
      <sheetName val="4"/>
      <sheetName val="5"/>
      <sheetName val="6"/>
      <sheetName val="7"/>
      <sheetName val="8"/>
      <sheetName val="9"/>
      <sheetName val="10"/>
      <sheetName val="11"/>
      <sheetName val="12"/>
      <sheetName val="2006_TEP"/>
      <sheetName val="IAS Trial Balance"/>
      <sheetName val="DIC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row r="1">
          <cell r="J1">
            <v>1</v>
          </cell>
        </row>
        <row r="9">
          <cell r="B9" t="str">
            <v>!$C$3:$G$107</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rts-tender.ru/"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V338"/>
  <sheetViews>
    <sheetView tabSelected="1" view="pageBreakPreview" topLeftCell="A43" zoomScale="85" zoomScaleSheetLayoutView="85" workbookViewId="0">
      <selection activeCell="D49" sqref="D49"/>
    </sheetView>
  </sheetViews>
  <sheetFormatPr defaultRowHeight="15"/>
  <cols>
    <col min="1" max="1" width="6.140625" style="1" customWidth="1"/>
    <col min="2" max="2" width="103.140625" style="1" customWidth="1"/>
    <col min="3" max="3" width="91.42578125" style="1" customWidth="1"/>
    <col min="4" max="4" width="12" style="1" customWidth="1"/>
    <col min="5" max="5" width="14.42578125" style="1" customWidth="1"/>
    <col min="6" max="6" width="36.5703125" style="1" customWidth="1"/>
    <col min="7" max="7" width="20" style="1" customWidth="1"/>
    <col min="8" max="8" width="25.5703125" style="1" customWidth="1"/>
    <col min="9" max="9" width="16.42578125" style="1" customWidth="1"/>
    <col min="10" max="16384" width="9.140625" style="1"/>
  </cols>
  <sheetData>
    <row r="1" spans="1:22" s="11" customFormat="1" ht="18.75" customHeight="1">
      <c r="A1" s="17"/>
      <c r="C1" s="36" t="s">
        <v>68</v>
      </c>
      <c r="F1" s="15"/>
      <c r="G1" s="15"/>
    </row>
    <row r="2" spans="1:22" s="11" customFormat="1" ht="18.75" customHeight="1">
      <c r="A2" s="17"/>
      <c r="C2" s="14" t="s">
        <v>9</v>
      </c>
      <c r="F2" s="15"/>
      <c r="G2" s="15"/>
    </row>
    <row r="3" spans="1:22" s="11" customFormat="1" ht="18.75">
      <c r="A3" s="16"/>
      <c r="C3" s="14" t="s">
        <v>67</v>
      </c>
      <c r="F3" s="15"/>
      <c r="G3" s="15"/>
    </row>
    <row r="4" spans="1:22" s="11" customFormat="1" ht="18.75">
      <c r="A4" s="16"/>
      <c r="F4" s="15"/>
      <c r="G4" s="15"/>
      <c r="H4" s="14"/>
    </row>
    <row r="5" spans="1:22" s="11" customFormat="1" ht="15.75">
      <c r="A5" s="453" t="s">
        <v>442</v>
      </c>
      <c r="B5" s="453"/>
      <c r="C5" s="453"/>
      <c r="D5" s="113"/>
      <c r="E5" s="113"/>
      <c r="F5" s="113"/>
      <c r="G5" s="113"/>
      <c r="H5" s="113"/>
      <c r="I5" s="113"/>
      <c r="J5" s="113"/>
    </row>
    <row r="6" spans="1:22" s="11" customFormat="1" ht="18.75">
      <c r="A6" s="16"/>
      <c r="F6" s="15"/>
      <c r="G6" s="15"/>
      <c r="H6" s="14"/>
    </row>
    <row r="7" spans="1:22" s="11" customFormat="1" ht="18.75">
      <c r="A7" s="457" t="s">
        <v>8</v>
      </c>
      <c r="B7" s="457"/>
      <c r="C7" s="457"/>
      <c r="D7" s="12"/>
      <c r="E7" s="12"/>
      <c r="F7" s="12"/>
      <c r="G7" s="12"/>
      <c r="H7" s="12"/>
      <c r="I7" s="12"/>
      <c r="J7" s="12"/>
      <c r="K7" s="12"/>
      <c r="L7" s="12"/>
      <c r="M7" s="12"/>
      <c r="N7" s="12"/>
      <c r="O7" s="12"/>
      <c r="P7" s="12"/>
      <c r="Q7" s="12"/>
      <c r="R7" s="12"/>
      <c r="S7" s="12"/>
      <c r="T7" s="12"/>
      <c r="U7" s="12"/>
      <c r="V7" s="12"/>
    </row>
    <row r="8" spans="1:22" s="11" customFormat="1" ht="18.75">
      <c r="A8" s="13"/>
      <c r="B8" s="13"/>
      <c r="C8" s="13"/>
      <c r="D8" s="13"/>
      <c r="E8" s="13"/>
      <c r="F8" s="13"/>
      <c r="G8" s="13"/>
      <c r="H8" s="13"/>
      <c r="I8" s="12"/>
      <c r="J8" s="12"/>
      <c r="K8" s="12"/>
      <c r="L8" s="12"/>
      <c r="M8" s="12"/>
      <c r="N8" s="12"/>
      <c r="O8" s="12"/>
      <c r="P8" s="12"/>
      <c r="Q8" s="12"/>
      <c r="R8" s="12"/>
      <c r="S8" s="12"/>
      <c r="T8" s="12"/>
      <c r="U8" s="12"/>
      <c r="V8" s="12"/>
    </row>
    <row r="9" spans="1:22" s="11" customFormat="1" ht="18.75">
      <c r="A9" s="456" t="s">
        <v>501</v>
      </c>
      <c r="B9" s="456"/>
      <c r="C9" s="456"/>
      <c r="D9" s="7"/>
      <c r="E9" s="7"/>
      <c r="F9" s="7"/>
      <c r="G9" s="7"/>
      <c r="H9" s="7"/>
      <c r="I9" s="12"/>
      <c r="J9" s="12"/>
      <c r="K9" s="12"/>
      <c r="L9" s="12"/>
      <c r="M9" s="12"/>
      <c r="N9" s="12"/>
      <c r="O9" s="12"/>
      <c r="P9" s="12"/>
      <c r="Q9" s="12"/>
      <c r="R9" s="12"/>
      <c r="S9" s="12"/>
      <c r="T9" s="12"/>
      <c r="U9" s="12"/>
      <c r="V9" s="12"/>
    </row>
    <row r="10" spans="1:22" s="11" customFormat="1" ht="18.75">
      <c r="A10" s="454" t="s">
        <v>7</v>
      </c>
      <c r="B10" s="454"/>
      <c r="C10" s="454"/>
      <c r="D10" s="5"/>
      <c r="E10" s="5"/>
      <c r="F10" s="5"/>
      <c r="G10" s="5"/>
      <c r="H10" s="5"/>
      <c r="I10" s="12"/>
      <c r="J10" s="12"/>
      <c r="K10" s="12"/>
      <c r="L10" s="12"/>
      <c r="M10" s="12"/>
      <c r="N10" s="12"/>
      <c r="O10" s="12"/>
      <c r="P10" s="12"/>
      <c r="Q10" s="12"/>
      <c r="R10" s="12"/>
      <c r="S10" s="12"/>
      <c r="T10" s="12"/>
      <c r="U10" s="12"/>
      <c r="V10" s="12"/>
    </row>
    <row r="11" spans="1:22" s="11" customFormat="1" ht="18.75">
      <c r="A11" s="13"/>
      <c r="B11" s="13"/>
      <c r="C11" s="13"/>
      <c r="D11" s="13"/>
      <c r="E11" s="13"/>
      <c r="F11" s="13"/>
      <c r="G11" s="13"/>
      <c r="H11" s="13"/>
      <c r="I11" s="12"/>
      <c r="J11" s="12"/>
      <c r="K11" s="12"/>
      <c r="L11" s="12"/>
      <c r="M11" s="12"/>
      <c r="N11" s="12"/>
      <c r="O11" s="12"/>
      <c r="P11" s="12"/>
      <c r="Q11" s="12"/>
      <c r="R11" s="12"/>
      <c r="S11" s="12"/>
      <c r="T11" s="12"/>
      <c r="U11" s="12"/>
      <c r="V11" s="12"/>
    </row>
    <row r="12" spans="1:22" s="11" customFormat="1" ht="18.75">
      <c r="A12" s="456" t="s">
        <v>535</v>
      </c>
      <c r="B12" s="456"/>
      <c r="C12" s="456"/>
      <c r="D12" s="7"/>
      <c r="E12" s="7"/>
      <c r="F12" s="7"/>
      <c r="G12" s="7"/>
      <c r="H12" s="7"/>
      <c r="I12" s="12"/>
      <c r="J12" s="12"/>
      <c r="K12" s="12"/>
      <c r="L12" s="12"/>
      <c r="M12" s="12"/>
      <c r="N12" s="12"/>
      <c r="O12" s="12"/>
      <c r="P12" s="12"/>
      <c r="Q12" s="12"/>
      <c r="R12" s="12"/>
      <c r="S12" s="12"/>
      <c r="T12" s="12"/>
      <c r="U12" s="12"/>
      <c r="V12" s="12"/>
    </row>
    <row r="13" spans="1:22" s="11" customFormat="1" ht="18.75">
      <c r="A13" s="454" t="s">
        <v>6</v>
      </c>
      <c r="B13" s="454"/>
      <c r="C13" s="454"/>
      <c r="D13" s="5"/>
      <c r="E13" s="5"/>
      <c r="F13" s="5"/>
      <c r="G13" s="5"/>
      <c r="H13" s="5"/>
      <c r="I13" s="12"/>
      <c r="J13" s="12"/>
      <c r="K13" s="12"/>
      <c r="L13" s="12"/>
      <c r="M13" s="12"/>
      <c r="N13" s="12"/>
      <c r="O13" s="12"/>
      <c r="P13" s="12"/>
      <c r="Q13" s="12"/>
      <c r="R13" s="12"/>
      <c r="S13" s="12"/>
      <c r="T13" s="12"/>
      <c r="U13" s="12"/>
      <c r="V13" s="12"/>
    </row>
    <row r="14" spans="1:22" s="8" customFormat="1" ht="15.75" customHeight="1">
      <c r="A14" s="9"/>
      <c r="B14" s="9"/>
      <c r="C14" s="9"/>
      <c r="D14" s="9"/>
      <c r="E14" s="9"/>
      <c r="F14" s="9"/>
      <c r="G14" s="9"/>
      <c r="H14" s="9"/>
      <c r="I14" s="9"/>
      <c r="J14" s="9"/>
      <c r="K14" s="9"/>
      <c r="L14" s="9"/>
      <c r="M14" s="9"/>
      <c r="N14" s="9"/>
      <c r="O14" s="9"/>
      <c r="P14" s="9"/>
      <c r="Q14" s="9"/>
      <c r="R14" s="9"/>
      <c r="S14" s="9"/>
      <c r="T14" s="9"/>
      <c r="U14" s="9"/>
      <c r="V14" s="9"/>
    </row>
    <row r="15" spans="1:22" s="3" customFormat="1" ht="56.25" customHeight="1">
      <c r="A15" s="455" t="s">
        <v>536</v>
      </c>
      <c r="B15" s="455"/>
      <c r="C15" s="455"/>
      <c r="D15" s="7"/>
      <c r="E15" s="7"/>
      <c r="F15" s="7"/>
      <c r="G15" s="7"/>
      <c r="H15" s="7"/>
      <c r="I15" s="7"/>
      <c r="J15" s="7"/>
      <c r="K15" s="7"/>
      <c r="L15" s="7"/>
      <c r="M15" s="7"/>
      <c r="N15" s="7"/>
      <c r="O15" s="7"/>
      <c r="P15" s="7"/>
      <c r="Q15" s="7"/>
      <c r="R15" s="7"/>
      <c r="S15" s="7"/>
      <c r="T15" s="7"/>
      <c r="U15" s="7"/>
      <c r="V15" s="7"/>
    </row>
    <row r="16" spans="1:22" s="3" customFormat="1" ht="15" customHeight="1">
      <c r="A16" s="454" t="s">
        <v>5</v>
      </c>
      <c r="B16" s="454"/>
      <c r="C16" s="454"/>
      <c r="D16" s="5"/>
      <c r="E16" s="5"/>
      <c r="F16" s="5"/>
      <c r="G16" s="5"/>
      <c r="H16" s="5"/>
      <c r="I16" s="5"/>
      <c r="J16" s="5"/>
      <c r="K16" s="5"/>
      <c r="L16" s="5"/>
      <c r="M16" s="5"/>
      <c r="N16" s="5"/>
      <c r="O16" s="5"/>
      <c r="P16" s="5"/>
      <c r="Q16" s="5"/>
      <c r="R16" s="5"/>
      <c r="S16" s="5"/>
      <c r="T16" s="5"/>
      <c r="U16" s="5"/>
      <c r="V16" s="5"/>
    </row>
    <row r="17" spans="1:22" s="3" customFormat="1" ht="15" customHeight="1">
      <c r="A17" s="4"/>
      <c r="B17" s="4"/>
      <c r="C17" s="4"/>
      <c r="D17" s="4"/>
      <c r="E17" s="4"/>
      <c r="F17" s="4"/>
      <c r="G17" s="4"/>
      <c r="H17" s="4"/>
      <c r="I17" s="4"/>
      <c r="J17" s="4"/>
      <c r="K17" s="4"/>
      <c r="L17" s="4"/>
      <c r="M17" s="4"/>
      <c r="N17" s="4"/>
      <c r="O17" s="4"/>
      <c r="P17" s="4"/>
      <c r="Q17" s="4"/>
      <c r="R17" s="4"/>
      <c r="S17" s="4"/>
    </row>
    <row r="18" spans="1:22" s="3" customFormat="1" ht="15" customHeight="1">
      <c r="A18" s="455" t="s">
        <v>411</v>
      </c>
      <c r="B18" s="456"/>
      <c r="C18" s="456"/>
      <c r="D18" s="6"/>
      <c r="E18" s="6"/>
      <c r="F18" s="6"/>
      <c r="G18" s="6"/>
      <c r="H18" s="6"/>
      <c r="I18" s="6"/>
      <c r="J18" s="6"/>
      <c r="K18" s="6"/>
      <c r="L18" s="6"/>
      <c r="M18" s="6"/>
      <c r="N18" s="6"/>
      <c r="O18" s="6"/>
      <c r="P18" s="6"/>
      <c r="Q18" s="6"/>
      <c r="R18" s="6"/>
      <c r="S18" s="6"/>
      <c r="T18" s="6"/>
      <c r="U18" s="6"/>
      <c r="V18" s="6"/>
    </row>
    <row r="19" spans="1:22" s="3" customFormat="1" ht="15" customHeight="1">
      <c r="A19" s="5"/>
      <c r="B19" s="5"/>
      <c r="C19" s="5"/>
      <c r="D19" s="5"/>
      <c r="E19" s="5"/>
      <c r="F19" s="5"/>
      <c r="G19" s="5"/>
      <c r="H19" s="5"/>
      <c r="I19" s="4"/>
      <c r="J19" s="4"/>
      <c r="K19" s="4"/>
      <c r="L19" s="4"/>
      <c r="M19" s="4"/>
      <c r="N19" s="4"/>
      <c r="O19" s="4"/>
      <c r="P19" s="4"/>
      <c r="Q19" s="4"/>
      <c r="R19" s="4"/>
      <c r="S19" s="4"/>
    </row>
    <row r="20" spans="1:22" s="3" customFormat="1" ht="39.75" customHeight="1">
      <c r="A20" s="23" t="s">
        <v>4</v>
      </c>
      <c r="B20" s="35" t="s">
        <v>66</v>
      </c>
      <c r="C20" s="34" t="s">
        <v>65</v>
      </c>
      <c r="D20" s="26"/>
      <c r="E20" s="26"/>
      <c r="F20" s="26"/>
      <c r="G20" s="26"/>
      <c r="H20" s="26"/>
      <c r="I20" s="25"/>
      <c r="J20" s="25"/>
      <c r="K20" s="25"/>
      <c r="L20" s="25"/>
      <c r="M20" s="25"/>
      <c r="N20" s="25"/>
      <c r="O20" s="25"/>
      <c r="P20" s="25"/>
      <c r="Q20" s="25"/>
      <c r="R20" s="25"/>
      <c r="S20" s="25"/>
      <c r="T20" s="24"/>
      <c r="U20" s="24"/>
      <c r="V20" s="24"/>
    </row>
    <row r="21" spans="1:22" s="3" customFormat="1" ht="16.5" customHeight="1">
      <c r="A21" s="34">
        <v>1</v>
      </c>
      <c r="B21" s="35">
        <v>2</v>
      </c>
      <c r="C21" s="34">
        <v>3</v>
      </c>
      <c r="D21" s="26"/>
      <c r="E21" s="26"/>
      <c r="F21" s="26"/>
      <c r="G21" s="26"/>
      <c r="H21" s="26"/>
      <c r="I21" s="25"/>
      <c r="J21" s="25"/>
      <c r="K21" s="25"/>
      <c r="L21" s="25"/>
      <c r="M21" s="25"/>
      <c r="N21" s="25"/>
      <c r="O21" s="25"/>
      <c r="P21" s="25"/>
      <c r="Q21" s="25"/>
      <c r="R21" s="25"/>
      <c r="S21" s="25"/>
      <c r="T21" s="24"/>
      <c r="U21" s="24"/>
      <c r="V21" s="24"/>
    </row>
    <row r="22" spans="1:22" s="3" customFormat="1" ht="39" customHeight="1">
      <c r="A22" s="22" t="s">
        <v>64</v>
      </c>
      <c r="B22" s="177" t="s">
        <v>273</v>
      </c>
      <c r="C22" s="176" t="s">
        <v>512</v>
      </c>
      <c r="D22" s="26"/>
      <c r="E22" s="26"/>
      <c r="F22" s="26"/>
      <c r="G22" s="26"/>
      <c r="H22" s="26"/>
      <c r="I22" s="25"/>
      <c r="J22" s="25"/>
      <c r="K22" s="25"/>
      <c r="L22" s="25"/>
      <c r="M22" s="25"/>
      <c r="N22" s="25"/>
      <c r="O22" s="25"/>
      <c r="P22" s="25"/>
      <c r="Q22" s="25"/>
      <c r="R22" s="25"/>
      <c r="S22" s="25"/>
      <c r="T22" s="24"/>
      <c r="U22" s="24"/>
      <c r="V22" s="24"/>
    </row>
    <row r="23" spans="1:22" s="3" customFormat="1" ht="105" customHeight="1">
      <c r="A23" s="22" t="s">
        <v>62</v>
      </c>
      <c r="B23" s="33" t="s">
        <v>63</v>
      </c>
      <c r="C23" s="176" t="s">
        <v>533</v>
      </c>
      <c r="D23" s="26"/>
      <c r="E23" s="26"/>
      <c r="F23" s="26"/>
      <c r="G23" s="26"/>
      <c r="H23" s="26"/>
      <c r="I23" s="25"/>
      <c r="J23" s="25"/>
      <c r="K23" s="25"/>
      <c r="L23" s="25"/>
      <c r="M23" s="25"/>
      <c r="N23" s="25"/>
      <c r="O23" s="25"/>
      <c r="P23" s="25"/>
      <c r="Q23" s="25"/>
      <c r="R23" s="25"/>
      <c r="S23" s="25"/>
      <c r="T23" s="24"/>
      <c r="U23" s="24"/>
      <c r="V23" s="24"/>
    </row>
    <row r="24" spans="1:22" s="3" customFormat="1" ht="22.5" customHeight="1">
      <c r="A24" s="450"/>
      <c r="B24" s="451"/>
      <c r="C24" s="452"/>
      <c r="D24" s="26"/>
      <c r="E24" s="26"/>
      <c r="F24" s="26"/>
      <c r="G24" s="26"/>
      <c r="H24" s="26"/>
      <c r="I24" s="25"/>
      <c r="J24" s="25"/>
      <c r="K24" s="25"/>
      <c r="L24" s="25"/>
      <c r="M24" s="25"/>
      <c r="N24" s="25"/>
      <c r="O24" s="25"/>
      <c r="P24" s="25"/>
      <c r="Q24" s="25"/>
      <c r="R24" s="25"/>
      <c r="S24" s="25"/>
      <c r="T24" s="24"/>
      <c r="U24" s="24"/>
      <c r="V24" s="24"/>
    </row>
    <row r="25" spans="1:22" s="28" customFormat="1" ht="46.5" customHeight="1">
      <c r="A25" s="22" t="s">
        <v>61</v>
      </c>
      <c r="B25" s="110" t="s">
        <v>364</v>
      </c>
      <c r="C25" s="32" t="s">
        <v>501</v>
      </c>
      <c r="D25" s="31"/>
      <c r="E25" s="31"/>
      <c r="F25" s="31"/>
      <c r="G25" s="31"/>
      <c r="H25" s="30"/>
      <c r="I25" s="30"/>
      <c r="J25" s="30"/>
      <c r="K25" s="30"/>
      <c r="L25" s="30"/>
      <c r="M25" s="30"/>
      <c r="N25" s="30"/>
      <c r="O25" s="30"/>
      <c r="P25" s="30"/>
      <c r="Q25" s="30"/>
      <c r="R25" s="30"/>
      <c r="S25" s="29"/>
      <c r="T25" s="29"/>
      <c r="U25" s="29"/>
      <c r="V25" s="29"/>
    </row>
    <row r="26" spans="1:22" s="28" customFormat="1" ht="37.5" customHeight="1">
      <c r="A26" s="22" t="s">
        <v>60</v>
      </c>
      <c r="B26" s="110" t="s">
        <v>74</v>
      </c>
      <c r="C26" s="32" t="s">
        <v>455</v>
      </c>
      <c r="D26" s="31"/>
      <c r="E26" s="31"/>
      <c r="F26" s="31"/>
      <c r="G26" s="31"/>
      <c r="H26" s="30"/>
      <c r="I26" s="30"/>
      <c r="J26" s="30"/>
      <c r="K26" s="30"/>
      <c r="L26" s="30"/>
      <c r="M26" s="30"/>
      <c r="N26" s="30"/>
      <c r="O26" s="30"/>
      <c r="P26" s="30"/>
      <c r="Q26" s="30"/>
      <c r="R26" s="30"/>
      <c r="S26" s="29"/>
      <c r="T26" s="29"/>
      <c r="U26" s="29"/>
      <c r="V26" s="29"/>
    </row>
    <row r="27" spans="1:22" s="28" customFormat="1" ht="39" customHeight="1">
      <c r="A27" s="22" t="s">
        <v>58</v>
      </c>
      <c r="B27" s="110" t="s">
        <v>73</v>
      </c>
      <c r="C27" s="32" t="s">
        <v>537</v>
      </c>
      <c r="D27" s="31"/>
      <c r="E27" s="31"/>
      <c r="F27" s="31"/>
      <c r="G27" s="31"/>
      <c r="H27" s="30"/>
      <c r="I27" s="30"/>
      <c r="J27" s="30"/>
      <c r="K27" s="30"/>
      <c r="L27" s="30"/>
      <c r="M27" s="30"/>
      <c r="N27" s="30"/>
      <c r="O27" s="30"/>
      <c r="P27" s="30"/>
      <c r="Q27" s="30"/>
      <c r="R27" s="30"/>
      <c r="S27" s="29"/>
      <c r="T27" s="29"/>
      <c r="U27" s="29"/>
      <c r="V27" s="29"/>
    </row>
    <row r="28" spans="1:22" s="201" customFormat="1" ht="27" customHeight="1">
      <c r="A28" s="22" t="s">
        <v>57</v>
      </c>
      <c r="B28" s="110" t="s">
        <v>365</v>
      </c>
      <c r="C28" s="32" t="s">
        <v>445</v>
      </c>
      <c r="D28" s="199"/>
      <c r="E28" s="199"/>
      <c r="F28" s="199"/>
      <c r="G28" s="199"/>
      <c r="H28" s="163"/>
      <c r="I28" s="163"/>
      <c r="J28" s="163"/>
      <c r="K28" s="163"/>
      <c r="L28" s="163"/>
      <c r="M28" s="163"/>
      <c r="N28" s="163"/>
      <c r="O28" s="163"/>
      <c r="P28" s="163"/>
      <c r="Q28" s="163"/>
      <c r="R28" s="163"/>
      <c r="S28" s="200"/>
      <c r="T28" s="200"/>
      <c r="U28" s="200"/>
      <c r="V28" s="200"/>
    </row>
    <row r="29" spans="1:22" s="201" customFormat="1" ht="37.5" customHeight="1">
      <c r="A29" s="22" t="s">
        <v>55</v>
      </c>
      <c r="B29" s="110" t="s">
        <v>366</v>
      </c>
      <c r="C29" s="32" t="s">
        <v>445</v>
      </c>
      <c r="D29" s="199"/>
      <c r="E29" s="199"/>
      <c r="F29" s="199"/>
      <c r="G29" s="199"/>
      <c r="H29" s="163"/>
      <c r="I29" s="163"/>
      <c r="J29" s="163"/>
      <c r="K29" s="163"/>
      <c r="L29" s="163"/>
      <c r="M29" s="163"/>
      <c r="N29" s="163"/>
      <c r="O29" s="163"/>
      <c r="P29" s="163"/>
      <c r="Q29" s="163"/>
      <c r="R29" s="163"/>
      <c r="S29" s="200"/>
      <c r="T29" s="200"/>
      <c r="U29" s="200"/>
      <c r="V29" s="200"/>
    </row>
    <row r="30" spans="1:22" s="201" customFormat="1" ht="39" customHeight="1">
      <c r="A30" s="22" t="s">
        <v>53</v>
      </c>
      <c r="B30" s="110" t="s">
        <v>367</v>
      </c>
      <c r="C30" s="32" t="s">
        <v>445</v>
      </c>
      <c r="D30" s="199"/>
      <c r="E30" s="199"/>
      <c r="F30" s="199"/>
      <c r="G30" s="199"/>
      <c r="H30" s="163"/>
      <c r="I30" s="163"/>
      <c r="J30" s="163"/>
      <c r="K30" s="163"/>
      <c r="L30" s="163"/>
      <c r="M30" s="163"/>
      <c r="N30" s="163"/>
      <c r="O30" s="163"/>
      <c r="P30" s="163"/>
      <c r="Q30" s="163"/>
      <c r="R30" s="163"/>
      <c r="S30" s="200"/>
      <c r="T30" s="200"/>
      <c r="U30" s="200"/>
      <c r="V30" s="200"/>
    </row>
    <row r="31" spans="1:22" s="181" customFormat="1" ht="27" customHeight="1">
      <c r="A31" s="307" t="s">
        <v>72</v>
      </c>
      <c r="B31" s="308" t="s">
        <v>368</v>
      </c>
      <c r="C31" s="310" t="s">
        <v>527</v>
      </c>
      <c r="D31" s="178"/>
      <c r="E31" s="178"/>
      <c r="F31" s="178"/>
      <c r="G31" s="178"/>
      <c r="H31" s="179"/>
      <c r="I31" s="179"/>
      <c r="J31" s="179"/>
      <c r="K31" s="179"/>
      <c r="L31" s="179"/>
      <c r="M31" s="179"/>
      <c r="N31" s="179"/>
      <c r="O31" s="179"/>
      <c r="P31" s="179"/>
      <c r="Q31" s="179"/>
      <c r="R31" s="179"/>
      <c r="S31" s="180"/>
      <c r="T31" s="180"/>
      <c r="U31" s="180"/>
      <c r="V31" s="180"/>
    </row>
    <row r="32" spans="1:22" s="181" customFormat="1" ht="33" customHeight="1">
      <c r="A32" s="307" t="s">
        <v>70</v>
      </c>
      <c r="B32" s="308" t="s">
        <v>369</v>
      </c>
      <c r="C32" s="310" t="s">
        <v>445</v>
      </c>
      <c r="D32" s="178"/>
      <c r="E32" s="178"/>
      <c r="F32" s="178"/>
      <c r="G32" s="178"/>
      <c r="H32" s="179"/>
      <c r="I32" s="179"/>
      <c r="J32" s="179"/>
      <c r="K32" s="179"/>
      <c r="L32" s="179"/>
      <c r="M32" s="179"/>
      <c r="N32" s="179"/>
      <c r="O32" s="179"/>
      <c r="P32" s="179"/>
      <c r="Q32" s="179"/>
      <c r="R32" s="179"/>
      <c r="S32" s="180"/>
      <c r="T32" s="180"/>
      <c r="U32" s="180"/>
      <c r="V32" s="180"/>
    </row>
    <row r="33" spans="1:22" s="28" customFormat="1" ht="57" customHeight="1">
      <c r="A33" s="22" t="s">
        <v>69</v>
      </c>
      <c r="B33" s="37" t="s">
        <v>370</v>
      </c>
      <c r="C33" s="106" t="s">
        <v>506</v>
      </c>
      <c r="D33" s="31"/>
      <c r="E33" s="31"/>
      <c r="F33" s="31"/>
      <c r="G33" s="31"/>
      <c r="H33" s="30"/>
      <c r="I33" s="30"/>
      <c r="J33" s="30"/>
      <c r="K33" s="30"/>
      <c r="L33" s="30"/>
      <c r="M33" s="30"/>
      <c r="N33" s="30"/>
      <c r="O33" s="30"/>
      <c r="P33" s="30"/>
      <c r="Q33" s="30"/>
      <c r="R33" s="30"/>
      <c r="S33" s="29"/>
      <c r="T33" s="29"/>
      <c r="U33" s="29"/>
      <c r="V33" s="29"/>
    </row>
    <row r="34" spans="1:22" ht="62.25" customHeight="1">
      <c r="A34" s="22" t="s">
        <v>382</v>
      </c>
      <c r="B34" s="37" t="s">
        <v>371</v>
      </c>
      <c r="C34" s="23" t="s">
        <v>514</v>
      </c>
      <c r="D34" s="21"/>
      <c r="E34" s="21"/>
      <c r="F34" s="21"/>
      <c r="G34" s="21"/>
      <c r="H34" s="21"/>
      <c r="I34" s="21"/>
      <c r="J34" s="21"/>
      <c r="K34" s="21"/>
      <c r="L34" s="21"/>
      <c r="M34" s="21"/>
      <c r="N34" s="21"/>
      <c r="O34" s="21"/>
      <c r="P34" s="21"/>
      <c r="Q34" s="21"/>
      <c r="R34" s="21"/>
      <c r="S34" s="21"/>
      <c r="T34" s="21"/>
      <c r="U34" s="21"/>
      <c r="V34" s="21"/>
    </row>
    <row r="35" spans="1:22" ht="41.25" customHeight="1">
      <c r="A35" s="22" t="s">
        <v>374</v>
      </c>
      <c r="B35" s="37" t="s">
        <v>71</v>
      </c>
      <c r="C35" s="23" t="s">
        <v>445</v>
      </c>
      <c r="D35" s="21"/>
      <c r="E35" s="21"/>
      <c r="F35" s="21"/>
      <c r="G35" s="21"/>
      <c r="H35" s="21"/>
      <c r="I35" s="21"/>
      <c r="J35" s="21"/>
      <c r="K35" s="21"/>
      <c r="L35" s="21"/>
      <c r="M35" s="21"/>
      <c r="N35" s="21"/>
      <c r="O35" s="21"/>
      <c r="P35" s="21"/>
      <c r="Q35" s="21"/>
      <c r="R35" s="21"/>
      <c r="S35" s="21"/>
      <c r="T35" s="21"/>
      <c r="U35" s="21"/>
      <c r="V35" s="21"/>
    </row>
    <row r="36" spans="1:22" s="183" customFormat="1" ht="30.75" customHeight="1">
      <c r="A36" s="22" t="s">
        <v>383</v>
      </c>
      <c r="B36" s="110" t="s">
        <v>372</v>
      </c>
      <c r="C36" s="32" t="s">
        <v>513</v>
      </c>
      <c r="D36" s="182"/>
      <c r="E36" s="182"/>
      <c r="F36" s="182"/>
      <c r="G36" s="182"/>
      <c r="H36" s="182"/>
      <c r="I36" s="182"/>
      <c r="J36" s="182"/>
      <c r="K36" s="182"/>
      <c r="L36" s="182"/>
      <c r="M36" s="182"/>
      <c r="N36" s="182"/>
      <c r="O36" s="182"/>
      <c r="P36" s="182"/>
      <c r="Q36" s="182"/>
      <c r="R36" s="182"/>
      <c r="S36" s="182"/>
      <c r="T36" s="182"/>
      <c r="U36" s="182"/>
      <c r="V36" s="182"/>
    </row>
    <row r="37" spans="1:22" s="183" customFormat="1" ht="28.5" customHeight="1">
      <c r="A37" s="22" t="s">
        <v>375</v>
      </c>
      <c r="B37" s="110" t="s">
        <v>373</v>
      </c>
      <c r="C37" s="32" t="s">
        <v>513</v>
      </c>
      <c r="D37" s="182"/>
      <c r="E37" s="182"/>
      <c r="F37" s="182"/>
      <c r="G37" s="182"/>
      <c r="H37" s="182"/>
      <c r="I37" s="182"/>
      <c r="J37" s="182"/>
      <c r="K37" s="182"/>
      <c r="L37" s="182"/>
      <c r="M37" s="182"/>
      <c r="N37" s="182"/>
      <c r="O37" s="182"/>
      <c r="P37" s="182"/>
      <c r="Q37" s="182"/>
      <c r="R37" s="182"/>
      <c r="S37" s="182"/>
      <c r="T37" s="182"/>
      <c r="U37" s="182"/>
      <c r="V37" s="182"/>
    </row>
    <row r="38" spans="1:22" s="183" customFormat="1" ht="33" customHeight="1">
      <c r="A38" s="22" t="s">
        <v>384</v>
      </c>
      <c r="B38" s="110" t="s">
        <v>218</v>
      </c>
      <c r="C38" s="32" t="s">
        <v>459</v>
      </c>
      <c r="D38" s="182"/>
      <c r="E38" s="182"/>
      <c r="F38" s="182"/>
      <c r="G38" s="182"/>
      <c r="H38" s="182"/>
      <c r="I38" s="182"/>
      <c r="J38" s="182"/>
      <c r="K38" s="182"/>
      <c r="L38" s="182"/>
      <c r="M38" s="182"/>
      <c r="N38" s="182"/>
      <c r="O38" s="182"/>
      <c r="P38" s="182"/>
      <c r="Q38" s="182"/>
      <c r="R38" s="182"/>
      <c r="S38" s="182"/>
      <c r="T38" s="182"/>
      <c r="U38" s="182"/>
      <c r="V38" s="182"/>
    </row>
    <row r="39" spans="1:22" ht="23.25" customHeight="1">
      <c r="A39" s="450"/>
      <c r="B39" s="451"/>
      <c r="C39" s="452"/>
      <c r="D39" s="21"/>
      <c r="E39" s="21"/>
      <c r="F39" s="21"/>
      <c r="G39" s="21"/>
      <c r="H39" s="21"/>
      <c r="I39" s="21"/>
      <c r="J39" s="21"/>
      <c r="K39" s="21"/>
      <c r="L39" s="21"/>
      <c r="M39" s="21"/>
      <c r="N39" s="21"/>
      <c r="O39" s="21"/>
      <c r="P39" s="21"/>
      <c r="Q39" s="21"/>
      <c r="R39" s="21"/>
      <c r="S39" s="21"/>
      <c r="T39" s="21"/>
      <c r="U39" s="21"/>
      <c r="V39" s="21"/>
    </row>
    <row r="40" spans="1:22" s="183" customFormat="1" ht="42" customHeight="1">
      <c r="A40" s="22" t="s">
        <v>376</v>
      </c>
      <c r="B40" s="110" t="s">
        <v>424</v>
      </c>
      <c r="C40" s="32" t="s">
        <v>530</v>
      </c>
      <c r="D40" s="182"/>
      <c r="E40" s="182"/>
      <c r="F40" s="182"/>
      <c r="G40" s="182"/>
      <c r="H40" s="182"/>
      <c r="I40" s="182"/>
      <c r="J40" s="182"/>
      <c r="K40" s="182"/>
      <c r="L40" s="182"/>
      <c r="M40" s="182"/>
      <c r="N40" s="182"/>
      <c r="O40" s="182"/>
      <c r="P40" s="182"/>
      <c r="Q40" s="182"/>
      <c r="R40" s="182"/>
      <c r="S40" s="182"/>
      <c r="T40" s="182"/>
      <c r="U40" s="182"/>
      <c r="V40" s="182"/>
    </row>
    <row r="41" spans="1:22" s="183" customFormat="1" ht="60.75" customHeight="1">
      <c r="A41" s="307" t="s">
        <v>385</v>
      </c>
      <c r="B41" s="308" t="s">
        <v>406</v>
      </c>
      <c r="C41" s="309" t="s">
        <v>507</v>
      </c>
      <c r="D41" s="182"/>
      <c r="E41" s="182"/>
      <c r="F41" s="182"/>
      <c r="G41" s="182"/>
      <c r="H41" s="182"/>
      <c r="I41" s="182"/>
      <c r="J41" s="182"/>
      <c r="K41" s="182"/>
      <c r="L41" s="182"/>
      <c r="M41" s="182"/>
      <c r="N41" s="182"/>
      <c r="O41" s="182"/>
      <c r="P41" s="182"/>
      <c r="Q41" s="182"/>
      <c r="R41" s="182"/>
      <c r="S41" s="182"/>
      <c r="T41" s="182"/>
      <c r="U41" s="182"/>
      <c r="V41" s="182"/>
    </row>
    <row r="42" spans="1:22" s="183" customFormat="1" ht="53.25" customHeight="1">
      <c r="A42" s="22" t="s">
        <v>377</v>
      </c>
      <c r="B42" s="110" t="s">
        <v>421</v>
      </c>
      <c r="C42" s="32" t="s">
        <v>507</v>
      </c>
      <c r="D42" s="182"/>
      <c r="E42" s="182"/>
      <c r="F42" s="182"/>
      <c r="G42" s="182"/>
      <c r="H42" s="182"/>
      <c r="I42" s="182"/>
      <c r="J42" s="182"/>
      <c r="K42" s="182"/>
      <c r="L42" s="182"/>
      <c r="M42" s="182"/>
      <c r="N42" s="182"/>
      <c r="O42" s="182"/>
      <c r="P42" s="182"/>
      <c r="Q42" s="182"/>
      <c r="R42" s="182"/>
      <c r="S42" s="182"/>
      <c r="T42" s="182"/>
      <c r="U42" s="182"/>
      <c r="V42" s="182"/>
    </row>
    <row r="43" spans="1:22" s="183" customFormat="1" ht="84" customHeight="1">
      <c r="A43" s="22" t="s">
        <v>388</v>
      </c>
      <c r="B43" s="110" t="s">
        <v>389</v>
      </c>
      <c r="C43" s="32" t="s">
        <v>457</v>
      </c>
      <c r="D43" s="182"/>
      <c r="E43" s="182"/>
      <c r="F43" s="182"/>
      <c r="G43" s="182"/>
      <c r="H43" s="182"/>
      <c r="I43" s="182"/>
      <c r="J43" s="182"/>
      <c r="K43" s="182"/>
      <c r="L43" s="182"/>
      <c r="M43" s="182"/>
      <c r="N43" s="182"/>
      <c r="O43" s="182"/>
      <c r="P43" s="182"/>
      <c r="Q43" s="182"/>
      <c r="R43" s="182"/>
      <c r="S43" s="182"/>
      <c r="T43" s="182"/>
      <c r="U43" s="182"/>
      <c r="V43" s="182"/>
    </row>
    <row r="44" spans="1:22" s="183" customFormat="1" ht="56.25" customHeight="1">
      <c r="A44" s="307" t="s">
        <v>378</v>
      </c>
      <c r="B44" s="308" t="s">
        <v>412</v>
      </c>
      <c r="C44" s="309"/>
      <c r="D44" s="182"/>
      <c r="E44" s="182"/>
      <c r="F44" s="182"/>
      <c r="G44" s="182"/>
      <c r="H44" s="182"/>
      <c r="I44" s="182"/>
      <c r="J44" s="182"/>
      <c r="K44" s="182"/>
      <c r="L44" s="182"/>
      <c r="M44" s="182"/>
      <c r="N44" s="182"/>
      <c r="O44" s="182"/>
      <c r="P44" s="182"/>
      <c r="Q44" s="182"/>
      <c r="R44" s="182"/>
      <c r="S44" s="182"/>
      <c r="T44" s="182"/>
      <c r="U44" s="182"/>
      <c r="V44" s="182"/>
    </row>
    <row r="45" spans="1:22" s="183" customFormat="1" ht="59.25" customHeight="1">
      <c r="A45" s="307" t="s">
        <v>407</v>
      </c>
      <c r="B45" s="308" t="s">
        <v>413</v>
      </c>
      <c r="C45" s="309"/>
      <c r="D45" s="182"/>
      <c r="E45" s="182"/>
      <c r="F45" s="182"/>
      <c r="G45" s="182"/>
      <c r="H45" s="182"/>
      <c r="I45" s="182"/>
      <c r="J45" s="182"/>
      <c r="K45" s="182"/>
      <c r="L45" s="182"/>
      <c r="M45" s="182"/>
      <c r="N45" s="182"/>
      <c r="O45" s="182"/>
      <c r="P45" s="182"/>
      <c r="Q45" s="182"/>
      <c r="R45" s="182"/>
      <c r="S45" s="182"/>
      <c r="T45" s="182"/>
      <c r="U45" s="182"/>
      <c r="V45" s="182"/>
    </row>
    <row r="46" spans="1:22" s="183" customFormat="1" ht="61.5" customHeight="1">
      <c r="A46" s="307" t="s">
        <v>379</v>
      </c>
      <c r="B46" s="308" t="s">
        <v>414</v>
      </c>
      <c r="C46" s="309"/>
      <c r="D46" s="182"/>
      <c r="E46" s="182"/>
      <c r="F46" s="182"/>
      <c r="G46" s="182"/>
      <c r="H46" s="182"/>
      <c r="I46" s="182"/>
      <c r="J46" s="182"/>
      <c r="K46" s="182"/>
      <c r="L46" s="182"/>
      <c r="M46" s="182"/>
      <c r="N46" s="182"/>
      <c r="O46" s="182"/>
      <c r="P46" s="182"/>
      <c r="Q46" s="182"/>
      <c r="R46" s="182"/>
      <c r="S46" s="182"/>
      <c r="T46" s="182"/>
      <c r="U46" s="182"/>
      <c r="V46" s="182"/>
    </row>
    <row r="47" spans="1:22" ht="18.75" customHeight="1">
      <c r="A47" s="450"/>
      <c r="B47" s="451"/>
      <c r="C47" s="452"/>
      <c r="D47" s="21"/>
      <c r="E47" s="21"/>
      <c r="F47" s="21"/>
      <c r="G47" s="21"/>
      <c r="H47" s="21"/>
      <c r="I47" s="21"/>
      <c r="J47" s="21"/>
      <c r="K47" s="21"/>
      <c r="L47" s="21"/>
      <c r="M47" s="21"/>
      <c r="N47" s="21"/>
      <c r="O47" s="21"/>
      <c r="P47" s="21"/>
      <c r="Q47" s="21"/>
      <c r="R47" s="21"/>
      <c r="S47" s="21"/>
      <c r="T47" s="21"/>
      <c r="U47" s="21"/>
      <c r="V47" s="21"/>
    </row>
    <row r="48" spans="1:22" ht="45" customHeight="1">
      <c r="A48" s="22" t="s">
        <v>408</v>
      </c>
      <c r="B48" s="110" t="s">
        <v>422</v>
      </c>
      <c r="C48" s="202" t="s">
        <v>542</v>
      </c>
      <c r="D48" s="21"/>
      <c r="E48" s="21"/>
      <c r="F48" s="21"/>
      <c r="G48" s="21"/>
      <c r="H48" s="21"/>
      <c r="I48" s="21"/>
      <c r="J48" s="21"/>
      <c r="K48" s="21"/>
      <c r="L48" s="21"/>
      <c r="M48" s="21"/>
      <c r="N48" s="21"/>
      <c r="O48" s="21"/>
      <c r="P48" s="21"/>
      <c r="Q48" s="21"/>
      <c r="R48" s="21"/>
      <c r="S48" s="21"/>
      <c r="T48" s="21"/>
      <c r="U48" s="21"/>
      <c r="V48" s="21"/>
    </row>
    <row r="49" spans="1:22" ht="49.5" customHeight="1">
      <c r="A49" s="22" t="s">
        <v>380</v>
      </c>
      <c r="B49" s="110" t="s">
        <v>423</v>
      </c>
      <c r="C49" s="202" t="s">
        <v>543</v>
      </c>
      <c r="D49" s="21"/>
      <c r="E49" s="21"/>
      <c r="F49" s="21"/>
      <c r="G49" s="21"/>
      <c r="H49" s="21"/>
      <c r="I49" s="21"/>
      <c r="J49" s="21"/>
      <c r="K49" s="21"/>
      <c r="L49" s="21"/>
      <c r="M49" s="21"/>
      <c r="N49" s="21"/>
      <c r="O49" s="21"/>
      <c r="P49" s="21"/>
      <c r="Q49" s="21"/>
      <c r="R49" s="21"/>
      <c r="S49" s="21"/>
      <c r="T49" s="21"/>
      <c r="U49" s="21"/>
      <c r="V49" s="21"/>
    </row>
    <row r="50" spans="1:22">
      <c r="A50" s="21"/>
      <c r="B50" s="21"/>
      <c r="C50" s="21"/>
      <c r="D50" s="21"/>
      <c r="E50" s="21"/>
      <c r="F50" s="21"/>
      <c r="G50" s="21"/>
      <c r="H50" s="21"/>
      <c r="I50" s="21"/>
      <c r="J50" s="21"/>
      <c r="K50" s="21"/>
      <c r="L50" s="21"/>
      <c r="M50" s="21"/>
      <c r="N50" s="21"/>
      <c r="O50" s="21"/>
      <c r="P50" s="21"/>
      <c r="Q50" s="21"/>
      <c r="R50" s="21"/>
      <c r="S50" s="21"/>
      <c r="T50" s="21"/>
      <c r="U50" s="21"/>
      <c r="V50" s="21"/>
    </row>
    <row r="51" spans="1:22">
      <c r="A51" s="21"/>
      <c r="B51" s="21"/>
      <c r="C51" s="21"/>
      <c r="D51" s="21"/>
      <c r="E51" s="21"/>
      <c r="F51" s="21"/>
      <c r="G51" s="21"/>
      <c r="H51" s="21"/>
      <c r="I51" s="21"/>
      <c r="J51" s="21"/>
      <c r="K51" s="21"/>
      <c r="L51" s="21"/>
      <c r="M51" s="21"/>
      <c r="N51" s="21"/>
      <c r="O51" s="21"/>
      <c r="P51" s="21"/>
      <c r="Q51" s="21"/>
      <c r="R51" s="21"/>
      <c r="S51" s="21"/>
      <c r="T51" s="21"/>
      <c r="U51" s="21"/>
      <c r="V51" s="21"/>
    </row>
    <row r="52" spans="1:22">
      <c r="A52" s="21"/>
      <c r="B52" s="21"/>
      <c r="C52" s="21"/>
      <c r="D52" s="21"/>
      <c r="E52" s="21"/>
      <c r="F52" s="21"/>
      <c r="G52" s="21"/>
      <c r="H52" s="21"/>
      <c r="I52" s="21"/>
      <c r="J52" s="21"/>
      <c r="K52" s="21"/>
      <c r="L52" s="21"/>
      <c r="M52" s="21"/>
      <c r="N52" s="21"/>
      <c r="O52" s="21"/>
      <c r="P52" s="21"/>
      <c r="Q52" s="21"/>
      <c r="R52" s="21"/>
      <c r="S52" s="21"/>
      <c r="T52" s="21"/>
      <c r="U52" s="21"/>
      <c r="V52" s="21"/>
    </row>
    <row r="53" spans="1:22">
      <c r="A53" s="21"/>
      <c r="B53" s="21"/>
      <c r="C53" s="21"/>
      <c r="D53" s="21"/>
      <c r="E53" s="21"/>
      <c r="F53" s="21"/>
      <c r="G53" s="21"/>
      <c r="H53" s="21"/>
      <c r="I53" s="21"/>
      <c r="J53" s="21"/>
      <c r="K53" s="21"/>
      <c r="L53" s="21"/>
      <c r="M53" s="21"/>
      <c r="N53" s="21"/>
      <c r="O53" s="21"/>
      <c r="P53" s="21"/>
      <c r="Q53" s="21"/>
      <c r="R53" s="21"/>
      <c r="S53" s="21"/>
      <c r="T53" s="21"/>
      <c r="U53" s="21"/>
      <c r="V53" s="21"/>
    </row>
    <row r="54" spans="1:22">
      <c r="A54" s="21"/>
      <c r="B54" s="21"/>
      <c r="C54" s="21"/>
      <c r="D54" s="21"/>
      <c r="E54" s="21"/>
      <c r="F54" s="21"/>
      <c r="G54" s="21"/>
      <c r="H54" s="21"/>
      <c r="I54" s="21"/>
      <c r="J54" s="21"/>
      <c r="K54" s="21"/>
      <c r="L54" s="21"/>
      <c r="M54" s="21"/>
      <c r="N54" s="21"/>
      <c r="O54" s="21"/>
      <c r="P54" s="21"/>
      <c r="Q54" s="21"/>
      <c r="R54" s="21"/>
      <c r="S54" s="21"/>
      <c r="T54" s="21"/>
      <c r="U54" s="21"/>
      <c r="V54" s="21"/>
    </row>
    <row r="55" spans="1:22">
      <c r="A55" s="21"/>
      <c r="B55" s="21"/>
      <c r="C55" s="21"/>
      <c r="D55" s="21"/>
      <c r="E55" s="21"/>
      <c r="F55" s="21"/>
      <c r="G55" s="21"/>
      <c r="H55" s="21"/>
      <c r="I55" s="21"/>
      <c r="J55" s="21"/>
      <c r="K55" s="21"/>
      <c r="L55" s="21"/>
      <c r="M55" s="21"/>
      <c r="N55" s="21"/>
      <c r="O55" s="21"/>
      <c r="P55" s="21"/>
      <c r="Q55" s="21"/>
      <c r="R55" s="21"/>
      <c r="S55" s="21"/>
      <c r="T55" s="21"/>
      <c r="U55" s="21"/>
      <c r="V55" s="21"/>
    </row>
    <row r="56" spans="1:22">
      <c r="A56" s="21"/>
      <c r="B56" s="21"/>
      <c r="C56" s="21"/>
      <c r="D56" s="21"/>
      <c r="E56" s="21"/>
      <c r="F56" s="21"/>
      <c r="G56" s="21"/>
      <c r="H56" s="21"/>
      <c r="I56" s="21"/>
      <c r="J56" s="21"/>
      <c r="K56" s="21"/>
      <c r="L56" s="21"/>
      <c r="M56" s="21"/>
      <c r="N56" s="21"/>
      <c r="O56" s="21"/>
      <c r="P56" s="21"/>
      <c r="Q56" s="21"/>
      <c r="R56" s="21"/>
      <c r="S56" s="21"/>
      <c r="T56" s="21"/>
      <c r="U56" s="21"/>
      <c r="V56" s="21"/>
    </row>
    <row r="57" spans="1:22">
      <c r="A57" s="21"/>
      <c r="B57" s="21"/>
      <c r="C57" s="21"/>
      <c r="D57" s="21"/>
      <c r="E57" s="21"/>
      <c r="F57" s="21"/>
      <c r="G57" s="21"/>
      <c r="H57" s="21"/>
      <c r="I57" s="21"/>
      <c r="J57" s="21"/>
      <c r="K57" s="21"/>
      <c r="L57" s="21"/>
      <c r="M57" s="21"/>
      <c r="N57" s="21"/>
      <c r="O57" s="21"/>
      <c r="P57" s="21"/>
      <c r="Q57" s="21"/>
      <c r="R57" s="21"/>
      <c r="S57" s="21"/>
      <c r="T57" s="21"/>
      <c r="U57" s="21"/>
      <c r="V57" s="21"/>
    </row>
    <row r="58" spans="1:22">
      <c r="A58" s="21"/>
      <c r="B58" s="21"/>
      <c r="C58" s="21"/>
      <c r="D58" s="21"/>
      <c r="E58" s="21"/>
      <c r="F58" s="21"/>
      <c r="G58" s="21"/>
      <c r="H58" s="21"/>
      <c r="I58" s="21"/>
      <c r="J58" s="21"/>
      <c r="K58" s="21"/>
      <c r="L58" s="21"/>
      <c r="M58" s="21"/>
      <c r="N58" s="21"/>
      <c r="O58" s="21"/>
      <c r="P58" s="21"/>
      <c r="Q58" s="21"/>
      <c r="R58" s="21"/>
      <c r="S58" s="21"/>
      <c r="T58" s="21"/>
      <c r="U58" s="21"/>
      <c r="V58" s="21"/>
    </row>
    <row r="59" spans="1:22">
      <c r="A59" s="21"/>
      <c r="B59" s="21"/>
      <c r="C59" s="21"/>
      <c r="D59" s="21"/>
      <c r="E59" s="21"/>
      <c r="F59" s="21"/>
      <c r="G59" s="21"/>
      <c r="H59" s="21"/>
      <c r="I59" s="21"/>
      <c r="J59" s="21"/>
      <c r="K59" s="21"/>
      <c r="L59" s="21"/>
      <c r="M59" s="21"/>
      <c r="N59" s="21"/>
      <c r="O59" s="21"/>
      <c r="P59" s="21"/>
      <c r="Q59" s="21"/>
      <c r="R59" s="21"/>
      <c r="S59" s="21"/>
      <c r="T59" s="21"/>
      <c r="U59" s="21"/>
      <c r="V59" s="21"/>
    </row>
    <row r="60" spans="1:22">
      <c r="A60" s="21"/>
      <c r="B60" s="21"/>
      <c r="C60" s="21"/>
      <c r="D60" s="21"/>
      <c r="E60" s="21"/>
      <c r="F60" s="21"/>
      <c r="G60" s="21"/>
      <c r="H60" s="21"/>
      <c r="I60" s="21"/>
      <c r="J60" s="21"/>
      <c r="K60" s="21"/>
      <c r="L60" s="21"/>
      <c r="M60" s="21"/>
      <c r="N60" s="21"/>
      <c r="O60" s="21"/>
      <c r="P60" s="21"/>
      <c r="Q60" s="21"/>
      <c r="R60" s="21"/>
      <c r="S60" s="21"/>
      <c r="T60" s="21"/>
      <c r="U60" s="21"/>
      <c r="V60" s="21"/>
    </row>
    <row r="61" spans="1:22">
      <c r="A61" s="21"/>
      <c r="B61" s="21"/>
      <c r="C61" s="21"/>
      <c r="D61" s="21"/>
      <c r="E61" s="21"/>
      <c r="F61" s="21"/>
      <c r="G61" s="21"/>
      <c r="H61" s="21"/>
      <c r="I61" s="21"/>
      <c r="J61" s="21"/>
      <c r="K61" s="21"/>
      <c r="L61" s="21"/>
      <c r="M61" s="21"/>
      <c r="N61" s="21"/>
      <c r="O61" s="21"/>
      <c r="P61" s="21"/>
      <c r="Q61" s="21"/>
      <c r="R61" s="21"/>
      <c r="S61" s="21"/>
      <c r="T61" s="21"/>
      <c r="U61" s="21"/>
      <c r="V61" s="21"/>
    </row>
    <row r="62" spans="1:22">
      <c r="A62" s="21"/>
      <c r="B62" s="21"/>
      <c r="C62" s="21"/>
      <c r="D62" s="21"/>
      <c r="E62" s="21"/>
      <c r="F62" s="21"/>
      <c r="G62" s="21"/>
      <c r="H62" s="21"/>
      <c r="I62" s="21"/>
      <c r="J62" s="21"/>
      <c r="K62" s="21"/>
      <c r="L62" s="21"/>
      <c r="M62" s="21"/>
      <c r="N62" s="21"/>
      <c r="O62" s="21"/>
      <c r="P62" s="21"/>
      <c r="Q62" s="21"/>
      <c r="R62" s="21"/>
      <c r="S62" s="21"/>
      <c r="T62" s="21"/>
      <c r="U62" s="21"/>
      <c r="V62" s="21"/>
    </row>
    <row r="63" spans="1:22">
      <c r="A63" s="21"/>
      <c r="B63" s="21"/>
      <c r="C63" s="21"/>
      <c r="D63" s="21"/>
      <c r="E63" s="21"/>
      <c r="F63" s="21"/>
      <c r="G63" s="21"/>
      <c r="H63" s="21"/>
      <c r="I63" s="21"/>
      <c r="J63" s="21"/>
      <c r="K63" s="21"/>
      <c r="L63" s="21"/>
      <c r="M63" s="21"/>
      <c r="N63" s="21"/>
      <c r="O63" s="21"/>
      <c r="P63" s="21"/>
      <c r="Q63" s="21"/>
      <c r="R63" s="21"/>
      <c r="S63" s="21"/>
      <c r="T63" s="21"/>
      <c r="U63" s="21"/>
      <c r="V63" s="21"/>
    </row>
    <row r="64" spans="1:22">
      <c r="A64" s="21"/>
      <c r="B64" s="21"/>
      <c r="C64" s="21"/>
      <c r="D64" s="21"/>
      <c r="E64" s="21"/>
      <c r="F64" s="21"/>
      <c r="G64" s="21"/>
      <c r="H64" s="21"/>
      <c r="I64" s="21"/>
      <c r="J64" s="21"/>
      <c r="K64" s="21"/>
      <c r="L64" s="21"/>
      <c r="M64" s="21"/>
      <c r="N64" s="21"/>
      <c r="O64" s="21"/>
      <c r="P64" s="21"/>
      <c r="Q64" s="21"/>
      <c r="R64" s="21"/>
      <c r="S64" s="21"/>
      <c r="T64" s="21"/>
      <c r="U64" s="21"/>
      <c r="V64" s="21"/>
    </row>
    <row r="65" spans="1:22">
      <c r="A65" s="21"/>
      <c r="B65" s="21"/>
      <c r="C65" s="21"/>
      <c r="D65" s="21"/>
      <c r="E65" s="21"/>
      <c r="F65" s="21"/>
      <c r="G65" s="21"/>
      <c r="H65" s="21"/>
      <c r="I65" s="21"/>
      <c r="J65" s="21"/>
      <c r="K65" s="21"/>
      <c r="L65" s="21"/>
      <c r="M65" s="21"/>
      <c r="N65" s="21"/>
      <c r="O65" s="21"/>
      <c r="P65" s="21"/>
      <c r="Q65" s="21"/>
      <c r="R65" s="21"/>
      <c r="S65" s="21"/>
      <c r="T65" s="21"/>
      <c r="U65" s="21"/>
      <c r="V65" s="21"/>
    </row>
    <row r="66" spans="1:22">
      <c r="A66" s="21"/>
      <c r="B66" s="21"/>
      <c r="C66" s="21"/>
      <c r="D66" s="21"/>
      <c r="E66" s="21"/>
      <c r="F66" s="21"/>
      <c r="G66" s="21"/>
      <c r="H66" s="21"/>
      <c r="I66" s="21"/>
      <c r="J66" s="21"/>
      <c r="K66" s="21"/>
      <c r="L66" s="21"/>
      <c r="M66" s="21"/>
      <c r="N66" s="21"/>
      <c r="O66" s="21"/>
      <c r="P66" s="21"/>
      <c r="Q66" s="21"/>
      <c r="R66" s="21"/>
      <c r="S66" s="21"/>
      <c r="T66" s="21"/>
      <c r="U66" s="21"/>
      <c r="V66" s="21"/>
    </row>
    <row r="67" spans="1:22">
      <c r="A67" s="21"/>
      <c r="B67" s="21"/>
      <c r="C67" s="21"/>
      <c r="D67" s="21"/>
      <c r="E67" s="21"/>
      <c r="F67" s="21"/>
      <c r="G67" s="21"/>
      <c r="H67" s="21"/>
      <c r="I67" s="21"/>
      <c r="J67" s="21"/>
      <c r="K67" s="21"/>
      <c r="L67" s="21"/>
      <c r="M67" s="21"/>
      <c r="N67" s="21"/>
      <c r="O67" s="21"/>
      <c r="P67" s="21"/>
      <c r="Q67" s="21"/>
      <c r="R67" s="21"/>
      <c r="S67" s="21"/>
      <c r="T67" s="21"/>
      <c r="U67" s="21"/>
      <c r="V67" s="21"/>
    </row>
    <row r="68" spans="1:22">
      <c r="A68" s="21"/>
      <c r="B68" s="21"/>
      <c r="C68" s="21"/>
      <c r="D68" s="21"/>
      <c r="E68" s="21"/>
      <c r="F68" s="21"/>
      <c r="G68" s="21"/>
      <c r="H68" s="21"/>
      <c r="I68" s="21"/>
      <c r="J68" s="21"/>
      <c r="K68" s="21"/>
      <c r="L68" s="21"/>
      <c r="M68" s="21"/>
      <c r="N68" s="21"/>
      <c r="O68" s="21"/>
      <c r="P68" s="21"/>
      <c r="Q68" s="21"/>
      <c r="R68" s="21"/>
      <c r="S68" s="21"/>
      <c r="T68" s="21"/>
      <c r="U68" s="21"/>
      <c r="V68" s="21"/>
    </row>
    <row r="69" spans="1:22">
      <c r="A69" s="21"/>
      <c r="B69" s="21"/>
      <c r="C69" s="21"/>
      <c r="D69" s="21"/>
      <c r="E69" s="21"/>
      <c r="F69" s="21"/>
      <c r="G69" s="21"/>
      <c r="H69" s="21"/>
      <c r="I69" s="21"/>
      <c r="J69" s="21"/>
      <c r="K69" s="21"/>
      <c r="L69" s="21"/>
      <c r="M69" s="21"/>
      <c r="N69" s="21"/>
      <c r="O69" s="21"/>
      <c r="P69" s="21"/>
      <c r="Q69" s="21"/>
      <c r="R69" s="21"/>
      <c r="S69" s="21"/>
      <c r="T69" s="21"/>
      <c r="U69" s="21"/>
      <c r="V69" s="21"/>
    </row>
    <row r="70" spans="1:22">
      <c r="A70" s="21"/>
      <c r="B70" s="21"/>
      <c r="C70" s="21"/>
      <c r="D70" s="21"/>
      <c r="E70" s="21"/>
      <c r="F70" s="21"/>
      <c r="G70" s="21"/>
      <c r="H70" s="21"/>
      <c r="I70" s="21"/>
      <c r="J70" s="21"/>
      <c r="K70" s="21"/>
      <c r="L70" s="21"/>
      <c r="M70" s="21"/>
      <c r="N70" s="21"/>
      <c r="O70" s="21"/>
      <c r="P70" s="21"/>
      <c r="Q70" s="21"/>
      <c r="R70" s="21"/>
      <c r="S70" s="21"/>
      <c r="T70" s="21"/>
      <c r="U70" s="21"/>
      <c r="V70" s="21"/>
    </row>
    <row r="71" spans="1:22">
      <c r="A71" s="21"/>
      <c r="B71" s="21"/>
      <c r="C71" s="21"/>
      <c r="D71" s="21"/>
      <c r="E71" s="21"/>
      <c r="F71" s="21"/>
      <c r="G71" s="21"/>
      <c r="H71" s="21"/>
      <c r="I71" s="21"/>
      <c r="J71" s="21"/>
      <c r="K71" s="21"/>
      <c r="L71" s="21"/>
      <c r="M71" s="21"/>
      <c r="N71" s="21"/>
      <c r="O71" s="21"/>
      <c r="P71" s="21"/>
      <c r="Q71" s="21"/>
      <c r="R71" s="21"/>
      <c r="S71" s="21"/>
      <c r="T71" s="21"/>
      <c r="U71" s="21"/>
      <c r="V71" s="21"/>
    </row>
    <row r="72" spans="1:22">
      <c r="A72" s="21"/>
      <c r="B72" s="21"/>
      <c r="C72" s="21"/>
      <c r="D72" s="21"/>
      <c r="E72" s="21"/>
      <c r="F72" s="21"/>
      <c r="G72" s="21"/>
      <c r="H72" s="21"/>
      <c r="I72" s="21"/>
      <c r="J72" s="21"/>
      <c r="K72" s="21"/>
      <c r="L72" s="21"/>
      <c r="M72" s="21"/>
      <c r="N72" s="21"/>
      <c r="O72" s="21"/>
      <c r="P72" s="21"/>
      <c r="Q72" s="21"/>
      <c r="R72" s="21"/>
      <c r="S72" s="21"/>
      <c r="T72" s="21"/>
      <c r="U72" s="21"/>
      <c r="V72" s="21"/>
    </row>
    <row r="73" spans="1:22">
      <c r="A73" s="21"/>
      <c r="B73" s="21"/>
      <c r="C73" s="21"/>
      <c r="D73" s="21"/>
      <c r="E73" s="21"/>
      <c r="F73" s="21"/>
      <c r="G73" s="21"/>
      <c r="H73" s="21"/>
      <c r="I73" s="21"/>
      <c r="J73" s="21"/>
      <c r="K73" s="21"/>
      <c r="L73" s="21"/>
      <c r="M73" s="21"/>
      <c r="N73" s="21"/>
      <c r="O73" s="21"/>
      <c r="P73" s="21"/>
      <c r="Q73" s="21"/>
      <c r="R73" s="21"/>
      <c r="S73" s="21"/>
      <c r="T73" s="21"/>
      <c r="U73" s="21"/>
      <c r="V73" s="21"/>
    </row>
    <row r="74" spans="1:22">
      <c r="A74" s="21"/>
      <c r="B74" s="21"/>
      <c r="C74" s="21"/>
      <c r="D74" s="21"/>
      <c r="E74" s="21"/>
      <c r="F74" s="21"/>
      <c r="G74" s="21"/>
      <c r="H74" s="21"/>
      <c r="I74" s="21"/>
      <c r="J74" s="21"/>
      <c r="K74" s="21"/>
      <c r="L74" s="21"/>
      <c r="M74" s="21"/>
      <c r="N74" s="21"/>
      <c r="O74" s="21"/>
      <c r="P74" s="21"/>
      <c r="Q74" s="21"/>
      <c r="R74" s="21"/>
      <c r="S74" s="21"/>
      <c r="T74" s="21"/>
      <c r="U74" s="21"/>
      <c r="V74" s="21"/>
    </row>
    <row r="75" spans="1:22">
      <c r="A75" s="21"/>
      <c r="B75" s="21"/>
      <c r="C75" s="21"/>
      <c r="D75" s="21"/>
      <c r="E75" s="21"/>
      <c r="F75" s="21"/>
      <c r="G75" s="21"/>
      <c r="H75" s="21"/>
      <c r="I75" s="21"/>
      <c r="J75" s="21"/>
      <c r="K75" s="21"/>
      <c r="L75" s="21"/>
      <c r="M75" s="21"/>
      <c r="N75" s="21"/>
      <c r="O75" s="21"/>
      <c r="P75" s="21"/>
      <c r="Q75" s="21"/>
      <c r="R75" s="21"/>
      <c r="S75" s="21"/>
      <c r="T75" s="21"/>
      <c r="U75" s="21"/>
      <c r="V75" s="21"/>
    </row>
    <row r="76" spans="1:22">
      <c r="A76" s="21"/>
      <c r="B76" s="21"/>
      <c r="C76" s="21"/>
      <c r="D76" s="21"/>
      <c r="E76" s="21"/>
      <c r="F76" s="21"/>
      <c r="G76" s="21"/>
      <c r="H76" s="21"/>
      <c r="I76" s="21"/>
      <c r="J76" s="21"/>
      <c r="K76" s="21"/>
      <c r="L76" s="21"/>
      <c r="M76" s="21"/>
      <c r="N76" s="21"/>
      <c r="O76" s="21"/>
      <c r="P76" s="21"/>
      <c r="Q76" s="21"/>
      <c r="R76" s="21"/>
      <c r="S76" s="21"/>
      <c r="T76" s="21"/>
      <c r="U76" s="21"/>
      <c r="V76" s="21"/>
    </row>
    <row r="77" spans="1:22">
      <c r="A77" s="21"/>
      <c r="B77" s="21"/>
      <c r="C77" s="21"/>
      <c r="D77" s="21"/>
      <c r="E77" s="21"/>
      <c r="F77" s="21"/>
      <c r="G77" s="21"/>
      <c r="H77" s="21"/>
      <c r="I77" s="21"/>
      <c r="J77" s="21"/>
      <c r="K77" s="21"/>
      <c r="L77" s="21"/>
      <c r="M77" s="21"/>
      <c r="N77" s="21"/>
      <c r="O77" s="21"/>
      <c r="P77" s="21"/>
      <c r="Q77" s="21"/>
      <c r="R77" s="21"/>
      <c r="S77" s="21"/>
      <c r="T77" s="21"/>
      <c r="U77" s="21"/>
      <c r="V77" s="21"/>
    </row>
    <row r="78" spans="1:22">
      <c r="A78" s="21"/>
      <c r="B78" s="21"/>
      <c r="C78" s="21"/>
      <c r="D78" s="21"/>
      <c r="E78" s="21"/>
      <c r="F78" s="21"/>
      <c r="G78" s="21"/>
      <c r="H78" s="21"/>
      <c r="I78" s="21"/>
      <c r="J78" s="21"/>
      <c r="K78" s="21"/>
      <c r="L78" s="21"/>
      <c r="M78" s="21"/>
      <c r="N78" s="21"/>
      <c r="O78" s="21"/>
      <c r="P78" s="21"/>
      <c r="Q78" s="21"/>
      <c r="R78" s="21"/>
      <c r="S78" s="21"/>
      <c r="T78" s="21"/>
      <c r="U78" s="21"/>
      <c r="V78" s="21"/>
    </row>
    <row r="79" spans="1:22">
      <c r="A79" s="21"/>
      <c r="B79" s="21"/>
      <c r="C79" s="21"/>
      <c r="D79" s="21"/>
      <c r="E79" s="21"/>
      <c r="F79" s="21"/>
      <c r="G79" s="21"/>
      <c r="H79" s="21"/>
      <c r="I79" s="21"/>
      <c r="J79" s="21"/>
      <c r="K79" s="21"/>
      <c r="L79" s="21"/>
      <c r="M79" s="21"/>
      <c r="N79" s="21"/>
      <c r="O79" s="21"/>
      <c r="P79" s="21"/>
      <c r="Q79" s="21"/>
      <c r="R79" s="21"/>
      <c r="S79" s="21"/>
      <c r="T79" s="21"/>
      <c r="U79" s="21"/>
      <c r="V79" s="21"/>
    </row>
    <row r="80" spans="1:22">
      <c r="A80" s="21"/>
      <c r="B80" s="21"/>
      <c r="C80" s="21"/>
      <c r="D80" s="21"/>
      <c r="E80" s="21"/>
      <c r="F80" s="21"/>
      <c r="G80" s="21"/>
      <c r="H80" s="21"/>
      <c r="I80" s="21"/>
      <c r="J80" s="21"/>
      <c r="K80" s="21"/>
      <c r="L80" s="21"/>
      <c r="M80" s="21"/>
      <c r="N80" s="21"/>
      <c r="O80" s="21"/>
      <c r="P80" s="21"/>
      <c r="Q80" s="21"/>
      <c r="R80" s="21"/>
      <c r="S80" s="21"/>
      <c r="T80" s="21"/>
      <c r="U80" s="21"/>
      <c r="V80" s="21"/>
    </row>
    <row r="81" spans="1:22">
      <c r="A81" s="21"/>
      <c r="B81" s="21"/>
      <c r="C81" s="21"/>
      <c r="D81" s="21"/>
      <c r="E81" s="21"/>
      <c r="F81" s="21"/>
      <c r="G81" s="21"/>
      <c r="H81" s="21"/>
      <c r="I81" s="21"/>
      <c r="J81" s="21"/>
      <c r="K81" s="21"/>
      <c r="L81" s="21"/>
      <c r="M81" s="21"/>
      <c r="N81" s="21"/>
      <c r="O81" s="21"/>
      <c r="P81" s="21"/>
      <c r="Q81" s="21"/>
      <c r="R81" s="21"/>
      <c r="S81" s="21"/>
      <c r="T81" s="21"/>
      <c r="U81" s="21"/>
      <c r="V81" s="21"/>
    </row>
    <row r="82" spans="1:22">
      <c r="A82" s="21"/>
      <c r="B82" s="21"/>
      <c r="C82" s="21"/>
      <c r="D82" s="21"/>
      <c r="E82" s="21"/>
      <c r="F82" s="21"/>
      <c r="G82" s="21"/>
      <c r="H82" s="21"/>
      <c r="I82" s="21"/>
      <c r="J82" s="21"/>
      <c r="K82" s="21"/>
      <c r="L82" s="21"/>
      <c r="M82" s="21"/>
      <c r="N82" s="21"/>
      <c r="O82" s="21"/>
      <c r="P82" s="21"/>
      <c r="Q82" s="21"/>
      <c r="R82" s="21"/>
      <c r="S82" s="21"/>
      <c r="T82" s="21"/>
      <c r="U82" s="21"/>
      <c r="V82" s="21"/>
    </row>
    <row r="83" spans="1:22">
      <c r="A83" s="21"/>
      <c r="B83" s="21"/>
      <c r="C83" s="21"/>
      <c r="D83" s="21"/>
      <c r="E83" s="21"/>
      <c r="F83" s="21"/>
      <c r="G83" s="21"/>
      <c r="H83" s="21"/>
      <c r="I83" s="21"/>
      <c r="J83" s="21"/>
      <c r="K83" s="21"/>
      <c r="L83" s="21"/>
      <c r="M83" s="21"/>
      <c r="N83" s="21"/>
      <c r="O83" s="21"/>
      <c r="P83" s="21"/>
      <c r="Q83" s="21"/>
      <c r="R83" s="21"/>
      <c r="S83" s="21"/>
      <c r="T83" s="21"/>
      <c r="U83" s="21"/>
      <c r="V83" s="21"/>
    </row>
    <row r="84" spans="1:22">
      <c r="A84" s="21"/>
      <c r="B84" s="21"/>
      <c r="C84" s="21"/>
      <c r="D84" s="21"/>
      <c r="E84" s="21"/>
      <c r="F84" s="21"/>
      <c r="G84" s="21"/>
      <c r="H84" s="21"/>
      <c r="I84" s="21"/>
      <c r="J84" s="21"/>
      <c r="K84" s="21"/>
      <c r="L84" s="21"/>
      <c r="M84" s="21"/>
      <c r="N84" s="21"/>
      <c r="O84" s="21"/>
      <c r="P84" s="21"/>
      <c r="Q84" s="21"/>
      <c r="R84" s="21"/>
      <c r="S84" s="21"/>
      <c r="T84" s="21"/>
      <c r="U84" s="21"/>
      <c r="V84" s="21"/>
    </row>
    <row r="85" spans="1:22">
      <c r="A85" s="21"/>
      <c r="B85" s="21"/>
      <c r="C85" s="21"/>
      <c r="D85" s="21"/>
      <c r="E85" s="21"/>
      <c r="F85" s="21"/>
      <c r="G85" s="21"/>
      <c r="H85" s="21"/>
      <c r="I85" s="21"/>
      <c r="J85" s="21"/>
      <c r="K85" s="21"/>
      <c r="L85" s="21"/>
      <c r="M85" s="21"/>
      <c r="N85" s="21"/>
      <c r="O85" s="21"/>
      <c r="P85" s="21"/>
      <c r="Q85" s="21"/>
      <c r="R85" s="21"/>
      <c r="S85" s="21"/>
      <c r="T85" s="21"/>
      <c r="U85" s="21"/>
      <c r="V85" s="21"/>
    </row>
    <row r="86" spans="1:22">
      <c r="A86" s="21"/>
      <c r="B86" s="21"/>
      <c r="C86" s="21"/>
      <c r="D86" s="21"/>
      <c r="E86" s="21"/>
      <c r="F86" s="21"/>
      <c r="G86" s="21"/>
      <c r="H86" s="21"/>
      <c r="I86" s="21"/>
      <c r="J86" s="21"/>
      <c r="K86" s="21"/>
      <c r="L86" s="21"/>
      <c r="M86" s="21"/>
      <c r="N86" s="21"/>
      <c r="O86" s="21"/>
      <c r="P86" s="21"/>
      <c r="Q86" s="21"/>
      <c r="R86" s="21"/>
      <c r="S86" s="21"/>
      <c r="T86" s="21"/>
      <c r="U86" s="21"/>
      <c r="V86" s="21"/>
    </row>
    <row r="87" spans="1:22">
      <c r="A87" s="21"/>
      <c r="B87" s="21"/>
      <c r="C87" s="21"/>
      <c r="D87" s="21"/>
      <c r="E87" s="21"/>
      <c r="F87" s="21"/>
      <c r="G87" s="21"/>
      <c r="H87" s="21"/>
      <c r="I87" s="21"/>
      <c r="J87" s="21"/>
      <c r="K87" s="21"/>
      <c r="L87" s="21"/>
      <c r="M87" s="21"/>
      <c r="N87" s="21"/>
      <c r="O87" s="21"/>
      <c r="P87" s="21"/>
      <c r="Q87" s="21"/>
      <c r="R87" s="21"/>
      <c r="S87" s="21"/>
      <c r="T87" s="21"/>
      <c r="U87" s="21"/>
      <c r="V87" s="21"/>
    </row>
    <row r="88" spans="1:22">
      <c r="A88" s="21"/>
      <c r="B88" s="21"/>
      <c r="C88" s="21"/>
      <c r="D88" s="21"/>
      <c r="E88" s="21"/>
      <c r="F88" s="21"/>
      <c r="G88" s="21"/>
      <c r="H88" s="21"/>
      <c r="I88" s="21"/>
      <c r="J88" s="21"/>
      <c r="K88" s="21"/>
      <c r="L88" s="21"/>
      <c r="M88" s="21"/>
      <c r="N88" s="21"/>
      <c r="O88" s="21"/>
      <c r="P88" s="21"/>
      <c r="Q88" s="21"/>
      <c r="R88" s="21"/>
      <c r="S88" s="21"/>
      <c r="T88" s="21"/>
      <c r="U88" s="21"/>
      <c r="V88" s="21"/>
    </row>
    <row r="89" spans="1:22">
      <c r="A89" s="21"/>
      <c r="B89" s="21"/>
      <c r="C89" s="21"/>
      <c r="D89" s="21"/>
      <c r="E89" s="21"/>
      <c r="F89" s="21"/>
      <c r="G89" s="21"/>
      <c r="H89" s="21"/>
      <c r="I89" s="21"/>
      <c r="J89" s="21"/>
      <c r="K89" s="21"/>
      <c r="L89" s="21"/>
      <c r="M89" s="21"/>
      <c r="N89" s="21"/>
      <c r="O89" s="21"/>
      <c r="P89" s="21"/>
      <c r="Q89" s="21"/>
      <c r="R89" s="21"/>
      <c r="S89" s="21"/>
      <c r="T89" s="21"/>
      <c r="U89" s="21"/>
      <c r="V89" s="21"/>
    </row>
    <row r="90" spans="1:22">
      <c r="A90" s="21"/>
      <c r="B90" s="21"/>
      <c r="C90" s="21"/>
      <c r="D90" s="21"/>
      <c r="E90" s="21"/>
      <c r="F90" s="21"/>
      <c r="G90" s="21"/>
      <c r="H90" s="21"/>
      <c r="I90" s="21"/>
      <c r="J90" s="21"/>
      <c r="K90" s="21"/>
      <c r="L90" s="21"/>
      <c r="M90" s="21"/>
      <c r="N90" s="21"/>
      <c r="O90" s="21"/>
      <c r="P90" s="21"/>
      <c r="Q90" s="21"/>
      <c r="R90" s="21"/>
      <c r="S90" s="21"/>
      <c r="T90" s="21"/>
      <c r="U90" s="21"/>
      <c r="V90" s="21"/>
    </row>
    <row r="91" spans="1:22">
      <c r="A91" s="21"/>
      <c r="B91" s="21"/>
      <c r="C91" s="21"/>
      <c r="D91" s="21"/>
      <c r="E91" s="21"/>
      <c r="F91" s="21"/>
      <c r="G91" s="21"/>
      <c r="H91" s="21"/>
      <c r="I91" s="21"/>
      <c r="J91" s="21"/>
      <c r="K91" s="21"/>
      <c r="L91" s="21"/>
      <c r="M91" s="21"/>
      <c r="N91" s="21"/>
      <c r="O91" s="21"/>
      <c r="P91" s="21"/>
      <c r="Q91" s="21"/>
      <c r="R91" s="21"/>
      <c r="S91" s="21"/>
      <c r="T91" s="21"/>
      <c r="U91" s="21"/>
      <c r="V91" s="21"/>
    </row>
    <row r="92" spans="1:22">
      <c r="A92" s="21"/>
      <c r="B92" s="21"/>
      <c r="C92" s="21"/>
      <c r="D92" s="21"/>
      <c r="E92" s="21"/>
      <c r="F92" s="21"/>
      <c r="G92" s="21"/>
      <c r="H92" s="21"/>
      <c r="I92" s="21"/>
      <c r="J92" s="21"/>
      <c r="K92" s="21"/>
      <c r="L92" s="21"/>
      <c r="M92" s="21"/>
      <c r="N92" s="21"/>
      <c r="O92" s="21"/>
      <c r="P92" s="21"/>
      <c r="Q92" s="21"/>
      <c r="R92" s="21"/>
      <c r="S92" s="21"/>
      <c r="T92" s="21"/>
      <c r="U92" s="21"/>
      <c r="V92" s="21"/>
    </row>
    <row r="93" spans="1:22">
      <c r="A93" s="21"/>
      <c r="B93" s="21"/>
      <c r="C93" s="21"/>
      <c r="D93" s="21"/>
      <c r="E93" s="21"/>
      <c r="F93" s="21"/>
      <c r="G93" s="21"/>
      <c r="H93" s="21"/>
      <c r="I93" s="21"/>
      <c r="J93" s="21"/>
      <c r="K93" s="21"/>
      <c r="L93" s="21"/>
      <c r="M93" s="21"/>
      <c r="N93" s="21"/>
      <c r="O93" s="21"/>
      <c r="P93" s="21"/>
      <c r="Q93" s="21"/>
      <c r="R93" s="21"/>
      <c r="S93" s="21"/>
      <c r="T93" s="21"/>
      <c r="U93" s="21"/>
      <c r="V93" s="21"/>
    </row>
    <row r="94" spans="1:22">
      <c r="A94" s="21"/>
      <c r="B94" s="21"/>
      <c r="C94" s="21"/>
      <c r="D94" s="21"/>
      <c r="E94" s="21"/>
      <c r="F94" s="21"/>
      <c r="G94" s="21"/>
      <c r="H94" s="21"/>
      <c r="I94" s="21"/>
      <c r="J94" s="21"/>
      <c r="K94" s="21"/>
      <c r="L94" s="21"/>
      <c r="M94" s="21"/>
      <c r="N94" s="21"/>
      <c r="O94" s="21"/>
      <c r="P94" s="21"/>
      <c r="Q94" s="21"/>
      <c r="R94" s="21"/>
      <c r="S94" s="21"/>
      <c r="T94" s="21"/>
      <c r="U94" s="21"/>
      <c r="V94" s="21"/>
    </row>
    <row r="95" spans="1:22">
      <c r="A95" s="21"/>
      <c r="B95" s="21"/>
      <c r="C95" s="21"/>
      <c r="D95" s="21"/>
      <c r="E95" s="21"/>
      <c r="F95" s="21"/>
      <c r="G95" s="21"/>
      <c r="H95" s="21"/>
      <c r="I95" s="21"/>
      <c r="J95" s="21"/>
      <c r="K95" s="21"/>
      <c r="L95" s="21"/>
      <c r="M95" s="21"/>
      <c r="N95" s="21"/>
      <c r="O95" s="21"/>
      <c r="P95" s="21"/>
      <c r="Q95" s="21"/>
      <c r="R95" s="21"/>
      <c r="S95" s="21"/>
      <c r="T95" s="21"/>
      <c r="U95" s="21"/>
      <c r="V95" s="21"/>
    </row>
    <row r="96" spans="1:22">
      <c r="A96" s="21"/>
      <c r="B96" s="21"/>
      <c r="C96" s="21"/>
      <c r="D96" s="21"/>
      <c r="E96" s="21"/>
      <c r="F96" s="21"/>
      <c r="G96" s="21"/>
      <c r="H96" s="21"/>
      <c r="I96" s="21"/>
      <c r="J96" s="21"/>
      <c r="K96" s="21"/>
      <c r="L96" s="21"/>
      <c r="M96" s="21"/>
      <c r="N96" s="21"/>
      <c r="O96" s="21"/>
      <c r="P96" s="21"/>
      <c r="Q96" s="21"/>
      <c r="R96" s="21"/>
      <c r="S96" s="21"/>
      <c r="T96" s="21"/>
      <c r="U96" s="21"/>
      <c r="V96" s="21"/>
    </row>
    <row r="97" spans="1:22">
      <c r="A97" s="21"/>
      <c r="B97" s="21"/>
      <c r="C97" s="21"/>
      <c r="D97" s="21"/>
      <c r="E97" s="21"/>
      <c r="F97" s="21"/>
      <c r="G97" s="21"/>
      <c r="H97" s="21"/>
      <c r="I97" s="21"/>
      <c r="J97" s="21"/>
      <c r="K97" s="21"/>
      <c r="L97" s="21"/>
      <c r="M97" s="21"/>
      <c r="N97" s="21"/>
      <c r="O97" s="21"/>
      <c r="P97" s="21"/>
      <c r="Q97" s="21"/>
      <c r="R97" s="21"/>
      <c r="S97" s="21"/>
      <c r="T97" s="21"/>
      <c r="U97" s="21"/>
      <c r="V97" s="21"/>
    </row>
    <row r="98" spans="1:22">
      <c r="A98" s="21"/>
      <c r="B98" s="21"/>
      <c r="C98" s="21"/>
      <c r="D98" s="21"/>
      <c r="E98" s="21"/>
      <c r="F98" s="21"/>
      <c r="G98" s="21"/>
      <c r="H98" s="21"/>
      <c r="I98" s="21"/>
      <c r="J98" s="21"/>
      <c r="K98" s="21"/>
      <c r="L98" s="21"/>
      <c r="M98" s="21"/>
      <c r="N98" s="21"/>
      <c r="O98" s="21"/>
      <c r="P98" s="21"/>
      <c r="Q98" s="21"/>
      <c r="R98" s="21"/>
      <c r="S98" s="21"/>
      <c r="T98" s="21"/>
      <c r="U98" s="21"/>
      <c r="V98" s="21"/>
    </row>
    <row r="99" spans="1:22">
      <c r="A99" s="21"/>
      <c r="B99" s="21"/>
      <c r="C99" s="21"/>
      <c r="D99" s="21"/>
      <c r="E99" s="21"/>
      <c r="F99" s="21"/>
      <c r="G99" s="21"/>
      <c r="H99" s="21"/>
      <c r="I99" s="21"/>
      <c r="J99" s="21"/>
      <c r="K99" s="21"/>
      <c r="L99" s="21"/>
      <c r="M99" s="21"/>
      <c r="N99" s="21"/>
      <c r="O99" s="21"/>
      <c r="P99" s="21"/>
      <c r="Q99" s="21"/>
      <c r="R99" s="21"/>
      <c r="S99" s="21"/>
      <c r="T99" s="21"/>
      <c r="U99" s="21"/>
      <c r="V99" s="21"/>
    </row>
    <row r="100" spans="1:22">
      <c r="A100" s="21"/>
      <c r="B100" s="21"/>
      <c r="C100" s="21"/>
      <c r="D100" s="21"/>
      <c r="E100" s="21"/>
      <c r="F100" s="21"/>
      <c r="G100" s="21"/>
      <c r="H100" s="21"/>
      <c r="I100" s="21"/>
      <c r="J100" s="21"/>
      <c r="K100" s="21"/>
      <c r="L100" s="21"/>
      <c r="M100" s="21"/>
      <c r="N100" s="21"/>
      <c r="O100" s="21"/>
      <c r="P100" s="21"/>
      <c r="Q100" s="21"/>
      <c r="R100" s="21"/>
      <c r="S100" s="21"/>
      <c r="T100" s="21"/>
      <c r="U100" s="21"/>
      <c r="V100" s="21"/>
    </row>
    <row r="101" spans="1:22">
      <c r="A101" s="21"/>
      <c r="B101" s="21"/>
      <c r="C101" s="21"/>
      <c r="D101" s="21"/>
      <c r="E101" s="21"/>
      <c r="F101" s="21"/>
      <c r="G101" s="21"/>
      <c r="H101" s="21"/>
      <c r="I101" s="21"/>
      <c r="J101" s="21"/>
      <c r="K101" s="21"/>
      <c r="L101" s="21"/>
      <c r="M101" s="21"/>
      <c r="N101" s="21"/>
      <c r="O101" s="21"/>
      <c r="P101" s="21"/>
      <c r="Q101" s="21"/>
      <c r="R101" s="21"/>
      <c r="S101" s="21"/>
      <c r="T101" s="21"/>
      <c r="U101" s="21"/>
      <c r="V101" s="21"/>
    </row>
    <row r="102" spans="1:22">
      <c r="A102" s="21"/>
      <c r="B102" s="21"/>
      <c r="C102" s="21"/>
      <c r="D102" s="21"/>
      <c r="E102" s="21"/>
      <c r="F102" s="21"/>
      <c r="G102" s="21"/>
      <c r="H102" s="21"/>
      <c r="I102" s="21"/>
      <c r="J102" s="21"/>
      <c r="K102" s="21"/>
      <c r="L102" s="21"/>
      <c r="M102" s="21"/>
      <c r="N102" s="21"/>
      <c r="O102" s="21"/>
      <c r="P102" s="21"/>
      <c r="Q102" s="21"/>
      <c r="R102" s="21"/>
      <c r="S102" s="21"/>
      <c r="T102" s="21"/>
      <c r="U102" s="21"/>
      <c r="V102" s="21"/>
    </row>
    <row r="103" spans="1:22">
      <c r="A103" s="21"/>
      <c r="B103" s="21"/>
      <c r="C103" s="21"/>
      <c r="D103" s="21"/>
      <c r="E103" s="21"/>
      <c r="F103" s="21"/>
      <c r="G103" s="21"/>
      <c r="H103" s="21"/>
      <c r="I103" s="21"/>
      <c r="J103" s="21"/>
      <c r="K103" s="21"/>
      <c r="L103" s="21"/>
      <c r="M103" s="21"/>
      <c r="N103" s="21"/>
      <c r="O103" s="21"/>
      <c r="P103" s="21"/>
      <c r="Q103" s="21"/>
      <c r="R103" s="21"/>
      <c r="S103" s="21"/>
      <c r="T103" s="21"/>
      <c r="U103" s="21"/>
      <c r="V103" s="21"/>
    </row>
    <row r="104" spans="1:22">
      <c r="A104" s="21"/>
      <c r="B104" s="21"/>
      <c r="C104" s="21"/>
      <c r="D104" s="21"/>
      <c r="E104" s="21"/>
      <c r="F104" s="21"/>
      <c r="G104" s="21"/>
      <c r="H104" s="21"/>
      <c r="I104" s="21"/>
      <c r="J104" s="21"/>
      <c r="K104" s="21"/>
      <c r="L104" s="21"/>
      <c r="M104" s="21"/>
      <c r="N104" s="21"/>
      <c r="O104" s="21"/>
      <c r="P104" s="21"/>
      <c r="Q104" s="21"/>
      <c r="R104" s="21"/>
      <c r="S104" s="21"/>
      <c r="T104" s="21"/>
      <c r="U104" s="21"/>
      <c r="V104" s="21"/>
    </row>
    <row r="105" spans="1:22">
      <c r="A105" s="21"/>
      <c r="B105" s="21"/>
      <c r="C105" s="21"/>
      <c r="D105" s="21"/>
      <c r="E105" s="21"/>
      <c r="F105" s="21"/>
      <c r="G105" s="21"/>
      <c r="H105" s="21"/>
      <c r="I105" s="21"/>
      <c r="J105" s="21"/>
      <c r="K105" s="21"/>
      <c r="L105" s="21"/>
      <c r="M105" s="21"/>
      <c r="N105" s="21"/>
      <c r="O105" s="21"/>
      <c r="P105" s="21"/>
      <c r="Q105" s="21"/>
      <c r="R105" s="21"/>
      <c r="S105" s="21"/>
      <c r="T105" s="21"/>
      <c r="U105" s="21"/>
      <c r="V105" s="21"/>
    </row>
    <row r="106" spans="1:22">
      <c r="A106" s="21"/>
      <c r="B106" s="21"/>
      <c r="C106" s="21"/>
      <c r="D106" s="21"/>
      <c r="E106" s="21"/>
      <c r="F106" s="21"/>
      <c r="G106" s="21"/>
      <c r="H106" s="21"/>
      <c r="I106" s="21"/>
      <c r="J106" s="21"/>
      <c r="K106" s="21"/>
      <c r="L106" s="21"/>
      <c r="M106" s="21"/>
      <c r="N106" s="21"/>
      <c r="O106" s="21"/>
      <c r="P106" s="21"/>
      <c r="Q106" s="21"/>
      <c r="R106" s="21"/>
      <c r="S106" s="21"/>
      <c r="T106" s="21"/>
      <c r="U106" s="21"/>
      <c r="V106" s="21"/>
    </row>
    <row r="107" spans="1:22">
      <c r="A107" s="21"/>
      <c r="B107" s="21"/>
      <c r="C107" s="21"/>
      <c r="D107" s="21"/>
      <c r="E107" s="21"/>
      <c r="F107" s="21"/>
      <c r="G107" s="21"/>
      <c r="H107" s="21"/>
      <c r="I107" s="21"/>
      <c r="J107" s="21"/>
      <c r="K107" s="21"/>
      <c r="L107" s="21"/>
      <c r="M107" s="21"/>
      <c r="N107" s="21"/>
      <c r="O107" s="21"/>
      <c r="P107" s="21"/>
      <c r="Q107" s="21"/>
      <c r="R107" s="21"/>
      <c r="S107" s="21"/>
      <c r="T107" s="21"/>
      <c r="U107" s="21"/>
      <c r="V107" s="21"/>
    </row>
    <row r="108" spans="1:22">
      <c r="A108" s="21"/>
      <c r="B108" s="21"/>
      <c r="C108" s="21"/>
      <c r="D108" s="21"/>
      <c r="E108" s="21"/>
      <c r="F108" s="21"/>
      <c r="G108" s="21"/>
      <c r="H108" s="21"/>
      <c r="I108" s="21"/>
      <c r="J108" s="21"/>
      <c r="K108" s="21"/>
      <c r="L108" s="21"/>
      <c r="M108" s="21"/>
      <c r="N108" s="21"/>
      <c r="O108" s="21"/>
      <c r="P108" s="21"/>
      <c r="Q108" s="21"/>
      <c r="R108" s="21"/>
      <c r="S108" s="21"/>
      <c r="T108" s="21"/>
      <c r="U108" s="21"/>
      <c r="V108" s="21"/>
    </row>
    <row r="109" spans="1:22">
      <c r="A109" s="21"/>
      <c r="B109" s="21"/>
      <c r="C109" s="21"/>
      <c r="D109" s="21"/>
      <c r="E109" s="21"/>
      <c r="F109" s="21"/>
      <c r="G109" s="21"/>
      <c r="H109" s="21"/>
      <c r="I109" s="21"/>
      <c r="J109" s="21"/>
      <c r="K109" s="21"/>
      <c r="L109" s="21"/>
      <c r="M109" s="21"/>
      <c r="N109" s="21"/>
      <c r="O109" s="21"/>
      <c r="P109" s="21"/>
      <c r="Q109" s="21"/>
      <c r="R109" s="21"/>
      <c r="S109" s="21"/>
      <c r="T109" s="21"/>
      <c r="U109" s="21"/>
      <c r="V109" s="21"/>
    </row>
    <row r="110" spans="1:22">
      <c r="A110" s="21"/>
      <c r="B110" s="21"/>
      <c r="C110" s="21"/>
      <c r="D110" s="21"/>
      <c r="E110" s="21"/>
      <c r="F110" s="21"/>
      <c r="G110" s="21"/>
      <c r="H110" s="21"/>
      <c r="I110" s="21"/>
      <c r="J110" s="21"/>
      <c r="K110" s="21"/>
      <c r="L110" s="21"/>
      <c r="M110" s="21"/>
      <c r="N110" s="21"/>
      <c r="O110" s="21"/>
      <c r="P110" s="21"/>
      <c r="Q110" s="21"/>
      <c r="R110" s="21"/>
      <c r="S110" s="21"/>
      <c r="T110" s="21"/>
      <c r="U110" s="21"/>
      <c r="V110" s="21"/>
    </row>
    <row r="111" spans="1:22">
      <c r="A111" s="21"/>
      <c r="B111" s="21"/>
      <c r="C111" s="21"/>
      <c r="D111" s="21"/>
      <c r="E111" s="21"/>
      <c r="F111" s="21"/>
      <c r="G111" s="21"/>
      <c r="H111" s="21"/>
      <c r="I111" s="21"/>
      <c r="J111" s="21"/>
      <c r="K111" s="21"/>
      <c r="L111" s="21"/>
      <c r="M111" s="21"/>
      <c r="N111" s="21"/>
      <c r="O111" s="21"/>
      <c r="P111" s="21"/>
      <c r="Q111" s="21"/>
      <c r="R111" s="21"/>
      <c r="S111" s="21"/>
      <c r="T111" s="21"/>
      <c r="U111" s="21"/>
      <c r="V111" s="21"/>
    </row>
    <row r="112" spans="1:22">
      <c r="A112" s="21"/>
      <c r="B112" s="21"/>
      <c r="C112" s="21"/>
      <c r="D112" s="21"/>
      <c r="E112" s="21"/>
      <c r="F112" s="21"/>
      <c r="G112" s="21"/>
      <c r="H112" s="21"/>
      <c r="I112" s="21"/>
      <c r="J112" s="21"/>
      <c r="K112" s="21"/>
      <c r="L112" s="21"/>
      <c r="M112" s="21"/>
      <c r="N112" s="21"/>
      <c r="O112" s="21"/>
      <c r="P112" s="21"/>
      <c r="Q112" s="21"/>
      <c r="R112" s="21"/>
      <c r="S112" s="21"/>
      <c r="T112" s="21"/>
      <c r="U112" s="21"/>
      <c r="V112" s="21"/>
    </row>
    <row r="113" spans="1:22">
      <c r="A113" s="21"/>
      <c r="B113" s="21"/>
      <c r="C113" s="21"/>
      <c r="D113" s="21"/>
      <c r="E113" s="21"/>
      <c r="F113" s="21"/>
      <c r="G113" s="21"/>
      <c r="H113" s="21"/>
      <c r="I113" s="21"/>
      <c r="J113" s="21"/>
      <c r="K113" s="21"/>
      <c r="L113" s="21"/>
      <c r="M113" s="21"/>
      <c r="N113" s="21"/>
      <c r="O113" s="21"/>
      <c r="P113" s="21"/>
      <c r="Q113" s="21"/>
      <c r="R113" s="21"/>
      <c r="S113" s="21"/>
      <c r="T113" s="21"/>
      <c r="U113" s="21"/>
      <c r="V113" s="21"/>
    </row>
    <row r="114" spans="1:22">
      <c r="A114" s="21"/>
      <c r="B114" s="21"/>
      <c r="C114" s="21"/>
      <c r="D114" s="21"/>
      <c r="E114" s="21"/>
      <c r="F114" s="21"/>
      <c r="G114" s="21"/>
      <c r="H114" s="21"/>
      <c r="I114" s="21"/>
      <c r="J114" s="21"/>
      <c r="K114" s="21"/>
      <c r="L114" s="21"/>
      <c r="M114" s="21"/>
      <c r="N114" s="21"/>
      <c r="O114" s="21"/>
      <c r="P114" s="21"/>
      <c r="Q114" s="21"/>
      <c r="R114" s="21"/>
      <c r="S114" s="21"/>
      <c r="T114" s="21"/>
      <c r="U114" s="21"/>
      <c r="V114" s="21"/>
    </row>
    <row r="115" spans="1:22">
      <c r="A115" s="21"/>
      <c r="B115" s="21"/>
      <c r="C115" s="21"/>
      <c r="D115" s="21"/>
      <c r="E115" s="21"/>
      <c r="F115" s="21"/>
      <c r="G115" s="21"/>
      <c r="H115" s="21"/>
      <c r="I115" s="21"/>
      <c r="J115" s="21"/>
      <c r="K115" s="21"/>
      <c r="L115" s="21"/>
      <c r="M115" s="21"/>
      <c r="N115" s="21"/>
      <c r="O115" s="21"/>
      <c r="P115" s="21"/>
      <c r="Q115" s="21"/>
      <c r="R115" s="21"/>
      <c r="S115" s="21"/>
      <c r="T115" s="21"/>
      <c r="U115" s="21"/>
      <c r="V115" s="21"/>
    </row>
    <row r="116" spans="1:22">
      <c r="A116" s="21"/>
      <c r="B116" s="21"/>
      <c r="C116" s="21"/>
      <c r="D116" s="21"/>
      <c r="E116" s="21"/>
      <c r="F116" s="21"/>
      <c r="G116" s="21"/>
      <c r="H116" s="21"/>
      <c r="I116" s="21"/>
      <c r="J116" s="21"/>
      <c r="K116" s="21"/>
      <c r="L116" s="21"/>
      <c r="M116" s="21"/>
      <c r="N116" s="21"/>
      <c r="O116" s="21"/>
      <c r="P116" s="21"/>
      <c r="Q116" s="21"/>
      <c r="R116" s="21"/>
      <c r="S116" s="21"/>
      <c r="T116" s="21"/>
      <c r="U116" s="21"/>
      <c r="V116" s="21"/>
    </row>
    <row r="117" spans="1:22">
      <c r="A117" s="21"/>
      <c r="B117" s="21"/>
      <c r="C117" s="21"/>
      <c r="D117" s="21"/>
      <c r="E117" s="21"/>
      <c r="F117" s="21"/>
      <c r="G117" s="21"/>
      <c r="H117" s="21"/>
      <c r="I117" s="21"/>
      <c r="J117" s="21"/>
      <c r="K117" s="21"/>
      <c r="L117" s="21"/>
      <c r="M117" s="21"/>
      <c r="N117" s="21"/>
      <c r="O117" s="21"/>
      <c r="P117" s="21"/>
      <c r="Q117" s="21"/>
      <c r="R117" s="21"/>
      <c r="S117" s="21"/>
      <c r="T117" s="21"/>
      <c r="U117" s="21"/>
      <c r="V117" s="21"/>
    </row>
    <row r="118" spans="1:22">
      <c r="A118" s="21"/>
      <c r="B118" s="21"/>
      <c r="C118" s="21"/>
      <c r="D118" s="21"/>
      <c r="E118" s="21"/>
      <c r="F118" s="21"/>
      <c r="G118" s="21"/>
      <c r="H118" s="21"/>
      <c r="I118" s="21"/>
      <c r="J118" s="21"/>
      <c r="K118" s="21"/>
      <c r="L118" s="21"/>
      <c r="M118" s="21"/>
      <c r="N118" s="21"/>
      <c r="O118" s="21"/>
      <c r="P118" s="21"/>
      <c r="Q118" s="21"/>
      <c r="R118" s="21"/>
      <c r="S118" s="21"/>
      <c r="T118" s="21"/>
      <c r="U118" s="21"/>
      <c r="V118" s="21"/>
    </row>
    <row r="119" spans="1:22">
      <c r="A119" s="21"/>
      <c r="B119" s="21"/>
      <c r="C119" s="21"/>
      <c r="D119" s="21"/>
      <c r="E119" s="21"/>
      <c r="F119" s="21"/>
      <c r="G119" s="21"/>
      <c r="H119" s="21"/>
      <c r="I119" s="21"/>
      <c r="J119" s="21"/>
      <c r="K119" s="21"/>
      <c r="L119" s="21"/>
      <c r="M119" s="21"/>
      <c r="N119" s="21"/>
      <c r="O119" s="21"/>
      <c r="P119" s="21"/>
      <c r="Q119" s="21"/>
      <c r="R119" s="21"/>
      <c r="S119" s="21"/>
      <c r="T119" s="21"/>
      <c r="U119" s="21"/>
      <c r="V119" s="21"/>
    </row>
    <row r="120" spans="1:22">
      <c r="A120" s="21"/>
      <c r="B120" s="21"/>
      <c r="C120" s="21"/>
      <c r="D120" s="21"/>
      <c r="E120" s="21"/>
      <c r="F120" s="21"/>
      <c r="G120" s="21"/>
      <c r="H120" s="21"/>
      <c r="I120" s="21"/>
      <c r="J120" s="21"/>
      <c r="K120" s="21"/>
      <c r="L120" s="21"/>
      <c r="M120" s="21"/>
      <c r="N120" s="21"/>
      <c r="O120" s="21"/>
      <c r="P120" s="21"/>
      <c r="Q120" s="21"/>
      <c r="R120" s="21"/>
      <c r="S120" s="21"/>
      <c r="T120" s="21"/>
      <c r="U120" s="21"/>
      <c r="V120" s="21"/>
    </row>
    <row r="121" spans="1:22">
      <c r="A121" s="21"/>
      <c r="B121" s="21"/>
      <c r="C121" s="21"/>
      <c r="D121" s="21"/>
      <c r="E121" s="21"/>
      <c r="F121" s="21"/>
      <c r="G121" s="21"/>
      <c r="H121" s="21"/>
      <c r="I121" s="21"/>
      <c r="J121" s="21"/>
      <c r="K121" s="21"/>
      <c r="L121" s="21"/>
      <c r="M121" s="21"/>
      <c r="N121" s="21"/>
      <c r="O121" s="21"/>
      <c r="P121" s="21"/>
      <c r="Q121" s="21"/>
      <c r="R121" s="21"/>
      <c r="S121" s="21"/>
      <c r="T121" s="21"/>
      <c r="U121" s="21"/>
      <c r="V121" s="21"/>
    </row>
    <row r="122" spans="1:22">
      <c r="A122" s="21"/>
      <c r="B122" s="21"/>
      <c r="C122" s="21"/>
      <c r="D122" s="21"/>
      <c r="E122" s="21"/>
      <c r="F122" s="21"/>
      <c r="G122" s="21"/>
      <c r="H122" s="21"/>
      <c r="I122" s="21"/>
      <c r="J122" s="21"/>
      <c r="K122" s="21"/>
      <c r="L122" s="21"/>
      <c r="M122" s="21"/>
      <c r="N122" s="21"/>
      <c r="O122" s="21"/>
      <c r="P122" s="21"/>
      <c r="Q122" s="21"/>
      <c r="R122" s="21"/>
      <c r="S122" s="21"/>
      <c r="T122" s="21"/>
      <c r="U122" s="21"/>
      <c r="V122" s="21"/>
    </row>
    <row r="123" spans="1:22">
      <c r="A123" s="21"/>
      <c r="B123" s="21"/>
      <c r="C123" s="21"/>
      <c r="D123" s="21"/>
      <c r="E123" s="21"/>
      <c r="F123" s="21"/>
      <c r="G123" s="21"/>
      <c r="H123" s="21"/>
      <c r="I123" s="21"/>
      <c r="J123" s="21"/>
      <c r="K123" s="21"/>
      <c r="L123" s="21"/>
      <c r="M123" s="21"/>
      <c r="N123" s="21"/>
      <c r="O123" s="21"/>
      <c r="P123" s="21"/>
      <c r="Q123" s="21"/>
      <c r="R123" s="21"/>
      <c r="S123" s="21"/>
      <c r="T123" s="21"/>
      <c r="U123" s="21"/>
      <c r="V123" s="21"/>
    </row>
    <row r="124" spans="1:22">
      <c r="A124" s="21"/>
      <c r="B124" s="21"/>
      <c r="C124" s="21"/>
      <c r="D124" s="21"/>
      <c r="E124" s="21"/>
      <c r="F124" s="21"/>
      <c r="G124" s="21"/>
      <c r="H124" s="21"/>
      <c r="I124" s="21"/>
      <c r="J124" s="21"/>
      <c r="K124" s="21"/>
      <c r="L124" s="21"/>
      <c r="M124" s="21"/>
      <c r="N124" s="21"/>
      <c r="O124" s="21"/>
      <c r="P124" s="21"/>
      <c r="Q124" s="21"/>
      <c r="R124" s="21"/>
      <c r="S124" s="21"/>
      <c r="T124" s="21"/>
      <c r="U124" s="21"/>
      <c r="V124" s="21"/>
    </row>
    <row r="125" spans="1:22">
      <c r="A125" s="21"/>
      <c r="B125" s="21"/>
      <c r="C125" s="21"/>
      <c r="D125" s="21"/>
      <c r="E125" s="21"/>
      <c r="F125" s="21"/>
      <c r="G125" s="21"/>
      <c r="H125" s="21"/>
      <c r="I125" s="21"/>
      <c r="J125" s="21"/>
      <c r="K125" s="21"/>
      <c r="L125" s="21"/>
      <c r="M125" s="21"/>
      <c r="N125" s="21"/>
      <c r="O125" s="21"/>
      <c r="P125" s="21"/>
      <c r="Q125" s="21"/>
      <c r="R125" s="21"/>
      <c r="S125" s="21"/>
      <c r="T125" s="21"/>
      <c r="U125" s="21"/>
      <c r="V125" s="21"/>
    </row>
    <row r="126" spans="1:22">
      <c r="A126" s="21"/>
      <c r="B126" s="21"/>
      <c r="C126" s="21"/>
      <c r="D126" s="21"/>
      <c r="E126" s="21"/>
      <c r="F126" s="21"/>
      <c r="G126" s="21"/>
      <c r="H126" s="21"/>
      <c r="I126" s="21"/>
      <c r="J126" s="21"/>
      <c r="K126" s="21"/>
      <c r="L126" s="21"/>
      <c r="M126" s="21"/>
      <c r="N126" s="21"/>
      <c r="O126" s="21"/>
      <c r="P126" s="21"/>
      <c r="Q126" s="21"/>
      <c r="R126" s="21"/>
      <c r="S126" s="21"/>
      <c r="T126" s="21"/>
      <c r="U126" s="21"/>
      <c r="V126" s="21"/>
    </row>
    <row r="127" spans="1:22">
      <c r="A127" s="21"/>
      <c r="B127" s="21"/>
      <c r="C127" s="21"/>
      <c r="D127" s="21"/>
      <c r="E127" s="21"/>
      <c r="F127" s="21"/>
      <c r="G127" s="21"/>
      <c r="H127" s="21"/>
      <c r="I127" s="21"/>
      <c r="J127" s="21"/>
      <c r="K127" s="21"/>
      <c r="L127" s="21"/>
      <c r="M127" s="21"/>
      <c r="N127" s="21"/>
      <c r="O127" s="21"/>
      <c r="P127" s="21"/>
      <c r="Q127" s="21"/>
      <c r="R127" s="21"/>
      <c r="S127" s="21"/>
      <c r="T127" s="21"/>
      <c r="U127" s="21"/>
      <c r="V127" s="21"/>
    </row>
    <row r="128" spans="1:22">
      <c r="A128" s="21"/>
      <c r="B128" s="21"/>
      <c r="C128" s="21"/>
      <c r="D128" s="21"/>
      <c r="E128" s="21"/>
      <c r="F128" s="21"/>
      <c r="G128" s="21"/>
      <c r="H128" s="21"/>
      <c r="I128" s="21"/>
      <c r="J128" s="21"/>
      <c r="K128" s="21"/>
      <c r="L128" s="21"/>
      <c r="M128" s="21"/>
      <c r="N128" s="21"/>
      <c r="O128" s="21"/>
      <c r="P128" s="21"/>
      <c r="Q128" s="21"/>
      <c r="R128" s="21"/>
      <c r="S128" s="21"/>
      <c r="T128" s="21"/>
      <c r="U128" s="21"/>
      <c r="V128" s="21"/>
    </row>
    <row r="129" spans="1:22">
      <c r="A129" s="21"/>
      <c r="B129" s="21"/>
      <c r="C129" s="21"/>
      <c r="D129" s="21"/>
      <c r="E129" s="21"/>
      <c r="F129" s="21"/>
      <c r="G129" s="21"/>
      <c r="H129" s="21"/>
      <c r="I129" s="21"/>
      <c r="J129" s="21"/>
      <c r="K129" s="21"/>
      <c r="L129" s="21"/>
      <c r="M129" s="21"/>
      <c r="N129" s="21"/>
      <c r="O129" s="21"/>
      <c r="P129" s="21"/>
      <c r="Q129" s="21"/>
      <c r="R129" s="21"/>
      <c r="S129" s="21"/>
      <c r="T129" s="21"/>
      <c r="U129" s="21"/>
      <c r="V129" s="21"/>
    </row>
    <row r="130" spans="1:22">
      <c r="A130" s="21"/>
      <c r="B130" s="21"/>
      <c r="C130" s="21"/>
      <c r="D130" s="21"/>
      <c r="E130" s="21"/>
      <c r="F130" s="21"/>
      <c r="G130" s="21"/>
      <c r="H130" s="21"/>
      <c r="I130" s="21"/>
      <c r="J130" s="21"/>
      <c r="K130" s="21"/>
      <c r="L130" s="21"/>
      <c r="M130" s="21"/>
      <c r="N130" s="21"/>
      <c r="O130" s="21"/>
      <c r="P130" s="21"/>
      <c r="Q130" s="21"/>
      <c r="R130" s="21"/>
      <c r="S130" s="21"/>
      <c r="T130" s="21"/>
      <c r="U130" s="21"/>
      <c r="V130" s="21"/>
    </row>
    <row r="131" spans="1:22">
      <c r="A131" s="21"/>
      <c r="B131" s="21"/>
      <c r="C131" s="21"/>
      <c r="D131" s="21"/>
      <c r="E131" s="21"/>
      <c r="F131" s="21"/>
      <c r="G131" s="21"/>
      <c r="H131" s="21"/>
      <c r="I131" s="21"/>
      <c r="J131" s="21"/>
      <c r="K131" s="21"/>
      <c r="L131" s="21"/>
      <c r="M131" s="21"/>
      <c r="N131" s="21"/>
      <c r="O131" s="21"/>
      <c r="P131" s="21"/>
      <c r="Q131" s="21"/>
      <c r="R131" s="21"/>
      <c r="S131" s="21"/>
      <c r="T131" s="21"/>
      <c r="U131" s="21"/>
      <c r="V131" s="21"/>
    </row>
    <row r="132" spans="1:22">
      <c r="A132" s="21"/>
      <c r="B132" s="21"/>
      <c r="C132" s="21"/>
      <c r="D132" s="21"/>
      <c r="E132" s="21"/>
      <c r="F132" s="21"/>
      <c r="G132" s="21"/>
      <c r="H132" s="21"/>
      <c r="I132" s="21"/>
      <c r="J132" s="21"/>
      <c r="K132" s="21"/>
      <c r="L132" s="21"/>
      <c r="M132" s="21"/>
      <c r="N132" s="21"/>
      <c r="O132" s="21"/>
      <c r="P132" s="21"/>
      <c r="Q132" s="21"/>
      <c r="R132" s="21"/>
      <c r="S132" s="21"/>
      <c r="T132" s="21"/>
      <c r="U132" s="21"/>
      <c r="V132" s="21"/>
    </row>
    <row r="133" spans="1:22">
      <c r="A133" s="21"/>
      <c r="B133" s="21"/>
      <c r="C133" s="21"/>
      <c r="D133" s="21"/>
      <c r="E133" s="21"/>
      <c r="F133" s="21"/>
      <c r="G133" s="21"/>
      <c r="H133" s="21"/>
      <c r="I133" s="21"/>
      <c r="J133" s="21"/>
      <c r="K133" s="21"/>
      <c r="L133" s="21"/>
      <c r="M133" s="21"/>
      <c r="N133" s="21"/>
      <c r="O133" s="21"/>
      <c r="P133" s="21"/>
      <c r="Q133" s="21"/>
      <c r="R133" s="21"/>
      <c r="S133" s="21"/>
      <c r="T133" s="21"/>
      <c r="U133" s="21"/>
      <c r="V133" s="21"/>
    </row>
    <row r="134" spans="1:22">
      <c r="A134" s="21"/>
      <c r="B134" s="21"/>
      <c r="C134" s="21"/>
      <c r="D134" s="21"/>
      <c r="E134" s="21"/>
      <c r="F134" s="21"/>
      <c r="G134" s="21"/>
      <c r="H134" s="21"/>
      <c r="I134" s="21"/>
      <c r="J134" s="21"/>
      <c r="K134" s="21"/>
      <c r="L134" s="21"/>
      <c r="M134" s="21"/>
      <c r="N134" s="21"/>
      <c r="O134" s="21"/>
      <c r="P134" s="21"/>
      <c r="Q134" s="21"/>
      <c r="R134" s="21"/>
      <c r="S134" s="21"/>
      <c r="T134" s="21"/>
      <c r="U134" s="21"/>
      <c r="V134" s="21"/>
    </row>
    <row r="135" spans="1:22">
      <c r="A135" s="21"/>
      <c r="B135" s="21"/>
      <c r="C135" s="21"/>
      <c r="D135" s="21"/>
      <c r="E135" s="21"/>
      <c r="F135" s="21"/>
      <c r="G135" s="21"/>
      <c r="H135" s="21"/>
      <c r="I135" s="21"/>
      <c r="J135" s="21"/>
      <c r="K135" s="21"/>
      <c r="L135" s="21"/>
      <c r="M135" s="21"/>
      <c r="N135" s="21"/>
      <c r="O135" s="21"/>
      <c r="P135" s="21"/>
      <c r="Q135" s="21"/>
      <c r="R135" s="21"/>
      <c r="S135" s="21"/>
      <c r="T135" s="21"/>
      <c r="U135" s="21"/>
      <c r="V135" s="21"/>
    </row>
    <row r="136" spans="1:22">
      <c r="A136" s="21"/>
      <c r="B136" s="21"/>
      <c r="C136" s="21"/>
      <c r="D136" s="21"/>
      <c r="E136" s="21"/>
      <c r="F136" s="21"/>
      <c r="G136" s="21"/>
      <c r="H136" s="21"/>
      <c r="I136" s="21"/>
      <c r="J136" s="21"/>
      <c r="K136" s="21"/>
      <c r="L136" s="21"/>
      <c r="M136" s="21"/>
      <c r="N136" s="21"/>
      <c r="O136" s="21"/>
      <c r="P136" s="21"/>
      <c r="Q136" s="21"/>
      <c r="R136" s="21"/>
      <c r="S136" s="21"/>
      <c r="T136" s="21"/>
      <c r="U136" s="21"/>
      <c r="V136" s="21"/>
    </row>
    <row r="137" spans="1:22">
      <c r="A137" s="21"/>
      <c r="B137" s="21"/>
      <c r="C137" s="21"/>
      <c r="D137" s="21"/>
      <c r="E137" s="21"/>
      <c r="F137" s="21"/>
      <c r="G137" s="21"/>
      <c r="H137" s="21"/>
      <c r="I137" s="21"/>
      <c r="J137" s="21"/>
      <c r="K137" s="21"/>
      <c r="L137" s="21"/>
      <c r="M137" s="21"/>
      <c r="N137" s="21"/>
      <c r="O137" s="21"/>
      <c r="P137" s="21"/>
      <c r="Q137" s="21"/>
      <c r="R137" s="21"/>
      <c r="S137" s="21"/>
      <c r="T137" s="21"/>
      <c r="U137" s="21"/>
      <c r="V137" s="21"/>
    </row>
    <row r="138" spans="1:22">
      <c r="A138" s="21"/>
      <c r="B138" s="21"/>
      <c r="C138" s="21"/>
      <c r="D138" s="21"/>
      <c r="E138" s="21"/>
      <c r="F138" s="21"/>
      <c r="G138" s="21"/>
      <c r="H138" s="21"/>
      <c r="I138" s="21"/>
      <c r="J138" s="21"/>
      <c r="K138" s="21"/>
      <c r="L138" s="21"/>
      <c r="M138" s="21"/>
      <c r="N138" s="21"/>
      <c r="O138" s="21"/>
      <c r="P138" s="21"/>
      <c r="Q138" s="21"/>
      <c r="R138" s="21"/>
      <c r="S138" s="21"/>
      <c r="T138" s="21"/>
      <c r="U138" s="21"/>
      <c r="V138" s="21"/>
    </row>
    <row r="139" spans="1:22">
      <c r="A139" s="21"/>
      <c r="B139" s="21"/>
      <c r="C139" s="21"/>
      <c r="D139" s="21"/>
      <c r="E139" s="21"/>
      <c r="F139" s="21"/>
      <c r="G139" s="21"/>
      <c r="H139" s="21"/>
      <c r="I139" s="21"/>
      <c r="J139" s="21"/>
      <c r="K139" s="21"/>
      <c r="L139" s="21"/>
      <c r="M139" s="21"/>
      <c r="N139" s="21"/>
      <c r="O139" s="21"/>
      <c r="P139" s="21"/>
      <c r="Q139" s="21"/>
      <c r="R139" s="21"/>
      <c r="S139" s="21"/>
      <c r="T139" s="21"/>
      <c r="U139" s="21"/>
      <c r="V139" s="21"/>
    </row>
    <row r="140" spans="1:22">
      <c r="A140" s="21"/>
      <c r="B140" s="21"/>
      <c r="C140" s="21"/>
      <c r="D140" s="21"/>
      <c r="E140" s="21"/>
      <c r="F140" s="21"/>
      <c r="G140" s="21"/>
      <c r="H140" s="21"/>
      <c r="I140" s="21"/>
      <c r="J140" s="21"/>
      <c r="K140" s="21"/>
      <c r="L140" s="21"/>
      <c r="M140" s="21"/>
      <c r="N140" s="21"/>
      <c r="O140" s="21"/>
      <c r="P140" s="21"/>
      <c r="Q140" s="21"/>
      <c r="R140" s="21"/>
      <c r="S140" s="21"/>
      <c r="T140" s="21"/>
      <c r="U140" s="21"/>
      <c r="V140" s="21"/>
    </row>
    <row r="141" spans="1:22">
      <c r="A141" s="21"/>
      <c r="B141" s="21"/>
      <c r="C141" s="21"/>
      <c r="D141" s="21"/>
      <c r="E141" s="21"/>
      <c r="F141" s="21"/>
      <c r="G141" s="21"/>
      <c r="H141" s="21"/>
      <c r="I141" s="21"/>
      <c r="J141" s="21"/>
      <c r="K141" s="21"/>
      <c r="L141" s="21"/>
      <c r="M141" s="21"/>
      <c r="N141" s="21"/>
      <c r="O141" s="21"/>
      <c r="P141" s="21"/>
      <c r="Q141" s="21"/>
      <c r="R141" s="21"/>
      <c r="S141" s="21"/>
      <c r="T141" s="21"/>
      <c r="U141" s="21"/>
      <c r="V141" s="21"/>
    </row>
    <row r="142" spans="1:22">
      <c r="A142" s="21"/>
      <c r="B142" s="21"/>
      <c r="C142" s="21"/>
      <c r="D142" s="21"/>
      <c r="E142" s="21"/>
      <c r="F142" s="21"/>
      <c r="G142" s="21"/>
      <c r="H142" s="21"/>
      <c r="I142" s="21"/>
      <c r="J142" s="21"/>
      <c r="K142" s="21"/>
      <c r="L142" s="21"/>
      <c r="M142" s="21"/>
      <c r="N142" s="21"/>
      <c r="O142" s="21"/>
      <c r="P142" s="21"/>
      <c r="Q142" s="21"/>
      <c r="R142" s="21"/>
      <c r="S142" s="21"/>
      <c r="T142" s="21"/>
      <c r="U142" s="21"/>
      <c r="V142" s="21"/>
    </row>
    <row r="143" spans="1:22">
      <c r="A143" s="21"/>
      <c r="B143" s="21"/>
      <c r="C143" s="21"/>
      <c r="D143" s="21"/>
      <c r="E143" s="21"/>
      <c r="F143" s="21"/>
      <c r="G143" s="21"/>
      <c r="H143" s="21"/>
      <c r="I143" s="21"/>
      <c r="J143" s="21"/>
      <c r="K143" s="21"/>
      <c r="L143" s="21"/>
      <c r="M143" s="21"/>
      <c r="N143" s="21"/>
      <c r="O143" s="21"/>
      <c r="P143" s="21"/>
      <c r="Q143" s="21"/>
      <c r="R143" s="21"/>
      <c r="S143" s="21"/>
      <c r="T143" s="21"/>
      <c r="U143" s="21"/>
      <c r="V143" s="21"/>
    </row>
    <row r="144" spans="1:22">
      <c r="A144" s="21"/>
      <c r="B144" s="21"/>
      <c r="C144" s="21"/>
      <c r="D144" s="21"/>
      <c r="E144" s="21"/>
      <c r="F144" s="21"/>
      <c r="G144" s="21"/>
      <c r="H144" s="21"/>
      <c r="I144" s="21"/>
      <c r="J144" s="21"/>
      <c r="K144" s="21"/>
      <c r="L144" s="21"/>
      <c r="M144" s="21"/>
      <c r="N144" s="21"/>
      <c r="O144" s="21"/>
      <c r="P144" s="21"/>
      <c r="Q144" s="21"/>
      <c r="R144" s="21"/>
      <c r="S144" s="21"/>
      <c r="T144" s="21"/>
      <c r="U144" s="21"/>
      <c r="V144" s="21"/>
    </row>
    <row r="145" spans="1:22">
      <c r="A145" s="21"/>
      <c r="B145" s="21"/>
      <c r="C145" s="21"/>
      <c r="D145" s="21"/>
      <c r="E145" s="21"/>
      <c r="F145" s="21"/>
      <c r="G145" s="21"/>
      <c r="H145" s="21"/>
      <c r="I145" s="21"/>
      <c r="J145" s="21"/>
      <c r="K145" s="21"/>
      <c r="L145" s="21"/>
      <c r="M145" s="21"/>
      <c r="N145" s="21"/>
      <c r="O145" s="21"/>
      <c r="P145" s="21"/>
      <c r="Q145" s="21"/>
      <c r="R145" s="21"/>
      <c r="S145" s="21"/>
      <c r="T145" s="21"/>
      <c r="U145" s="21"/>
      <c r="V145" s="21"/>
    </row>
    <row r="146" spans="1:22">
      <c r="A146" s="21"/>
      <c r="B146" s="21"/>
      <c r="C146" s="21"/>
      <c r="D146" s="21"/>
      <c r="E146" s="21"/>
      <c r="F146" s="21"/>
      <c r="G146" s="21"/>
      <c r="H146" s="21"/>
      <c r="I146" s="21"/>
      <c r="J146" s="21"/>
      <c r="K146" s="21"/>
      <c r="L146" s="21"/>
      <c r="M146" s="21"/>
      <c r="N146" s="21"/>
      <c r="O146" s="21"/>
      <c r="P146" s="21"/>
      <c r="Q146" s="21"/>
      <c r="R146" s="21"/>
      <c r="S146" s="21"/>
      <c r="T146" s="21"/>
      <c r="U146" s="21"/>
      <c r="V146" s="21"/>
    </row>
    <row r="147" spans="1:22">
      <c r="A147" s="21"/>
      <c r="B147" s="21"/>
      <c r="C147" s="21"/>
      <c r="D147" s="21"/>
      <c r="E147" s="21"/>
      <c r="F147" s="21"/>
      <c r="G147" s="21"/>
      <c r="H147" s="21"/>
      <c r="I147" s="21"/>
      <c r="J147" s="21"/>
      <c r="K147" s="21"/>
      <c r="L147" s="21"/>
      <c r="M147" s="21"/>
      <c r="N147" s="21"/>
      <c r="O147" s="21"/>
      <c r="P147" s="21"/>
      <c r="Q147" s="21"/>
      <c r="R147" s="21"/>
      <c r="S147" s="21"/>
      <c r="T147" s="21"/>
      <c r="U147" s="21"/>
      <c r="V147" s="21"/>
    </row>
    <row r="148" spans="1:22">
      <c r="A148" s="21"/>
      <c r="B148" s="21"/>
      <c r="C148" s="21"/>
      <c r="D148" s="21"/>
      <c r="E148" s="21"/>
      <c r="F148" s="21"/>
      <c r="G148" s="21"/>
      <c r="H148" s="21"/>
      <c r="I148" s="21"/>
      <c r="J148" s="21"/>
      <c r="K148" s="21"/>
      <c r="L148" s="21"/>
      <c r="M148" s="21"/>
      <c r="N148" s="21"/>
      <c r="O148" s="21"/>
      <c r="P148" s="21"/>
      <c r="Q148" s="21"/>
      <c r="R148" s="21"/>
      <c r="S148" s="21"/>
      <c r="T148" s="21"/>
      <c r="U148" s="21"/>
      <c r="V148" s="21"/>
    </row>
    <row r="149" spans="1:22">
      <c r="A149" s="21"/>
      <c r="B149" s="21"/>
      <c r="C149" s="21"/>
      <c r="D149" s="21"/>
      <c r="E149" s="21"/>
      <c r="F149" s="21"/>
      <c r="G149" s="21"/>
      <c r="H149" s="21"/>
      <c r="I149" s="21"/>
      <c r="J149" s="21"/>
      <c r="K149" s="21"/>
      <c r="L149" s="21"/>
      <c r="M149" s="21"/>
      <c r="N149" s="21"/>
      <c r="O149" s="21"/>
      <c r="P149" s="21"/>
      <c r="Q149" s="21"/>
      <c r="R149" s="21"/>
      <c r="S149" s="21"/>
      <c r="T149" s="21"/>
      <c r="U149" s="21"/>
      <c r="V149" s="21"/>
    </row>
    <row r="150" spans="1:22">
      <c r="A150" s="21"/>
      <c r="B150" s="21"/>
      <c r="C150" s="21"/>
      <c r="D150" s="21"/>
      <c r="E150" s="21"/>
      <c r="F150" s="21"/>
      <c r="G150" s="21"/>
      <c r="H150" s="21"/>
      <c r="I150" s="21"/>
      <c r="J150" s="21"/>
      <c r="K150" s="21"/>
      <c r="L150" s="21"/>
      <c r="M150" s="21"/>
      <c r="N150" s="21"/>
      <c r="O150" s="21"/>
      <c r="P150" s="21"/>
      <c r="Q150" s="21"/>
      <c r="R150" s="21"/>
      <c r="S150" s="21"/>
      <c r="T150" s="21"/>
      <c r="U150" s="21"/>
      <c r="V150" s="21"/>
    </row>
    <row r="151" spans="1:22">
      <c r="A151" s="21"/>
      <c r="B151" s="21"/>
      <c r="C151" s="21"/>
      <c r="D151" s="21"/>
      <c r="E151" s="21"/>
      <c r="F151" s="21"/>
      <c r="G151" s="21"/>
      <c r="H151" s="21"/>
      <c r="I151" s="21"/>
      <c r="J151" s="21"/>
      <c r="K151" s="21"/>
      <c r="L151" s="21"/>
      <c r="M151" s="21"/>
      <c r="N151" s="21"/>
      <c r="O151" s="21"/>
      <c r="P151" s="21"/>
      <c r="Q151" s="21"/>
      <c r="R151" s="21"/>
      <c r="S151" s="21"/>
      <c r="T151" s="21"/>
      <c r="U151" s="21"/>
      <c r="V151" s="21"/>
    </row>
    <row r="152" spans="1:22">
      <c r="A152" s="21"/>
      <c r="B152" s="21"/>
      <c r="C152" s="21"/>
      <c r="D152" s="21"/>
      <c r="E152" s="21"/>
      <c r="F152" s="21"/>
      <c r="G152" s="21"/>
      <c r="H152" s="21"/>
      <c r="I152" s="21"/>
      <c r="J152" s="21"/>
      <c r="K152" s="21"/>
      <c r="L152" s="21"/>
      <c r="M152" s="21"/>
      <c r="N152" s="21"/>
      <c r="O152" s="21"/>
      <c r="P152" s="21"/>
      <c r="Q152" s="21"/>
      <c r="R152" s="21"/>
      <c r="S152" s="21"/>
      <c r="T152" s="21"/>
      <c r="U152" s="21"/>
      <c r="V152" s="21"/>
    </row>
    <row r="153" spans="1:22">
      <c r="A153" s="21"/>
      <c r="B153" s="21"/>
      <c r="C153" s="21"/>
      <c r="D153" s="21"/>
      <c r="E153" s="21"/>
      <c r="F153" s="21"/>
      <c r="G153" s="21"/>
      <c r="H153" s="21"/>
      <c r="I153" s="21"/>
      <c r="J153" s="21"/>
      <c r="K153" s="21"/>
      <c r="L153" s="21"/>
      <c r="M153" s="21"/>
      <c r="N153" s="21"/>
      <c r="O153" s="21"/>
      <c r="P153" s="21"/>
      <c r="Q153" s="21"/>
      <c r="R153" s="21"/>
      <c r="S153" s="21"/>
      <c r="T153" s="21"/>
      <c r="U153" s="21"/>
      <c r="V153" s="21"/>
    </row>
    <row r="154" spans="1:22">
      <c r="A154" s="21"/>
      <c r="B154" s="21"/>
      <c r="C154" s="21"/>
      <c r="D154" s="21"/>
      <c r="E154" s="21"/>
      <c r="F154" s="21"/>
      <c r="G154" s="21"/>
      <c r="H154" s="21"/>
      <c r="I154" s="21"/>
      <c r="J154" s="21"/>
      <c r="K154" s="21"/>
      <c r="L154" s="21"/>
      <c r="M154" s="21"/>
      <c r="N154" s="21"/>
      <c r="O154" s="21"/>
      <c r="P154" s="21"/>
      <c r="Q154" s="21"/>
      <c r="R154" s="21"/>
      <c r="S154" s="21"/>
      <c r="T154" s="21"/>
      <c r="U154" s="21"/>
      <c r="V154" s="21"/>
    </row>
    <row r="155" spans="1:22">
      <c r="A155" s="21"/>
      <c r="B155" s="21"/>
      <c r="C155" s="21"/>
      <c r="D155" s="21"/>
      <c r="E155" s="21"/>
      <c r="F155" s="21"/>
      <c r="G155" s="21"/>
      <c r="H155" s="21"/>
      <c r="I155" s="21"/>
      <c r="J155" s="21"/>
      <c r="K155" s="21"/>
      <c r="L155" s="21"/>
      <c r="M155" s="21"/>
      <c r="N155" s="21"/>
      <c r="O155" s="21"/>
      <c r="P155" s="21"/>
      <c r="Q155" s="21"/>
      <c r="R155" s="21"/>
      <c r="S155" s="21"/>
      <c r="T155" s="21"/>
      <c r="U155" s="21"/>
      <c r="V155" s="21"/>
    </row>
    <row r="156" spans="1:22">
      <c r="A156" s="21"/>
      <c r="B156" s="21"/>
      <c r="C156" s="21"/>
      <c r="D156" s="21"/>
      <c r="E156" s="21"/>
      <c r="F156" s="21"/>
      <c r="G156" s="21"/>
      <c r="H156" s="21"/>
      <c r="I156" s="21"/>
      <c r="J156" s="21"/>
      <c r="K156" s="21"/>
      <c r="L156" s="21"/>
      <c r="M156" s="21"/>
      <c r="N156" s="21"/>
      <c r="O156" s="21"/>
      <c r="P156" s="21"/>
      <c r="Q156" s="21"/>
      <c r="R156" s="21"/>
      <c r="S156" s="21"/>
      <c r="T156" s="21"/>
      <c r="U156" s="21"/>
      <c r="V156" s="21"/>
    </row>
    <row r="157" spans="1:22">
      <c r="A157" s="21"/>
      <c r="B157" s="21"/>
      <c r="C157" s="21"/>
      <c r="D157" s="21"/>
      <c r="E157" s="21"/>
      <c r="F157" s="21"/>
      <c r="G157" s="21"/>
      <c r="H157" s="21"/>
      <c r="I157" s="21"/>
      <c r="J157" s="21"/>
      <c r="K157" s="21"/>
      <c r="L157" s="21"/>
      <c r="M157" s="21"/>
      <c r="N157" s="21"/>
      <c r="O157" s="21"/>
      <c r="P157" s="21"/>
      <c r="Q157" s="21"/>
      <c r="R157" s="21"/>
      <c r="S157" s="21"/>
      <c r="T157" s="21"/>
      <c r="U157" s="21"/>
      <c r="V157" s="21"/>
    </row>
    <row r="158" spans="1:22">
      <c r="A158" s="21"/>
      <c r="B158" s="21"/>
      <c r="C158" s="21"/>
      <c r="D158" s="21"/>
      <c r="E158" s="21"/>
      <c r="F158" s="21"/>
      <c r="G158" s="21"/>
      <c r="H158" s="21"/>
      <c r="I158" s="21"/>
      <c r="J158" s="21"/>
      <c r="K158" s="21"/>
      <c r="L158" s="21"/>
      <c r="M158" s="21"/>
      <c r="N158" s="21"/>
      <c r="O158" s="21"/>
      <c r="P158" s="21"/>
      <c r="Q158" s="21"/>
      <c r="R158" s="21"/>
      <c r="S158" s="21"/>
      <c r="T158" s="21"/>
      <c r="U158" s="21"/>
      <c r="V158" s="21"/>
    </row>
    <row r="159" spans="1:22">
      <c r="A159" s="21"/>
      <c r="B159" s="21"/>
      <c r="C159" s="21"/>
      <c r="D159" s="21"/>
      <c r="E159" s="21"/>
      <c r="F159" s="21"/>
      <c r="G159" s="21"/>
      <c r="H159" s="21"/>
      <c r="I159" s="21"/>
      <c r="J159" s="21"/>
      <c r="K159" s="21"/>
      <c r="L159" s="21"/>
      <c r="M159" s="21"/>
      <c r="N159" s="21"/>
      <c r="O159" s="21"/>
      <c r="P159" s="21"/>
      <c r="Q159" s="21"/>
      <c r="R159" s="21"/>
      <c r="S159" s="21"/>
      <c r="T159" s="21"/>
      <c r="U159" s="21"/>
      <c r="V159" s="21"/>
    </row>
    <row r="160" spans="1:22">
      <c r="A160" s="21"/>
      <c r="B160" s="21"/>
      <c r="C160" s="21"/>
      <c r="D160" s="21"/>
      <c r="E160" s="21"/>
      <c r="F160" s="21"/>
      <c r="G160" s="21"/>
      <c r="H160" s="21"/>
      <c r="I160" s="21"/>
      <c r="J160" s="21"/>
      <c r="K160" s="21"/>
      <c r="L160" s="21"/>
      <c r="M160" s="21"/>
      <c r="N160" s="21"/>
      <c r="O160" s="21"/>
      <c r="P160" s="21"/>
      <c r="Q160" s="21"/>
      <c r="R160" s="21"/>
      <c r="S160" s="21"/>
      <c r="T160" s="21"/>
      <c r="U160" s="21"/>
      <c r="V160" s="21"/>
    </row>
    <row r="161" spans="1:22">
      <c r="A161" s="21"/>
      <c r="B161" s="21"/>
      <c r="C161" s="21"/>
      <c r="D161" s="21"/>
      <c r="E161" s="21"/>
      <c r="F161" s="21"/>
      <c r="G161" s="21"/>
      <c r="H161" s="21"/>
      <c r="I161" s="21"/>
      <c r="J161" s="21"/>
      <c r="K161" s="21"/>
      <c r="L161" s="21"/>
      <c r="M161" s="21"/>
      <c r="N161" s="21"/>
      <c r="O161" s="21"/>
      <c r="P161" s="21"/>
      <c r="Q161" s="21"/>
      <c r="R161" s="21"/>
      <c r="S161" s="21"/>
      <c r="T161" s="21"/>
      <c r="U161" s="21"/>
      <c r="V161" s="21"/>
    </row>
    <row r="162" spans="1:22">
      <c r="A162" s="21"/>
      <c r="B162" s="21"/>
      <c r="C162" s="21"/>
      <c r="D162" s="21"/>
      <c r="E162" s="21"/>
      <c r="F162" s="21"/>
      <c r="G162" s="21"/>
      <c r="H162" s="21"/>
      <c r="I162" s="21"/>
      <c r="J162" s="21"/>
      <c r="K162" s="21"/>
      <c r="L162" s="21"/>
      <c r="M162" s="21"/>
      <c r="N162" s="21"/>
      <c r="O162" s="21"/>
      <c r="P162" s="21"/>
      <c r="Q162" s="21"/>
      <c r="R162" s="21"/>
      <c r="S162" s="21"/>
      <c r="T162" s="21"/>
      <c r="U162" s="21"/>
      <c r="V162" s="21"/>
    </row>
    <row r="163" spans="1:22">
      <c r="A163" s="21"/>
      <c r="B163" s="21"/>
      <c r="C163" s="21"/>
      <c r="D163" s="21"/>
      <c r="E163" s="21"/>
      <c r="F163" s="21"/>
      <c r="G163" s="21"/>
      <c r="H163" s="21"/>
      <c r="I163" s="21"/>
      <c r="J163" s="21"/>
      <c r="K163" s="21"/>
      <c r="L163" s="21"/>
      <c r="M163" s="21"/>
      <c r="N163" s="21"/>
      <c r="O163" s="21"/>
      <c r="P163" s="21"/>
      <c r="Q163" s="21"/>
      <c r="R163" s="21"/>
      <c r="S163" s="21"/>
      <c r="T163" s="21"/>
      <c r="U163" s="21"/>
      <c r="V163" s="21"/>
    </row>
    <row r="164" spans="1:22">
      <c r="A164" s="21"/>
      <c r="B164" s="21"/>
      <c r="C164" s="21"/>
      <c r="D164" s="21"/>
      <c r="E164" s="21"/>
      <c r="F164" s="21"/>
      <c r="G164" s="21"/>
      <c r="H164" s="21"/>
      <c r="I164" s="21"/>
      <c r="J164" s="21"/>
      <c r="K164" s="21"/>
      <c r="L164" s="21"/>
      <c r="M164" s="21"/>
      <c r="N164" s="21"/>
      <c r="O164" s="21"/>
      <c r="P164" s="21"/>
      <c r="Q164" s="21"/>
      <c r="R164" s="21"/>
      <c r="S164" s="21"/>
      <c r="T164" s="21"/>
      <c r="U164" s="21"/>
      <c r="V164" s="21"/>
    </row>
    <row r="165" spans="1:22">
      <c r="A165" s="21"/>
      <c r="B165" s="21"/>
      <c r="C165" s="21"/>
      <c r="D165" s="21"/>
      <c r="E165" s="21"/>
      <c r="F165" s="21"/>
      <c r="G165" s="21"/>
      <c r="H165" s="21"/>
      <c r="I165" s="21"/>
      <c r="J165" s="21"/>
      <c r="K165" s="21"/>
      <c r="L165" s="21"/>
      <c r="M165" s="21"/>
      <c r="N165" s="21"/>
      <c r="O165" s="21"/>
      <c r="P165" s="21"/>
      <c r="Q165" s="21"/>
      <c r="R165" s="21"/>
      <c r="S165" s="21"/>
      <c r="T165" s="21"/>
      <c r="U165" s="21"/>
      <c r="V165" s="21"/>
    </row>
    <row r="166" spans="1:22">
      <c r="A166" s="21"/>
      <c r="B166" s="21"/>
      <c r="C166" s="21"/>
      <c r="D166" s="21"/>
      <c r="E166" s="21"/>
      <c r="F166" s="21"/>
      <c r="G166" s="21"/>
      <c r="H166" s="21"/>
      <c r="I166" s="21"/>
      <c r="J166" s="21"/>
      <c r="K166" s="21"/>
      <c r="L166" s="21"/>
      <c r="M166" s="21"/>
      <c r="N166" s="21"/>
      <c r="O166" s="21"/>
      <c r="P166" s="21"/>
      <c r="Q166" s="21"/>
      <c r="R166" s="21"/>
      <c r="S166" s="21"/>
      <c r="T166" s="21"/>
      <c r="U166" s="21"/>
      <c r="V166" s="21"/>
    </row>
    <row r="167" spans="1:22">
      <c r="A167" s="21"/>
      <c r="B167" s="21"/>
      <c r="C167" s="21"/>
      <c r="D167" s="21"/>
      <c r="E167" s="21"/>
      <c r="F167" s="21"/>
      <c r="G167" s="21"/>
      <c r="H167" s="21"/>
      <c r="I167" s="21"/>
      <c r="J167" s="21"/>
      <c r="K167" s="21"/>
      <c r="L167" s="21"/>
      <c r="M167" s="21"/>
      <c r="N167" s="21"/>
      <c r="O167" s="21"/>
      <c r="P167" s="21"/>
      <c r="Q167" s="21"/>
      <c r="R167" s="21"/>
      <c r="S167" s="21"/>
      <c r="T167" s="21"/>
      <c r="U167" s="21"/>
      <c r="V167" s="21"/>
    </row>
    <row r="168" spans="1:22">
      <c r="A168" s="21"/>
      <c r="B168" s="21"/>
      <c r="C168" s="21"/>
      <c r="D168" s="21"/>
      <c r="E168" s="21"/>
      <c r="F168" s="21"/>
      <c r="G168" s="21"/>
      <c r="H168" s="21"/>
      <c r="I168" s="21"/>
      <c r="J168" s="21"/>
      <c r="K168" s="21"/>
      <c r="L168" s="21"/>
      <c r="M168" s="21"/>
      <c r="N168" s="21"/>
      <c r="O168" s="21"/>
      <c r="P168" s="21"/>
      <c r="Q168" s="21"/>
      <c r="R168" s="21"/>
      <c r="S168" s="21"/>
      <c r="T168" s="21"/>
      <c r="U168" s="21"/>
      <c r="V168" s="21"/>
    </row>
    <row r="169" spans="1:22">
      <c r="A169" s="21"/>
      <c r="B169" s="21"/>
      <c r="C169" s="21"/>
      <c r="D169" s="21"/>
      <c r="E169" s="21"/>
      <c r="F169" s="21"/>
      <c r="G169" s="21"/>
      <c r="H169" s="21"/>
      <c r="I169" s="21"/>
      <c r="J169" s="21"/>
      <c r="K169" s="21"/>
      <c r="L169" s="21"/>
      <c r="M169" s="21"/>
      <c r="N169" s="21"/>
      <c r="O169" s="21"/>
      <c r="P169" s="21"/>
      <c r="Q169" s="21"/>
      <c r="R169" s="21"/>
      <c r="S169" s="21"/>
      <c r="T169" s="21"/>
      <c r="U169" s="21"/>
      <c r="V169" s="21"/>
    </row>
    <row r="170" spans="1:22">
      <c r="A170" s="21"/>
      <c r="B170" s="21"/>
      <c r="C170" s="21"/>
      <c r="D170" s="21"/>
      <c r="E170" s="21"/>
      <c r="F170" s="21"/>
      <c r="G170" s="21"/>
      <c r="H170" s="21"/>
      <c r="I170" s="21"/>
      <c r="J170" s="21"/>
      <c r="K170" s="21"/>
      <c r="L170" s="21"/>
      <c r="M170" s="21"/>
      <c r="N170" s="21"/>
      <c r="O170" s="21"/>
      <c r="P170" s="21"/>
      <c r="Q170" s="21"/>
      <c r="R170" s="21"/>
      <c r="S170" s="21"/>
      <c r="T170" s="21"/>
      <c r="U170" s="21"/>
      <c r="V170" s="21"/>
    </row>
    <row r="171" spans="1:22">
      <c r="A171" s="21"/>
      <c r="B171" s="21"/>
      <c r="C171" s="21"/>
      <c r="D171" s="21"/>
      <c r="E171" s="21"/>
      <c r="F171" s="21"/>
      <c r="G171" s="21"/>
      <c r="H171" s="21"/>
      <c r="I171" s="21"/>
      <c r="J171" s="21"/>
      <c r="K171" s="21"/>
      <c r="L171" s="21"/>
      <c r="M171" s="21"/>
      <c r="N171" s="21"/>
      <c r="O171" s="21"/>
      <c r="P171" s="21"/>
      <c r="Q171" s="21"/>
      <c r="R171" s="21"/>
      <c r="S171" s="21"/>
      <c r="T171" s="21"/>
      <c r="U171" s="21"/>
      <c r="V171" s="21"/>
    </row>
    <row r="172" spans="1:22">
      <c r="A172" s="21"/>
      <c r="B172" s="21"/>
      <c r="C172" s="21"/>
      <c r="D172" s="21"/>
      <c r="E172" s="21"/>
      <c r="F172" s="21"/>
      <c r="G172" s="21"/>
      <c r="H172" s="21"/>
      <c r="I172" s="21"/>
      <c r="J172" s="21"/>
      <c r="K172" s="21"/>
      <c r="L172" s="21"/>
      <c r="M172" s="21"/>
      <c r="N172" s="21"/>
      <c r="O172" s="21"/>
      <c r="P172" s="21"/>
      <c r="Q172" s="21"/>
      <c r="R172" s="21"/>
      <c r="S172" s="21"/>
      <c r="T172" s="21"/>
      <c r="U172" s="21"/>
      <c r="V172" s="21"/>
    </row>
    <row r="173" spans="1:22">
      <c r="A173" s="21"/>
      <c r="B173" s="21"/>
      <c r="C173" s="21"/>
      <c r="D173" s="21"/>
      <c r="E173" s="21"/>
      <c r="F173" s="21"/>
      <c r="G173" s="21"/>
      <c r="H173" s="21"/>
      <c r="I173" s="21"/>
      <c r="J173" s="21"/>
      <c r="K173" s="21"/>
      <c r="L173" s="21"/>
      <c r="M173" s="21"/>
      <c r="N173" s="21"/>
      <c r="O173" s="21"/>
      <c r="P173" s="21"/>
      <c r="Q173" s="21"/>
      <c r="R173" s="21"/>
      <c r="S173" s="21"/>
      <c r="T173" s="21"/>
      <c r="U173" s="21"/>
      <c r="V173" s="21"/>
    </row>
    <row r="174" spans="1:22">
      <c r="A174" s="21"/>
      <c r="B174" s="21"/>
      <c r="C174" s="21"/>
      <c r="D174" s="21"/>
      <c r="E174" s="21"/>
      <c r="F174" s="21"/>
      <c r="G174" s="21"/>
      <c r="H174" s="21"/>
      <c r="I174" s="21"/>
      <c r="J174" s="21"/>
      <c r="K174" s="21"/>
      <c r="L174" s="21"/>
      <c r="M174" s="21"/>
      <c r="N174" s="21"/>
      <c r="O174" s="21"/>
      <c r="P174" s="21"/>
      <c r="Q174" s="21"/>
      <c r="R174" s="21"/>
      <c r="S174" s="21"/>
      <c r="T174" s="21"/>
      <c r="U174" s="21"/>
      <c r="V174" s="21"/>
    </row>
    <row r="175" spans="1:22">
      <c r="A175" s="21"/>
      <c r="B175" s="21"/>
      <c r="C175" s="21"/>
      <c r="D175" s="21"/>
      <c r="E175" s="21"/>
      <c r="F175" s="21"/>
      <c r="G175" s="21"/>
      <c r="H175" s="21"/>
      <c r="I175" s="21"/>
      <c r="J175" s="21"/>
      <c r="K175" s="21"/>
      <c r="L175" s="21"/>
      <c r="M175" s="21"/>
      <c r="N175" s="21"/>
      <c r="O175" s="21"/>
      <c r="P175" s="21"/>
      <c r="Q175" s="21"/>
      <c r="R175" s="21"/>
      <c r="S175" s="21"/>
      <c r="T175" s="21"/>
      <c r="U175" s="21"/>
      <c r="V175" s="21"/>
    </row>
    <row r="176" spans="1:22">
      <c r="A176" s="21"/>
      <c r="B176" s="21"/>
      <c r="C176" s="21"/>
      <c r="D176" s="21"/>
      <c r="E176" s="21"/>
      <c r="F176" s="21"/>
      <c r="G176" s="21"/>
      <c r="H176" s="21"/>
      <c r="I176" s="21"/>
      <c r="J176" s="21"/>
      <c r="K176" s="21"/>
      <c r="L176" s="21"/>
      <c r="M176" s="21"/>
      <c r="N176" s="21"/>
      <c r="O176" s="21"/>
      <c r="P176" s="21"/>
      <c r="Q176" s="21"/>
      <c r="R176" s="21"/>
      <c r="S176" s="21"/>
      <c r="T176" s="21"/>
      <c r="U176" s="21"/>
      <c r="V176" s="21"/>
    </row>
    <row r="177" spans="1:22">
      <c r="A177" s="21"/>
      <c r="B177" s="21"/>
      <c r="C177" s="21"/>
      <c r="D177" s="21"/>
      <c r="E177" s="21"/>
      <c r="F177" s="21"/>
      <c r="G177" s="21"/>
      <c r="H177" s="21"/>
      <c r="I177" s="21"/>
      <c r="J177" s="21"/>
      <c r="K177" s="21"/>
      <c r="L177" s="21"/>
      <c r="M177" s="21"/>
      <c r="N177" s="21"/>
      <c r="O177" s="21"/>
      <c r="P177" s="21"/>
      <c r="Q177" s="21"/>
      <c r="R177" s="21"/>
      <c r="S177" s="21"/>
      <c r="T177" s="21"/>
      <c r="U177" s="21"/>
      <c r="V177" s="21"/>
    </row>
    <row r="178" spans="1:22">
      <c r="A178" s="21"/>
      <c r="B178" s="21"/>
      <c r="C178" s="21"/>
      <c r="D178" s="21"/>
      <c r="E178" s="21"/>
      <c r="F178" s="21"/>
      <c r="G178" s="21"/>
      <c r="H178" s="21"/>
      <c r="I178" s="21"/>
      <c r="J178" s="21"/>
      <c r="K178" s="21"/>
      <c r="L178" s="21"/>
      <c r="M178" s="21"/>
      <c r="N178" s="21"/>
      <c r="O178" s="21"/>
      <c r="P178" s="21"/>
      <c r="Q178" s="21"/>
      <c r="R178" s="21"/>
      <c r="S178" s="21"/>
      <c r="T178" s="21"/>
      <c r="U178" s="21"/>
      <c r="V178" s="21"/>
    </row>
    <row r="179" spans="1:22">
      <c r="A179" s="21"/>
      <c r="B179" s="21"/>
      <c r="C179" s="21"/>
      <c r="D179" s="21"/>
      <c r="E179" s="21"/>
      <c r="F179" s="21"/>
      <c r="G179" s="21"/>
      <c r="H179" s="21"/>
      <c r="I179" s="21"/>
      <c r="J179" s="21"/>
      <c r="K179" s="21"/>
      <c r="L179" s="21"/>
      <c r="M179" s="21"/>
      <c r="N179" s="21"/>
      <c r="O179" s="21"/>
      <c r="P179" s="21"/>
      <c r="Q179" s="21"/>
      <c r="R179" s="21"/>
      <c r="S179" s="21"/>
      <c r="T179" s="21"/>
      <c r="U179" s="21"/>
      <c r="V179" s="21"/>
    </row>
    <row r="180" spans="1:22">
      <c r="A180" s="21"/>
      <c r="B180" s="21"/>
      <c r="C180" s="21"/>
      <c r="D180" s="21"/>
      <c r="E180" s="21"/>
      <c r="F180" s="21"/>
      <c r="G180" s="21"/>
      <c r="H180" s="21"/>
      <c r="I180" s="21"/>
      <c r="J180" s="21"/>
      <c r="K180" s="21"/>
      <c r="L180" s="21"/>
      <c r="M180" s="21"/>
      <c r="N180" s="21"/>
      <c r="O180" s="21"/>
      <c r="P180" s="21"/>
      <c r="Q180" s="21"/>
      <c r="R180" s="21"/>
      <c r="S180" s="21"/>
      <c r="T180" s="21"/>
      <c r="U180" s="21"/>
      <c r="V180" s="21"/>
    </row>
    <row r="181" spans="1:22">
      <c r="A181" s="21"/>
      <c r="B181" s="21"/>
      <c r="C181" s="21"/>
      <c r="D181" s="21"/>
      <c r="E181" s="21"/>
      <c r="F181" s="21"/>
      <c r="G181" s="21"/>
      <c r="H181" s="21"/>
      <c r="I181" s="21"/>
      <c r="J181" s="21"/>
      <c r="K181" s="21"/>
      <c r="L181" s="21"/>
      <c r="M181" s="21"/>
      <c r="N181" s="21"/>
      <c r="O181" s="21"/>
      <c r="P181" s="21"/>
      <c r="Q181" s="21"/>
      <c r="R181" s="21"/>
      <c r="S181" s="21"/>
      <c r="T181" s="21"/>
      <c r="U181" s="21"/>
      <c r="V181" s="21"/>
    </row>
    <row r="182" spans="1:22">
      <c r="A182" s="21"/>
      <c r="B182" s="21"/>
      <c r="C182" s="21"/>
      <c r="D182" s="21"/>
      <c r="E182" s="21"/>
      <c r="F182" s="21"/>
      <c r="G182" s="21"/>
      <c r="H182" s="21"/>
      <c r="I182" s="21"/>
      <c r="J182" s="21"/>
      <c r="K182" s="21"/>
      <c r="L182" s="21"/>
      <c r="M182" s="21"/>
      <c r="N182" s="21"/>
      <c r="O182" s="21"/>
      <c r="P182" s="21"/>
      <c r="Q182" s="21"/>
      <c r="R182" s="21"/>
      <c r="S182" s="21"/>
      <c r="T182" s="21"/>
      <c r="U182" s="21"/>
      <c r="V182" s="21"/>
    </row>
    <row r="183" spans="1:22">
      <c r="A183" s="21"/>
      <c r="B183" s="21"/>
      <c r="C183" s="21"/>
      <c r="D183" s="21"/>
      <c r="E183" s="21"/>
      <c r="F183" s="21"/>
      <c r="G183" s="21"/>
      <c r="H183" s="21"/>
      <c r="I183" s="21"/>
      <c r="J183" s="21"/>
      <c r="K183" s="21"/>
      <c r="L183" s="21"/>
      <c r="M183" s="21"/>
      <c r="N183" s="21"/>
      <c r="O183" s="21"/>
      <c r="P183" s="21"/>
      <c r="Q183" s="21"/>
      <c r="R183" s="21"/>
      <c r="S183" s="21"/>
      <c r="T183" s="21"/>
      <c r="U183" s="21"/>
      <c r="V183" s="21"/>
    </row>
    <row r="184" spans="1:22">
      <c r="A184" s="21"/>
      <c r="B184" s="21"/>
      <c r="C184" s="21"/>
      <c r="D184" s="21"/>
      <c r="E184" s="21"/>
      <c r="F184" s="21"/>
      <c r="G184" s="21"/>
      <c r="H184" s="21"/>
      <c r="I184" s="21"/>
      <c r="J184" s="21"/>
      <c r="K184" s="21"/>
      <c r="L184" s="21"/>
      <c r="M184" s="21"/>
      <c r="N184" s="21"/>
      <c r="O184" s="21"/>
      <c r="P184" s="21"/>
      <c r="Q184" s="21"/>
      <c r="R184" s="21"/>
      <c r="S184" s="21"/>
      <c r="T184" s="21"/>
      <c r="U184" s="21"/>
      <c r="V184" s="21"/>
    </row>
    <row r="185" spans="1:22">
      <c r="A185" s="21"/>
      <c r="B185" s="21"/>
      <c r="C185" s="21"/>
      <c r="D185" s="21"/>
      <c r="E185" s="21"/>
      <c r="F185" s="21"/>
      <c r="G185" s="21"/>
      <c r="H185" s="21"/>
      <c r="I185" s="21"/>
      <c r="J185" s="21"/>
      <c r="K185" s="21"/>
      <c r="L185" s="21"/>
      <c r="M185" s="21"/>
      <c r="N185" s="21"/>
      <c r="O185" s="21"/>
      <c r="P185" s="21"/>
      <c r="Q185" s="21"/>
      <c r="R185" s="21"/>
      <c r="S185" s="21"/>
      <c r="T185" s="21"/>
      <c r="U185" s="21"/>
      <c r="V185" s="21"/>
    </row>
    <row r="186" spans="1:22">
      <c r="A186" s="21"/>
      <c r="B186" s="21"/>
      <c r="C186" s="21"/>
      <c r="D186" s="21"/>
      <c r="E186" s="21"/>
      <c r="F186" s="21"/>
      <c r="G186" s="21"/>
      <c r="H186" s="21"/>
      <c r="I186" s="21"/>
      <c r="J186" s="21"/>
      <c r="K186" s="21"/>
      <c r="L186" s="21"/>
      <c r="M186" s="21"/>
      <c r="N186" s="21"/>
      <c r="O186" s="21"/>
      <c r="P186" s="21"/>
      <c r="Q186" s="21"/>
      <c r="R186" s="21"/>
      <c r="S186" s="21"/>
      <c r="T186" s="21"/>
      <c r="U186" s="21"/>
      <c r="V186" s="21"/>
    </row>
    <row r="187" spans="1:22">
      <c r="A187" s="21"/>
      <c r="B187" s="21"/>
      <c r="C187" s="21"/>
      <c r="D187" s="21"/>
      <c r="E187" s="21"/>
      <c r="F187" s="21"/>
      <c r="G187" s="21"/>
      <c r="H187" s="21"/>
      <c r="I187" s="21"/>
      <c r="J187" s="21"/>
      <c r="K187" s="21"/>
      <c r="L187" s="21"/>
      <c r="M187" s="21"/>
      <c r="N187" s="21"/>
      <c r="O187" s="21"/>
      <c r="P187" s="21"/>
      <c r="Q187" s="21"/>
      <c r="R187" s="21"/>
      <c r="S187" s="21"/>
      <c r="T187" s="21"/>
      <c r="U187" s="21"/>
      <c r="V187" s="21"/>
    </row>
    <row r="188" spans="1:22">
      <c r="A188" s="21"/>
      <c r="B188" s="21"/>
      <c r="C188" s="21"/>
      <c r="D188" s="21"/>
      <c r="E188" s="21"/>
      <c r="F188" s="21"/>
      <c r="G188" s="21"/>
      <c r="H188" s="21"/>
      <c r="I188" s="21"/>
      <c r="J188" s="21"/>
      <c r="K188" s="21"/>
      <c r="L188" s="21"/>
      <c r="M188" s="21"/>
      <c r="N188" s="21"/>
      <c r="O188" s="21"/>
      <c r="P188" s="21"/>
      <c r="Q188" s="21"/>
      <c r="R188" s="21"/>
      <c r="S188" s="21"/>
      <c r="T188" s="21"/>
      <c r="U188" s="21"/>
      <c r="V188" s="21"/>
    </row>
    <row r="189" spans="1:22">
      <c r="A189" s="21"/>
      <c r="B189" s="21"/>
      <c r="C189" s="21"/>
      <c r="D189" s="21"/>
      <c r="E189" s="21"/>
      <c r="F189" s="21"/>
      <c r="G189" s="21"/>
      <c r="H189" s="21"/>
      <c r="I189" s="21"/>
      <c r="J189" s="21"/>
      <c r="K189" s="21"/>
      <c r="L189" s="21"/>
      <c r="M189" s="21"/>
      <c r="N189" s="21"/>
      <c r="O189" s="21"/>
      <c r="P189" s="21"/>
      <c r="Q189" s="21"/>
      <c r="R189" s="21"/>
      <c r="S189" s="21"/>
      <c r="T189" s="21"/>
      <c r="U189" s="21"/>
      <c r="V189" s="21"/>
    </row>
    <row r="190" spans="1:22">
      <c r="A190" s="21"/>
      <c r="B190" s="21"/>
      <c r="C190" s="21"/>
      <c r="D190" s="21"/>
      <c r="E190" s="21"/>
      <c r="F190" s="21"/>
      <c r="G190" s="21"/>
      <c r="H190" s="21"/>
      <c r="I190" s="21"/>
      <c r="J190" s="21"/>
      <c r="K190" s="21"/>
      <c r="L190" s="21"/>
      <c r="M190" s="21"/>
      <c r="N190" s="21"/>
      <c r="O190" s="21"/>
      <c r="P190" s="21"/>
      <c r="Q190" s="21"/>
      <c r="R190" s="21"/>
      <c r="S190" s="21"/>
      <c r="T190" s="21"/>
      <c r="U190" s="21"/>
      <c r="V190" s="21"/>
    </row>
    <row r="191" spans="1:22">
      <c r="A191" s="21"/>
      <c r="B191" s="21"/>
      <c r="C191" s="21"/>
      <c r="D191" s="21"/>
      <c r="E191" s="21"/>
      <c r="F191" s="21"/>
      <c r="G191" s="21"/>
      <c r="H191" s="21"/>
      <c r="I191" s="21"/>
      <c r="J191" s="21"/>
      <c r="K191" s="21"/>
      <c r="L191" s="21"/>
      <c r="M191" s="21"/>
      <c r="N191" s="21"/>
      <c r="O191" s="21"/>
      <c r="P191" s="21"/>
      <c r="Q191" s="21"/>
      <c r="R191" s="21"/>
      <c r="S191" s="21"/>
      <c r="T191" s="21"/>
      <c r="U191" s="21"/>
      <c r="V191" s="21"/>
    </row>
    <row r="192" spans="1:22">
      <c r="A192" s="21"/>
      <c r="B192" s="21"/>
      <c r="C192" s="21"/>
      <c r="D192" s="21"/>
      <c r="E192" s="21"/>
      <c r="F192" s="21"/>
      <c r="G192" s="21"/>
      <c r="H192" s="21"/>
      <c r="I192" s="21"/>
      <c r="J192" s="21"/>
      <c r="K192" s="21"/>
      <c r="L192" s="21"/>
      <c r="M192" s="21"/>
      <c r="N192" s="21"/>
      <c r="O192" s="21"/>
      <c r="P192" s="21"/>
      <c r="Q192" s="21"/>
      <c r="R192" s="21"/>
      <c r="S192" s="21"/>
      <c r="T192" s="21"/>
      <c r="U192" s="21"/>
      <c r="V192" s="21"/>
    </row>
    <row r="193" spans="1:22">
      <c r="A193" s="21"/>
      <c r="B193" s="21"/>
      <c r="C193" s="21"/>
      <c r="D193" s="21"/>
      <c r="E193" s="21"/>
      <c r="F193" s="21"/>
      <c r="G193" s="21"/>
      <c r="H193" s="21"/>
      <c r="I193" s="21"/>
      <c r="J193" s="21"/>
      <c r="K193" s="21"/>
      <c r="L193" s="21"/>
      <c r="M193" s="21"/>
      <c r="N193" s="21"/>
      <c r="O193" s="21"/>
      <c r="P193" s="21"/>
      <c r="Q193" s="21"/>
      <c r="R193" s="21"/>
      <c r="S193" s="21"/>
      <c r="T193" s="21"/>
      <c r="U193" s="21"/>
      <c r="V193" s="21"/>
    </row>
    <row r="194" spans="1:22">
      <c r="A194" s="21"/>
      <c r="B194" s="21"/>
      <c r="C194" s="21"/>
      <c r="D194" s="21"/>
      <c r="E194" s="21"/>
      <c r="F194" s="21"/>
      <c r="G194" s="21"/>
      <c r="H194" s="21"/>
      <c r="I194" s="21"/>
      <c r="J194" s="21"/>
      <c r="K194" s="21"/>
      <c r="L194" s="21"/>
      <c r="M194" s="21"/>
      <c r="N194" s="21"/>
      <c r="O194" s="21"/>
      <c r="P194" s="21"/>
      <c r="Q194" s="21"/>
      <c r="R194" s="21"/>
      <c r="S194" s="21"/>
      <c r="T194" s="21"/>
      <c r="U194" s="21"/>
      <c r="V194" s="21"/>
    </row>
    <row r="195" spans="1:22">
      <c r="A195" s="21"/>
      <c r="B195" s="21"/>
      <c r="C195" s="21"/>
      <c r="D195" s="21"/>
      <c r="E195" s="21"/>
      <c r="F195" s="21"/>
      <c r="G195" s="21"/>
      <c r="H195" s="21"/>
      <c r="I195" s="21"/>
      <c r="J195" s="21"/>
      <c r="K195" s="21"/>
      <c r="L195" s="21"/>
      <c r="M195" s="21"/>
      <c r="N195" s="21"/>
      <c r="O195" s="21"/>
      <c r="P195" s="21"/>
      <c r="Q195" s="21"/>
      <c r="R195" s="21"/>
      <c r="S195" s="21"/>
      <c r="T195" s="21"/>
      <c r="U195" s="21"/>
      <c r="V195" s="21"/>
    </row>
    <row r="196" spans="1:22">
      <c r="A196" s="21"/>
      <c r="B196" s="21"/>
      <c r="C196" s="21"/>
      <c r="D196" s="21"/>
      <c r="E196" s="21"/>
      <c r="F196" s="21"/>
      <c r="G196" s="21"/>
      <c r="H196" s="21"/>
      <c r="I196" s="21"/>
      <c r="J196" s="21"/>
      <c r="K196" s="21"/>
      <c r="L196" s="21"/>
      <c r="M196" s="21"/>
      <c r="N196" s="21"/>
      <c r="O196" s="21"/>
      <c r="P196" s="21"/>
      <c r="Q196" s="21"/>
      <c r="R196" s="21"/>
      <c r="S196" s="21"/>
      <c r="T196" s="21"/>
      <c r="U196" s="21"/>
      <c r="V196" s="21"/>
    </row>
    <row r="197" spans="1:22">
      <c r="A197" s="21"/>
      <c r="B197" s="21"/>
      <c r="C197" s="21"/>
      <c r="D197" s="21"/>
      <c r="E197" s="21"/>
      <c r="F197" s="21"/>
      <c r="G197" s="21"/>
      <c r="H197" s="21"/>
      <c r="I197" s="21"/>
      <c r="J197" s="21"/>
      <c r="K197" s="21"/>
      <c r="L197" s="21"/>
      <c r="M197" s="21"/>
      <c r="N197" s="21"/>
      <c r="O197" s="21"/>
      <c r="P197" s="21"/>
      <c r="Q197" s="21"/>
      <c r="R197" s="21"/>
      <c r="S197" s="21"/>
      <c r="T197" s="21"/>
      <c r="U197" s="21"/>
      <c r="V197" s="21"/>
    </row>
    <row r="198" spans="1:22">
      <c r="A198" s="21"/>
      <c r="B198" s="21"/>
      <c r="C198" s="21"/>
      <c r="D198" s="21"/>
      <c r="E198" s="21"/>
      <c r="F198" s="21"/>
      <c r="G198" s="21"/>
      <c r="H198" s="21"/>
      <c r="I198" s="21"/>
      <c r="J198" s="21"/>
      <c r="K198" s="21"/>
      <c r="L198" s="21"/>
      <c r="M198" s="21"/>
      <c r="N198" s="21"/>
      <c r="O198" s="21"/>
      <c r="P198" s="21"/>
      <c r="Q198" s="21"/>
      <c r="R198" s="21"/>
      <c r="S198" s="21"/>
      <c r="T198" s="21"/>
      <c r="U198" s="21"/>
      <c r="V198" s="21"/>
    </row>
    <row r="199" spans="1:22">
      <c r="A199" s="21"/>
      <c r="B199" s="21"/>
      <c r="C199" s="21"/>
      <c r="D199" s="21"/>
      <c r="E199" s="21"/>
      <c r="F199" s="21"/>
      <c r="G199" s="21"/>
      <c r="H199" s="21"/>
      <c r="I199" s="21"/>
      <c r="J199" s="21"/>
      <c r="K199" s="21"/>
      <c r="L199" s="21"/>
      <c r="M199" s="21"/>
      <c r="N199" s="21"/>
      <c r="O199" s="21"/>
      <c r="P199" s="21"/>
      <c r="Q199" s="21"/>
      <c r="R199" s="21"/>
      <c r="S199" s="21"/>
      <c r="T199" s="21"/>
      <c r="U199" s="21"/>
      <c r="V199" s="21"/>
    </row>
    <row r="200" spans="1:22">
      <c r="A200" s="21"/>
      <c r="B200" s="21"/>
      <c r="C200" s="21"/>
      <c r="D200" s="21"/>
      <c r="E200" s="21"/>
      <c r="F200" s="21"/>
      <c r="G200" s="21"/>
      <c r="H200" s="21"/>
      <c r="I200" s="21"/>
      <c r="J200" s="21"/>
      <c r="K200" s="21"/>
      <c r="L200" s="21"/>
      <c r="M200" s="21"/>
      <c r="N200" s="21"/>
      <c r="O200" s="21"/>
      <c r="P200" s="21"/>
      <c r="Q200" s="21"/>
      <c r="R200" s="21"/>
      <c r="S200" s="21"/>
      <c r="T200" s="21"/>
      <c r="U200" s="21"/>
      <c r="V200" s="21"/>
    </row>
    <row r="201" spans="1:22">
      <c r="A201" s="21"/>
      <c r="B201" s="21"/>
      <c r="C201" s="21"/>
      <c r="D201" s="21"/>
      <c r="E201" s="21"/>
      <c r="F201" s="21"/>
      <c r="G201" s="21"/>
      <c r="H201" s="21"/>
      <c r="I201" s="21"/>
      <c r="J201" s="21"/>
      <c r="K201" s="21"/>
      <c r="L201" s="21"/>
      <c r="M201" s="21"/>
      <c r="N201" s="21"/>
      <c r="O201" s="21"/>
      <c r="P201" s="21"/>
      <c r="Q201" s="21"/>
      <c r="R201" s="21"/>
      <c r="S201" s="21"/>
      <c r="T201" s="21"/>
      <c r="U201" s="21"/>
      <c r="V201" s="21"/>
    </row>
    <row r="202" spans="1:22">
      <c r="A202" s="21"/>
      <c r="B202" s="21"/>
      <c r="C202" s="21"/>
      <c r="D202" s="21"/>
      <c r="E202" s="21"/>
      <c r="F202" s="21"/>
      <c r="G202" s="21"/>
      <c r="H202" s="21"/>
      <c r="I202" s="21"/>
      <c r="J202" s="21"/>
      <c r="K202" s="21"/>
      <c r="L202" s="21"/>
      <c r="M202" s="21"/>
      <c r="N202" s="21"/>
      <c r="O202" s="21"/>
      <c r="P202" s="21"/>
      <c r="Q202" s="21"/>
      <c r="R202" s="21"/>
      <c r="S202" s="21"/>
      <c r="T202" s="21"/>
      <c r="U202" s="21"/>
      <c r="V202" s="21"/>
    </row>
    <row r="203" spans="1:22">
      <c r="A203" s="21"/>
      <c r="B203" s="21"/>
      <c r="C203" s="21"/>
      <c r="D203" s="21"/>
      <c r="E203" s="21"/>
      <c r="F203" s="21"/>
      <c r="G203" s="21"/>
      <c r="H203" s="21"/>
      <c r="I203" s="21"/>
      <c r="J203" s="21"/>
      <c r="K203" s="21"/>
      <c r="L203" s="21"/>
      <c r="M203" s="21"/>
      <c r="N203" s="21"/>
      <c r="O203" s="21"/>
      <c r="P203" s="21"/>
      <c r="Q203" s="21"/>
      <c r="R203" s="21"/>
      <c r="S203" s="21"/>
      <c r="T203" s="21"/>
      <c r="U203" s="21"/>
      <c r="V203" s="21"/>
    </row>
    <row r="204" spans="1:22">
      <c r="A204" s="21"/>
      <c r="B204" s="21"/>
      <c r="C204" s="21"/>
      <c r="D204" s="21"/>
      <c r="E204" s="21"/>
      <c r="F204" s="21"/>
      <c r="G204" s="21"/>
      <c r="H204" s="21"/>
      <c r="I204" s="21"/>
      <c r="J204" s="21"/>
      <c r="K204" s="21"/>
      <c r="L204" s="21"/>
      <c r="M204" s="21"/>
      <c r="N204" s="21"/>
      <c r="O204" s="21"/>
      <c r="P204" s="21"/>
      <c r="Q204" s="21"/>
      <c r="R204" s="21"/>
      <c r="S204" s="21"/>
      <c r="T204" s="21"/>
      <c r="U204" s="21"/>
      <c r="V204" s="21"/>
    </row>
    <row r="205" spans="1:22">
      <c r="A205" s="21"/>
      <c r="B205" s="21"/>
      <c r="C205" s="21"/>
      <c r="D205" s="21"/>
      <c r="E205" s="21"/>
      <c r="F205" s="21"/>
      <c r="G205" s="21"/>
      <c r="H205" s="21"/>
      <c r="I205" s="21"/>
      <c r="J205" s="21"/>
      <c r="K205" s="21"/>
      <c r="L205" s="21"/>
      <c r="M205" s="21"/>
      <c r="N205" s="21"/>
      <c r="O205" s="21"/>
      <c r="P205" s="21"/>
      <c r="Q205" s="21"/>
      <c r="R205" s="21"/>
      <c r="S205" s="21"/>
      <c r="T205" s="21"/>
      <c r="U205" s="21"/>
      <c r="V205" s="21"/>
    </row>
    <row r="206" spans="1:22">
      <c r="A206" s="21"/>
      <c r="B206" s="21"/>
      <c r="C206" s="21"/>
      <c r="D206" s="21"/>
      <c r="E206" s="21"/>
      <c r="F206" s="21"/>
      <c r="G206" s="21"/>
      <c r="H206" s="21"/>
      <c r="I206" s="21"/>
      <c r="J206" s="21"/>
      <c r="K206" s="21"/>
      <c r="L206" s="21"/>
      <c r="M206" s="21"/>
      <c r="N206" s="21"/>
      <c r="O206" s="21"/>
      <c r="P206" s="21"/>
      <c r="Q206" s="21"/>
      <c r="R206" s="21"/>
      <c r="S206" s="21"/>
      <c r="T206" s="21"/>
      <c r="U206" s="21"/>
      <c r="V206" s="21"/>
    </row>
    <row r="207" spans="1:22">
      <c r="A207" s="21"/>
      <c r="B207" s="21"/>
      <c r="C207" s="21"/>
      <c r="D207" s="21"/>
      <c r="E207" s="21"/>
      <c r="F207" s="21"/>
      <c r="G207" s="21"/>
      <c r="H207" s="21"/>
      <c r="I207" s="21"/>
      <c r="J207" s="21"/>
      <c r="K207" s="21"/>
      <c r="L207" s="21"/>
      <c r="M207" s="21"/>
      <c r="N207" s="21"/>
      <c r="O207" s="21"/>
      <c r="P207" s="21"/>
      <c r="Q207" s="21"/>
      <c r="R207" s="21"/>
      <c r="S207" s="21"/>
      <c r="T207" s="21"/>
      <c r="U207" s="21"/>
      <c r="V207" s="21"/>
    </row>
    <row r="208" spans="1:22">
      <c r="A208" s="21"/>
      <c r="B208" s="21"/>
      <c r="C208" s="21"/>
      <c r="D208" s="21"/>
      <c r="E208" s="21"/>
      <c r="F208" s="21"/>
      <c r="G208" s="21"/>
      <c r="H208" s="21"/>
      <c r="I208" s="21"/>
      <c r="J208" s="21"/>
      <c r="K208" s="21"/>
      <c r="L208" s="21"/>
      <c r="M208" s="21"/>
      <c r="N208" s="21"/>
      <c r="O208" s="21"/>
      <c r="P208" s="21"/>
      <c r="Q208" s="21"/>
      <c r="R208" s="21"/>
      <c r="S208" s="21"/>
      <c r="T208" s="21"/>
      <c r="U208" s="21"/>
      <c r="V208" s="21"/>
    </row>
    <row r="209" spans="1:22">
      <c r="A209" s="21"/>
      <c r="B209" s="21"/>
      <c r="C209" s="21"/>
      <c r="D209" s="21"/>
      <c r="E209" s="21"/>
      <c r="F209" s="21"/>
      <c r="G209" s="21"/>
      <c r="H209" s="21"/>
      <c r="I209" s="21"/>
      <c r="J209" s="21"/>
      <c r="K209" s="21"/>
      <c r="L209" s="21"/>
      <c r="M209" s="21"/>
      <c r="N209" s="21"/>
      <c r="O209" s="21"/>
      <c r="P209" s="21"/>
      <c r="Q209" s="21"/>
      <c r="R209" s="21"/>
      <c r="S209" s="21"/>
      <c r="T209" s="21"/>
      <c r="U209" s="21"/>
      <c r="V209" s="21"/>
    </row>
    <row r="210" spans="1:22">
      <c r="A210" s="21"/>
      <c r="B210" s="21"/>
      <c r="C210" s="21"/>
      <c r="D210" s="21"/>
      <c r="E210" s="21"/>
      <c r="F210" s="21"/>
      <c r="G210" s="21"/>
      <c r="H210" s="21"/>
      <c r="I210" s="21"/>
      <c r="J210" s="21"/>
      <c r="K210" s="21"/>
      <c r="L210" s="21"/>
      <c r="M210" s="21"/>
      <c r="N210" s="21"/>
      <c r="O210" s="21"/>
      <c r="P210" s="21"/>
      <c r="Q210" s="21"/>
      <c r="R210" s="21"/>
      <c r="S210" s="21"/>
      <c r="T210" s="21"/>
      <c r="U210" s="21"/>
      <c r="V210" s="21"/>
    </row>
    <row r="211" spans="1:22">
      <c r="A211" s="21"/>
      <c r="B211" s="21"/>
      <c r="C211" s="21"/>
      <c r="D211" s="21"/>
      <c r="E211" s="21"/>
      <c r="F211" s="21"/>
      <c r="G211" s="21"/>
      <c r="H211" s="21"/>
      <c r="I211" s="21"/>
      <c r="J211" s="21"/>
      <c r="K211" s="21"/>
      <c r="L211" s="21"/>
      <c r="M211" s="21"/>
      <c r="N211" s="21"/>
      <c r="O211" s="21"/>
      <c r="P211" s="21"/>
      <c r="Q211" s="21"/>
      <c r="R211" s="21"/>
      <c r="S211" s="21"/>
      <c r="T211" s="21"/>
      <c r="U211" s="21"/>
      <c r="V211" s="21"/>
    </row>
    <row r="212" spans="1:22">
      <c r="A212" s="21"/>
      <c r="B212" s="21"/>
      <c r="C212" s="21"/>
      <c r="D212" s="21"/>
      <c r="E212" s="21"/>
      <c r="F212" s="21"/>
      <c r="G212" s="21"/>
      <c r="H212" s="21"/>
      <c r="I212" s="21"/>
      <c r="J212" s="21"/>
      <c r="K212" s="21"/>
      <c r="L212" s="21"/>
      <c r="M212" s="21"/>
      <c r="N212" s="21"/>
      <c r="O212" s="21"/>
      <c r="P212" s="21"/>
      <c r="Q212" s="21"/>
      <c r="R212" s="21"/>
      <c r="S212" s="21"/>
      <c r="T212" s="21"/>
      <c r="U212" s="21"/>
      <c r="V212" s="21"/>
    </row>
    <row r="213" spans="1:22">
      <c r="A213" s="21"/>
      <c r="B213" s="21"/>
      <c r="C213" s="21"/>
      <c r="D213" s="21"/>
      <c r="E213" s="21"/>
      <c r="F213" s="21"/>
      <c r="G213" s="21"/>
      <c r="H213" s="21"/>
      <c r="I213" s="21"/>
      <c r="J213" s="21"/>
      <c r="K213" s="21"/>
      <c r="L213" s="21"/>
      <c r="M213" s="21"/>
      <c r="N213" s="21"/>
      <c r="O213" s="21"/>
      <c r="P213" s="21"/>
      <c r="Q213" s="21"/>
      <c r="R213" s="21"/>
      <c r="S213" s="21"/>
      <c r="T213" s="21"/>
      <c r="U213" s="21"/>
      <c r="V213" s="21"/>
    </row>
    <row r="214" spans="1:22">
      <c r="A214" s="21"/>
      <c r="B214" s="21"/>
      <c r="C214" s="21"/>
      <c r="D214" s="21"/>
      <c r="E214" s="21"/>
      <c r="F214" s="21"/>
      <c r="G214" s="21"/>
      <c r="H214" s="21"/>
      <c r="I214" s="21"/>
      <c r="J214" s="21"/>
      <c r="K214" s="21"/>
      <c r="L214" s="21"/>
      <c r="M214" s="21"/>
      <c r="N214" s="21"/>
      <c r="O214" s="21"/>
      <c r="P214" s="21"/>
      <c r="Q214" s="21"/>
      <c r="R214" s="21"/>
      <c r="S214" s="21"/>
      <c r="T214" s="21"/>
      <c r="U214" s="21"/>
      <c r="V214" s="21"/>
    </row>
    <row r="215" spans="1:22">
      <c r="A215" s="21"/>
      <c r="B215" s="21"/>
      <c r="C215" s="21"/>
      <c r="D215" s="21"/>
      <c r="E215" s="21"/>
      <c r="F215" s="21"/>
      <c r="G215" s="21"/>
      <c r="H215" s="21"/>
      <c r="I215" s="21"/>
      <c r="J215" s="21"/>
      <c r="K215" s="21"/>
      <c r="L215" s="21"/>
      <c r="M215" s="21"/>
      <c r="N215" s="21"/>
      <c r="O215" s="21"/>
      <c r="P215" s="21"/>
      <c r="Q215" s="21"/>
      <c r="R215" s="21"/>
      <c r="S215" s="21"/>
      <c r="T215" s="21"/>
      <c r="U215" s="21"/>
      <c r="V215" s="21"/>
    </row>
    <row r="216" spans="1:22">
      <c r="A216" s="21"/>
      <c r="B216" s="21"/>
      <c r="C216" s="21"/>
      <c r="D216" s="21"/>
      <c r="E216" s="21"/>
      <c r="F216" s="21"/>
      <c r="G216" s="21"/>
      <c r="H216" s="21"/>
      <c r="I216" s="21"/>
      <c r="J216" s="21"/>
      <c r="K216" s="21"/>
      <c r="L216" s="21"/>
      <c r="M216" s="21"/>
      <c r="N216" s="21"/>
      <c r="O216" s="21"/>
      <c r="P216" s="21"/>
      <c r="Q216" s="21"/>
      <c r="R216" s="21"/>
      <c r="S216" s="21"/>
      <c r="T216" s="21"/>
      <c r="U216" s="21"/>
      <c r="V216" s="21"/>
    </row>
    <row r="217" spans="1:22">
      <c r="A217" s="21"/>
      <c r="B217" s="21"/>
      <c r="C217" s="21"/>
      <c r="D217" s="21"/>
      <c r="E217" s="21"/>
      <c r="F217" s="21"/>
      <c r="G217" s="21"/>
      <c r="H217" s="21"/>
      <c r="I217" s="21"/>
      <c r="J217" s="21"/>
      <c r="K217" s="21"/>
      <c r="L217" s="21"/>
      <c r="M217" s="21"/>
      <c r="N217" s="21"/>
      <c r="O217" s="21"/>
      <c r="P217" s="21"/>
      <c r="Q217" s="21"/>
      <c r="R217" s="21"/>
      <c r="S217" s="21"/>
      <c r="T217" s="21"/>
      <c r="U217" s="21"/>
      <c r="V217" s="21"/>
    </row>
    <row r="218" spans="1:22">
      <c r="A218" s="21"/>
      <c r="B218" s="21"/>
      <c r="C218" s="21"/>
      <c r="D218" s="21"/>
      <c r="E218" s="21"/>
      <c r="F218" s="21"/>
      <c r="G218" s="21"/>
      <c r="H218" s="21"/>
      <c r="I218" s="21"/>
      <c r="J218" s="21"/>
      <c r="K218" s="21"/>
      <c r="L218" s="21"/>
      <c r="M218" s="21"/>
      <c r="N218" s="21"/>
      <c r="O218" s="21"/>
      <c r="P218" s="21"/>
      <c r="Q218" s="21"/>
      <c r="R218" s="21"/>
      <c r="S218" s="21"/>
      <c r="T218" s="21"/>
      <c r="U218" s="21"/>
      <c r="V218" s="21"/>
    </row>
    <row r="219" spans="1:22">
      <c r="A219" s="21"/>
      <c r="B219" s="21"/>
      <c r="C219" s="21"/>
      <c r="D219" s="21"/>
      <c r="E219" s="21"/>
      <c r="F219" s="21"/>
      <c r="G219" s="21"/>
      <c r="H219" s="21"/>
      <c r="I219" s="21"/>
      <c r="J219" s="21"/>
      <c r="K219" s="21"/>
      <c r="L219" s="21"/>
      <c r="M219" s="21"/>
      <c r="N219" s="21"/>
      <c r="O219" s="21"/>
      <c r="P219" s="21"/>
      <c r="Q219" s="21"/>
      <c r="R219" s="21"/>
      <c r="S219" s="21"/>
      <c r="T219" s="21"/>
      <c r="U219" s="21"/>
      <c r="V219" s="21"/>
    </row>
    <row r="220" spans="1:22">
      <c r="A220" s="21"/>
      <c r="B220" s="21"/>
      <c r="C220" s="21"/>
      <c r="D220" s="21"/>
      <c r="E220" s="21"/>
      <c r="F220" s="21"/>
      <c r="G220" s="21"/>
      <c r="H220" s="21"/>
      <c r="I220" s="21"/>
      <c r="J220" s="21"/>
      <c r="K220" s="21"/>
      <c r="L220" s="21"/>
      <c r="M220" s="21"/>
      <c r="N220" s="21"/>
      <c r="O220" s="21"/>
      <c r="P220" s="21"/>
      <c r="Q220" s="21"/>
      <c r="R220" s="21"/>
      <c r="S220" s="21"/>
      <c r="T220" s="21"/>
      <c r="U220" s="21"/>
      <c r="V220" s="21"/>
    </row>
    <row r="221" spans="1:22">
      <c r="A221" s="21"/>
      <c r="B221" s="21"/>
      <c r="C221" s="21"/>
      <c r="D221" s="21"/>
      <c r="E221" s="21"/>
      <c r="F221" s="21"/>
      <c r="G221" s="21"/>
      <c r="H221" s="21"/>
      <c r="I221" s="21"/>
      <c r="J221" s="21"/>
      <c r="K221" s="21"/>
      <c r="L221" s="21"/>
      <c r="M221" s="21"/>
      <c r="N221" s="21"/>
      <c r="O221" s="21"/>
      <c r="P221" s="21"/>
      <c r="Q221" s="21"/>
      <c r="R221" s="21"/>
      <c r="S221" s="21"/>
      <c r="T221" s="21"/>
      <c r="U221" s="21"/>
      <c r="V221" s="21"/>
    </row>
    <row r="222" spans="1:22">
      <c r="A222" s="21"/>
      <c r="B222" s="21"/>
      <c r="C222" s="21"/>
      <c r="D222" s="21"/>
      <c r="E222" s="21"/>
      <c r="F222" s="21"/>
      <c r="G222" s="21"/>
      <c r="H222" s="21"/>
      <c r="I222" s="21"/>
      <c r="J222" s="21"/>
      <c r="K222" s="21"/>
      <c r="L222" s="21"/>
      <c r="M222" s="21"/>
      <c r="N222" s="21"/>
      <c r="O222" s="21"/>
      <c r="P222" s="21"/>
      <c r="Q222" s="21"/>
      <c r="R222" s="21"/>
      <c r="S222" s="21"/>
      <c r="T222" s="21"/>
      <c r="U222" s="21"/>
      <c r="V222" s="21"/>
    </row>
    <row r="223" spans="1:22">
      <c r="A223" s="21"/>
      <c r="B223" s="21"/>
      <c r="C223" s="21"/>
      <c r="D223" s="21"/>
      <c r="E223" s="21"/>
      <c r="F223" s="21"/>
      <c r="G223" s="21"/>
      <c r="H223" s="21"/>
      <c r="I223" s="21"/>
      <c r="J223" s="21"/>
      <c r="K223" s="21"/>
      <c r="L223" s="21"/>
      <c r="M223" s="21"/>
      <c r="N223" s="21"/>
      <c r="O223" s="21"/>
      <c r="P223" s="21"/>
      <c r="Q223" s="21"/>
      <c r="R223" s="21"/>
      <c r="S223" s="21"/>
      <c r="T223" s="21"/>
      <c r="U223" s="21"/>
      <c r="V223" s="21"/>
    </row>
    <row r="224" spans="1:22">
      <c r="A224" s="21"/>
      <c r="B224" s="21"/>
      <c r="C224" s="21"/>
      <c r="D224" s="21"/>
      <c r="E224" s="21"/>
      <c r="F224" s="21"/>
      <c r="G224" s="21"/>
      <c r="H224" s="21"/>
      <c r="I224" s="21"/>
      <c r="J224" s="21"/>
      <c r="K224" s="21"/>
      <c r="L224" s="21"/>
      <c r="M224" s="21"/>
      <c r="N224" s="21"/>
      <c r="O224" s="21"/>
      <c r="P224" s="21"/>
      <c r="Q224" s="21"/>
      <c r="R224" s="21"/>
      <c r="S224" s="21"/>
      <c r="T224" s="21"/>
      <c r="U224" s="21"/>
      <c r="V224" s="21"/>
    </row>
    <row r="225" spans="1:22">
      <c r="A225" s="21"/>
      <c r="B225" s="21"/>
      <c r="C225" s="21"/>
      <c r="D225" s="21"/>
      <c r="E225" s="21"/>
      <c r="F225" s="21"/>
      <c r="G225" s="21"/>
      <c r="H225" s="21"/>
      <c r="I225" s="21"/>
      <c r="J225" s="21"/>
      <c r="K225" s="21"/>
      <c r="L225" s="21"/>
      <c r="M225" s="21"/>
      <c r="N225" s="21"/>
      <c r="O225" s="21"/>
      <c r="P225" s="21"/>
      <c r="Q225" s="21"/>
      <c r="R225" s="21"/>
      <c r="S225" s="21"/>
      <c r="T225" s="21"/>
      <c r="U225" s="21"/>
      <c r="V225" s="21"/>
    </row>
    <row r="226" spans="1:22">
      <c r="A226" s="21"/>
      <c r="B226" s="21"/>
      <c r="C226" s="21"/>
      <c r="D226" s="21"/>
      <c r="E226" s="21"/>
      <c r="F226" s="21"/>
      <c r="G226" s="21"/>
      <c r="H226" s="21"/>
      <c r="I226" s="21"/>
      <c r="J226" s="21"/>
      <c r="K226" s="21"/>
      <c r="L226" s="21"/>
      <c r="M226" s="21"/>
      <c r="N226" s="21"/>
      <c r="O226" s="21"/>
      <c r="P226" s="21"/>
      <c r="Q226" s="21"/>
      <c r="R226" s="21"/>
      <c r="S226" s="21"/>
      <c r="T226" s="21"/>
      <c r="U226" s="21"/>
      <c r="V226" s="21"/>
    </row>
    <row r="227" spans="1:22">
      <c r="A227" s="21"/>
      <c r="B227" s="21"/>
      <c r="C227" s="21"/>
      <c r="D227" s="21"/>
      <c r="E227" s="21"/>
      <c r="F227" s="21"/>
      <c r="G227" s="21"/>
      <c r="H227" s="21"/>
      <c r="I227" s="21"/>
      <c r="J227" s="21"/>
      <c r="K227" s="21"/>
      <c r="L227" s="21"/>
      <c r="M227" s="21"/>
      <c r="N227" s="21"/>
      <c r="O227" s="21"/>
      <c r="P227" s="21"/>
      <c r="Q227" s="21"/>
      <c r="R227" s="21"/>
      <c r="S227" s="21"/>
      <c r="T227" s="21"/>
      <c r="U227" s="21"/>
      <c r="V227" s="21"/>
    </row>
    <row r="228" spans="1:22">
      <c r="A228" s="21"/>
      <c r="B228" s="21"/>
      <c r="C228" s="21"/>
      <c r="D228" s="21"/>
      <c r="E228" s="21"/>
      <c r="F228" s="21"/>
      <c r="G228" s="21"/>
      <c r="H228" s="21"/>
      <c r="I228" s="21"/>
      <c r="J228" s="21"/>
      <c r="K228" s="21"/>
      <c r="L228" s="21"/>
      <c r="M228" s="21"/>
      <c r="N228" s="21"/>
      <c r="O228" s="21"/>
      <c r="P228" s="21"/>
      <c r="Q228" s="21"/>
      <c r="R228" s="21"/>
      <c r="S228" s="21"/>
      <c r="T228" s="21"/>
      <c r="U228" s="21"/>
      <c r="V228" s="21"/>
    </row>
    <row r="229" spans="1:22">
      <c r="A229" s="21"/>
      <c r="B229" s="21"/>
      <c r="C229" s="21"/>
      <c r="D229" s="21"/>
      <c r="E229" s="21"/>
      <c r="F229" s="21"/>
      <c r="G229" s="21"/>
      <c r="H229" s="21"/>
      <c r="I229" s="21"/>
      <c r="J229" s="21"/>
      <c r="K229" s="21"/>
      <c r="L229" s="21"/>
      <c r="M229" s="21"/>
      <c r="N229" s="21"/>
      <c r="O229" s="21"/>
      <c r="P229" s="21"/>
      <c r="Q229" s="21"/>
      <c r="R229" s="21"/>
      <c r="S229" s="21"/>
      <c r="T229" s="21"/>
      <c r="U229" s="21"/>
      <c r="V229" s="21"/>
    </row>
    <row r="230" spans="1:22">
      <c r="A230" s="21"/>
      <c r="B230" s="21"/>
      <c r="C230" s="21"/>
      <c r="D230" s="21"/>
      <c r="E230" s="21"/>
      <c r="F230" s="21"/>
      <c r="G230" s="21"/>
      <c r="H230" s="21"/>
      <c r="I230" s="21"/>
      <c r="J230" s="21"/>
      <c r="K230" s="21"/>
      <c r="L230" s="21"/>
      <c r="M230" s="21"/>
      <c r="N230" s="21"/>
      <c r="O230" s="21"/>
      <c r="P230" s="21"/>
      <c r="Q230" s="21"/>
      <c r="R230" s="21"/>
      <c r="S230" s="21"/>
      <c r="T230" s="21"/>
      <c r="U230" s="21"/>
      <c r="V230" s="21"/>
    </row>
    <row r="231" spans="1:22">
      <c r="A231" s="21"/>
      <c r="B231" s="21"/>
      <c r="C231" s="21"/>
      <c r="D231" s="21"/>
      <c r="E231" s="21"/>
      <c r="F231" s="21"/>
      <c r="G231" s="21"/>
      <c r="H231" s="21"/>
      <c r="I231" s="21"/>
      <c r="J231" s="21"/>
      <c r="K231" s="21"/>
      <c r="L231" s="21"/>
      <c r="M231" s="21"/>
      <c r="N231" s="21"/>
      <c r="O231" s="21"/>
      <c r="P231" s="21"/>
      <c r="Q231" s="21"/>
      <c r="R231" s="21"/>
      <c r="S231" s="21"/>
      <c r="T231" s="21"/>
      <c r="U231" s="21"/>
      <c r="V231" s="21"/>
    </row>
    <row r="232" spans="1:22">
      <c r="A232" s="21"/>
      <c r="B232" s="21"/>
      <c r="C232" s="21"/>
      <c r="D232" s="21"/>
      <c r="E232" s="21"/>
      <c r="F232" s="21"/>
      <c r="G232" s="21"/>
      <c r="H232" s="21"/>
      <c r="I232" s="21"/>
      <c r="J232" s="21"/>
      <c r="K232" s="21"/>
      <c r="L232" s="21"/>
      <c r="M232" s="21"/>
      <c r="N232" s="21"/>
      <c r="O232" s="21"/>
      <c r="P232" s="21"/>
      <c r="Q232" s="21"/>
      <c r="R232" s="21"/>
      <c r="S232" s="21"/>
      <c r="T232" s="21"/>
      <c r="U232" s="21"/>
      <c r="V232" s="21"/>
    </row>
    <row r="233" spans="1:22">
      <c r="A233" s="21"/>
      <c r="B233" s="21"/>
      <c r="C233" s="21"/>
      <c r="D233" s="21"/>
      <c r="E233" s="21"/>
      <c r="F233" s="21"/>
      <c r="G233" s="21"/>
      <c r="H233" s="21"/>
      <c r="I233" s="21"/>
      <c r="J233" s="21"/>
      <c r="K233" s="21"/>
      <c r="L233" s="21"/>
      <c r="M233" s="21"/>
      <c r="N233" s="21"/>
      <c r="O233" s="21"/>
      <c r="P233" s="21"/>
      <c r="Q233" s="21"/>
      <c r="R233" s="21"/>
      <c r="S233" s="21"/>
      <c r="T233" s="21"/>
      <c r="U233" s="21"/>
      <c r="V233" s="21"/>
    </row>
    <row r="234" spans="1:22">
      <c r="A234" s="21"/>
      <c r="B234" s="21"/>
      <c r="C234" s="21"/>
      <c r="D234" s="21"/>
      <c r="E234" s="21"/>
      <c r="F234" s="21"/>
      <c r="G234" s="21"/>
      <c r="H234" s="21"/>
      <c r="I234" s="21"/>
      <c r="J234" s="21"/>
      <c r="K234" s="21"/>
      <c r="L234" s="21"/>
      <c r="M234" s="21"/>
      <c r="N234" s="21"/>
      <c r="O234" s="21"/>
      <c r="P234" s="21"/>
      <c r="Q234" s="21"/>
      <c r="R234" s="21"/>
      <c r="S234" s="21"/>
      <c r="T234" s="21"/>
      <c r="U234" s="21"/>
      <c r="V234" s="21"/>
    </row>
    <row r="235" spans="1:22">
      <c r="A235" s="21"/>
      <c r="B235" s="21"/>
      <c r="C235" s="21"/>
      <c r="D235" s="21"/>
      <c r="E235" s="21"/>
      <c r="F235" s="21"/>
      <c r="G235" s="21"/>
      <c r="H235" s="21"/>
      <c r="I235" s="21"/>
      <c r="J235" s="21"/>
      <c r="K235" s="21"/>
      <c r="L235" s="21"/>
      <c r="M235" s="21"/>
      <c r="N235" s="21"/>
      <c r="O235" s="21"/>
      <c r="P235" s="21"/>
      <c r="Q235" s="21"/>
      <c r="R235" s="21"/>
      <c r="S235" s="21"/>
      <c r="T235" s="21"/>
      <c r="U235" s="21"/>
      <c r="V235" s="21"/>
    </row>
    <row r="236" spans="1:22">
      <c r="A236" s="21"/>
      <c r="B236" s="21"/>
      <c r="C236" s="21"/>
      <c r="D236" s="21"/>
      <c r="E236" s="21"/>
      <c r="F236" s="21"/>
      <c r="G236" s="21"/>
      <c r="H236" s="21"/>
      <c r="I236" s="21"/>
      <c r="J236" s="21"/>
      <c r="K236" s="21"/>
      <c r="L236" s="21"/>
      <c r="M236" s="21"/>
      <c r="N236" s="21"/>
      <c r="O236" s="21"/>
      <c r="P236" s="21"/>
      <c r="Q236" s="21"/>
      <c r="R236" s="21"/>
      <c r="S236" s="21"/>
      <c r="T236" s="21"/>
      <c r="U236" s="21"/>
      <c r="V236" s="21"/>
    </row>
    <row r="237" spans="1:22">
      <c r="A237" s="21"/>
      <c r="B237" s="21"/>
      <c r="C237" s="21"/>
      <c r="D237" s="21"/>
      <c r="E237" s="21"/>
      <c r="F237" s="21"/>
      <c r="G237" s="21"/>
      <c r="H237" s="21"/>
      <c r="I237" s="21"/>
      <c r="J237" s="21"/>
      <c r="K237" s="21"/>
      <c r="L237" s="21"/>
      <c r="M237" s="21"/>
      <c r="N237" s="21"/>
      <c r="O237" s="21"/>
      <c r="P237" s="21"/>
      <c r="Q237" s="21"/>
      <c r="R237" s="21"/>
      <c r="S237" s="21"/>
      <c r="T237" s="21"/>
      <c r="U237" s="21"/>
      <c r="V237" s="21"/>
    </row>
    <row r="238" spans="1:22">
      <c r="A238" s="21"/>
      <c r="B238" s="21"/>
      <c r="C238" s="21"/>
      <c r="D238" s="21"/>
      <c r="E238" s="21"/>
      <c r="F238" s="21"/>
      <c r="G238" s="21"/>
      <c r="H238" s="21"/>
      <c r="I238" s="21"/>
      <c r="J238" s="21"/>
      <c r="K238" s="21"/>
      <c r="L238" s="21"/>
      <c r="M238" s="21"/>
      <c r="N238" s="21"/>
      <c r="O238" s="21"/>
      <c r="P238" s="21"/>
      <c r="Q238" s="21"/>
      <c r="R238" s="21"/>
      <c r="S238" s="21"/>
      <c r="T238" s="21"/>
      <c r="U238" s="21"/>
      <c r="V238" s="21"/>
    </row>
    <row r="239" spans="1:22">
      <c r="A239" s="21"/>
      <c r="B239" s="21"/>
      <c r="C239" s="21"/>
      <c r="D239" s="21"/>
      <c r="E239" s="21"/>
      <c r="F239" s="21"/>
      <c r="G239" s="21"/>
      <c r="H239" s="21"/>
      <c r="I239" s="21"/>
      <c r="J239" s="21"/>
      <c r="K239" s="21"/>
      <c r="L239" s="21"/>
      <c r="M239" s="21"/>
      <c r="N239" s="21"/>
      <c r="O239" s="21"/>
      <c r="P239" s="21"/>
      <c r="Q239" s="21"/>
      <c r="R239" s="21"/>
      <c r="S239" s="21"/>
      <c r="T239" s="21"/>
      <c r="U239" s="21"/>
      <c r="V239" s="21"/>
    </row>
    <row r="240" spans="1:22">
      <c r="A240" s="21"/>
      <c r="B240" s="21"/>
      <c r="C240" s="21"/>
      <c r="D240" s="21"/>
      <c r="E240" s="21"/>
      <c r="F240" s="21"/>
      <c r="G240" s="21"/>
      <c r="H240" s="21"/>
      <c r="I240" s="21"/>
      <c r="J240" s="21"/>
      <c r="K240" s="21"/>
      <c r="L240" s="21"/>
      <c r="M240" s="21"/>
      <c r="N240" s="21"/>
      <c r="O240" s="21"/>
      <c r="P240" s="21"/>
      <c r="Q240" s="21"/>
      <c r="R240" s="21"/>
      <c r="S240" s="21"/>
      <c r="T240" s="21"/>
      <c r="U240" s="21"/>
      <c r="V240" s="21"/>
    </row>
    <row r="241" spans="1:22">
      <c r="A241" s="21"/>
      <c r="B241" s="21"/>
      <c r="C241" s="21"/>
      <c r="D241" s="21"/>
      <c r="E241" s="21"/>
      <c r="F241" s="21"/>
      <c r="G241" s="21"/>
      <c r="H241" s="21"/>
      <c r="I241" s="21"/>
      <c r="J241" s="21"/>
      <c r="K241" s="21"/>
      <c r="L241" s="21"/>
      <c r="M241" s="21"/>
      <c r="N241" s="21"/>
      <c r="O241" s="21"/>
      <c r="P241" s="21"/>
      <c r="Q241" s="21"/>
      <c r="R241" s="21"/>
      <c r="S241" s="21"/>
      <c r="T241" s="21"/>
      <c r="U241" s="21"/>
      <c r="V241" s="21"/>
    </row>
    <row r="242" spans="1:22">
      <c r="A242" s="21"/>
      <c r="B242" s="21"/>
      <c r="C242" s="21"/>
      <c r="D242" s="21"/>
      <c r="E242" s="21"/>
      <c r="F242" s="21"/>
      <c r="G242" s="21"/>
      <c r="H242" s="21"/>
      <c r="I242" s="21"/>
      <c r="J242" s="21"/>
      <c r="K242" s="21"/>
      <c r="L242" s="21"/>
      <c r="M242" s="21"/>
      <c r="N242" s="21"/>
      <c r="O242" s="21"/>
      <c r="P242" s="21"/>
      <c r="Q242" s="21"/>
      <c r="R242" s="21"/>
      <c r="S242" s="21"/>
      <c r="T242" s="21"/>
      <c r="U242" s="21"/>
      <c r="V242" s="21"/>
    </row>
    <row r="243" spans="1:22">
      <c r="A243" s="21"/>
      <c r="B243" s="21"/>
      <c r="C243" s="21"/>
      <c r="D243" s="21"/>
      <c r="E243" s="21"/>
      <c r="F243" s="21"/>
      <c r="G243" s="21"/>
      <c r="H243" s="21"/>
      <c r="I243" s="21"/>
      <c r="J243" s="21"/>
      <c r="K243" s="21"/>
      <c r="L243" s="21"/>
      <c r="M243" s="21"/>
      <c r="N243" s="21"/>
      <c r="O243" s="21"/>
      <c r="P243" s="21"/>
      <c r="Q243" s="21"/>
      <c r="R243" s="21"/>
      <c r="S243" s="21"/>
      <c r="T243" s="21"/>
      <c r="U243" s="21"/>
      <c r="V243" s="21"/>
    </row>
    <row r="244" spans="1:22">
      <c r="A244" s="21"/>
      <c r="B244" s="21"/>
      <c r="C244" s="21"/>
      <c r="D244" s="21"/>
      <c r="E244" s="21"/>
      <c r="F244" s="21"/>
      <c r="G244" s="21"/>
      <c r="H244" s="21"/>
      <c r="I244" s="21"/>
      <c r="J244" s="21"/>
      <c r="K244" s="21"/>
      <c r="L244" s="21"/>
      <c r="M244" s="21"/>
      <c r="N244" s="21"/>
      <c r="O244" s="21"/>
      <c r="P244" s="21"/>
      <c r="Q244" s="21"/>
      <c r="R244" s="21"/>
      <c r="S244" s="21"/>
      <c r="T244" s="21"/>
      <c r="U244" s="21"/>
      <c r="V244" s="21"/>
    </row>
    <row r="245" spans="1:22">
      <c r="A245" s="21"/>
      <c r="B245" s="21"/>
      <c r="C245" s="21"/>
      <c r="D245" s="21"/>
      <c r="E245" s="21"/>
      <c r="F245" s="21"/>
      <c r="G245" s="21"/>
      <c r="H245" s="21"/>
      <c r="I245" s="21"/>
      <c r="J245" s="21"/>
      <c r="K245" s="21"/>
      <c r="L245" s="21"/>
      <c r="M245" s="21"/>
      <c r="N245" s="21"/>
      <c r="O245" s="21"/>
      <c r="P245" s="21"/>
      <c r="Q245" s="21"/>
      <c r="R245" s="21"/>
      <c r="S245" s="21"/>
      <c r="T245" s="21"/>
      <c r="U245" s="21"/>
      <c r="V245" s="21"/>
    </row>
    <row r="246" spans="1:22">
      <c r="A246" s="21"/>
      <c r="B246" s="21"/>
      <c r="C246" s="21"/>
      <c r="D246" s="21"/>
      <c r="E246" s="21"/>
      <c r="F246" s="21"/>
      <c r="G246" s="21"/>
      <c r="H246" s="21"/>
      <c r="I246" s="21"/>
      <c r="J246" s="21"/>
      <c r="K246" s="21"/>
      <c r="L246" s="21"/>
      <c r="M246" s="21"/>
      <c r="N246" s="21"/>
      <c r="O246" s="21"/>
      <c r="P246" s="21"/>
      <c r="Q246" s="21"/>
      <c r="R246" s="21"/>
      <c r="S246" s="21"/>
      <c r="T246" s="21"/>
      <c r="U246" s="21"/>
      <c r="V246" s="21"/>
    </row>
    <row r="247" spans="1:22">
      <c r="A247" s="21"/>
      <c r="B247" s="21"/>
      <c r="C247" s="21"/>
      <c r="D247" s="21"/>
      <c r="E247" s="21"/>
      <c r="F247" s="21"/>
      <c r="G247" s="21"/>
      <c r="H247" s="21"/>
      <c r="I247" s="21"/>
      <c r="J247" s="21"/>
      <c r="K247" s="21"/>
      <c r="L247" s="21"/>
      <c r="M247" s="21"/>
      <c r="N247" s="21"/>
      <c r="O247" s="21"/>
      <c r="P247" s="21"/>
      <c r="Q247" s="21"/>
      <c r="R247" s="21"/>
      <c r="S247" s="21"/>
      <c r="T247" s="21"/>
      <c r="U247" s="21"/>
      <c r="V247" s="21"/>
    </row>
    <row r="248" spans="1:22">
      <c r="A248" s="21"/>
      <c r="B248" s="21"/>
      <c r="C248" s="21"/>
      <c r="D248" s="21"/>
      <c r="E248" s="21"/>
      <c r="F248" s="21"/>
      <c r="G248" s="21"/>
      <c r="H248" s="21"/>
      <c r="I248" s="21"/>
      <c r="J248" s="21"/>
      <c r="K248" s="21"/>
      <c r="L248" s="21"/>
      <c r="M248" s="21"/>
      <c r="N248" s="21"/>
      <c r="O248" s="21"/>
      <c r="P248" s="21"/>
      <c r="Q248" s="21"/>
      <c r="R248" s="21"/>
      <c r="S248" s="21"/>
      <c r="T248" s="21"/>
      <c r="U248" s="21"/>
      <c r="V248" s="21"/>
    </row>
    <row r="249" spans="1:22">
      <c r="A249" s="21"/>
      <c r="B249" s="21"/>
      <c r="C249" s="21"/>
      <c r="D249" s="21"/>
      <c r="E249" s="21"/>
      <c r="F249" s="21"/>
      <c r="G249" s="21"/>
      <c r="H249" s="21"/>
      <c r="I249" s="21"/>
      <c r="J249" s="21"/>
      <c r="K249" s="21"/>
      <c r="L249" s="21"/>
      <c r="M249" s="21"/>
      <c r="N249" s="21"/>
      <c r="O249" s="21"/>
      <c r="P249" s="21"/>
      <c r="Q249" s="21"/>
      <c r="R249" s="21"/>
      <c r="S249" s="21"/>
      <c r="T249" s="21"/>
      <c r="U249" s="21"/>
      <c r="V249" s="21"/>
    </row>
    <row r="250" spans="1:22">
      <c r="A250" s="21"/>
      <c r="B250" s="21"/>
      <c r="C250" s="21"/>
      <c r="D250" s="21"/>
      <c r="E250" s="21"/>
      <c r="F250" s="21"/>
      <c r="G250" s="21"/>
      <c r="H250" s="21"/>
      <c r="I250" s="21"/>
      <c r="J250" s="21"/>
      <c r="K250" s="21"/>
      <c r="L250" s="21"/>
      <c r="M250" s="21"/>
      <c r="N250" s="21"/>
      <c r="O250" s="21"/>
      <c r="P250" s="21"/>
      <c r="Q250" s="21"/>
      <c r="R250" s="21"/>
      <c r="S250" s="21"/>
      <c r="T250" s="21"/>
      <c r="U250" s="21"/>
      <c r="V250" s="21"/>
    </row>
    <row r="251" spans="1:22">
      <c r="A251" s="21"/>
      <c r="B251" s="21"/>
      <c r="C251" s="21"/>
      <c r="D251" s="21"/>
      <c r="E251" s="21"/>
      <c r="F251" s="21"/>
      <c r="G251" s="21"/>
      <c r="H251" s="21"/>
      <c r="I251" s="21"/>
      <c r="J251" s="21"/>
      <c r="K251" s="21"/>
      <c r="L251" s="21"/>
      <c r="M251" s="21"/>
      <c r="N251" s="21"/>
      <c r="O251" s="21"/>
      <c r="P251" s="21"/>
      <c r="Q251" s="21"/>
      <c r="R251" s="21"/>
      <c r="S251" s="21"/>
      <c r="T251" s="21"/>
      <c r="U251" s="21"/>
      <c r="V251" s="21"/>
    </row>
    <row r="252" spans="1:22">
      <c r="A252" s="21"/>
      <c r="B252" s="21"/>
      <c r="C252" s="21"/>
      <c r="D252" s="21"/>
      <c r="E252" s="21"/>
      <c r="F252" s="21"/>
      <c r="G252" s="21"/>
      <c r="H252" s="21"/>
      <c r="I252" s="21"/>
      <c r="J252" s="21"/>
      <c r="K252" s="21"/>
      <c r="L252" s="21"/>
      <c r="M252" s="21"/>
      <c r="N252" s="21"/>
      <c r="O252" s="21"/>
      <c r="P252" s="21"/>
      <c r="Q252" s="21"/>
      <c r="R252" s="21"/>
      <c r="S252" s="21"/>
      <c r="T252" s="21"/>
      <c r="U252" s="21"/>
      <c r="V252" s="21"/>
    </row>
    <row r="253" spans="1:22">
      <c r="A253" s="21"/>
      <c r="B253" s="21"/>
      <c r="C253" s="21"/>
      <c r="D253" s="21"/>
      <c r="E253" s="21"/>
      <c r="F253" s="21"/>
      <c r="G253" s="21"/>
      <c r="H253" s="21"/>
      <c r="I253" s="21"/>
      <c r="J253" s="21"/>
      <c r="K253" s="21"/>
      <c r="L253" s="21"/>
      <c r="M253" s="21"/>
      <c r="N253" s="21"/>
      <c r="O253" s="21"/>
      <c r="P253" s="21"/>
      <c r="Q253" s="21"/>
      <c r="R253" s="21"/>
      <c r="S253" s="21"/>
      <c r="T253" s="21"/>
      <c r="U253" s="21"/>
      <c r="V253" s="21"/>
    </row>
    <row r="254" spans="1:22">
      <c r="A254" s="21"/>
      <c r="B254" s="21"/>
      <c r="C254" s="21"/>
      <c r="D254" s="21"/>
      <c r="E254" s="21"/>
      <c r="F254" s="21"/>
      <c r="G254" s="21"/>
      <c r="H254" s="21"/>
      <c r="I254" s="21"/>
      <c r="J254" s="21"/>
      <c r="K254" s="21"/>
      <c r="L254" s="21"/>
      <c r="M254" s="21"/>
      <c r="N254" s="21"/>
      <c r="O254" s="21"/>
      <c r="P254" s="21"/>
      <c r="Q254" s="21"/>
      <c r="R254" s="21"/>
      <c r="S254" s="21"/>
      <c r="T254" s="21"/>
      <c r="U254" s="21"/>
      <c r="V254" s="21"/>
    </row>
    <row r="255" spans="1:22">
      <c r="A255" s="21"/>
      <c r="B255" s="21"/>
      <c r="C255" s="21"/>
      <c r="D255" s="21"/>
      <c r="E255" s="21"/>
      <c r="F255" s="21"/>
      <c r="G255" s="21"/>
      <c r="H255" s="21"/>
      <c r="I255" s="21"/>
      <c r="J255" s="21"/>
      <c r="K255" s="21"/>
      <c r="L255" s="21"/>
      <c r="M255" s="21"/>
      <c r="N255" s="21"/>
      <c r="O255" s="21"/>
      <c r="P255" s="21"/>
      <c r="Q255" s="21"/>
      <c r="R255" s="21"/>
      <c r="S255" s="21"/>
      <c r="T255" s="21"/>
      <c r="U255" s="21"/>
      <c r="V255" s="21"/>
    </row>
    <row r="256" spans="1:22">
      <c r="A256" s="21"/>
      <c r="B256" s="21"/>
      <c r="C256" s="21"/>
      <c r="D256" s="21"/>
      <c r="E256" s="21"/>
      <c r="F256" s="21"/>
      <c r="G256" s="21"/>
      <c r="H256" s="21"/>
      <c r="I256" s="21"/>
      <c r="J256" s="21"/>
      <c r="K256" s="21"/>
      <c r="L256" s="21"/>
      <c r="M256" s="21"/>
      <c r="N256" s="21"/>
      <c r="O256" s="21"/>
      <c r="P256" s="21"/>
      <c r="Q256" s="21"/>
      <c r="R256" s="21"/>
      <c r="S256" s="21"/>
      <c r="T256" s="21"/>
      <c r="U256" s="21"/>
      <c r="V256" s="21"/>
    </row>
    <row r="257" spans="1:22">
      <c r="A257" s="21"/>
      <c r="B257" s="21"/>
      <c r="C257" s="21"/>
      <c r="D257" s="21"/>
      <c r="E257" s="21"/>
      <c r="F257" s="21"/>
      <c r="G257" s="21"/>
      <c r="H257" s="21"/>
      <c r="I257" s="21"/>
      <c r="J257" s="21"/>
      <c r="K257" s="21"/>
      <c r="L257" s="21"/>
      <c r="M257" s="21"/>
      <c r="N257" s="21"/>
      <c r="O257" s="21"/>
      <c r="P257" s="21"/>
      <c r="Q257" s="21"/>
      <c r="R257" s="21"/>
      <c r="S257" s="21"/>
      <c r="T257" s="21"/>
      <c r="U257" s="21"/>
      <c r="V257" s="21"/>
    </row>
    <row r="258" spans="1:22">
      <c r="A258" s="21"/>
      <c r="B258" s="21"/>
      <c r="C258" s="21"/>
      <c r="D258" s="21"/>
      <c r="E258" s="21"/>
      <c r="F258" s="21"/>
      <c r="G258" s="21"/>
      <c r="H258" s="21"/>
      <c r="I258" s="21"/>
      <c r="J258" s="21"/>
      <c r="K258" s="21"/>
      <c r="L258" s="21"/>
      <c r="M258" s="21"/>
      <c r="N258" s="21"/>
      <c r="O258" s="21"/>
      <c r="P258" s="21"/>
      <c r="Q258" s="21"/>
      <c r="R258" s="21"/>
      <c r="S258" s="21"/>
      <c r="T258" s="21"/>
      <c r="U258" s="21"/>
      <c r="V258" s="21"/>
    </row>
    <row r="259" spans="1:22">
      <c r="A259" s="21"/>
      <c r="B259" s="21"/>
      <c r="C259" s="21"/>
      <c r="D259" s="21"/>
      <c r="E259" s="21"/>
      <c r="F259" s="21"/>
      <c r="G259" s="21"/>
      <c r="H259" s="21"/>
      <c r="I259" s="21"/>
      <c r="J259" s="21"/>
      <c r="K259" s="21"/>
      <c r="L259" s="21"/>
      <c r="M259" s="21"/>
      <c r="N259" s="21"/>
      <c r="O259" s="21"/>
      <c r="P259" s="21"/>
      <c r="Q259" s="21"/>
      <c r="R259" s="21"/>
      <c r="S259" s="21"/>
      <c r="T259" s="21"/>
      <c r="U259" s="21"/>
      <c r="V259" s="21"/>
    </row>
    <row r="260" spans="1:22">
      <c r="A260" s="21"/>
      <c r="B260" s="21"/>
      <c r="C260" s="21"/>
      <c r="D260" s="21"/>
      <c r="E260" s="21"/>
      <c r="F260" s="21"/>
      <c r="G260" s="21"/>
      <c r="H260" s="21"/>
      <c r="I260" s="21"/>
      <c r="J260" s="21"/>
      <c r="K260" s="21"/>
      <c r="L260" s="21"/>
      <c r="M260" s="21"/>
      <c r="N260" s="21"/>
      <c r="O260" s="21"/>
      <c r="P260" s="21"/>
      <c r="Q260" s="21"/>
      <c r="R260" s="21"/>
      <c r="S260" s="21"/>
      <c r="T260" s="21"/>
      <c r="U260" s="21"/>
      <c r="V260" s="21"/>
    </row>
    <row r="261" spans="1:22">
      <c r="A261" s="21"/>
      <c r="B261" s="21"/>
      <c r="C261" s="21"/>
      <c r="D261" s="21"/>
      <c r="E261" s="21"/>
      <c r="F261" s="21"/>
      <c r="G261" s="21"/>
      <c r="H261" s="21"/>
      <c r="I261" s="21"/>
      <c r="J261" s="21"/>
      <c r="K261" s="21"/>
      <c r="L261" s="21"/>
      <c r="M261" s="21"/>
      <c r="N261" s="21"/>
      <c r="O261" s="21"/>
      <c r="P261" s="21"/>
      <c r="Q261" s="21"/>
      <c r="R261" s="21"/>
      <c r="S261" s="21"/>
      <c r="T261" s="21"/>
      <c r="U261" s="21"/>
      <c r="V261" s="21"/>
    </row>
    <row r="262" spans="1:22">
      <c r="A262" s="21"/>
      <c r="B262" s="21"/>
      <c r="C262" s="21"/>
      <c r="D262" s="21"/>
      <c r="E262" s="21"/>
      <c r="F262" s="21"/>
      <c r="G262" s="21"/>
      <c r="H262" s="21"/>
      <c r="I262" s="21"/>
      <c r="J262" s="21"/>
      <c r="K262" s="21"/>
      <c r="L262" s="21"/>
      <c r="M262" s="21"/>
      <c r="N262" s="21"/>
      <c r="O262" s="21"/>
      <c r="P262" s="21"/>
      <c r="Q262" s="21"/>
      <c r="R262" s="21"/>
      <c r="S262" s="21"/>
      <c r="T262" s="21"/>
      <c r="U262" s="21"/>
      <c r="V262" s="21"/>
    </row>
    <row r="263" spans="1:22">
      <c r="A263" s="21"/>
      <c r="B263" s="21"/>
      <c r="C263" s="21"/>
      <c r="D263" s="21"/>
      <c r="E263" s="21"/>
      <c r="F263" s="21"/>
      <c r="G263" s="21"/>
      <c r="H263" s="21"/>
      <c r="I263" s="21"/>
      <c r="J263" s="21"/>
      <c r="K263" s="21"/>
      <c r="L263" s="21"/>
      <c r="M263" s="21"/>
      <c r="N263" s="21"/>
      <c r="O263" s="21"/>
      <c r="P263" s="21"/>
      <c r="Q263" s="21"/>
      <c r="R263" s="21"/>
      <c r="S263" s="21"/>
      <c r="T263" s="21"/>
      <c r="U263" s="21"/>
      <c r="V263" s="21"/>
    </row>
    <row r="264" spans="1:22">
      <c r="A264" s="21"/>
      <c r="B264" s="21"/>
      <c r="C264" s="21"/>
      <c r="D264" s="21"/>
      <c r="E264" s="21"/>
      <c r="F264" s="21"/>
      <c r="G264" s="21"/>
      <c r="H264" s="21"/>
      <c r="I264" s="21"/>
      <c r="J264" s="21"/>
      <c r="K264" s="21"/>
      <c r="L264" s="21"/>
      <c r="M264" s="21"/>
      <c r="N264" s="21"/>
      <c r="O264" s="21"/>
      <c r="P264" s="21"/>
      <c r="Q264" s="21"/>
      <c r="R264" s="21"/>
      <c r="S264" s="21"/>
      <c r="T264" s="21"/>
      <c r="U264" s="21"/>
      <c r="V264" s="21"/>
    </row>
    <row r="265" spans="1:22">
      <c r="A265" s="21"/>
      <c r="B265" s="21"/>
      <c r="C265" s="21"/>
      <c r="D265" s="21"/>
      <c r="E265" s="21"/>
      <c r="F265" s="21"/>
      <c r="G265" s="21"/>
      <c r="H265" s="21"/>
      <c r="I265" s="21"/>
      <c r="J265" s="21"/>
      <c r="K265" s="21"/>
      <c r="L265" s="21"/>
      <c r="M265" s="21"/>
      <c r="N265" s="21"/>
      <c r="O265" s="21"/>
      <c r="P265" s="21"/>
      <c r="Q265" s="21"/>
      <c r="R265" s="21"/>
      <c r="S265" s="21"/>
      <c r="T265" s="21"/>
      <c r="U265" s="21"/>
      <c r="V265" s="21"/>
    </row>
    <row r="266" spans="1:22">
      <c r="A266" s="21"/>
      <c r="B266" s="21"/>
      <c r="C266" s="21"/>
      <c r="D266" s="21"/>
      <c r="E266" s="21"/>
      <c r="F266" s="21"/>
      <c r="G266" s="21"/>
      <c r="H266" s="21"/>
      <c r="I266" s="21"/>
      <c r="J266" s="21"/>
      <c r="K266" s="21"/>
      <c r="L266" s="21"/>
      <c r="M266" s="21"/>
      <c r="N266" s="21"/>
      <c r="O266" s="21"/>
      <c r="P266" s="21"/>
      <c r="Q266" s="21"/>
      <c r="R266" s="21"/>
      <c r="S266" s="21"/>
      <c r="T266" s="21"/>
      <c r="U266" s="21"/>
      <c r="V266" s="21"/>
    </row>
    <row r="267" spans="1:22">
      <c r="A267" s="21"/>
      <c r="B267" s="21"/>
      <c r="C267" s="21"/>
      <c r="D267" s="21"/>
      <c r="E267" s="21"/>
      <c r="F267" s="21"/>
      <c r="G267" s="21"/>
      <c r="H267" s="21"/>
      <c r="I267" s="21"/>
      <c r="J267" s="21"/>
      <c r="K267" s="21"/>
      <c r="L267" s="21"/>
      <c r="M267" s="21"/>
      <c r="N267" s="21"/>
      <c r="O267" s="21"/>
      <c r="P267" s="21"/>
      <c r="Q267" s="21"/>
      <c r="R267" s="21"/>
      <c r="S267" s="21"/>
      <c r="T267" s="21"/>
      <c r="U267" s="21"/>
      <c r="V267" s="21"/>
    </row>
    <row r="268" spans="1:22">
      <c r="A268" s="21"/>
      <c r="B268" s="21"/>
      <c r="C268" s="21"/>
      <c r="D268" s="21"/>
      <c r="E268" s="21"/>
      <c r="F268" s="21"/>
      <c r="G268" s="21"/>
      <c r="H268" s="21"/>
      <c r="I268" s="21"/>
      <c r="J268" s="21"/>
      <c r="K268" s="21"/>
      <c r="L268" s="21"/>
      <c r="M268" s="21"/>
      <c r="N268" s="21"/>
      <c r="O268" s="21"/>
      <c r="P268" s="21"/>
      <c r="Q268" s="21"/>
      <c r="R268" s="21"/>
      <c r="S268" s="21"/>
      <c r="T268" s="21"/>
      <c r="U268" s="21"/>
      <c r="V268" s="21"/>
    </row>
    <row r="269" spans="1:22">
      <c r="A269" s="21"/>
      <c r="B269" s="21"/>
      <c r="C269" s="21"/>
      <c r="D269" s="21"/>
      <c r="E269" s="21"/>
      <c r="F269" s="21"/>
      <c r="G269" s="21"/>
      <c r="H269" s="21"/>
      <c r="I269" s="21"/>
      <c r="J269" s="21"/>
      <c r="K269" s="21"/>
      <c r="L269" s="21"/>
      <c r="M269" s="21"/>
      <c r="N269" s="21"/>
      <c r="O269" s="21"/>
      <c r="P269" s="21"/>
      <c r="Q269" s="21"/>
      <c r="R269" s="21"/>
      <c r="S269" s="21"/>
      <c r="T269" s="21"/>
      <c r="U269" s="21"/>
      <c r="V269" s="21"/>
    </row>
    <row r="270" spans="1:22">
      <c r="A270" s="21"/>
      <c r="B270" s="21"/>
      <c r="C270" s="21"/>
      <c r="D270" s="21"/>
      <c r="E270" s="21"/>
      <c r="F270" s="21"/>
      <c r="G270" s="21"/>
      <c r="H270" s="21"/>
      <c r="I270" s="21"/>
      <c r="J270" s="21"/>
      <c r="K270" s="21"/>
      <c r="L270" s="21"/>
      <c r="M270" s="21"/>
      <c r="N270" s="21"/>
      <c r="O270" s="21"/>
      <c r="P270" s="21"/>
      <c r="Q270" s="21"/>
      <c r="R270" s="21"/>
      <c r="S270" s="21"/>
      <c r="T270" s="21"/>
      <c r="U270" s="21"/>
      <c r="V270" s="21"/>
    </row>
    <row r="271" spans="1:22">
      <c r="A271" s="21"/>
      <c r="B271" s="21"/>
      <c r="C271" s="21"/>
      <c r="D271" s="21"/>
      <c r="E271" s="21"/>
      <c r="F271" s="21"/>
      <c r="G271" s="21"/>
      <c r="H271" s="21"/>
      <c r="I271" s="21"/>
      <c r="J271" s="21"/>
      <c r="K271" s="21"/>
      <c r="L271" s="21"/>
      <c r="M271" s="21"/>
      <c r="N271" s="21"/>
      <c r="O271" s="21"/>
      <c r="P271" s="21"/>
      <c r="Q271" s="21"/>
      <c r="R271" s="21"/>
      <c r="S271" s="21"/>
      <c r="T271" s="21"/>
      <c r="U271" s="21"/>
      <c r="V271" s="21"/>
    </row>
    <row r="272" spans="1:22">
      <c r="A272" s="21"/>
      <c r="B272" s="21"/>
      <c r="C272" s="21"/>
      <c r="D272" s="21"/>
      <c r="E272" s="21"/>
      <c r="F272" s="21"/>
      <c r="G272" s="21"/>
      <c r="H272" s="21"/>
      <c r="I272" s="21"/>
      <c r="J272" s="21"/>
      <c r="K272" s="21"/>
      <c r="L272" s="21"/>
      <c r="M272" s="21"/>
      <c r="N272" s="21"/>
      <c r="O272" s="21"/>
      <c r="P272" s="21"/>
      <c r="Q272" s="21"/>
      <c r="R272" s="21"/>
      <c r="S272" s="21"/>
      <c r="T272" s="21"/>
      <c r="U272" s="21"/>
      <c r="V272" s="21"/>
    </row>
    <row r="273" spans="1:22">
      <c r="A273" s="21"/>
      <c r="B273" s="21"/>
      <c r="C273" s="21"/>
      <c r="D273" s="21"/>
      <c r="E273" s="21"/>
      <c r="F273" s="21"/>
      <c r="G273" s="21"/>
      <c r="H273" s="21"/>
      <c r="I273" s="21"/>
      <c r="J273" s="21"/>
      <c r="K273" s="21"/>
      <c r="L273" s="21"/>
      <c r="M273" s="21"/>
      <c r="N273" s="21"/>
      <c r="O273" s="21"/>
      <c r="P273" s="21"/>
      <c r="Q273" s="21"/>
      <c r="R273" s="21"/>
      <c r="S273" s="21"/>
      <c r="T273" s="21"/>
      <c r="U273" s="21"/>
      <c r="V273" s="21"/>
    </row>
    <row r="274" spans="1:22">
      <c r="A274" s="21"/>
      <c r="B274" s="21"/>
      <c r="C274" s="21"/>
      <c r="D274" s="21"/>
      <c r="E274" s="21"/>
      <c r="F274" s="21"/>
      <c r="G274" s="21"/>
      <c r="H274" s="21"/>
      <c r="I274" s="21"/>
      <c r="J274" s="21"/>
      <c r="K274" s="21"/>
      <c r="L274" s="21"/>
      <c r="M274" s="21"/>
      <c r="N274" s="21"/>
      <c r="O274" s="21"/>
      <c r="P274" s="21"/>
      <c r="Q274" s="21"/>
      <c r="R274" s="21"/>
      <c r="S274" s="21"/>
      <c r="T274" s="21"/>
      <c r="U274" s="21"/>
      <c r="V274" s="21"/>
    </row>
    <row r="275" spans="1:22">
      <c r="A275" s="21"/>
      <c r="B275" s="21"/>
      <c r="C275" s="21"/>
      <c r="D275" s="21"/>
      <c r="E275" s="21"/>
      <c r="F275" s="21"/>
      <c r="G275" s="21"/>
      <c r="H275" s="21"/>
      <c r="I275" s="21"/>
      <c r="J275" s="21"/>
      <c r="K275" s="21"/>
      <c r="L275" s="21"/>
      <c r="M275" s="21"/>
      <c r="N275" s="21"/>
      <c r="O275" s="21"/>
      <c r="P275" s="21"/>
      <c r="Q275" s="21"/>
      <c r="R275" s="21"/>
      <c r="S275" s="21"/>
      <c r="T275" s="21"/>
      <c r="U275" s="21"/>
      <c r="V275" s="21"/>
    </row>
    <row r="276" spans="1:22">
      <c r="A276" s="21"/>
      <c r="B276" s="21"/>
      <c r="C276" s="21"/>
      <c r="D276" s="21"/>
      <c r="E276" s="21"/>
      <c r="F276" s="21"/>
      <c r="G276" s="21"/>
      <c r="H276" s="21"/>
      <c r="I276" s="21"/>
      <c r="J276" s="21"/>
      <c r="K276" s="21"/>
      <c r="L276" s="21"/>
      <c r="M276" s="21"/>
      <c r="N276" s="21"/>
      <c r="O276" s="21"/>
      <c r="P276" s="21"/>
      <c r="Q276" s="21"/>
      <c r="R276" s="21"/>
      <c r="S276" s="21"/>
      <c r="T276" s="21"/>
      <c r="U276" s="21"/>
      <c r="V276" s="21"/>
    </row>
    <row r="277" spans="1:22">
      <c r="A277" s="21"/>
      <c r="B277" s="21"/>
      <c r="C277" s="21"/>
      <c r="D277" s="21"/>
      <c r="E277" s="21"/>
      <c r="F277" s="21"/>
      <c r="G277" s="21"/>
      <c r="H277" s="21"/>
      <c r="I277" s="21"/>
      <c r="J277" s="21"/>
      <c r="K277" s="21"/>
      <c r="L277" s="21"/>
      <c r="M277" s="21"/>
      <c r="N277" s="21"/>
      <c r="O277" s="21"/>
      <c r="P277" s="21"/>
      <c r="Q277" s="21"/>
      <c r="R277" s="21"/>
      <c r="S277" s="21"/>
      <c r="T277" s="21"/>
      <c r="U277" s="21"/>
      <c r="V277" s="21"/>
    </row>
    <row r="278" spans="1:22">
      <c r="A278" s="21"/>
      <c r="B278" s="21"/>
      <c r="C278" s="21"/>
      <c r="D278" s="21"/>
      <c r="E278" s="21"/>
      <c r="F278" s="21"/>
      <c r="G278" s="21"/>
      <c r="H278" s="21"/>
      <c r="I278" s="21"/>
      <c r="J278" s="21"/>
      <c r="K278" s="21"/>
      <c r="L278" s="21"/>
      <c r="M278" s="21"/>
      <c r="N278" s="21"/>
      <c r="O278" s="21"/>
      <c r="P278" s="21"/>
      <c r="Q278" s="21"/>
      <c r="R278" s="21"/>
      <c r="S278" s="21"/>
      <c r="T278" s="21"/>
      <c r="U278" s="21"/>
      <c r="V278" s="21"/>
    </row>
    <row r="279" spans="1:22">
      <c r="A279" s="21"/>
      <c r="B279" s="21"/>
      <c r="C279" s="21"/>
      <c r="D279" s="21"/>
      <c r="E279" s="21"/>
      <c r="F279" s="21"/>
      <c r="G279" s="21"/>
      <c r="H279" s="21"/>
      <c r="I279" s="21"/>
      <c r="J279" s="21"/>
      <c r="K279" s="21"/>
      <c r="L279" s="21"/>
      <c r="M279" s="21"/>
      <c r="N279" s="21"/>
      <c r="O279" s="21"/>
      <c r="P279" s="21"/>
      <c r="Q279" s="21"/>
      <c r="R279" s="21"/>
      <c r="S279" s="21"/>
      <c r="T279" s="21"/>
      <c r="U279" s="21"/>
      <c r="V279" s="21"/>
    </row>
    <row r="280" spans="1:22">
      <c r="A280" s="21"/>
      <c r="B280" s="21"/>
      <c r="C280" s="21"/>
      <c r="D280" s="21"/>
      <c r="E280" s="21"/>
      <c r="F280" s="21"/>
      <c r="G280" s="21"/>
      <c r="H280" s="21"/>
      <c r="I280" s="21"/>
      <c r="J280" s="21"/>
      <c r="K280" s="21"/>
      <c r="L280" s="21"/>
      <c r="M280" s="21"/>
      <c r="N280" s="21"/>
      <c r="O280" s="21"/>
      <c r="P280" s="21"/>
      <c r="Q280" s="21"/>
      <c r="R280" s="21"/>
      <c r="S280" s="21"/>
      <c r="T280" s="21"/>
      <c r="U280" s="21"/>
      <c r="V280" s="21"/>
    </row>
    <row r="281" spans="1:22">
      <c r="A281" s="21"/>
      <c r="B281" s="21"/>
      <c r="C281" s="21"/>
      <c r="D281" s="21"/>
      <c r="E281" s="21"/>
      <c r="F281" s="21"/>
      <c r="G281" s="21"/>
      <c r="H281" s="21"/>
      <c r="I281" s="21"/>
      <c r="J281" s="21"/>
      <c r="K281" s="21"/>
      <c r="L281" s="21"/>
      <c r="M281" s="21"/>
      <c r="N281" s="21"/>
      <c r="O281" s="21"/>
      <c r="P281" s="21"/>
      <c r="Q281" s="21"/>
      <c r="R281" s="21"/>
      <c r="S281" s="21"/>
      <c r="T281" s="21"/>
      <c r="U281" s="21"/>
      <c r="V281" s="21"/>
    </row>
    <row r="282" spans="1:22">
      <c r="A282" s="21"/>
      <c r="B282" s="21"/>
      <c r="C282" s="21"/>
      <c r="D282" s="21"/>
      <c r="E282" s="21"/>
      <c r="F282" s="21"/>
      <c r="G282" s="21"/>
      <c r="H282" s="21"/>
      <c r="I282" s="21"/>
      <c r="J282" s="21"/>
      <c r="K282" s="21"/>
      <c r="L282" s="21"/>
      <c r="M282" s="21"/>
      <c r="N282" s="21"/>
      <c r="O282" s="21"/>
      <c r="P282" s="21"/>
      <c r="Q282" s="21"/>
      <c r="R282" s="21"/>
      <c r="S282" s="21"/>
      <c r="T282" s="21"/>
      <c r="U282" s="21"/>
      <c r="V282" s="21"/>
    </row>
    <row r="283" spans="1:22">
      <c r="A283" s="21"/>
      <c r="B283" s="21"/>
      <c r="C283" s="21"/>
      <c r="D283" s="21"/>
      <c r="E283" s="21"/>
      <c r="F283" s="21"/>
      <c r="G283" s="21"/>
      <c r="H283" s="21"/>
      <c r="I283" s="21"/>
      <c r="J283" s="21"/>
      <c r="K283" s="21"/>
      <c r="L283" s="21"/>
      <c r="M283" s="21"/>
      <c r="N283" s="21"/>
      <c r="O283" s="21"/>
      <c r="P283" s="21"/>
      <c r="Q283" s="21"/>
      <c r="R283" s="21"/>
      <c r="S283" s="21"/>
      <c r="T283" s="21"/>
      <c r="U283" s="21"/>
      <c r="V283" s="21"/>
    </row>
    <row r="284" spans="1:22">
      <c r="A284" s="21"/>
      <c r="B284" s="21"/>
      <c r="C284" s="21"/>
      <c r="D284" s="21"/>
      <c r="E284" s="21"/>
      <c r="F284" s="21"/>
      <c r="G284" s="21"/>
      <c r="H284" s="21"/>
      <c r="I284" s="21"/>
      <c r="J284" s="21"/>
      <c r="K284" s="21"/>
      <c r="L284" s="21"/>
      <c r="M284" s="21"/>
      <c r="N284" s="21"/>
      <c r="O284" s="21"/>
      <c r="P284" s="21"/>
      <c r="Q284" s="21"/>
      <c r="R284" s="21"/>
      <c r="S284" s="21"/>
      <c r="T284" s="21"/>
      <c r="U284" s="21"/>
      <c r="V284" s="21"/>
    </row>
    <row r="285" spans="1:22">
      <c r="A285" s="21"/>
      <c r="B285" s="21"/>
      <c r="C285" s="21"/>
      <c r="D285" s="21"/>
      <c r="E285" s="21"/>
      <c r="F285" s="21"/>
      <c r="G285" s="21"/>
      <c r="H285" s="21"/>
      <c r="I285" s="21"/>
      <c r="J285" s="21"/>
      <c r="K285" s="21"/>
      <c r="L285" s="21"/>
      <c r="M285" s="21"/>
      <c r="N285" s="21"/>
      <c r="O285" s="21"/>
      <c r="P285" s="21"/>
      <c r="Q285" s="21"/>
      <c r="R285" s="21"/>
      <c r="S285" s="21"/>
      <c r="T285" s="21"/>
      <c r="U285" s="21"/>
      <c r="V285" s="21"/>
    </row>
    <row r="286" spans="1:22">
      <c r="A286" s="21"/>
      <c r="B286" s="21"/>
      <c r="C286" s="21"/>
      <c r="D286" s="21"/>
      <c r="E286" s="21"/>
      <c r="F286" s="21"/>
      <c r="G286" s="21"/>
      <c r="H286" s="21"/>
      <c r="I286" s="21"/>
      <c r="J286" s="21"/>
      <c r="K286" s="21"/>
      <c r="L286" s="21"/>
      <c r="M286" s="21"/>
      <c r="N286" s="21"/>
      <c r="O286" s="21"/>
      <c r="P286" s="21"/>
      <c r="Q286" s="21"/>
      <c r="R286" s="21"/>
      <c r="S286" s="21"/>
      <c r="T286" s="21"/>
      <c r="U286" s="21"/>
      <c r="V286" s="21"/>
    </row>
    <row r="287" spans="1:22">
      <c r="A287" s="21"/>
      <c r="B287" s="21"/>
      <c r="C287" s="21"/>
      <c r="D287" s="21"/>
      <c r="E287" s="21"/>
      <c r="F287" s="21"/>
      <c r="G287" s="21"/>
      <c r="H287" s="21"/>
      <c r="I287" s="21"/>
      <c r="J287" s="21"/>
      <c r="K287" s="21"/>
      <c r="L287" s="21"/>
      <c r="M287" s="21"/>
      <c r="N287" s="21"/>
      <c r="O287" s="21"/>
      <c r="P287" s="21"/>
      <c r="Q287" s="21"/>
      <c r="R287" s="21"/>
      <c r="S287" s="21"/>
      <c r="T287" s="21"/>
      <c r="U287" s="21"/>
      <c r="V287" s="21"/>
    </row>
    <row r="288" spans="1:22">
      <c r="A288" s="21"/>
      <c r="B288" s="21"/>
      <c r="C288" s="21"/>
      <c r="D288" s="21"/>
      <c r="E288" s="21"/>
      <c r="F288" s="21"/>
      <c r="G288" s="21"/>
      <c r="H288" s="21"/>
      <c r="I288" s="21"/>
      <c r="J288" s="21"/>
      <c r="K288" s="21"/>
      <c r="L288" s="21"/>
      <c r="M288" s="21"/>
      <c r="N288" s="21"/>
      <c r="O288" s="21"/>
      <c r="P288" s="21"/>
      <c r="Q288" s="21"/>
      <c r="R288" s="21"/>
      <c r="S288" s="21"/>
      <c r="T288" s="21"/>
      <c r="U288" s="21"/>
      <c r="V288" s="21"/>
    </row>
    <row r="289" spans="1:22">
      <c r="A289" s="21"/>
      <c r="B289" s="21"/>
      <c r="C289" s="21"/>
      <c r="D289" s="21"/>
      <c r="E289" s="21"/>
      <c r="F289" s="21"/>
      <c r="G289" s="21"/>
      <c r="H289" s="21"/>
      <c r="I289" s="21"/>
      <c r="J289" s="21"/>
      <c r="K289" s="21"/>
      <c r="L289" s="21"/>
      <c r="M289" s="21"/>
      <c r="N289" s="21"/>
      <c r="O289" s="21"/>
      <c r="P289" s="21"/>
      <c r="Q289" s="21"/>
      <c r="R289" s="21"/>
      <c r="S289" s="21"/>
      <c r="T289" s="21"/>
      <c r="U289" s="21"/>
      <c r="V289" s="21"/>
    </row>
    <row r="290" spans="1:22">
      <c r="A290" s="21"/>
      <c r="B290" s="21"/>
      <c r="C290" s="21"/>
      <c r="D290" s="21"/>
      <c r="E290" s="21"/>
      <c r="F290" s="21"/>
      <c r="G290" s="21"/>
      <c r="H290" s="21"/>
      <c r="I290" s="21"/>
      <c r="J290" s="21"/>
      <c r="K290" s="21"/>
      <c r="L290" s="21"/>
      <c r="M290" s="21"/>
      <c r="N290" s="21"/>
      <c r="O290" s="21"/>
      <c r="P290" s="21"/>
      <c r="Q290" s="21"/>
      <c r="R290" s="21"/>
      <c r="S290" s="21"/>
      <c r="T290" s="21"/>
      <c r="U290" s="21"/>
      <c r="V290" s="21"/>
    </row>
    <row r="291" spans="1:22">
      <c r="A291" s="21"/>
      <c r="B291" s="21"/>
      <c r="C291" s="21"/>
      <c r="D291" s="21"/>
      <c r="E291" s="21"/>
      <c r="F291" s="21"/>
      <c r="G291" s="21"/>
      <c r="H291" s="21"/>
      <c r="I291" s="21"/>
      <c r="J291" s="21"/>
      <c r="K291" s="21"/>
      <c r="L291" s="21"/>
      <c r="M291" s="21"/>
      <c r="N291" s="21"/>
      <c r="O291" s="21"/>
      <c r="P291" s="21"/>
      <c r="Q291" s="21"/>
      <c r="R291" s="21"/>
      <c r="S291" s="21"/>
      <c r="T291" s="21"/>
      <c r="U291" s="21"/>
      <c r="V291" s="21"/>
    </row>
    <row r="292" spans="1:22">
      <c r="A292" s="21"/>
      <c r="B292" s="21"/>
      <c r="C292" s="21"/>
      <c r="D292" s="21"/>
      <c r="E292" s="21"/>
      <c r="F292" s="21"/>
      <c r="G292" s="21"/>
      <c r="H292" s="21"/>
      <c r="I292" s="21"/>
      <c r="J292" s="21"/>
      <c r="K292" s="21"/>
      <c r="L292" s="21"/>
      <c r="M292" s="21"/>
      <c r="N292" s="21"/>
      <c r="O292" s="21"/>
      <c r="P292" s="21"/>
      <c r="Q292" s="21"/>
      <c r="R292" s="21"/>
      <c r="S292" s="21"/>
      <c r="T292" s="21"/>
      <c r="U292" s="21"/>
      <c r="V292" s="21"/>
    </row>
    <row r="293" spans="1:22">
      <c r="A293" s="21"/>
      <c r="B293" s="21"/>
      <c r="C293" s="21"/>
      <c r="D293" s="21"/>
      <c r="E293" s="21"/>
      <c r="F293" s="21"/>
      <c r="G293" s="21"/>
      <c r="H293" s="21"/>
      <c r="I293" s="21"/>
      <c r="J293" s="21"/>
      <c r="K293" s="21"/>
      <c r="L293" s="21"/>
      <c r="M293" s="21"/>
      <c r="N293" s="21"/>
      <c r="O293" s="21"/>
      <c r="P293" s="21"/>
      <c r="Q293" s="21"/>
      <c r="R293" s="21"/>
      <c r="S293" s="21"/>
      <c r="T293" s="21"/>
      <c r="U293" s="21"/>
      <c r="V293" s="21"/>
    </row>
    <row r="294" spans="1:22">
      <c r="A294" s="21"/>
      <c r="B294" s="21"/>
      <c r="C294" s="21"/>
      <c r="D294" s="21"/>
      <c r="E294" s="21"/>
      <c r="F294" s="21"/>
      <c r="G294" s="21"/>
      <c r="H294" s="21"/>
      <c r="I294" s="21"/>
      <c r="J294" s="21"/>
      <c r="K294" s="21"/>
      <c r="L294" s="21"/>
      <c r="M294" s="21"/>
      <c r="N294" s="21"/>
      <c r="O294" s="21"/>
      <c r="P294" s="21"/>
      <c r="Q294" s="21"/>
      <c r="R294" s="21"/>
      <c r="S294" s="21"/>
      <c r="T294" s="21"/>
      <c r="U294" s="21"/>
      <c r="V294" s="21"/>
    </row>
    <row r="295" spans="1:22">
      <c r="A295" s="21"/>
      <c r="B295" s="21"/>
      <c r="C295" s="21"/>
      <c r="D295" s="21"/>
      <c r="E295" s="21"/>
      <c r="F295" s="21"/>
      <c r="G295" s="21"/>
      <c r="H295" s="21"/>
      <c r="I295" s="21"/>
      <c r="J295" s="21"/>
      <c r="K295" s="21"/>
      <c r="L295" s="21"/>
      <c r="M295" s="21"/>
      <c r="N295" s="21"/>
      <c r="O295" s="21"/>
      <c r="P295" s="21"/>
      <c r="Q295" s="21"/>
      <c r="R295" s="21"/>
      <c r="S295" s="21"/>
      <c r="T295" s="21"/>
      <c r="U295" s="21"/>
      <c r="V295" s="21"/>
    </row>
    <row r="296" spans="1:22">
      <c r="A296" s="21"/>
      <c r="B296" s="21"/>
      <c r="C296" s="21"/>
      <c r="D296" s="21"/>
      <c r="E296" s="21"/>
      <c r="F296" s="21"/>
      <c r="G296" s="21"/>
      <c r="H296" s="21"/>
      <c r="I296" s="21"/>
      <c r="J296" s="21"/>
      <c r="K296" s="21"/>
      <c r="L296" s="21"/>
      <c r="M296" s="21"/>
      <c r="N296" s="21"/>
      <c r="O296" s="21"/>
      <c r="P296" s="21"/>
      <c r="Q296" s="21"/>
      <c r="R296" s="21"/>
      <c r="S296" s="21"/>
      <c r="T296" s="21"/>
      <c r="U296" s="21"/>
      <c r="V296" s="21"/>
    </row>
    <row r="297" spans="1:22">
      <c r="A297" s="21"/>
      <c r="B297" s="21"/>
      <c r="C297" s="21"/>
      <c r="D297" s="21"/>
      <c r="E297" s="21"/>
      <c r="F297" s="21"/>
      <c r="G297" s="21"/>
      <c r="H297" s="21"/>
      <c r="I297" s="21"/>
      <c r="J297" s="21"/>
      <c r="K297" s="21"/>
      <c r="L297" s="21"/>
      <c r="M297" s="21"/>
      <c r="N297" s="21"/>
      <c r="O297" s="21"/>
      <c r="P297" s="21"/>
      <c r="Q297" s="21"/>
      <c r="R297" s="21"/>
      <c r="S297" s="21"/>
      <c r="T297" s="21"/>
      <c r="U297" s="21"/>
      <c r="V297" s="21"/>
    </row>
    <row r="298" spans="1:22">
      <c r="A298" s="21"/>
      <c r="B298" s="21"/>
      <c r="C298" s="21"/>
      <c r="D298" s="21"/>
      <c r="E298" s="21"/>
      <c r="F298" s="21"/>
      <c r="G298" s="21"/>
      <c r="H298" s="21"/>
      <c r="I298" s="21"/>
      <c r="J298" s="21"/>
      <c r="K298" s="21"/>
      <c r="L298" s="21"/>
      <c r="M298" s="21"/>
      <c r="N298" s="21"/>
      <c r="O298" s="21"/>
      <c r="P298" s="21"/>
      <c r="Q298" s="21"/>
      <c r="R298" s="21"/>
      <c r="S298" s="21"/>
      <c r="T298" s="21"/>
      <c r="U298" s="21"/>
      <c r="V298" s="21"/>
    </row>
    <row r="299" spans="1:22">
      <c r="A299" s="21"/>
      <c r="B299" s="21"/>
      <c r="C299" s="21"/>
      <c r="D299" s="21"/>
      <c r="E299" s="21"/>
      <c r="F299" s="21"/>
      <c r="G299" s="21"/>
      <c r="H299" s="21"/>
      <c r="I299" s="21"/>
      <c r="J299" s="21"/>
      <c r="K299" s="21"/>
      <c r="L299" s="21"/>
      <c r="M299" s="21"/>
      <c r="N299" s="21"/>
      <c r="O299" s="21"/>
      <c r="P299" s="21"/>
      <c r="Q299" s="21"/>
      <c r="R299" s="21"/>
      <c r="S299" s="21"/>
      <c r="T299" s="21"/>
      <c r="U299" s="21"/>
      <c r="V299" s="21"/>
    </row>
    <row r="300" spans="1:22">
      <c r="A300" s="21"/>
      <c r="B300" s="21"/>
      <c r="C300" s="21"/>
      <c r="D300" s="21"/>
      <c r="E300" s="21"/>
      <c r="F300" s="21"/>
      <c r="G300" s="21"/>
      <c r="H300" s="21"/>
      <c r="I300" s="21"/>
      <c r="J300" s="21"/>
      <c r="K300" s="21"/>
      <c r="L300" s="21"/>
      <c r="M300" s="21"/>
      <c r="N300" s="21"/>
      <c r="O300" s="21"/>
      <c r="P300" s="21"/>
      <c r="Q300" s="21"/>
      <c r="R300" s="21"/>
      <c r="S300" s="21"/>
      <c r="T300" s="21"/>
      <c r="U300" s="21"/>
      <c r="V300" s="21"/>
    </row>
    <row r="301" spans="1:22">
      <c r="A301" s="21"/>
      <c r="B301" s="21"/>
      <c r="C301" s="21"/>
      <c r="D301" s="21"/>
      <c r="E301" s="21"/>
      <c r="F301" s="21"/>
      <c r="G301" s="21"/>
      <c r="H301" s="21"/>
      <c r="I301" s="21"/>
      <c r="J301" s="21"/>
      <c r="K301" s="21"/>
      <c r="L301" s="21"/>
      <c r="M301" s="21"/>
      <c r="N301" s="21"/>
      <c r="O301" s="21"/>
      <c r="P301" s="21"/>
      <c r="Q301" s="21"/>
      <c r="R301" s="21"/>
      <c r="S301" s="21"/>
      <c r="T301" s="21"/>
      <c r="U301" s="21"/>
      <c r="V301" s="21"/>
    </row>
    <row r="302" spans="1:22">
      <c r="A302" s="21"/>
      <c r="B302" s="21"/>
      <c r="C302" s="21"/>
      <c r="D302" s="21"/>
      <c r="E302" s="21"/>
      <c r="F302" s="21"/>
      <c r="G302" s="21"/>
      <c r="H302" s="21"/>
      <c r="I302" s="21"/>
      <c r="J302" s="21"/>
      <c r="K302" s="21"/>
      <c r="L302" s="21"/>
      <c r="M302" s="21"/>
      <c r="N302" s="21"/>
      <c r="O302" s="21"/>
      <c r="P302" s="21"/>
      <c r="Q302" s="21"/>
      <c r="R302" s="21"/>
      <c r="S302" s="21"/>
      <c r="T302" s="21"/>
      <c r="U302" s="21"/>
      <c r="V302" s="21"/>
    </row>
    <row r="303" spans="1:22">
      <c r="A303" s="21"/>
      <c r="B303" s="21"/>
      <c r="C303" s="21"/>
      <c r="D303" s="21"/>
      <c r="E303" s="21"/>
      <c r="F303" s="21"/>
      <c r="G303" s="21"/>
      <c r="H303" s="21"/>
      <c r="I303" s="21"/>
      <c r="J303" s="21"/>
      <c r="K303" s="21"/>
      <c r="L303" s="21"/>
      <c r="M303" s="21"/>
      <c r="N303" s="21"/>
      <c r="O303" s="21"/>
      <c r="P303" s="21"/>
      <c r="Q303" s="21"/>
      <c r="R303" s="21"/>
      <c r="S303" s="21"/>
      <c r="T303" s="21"/>
      <c r="U303" s="21"/>
      <c r="V303" s="21"/>
    </row>
    <row r="304" spans="1:22">
      <c r="A304" s="21"/>
      <c r="B304" s="21"/>
      <c r="C304" s="21"/>
      <c r="D304" s="21"/>
      <c r="E304" s="21"/>
      <c r="F304" s="21"/>
      <c r="G304" s="21"/>
      <c r="H304" s="21"/>
      <c r="I304" s="21"/>
      <c r="J304" s="21"/>
      <c r="K304" s="21"/>
      <c r="L304" s="21"/>
      <c r="M304" s="21"/>
      <c r="N304" s="21"/>
      <c r="O304" s="21"/>
      <c r="P304" s="21"/>
      <c r="Q304" s="21"/>
      <c r="R304" s="21"/>
      <c r="S304" s="21"/>
      <c r="T304" s="21"/>
      <c r="U304" s="21"/>
      <c r="V304" s="21"/>
    </row>
    <row r="305" spans="1:22">
      <c r="A305" s="21"/>
      <c r="B305" s="21"/>
      <c r="C305" s="21"/>
      <c r="D305" s="21"/>
      <c r="E305" s="21"/>
      <c r="F305" s="21"/>
      <c r="G305" s="21"/>
      <c r="H305" s="21"/>
      <c r="I305" s="21"/>
      <c r="J305" s="21"/>
      <c r="K305" s="21"/>
      <c r="L305" s="21"/>
      <c r="M305" s="21"/>
      <c r="N305" s="21"/>
      <c r="O305" s="21"/>
      <c r="P305" s="21"/>
      <c r="Q305" s="21"/>
      <c r="R305" s="21"/>
      <c r="S305" s="21"/>
      <c r="T305" s="21"/>
      <c r="U305" s="21"/>
      <c r="V305" s="21"/>
    </row>
    <row r="306" spans="1:22">
      <c r="A306" s="21"/>
      <c r="B306" s="21"/>
      <c r="C306" s="21"/>
      <c r="D306" s="21"/>
      <c r="E306" s="21"/>
      <c r="F306" s="21"/>
      <c r="G306" s="21"/>
      <c r="H306" s="21"/>
      <c r="I306" s="21"/>
      <c r="J306" s="21"/>
      <c r="K306" s="21"/>
      <c r="L306" s="21"/>
      <c r="M306" s="21"/>
      <c r="N306" s="21"/>
      <c r="O306" s="21"/>
      <c r="P306" s="21"/>
      <c r="Q306" s="21"/>
      <c r="R306" s="21"/>
      <c r="S306" s="21"/>
      <c r="T306" s="21"/>
      <c r="U306" s="21"/>
      <c r="V306" s="21"/>
    </row>
    <row r="307" spans="1:22">
      <c r="A307" s="21"/>
      <c r="B307" s="21"/>
      <c r="C307" s="21"/>
      <c r="D307" s="21"/>
      <c r="E307" s="21"/>
      <c r="F307" s="21"/>
      <c r="G307" s="21"/>
      <c r="H307" s="21"/>
      <c r="I307" s="21"/>
      <c r="J307" s="21"/>
      <c r="K307" s="21"/>
      <c r="L307" s="21"/>
      <c r="M307" s="21"/>
      <c r="N307" s="21"/>
      <c r="O307" s="21"/>
      <c r="P307" s="21"/>
      <c r="Q307" s="21"/>
      <c r="R307" s="21"/>
      <c r="S307" s="21"/>
      <c r="T307" s="21"/>
      <c r="U307" s="21"/>
      <c r="V307" s="21"/>
    </row>
    <row r="308" spans="1:22">
      <c r="A308" s="21"/>
      <c r="B308" s="21"/>
      <c r="C308" s="21"/>
      <c r="D308" s="21"/>
      <c r="E308" s="21"/>
      <c r="F308" s="21"/>
      <c r="G308" s="21"/>
      <c r="H308" s="21"/>
      <c r="I308" s="21"/>
      <c r="J308" s="21"/>
      <c r="K308" s="21"/>
      <c r="L308" s="21"/>
      <c r="M308" s="21"/>
      <c r="N308" s="21"/>
      <c r="O308" s="21"/>
      <c r="P308" s="21"/>
      <c r="Q308" s="21"/>
      <c r="R308" s="21"/>
      <c r="S308" s="21"/>
      <c r="T308" s="21"/>
      <c r="U308" s="21"/>
      <c r="V308" s="21"/>
    </row>
    <row r="309" spans="1:22">
      <c r="A309" s="21"/>
      <c r="B309" s="21"/>
      <c r="C309" s="21"/>
      <c r="D309" s="21"/>
      <c r="E309" s="21"/>
      <c r="F309" s="21"/>
      <c r="G309" s="21"/>
      <c r="H309" s="21"/>
      <c r="I309" s="21"/>
      <c r="J309" s="21"/>
      <c r="K309" s="21"/>
      <c r="L309" s="21"/>
      <c r="M309" s="21"/>
      <c r="N309" s="21"/>
      <c r="O309" s="21"/>
      <c r="P309" s="21"/>
      <c r="Q309" s="21"/>
      <c r="R309" s="21"/>
      <c r="S309" s="21"/>
      <c r="T309" s="21"/>
      <c r="U309" s="21"/>
      <c r="V309" s="21"/>
    </row>
    <row r="310" spans="1:22">
      <c r="A310" s="21"/>
      <c r="B310" s="21"/>
      <c r="C310" s="21"/>
      <c r="D310" s="21"/>
      <c r="E310" s="21"/>
      <c r="F310" s="21"/>
      <c r="G310" s="21"/>
      <c r="H310" s="21"/>
      <c r="I310" s="21"/>
      <c r="J310" s="21"/>
      <c r="K310" s="21"/>
      <c r="L310" s="21"/>
      <c r="M310" s="21"/>
      <c r="N310" s="21"/>
      <c r="O310" s="21"/>
      <c r="P310" s="21"/>
      <c r="Q310" s="21"/>
      <c r="R310" s="21"/>
      <c r="S310" s="21"/>
      <c r="T310" s="21"/>
      <c r="U310" s="21"/>
      <c r="V310" s="21"/>
    </row>
    <row r="311" spans="1:22">
      <c r="A311" s="21"/>
      <c r="B311" s="21"/>
      <c r="C311" s="21"/>
      <c r="D311" s="21"/>
      <c r="E311" s="21"/>
      <c r="F311" s="21"/>
      <c r="G311" s="21"/>
      <c r="H311" s="21"/>
      <c r="I311" s="21"/>
      <c r="J311" s="21"/>
      <c r="K311" s="21"/>
      <c r="L311" s="21"/>
      <c r="M311" s="21"/>
      <c r="N311" s="21"/>
      <c r="O311" s="21"/>
      <c r="P311" s="21"/>
      <c r="Q311" s="21"/>
      <c r="R311" s="21"/>
      <c r="S311" s="21"/>
      <c r="T311" s="21"/>
      <c r="U311" s="21"/>
      <c r="V311" s="21"/>
    </row>
    <row r="312" spans="1:22">
      <c r="A312" s="21"/>
      <c r="B312" s="21"/>
      <c r="C312" s="21"/>
      <c r="D312" s="21"/>
      <c r="E312" s="21"/>
      <c r="F312" s="21"/>
      <c r="G312" s="21"/>
      <c r="H312" s="21"/>
      <c r="I312" s="21"/>
      <c r="J312" s="21"/>
      <c r="K312" s="21"/>
      <c r="L312" s="21"/>
      <c r="M312" s="21"/>
      <c r="N312" s="21"/>
      <c r="O312" s="21"/>
      <c r="P312" s="21"/>
      <c r="Q312" s="21"/>
      <c r="R312" s="21"/>
      <c r="S312" s="21"/>
      <c r="T312" s="21"/>
      <c r="U312" s="21"/>
      <c r="V312" s="21"/>
    </row>
    <row r="313" spans="1:22">
      <c r="A313" s="21"/>
      <c r="B313" s="21"/>
      <c r="C313" s="21"/>
      <c r="D313" s="21"/>
      <c r="E313" s="21"/>
      <c r="F313" s="21"/>
      <c r="G313" s="21"/>
      <c r="H313" s="21"/>
      <c r="I313" s="21"/>
      <c r="J313" s="21"/>
      <c r="K313" s="21"/>
      <c r="L313" s="21"/>
      <c r="M313" s="21"/>
      <c r="N313" s="21"/>
      <c r="O313" s="21"/>
      <c r="P313" s="21"/>
      <c r="Q313" s="21"/>
      <c r="R313" s="21"/>
      <c r="S313" s="21"/>
      <c r="T313" s="21"/>
      <c r="U313" s="21"/>
      <c r="V313" s="21"/>
    </row>
    <row r="314" spans="1:22">
      <c r="A314" s="21"/>
      <c r="B314" s="21"/>
      <c r="C314" s="21"/>
      <c r="D314" s="21"/>
      <c r="E314" s="21"/>
      <c r="F314" s="21"/>
      <c r="G314" s="21"/>
      <c r="H314" s="21"/>
      <c r="I314" s="21"/>
      <c r="J314" s="21"/>
      <c r="K314" s="21"/>
      <c r="L314" s="21"/>
      <c r="M314" s="21"/>
      <c r="N314" s="21"/>
      <c r="O314" s="21"/>
      <c r="P314" s="21"/>
      <c r="Q314" s="21"/>
      <c r="R314" s="21"/>
      <c r="S314" s="21"/>
      <c r="T314" s="21"/>
      <c r="U314" s="21"/>
      <c r="V314" s="21"/>
    </row>
    <row r="315" spans="1:22">
      <c r="A315" s="21"/>
      <c r="B315" s="21"/>
      <c r="C315" s="21"/>
      <c r="D315" s="21"/>
      <c r="E315" s="21"/>
      <c r="F315" s="21"/>
      <c r="G315" s="21"/>
      <c r="H315" s="21"/>
      <c r="I315" s="21"/>
      <c r="J315" s="21"/>
      <c r="K315" s="21"/>
      <c r="L315" s="21"/>
      <c r="M315" s="21"/>
      <c r="N315" s="21"/>
      <c r="O315" s="21"/>
      <c r="P315" s="21"/>
      <c r="Q315" s="21"/>
      <c r="R315" s="21"/>
      <c r="S315" s="21"/>
      <c r="T315" s="21"/>
      <c r="U315" s="21"/>
      <c r="V315" s="21"/>
    </row>
    <row r="316" spans="1:22">
      <c r="A316" s="21"/>
      <c r="B316" s="21"/>
      <c r="C316" s="21"/>
      <c r="D316" s="21"/>
      <c r="E316" s="21"/>
      <c r="F316" s="21"/>
      <c r="G316" s="21"/>
      <c r="H316" s="21"/>
      <c r="I316" s="21"/>
      <c r="J316" s="21"/>
      <c r="K316" s="21"/>
      <c r="L316" s="21"/>
      <c r="M316" s="21"/>
      <c r="N316" s="21"/>
      <c r="O316" s="21"/>
      <c r="P316" s="21"/>
      <c r="Q316" s="21"/>
      <c r="R316" s="21"/>
      <c r="S316" s="21"/>
      <c r="T316" s="21"/>
      <c r="U316" s="21"/>
      <c r="V316" s="21"/>
    </row>
    <row r="317" spans="1:22">
      <c r="A317" s="21"/>
      <c r="B317" s="21"/>
      <c r="C317" s="21"/>
      <c r="D317" s="21"/>
      <c r="E317" s="21"/>
      <c r="F317" s="21"/>
      <c r="G317" s="21"/>
      <c r="H317" s="21"/>
      <c r="I317" s="21"/>
      <c r="J317" s="21"/>
      <c r="K317" s="21"/>
      <c r="L317" s="21"/>
      <c r="M317" s="21"/>
      <c r="N317" s="21"/>
      <c r="O317" s="21"/>
      <c r="P317" s="21"/>
      <c r="Q317" s="21"/>
      <c r="R317" s="21"/>
      <c r="S317" s="21"/>
      <c r="T317" s="21"/>
      <c r="U317" s="21"/>
      <c r="V317" s="21"/>
    </row>
    <row r="318" spans="1:22">
      <c r="A318" s="21"/>
      <c r="B318" s="21"/>
      <c r="C318" s="21"/>
      <c r="D318" s="21"/>
      <c r="E318" s="21"/>
      <c r="F318" s="21"/>
      <c r="G318" s="21"/>
      <c r="H318" s="21"/>
      <c r="I318" s="21"/>
      <c r="J318" s="21"/>
      <c r="K318" s="21"/>
      <c r="L318" s="21"/>
      <c r="M318" s="21"/>
      <c r="N318" s="21"/>
      <c r="O318" s="21"/>
      <c r="P318" s="21"/>
      <c r="Q318" s="21"/>
      <c r="R318" s="21"/>
      <c r="S318" s="21"/>
      <c r="T318" s="21"/>
      <c r="U318" s="21"/>
      <c r="V318" s="21"/>
    </row>
    <row r="319" spans="1:22">
      <c r="A319" s="21"/>
      <c r="B319" s="21"/>
      <c r="C319" s="21"/>
      <c r="D319" s="21"/>
      <c r="E319" s="21"/>
      <c r="F319" s="21"/>
      <c r="G319" s="21"/>
      <c r="H319" s="21"/>
      <c r="I319" s="21"/>
      <c r="J319" s="21"/>
      <c r="K319" s="21"/>
      <c r="L319" s="21"/>
      <c r="M319" s="21"/>
      <c r="N319" s="21"/>
      <c r="O319" s="21"/>
      <c r="P319" s="21"/>
      <c r="Q319" s="21"/>
      <c r="R319" s="21"/>
      <c r="S319" s="21"/>
      <c r="T319" s="21"/>
      <c r="U319" s="21"/>
      <c r="V319" s="21"/>
    </row>
    <row r="320" spans="1:22">
      <c r="A320" s="21"/>
      <c r="B320" s="21"/>
      <c r="C320" s="21"/>
      <c r="D320" s="21"/>
      <c r="E320" s="21"/>
      <c r="F320" s="21"/>
      <c r="G320" s="21"/>
      <c r="H320" s="21"/>
      <c r="I320" s="21"/>
      <c r="J320" s="21"/>
      <c r="K320" s="21"/>
      <c r="L320" s="21"/>
      <c r="M320" s="21"/>
      <c r="N320" s="21"/>
      <c r="O320" s="21"/>
      <c r="P320" s="21"/>
      <c r="Q320" s="21"/>
      <c r="R320" s="21"/>
      <c r="S320" s="21"/>
      <c r="T320" s="21"/>
      <c r="U320" s="21"/>
      <c r="V320" s="21"/>
    </row>
    <row r="321" spans="1:22">
      <c r="A321" s="21"/>
      <c r="B321" s="21"/>
      <c r="C321" s="21"/>
      <c r="D321" s="21"/>
      <c r="E321" s="21"/>
      <c r="F321" s="21"/>
      <c r="G321" s="21"/>
      <c r="H321" s="21"/>
      <c r="I321" s="21"/>
      <c r="J321" s="21"/>
      <c r="K321" s="21"/>
      <c r="L321" s="21"/>
      <c r="M321" s="21"/>
      <c r="N321" s="21"/>
      <c r="O321" s="21"/>
      <c r="P321" s="21"/>
      <c r="Q321" s="21"/>
      <c r="R321" s="21"/>
      <c r="S321" s="21"/>
      <c r="T321" s="21"/>
      <c r="U321" s="21"/>
      <c r="V321" s="21"/>
    </row>
    <row r="322" spans="1:22">
      <c r="A322" s="21"/>
      <c r="B322" s="21"/>
      <c r="C322" s="21"/>
      <c r="D322" s="21"/>
      <c r="E322" s="21"/>
      <c r="F322" s="21"/>
      <c r="G322" s="21"/>
      <c r="H322" s="21"/>
      <c r="I322" s="21"/>
      <c r="J322" s="21"/>
      <c r="K322" s="21"/>
      <c r="L322" s="21"/>
      <c r="M322" s="21"/>
      <c r="N322" s="21"/>
      <c r="O322" s="21"/>
      <c r="P322" s="21"/>
      <c r="Q322" s="21"/>
      <c r="R322" s="21"/>
      <c r="S322" s="21"/>
      <c r="T322" s="21"/>
      <c r="U322" s="21"/>
      <c r="V322" s="21"/>
    </row>
    <row r="323" spans="1:22">
      <c r="A323" s="21"/>
      <c r="B323" s="21"/>
      <c r="C323" s="21"/>
      <c r="D323" s="21"/>
      <c r="E323" s="21"/>
      <c r="F323" s="21"/>
      <c r="G323" s="21"/>
      <c r="H323" s="21"/>
      <c r="I323" s="21"/>
      <c r="J323" s="21"/>
      <c r="K323" s="21"/>
      <c r="L323" s="21"/>
      <c r="M323" s="21"/>
      <c r="N323" s="21"/>
      <c r="O323" s="21"/>
      <c r="P323" s="21"/>
      <c r="Q323" s="21"/>
      <c r="R323" s="21"/>
      <c r="S323" s="21"/>
      <c r="T323" s="21"/>
      <c r="U323" s="21"/>
      <c r="V323" s="21"/>
    </row>
    <row r="324" spans="1:22">
      <c r="A324" s="21"/>
      <c r="B324" s="21"/>
      <c r="C324" s="21"/>
      <c r="D324" s="21"/>
      <c r="E324" s="21"/>
      <c r="F324" s="21"/>
      <c r="G324" s="21"/>
      <c r="H324" s="21"/>
      <c r="I324" s="21"/>
      <c r="J324" s="21"/>
      <c r="K324" s="21"/>
      <c r="L324" s="21"/>
      <c r="M324" s="21"/>
      <c r="N324" s="21"/>
      <c r="O324" s="21"/>
      <c r="P324" s="21"/>
      <c r="Q324" s="21"/>
      <c r="R324" s="21"/>
      <c r="S324" s="21"/>
      <c r="T324" s="21"/>
      <c r="U324" s="21"/>
      <c r="V324" s="21"/>
    </row>
    <row r="325" spans="1:22">
      <c r="A325" s="21"/>
      <c r="B325" s="21"/>
      <c r="C325" s="21"/>
      <c r="D325" s="21"/>
      <c r="E325" s="21"/>
      <c r="F325" s="21"/>
      <c r="G325" s="21"/>
      <c r="H325" s="21"/>
      <c r="I325" s="21"/>
      <c r="J325" s="21"/>
      <c r="K325" s="21"/>
      <c r="L325" s="21"/>
      <c r="M325" s="21"/>
      <c r="N325" s="21"/>
      <c r="O325" s="21"/>
      <c r="P325" s="21"/>
      <c r="Q325" s="21"/>
      <c r="R325" s="21"/>
      <c r="S325" s="21"/>
      <c r="T325" s="21"/>
      <c r="U325" s="21"/>
      <c r="V325" s="21"/>
    </row>
    <row r="326" spans="1:22">
      <c r="A326" s="21"/>
      <c r="B326" s="21"/>
      <c r="C326" s="21"/>
      <c r="D326" s="21"/>
      <c r="E326" s="21"/>
      <c r="F326" s="21"/>
      <c r="G326" s="21"/>
      <c r="H326" s="21"/>
      <c r="I326" s="21"/>
      <c r="J326" s="21"/>
      <c r="K326" s="21"/>
      <c r="L326" s="21"/>
      <c r="M326" s="21"/>
      <c r="N326" s="21"/>
      <c r="O326" s="21"/>
      <c r="P326" s="21"/>
      <c r="Q326" s="21"/>
      <c r="R326" s="21"/>
      <c r="S326" s="21"/>
      <c r="T326" s="21"/>
      <c r="U326" s="21"/>
      <c r="V326" s="21"/>
    </row>
    <row r="327" spans="1:22">
      <c r="A327" s="21"/>
      <c r="B327" s="21"/>
      <c r="C327" s="21"/>
      <c r="D327" s="21"/>
      <c r="E327" s="21"/>
      <c r="F327" s="21"/>
      <c r="G327" s="21"/>
      <c r="H327" s="21"/>
      <c r="I327" s="21"/>
      <c r="J327" s="21"/>
      <c r="K327" s="21"/>
      <c r="L327" s="21"/>
      <c r="M327" s="21"/>
      <c r="N327" s="21"/>
      <c r="O327" s="21"/>
      <c r="P327" s="21"/>
      <c r="Q327" s="21"/>
      <c r="R327" s="21"/>
      <c r="S327" s="21"/>
      <c r="T327" s="21"/>
      <c r="U327" s="21"/>
      <c r="V327" s="21"/>
    </row>
    <row r="328" spans="1:22">
      <c r="A328" s="21"/>
      <c r="B328" s="21"/>
      <c r="C328" s="21"/>
      <c r="D328" s="21"/>
      <c r="E328" s="21"/>
      <c r="F328" s="21"/>
      <c r="G328" s="21"/>
      <c r="H328" s="21"/>
      <c r="I328" s="21"/>
      <c r="J328" s="21"/>
      <c r="K328" s="21"/>
      <c r="L328" s="21"/>
      <c r="M328" s="21"/>
      <c r="N328" s="21"/>
      <c r="O328" s="21"/>
      <c r="P328" s="21"/>
      <c r="Q328" s="21"/>
      <c r="R328" s="21"/>
      <c r="S328" s="21"/>
      <c r="T328" s="21"/>
      <c r="U328" s="21"/>
      <c r="V328" s="21"/>
    </row>
    <row r="329" spans="1:22">
      <c r="A329" s="21"/>
      <c r="B329" s="21"/>
      <c r="C329" s="21"/>
      <c r="D329" s="21"/>
      <c r="E329" s="21"/>
      <c r="F329" s="21"/>
      <c r="G329" s="21"/>
      <c r="H329" s="21"/>
      <c r="I329" s="21"/>
      <c r="J329" s="21"/>
      <c r="K329" s="21"/>
      <c r="L329" s="21"/>
      <c r="M329" s="21"/>
      <c r="N329" s="21"/>
      <c r="O329" s="21"/>
      <c r="P329" s="21"/>
      <c r="Q329" s="21"/>
      <c r="R329" s="21"/>
      <c r="S329" s="21"/>
      <c r="T329" s="21"/>
      <c r="U329" s="21"/>
      <c r="V329" s="21"/>
    </row>
    <row r="330" spans="1:22">
      <c r="A330" s="21"/>
      <c r="B330" s="21"/>
      <c r="C330" s="21"/>
      <c r="D330" s="21"/>
      <c r="E330" s="21"/>
      <c r="F330" s="21"/>
      <c r="G330" s="21"/>
      <c r="H330" s="21"/>
      <c r="I330" s="21"/>
      <c r="J330" s="21"/>
      <c r="K330" s="21"/>
      <c r="L330" s="21"/>
      <c r="M330" s="21"/>
      <c r="N330" s="21"/>
      <c r="O330" s="21"/>
      <c r="P330" s="21"/>
      <c r="Q330" s="21"/>
      <c r="R330" s="21"/>
      <c r="S330" s="21"/>
      <c r="T330" s="21"/>
      <c r="U330" s="21"/>
      <c r="V330" s="21"/>
    </row>
    <row r="331" spans="1:22">
      <c r="A331" s="21"/>
      <c r="B331" s="21"/>
      <c r="C331" s="21"/>
      <c r="D331" s="21"/>
      <c r="E331" s="21"/>
      <c r="F331" s="21"/>
      <c r="G331" s="21"/>
      <c r="H331" s="21"/>
      <c r="I331" s="21"/>
      <c r="J331" s="21"/>
      <c r="K331" s="21"/>
      <c r="L331" s="21"/>
      <c r="M331" s="21"/>
      <c r="N331" s="21"/>
      <c r="O331" s="21"/>
      <c r="P331" s="21"/>
      <c r="Q331" s="21"/>
      <c r="R331" s="21"/>
      <c r="S331" s="21"/>
      <c r="T331" s="21"/>
      <c r="U331" s="21"/>
      <c r="V331" s="21"/>
    </row>
    <row r="332" spans="1:22">
      <c r="A332" s="21"/>
      <c r="B332" s="21"/>
      <c r="C332" s="21"/>
      <c r="D332" s="21"/>
      <c r="E332" s="21"/>
      <c r="F332" s="21"/>
      <c r="G332" s="21"/>
      <c r="H332" s="21"/>
      <c r="I332" s="21"/>
      <c r="J332" s="21"/>
      <c r="K332" s="21"/>
      <c r="L332" s="21"/>
      <c r="M332" s="21"/>
      <c r="N332" s="21"/>
      <c r="O332" s="21"/>
      <c r="P332" s="21"/>
      <c r="Q332" s="21"/>
      <c r="R332" s="21"/>
      <c r="S332" s="21"/>
      <c r="T332" s="21"/>
      <c r="U332" s="21"/>
      <c r="V332" s="21"/>
    </row>
    <row r="333" spans="1:22">
      <c r="A333" s="21"/>
      <c r="B333" s="21"/>
      <c r="C333" s="21"/>
      <c r="D333" s="21"/>
      <c r="E333" s="21"/>
      <c r="F333" s="21"/>
      <c r="G333" s="21"/>
      <c r="H333" s="21"/>
      <c r="I333" s="21"/>
      <c r="J333" s="21"/>
      <c r="K333" s="21"/>
      <c r="L333" s="21"/>
      <c r="M333" s="21"/>
      <c r="N333" s="21"/>
      <c r="O333" s="21"/>
      <c r="P333" s="21"/>
      <c r="Q333" s="21"/>
      <c r="R333" s="21"/>
      <c r="S333" s="21"/>
      <c r="T333" s="21"/>
      <c r="U333" s="21"/>
      <c r="V333" s="21"/>
    </row>
    <row r="334" spans="1:22">
      <c r="A334" s="21"/>
      <c r="B334" s="21"/>
      <c r="C334" s="21"/>
      <c r="D334" s="21"/>
      <c r="E334" s="21"/>
      <c r="F334" s="21"/>
      <c r="G334" s="21"/>
      <c r="H334" s="21"/>
      <c r="I334" s="21"/>
      <c r="J334" s="21"/>
      <c r="K334" s="21"/>
      <c r="L334" s="21"/>
      <c r="M334" s="21"/>
      <c r="N334" s="21"/>
      <c r="O334" s="21"/>
      <c r="P334" s="21"/>
      <c r="Q334" s="21"/>
      <c r="R334" s="21"/>
      <c r="S334" s="21"/>
      <c r="T334" s="21"/>
      <c r="U334" s="21"/>
      <c r="V334" s="21"/>
    </row>
    <row r="335" spans="1:22">
      <c r="A335" s="21"/>
      <c r="B335" s="21"/>
      <c r="C335" s="21"/>
      <c r="D335" s="21"/>
      <c r="E335" s="21"/>
      <c r="F335" s="21"/>
      <c r="G335" s="21"/>
      <c r="H335" s="21"/>
      <c r="I335" s="21"/>
      <c r="J335" s="21"/>
      <c r="K335" s="21"/>
      <c r="L335" s="21"/>
      <c r="M335" s="21"/>
      <c r="N335" s="21"/>
      <c r="O335" s="21"/>
      <c r="P335" s="21"/>
      <c r="Q335" s="21"/>
      <c r="R335" s="21"/>
      <c r="S335" s="21"/>
      <c r="T335" s="21"/>
      <c r="U335" s="21"/>
      <c r="V335" s="21"/>
    </row>
    <row r="336" spans="1:22">
      <c r="A336" s="21"/>
      <c r="B336" s="21"/>
      <c r="C336" s="21"/>
      <c r="D336" s="21"/>
      <c r="E336" s="21"/>
      <c r="F336" s="21"/>
      <c r="G336" s="21"/>
      <c r="H336" s="21"/>
      <c r="I336" s="21"/>
      <c r="J336" s="21"/>
      <c r="K336" s="21"/>
      <c r="L336" s="21"/>
      <c r="M336" s="21"/>
      <c r="N336" s="21"/>
      <c r="O336" s="21"/>
      <c r="P336" s="21"/>
      <c r="Q336" s="21"/>
      <c r="R336" s="21"/>
      <c r="S336" s="21"/>
      <c r="T336" s="21"/>
      <c r="U336" s="21"/>
      <c r="V336" s="21"/>
    </row>
    <row r="337" spans="1:22">
      <c r="A337" s="21"/>
      <c r="B337" s="21"/>
      <c r="C337" s="21"/>
      <c r="D337" s="21"/>
      <c r="E337" s="21"/>
      <c r="F337" s="21"/>
      <c r="G337" s="21"/>
      <c r="H337" s="21"/>
      <c r="I337" s="21"/>
      <c r="J337" s="21"/>
      <c r="K337" s="21"/>
      <c r="L337" s="21"/>
      <c r="M337" s="21"/>
      <c r="N337" s="21"/>
      <c r="O337" s="21"/>
      <c r="P337" s="21"/>
      <c r="Q337" s="21"/>
      <c r="R337" s="21"/>
      <c r="S337" s="21"/>
      <c r="T337" s="21"/>
      <c r="U337" s="21"/>
      <c r="V337" s="21"/>
    </row>
    <row r="338" spans="1:22">
      <c r="A338" s="21"/>
      <c r="B338" s="21"/>
      <c r="C338" s="21"/>
      <c r="D338" s="21"/>
      <c r="E338" s="21"/>
      <c r="F338" s="21"/>
      <c r="G338" s="21"/>
      <c r="H338" s="21"/>
      <c r="I338" s="21"/>
      <c r="J338" s="21"/>
      <c r="K338" s="21"/>
      <c r="L338" s="21"/>
      <c r="M338" s="21"/>
      <c r="N338" s="21"/>
      <c r="O338" s="21"/>
      <c r="P338" s="21"/>
      <c r="Q338" s="21"/>
      <c r="R338" s="21"/>
      <c r="S338" s="21"/>
      <c r="T338" s="21"/>
      <c r="U338" s="21"/>
      <c r="V338" s="21"/>
    </row>
  </sheetData>
  <mergeCells count="12">
    <mergeCell ref="A24:C24"/>
    <mergeCell ref="A39:C39"/>
    <mergeCell ref="A47:C47"/>
    <mergeCell ref="A5:C5"/>
    <mergeCell ref="A16:C16"/>
    <mergeCell ref="A18:C18"/>
    <mergeCell ref="A7:C7"/>
    <mergeCell ref="A9:C9"/>
    <mergeCell ref="A10:C10"/>
    <mergeCell ref="A12:C12"/>
    <mergeCell ref="A13:C13"/>
    <mergeCell ref="A15:C15"/>
  </mergeCells>
  <pageMargins left="0" right="0" top="0" bottom="0" header="0.31496062992125984" footer="0.31496062992125984"/>
  <pageSetup paperSize="9" scale="49" orientation="portrait" horizontalDpi="4294967294" verticalDpi="4294967294"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J92"/>
  <sheetViews>
    <sheetView view="pageBreakPreview" zoomScale="40" zoomScaleNormal="70" zoomScaleSheetLayoutView="40" workbookViewId="0">
      <pane xSplit="4" ySplit="23" topLeftCell="E24" activePane="bottomRight" state="frozen"/>
      <selection pane="topRight" activeCell="E1" sqref="E1"/>
      <selection pane="bottomLeft" activeCell="A24" sqref="A24"/>
      <selection pane="bottomRight" activeCell="C31" sqref="C31"/>
    </sheetView>
  </sheetViews>
  <sheetFormatPr defaultRowHeight="15.75"/>
  <cols>
    <col min="1" max="1" width="9.140625" style="48"/>
    <col min="2" max="2" width="69" style="48" customWidth="1"/>
    <col min="3" max="3" width="26.42578125" style="48" customWidth="1"/>
    <col min="4" max="4" width="24.140625" style="48" customWidth="1"/>
    <col min="5" max="5" width="20.42578125" style="48" customWidth="1"/>
    <col min="6" max="6" width="18.7109375" style="48" customWidth="1"/>
    <col min="7" max="7" width="22.5703125" style="49" customWidth="1"/>
    <col min="8" max="8" width="14.7109375" style="49" customWidth="1"/>
    <col min="9" max="10" width="10.7109375" style="49" customWidth="1"/>
    <col min="11" max="11" width="12.85546875" style="49" customWidth="1"/>
    <col min="12" max="12" width="15.7109375" style="49" customWidth="1"/>
    <col min="13" max="13" width="16.140625" style="49" customWidth="1"/>
    <col min="14" max="14" width="10.7109375" style="49" customWidth="1"/>
    <col min="15" max="15" width="14.28515625" style="49" customWidth="1"/>
    <col min="16" max="17" width="10.7109375" style="49" customWidth="1"/>
    <col min="18" max="18" width="17.28515625" style="48" customWidth="1"/>
    <col min="19" max="19" width="13.5703125" style="48" customWidth="1"/>
    <col min="20" max="20" width="14.28515625" style="48" customWidth="1"/>
    <col min="21" max="21" width="17.85546875" style="48" customWidth="1"/>
    <col min="22" max="22" width="15" style="48" customWidth="1"/>
    <col min="23" max="27" width="10.7109375" style="48" customWidth="1"/>
    <col min="28" max="28" width="18.5703125" style="48" customWidth="1"/>
    <col min="29" max="29" width="11.85546875" style="48" customWidth="1"/>
    <col min="30" max="31" width="10.7109375" style="48" customWidth="1"/>
    <col min="32" max="32" width="17.5703125" style="48" customWidth="1"/>
    <col min="33" max="37" width="10.7109375" style="48" customWidth="1"/>
    <col min="38" max="38" width="16.140625" style="48" customWidth="1"/>
    <col min="39" max="39" width="10.7109375" style="48" customWidth="1"/>
    <col min="40" max="41" width="16.140625" style="48" customWidth="1"/>
    <col min="42" max="42" width="17.28515625" style="48" customWidth="1"/>
    <col min="43" max="43" width="15" style="48" hidden="1" customWidth="1"/>
    <col min="44" max="45" width="10.7109375" style="48" hidden="1" customWidth="1"/>
    <col min="46" max="46" width="16.140625" style="48" hidden="1" customWidth="1"/>
    <col min="47" max="56" width="10.7109375" style="48" hidden="1" customWidth="1"/>
    <col min="57" max="57" width="8.42578125" style="48" hidden="1" customWidth="1"/>
    <col min="58" max="58" width="24.42578125" style="48" customWidth="1"/>
    <col min="59" max="59" width="26.85546875" style="48" customWidth="1"/>
    <col min="60" max="16384" width="9.140625" style="48"/>
  </cols>
  <sheetData>
    <row r="1" spans="1:59" ht="18.75">
      <c r="A1" s="49"/>
      <c r="B1" s="49"/>
      <c r="C1" s="49"/>
      <c r="D1" s="49"/>
      <c r="E1" s="49"/>
      <c r="F1" s="49"/>
      <c r="R1" s="49"/>
      <c r="S1" s="49"/>
      <c r="T1" s="49"/>
      <c r="U1" s="49"/>
      <c r="V1" s="49"/>
      <c r="AB1" s="49"/>
      <c r="AC1" s="49"/>
      <c r="AD1" s="49"/>
      <c r="AE1" s="49"/>
      <c r="AF1" s="49"/>
      <c r="AL1" s="49"/>
      <c r="AM1" s="49"/>
      <c r="AN1" s="49"/>
      <c r="AO1" s="49"/>
      <c r="AP1" s="49"/>
      <c r="AV1" s="49"/>
      <c r="AW1" s="49"/>
      <c r="AX1" s="49"/>
      <c r="AY1" s="49"/>
      <c r="AZ1" s="49"/>
      <c r="BG1" s="36" t="s">
        <v>68</v>
      </c>
    </row>
    <row r="2" spans="1:59" ht="18.75">
      <c r="A2" s="49"/>
      <c r="B2" s="49"/>
      <c r="C2" s="49"/>
      <c r="D2" s="49"/>
      <c r="E2" s="49"/>
      <c r="F2" s="49"/>
      <c r="R2" s="49"/>
      <c r="S2" s="49"/>
      <c r="T2" s="49"/>
      <c r="U2" s="49"/>
      <c r="V2" s="49"/>
      <c r="AB2" s="49"/>
      <c r="AC2" s="49"/>
      <c r="AD2" s="49"/>
      <c r="AE2" s="49"/>
      <c r="AF2" s="49"/>
      <c r="AL2" s="49"/>
      <c r="AM2" s="49"/>
      <c r="AN2" s="49"/>
      <c r="AO2" s="49"/>
      <c r="AP2" s="49"/>
      <c r="AV2" s="49"/>
      <c r="AW2" s="49"/>
      <c r="AX2" s="49"/>
      <c r="AY2" s="49"/>
      <c r="AZ2" s="49"/>
      <c r="BG2" s="14" t="s">
        <v>9</v>
      </c>
    </row>
    <row r="3" spans="1:59" ht="18.75">
      <c r="A3" s="49"/>
      <c r="B3" s="49"/>
      <c r="C3" s="49"/>
      <c r="D3" s="49"/>
      <c r="E3" s="49"/>
      <c r="F3" s="49"/>
      <c r="R3" s="49"/>
      <c r="S3" s="49"/>
      <c r="T3" s="49"/>
      <c r="U3" s="49"/>
      <c r="V3" s="49"/>
      <c r="AB3" s="49"/>
      <c r="AC3" s="49"/>
      <c r="AD3" s="49"/>
      <c r="AE3" s="49"/>
      <c r="AF3" s="49"/>
      <c r="AL3" s="49"/>
      <c r="AM3" s="49"/>
      <c r="AN3" s="49"/>
      <c r="AO3" s="49"/>
      <c r="AP3" s="49"/>
      <c r="AV3" s="49"/>
      <c r="AW3" s="49"/>
      <c r="AX3" s="49"/>
      <c r="AY3" s="49"/>
      <c r="AZ3" s="49"/>
      <c r="BG3" s="14" t="s">
        <v>67</v>
      </c>
    </row>
    <row r="4" spans="1:59" ht="18.75" customHeight="1">
      <c r="A4" s="532" t="str">
        <f>'1. паспорт местоположение'!A5:C5</f>
        <v>Год раскрытия информации: 2020 год</v>
      </c>
      <c r="B4" s="532"/>
      <c r="C4" s="532"/>
      <c r="D4" s="532"/>
      <c r="E4" s="532"/>
      <c r="F4" s="532"/>
      <c r="G4" s="532"/>
      <c r="H4" s="532"/>
      <c r="I4" s="532"/>
      <c r="J4" s="532"/>
      <c r="K4" s="532"/>
      <c r="L4" s="532"/>
      <c r="M4" s="532"/>
      <c r="N4" s="532"/>
      <c r="O4" s="532"/>
      <c r="P4" s="532"/>
      <c r="Q4" s="532"/>
      <c r="R4" s="532"/>
      <c r="S4" s="532"/>
      <c r="T4" s="532"/>
      <c r="U4" s="532"/>
      <c r="V4" s="532"/>
      <c r="W4" s="532"/>
      <c r="X4" s="532"/>
      <c r="Y4" s="532"/>
      <c r="Z4" s="532"/>
      <c r="AA4" s="532"/>
      <c r="AB4" s="532"/>
      <c r="AC4" s="532"/>
      <c r="AD4" s="532"/>
      <c r="AE4" s="532"/>
      <c r="AF4" s="532"/>
      <c r="AG4" s="532"/>
      <c r="AH4" s="532"/>
      <c r="AI4" s="532"/>
      <c r="AJ4" s="532"/>
      <c r="AK4" s="532"/>
      <c r="AL4" s="532"/>
      <c r="AM4" s="532"/>
      <c r="AN4" s="532"/>
      <c r="AO4" s="532"/>
      <c r="AP4" s="532"/>
      <c r="AQ4" s="532"/>
      <c r="AR4" s="532"/>
      <c r="AS4" s="532"/>
      <c r="AT4" s="532"/>
      <c r="AU4" s="532"/>
      <c r="AV4" s="532"/>
      <c r="AW4" s="532"/>
      <c r="AX4" s="532"/>
      <c r="AY4" s="532"/>
      <c r="AZ4" s="532"/>
      <c r="BA4" s="532"/>
      <c r="BB4" s="532"/>
      <c r="BC4" s="532"/>
      <c r="BD4" s="532"/>
      <c r="BE4" s="532"/>
      <c r="BF4" s="532"/>
      <c r="BG4" s="532"/>
    </row>
    <row r="5" spans="1:59" ht="18.75">
      <c r="A5" s="49"/>
      <c r="B5" s="49"/>
      <c r="C5" s="49"/>
      <c r="D5" s="49"/>
      <c r="E5" s="49"/>
      <c r="F5" s="49"/>
      <c r="R5" s="49"/>
      <c r="S5" s="49"/>
      <c r="T5" s="49"/>
      <c r="U5" s="49"/>
      <c r="V5" s="49"/>
      <c r="AB5" s="49"/>
      <c r="AC5" s="49"/>
      <c r="AD5" s="49"/>
      <c r="AE5" s="49"/>
      <c r="AF5" s="49"/>
      <c r="AL5" s="49"/>
      <c r="AM5" s="49"/>
      <c r="AN5" s="49"/>
      <c r="AO5" s="49"/>
      <c r="AP5" s="49"/>
      <c r="AV5" s="49"/>
      <c r="AW5" s="49"/>
      <c r="AX5" s="49"/>
      <c r="AY5" s="49"/>
      <c r="AZ5" s="49"/>
      <c r="BG5" s="14"/>
    </row>
    <row r="6" spans="1:59" ht="20.25">
      <c r="A6" s="533" t="s">
        <v>8</v>
      </c>
      <c r="B6" s="533"/>
      <c r="C6" s="533"/>
      <c r="D6" s="533"/>
      <c r="E6" s="533"/>
      <c r="F6" s="533"/>
      <c r="G6" s="533"/>
      <c r="H6" s="533"/>
      <c r="I6" s="533"/>
      <c r="J6" s="533"/>
      <c r="K6" s="533"/>
      <c r="L6" s="533"/>
      <c r="M6" s="533"/>
      <c r="N6" s="533"/>
      <c r="O6" s="533"/>
      <c r="P6" s="533"/>
      <c r="Q6" s="533"/>
      <c r="R6" s="533"/>
      <c r="S6" s="533"/>
      <c r="T6" s="533"/>
      <c r="U6" s="533"/>
      <c r="V6" s="533"/>
      <c r="W6" s="533"/>
      <c r="X6" s="533"/>
      <c r="Y6" s="533"/>
      <c r="Z6" s="533"/>
      <c r="AA6" s="533"/>
      <c r="AB6" s="533"/>
      <c r="AC6" s="533"/>
      <c r="AD6" s="533"/>
      <c r="AE6" s="533"/>
      <c r="AF6" s="533"/>
      <c r="AG6" s="533"/>
      <c r="AH6" s="533"/>
      <c r="AI6" s="533"/>
      <c r="AJ6" s="533"/>
      <c r="AK6" s="533"/>
      <c r="AL6" s="533"/>
      <c r="AM6" s="533"/>
      <c r="AN6" s="533"/>
      <c r="AO6" s="533"/>
      <c r="AP6" s="533"/>
      <c r="AQ6" s="533"/>
      <c r="AR6" s="533"/>
      <c r="AS6" s="533"/>
      <c r="AT6" s="533"/>
      <c r="AU6" s="533"/>
      <c r="AV6" s="533"/>
      <c r="AW6" s="533"/>
      <c r="AX6" s="533"/>
      <c r="AY6" s="533"/>
      <c r="AZ6" s="533"/>
      <c r="BA6" s="533"/>
      <c r="BB6" s="533"/>
      <c r="BC6" s="533"/>
      <c r="BD6" s="533"/>
      <c r="BE6" s="533"/>
      <c r="BF6" s="533"/>
      <c r="BG6" s="533"/>
    </row>
    <row r="7" spans="1:59" ht="18.75">
      <c r="A7" s="12"/>
      <c r="B7" s="12"/>
      <c r="C7" s="12"/>
      <c r="D7" s="12"/>
      <c r="E7" s="12"/>
      <c r="F7" s="12"/>
      <c r="G7" s="12"/>
      <c r="H7" s="12"/>
      <c r="I7" s="12"/>
      <c r="J7" s="107"/>
      <c r="K7" s="107"/>
      <c r="L7" s="107"/>
      <c r="M7" s="63"/>
      <c r="N7" s="63"/>
      <c r="O7" s="63"/>
      <c r="P7" s="63"/>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c r="AR7" s="63"/>
      <c r="AS7" s="63"/>
      <c r="AT7" s="63"/>
      <c r="AU7" s="63"/>
      <c r="AV7" s="63"/>
      <c r="AW7" s="63"/>
      <c r="AX7" s="63"/>
      <c r="AY7" s="63"/>
      <c r="AZ7" s="63"/>
      <c r="BA7" s="63"/>
      <c r="BB7" s="63"/>
      <c r="BC7" s="63"/>
      <c r="BD7" s="63"/>
      <c r="BE7" s="63"/>
      <c r="BF7" s="63"/>
      <c r="BG7" s="63"/>
    </row>
    <row r="8" spans="1:59" ht="20.25">
      <c r="A8" s="478" t="str">
        <f>'1. паспорт местоположение'!A9:C9</f>
        <v>АО "Крымэнерго"</v>
      </c>
      <c r="B8" s="478"/>
      <c r="C8" s="478"/>
      <c r="D8" s="478"/>
      <c r="E8" s="478"/>
      <c r="F8" s="478"/>
      <c r="G8" s="478"/>
      <c r="H8" s="478"/>
      <c r="I8" s="478"/>
      <c r="J8" s="478"/>
      <c r="K8" s="478"/>
      <c r="L8" s="478"/>
      <c r="M8" s="478"/>
      <c r="N8" s="478"/>
      <c r="O8" s="478"/>
      <c r="P8" s="478"/>
      <c r="Q8" s="478"/>
      <c r="R8" s="478"/>
      <c r="S8" s="478"/>
      <c r="T8" s="478"/>
      <c r="U8" s="478"/>
      <c r="V8" s="478"/>
      <c r="W8" s="478"/>
      <c r="X8" s="478"/>
      <c r="Y8" s="478"/>
      <c r="Z8" s="478"/>
      <c r="AA8" s="478"/>
      <c r="AB8" s="478"/>
      <c r="AC8" s="478"/>
      <c r="AD8" s="478"/>
      <c r="AE8" s="478"/>
      <c r="AF8" s="478"/>
      <c r="AG8" s="478"/>
      <c r="AH8" s="478"/>
      <c r="AI8" s="478"/>
      <c r="AJ8" s="478"/>
      <c r="AK8" s="478"/>
      <c r="AL8" s="478"/>
      <c r="AM8" s="478"/>
      <c r="AN8" s="478"/>
      <c r="AO8" s="478"/>
      <c r="AP8" s="478"/>
      <c r="AQ8" s="478"/>
      <c r="AR8" s="478"/>
      <c r="AS8" s="478"/>
      <c r="AT8" s="478"/>
      <c r="AU8" s="478"/>
      <c r="AV8" s="478"/>
      <c r="AW8" s="478"/>
      <c r="AX8" s="478"/>
      <c r="AY8" s="478"/>
      <c r="AZ8" s="478"/>
      <c r="BA8" s="478"/>
      <c r="BB8" s="478"/>
      <c r="BC8" s="478"/>
      <c r="BD8" s="478"/>
      <c r="BE8" s="478"/>
      <c r="BF8" s="478"/>
      <c r="BG8" s="478"/>
    </row>
    <row r="9" spans="1:59" ht="18.75" customHeight="1">
      <c r="A9" s="454" t="s">
        <v>7</v>
      </c>
      <c r="B9" s="454"/>
      <c r="C9" s="454"/>
      <c r="D9" s="454"/>
      <c r="E9" s="454"/>
      <c r="F9" s="454"/>
      <c r="G9" s="454"/>
      <c r="H9" s="454"/>
      <c r="I9" s="454"/>
      <c r="J9" s="454"/>
      <c r="K9" s="454"/>
      <c r="L9" s="454"/>
      <c r="M9" s="454"/>
      <c r="N9" s="454"/>
      <c r="O9" s="454"/>
      <c r="P9" s="454"/>
      <c r="Q9" s="454"/>
      <c r="R9" s="454"/>
      <c r="S9" s="454"/>
      <c r="T9" s="454"/>
      <c r="U9" s="454"/>
      <c r="V9" s="454"/>
      <c r="W9" s="454"/>
      <c r="X9" s="454"/>
      <c r="Y9" s="454"/>
      <c r="Z9" s="454"/>
      <c r="AA9" s="454"/>
      <c r="AB9" s="454"/>
      <c r="AC9" s="454"/>
      <c r="AD9" s="454"/>
      <c r="AE9" s="454"/>
      <c r="AF9" s="454"/>
      <c r="AG9" s="454"/>
      <c r="AH9" s="454"/>
      <c r="AI9" s="454"/>
      <c r="AJ9" s="454"/>
      <c r="AK9" s="454"/>
      <c r="AL9" s="454"/>
      <c r="AM9" s="454"/>
      <c r="AN9" s="454"/>
      <c r="AO9" s="454"/>
      <c r="AP9" s="454"/>
      <c r="AQ9" s="454"/>
      <c r="AR9" s="454"/>
      <c r="AS9" s="454"/>
      <c r="AT9" s="454"/>
      <c r="AU9" s="454"/>
      <c r="AV9" s="454"/>
      <c r="AW9" s="454"/>
      <c r="AX9" s="454"/>
      <c r="AY9" s="454"/>
      <c r="AZ9" s="454"/>
      <c r="BA9" s="454"/>
      <c r="BB9" s="454"/>
      <c r="BC9" s="454"/>
      <c r="BD9" s="454"/>
      <c r="BE9" s="454"/>
      <c r="BF9" s="454"/>
      <c r="BG9" s="454"/>
    </row>
    <row r="10" spans="1:59" ht="18.75">
      <c r="A10" s="12"/>
      <c r="B10" s="12"/>
      <c r="C10" s="12"/>
      <c r="D10" s="12"/>
      <c r="E10" s="12"/>
      <c r="F10" s="12"/>
      <c r="G10" s="12"/>
      <c r="H10" s="12"/>
      <c r="I10" s="12"/>
      <c r="J10" s="107"/>
      <c r="K10" s="107"/>
      <c r="L10" s="107"/>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row>
    <row r="11" spans="1:59" ht="20.25">
      <c r="A11" s="478" t="str">
        <f>'1. паспорт местоположение'!A12:C12</f>
        <v>J1101008</v>
      </c>
      <c r="B11" s="478"/>
      <c r="C11" s="478"/>
      <c r="D11" s="478"/>
      <c r="E11" s="478"/>
      <c r="F11" s="478"/>
      <c r="G11" s="478"/>
      <c r="H11" s="478"/>
      <c r="I11" s="478"/>
      <c r="J11" s="478"/>
      <c r="K11" s="478"/>
      <c r="L11" s="478"/>
      <c r="M11" s="478"/>
      <c r="N11" s="478"/>
      <c r="O11" s="478"/>
      <c r="P11" s="478"/>
      <c r="Q11" s="478"/>
      <c r="R11" s="478"/>
      <c r="S11" s="478"/>
      <c r="T11" s="478"/>
      <c r="U11" s="478"/>
      <c r="V11" s="478"/>
      <c r="W11" s="478"/>
      <c r="X11" s="478"/>
      <c r="Y11" s="478"/>
      <c r="Z11" s="478"/>
      <c r="AA11" s="478"/>
      <c r="AB11" s="478"/>
      <c r="AC11" s="478"/>
      <c r="AD11" s="478"/>
      <c r="AE11" s="478"/>
      <c r="AF11" s="478"/>
      <c r="AG11" s="478"/>
      <c r="AH11" s="478"/>
      <c r="AI11" s="478"/>
      <c r="AJ11" s="478"/>
      <c r="AK11" s="478"/>
      <c r="AL11" s="478"/>
      <c r="AM11" s="478"/>
      <c r="AN11" s="478"/>
      <c r="AO11" s="478"/>
      <c r="AP11" s="478"/>
      <c r="AQ11" s="478"/>
      <c r="AR11" s="478"/>
      <c r="AS11" s="478"/>
      <c r="AT11" s="478"/>
      <c r="AU11" s="478"/>
      <c r="AV11" s="478"/>
      <c r="AW11" s="478"/>
      <c r="AX11" s="478"/>
      <c r="AY11" s="478"/>
      <c r="AZ11" s="478"/>
      <c r="BA11" s="478"/>
      <c r="BB11" s="478"/>
      <c r="BC11" s="478"/>
      <c r="BD11" s="478"/>
      <c r="BE11" s="478"/>
      <c r="BF11" s="478"/>
      <c r="BG11" s="478"/>
    </row>
    <row r="12" spans="1:59">
      <c r="A12" s="454" t="s">
        <v>6</v>
      </c>
      <c r="B12" s="454"/>
      <c r="C12" s="454"/>
      <c r="D12" s="454"/>
      <c r="E12" s="454"/>
      <c r="F12" s="454"/>
      <c r="G12" s="454"/>
      <c r="H12" s="454"/>
      <c r="I12" s="454"/>
      <c r="J12" s="454"/>
      <c r="K12" s="454"/>
      <c r="L12" s="454"/>
      <c r="M12" s="454"/>
      <c r="N12" s="454"/>
      <c r="O12" s="454"/>
      <c r="P12" s="454"/>
      <c r="Q12" s="454"/>
      <c r="R12" s="454"/>
      <c r="S12" s="454"/>
      <c r="T12" s="454"/>
      <c r="U12" s="454"/>
      <c r="V12" s="454"/>
      <c r="W12" s="454"/>
      <c r="X12" s="454"/>
      <c r="Y12" s="454"/>
      <c r="Z12" s="454"/>
      <c r="AA12" s="454"/>
      <c r="AB12" s="454"/>
      <c r="AC12" s="454"/>
      <c r="AD12" s="454"/>
      <c r="AE12" s="454"/>
      <c r="AF12" s="454"/>
      <c r="AG12" s="454"/>
      <c r="AH12" s="454"/>
      <c r="AI12" s="454"/>
      <c r="AJ12" s="454"/>
      <c r="AK12" s="454"/>
      <c r="AL12" s="454"/>
      <c r="AM12" s="454"/>
      <c r="AN12" s="454"/>
      <c r="AO12" s="454"/>
      <c r="AP12" s="454"/>
      <c r="AQ12" s="454"/>
      <c r="AR12" s="454"/>
      <c r="AS12" s="454"/>
      <c r="AT12" s="454"/>
      <c r="AU12" s="454"/>
      <c r="AV12" s="454"/>
      <c r="AW12" s="454"/>
      <c r="AX12" s="454"/>
      <c r="AY12" s="454"/>
      <c r="AZ12" s="454"/>
      <c r="BA12" s="454"/>
      <c r="BB12" s="454"/>
      <c r="BC12" s="454"/>
      <c r="BD12" s="454"/>
      <c r="BE12" s="454"/>
      <c r="BF12" s="454"/>
      <c r="BG12" s="454"/>
    </row>
    <row r="13" spans="1:59" ht="16.5" customHeight="1">
      <c r="A13" s="10"/>
      <c r="B13" s="10"/>
      <c r="C13" s="10"/>
      <c r="D13" s="10"/>
      <c r="E13" s="10"/>
      <c r="F13" s="10"/>
      <c r="G13" s="10"/>
      <c r="H13" s="10"/>
      <c r="I13" s="10"/>
      <c r="J13" s="10"/>
      <c r="K13" s="10"/>
      <c r="L13" s="10"/>
      <c r="M13" s="62"/>
      <c r="N13" s="62"/>
      <c r="O13" s="62"/>
      <c r="P13" s="62"/>
      <c r="Q13" s="62"/>
      <c r="R13" s="62"/>
      <c r="S13" s="62"/>
      <c r="T13" s="62"/>
      <c r="U13" s="62"/>
      <c r="V13" s="62"/>
      <c r="W13" s="62"/>
      <c r="X13" s="62"/>
      <c r="Y13" s="62"/>
      <c r="Z13" s="62"/>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row>
    <row r="14" spans="1:59" ht="20.25">
      <c r="A14" s="478" t="str">
        <f>'1. паспорт местоположение'!A15:C15</f>
        <v>Строительство на  ПС 110 кВ Лучистое  источников реактивной мощности 25 Мвар (в том числе проектно-изыскательские работы)</v>
      </c>
      <c r="B14" s="478"/>
      <c r="C14" s="478"/>
      <c r="D14" s="478"/>
      <c r="E14" s="478"/>
      <c r="F14" s="478"/>
      <c r="G14" s="478"/>
      <c r="H14" s="478"/>
      <c r="I14" s="478"/>
      <c r="J14" s="478"/>
      <c r="K14" s="478"/>
      <c r="L14" s="478"/>
      <c r="M14" s="478"/>
      <c r="N14" s="478"/>
      <c r="O14" s="478"/>
      <c r="P14" s="478"/>
      <c r="Q14" s="478"/>
      <c r="R14" s="478"/>
      <c r="S14" s="478"/>
      <c r="T14" s="478"/>
      <c r="U14" s="478"/>
      <c r="V14" s="478"/>
      <c r="W14" s="478"/>
      <c r="X14" s="478"/>
      <c r="Y14" s="478"/>
      <c r="Z14" s="478"/>
      <c r="AA14" s="478"/>
      <c r="AB14" s="478"/>
      <c r="AC14" s="478"/>
      <c r="AD14" s="478"/>
      <c r="AE14" s="478"/>
      <c r="AF14" s="478"/>
      <c r="AG14" s="478"/>
      <c r="AH14" s="478"/>
      <c r="AI14" s="478"/>
      <c r="AJ14" s="478"/>
      <c r="AK14" s="478"/>
      <c r="AL14" s="478"/>
      <c r="AM14" s="478"/>
      <c r="AN14" s="478"/>
      <c r="AO14" s="478"/>
      <c r="AP14" s="478"/>
      <c r="AQ14" s="478"/>
      <c r="AR14" s="478"/>
      <c r="AS14" s="478"/>
      <c r="AT14" s="478"/>
      <c r="AU14" s="478"/>
      <c r="AV14" s="478"/>
      <c r="AW14" s="478"/>
      <c r="AX14" s="478"/>
      <c r="AY14" s="478"/>
      <c r="AZ14" s="478"/>
      <c r="BA14" s="478"/>
      <c r="BB14" s="478"/>
      <c r="BC14" s="478"/>
      <c r="BD14" s="478"/>
      <c r="BE14" s="478"/>
      <c r="BF14" s="478"/>
      <c r="BG14" s="478"/>
    </row>
    <row r="15" spans="1:59" ht="15.75" customHeight="1">
      <c r="A15" s="454" t="s">
        <v>5</v>
      </c>
      <c r="B15" s="454"/>
      <c r="C15" s="454"/>
      <c r="D15" s="454"/>
      <c r="E15" s="454"/>
      <c r="F15" s="454"/>
      <c r="G15" s="454"/>
      <c r="H15" s="454"/>
      <c r="I15" s="454"/>
      <c r="J15" s="454"/>
      <c r="K15" s="454"/>
      <c r="L15" s="454"/>
      <c r="M15" s="454"/>
      <c r="N15" s="454"/>
      <c r="O15" s="454"/>
      <c r="P15" s="454"/>
      <c r="Q15" s="454"/>
      <c r="R15" s="454"/>
      <c r="S15" s="454"/>
      <c r="T15" s="454"/>
      <c r="U15" s="454"/>
      <c r="V15" s="454"/>
      <c r="W15" s="454"/>
      <c r="X15" s="454"/>
      <c r="Y15" s="454"/>
      <c r="Z15" s="454"/>
      <c r="AA15" s="454"/>
      <c r="AB15" s="454"/>
      <c r="AC15" s="454"/>
      <c r="AD15" s="454"/>
      <c r="AE15" s="454"/>
      <c r="AF15" s="454"/>
      <c r="AG15" s="454"/>
      <c r="AH15" s="454"/>
      <c r="AI15" s="454"/>
      <c r="AJ15" s="454"/>
      <c r="AK15" s="454"/>
      <c r="AL15" s="454"/>
      <c r="AM15" s="454"/>
      <c r="AN15" s="454"/>
      <c r="AO15" s="454"/>
      <c r="AP15" s="454"/>
      <c r="AQ15" s="454"/>
      <c r="AR15" s="454"/>
      <c r="AS15" s="454"/>
      <c r="AT15" s="454"/>
      <c r="AU15" s="454"/>
      <c r="AV15" s="454"/>
      <c r="AW15" s="454"/>
      <c r="AX15" s="454"/>
      <c r="AY15" s="454"/>
      <c r="AZ15" s="454"/>
      <c r="BA15" s="454"/>
      <c r="BB15" s="454"/>
      <c r="BC15" s="454"/>
      <c r="BD15" s="454"/>
      <c r="BE15" s="454"/>
      <c r="BF15" s="454"/>
      <c r="BG15" s="454"/>
    </row>
    <row r="16" spans="1:59">
      <c r="A16" s="534"/>
      <c r="B16" s="534"/>
      <c r="C16" s="534"/>
      <c r="D16" s="534"/>
      <c r="E16" s="534"/>
      <c r="F16" s="534"/>
      <c r="G16" s="534"/>
      <c r="H16" s="534"/>
      <c r="I16" s="534"/>
      <c r="J16" s="534"/>
      <c r="K16" s="534"/>
      <c r="L16" s="534"/>
      <c r="M16" s="534"/>
      <c r="N16" s="534"/>
      <c r="O16" s="534"/>
      <c r="P16" s="534"/>
      <c r="Q16" s="534"/>
      <c r="R16" s="534"/>
      <c r="S16" s="534"/>
      <c r="T16" s="534"/>
      <c r="U16" s="534"/>
      <c r="V16" s="534"/>
      <c r="W16" s="534"/>
      <c r="X16" s="534"/>
      <c r="Y16" s="534"/>
      <c r="Z16" s="534"/>
      <c r="AA16" s="534"/>
      <c r="AB16" s="534"/>
      <c r="AC16" s="534"/>
      <c r="AD16" s="534"/>
      <c r="AE16" s="534"/>
      <c r="AF16" s="534"/>
      <c r="AG16" s="534"/>
      <c r="AH16" s="534"/>
      <c r="AI16" s="534"/>
      <c r="AJ16" s="534"/>
      <c r="AK16" s="534"/>
      <c r="AL16" s="534"/>
      <c r="AM16" s="534"/>
      <c r="AN16" s="534"/>
      <c r="AO16" s="534"/>
      <c r="AP16" s="534"/>
      <c r="AQ16" s="534"/>
      <c r="AR16" s="534"/>
      <c r="AS16" s="534"/>
      <c r="AT16" s="534"/>
      <c r="AU16" s="534"/>
      <c r="AV16" s="534"/>
      <c r="AW16" s="534"/>
      <c r="AX16" s="534"/>
      <c r="AY16" s="534"/>
      <c r="AZ16" s="534"/>
      <c r="BA16" s="534"/>
      <c r="BB16" s="534"/>
      <c r="BC16" s="534"/>
      <c r="BD16" s="534"/>
      <c r="BE16" s="534"/>
      <c r="BF16" s="534"/>
      <c r="BG16" s="534"/>
    </row>
    <row r="17" spans="1:62">
      <c r="A17" s="49"/>
      <c r="R17" s="49"/>
      <c r="S17" s="49"/>
      <c r="T17" s="49"/>
      <c r="U17" s="49"/>
      <c r="V17" s="49"/>
      <c r="W17" s="49"/>
      <c r="X17" s="49"/>
      <c r="Y17" s="49"/>
      <c r="Z17" s="49"/>
      <c r="AA17" s="49"/>
      <c r="AB17" s="49"/>
      <c r="AC17" s="49"/>
      <c r="AD17" s="49"/>
      <c r="AE17" s="49"/>
      <c r="AF17" s="49"/>
      <c r="AG17" s="49"/>
      <c r="AH17" s="49"/>
      <c r="AI17" s="49"/>
      <c r="AJ17" s="49"/>
      <c r="AK17" s="49"/>
      <c r="AL17" s="49"/>
      <c r="AM17" s="49"/>
      <c r="AN17" s="49"/>
      <c r="AO17" s="49"/>
      <c r="AP17" s="49"/>
      <c r="AQ17" s="49"/>
      <c r="AR17" s="49"/>
      <c r="AS17" s="49"/>
      <c r="AT17" s="49"/>
      <c r="AU17" s="49"/>
      <c r="AV17" s="49"/>
      <c r="AW17" s="49"/>
      <c r="AX17" s="49"/>
      <c r="AY17" s="49"/>
      <c r="AZ17" s="49"/>
      <c r="BA17" s="49"/>
      <c r="BB17" s="49"/>
      <c r="BC17" s="49"/>
      <c r="BD17" s="49"/>
      <c r="BE17" s="49"/>
      <c r="BF17" s="49"/>
    </row>
    <row r="18" spans="1:62" ht="20.25">
      <c r="A18" s="536" t="s">
        <v>396</v>
      </c>
      <c r="B18" s="536"/>
      <c r="C18" s="536"/>
      <c r="D18" s="536"/>
      <c r="E18" s="536"/>
      <c r="F18" s="536"/>
      <c r="G18" s="536"/>
      <c r="H18" s="536"/>
      <c r="I18" s="536"/>
      <c r="J18" s="536"/>
      <c r="K18" s="536"/>
      <c r="L18" s="536"/>
      <c r="M18" s="536"/>
      <c r="N18" s="536"/>
      <c r="O18" s="536"/>
      <c r="P18" s="536"/>
      <c r="Q18" s="536"/>
      <c r="R18" s="536"/>
      <c r="S18" s="536"/>
      <c r="T18" s="536"/>
      <c r="U18" s="536"/>
      <c r="V18" s="536"/>
      <c r="W18" s="536"/>
      <c r="X18" s="536"/>
      <c r="Y18" s="536"/>
      <c r="Z18" s="536"/>
      <c r="AA18" s="536"/>
      <c r="AB18" s="536"/>
      <c r="AC18" s="536"/>
      <c r="AD18" s="536"/>
      <c r="AE18" s="536"/>
      <c r="AF18" s="536"/>
      <c r="AG18" s="536"/>
      <c r="AH18" s="536"/>
      <c r="AI18" s="536"/>
      <c r="AJ18" s="536"/>
      <c r="AK18" s="536"/>
      <c r="AL18" s="536"/>
      <c r="AM18" s="536"/>
      <c r="AN18" s="536"/>
      <c r="AO18" s="536"/>
      <c r="AP18" s="536"/>
      <c r="AQ18" s="536"/>
      <c r="AR18" s="536"/>
      <c r="AS18" s="536"/>
      <c r="AT18" s="536"/>
      <c r="AU18" s="536"/>
      <c r="AV18" s="536"/>
      <c r="AW18" s="536"/>
      <c r="AX18" s="536"/>
      <c r="AY18" s="536"/>
      <c r="AZ18" s="536"/>
      <c r="BA18" s="536"/>
      <c r="BB18" s="536"/>
      <c r="BC18" s="536"/>
      <c r="BD18" s="536"/>
      <c r="BE18" s="536"/>
      <c r="BF18" s="536"/>
      <c r="BG18" s="536"/>
    </row>
    <row r="19" spans="1:62" ht="16.5" thickBot="1">
      <c r="A19" s="49"/>
      <c r="B19" s="49"/>
      <c r="C19" s="49"/>
      <c r="D19" s="49"/>
      <c r="E19" s="49"/>
      <c r="F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row>
    <row r="20" spans="1:62" ht="33" customHeight="1" thickBot="1">
      <c r="A20" s="525" t="s">
        <v>174</v>
      </c>
      <c r="B20" s="525" t="s">
        <v>173</v>
      </c>
      <c r="C20" s="525" t="s">
        <v>172</v>
      </c>
      <c r="D20" s="525"/>
      <c r="E20" s="535" t="s">
        <v>171</v>
      </c>
      <c r="F20" s="535"/>
      <c r="G20" s="526" t="s">
        <v>503</v>
      </c>
      <c r="H20" s="527" t="s">
        <v>444</v>
      </c>
      <c r="I20" s="527"/>
      <c r="J20" s="527"/>
      <c r="K20" s="527"/>
      <c r="L20" s="527"/>
      <c r="M20" s="527"/>
      <c r="N20" s="527"/>
      <c r="O20" s="527"/>
      <c r="P20" s="527"/>
      <c r="Q20" s="527"/>
      <c r="R20" s="527" t="s">
        <v>441</v>
      </c>
      <c r="S20" s="527"/>
      <c r="T20" s="527"/>
      <c r="U20" s="527"/>
      <c r="V20" s="527"/>
      <c r="W20" s="527"/>
      <c r="X20" s="527"/>
      <c r="Y20" s="527"/>
      <c r="Z20" s="527"/>
      <c r="AA20" s="527"/>
      <c r="AB20" s="527" t="s">
        <v>450</v>
      </c>
      <c r="AC20" s="527"/>
      <c r="AD20" s="527"/>
      <c r="AE20" s="527"/>
      <c r="AF20" s="527"/>
      <c r="AG20" s="527"/>
      <c r="AH20" s="527"/>
      <c r="AI20" s="527"/>
      <c r="AJ20" s="527"/>
      <c r="AK20" s="527"/>
      <c r="AL20" s="527" t="s">
        <v>451</v>
      </c>
      <c r="AM20" s="527"/>
      <c r="AN20" s="527"/>
      <c r="AO20" s="527"/>
      <c r="AP20" s="527"/>
      <c r="AQ20" s="527"/>
      <c r="AR20" s="527"/>
      <c r="AS20" s="527"/>
      <c r="AT20" s="527"/>
      <c r="AU20" s="527"/>
      <c r="AV20" s="527" t="s">
        <v>452</v>
      </c>
      <c r="AW20" s="527"/>
      <c r="AX20" s="527"/>
      <c r="AY20" s="527"/>
      <c r="AZ20" s="527"/>
      <c r="BA20" s="527"/>
      <c r="BB20" s="527"/>
      <c r="BC20" s="527"/>
      <c r="BD20" s="527"/>
      <c r="BE20" s="527"/>
      <c r="BF20" s="537" t="s">
        <v>170</v>
      </c>
      <c r="BG20" s="538"/>
      <c r="BH20" s="61"/>
      <c r="BI20" s="61"/>
      <c r="BJ20" s="61"/>
    </row>
    <row r="21" spans="1:62" ht="99.75" customHeight="1" thickBot="1">
      <c r="A21" s="525"/>
      <c r="B21" s="525"/>
      <c r="C21" s="525"/>
      <c r="D21" s="525"/>
      <c r="E21" s="535"/>
      <c r="F21" s="535"/>
      <c r="G21" s="526"/>
      <c r="H21" s="525" t="s">
        <v>3</v>
      </c>
      <c r="I21" s="525"/>
      <c r="J21" s="525"/>
      <c r="K21" s="525"/>
      <c r="L21" s="525"/>
      <c r="M21" s="525" t="s">
        <v>169</v>
      </c>
      <c r="N21" s="525"/>
      <c r="O21" s="525"/>
      <c r="P21" s="525"/>
      <c r="Q21" s="525"/>
      <c r="R21" s="525" t="s">
        <v>3</v>
      </c>
      <c r="S21" s="525"/>
      <c r="T21" s="525"/>
      <c r="U21" s="525"/>
      <c r="V21" s="525"/>
      <c r="W21" s="525" t="s">
        <v>169</v>
      </c>
      <c r="X21" s="525"/>
      <c r="Y21" s="525"/>
      <c r="Z21" s="525"/>
      <c r="AA21" s="525"/>
      <c r="AB21" s="525" t="s">
        <v>3</v>
      </c>
      <c r="AC21" s="525"/>
      <c r="AD21" s="525"/>
      <c r="AE21" s="525"/>
      <c r="AF21" s="525"/>
      <c r="AG21" s="525" t="s">
        <v>169</v>
      </c>
      <c r="AH21" s="525"/>
      <c r="AI21" s="525"/>
      <c r="AJ21" s="525"/>
      <c r="AK21" s="525"/>
      <c r="AL21" s="525" t="s">
        <v>3</v>
      </c>
      <c r="AM21" s="525"/>
      <c r="AN21" s="525"/>
      <c r="AO21" s="525"/>
      <c r="AP21" s="525"/>
      <c r="AQ21" s="525" t="s">
        <v>169</v>
      </c>
      <c r="AR21" s="525"/>
      <c r="AS21" s="525"/>
      <c r="AT21" s="525"/>
      <c r="AU21" s="525"/>
      <c r="AV21" s="525" t="s">
        <v>3</v>
      </c>
      <c r="AW21" s="525"/>
      <c r="AX21" s="525"/>
      <c r="AY21" s="525"/>
      <c r="AZ21" s="525"/>
      <c r="BA21" s="525" t="s">
        <v>169</v>
      </c>
      <c r="BB21" s="525"/>
      <c r="BC21" s="525"/>
      <c r="BD21" s="525"/>
      <c r="BE21" s="525"/>
      <c r="BF21" s="537"/>
      <c r="BG21" s="538"/>
    </row>
    <row r="22" spans="1:62" ht="114.75" customHeight="1" thickBot="1">
      <c r="A22" s="525"/>
      <c r="B22" s="525"/>
      <c r="C22" s="208" t="s">
        <v>3</v>
      </c>
      <c r="D22" s="208" t="s">
        <v>167</v>
      </c>
      <c r="E22" s="209" t="s">
        <v>453</v>
      </c>
      <c r="F22" s="209" t="s">
        <v>454</v>
      </c>
      <c r="G22" s="526"/>
      <c r="H22" s="210" t="s">
        <v>381</v>
      </c>
      <c r="I22" s="210" t="s">
        <v>446</v>
      </c>
      <c r="J22" s="210" t="s">
        <v>447</v>
      </c>
      <c r="K22" s="210" t="s">
        <v>448</v>
      </c>
      <c r="L22" s="210" t="s">
        <v>449</v>
      </c>
      <c r="M22" s="210" t="s">
        <v>381</v>
      </c>
      <c r="N22" s="210" t="s">
        <v>446</v>
      </c>
      <c r="O22" s="210" t="s">
        <v>447</v>
      </c>
      <c r="P22" s="210" t="s">
        <v>448</v>
      </c>
      <c r="Q22" s="210" t="s">
        <v>449</v>
      </c>
      <c r="R22" s="210" t="s">
        <v>381</v>
      </c>
      <c r="S22" s="210" t="s">
        <v>446</v>
      </c>
      <c r="T22" s="210" t="s">
        <v>447</v>
      </c>
      <c r="U22" s="210" t="s">
        <v>448</v>
      </c>
      <c r="V22" s="210" t="s">
        <v>449</v>
      </c>
      <c r="W22" s="210" t="s">
        <v>381</v>
      </c>
      <c r="X22" s="210" t="s">
        <v>446</v>
      </c>
      <c r="Y22" s="210" t="s">
        <v>447</v>
      </c>
      <c r="Z22" s="210" t="s">
        <v>448</v>
      </c>
      <c r="AA22" s="210" t="s">
        <v>449</v>
      </c>
      <c r="AB22" s="210" t="s">
        <v>381</v>
      </c>
      <c r="AC22" s="210" t="s">
        <v>446</v>
      </c>
      <c r="AD22" s="210" t="s">
        <v>447</v>
      </c>
      <c r="AE22" s="210" t="s">
        <v>448</v>
      </c>
      <c r="AF22" s="210" t="s">
        <v>449</v>
      </c>
      <c r="AG22" s="210" t="s">
        <v>381</v>
      </c>
      <c r="AH22" s="210" t="s">
        <v>446</v>
      </c>
      <c r="AI22" s="210" t="s">
        <v>447</v>
      </c>
      <c r="AJ22" s="210" t="s">
        <v>448</v>
      </c>
      <c r="AK22" s="210" t="s">
        <v>449</v>
      </c>
      <c r="AL22" s="210" t="s">
        <v>381</v>
      </c>
      <c r="AM22" s="210" t="s">
        <v>446</v>
      </c>
      <c r="AN22" s="210" t="s">
        <v>447</v>
      </c>
      <c r="AO22" s="210" t="s">
        <v>448</v>
      </c>
      <c r="AP22" s="210" t="s">
        <v>449</v>
      </c>
      <c r="AQ22" s="210" t="s">
        <v>381</v>
      </c>
      <c r="AR22" s="210" t="s">
        <v>446</v>
      </c>
      <c r="AS22" s="210" t="s">
        <v>447</v>
      </c>
      <c r="AT22" s="210" t="s">
        <v>448</v>
      </c>
      <c r="AU22" s="210" t="s">
        <v>449</v>
      </c>
      <c r="AV22" s="210" t="s">
        <v>381</v>
      </c>
      <c r="AW22" s="210" t="s">
        <v>446</v>
      </c>
      <c r="AX22" s="210" t="s">
        <v>447</v>
      </c>
      <c r="AY22" s="210" t="s">
        <v>448</v>
      </c>
      <c r="AZ22" s="210" t="s">
        <v>449</v>
      </c>
      <c r="BA22" s="210" t="s">
        <v>381</v>
      </c>
      <c r="BB22" s="210" t="s">
        <v>446</v>
      </c>
      <c r="BC22" s="210" t="s">
        <v>447</v>
      </c>
      <c r="BD22" s="210" t="s">
        <v>448</v>
      </c>
      <c r="BE22" s="210" t="s">
        <v>449</v>
      </c>
      <c r="BF22" s="256" t="s">
        <v>168</v>
      </c>
      <c r="BG22" s="208" t="s">
        <v>167</v>
      </c>
    </row>
    <row r="23" spans="1:62" ht="31.5" customHeight="1" thickBot="1">
      <c r="A23" s="227">
        <v>1</v>
      </c>
      <c r="B23" s="227">
        <v>2</v>
      </c>
      <c r="C23" s="227">
        <v>3</v>
      </c>
      <c r="D23" s="227">
        <v>4</v>
      </c>
      <c r="E23" s="227">
        <f>D23+1</f>
        <v>5</v>
      </c>
      <c r="F23" s="227">
        <f t="shared" ref="F23:BG23" si="0">E23+1</f>
        <v>6</v>
      </c>
      <c r="G23" s="228">
        <f t="shared" si="0"/>
        <v>7</v>
      </c>
      <c r="H23" s="227">
        <f t="shared" si="0"/>
        <v>8</v>
      </c>
      <c r="I23" s="227">
        <f t="shared" si="0"/>
        <v>9</v>
      </c>
      <c r="J23" s="227">
        <f t="shared" si="0"/>
        <v>10</v>
      </c>
      <c r="K23" s="227">
        <f t="shared" si="0"/>
        <v>11</v>
      </c>
      <c r="L23" s="227">
        <f t="shared" si="0"/>
        <v>12</v>
      </c>
      <c r="M23" s="227">
        <f t="shared" si="0"/>
        <v>13</v>
      </c>
      <c r="N23" s="227">
        <f t="shared" si="0"/>
        <v>14</v>
      </c>
      <c r="O23" s="227">
        <f t="shared" si="0"/>
        <v>15</v>
      </c>
      <c r="P23" s="227">
        <f t="shared" si="0"/>
        <v>16</v>
      </c>
      <c r="Q23" s="227">
        <f t="shared" si="0"/>
        <v>17</v>
      </c>
      <c r="R23" s="227">
        <f t="shared" si="0"/>
        <v>18</v>
      </c>
      <c r="S23" s="227">
        <f t="shared" si="0"/>
        <v>19</v>
      </c>
      <c r="T23" s="227">
        <f t="shared" si="0"/>
        <v>20</v>
      </c>
      <c r="U23" s="227">
        <f t="shared" si="0"/>
        <v>21</v>
      </c>
      <c r="V23" s="227">
        <f t="shared" si="0"/>
        <v>22</v>
      </c>
      <c r="W23" s="227">
        <f t="shared" si="0"/>
        <v>23</v>
      </c>
      <c r="X23" s="227">
        <f t="shared" si="0"/>
        <v>24</v>
      </c>
      <c r="Y23" s="227">
        <f t="shared" si="0"/>
        <v>25</v>
      </c>
      <c r="Z23" s="227">
        <f t="shared" si="0"/>
        <v>26</v>
      </c>
      <c r="AA23" s="227">
        <f t="shared" si="0"/>
        <v>27</v>
      </c>
      <c r="AB23" s="227">
        <f t="shared" si="0"/>
        <v>28</v>
      </c>
      <c r="AC23" s="227">
        <f t="shared" si="0"/>
        <v>29</v>
      </c>
      <c r="AD23" s="227">
        <f t="shared" si="0"/>
        <v>30</v>
      </c>
      <c r="AE23" s="227">
        <f t="shared" si="0"/>
        <v>31</v>
      </c>
      <c r="AF23" s="227">
        <f t="shared" si="0"/>
        <v>32</v>
      </c>
      <c r="AG23" s="227">
        <f t="shared" si="0"/>
        <v>33</v>
      </c>
      <c r="AH23" s="227">
        <f t="shared" si="0"/>
        <v>34</v>
      </c>
      <c r="AI23" s="227">
        <f t="shared" si="0"/>
        <v>35</v>
      </c>
      <c r="AJ23" s="227">
        <f t="shared" si="0"/>
        <v>36</v>
      </c>
      <c r="AK23" s="227">
        <f t="shared" si="0"/>
        <v>37</v>
      </c>
      <c r="AL23" s="227">
        <f t="shared" si="0"/>
        <v>38</v>
      </c>
      <c r="AM23" s="227">
        <f t="shared" si="0"/>
        <v>39</v>
      </c>
      <c r="AN23" s="227">
        <f t="shared" si="0"/>
        <v>40</v>
      </c>
      <c r="AO23" s="227">
        <f t="shared" si="0"/>
        <v>41</v>
      </c>
      <c r="AP23" s="227">
        <f t="shared" si="0"/>
        <v>42</v>
      </c>
      <c r="AQ23" s="227">
        <f t="shared" si="0"/>
        <v>43</v>
      </c>
      <c r="AR23" s="227">
        <f t="shared" si="0"/>
        <v>44</v>
      </c>
      <c r="AS23" s="227">
        <f t="shared" si="0"/>
        <v>45</v>
      </c>
      <c r="AT23" s="227">
        <f t="shared" si="0"/>
        <v>46</v>
      </c>
      <c r="AU23" s="227">
        <f t="shared" si="0"/>
        <v>47</v>
      </c>
      <c r="AV23" s="227">
        <f t="shared" si="0"/>
        <v>48</v>
      </c>
      <c r="AW23" s="227">
        <f t="shared" si="0"/>
        <v>49</v>
      </c>
      <c r="AX23" s="227">
        <f t="shared" si="0"/>
        <v>50</v>
      </c>
      <c r="AY23" s="227">
        <f t="shared" si="0"/>
        <v>51</v>
      </c>
      <c r="AZ23" s="227">
        <f t="shared" si="0"/>
        <v>52</v>
      </c>
      <c r="BA23" s="227">
        <f t="shared" si="0"/>
        <v>53</v>
      </c>
      <c r="BB23" s="227">
        <f t="shared" si="0"/>
        <v>54</v>
      </c>
      <c r="BC23" s="227">
        <f t="shared" si="0"/>
        <v>55</v>
      </c>
      <c r="BD23" s="227">
        <f t="shared" si="0"/>
        <v>56</v>
      </c>
      <c r="BE23" s="227">
        <f t="shared" si="0"/>
        <v>57</v>
      </c>
      <c r="BF23" s="237">
        <f t="shared" si="0"/>
        <v>58</v>
      </c>
      <c r="BG23" s="227">
        <f t="shared" si="0"/>
        <v>59</v>
      </c>
    </row>
    <row r="24" spans="1:62" ht="93" customHeight="1" thickBot="1">
      <c r="A24" s="223">
        <v>1</v>
      </c>
      <c r="B24" s="224" t="s">
        <v>166</v>
      </c>
      <c r="C24" s="225">
        <f>C25+C26+C27+C28+C29</f>
        <v>216.40232399345598</v>
      </c>
      <c r="D24" s="225">
        <f t="shared" ref="D24:BG24" si="1">D25+D26+D27+D28+D29</f>
        <v>0.111195057456</v>
      </c>
      <c r="E24" s="225">
        <f t="shared" si="1"/>
        <v>0</v>
      </c>
      <c r="F24" s="225">
        <f t="shared" si="1"/>
        <v>0</v>
      </c>
      <c r="G24" s="229">
        <f t="shared" si="1"/>
        <v>0.111195057456</v>
      </c>
      <c r="H24" s="225">
        <f t="shared" si="1"/>
        <v>216.29112893599998</v>
      </c>
      <c r="I24" s="225">
        <f t="shared" si="1"/>
        <v>0</v>
      </c>
      <c r="J24" s="225">
        <f t="shared" si="1"/>
        <v>15.600528936</v>
      </c>
      <c r="K24" s="225">
        <f t="shared" si="1"/>
        <v>0</v>
      </c>
      <c r="L24" s="225">
        <f t="shared" si="1"/>
        <v>200.69059999999999</v>
      </c>
      <c r="M24" s="225">
        <f t="shared" si="1"/>
        <v>0</v>
      </c>
      <c r="N24" s="225">
        <f t="shared" si="1"/>
        <v>0</v>
      </c>
      <c r="O24" s="225">
        <f t="shared" si="1"/>
        <v>0</v>
      </c>
      <c r="P24" s="225">
        <f t="shared" si="1"/>
        <v>0</v>
      </c>
      <c r="Q24" s="225">
        <f t="shared" si="1"/>
        <v>0</v>
      </c>
      <c r="R24" s="225">
        <f t="shared" si="1"/>
        <v>0</v>
      </c>
      <c r="S24" s="225">
        <f t="shared" si="1"/>
        <v>0</v>
      </c>
      <c r="T24" s="225">
        <f t="shared" si="1"/>
        <v>0</v>
      </c>
      <c r="U24" s="225">
        <f t="shared" si="1"/>
        <v>0</v>
      </c>
      <c r="V24" s="225">
        <f t="shared" si="1"/>
        <v>0</v>
      </c>
      <c r="W24" s="225">
        <f t="shared" si="1"/>
        <v>0</v>
      </c>
      <c r="X24" s="225">
        <f t="shared" si="1"/>
        <v>0</v>
      </c>
      <c r="Y24" s="225">
        <f t="shared" si="1"/>
        <v>0</v>
      </c>
      <c r="Z24" s="225">
        <f t="shared" si="1"/>
        <v>0</v>
      </c>
      <c r="AA24" s="225">
        <f t="shared" si="1"/>
        <v>0</v>
      </c>
      <c r="AB24" s="225">
        <f t="shared" si="1"/>
        <v>0</v>
      </c>
      <c r="AC24" s="225">
        <f t="shared" si="1"/>
        <v>0</v>
      </c>
      <c r="AD24" s="225">
        <f t="shared" si="1"/>
        <v>0</v>
      </c>
      <c r="AE24" s="225">
        <f t="shared" si="1"/>
        <v>0</v>
      </c>
      <c r="AF24" s="225">
        <f t="shared" si="1"/>
        <v>0</v>
      </c>
      <c r="AG24" s="225">
        <f t="shared" si="1"/>
        <v>0</v>
      </c>
      <c r="AH24" s="225">
        <f t="shared" si="1"/>
        <v>0</v>
      </c>
      <c r="AI24" s="225">
        <f t="shared" si="1"/>
        <v>0</v>
      </c>
      <c r="AJ24" s="225">
        <f t="shared" si="1"/>
        <v>0</v>
      </c>
      <c r="AK24" s="225">
        <f t="shared" si="1"/>
        <v>0</v>
      </c>
      <c r="AL24" s="225">
        <f t="shared" si="1"/>
        <v>0</v>
      </c>
      <c r="AM24" s="225">
        <f t="shared" si="1"/>
        <v>0</v>
      </c>
      <c r="AN24" s="225">
        <f t="shared" si="1"/>
        <v>0</v>
      </c>
      <c r="AO24" s="225">
        <f t="shared" si="1"/>
        <v>0</v>
      </c>
      <c r="AP24" s="225">
        <f t="shared" si="1"/>
        <v>0</v>
      </c>
      <c r="AQ24" s="225">
        <f t="shared" si="1"/>
        <v>0</v>
      </c>
      <c r="AR24" s="225">
        <f t="shared" si="1"/>
        <v>0</v>
      </c>
      <c r="AS24" s="225">
        <f t="shared" si="1"/>
        <v>0</v>
      </c>
      <c r="AT24" s="225">
        <f t="shared" si="1"/>
        <v>0</v>
      </c>
      <c r="AU24" s="225">
        <f t="shared" si="1"/>
        <v>0</v>
      </c>
      <c r="AV24" s="225">
        <f t="shared" si="1"/>
        <v>0</v>
      </c>
      <c r="AW24" s="225">
        <f t="shared" si="1"/>
        <v>0</v>
      </c>
      <c r="AX24" s="225">
        <f t="shared" si="1"/>
        <v>0</v>
      </c>
      <c r="AY24" s="225">
        <f t="shared" si="1"/>
        <v>0</v>
      </c>
      <c r="AZ24" s="225">
        <f t="shared" si="1"/>
        <v>0</v>
      </c>
      <c r="BA24" s="225">
        <f t="shared" si="1"/>
        <v>0</v>
      </c>
      <c r="BB24" s="225">
        <f t="shared" si="1"/>
        <v>0</v>
      </c>
      <c r="BC24" s="225">
        <f t="shared" si="1"/>
        <v>0</v>
      </c>
      <c r="BD24" s="225">
        <f t="shared" si="1"/>
        <v>0</v>
      </c>
      <c r="BE24" s="225">
        <f t="shared" si="1"/>
        <v>0</v>
      </c>
      <c r="BF24" s="238">
        <f t="shared" si="1"/>
        <v>216.29112893599998</v>
      </c>
      <c r="BG24" s="226">
        <f t="shared" si="1"/>
        <v>0</v>
      </c>
    </row>
    <row r="25" spans="1:62" ht="35.25" customHeight="1">
      <c r="A25" s="211" t="s">
        <v>165</v>
      </c>
      <c r="B25" s="212" t="s">
        <v>164</v>
      </c>
      <c r="C25" s="213">
        <f>G25+H25+R25+AB25+AL25+AV25</f>
        <v>0</v>
      </c>
      <c r="D25" s="213">
        <f>G25+M25+W25+AG25+AQ25+BA25</f>
        <v>0</v>
      </c>
      <c r="E25" s="214"/>
      <c r="F25" s="214"/>
      <c r="G25" s="230"/>
      <c r="H25" s="242">
        <f>I25+J25+K25+L25</f>
        <v>0</v>
      </c>
      <c r="I25" s="215"/>
      <c r="J25" s="215"/>
      <c r="K25" s="213"/>
      <c r="L25" s="215"/>
      <c r="M25" s="215">
        <f>N25+O25+P25+Q25</f>
        <v>0</v>
      </c>
      <c r="N25" s="215"/>
      <c r="O25" s="215"/>
      <c r="P25" s="215"/>
      <c r="Q25" s="243"/>
      <c r="R25" s="250">
        <f>S25+T25+U25+V25</f>
        <v>0</v>
      </c>
      <c r="S25" s="215"/>
      <c r="T25" s="215"/>
      <c r="U25" s="213"/>
      <c r="V25" s="215"/>
      <c r="W25" s="215">
        <f>X25+Y25+Z25+AA25</f>
        <v>0</v>
      </c>
      <c r="X25" s="215"/>
      <c r="Y25" s="215"/>
      <c r="Z25" s="215"/>
      <c r="AA25" s="243"/>
      <c r="AB25" s="250">
        <f>AC25+AD25+AE25+AF25</f>
        <v>0</v>
      </c>
      <c r="AC25" s="215"/>
      <c r="AD25" s="215"/>
      <c r="AE25" s="215"/>
      <c r="AF25" s="215"/>
      <c r="AG25" s="215">
        <f>AH25+AI25+AJ25+AK25</f>
        <v>0</v>
      </c>
      <c r="AH25" s="215"/>
      <c r="AI25" s="215"/>
      <c r="AJ25" s="215"/>
      <c r="AK25" s="243"/>
      <c r="AL25" s="250">
        <f>AM25+AN25+AO25+AP25</f>
        <v>0</v>
      </c>
      <c r="AM25" s="215"/>
      <c r="AN25" s="213"/>
      <c r="AO25" s="215"/>
      <c r="AP25" s="215"/>
      <c r="AQ25" s="215">
        <f>AR25+AS25+AT25+AU25</f>
        <v>0</v>
      </c>
      <c r="AR25" s="215"/>
      <c r="AS25" s="215"/>
      <c r="AT25" s="215"/>
      <c r="AU25" s="243"/>
      <c r="AV25" s="250">
        <f>AW25+AX25+AY25+AZ25</f>
        <v>0</v>
      </c>
      <c r="AW25" s="215"/>
      <c r="AX25" s="215"/>
      <c r="AY25" s="215"/>
      <c r="AZ25" s="215"/>
      <c r="BA25" s="215">
        <f>BB25+BC25+BD25+BE25</f>
        <v>0</v>
      </c>
      <c r="BB25" s="215"/>
      <c r="BC25" s="215"/>
      <c r="BD25" s="215"/>
      <c r="BE25" s="243"/>
      <c r="BF25" s="239">
        <f>H25+R25+AB25+AL25+AV25</f>
        <v>0</v>
      </c>
      <c r="BG25" s="213">
        <f>M25+W25+AG25+AQ25+BA25</f>
        <v>0</v>
      </c>
    </row>
    <row r="26" spans="1:62" ht="33" customHeight="1">
      <c r="A26" s="139" t="s">
        <v>163</v>
      </c>
      <c r="B26" s="140" t="s">
        <v>510</v>
      </c>
      <c r="C26" s="189">
        <f t="shared" ref="C26:C29" si="2">G26+H26+R26+AB26+AL26+AV26</f>
        <v>216.29112893599998</v>
      </c>
      <c r="D26" s="189">
        <f t="shared" ref="D26:D29" si="3">G26+M26+W26+AG26+AQ26+BA26</f>
        <v>0</v>
      </c>
      <c r="E26" s="141"/>
      <c r="F26" s="141"/>
      <c r="G26" s="231"/>
      <c r="H26" s="244">
        <f t="shared" ref="H26:H29" si="4">I26+J26+K26+L26</f>
        <v>216.29112893599998</v>
      </c>
      <c r="I26" s="170"/>
      <c r="J26" s="170">
        <v>15.600528936</v>
      </c>
      <c r="K26" s="189"/>
      <c r="L26" s="570">
        <f>200.6906</f>
        <v>200.69059999999999</v>
      </c>
      <c r="M26" s="138">
        <f t="shared" ref="M26:M29" si="5">N26+O26+P26+Q26</f>
        <v>0</v>
      </c>
      <c r="N26" s="170"/>
      <c r="O26" s="170"/>
      <c r="P26" s="170"/>
      <c r="Q26" s="245"/>
      <c r="R26" s="251">
        <f t="shared" ref="R26:R29" si="6">S26+T26+U26+V26</f>
        <v>0</v>
      </c>
      <c r="S26" s="170"/>
      <c r="T26" s="170"/>
      <c r="U26" s="189"/>
      <c r="V26" s="189"/>
      <c r="W26" s="138">
        <f t="shared" ref="W26:W29" si="7">X26+Y26+Z26+AA26</f>
        <v>0</v>
      </c>
      <c r="X26" s="170"/>
      <c r="Y26" s="170"/>
      <c r="Z26" s="170"/>
      <c r="AA26" s="252"/>
      <c r="AB26" s="251">
        <f t="shared" ref="AB26:AB29" si="8">AC26+AD26+AE26+AF26</f>
        <v>0</v>
      </c>
      <c r="AC26" s="170"/>
      <c r="AD26" s="170"/>
      <c r="AE26" s="170"/>
      <c r="AF26" s="170"/>
      <c r="AG26" s="138">
        <f t="shared" ref="AG26:AG29" si="9">AH26+AI26+AJ26+AK26</f>
        <v>0</v>
      </c>
      <c r="AH26" s="170"/>
      <c r="AI26" s="170"/>
      <c r="AJ26" s="170"/>
      <c r="AK26" s="252"/>
      <c r="AL26" s="251">
        <f t="shared" ref="AL26:AL29" si="10">AM26+AN26+AO26+AP26</f>
        <v>0</v>
      </c>
      <c r="AM26" s="170"/>
      <c r="AN26" s="189"/>
      <c r="AO26" s="170"/>
      <c r="AP26" s="170"/>
      <c r="AQ26" s="138">
        <f t="shared" ref="AQ26:AQ29" si="11">AR26+AS26+AT26+AU26</f>
        <v>0</v>
      </c>
      <c r="AR26" s="170"/>
      <c r="AS26" s="170"/>
      <c r="AT26" s="170"/>
      <c r="AU26" s="252"/>
      <c r="AV26" s="251">
        <f t="shared" ref="AV26:AV29" si="12">AW26+AX26+AY26+AZ26</f>
        <v>0</v>
      </c>
      <c r="AW26" s="170"/>
      <c r="AX26" s="170"/>
      <c r="AY26" s="170"/>
      <c r="AZ26" s="170"/>
      <c r="BA26" s="138">
        <f t="shared" ref="BA26:BA29" si="13">BB26+BC26+BD26+BE26</f>
        <v>0</v>
      </c>
      <c r="BB26" s="170"/>
      <c r="BC26" s="170"/>
      <c r="BD26" s="170"/>
      <c r="BE26" s="252"/>
      <c r="BF26" s="240">
        <f t="shared" ref="BF26:BF29" si="14">H26+R26+AB26+AL26+AV26</f>
        <v>216.29112893599998</v>
      </c>
      <c r="BG26" s="189">
        <f t="shared" ref="BG26:BG29" si="15">M26+W26+AG26+AQ26+BA26</f>
        <v>0</v>
      </c>
    </row>
    <row r="27" spans="1:62" ht="44.25" customHeight="1">
      <c r="A27" s="139" t="s">
        <v>162</v>
      </c>
      <c r="B27" s="140" t="s">
        <v>338</v>
      </c>
      <c r="C27" s="189">
        <f t="shared" si="2"/>
        <v>0</v>
      </c>
      <c r="D27" s="189">
        <f t="shared" si="3"/>
        <v>0</v>
      </c>
      <c r="E27" s="141"/>
      <c r="F27" s="141"/>
      <c r="G27" s="232"/>
      <c r="H27" s="244">
        <f t="shared" si="4"/>
        <v>0</v>
      </c>
      <c r="I27" s="140"/>
      <c r="J27" s="140"/>
      <c r="K27" s="190"/>
      <c r="L27" s="140"/>
      <c r="M27" s="138">
        <f t="shared" si="5"/>
        <v>0</v>
      </c>
      <c r="N27" s="140"/>
      <c r="O27" s="140"/>
      <c r="P27" s="190"/>
      <c r="Q27" s="246"/>
      <c r="R27" s="251">
        <f t="shared" si="6"/>
        <v>0</v>
      </c>
      <c r="S27" s="140"/>
      <c r="T27" s="140"/>
      <c r="U27" s="140"/>
      <c r="V27" s="140"/>
      <c r="W27" s="138">
        <f t="shared" si="7"/>
        <v>0</v>
      </c>
      <c r="X27" s="140"/>
      <c r="Y27" s="140"/>
      <c r="Z27" s="140"/>
      <c r="AA27" s="252"/>
      <c r="AB27" s="251">
        <f t="shared" si="8"/>
        <v>0</v>
      </c>
      <c r="AC27" s="140"/>
      <c r="AD27" s="140"/>
      <c r="AE27" s="140"/>
      <c r="AF27" s="140"/>
      <c r="AG27" s="138">
        <f t="shared" si="9"/>
        <v>0</v>
      </c>
      <c r="AH27" s="140"/>
      <c r="AI27" s="140"/>
      <c r="AJ27" s="140"/>
      <c r="AK27" s="252"/>
      <c r="AL27" s="251">
        <f t="shared" si="10"/>
        <v>0</v>
      </c>
      <c r="AM27" s="140"/>
      <c r="AN27" s="140"/>
      <c r="AO27" s="140"/>
      <c r="AP27" s="140"/>
      <c r="AQ27" s="138">
        <f t="shared" si="11"/>
        <v>0</v>
      </c>
      <c r="AR27" s="140"/>
      <c r="AS27" s="140"/>
      <c r="AT27" s="140"/>
      <c r="AU27" s="252"/>
      <c r="AV27" s="251">
        <f t="shared" si="12"/>
        <v>0</v>
      </c>
      <c r="AW27" s="140"/>
      <c r="AX27" s="140"/>
      <c r="AY27" s="140"/>
      <c r="AZ27" s="140"/>
      <c r="BA27" s="138">
        <f t="shared" si="13"/>
        <v>0</v>
      </c>
      <c r="BB27" s="140"/>
      <c r="BC27" s="140"/>
      <c r="BD27" s="140"/>
      <c r="BE27" s="252"/>
      <c r="BF27" s="240">
        <f t="shared" si="14"/>
        <v>0</v>
      </c>
      <c r="BG27" s="189">
        <f t="shared" si="15"/>
        <v>0</v>
      </c>
    </row>
    <row r="28" spans="1:62" ht="30.75" customHeight="1">
      <c r="A28" s="139" t="s">
        <v>161</v>
      </c>
      <c r="B28" s="140" t="s">
        <v>160</v>
      </c>
      <c r="C28" s="189">
        <f t="shared" si="2"/>
        <v>0</v>
      </c>
      <c r="D28" s="189">
        <f t="shared" si="3"/>
        <v>0</v>
      </c>
      <c r="E28" s="141"/>
      <c r="F28" s="190"/>
      <c r="G28" s="233"/>
      <c r="H28" s="244">
        <f t="shared" si="4"/>
        <v>0</v>
      </c>
      <c r="I28" s="140"/>
      <c r="J28" s="140"/>
      <c r="K28" s="140"/>
      <c r="L28" s="140"/>
      <c r="M28" s="138">
        <f t="shared" si="5"/>
        <v>0</v>
      </c>
      <c r="N28" s="140"/>
      <c r="O28" s="140"/>
      <c r="P28" s="140"/>
      <c r="Q28" s="246"/>
      <c r="R28" s="251">
        <f t="shared" si="6"/>
        <v>0</v>
      </c>
      <c r="S28" s="140"/>
      <c r="T28" s="140"/>
      <c r="U28" s="140"/>
      <c r="V28" s="140"/>
      <c r="W28" s="138">
        <f t="shared" si="7"/>
        <v>0</v>
      </c>
      <c r="X28" s="140"/>
      <c r="Y28" s="140"/>
      <c r="Z28" s="140"/>
      <c r="AA28" s="252"/>
      <c r="AB28" s="251">
        <f t="shared" si="8"/>
        <v>0</v>
      </c>
      <c r="AC28" s="140"/>
      <c r="AD28" s="140"/>
      <c r="AE28" s="140"/>
      <c r="AF28" s="140"/>
      <c r="AG28" s="138">
        <f t="shared" si="9"/>
        <v>0</v>
      </c>
      <c r="AH28" s="140"/>
      <c r="AI28" s="140"/>
      <c r="AJ28" s="140"/>
      <c r="AK28" s="252"/>
      <c r="AL28" s="251">
        <f t="shared" si="10"/>
        <v>0</v>
      </c>
      <c r="AM28" s="140"/>
      <c r="AN28" s="140"/>
      <c r="AO28" s="140"/>
      <c r="AP28" s="140"/>
      <c r="AQ28" s="138">
        <f t="shared" si="11"/>
        <v>0</v>
      </c>
      <c r="AR28" s="140"/>
      <c r="AS28" s="140"/>
      <c r="AT28" s="140"/>
      <c r="AU28" s="252"/>
      <c r="AV28" s="251">
        <f t="shared" si="12"/>
        <v>0</v>
      </c>
      <c r="AW28" s="140"/>
      <c r="AX28" s="140"/>
      <c r="AY28" s="140"/>
      <c r="AZ28" s="140"/>
      <c r="BA28" s="138">
        <f t="shared" si="13"/>
        <v>0</v>
      </c>
      <c r="BB28" s="140"/>
      <c r="BC28" s="140"/>
      <c r="BD28" s="140"/>
      <c r="BE28" s="252"/>
      <c r="BF28" s="240">
        <f t="shared" si="14"/>
        <v>0</v>
      </c>
      <c r="BG28" s="189">
        <f t="shared" si="15"/>
        <v>0</v>
      </c>
    </row>
    <row r="29" spans="1:62" ht="33.75" customHeight="1" thickBot="1">
      <c r="A29" s="216" t="s">
        <v>159</v>
      </c>
      <c r="B29" s="142" t="s">
        <v>158</v>
      </c>
      <c r="C29" s="217">
        <f t="shared" si="2"/>
        <v>0.111195057456</v>
      </c>
      <c r="D29" s="217">
        <f t="shared" si="3"/>
        <v>0.111195057456</v>
      </c>
      <c r="E29" s="135"/>
      <c r="F29" s="135"/>
      <c r="G29" s="569">
        <v>0.111195057456</v>
      </c>
      <c r="H29" s="247">
        <f t="shared" si="4"/>
        <v>0</v>
      </c>
      <c r="I29" s="218"/>
      <c r="J29" s="218"/>
      <c r="K29" s="218"/>
      <c r="L29" s="218"/>
      <c r="M29" s="219">
        <f t="shared" si="5"/>
        <v>0</v>
      </c>
      <c r="N29" s="218"/>
      <c r="O29" s="218"/>
      <c r="P29" s="218"/>
      <c r="Q29" s="248"/>
      <c r="R29" s="253">
        <f t="shared" si="6"/>
        <v>0</v>
      </c>
      <c r="S29" s="218"/>
      <c r="T29" s="218"/>
      <c r="U29" s="218"/>
      <c r="V29" s="218"/>
      <c r="W29" s="219">
        <f t="shared" si="7"/>
        <v>0</v>
      </c>
      <c r="X29" s="218"/>
      <c r="Y29" s="218"/>
      <c r="Z29" s="218"/>
      <c r="AA29" s="254"/>
      <c r="AB29" s="253">
        <f t="shared" si="8"/>
        <v>0</v>
      </c>
      <c r="AC29" s="218"/>
      <c r="AD29" s="218"/>
      <c r="AE29" s="218"/>
      <c r="AF29" s="218"/>
      <c r="AG29" s="219">
        <f t="shared" si="9"/>
        <v>0</v>
      </c>
      <c r="AH29" s="218"/>
      <c r="AI29" s="218"/>
      <c r="AJ29" s="218"/>
      <c r="AK29" s="254"/>
      <c r="AL29" s="253">
        <f t="shared" si="10"/>
        <v>0</v>
      </c>
      <c r="AM29" s="218"/>
      <c r="AN29" s="218"/>
      <c r="AO29" s="218"/>
      <c r="AP29" s="218"/>
      <c r="AQ29" s="219">
        <f t="shared" si="11"/>
        <v>0</v>
      </c>
      <c r="AR29" s="218"/>
      <c r="AS29" s="218"/>
      <c r="AT29" s="218"/>
      <c r="AU29" s="254"/>
      <c r="AV29" s="253">
        <f t="shared" si="12"/>
        <v>0</v>
      </c>
      <c r="AW29" s="218"/>
      <c r="AX29" s="218"/>
      <c r="AY29" s="218"/>
      <c r="AZ29" s="218"/>
      <c r="BA29" s="219">
        <f t="shared" si="13"/>
        <v>0</v>
      </c>
      <c r="BB29" s="218"/>
      <c r="BC29" s="218"/>
      <c r="BD29" s="218"/>
      <c r="BE29" s="254"/>
      <c r="BF29" s="241">
        <f t="shared" si="14"/>
        <v>0</v>
      </c>
      <c r="BG29" s="217">
        <f t="shared" si="15"/>
        <v>0</v>
      </c>
    </row>
    <row r="30" spans="1:62" ht="93.75" customHeight="1" thickBot="1">
      <c r="A30" s="223" t="s">
        <v>62</v>
      </c>
      <c r="B30" s="224" t="s">
        <v>157</v>
      </c>
      <c r="C30" s="225">
        <f>C31+C32+C33+C34</f>
        <v>180.33526999454665</v>
      </c>
      <c r="D30" s="225">
        <f t="shared" ref="D30:BG30" si="16">D31+D32+D33+D34</f>
        <v>9.2662547880000001E-2</v>
      </c>
      <c r="E30" s="225">
        <f t="shared" si="16"/>
        <v>0</v>
      </c>
      <c r="F30" s="225">
        <f t="shared" si="16"/>
        <v>180.33526999454665</v>
      </c>
      <c r="G30" s="229">
        <f t="shared" si="16"/>
        <v>9.2662547880000001E-2</v>
      </c>
      <c r="H30" s="225">
        <f t="shared" si="16"/>
        <v>180.24260744666665</v>
      </c>
      <c r="I30" s="225">
        <f t="shared" si="16"/>
        <v>0</v>
      </c>
      <c r="J30" s="225">
        <f t="shared" si="16"/>
        <v>0</v>
      </c>
      <c r="K30" s="225">
        <f t="shared" si="16"/>
        <v>13.00044078</v>
      </c>
      <c r="L30" s="225">
        <f t="shared" si="16"/>
        <v>167.24216666666666</v>
      </c>
      <c r="M30" s="225">
        <f t="shared" si="16"/>
        <v>0</v>
      </c>
      <c r="N30" s="225">
        <f t="shared" si="16"/>
        <v>0</v>
      </c>
      <c r="O30" s="225">
        <f t="shared" si="16"/>
        <v>0</v>
      </c>
      <c r="P30" s="225">
        <f t="shared" si="16"/>
        <v>0</v>
      </c>
      <c r="Q30" s="225">
        <f t="shared" si="16"/>
        <v>0</v>
      </c>
      <c r="R30" s="225">
        <f t="shared" si="16"/>
        <v>0</v>
      </c>
      <c r="S30" s="225">
        <f t="shared" si="16"/>
        <v>0</v>
      </c>
      <c r="T30" s="225">
        <f t="shared" si="16"/>
        <v>0</v>
      </c>
      <c r="U30" s="225">
        <f t="shared" si="16"/>
        <v>0</v>
      </c>
      <c r="V30" s="225">
        <f t="shared" si="16"/>
        <v>0</v>
      </c>
      <c r="W30" s="225">
        <f t="shared" si="16"/>
        <v>0</v>
      </c>
      <c r="X30" s="225">
        <f t="shared" si="16"/>
        <v>0</v>
      </c>
      <c r="Y30" s="225">
        <f t="shared" si="16"/>
        <v>0</v>
      </c>
      <c r="Z30" s="225">
        <f t="shared" si="16"/>
        <v>0</v>
      </c>
      <c r="AA30" s="225">
        <f t="shared" si="16"/>
        <v>0</v>
      </c>
      <c r="AB30" s="225">
        <f t="shared" si="16"/>
        <v>0</v>
      </c>
      <c r="AC30" s="225">
        <f t="shared" si="16"/>
        <v>0</v>
      </c>
      <c r="AD30" s="225">
        <f t="shared" si="16"/>
        <v>0</v>
      </c>
      <c r="AE30" s="225">
        <f t="shared" si="16"/>
        <v>0</v>
      </c>
      <c r="AF30" s="225">
        <f t="shared" si="16"/>
        <v>0</v>
      </c>
      <c r="AG30" s="225">
        <f t="shared" si="16"/>
        <v>0</v>
      </c>
      <c r="AH30" s="225">
        <f t="shared" si="16"/>
        <v>0</v>
      </c>
      <c r="AI30" s="225">
        <f t="shared" si="16"/>
        <v>0</v>
      </c>
      <c r="AJ30" s="225">
        <f t="shared" si="16"/>
        <v>0</v>
      </c>
      <c r="AK30" s="225">
        <f t="shared" si="16"/>
        <v>0</v>
      </c>
      <c r="AL30" s="225">
        <f t="shared" si="16"/>
        <v>0</v>
      </c>
      <c r="AM30" s="225">
        <f t="shared" si="16"/>
        <v>0</v>
      </c>
      <c r="AN30" s="225">
        <f t="shared" si="16"/>
        <v>0</v>
      </c>
      <c r="AO30" s="225">
        <f t="shared" si="16"/>
        <v>0</v>
      </c>
      <c r="AP30" s="225">
        <f t="shared" si="16"/>
        <v>0</v>
      </c>
      <c r="AQ30" s="225">
        <f t="shared" si="16"/>
        <v>0</v>
      </c>
      <c r="AR30" s="225">
        <f t="shared" si="16"/>
        <v>0</v>
      </c>
      <c r="AS30" s="225">
        <f t="shared" si="16"/>
        <v>0</v>
      </c>
      <c r="AT30" s="225">
        <f t="shared" si="16"/>
        <v>0</v>
      </c>
      <c r="AU30" s="225">
        <f t="shared" si="16"/>
        <v>0</v>
      </c>
      <c r="AV30" s="225">
        <f t="shared" si="16"/>
        <v>0</v>
      </c>
      <c r="AW30" s="225">
        <f t="shared" si="16"/>
        <v>0</v>
      </c>
      <c r="AX30" s="225">
        <f t="shared" si="16"/>
        <v>0</v>
      </c>
      <c r="AY30" s="225">
        <f t="shared" si="16"/>
        <v>0</v>
      </c>
      <c r="AZ30" s="225">
        <f t="shared" si="16"/>
        <v>0</v>
      </c>
      <c r="BA30" s="225">
        <f t="shared" si="16"/>
        <v>0</v>
      </c>
      <c r="BB30" s="225">
        <f t="shared" si="16"/>
        <v>0</v>
      </c>
      <c r="BC30" s="225">
        <f t="shared" si="16"/>
        <v>0</v>
      </c>
      <c r="BD30" s="225">
        <f t="shared" si="16"/>
        <v>0</v>
      </c>
      <c r="BE30" s="225">
        <f t="shared" si="16"/>
        <v>0</v>
      </c>
      <c r="BF30" s="238">
        <f t="shared" si="16"/>
        <v>180.24260744666665</v>
      </c>
      <c r="BG30" s="226">
        <f t="shared" si="16"/>
        <v>0</v>
      </c>
    </row>
    <row r="31" spans="1:62" ht="29.25" customHeight="1">
      <c r="A31" s="220" t="s">
        <v>156</v>
      </c>
      <c r="B31" s="212" t="s">
        <v>155</v>
      </c>
      <c r="C31" s="213">
        <f t="shared" ref="C31:C42" si="17">G31+H31+R31+AB31+AL31+AV31</f>
        <v>13.09310332788</v>
      </c>
      <c r="D31" s="213">
        <f t="shared" ref="D31:D42" si="18">G31+M31+W31+AG31+AQ31+BA31</f>
        <v>9.2662547880000001E-2</v>
      </c>
      <c r="E31" s="172"/>
      <c r="F31" s="213">
        <f>C31</f>
        <v>13.09310332788</v>
      </c>
      <c r="G31" s="311">
        <f>G29/1.2</f>
        <v>9.2662547880000001E-2</v>
      </c>
      <c r="H31" s="242">
        <f>I31+J31+K31+L31</f>
        <v>13.00044078</v>
      </c>
      <c r="I31" s="212"/>
      <c r="J31" s="212"/>
      <c r="K31" s="212">
        <f>J26/1.2</f>
        <v>13.00044078</v>
      </c>
      <c r="L31" s="212">
        <f>L28/1.2</f>
        <v>0</v>
      </c>
      <c r="M31" s="213">
        <f>N31+O31+P31+Q31</f>
        <v>0</v>
      </c>
      <c r="N31" s="212"/>
      <c r="O31" s="212"/>
      <c r="P31" s="312"/>
      <c r="Q31" s="249"/>
      <c r="R31" s="242">
        <f>S31+T31+U31+V31</f>
        <v>0</v>
      </c>
      <c r="S31" s="212"/>
      <c r="T31" s="212"/>
      <c r="U31" s="212"/>
      <c r="V31" s="212"/>
      <c r="W31" s="213">
        <f>X31+Y31+Z31+AA31</f>
        <v>0</v>
      </c>
      <c r="X31" s="212"/>
      <c r="Y31" s="212"/>
      <c r="Z31" s="212"/>
      <c r="AA31" s="255"/>
      <c r="AB31" s="242">
        <f>AC31+AD31+AE31+AF31</f>
        <v>0</v>
      </c>
      <c r="AC31" s="212"/>
      <c r="AD31" s="212"/>
      <c r="AE31" s="212"/>
      <c r="AF31" s="212"/>
      <c r="AG31" s="213">
        <f>AH31+AI31+AJ31+AK31</f>
        <v>0</v>
      </c>
      <c r="AH31" s="212"/>
      <c r="AI31" s="212"/>
      <c r="AJ31" s="212"/>
      <c r="AK31" s="255"/>
      <c r="AL31" s="242">
        <f>AM31+AN31+AO31+AP31</f>
        <v>0</v>
      </c>
      <c r="AM31" s="212"/>
      <c r="AN31" s="213"/>
      <c r="AO31" s="212"/>
      <c r="AP31" s="212"/>
      <c r="AQ31" s="213">
        <f>AR31+AS31+AT31+AU31</f>
        <v>0</v>
      </c>
      <c r="AR31" s="212"/>
      <c r="AS31" s="212"/>
      <c r="AT31" s="212"/>
      <c r="AU31" s="255"/>
      <c r="AV31" s="242">
        <f>AW31+AX31+AY31+AZ31</f>
        <v>0</v>
      </c>
      <c r="AW31" s="212"/>
      <c r="AX31" s="212"/>
      <c r="AY31" s="212"/>
      <c r="AZ31" s="212"/>
      <c r="BA31" s="213">
        <f>BB31+BC31+BD31+BE31</f>
        <v>0</v>
      </c>
      <c r="BB31" s="212"/>
      <c r="BC31" s="212"/>
      <c r="BD31" s="212"/>
      <c r="BE31" s="255"/>
      <c r="BF31" s="239">
        <f t="shared" ref="BF31:BF34" si="19">H31+R31+AB31+AL31+AV31</f>
        <v>13.00044078</v>
      </c>
      <c r="BG31" s="213">
        <f t="shared" ref="BG31:BG34" si="20">M31+W31+AG31+AQ31+BA31</f>
        <v>0</v>
      </c>
    </row>
    <row r="32" spans="1:62" ht="46.5" customHeight="1">
      <c r="A32" s="137" t="s">
        <v>154</v>
      </c>
      <c r="B32" s="140" t="s">
        <v>153</v>
      </c>
      <c r="C32" s="189">
        <f t="shared" si="17"/>
        <v>167.24216666666666</v>
      </c>
      <c r="D32" s="189">
        <f t="shared" si="18"/>
        <v>0</v>
      </c>
      <c r="E32" s="136"/>
      <c r="F32" s="189">
        <f>C32</f>
        <v>167.24216666666666</v>
      </c>
      <c r="G32" s="236"/>
      <c r="H32" s="244">
        <f t="shared" ref="H32:H57" si="21">I32+J32+K32+L32</f>
        <v>167.24216666666666</v>
      </c>
      <c r="I32" s="140"/>
      <c r="J32" s="140"/>
      <c r="K32" s="140"/>
      <c r="L32" s="445">
        <f>L26/1.2</f>
        <v>167.24216666666666</v>
      </c>
      <c r="M32" s="189">
        <f t="shared" ref="M32:M33" si="22">N32+O32+P32+Q32</f>
        <v>0</v>
      </c>
      <c r="N32" s="140"/>
      <c r="O32" s="140">
        <f>O27/1.2</f>
        <v>0</v>
      </c>
      <c r="P32" s="190"/>
      <c r="Q32" s="246"/>
      <c r="R32" s="244">
        <f t="shared" ref="R32:R34" si="23">S32+T32+U32+V32</f>
        <v>0</v>
      </c>
      <c r="S32" s="140"/>
      <c r="T32" s="140"/>
      <c r="U32" s="446"/>
      <c r="V32" s="446"/>
      <c r="W32" s="189">
        <f t="shared" ref="W32:W34" si="24">X32+Y32+Z32+AA32</f>
        <v>0</v>
      </c>
      <c r="X32" s="140"/>
      <c r="Y32" s="140"/>
      <c r="Z32" s="140"/>
      <c r="AA32" s="252"/>
      <c r="AB32" s="244">
        <f t="shared" ref="AB32:AB34" si="25">AC32+AD32+AE32+AF32</f>
        <v>0</v>
      </c>
      <c r="AC32" s="140"/>
      <c r="AD32" s="140"/>
      <c r="AE32" s="140"/>
      <c r="AF32" s="140"/>
      <c r="AG32" s="189">
        <f t="shared" ref="AG32:AG34" si="26">AH32+AI32+AJ32+AK32</f>
        <v>0</v>
      </c>
      <c r="AH32" s="140"/>
      <c r="AI32" s="140"/>
      <c r="AJ32" s="140"/>
      <c r="AK32" s="252"/>
      <c r="AL32" s="244">
        <f t="shared" ref="AL32:AL34" si="27">AM32+AN32+AO32+AP32</f>
        <v>0</v>
      </c>
      <c r="AM32" s="140"/>
      <c r="AN32" s="189"/>
      <c r="AO32" s="140">
        <v>0</v>
      </c>
      <c r="AP32" s="140"/>
      <c r="AQ32" s="189">
        <f t="shared" ref="AQ32:AQ34" si="28">AR32+AS32+AT32+AU32</f>
        <v>0</v>
      </c>
      <c r="AR32" s="140"/>
      <c r="AS32" s="140"/>
      <c r="AT32" s="140">
        <f>AT27/1.2</f>
        <v>0</v>
      </c>
      <c r="AU32" s="252"/>
      <c r="AV32" s="244">
        <f t="shared" ref="AV32:AV34" si="29">AW32+AX32+AY32+AZ32</f>
        <v>0</v>
      </c>
      <c r="AW32" s="140"/>
      <c r="AX32" s="140"/>
      <c r="AY32" s="140"/>
      <c r="AZ32" s="140"/>
      <c r="BA32" s="189">
        <f t="shared" ref="BA32:BA34" si="30">BB32+BC32+BD32+BE32</f>
        <v>0</v>
      </c>
      <c r="BB32" s="140"/>
      <c r="BC32" s="140"/>
      <c r="BD32" s="140"/>
      <c r="BE32" s="252"/>
      <c r="BF32" s="240">
        <f t="shared" si="19"/>
        <v>167.24216666666666</v>
      </c>
      <c r="BG32" s="189">
        <f t="shared" si="20"/>
        <v>0</v>
      </c>
    </row>
    <row r="33" spans="1:59" ht="39.75" customHeight="1">
      <c r="A33" s="137" t="s">
        <v>152</v>
      </c>
      <c r="B33" s="140" t="s">
        <v>151</v>
      </c>
      <c r="C33" s="189">
        <f t="shared" si="17"/>
        <v>0</v>
      </c>
      <c r="D33" s="189">
        <f t="shared" si="18"/>
        <v>0</v>
      </c>
      <c r="E33" s="136"/>
      <c r="F33" s="136"/>
      <c r="G33" s="233"/>
      <c r="H33" s="244">
        <f t="shared" si="21"/>
        <v>0</v>
      </c>
      <c r="I33" s="140"/>
      <c r="J33" s="140"/>
      <c r="K33" s="140"/>
      <c r="L33" s="140"/>
      <c r="M33" s="189">
        <f t="shared" si="22"/>
        <v>0</v>
      </c>
      <c r="N33" s="140"/>
      <c r="O33" s="140"/>
      <c r="P33" s="140"/>
      <c r="Q33" s="246"/>
      <c r="R33" s="244">
        <f t="shared" si="23"/>
        <v>0</v>
      </c>
      <c r="S33" s="140"/>
      <c r="T33" s="140"/>
      <c r="U33" s="140"/>
      <c r="V33" s="140"/>
      <c r="W33" s="189">
        <f t="shared" si="24"/>
        <v>0</v>
      </c>
      <c r="X33" s="140"/>
      <c r="Y33" s="140"/>
      <c r="Z33" s="140"/>
      <c r="AA33" s="252"/>
      <c r="AB33" s="244">
        <f t="shared" si="25"/>
        <v>0</v>
      </c>
      <c r="AC33" s="140"/>
      <c r="AD33" s="140"/>
      <c r="AE33" s="140"/>
      <c r="AF33" s="140"/>
      <c r="AG33" s="189">
        <f t="shared" si="26"/>
        <v>0</v>
      </c>
      <c r="AH33" s="140"/>
      <c r="AI33" s="140"/>
      <c r="AJ33" s="140"/>
      <c r="AK33" s="252"/>
      <c r="AL33" s="244">
        <f t="shared" si="27"/>
        <v>0</v>
      </c>
      <c r="AM33" s="140"/>
      <c r="AN33" s="140"/>
      <c r="AO33" s="140"/>
      <c r="AP33" s="140"/>
      <c r="AQ33" s="189">
        <f t="shared" si="28"/>
        <v>0</v>
      </c>
      <c r="AR33" s="140"/>
      <c r="AS33" s="140"/>
      <c r="AT33" s="140"/>
      <c r="AU33" s="252"/>
      <c r="AV33" s="244">
        <f t="shared" si="29"/>
        <v>0</v>
      </c>
      <c r="AW33" s="140"/>
      <c r="AX33" s="140"/>
      <c r="AY33" s="140"/>
      <c r="AZ33" s="140"/>
      <c r="BA33" s="189">
        <f t="shared" si="30"/>
        <v>0</v>
      </c>
      <c r="BB33" s="140"/>
      <c r="BC33" s="140"/>
      <c r="BD33" s="140"/>
      <c r="BE33" s="252"/>
      <c r="BF33" s="240">
        <f t="shared" si="19"/>
        <v>0</v>
      </c>
      <c r="BG33" s="189">
        <f t="shared" si="20"/>
        <v>0</v>
      </c>
    </row>
    <row r="34" spans="1:59" ht="30.75" customHeight="1" thickBot="1">
      <c r="A34" s="221" t="s">
        <v>150</v>
      </c>
      <c r="B34" s="218" t="s">
        <v>149</v>
      </c>
      <c r="C34" s="217">
        <f t="shared" si="17"/>
        <v>0</v>
      </c>
      <c r="D34" s="217">
        <f t="shared" si="18"/>
        <v>0</v>
      </c>
      <c r="E34" s="171"/>
      <c r="F34" s="171"/>
      <c r="G34" s="234"/>
      <c r="H34" s="247">
        <f t="shared" si="21"/>
        <v>0</v>
      </c>
      <c r="I34" s="218"/>
      <c r="J34" s="218"/>
      <c r="K34" s="218"/>
      <c r="L34" s="218"/>
      <c r="M34" s="217">
        <f t="shared" ref="M34" si="31">N34+O34+P34+Q34</f>
        <v>0</v>
      </c>
      <c r="N34" s="218"/>
      <c r="O34" s="218"/>
      <c r="P34" s="218"/>
      <c r="Q34" s="248"/>
      <c r="R34" s="247">
        <f t="shared" si="23"/>
        <v>0</v>
      </c>
      <c r="S34" s="218"/>
      <c r="T34" s="218"/>
      <c r="U34" s="218"/>
      <c r="V34" s="218"/>
      <c r="W34" s="217">
        <f t="shared" si="24"/>
        <v>0</v>
      </c>
      <c r="X34" s="218"/>
      <c r="Y34" s="218"/>
      <c r="Z34" s="218"/>
      <c r="AA34" s="254"/>
      <c r="AB34" s="247">
        <f t="shared" si="25"/>
        <v>0</v>
      </c>
      <c r="AC34" s="218"/>
      <c r="AD34" s="218"/>
      <c r="AE34" s="218"/>
      <c r="AF34" s="218"/>
      <c r="AG34" s="217">
        <f t="shared" si="26"/>
        <v>0</v>
      </c>
      <c r="AH34" s="218"/>
      <c r="AI34" s="218"/>
      <c r="AJ34" s="218"/>
      <c r="AK34" s="254"/>
      <c r="AL34" s="247">
        <f t="shared" si="27"/>
        <v>0</v>
      </c>
      <c r="AM34" s="218"/>
      <c r="AN34" s="218"/>
      <c r="AO34" s="218"/>
      <c r="AP34" s="218"/>
      <c r="AQ34" s="217">
        <f t="shared" si="28"/>
        <v>0</v>
      </c>
      <c r="AR34" s="218"/>
      <c r="AS34" s="218"/>
      <c r="AT34" s="218"/>
      <c r="AU34" s="254"/>
      <c r="AV34" s="247">
        <f t="shared" si="29"/>
        <v>0</v>
      </c>
      <c r="AW34" s="218"/>
      <c r="AX34" s="218"/>
      <c r="AY34" s="218"/>
      <c r="AZ34" s="218"/>
      <c r="BA34" s="217">
        <f t="shared" si="30"/>
        <v>0</v>
      </c>
      <c r="BB34" s="218"/>
      <c r="BC34" s="218"/>
      <c r="BD34" s="218"/>
      <c r="BE34" s="254"/>
      <c r="BF34" s="241">
        <f t="shared" si="19"/>
        <v>0</v>
      </c>
      <c r="BG34" s="217">
        <f t="shared" si="20"/>
        <v>0</v>
      </c>
    </row>
    <row r="35" spans="1:59" ht="79.5" customHeight="1" thickBot="1">
      <c r="A35" s="223" t="s">
        <v>61</v>
      </c>
      <c r="B35" s="224" t="s">
        <v>148</v>
      </c>
      <c r="C35" s="225"/>
      <c r="D35" s="225"/>
      <c r="E35" s="225"/>
      <c r="F35" s="225"/>
      <c r="G35" s="229"/>
      <c r="H35" s="225"/>
      <c r="I35" s="225"/>
      <c r="J35" s="225"/>
      <c r="K35" s="225"/>
      <c r="L35" s="225"/>
      <c r="M35" s="225"/>
      <c r="N35" s="225"/>
      <c r="O35" s="225"/>
      <c r="P35" s="225"/>
      <c r="Q35" s="225"/>
      <c r="R35" s="225"/>
      <c r="S35" s="225"/>
      <c r="T35" s="225"/>
      <c r="U35" s="225"/>
      <c r="V35" s="225"/>
      <c r="W35" s="225"/>
      <c r="X35" s="225"/>
      <c r="Y35" s="225"/>
      <c r="Z35" s="225"/>
      <c r="AA35" s="225"/>
      <c r="AB35" s="225"/>
      <c r="AC35" s="225"/>
      <c r="AD35" s="225"/>
      <c r="AE35" s="225"/>
      <c r="AF35" s="225"/>
      <c r="AG35" s="225"/>
      <c r="AH35" s="225"/>
      <c r="AI35" s="225"/>
      <c r="AJ35" s="225"/>
      <c r="AK35" s="225"/>
      <c r="AL35" s="225"/>
      <c r="AM35" s="225"/>
      <c r="AN35" s="225"/>
      <c r="AO35" s="225"/>
      <c r="AP35" s="225"/>
      <c r="AQ35" s="225"/>
      <c r="AR35" s="225"/>
      <c r="AS35" s="225"/>
      <c r="AT35" s="225"/>
      <c r="AU35" s="225"/>
      <c r="AV35" s="225"/>
      <c r="AW35" s="225"/>
      <c r="AX35" s="225"/>
      <c r="AY35" s="225"/>
      <c r="AZ35" s="225"/>
      <c r="BA35" s="225"/>
      <c r="BB35" s="225"/>
      <c r="BC35" s="225"/>
      <c r="BD35" s="225"/>
      <c r="BE35" s="225"/>
      <c r="BF35" s="238"/>
      <c r="BG35" s="226"/>
    </row>
    <row r="36" spans="1:59" ht="52.5" customHeight="1">
      <c r="A36" s="211" t="s">
        <v>147</v>
      </c>
      <c r="B36" s="144" t="s">
        <v>146</v>
      </c>
      <c r="C36" s="213">
        <f t="shared" si="17"/>
        <v>0</v>
      </c>
      <c r="D36" s="213">
        <f t="shared" si="18"/>
        <v>0</v>
      </c>
      <c r="E36" s="212"/>
      <c r="F36" s="212"/>
      <c r="G36" s="235"/>
      <c r="H36" s="242">
        <f t="shared" si="21"/>
        <v>0</v>
      </c>
      <c r="I36" s="212"/>
      <c r="J36" s="212"/>
      <c r="K36" s="212"/>
      <c r="L36" s="212"/>
      <c r="M36" s="213">
        <f t="shared" ref="M36:M42" si="32">N36+O36+P36+Q36</f>
        <v>0</v>
      </c>
      <c r="N36" s="212"/>
      <c r="O36" s="212"/>
      <c r="P36" s="212"/>
      <c r="Q36" s="249"/>
      <c r="R36" s="242">
        <f t="shared" ref="R36:R42" si="33">S36+T36+U36+V36</f>
        <v>0</v>
      </c>
      <c r="S36" s="212"/>
      <c r="T36" s="212"/>
      <c r="U36" s="212"/>
      <c r="V36" s="212"/>
      <c r="W36" s="213">
        <f t="shared" ref="W36:W42" si="34">X36+Y36+Z36+AA36</f>
        <v>0</v>
      </c>
      <c r="X36" s="212"/>
      <c r="Y36" s="212"/>
      <c r="Z36" s="212"/>
      <c r="AA36" s="255"/>
      <c r="AB36" s="242">
        <f t="shared" ref="AB36:AB42" si="35">AC36+AD36+AE36+AF36</f>
        <v>0</v>
      </c>
      <c r="AC36" s="212"/>
      <c r="AD36" s="212"/>
      <c r="AE36" s="212"/>
      <c r="AF36" s="212"/>
      <c r="AG36" s="213">
        <f t="shared" ref="AG36:AG42" si="36">AH36+AI36+AJ36+AK36</f>
        <v>0</v>
      </c>
      <c r="AH36" s="212"/>
      <c r="AI36" s="212"/>
      <c r="AJ36" s="212"/>
      <c r="AK36" s="255"/>
      <c r="AL36" s="242">
        <f t="shared" ref="AL36:AL42" si="37">AM36+AN36+AO36+AP36</f>
        <v>0</v>
      </c>
      <c r="AM36" s="212"/>
      <c r="AN36" s="212"/>
      <c r="AO36" s="212"/>
      <c r="AP36" s="212"/>
      <c r="AQ36" s="213">
        <f t="shared" ref="AQ36:AQ42" si="38">AR36+AS36+AT36+AU36</f>
        <v>0</v>
      </c>
      <c r="AR36" s="212"/>
      <c r="AS36" s="212"/>
      <c r="AT36" s="212"/>
      <c r="AU36" s="255"/>
      <c r="AV36" s="242">
        <f t="shared" ref="AV36:AV42" si="39">AW36+AX36+AY36+AZ36</f>
        <v>0</v>
      </c>
      <c r="AW36" s="212"/>
      <c r="AX36" s="212"/>
      <c r="AY36" s="212"/>
      <c r="AZ36" s="212"/>
      <c r="BA36" s="213">
        <f t="shared" ref="BA36:BA42" si="40">BB36+BC36+BD36+BE36</f>
        <v>0</v>
      </c>
      <c r="BB36" s="212"/>
      <c r="BC36" s="212"/>
      <c r="BD36" s="212"/>
      <c r="BE36" s="255"/>
      <c r="BF36" s="239">
        <f t="shared" ref="BF36:BF42" si="41">H36+R36+AB36+AL36+AV36</f>
        <v>0</v>
      </c>
      <c r="BG36" s="213">
        <f t="shared" ref="BG36:BG42" si="42">M36+W36+AG36+AQ36+BA36</f>
        <v>0</v>
      </c>
    </row>
    <row r="37" spans="1:59" ht="32.25" customHeight="1">
      <c r="A37" s="139" t="s">
        <v>145</v>
      </c>
      <c r="B37" s="143" t="s">
        <v>135</v>
      </c>
      <c r="C37" s="189">
        <f t="shared" si="17"/>
        <v>0</v>
      </c>
      <c r="D37" s="189">
        <f t="shared" si="18"/>
        <v>0</v>
      </c>
      <c r="E37" s="140"/>
      <c r="F37" s="140"/>
      <c r="G37" s="233"/>
      <c r="H37" s="244">
        <f t="shared" si="21"/>
        <v>0</v>
      </c>
      <c r="I37" s="140"/>
      <c r="J37" s="140"/>
      <c r="K37" s="140"/>
      <c r="L37" s="140"/>
      <c r="M37" s="189">
        <f t="shared" si="32"/>
        <v>0</v>
      </c>
      <c r="N37" s="140"/>
      <c r="O37" s="140"/>
      <c r="P37" s="140"/>
      <c r="Q37" s="246"/>
      <c r="R37" s="244">
        <f t="shared" si="33"/>
        <v>0</v>
      </c>
      <c r="S37" s="140"/>
      <c r="T37" s="140"/>
      <c r="U37" s="140"/>
      <c r="V37" s="140"/>
      <c r="W37" s="189">
        <f t="shared" si="34"/>
        <v>0</v>
      </c>
      <c r="X37" s="140"/>
      <c r="Y37" s="140"/>
      <c r="Z37" s="140"/>
      <c r="AA37" s="252"/>
      <c r="AB37" s="244">
        <f t="shared" si="35"/>
        <v>0</v>
      </c>
      <c r="AC37" s="140"/>
      <c r="AD37" s="140"/>
      <c r="AE37" s="140"/>
      <c r="AF37" s="140"/>
      <c r="AG37" s="189">
        <f t="shared" si="36"/>
        <v>0</v>
      </c>
      <c r="AH37" s="140"/>
      <c r="AI37" s="140"/>
      <c r="AJ37" s="140"/>
      <c r="AK37" s="252"/>
      <c r="AL37" s="244">
        <f t="shared" si="37"/>
        <v>0</v>
      </c>
      <c r="AM37" s="140"/>
      <c r="AN37" s="140"/>
      <c r="AO37" s="140"/>
      <c r="AP37" s="140"/>
      <c r="AQ37" s="189">
        <f t="shared" si="38"/>
        <v>0</v>
      </c>
      <c r="AR37" s="140"/>
      <c r="AS37" s="140"/>
      <c r="AT37" s="140"/>
      <c r="AU37" s="252"/>
      <c r="AV37" s="244">
        <f t="shared" si="39"/>
        <v>0</v>
      </c>
      <c r="AW37" s="140"/>
      <c r="AX37" s="140"/>
      <c r="AY37" s="140"/>
      <c r="AZ37" s="140"/>
      <c r="BA37" s="189">
        <f t="shared" si="40"/>
        <v>0</v>
      </c>
      <c r="BB37" s="140"/>
      <c r="BC37" s="140"/>
      <c r="BD37" s="140"/>
      <c r="BE37" s="252"/>
      <c r="BF37" s="240">
        <f t="shared" si="41"/>
        <v>0</v>
      </c>
      <c r="BG37" s="189">
        <f t="shared" si="42"/>
        <v>0</v>
      </c>
    </row>
    <row r="38" spans="1:59" ht="35.25" customHeight="1">
      <c r="A38" s="139" t="s">
        <v>144</v>
      </c>
      <c r="B38" s="143" t="s">
        <v>133</v>
      </c>
      <c r="C38" s="189">
        <f t="shared" si="17"/>
        <v>25</v>
      </c>
      <c r="D38" s="189">
        <f t="shared" si="18"/>
        <v>0</v>
      </c>
      <c r="E38" s="140"/>
      <c r="F38" s="140"/>
      <c r="G38" s="233"/>
      <c r="H38" s="244">
        <f t="shared" si="21"/>
        <v>0</v>
      </c>
      <c r="I38" s="140"/>
      <c r="J38" s="140"/>
      <c r="K38" s="140"/>
      <c r="L38" s="140"/>
      <c r="M38" s="189">
        <f t="shared" si="32"/>
        <v>0</v>
      </c>
      <c r="N38" s="140"/>
      <c r="O38" s="140"/>
      <c r="P38" s="140"/>
      <c r="Q38" s="246"/>
      <c r="R38" s="244">
        <f t="shared" si="33"/>
        <v>25</v>
      </c>
      <c r="S38" s="140">
        <v>25</v>
      </c>
      <c r="T38" s="140"/>
      <c r="U38" s="140"/>
      <c r="V38" s="140"/>
      <c r="W38" s="189">
        <f t="shared" si="34"/>
        <v>0</v>
      </c>
      <c r="X38" s="140"/>
      <c r="Y38" s="140"/>
      <c r="Z38" s="140"/>
      <c r="AA38" s="252"/>
      <c r="AB38" s="244">
        <f t="shared" si="35"/>
        <v>0</v>
      </c>
      <c r="AC38" s="140"/>
      <c r="AD38" s="140"/>
      <c r="AE38" s="140"/>
      <c r="AF38" s="140"/>
      <c r="AG38" s="189">
        <f t="shared" si="36"/>
        <v>0</v>
      </c>
      <c r="AH38" s="140"/>
      <c r="AI38" s="140"/>
      <c r="AJ38" s="140"/>
      <c r="AK38" s="252"/>
      <c r="AL38" s="244">
        <f t="shared" si="37"/>
        <v>0</v>
      </c>
      <c r="AM38" s="140"/>
      <c r="AN38" s="140"/>
      <c r="AO38" s="140"/>
      <c r="AP38" s="140"/>
      <c r="AQ38" s="189">
        <f t="shared" si="38"/>
        <v>0</v>
      </c>
      <c r="AR38" s="140"/>
      <c r="AS38" s="140"/>
      <c r="AT38" s="140"/>
      <c r="AU38" s="252"/>
      <c r="AV38" s="244">
        <f t="shared" si="39"/>
        <v>0</v>
      </c>
      <c r="AW38" s="140"/>
      <c r="AX38" s="140"/>
      <c r="AY38" s="140"/>
      <c r="AZ38" s="140"/>
      <c r="BA38" s="189">
        <f t="shared" si="40"/>
        <v>0</v>
      </c>
      <c r="BB38" s="140"/>
      <c r="BC38" s="140"/>
      <c r="BD38" s="140"/>
      <c r="BE38" s="252"/>
      <c r="BF38" s="240">
        <f t="shared" si="41"/>
        <v>25</v>
      </c>
      <c r="BG38" s="189">
        <f t="shared" si="42"/>
        <v>0</v>
      </c>
    </row>
    <row r="39" spans="1:59" ht="49.5" customHeight="1">
      <c r="A39" s="139" t="s">
        <v>143</v>
      </c>
      <c r="B39" s="140" t="s">
        <v>131</v>
      </c>
      <c r="C39" s="189">
        <f t="shared" si="17"/>
        <v>0</v>
      </c>
      <c r="D39" s="189">
        <f t="shared" si="18"/>
        <v>0</v>
      </c>
      <c r="E39" s="140"/>
      <c r="F39" s="140"/>
      <c r="G39" s="233"/>
      <c r="H39" s="244">
        <f t="shared" si="21"/>
        <v>0</v>
      </c>
      <c r="I39" s="140"/>
      <c r="J39" s="140"/>
      <c r="K39" s="140"/>
      <c r="L39" s="140"/>
      <c r="M39" s="189">
        <f t="shared" si="32"/>
        <v>0</v>
      </c>
      <c r="N39" s="140"/>
      <c r="O39" s="140"/>
      <c r="P39" s="140"/>
      <c r="Q39" s="246"/>
      <c r="R39" s="244">
        <f t="shared" si="33"/>
        <v>0</v>
      </c>
      <c r="S39" s="140"/>
      <c r="T39" s="140"/>
      <c r="U39" s="140"/>
      <c r="V39" s="140"/>
      <c r="W39" s="189">
        <f t="shared" si="34"/>
        <v>0</v>
      </c>
      <c r="X39" s="140"/>
      <c r="Y39" s="140"/>
      <c r="Z39" s="140"/>
      <c r="AA39" s="252"/>
      <c r="AB39" s="244">
        <f t="shared" si="35"/>
        <v>0</v>
      </c>
      <c r="AC39" s="140"/>
      <c r="AD39" s="140"/>
      <c r="AE39" s="140"/>
      <c r="AF39" s="140"/>
      <c r="AG39" s="189">
        <f t="shared" si="36"/>
        <v>0</v>
      </c>
      <c r="AH39" s="140"/>
      <c r="AI39" s="140"/>
      <c r="AJ39" s="140"/>
      <c r="AK39" s="252"/>
      <c r="AL39" s="244">
        <f t="shared" si="37"/>
        <v>0</v>
      </c>
      <c r="AM39" s="140"/>
      <c r="AN39" s="140"/>
      <c r="AO39" s="140"/>
      <c r="AP39" s="140"/>
      <c r="AQ39" s="189">
        <f t="shared" si="38"/>
        <v>0</v>
      </c>
      <c r="AR39" s="140"/>
      <c r="AS39" s="140"/>
      <c r="AT39" s="140"/>
      <c r="AU39" s="252"/>
      <c r="AV39" s="244">
        <f t="shared" si="39"/>
        <v>0</v>
      </c>
      <c r="AW39" s="140"/>
      <c r="AX39" s="140"/>
      <c r="AY39" s="140"/>
      <c r="AZ39" s="140"/>
      <c r="BA39" s="189">
        <f t="shared" si="40"/>
        <v>0</v>
      </c>
      <c r="BB39" s="140"/>
      <c r="BC39" s="140"/>
      <c r="BD39" s="140"/>
      <c r="BE39" s="252"/>
      <c r="BF39" s="240">
        <f t="shared" si="41"/>
        <v>0</v>
      </c>
      <c r="BG39" s="189">
        <f t="shared" si="42"/>
        <v>0</v>
      </c>
    </row>
    <row r="40" spans="1:59" ht="52.5" customHeight="1">
      <c r="A40" s="139" t="s">
        <v>142</v>
      </c>
      <c r="B40" s="140" t="s">
        <v>129</v>
      </c>
      <c r="C40" s="189">
        <f t="shared" si="17"/>
        <v>0</v>
      </c>
      <c r="D40" s="189">
        <f t="shared" si="18"/>
        <v>0</v>
      </c>
      <c r="E40" s="140"/>
      <c r="F40" s="140"/>
      <c r="G40" s="233"/>
      <c r="H40" s="244">
        <f t="shared" si="21"/>
        <v>0</v>
      </c>
      <c r="I40" s="140"/>
      <c r="J40" s="140"/>
      <c r="K40" s="140"/>
      <c r="L40" s="140"/>
      <c r="M40" s="189">
        <f t="shared" si="32"/>
        <v>0</v>
      </c>
      <c r="N40" s="140"/>
      <c r="O40" s="140"/>
      <c r="P40" s="140"/>
      <c r="Q40" s="246"/>
      <c r="R40" s="244">
        <f t="shared" si="33"/>
        <v>0</v>
      </c>
      <c r="S40" s="140"/>
      <c r="T40" s="140"/>
      <c r="U40" s="140"/>
      <c r="V40" s="140"/>
      <c r="W40" s="189">
        <f t="shared" si="34"/>
        <v>0</v>
      </c>
      <c r="X40" s="140"/>
      <c r="Y40" s="140"/>
      <c r="Z40" s="140"/>
      <c r="AA40" s="252"/>
      <c r="AB40" s="244">
        <f t="shared" si="35"/>
        <v>0</v>
      </c>
      <c r="AC40" s="140"/>
      <c r="AD40" s="140"/>
      <c r="AE40" s="140"/>
      <c r="AF40" s="140"/>
      <c r="AG40" s="189">
        <f t="shared" si="36"/>
        <v>0</v>
      </c>
      <c r="AH40" s="140"/>
      <c r="AI40" s="140"/>
      <c r="AJ40" s="140"/>
      <c r="AK40" s="252"/>
      <c r="AL40" s="244">
        <f t="shared" si="37"/>
        <v>0</v>
      </c>
      <c r="AM40" s="140"/>
      <c r="AN40" s="140"/>
      <c r="AO40" s="140"/>
      <c r="AP40" s="140"/>
      <c r="AQ40" s="189">
        <f t="shared" si="38"/>
        <v>0</v>
      </c>
      <c r="AR40" s="140"/>
      <c r="AS40" s="140"/>
      <c r="AT40" s="140"/>
      <c r="AU40" s="252"/>
      <c r="AV40" s="244">
        <f t="shared" si="39"/>
        <v>0</v>
      </c>
      <c r="AW40" s="140"/>
      <c r="AX40" s="140"/>
      <c r="AY40" s="140"/>
      <c r="AZ40" s="140"/>
      <c r="BA40" s="189">
        <f t="shared" si="40"/>
        <v>0</v>
      </c>
      <c r="BB40" s="140"/>
      <c r="BC40" s="140"/>
      <c r="BD40" s="140"/>
      <c r="BE40" s="252"/>
      <c r="BF40" s="240">
        <f t="shared" si="41"/>
        <v>0</v>
      </c>
      <c r="BG40" s="189">
        <f t="shared" si="42"/>
        <v>0</v>
      </c>
    </row>
    <row r="41" spans="1:59" ht="30.75" customHeight="1">
      <c r="A41" s="139" t="s">
        <v>141</v>
      </c>
      <c r="B41" s="140" t="s">
        <v>127</v>
      </c>
      <c r="C41" s="189">
        <f t="shared" si="17"/>
        <v>0</v>
      </c>
      <c r="D41" s="189">
        <f t="shared" si="18"/>
        <v>0</v>
      </c>
      <c r="E41" s="140"/>
      <c r="F41" s="140"/>
      <c r="G41" s="233"/>
      <c r="H41" s="244">
        <f t="shared" si="21"/>
        <v>0</v>
      </c>
      <c r="I41" s="140"/>
      <c r="J41" s="140"/>
      <c r="K41" s="140"/>
      <c r="L41" s="140"/>
      <c r="M41" s="189">
        <f t="shared" si="32"/>
        <v>0</v>
      </c>
      <c r="N41" s="140"/>
      <c r="O41" s="140"/>
      <c r="P41" s="140"/>
      <c r="Q41" s="246"/>
      <c r="R41" s="244">
        <f t="shared" si="33"/>
        <v>0</v>
      </c>
      <c r="S41" s="140"/>
      <c r="T41" s="140"/>
      <c r="U41" s="140"/>
      <c r="V41" s="140"/>
      <c r="W41" s="189">
        <f t="shared" si="34"/>
        <v>0</v>
      </c>
      <c r="X41" s="140"/>
      <c r="Y41" s="140"/>
      <c r="Z41" s="140"/>
      <c r="AA41" s="252"/>
      <c r="AB41" s="244">
        <f t="shared" si="35"/>
        <v>0</v>
      </c>
      <c r="AC41" s="140"/>
      <c r="AD41" s="140"/>
      <c r="AE41" s="140"/>
      <c r="AF41" s="140"/>
      <c r="AG41" s="189">
        <f t="shared" si="36"/>
        <v>0</v>
      </c>
      <c r="AH41" s="140"/>
      <c r="AI41" s="140"/>
      <c r="AJ41" s="140"/>
      <c r="AK41" s="252"/>
      <c r="AL41" s="244">
        <f t="shared" si="37"/>
        <v>0</v>
      </c>
      <c r="AM41" s="140"/>
      <c r="AN41" s="140"/>
      <c r="AO41" s="140"/>
      <c r="AP41" s="140"/>
      <c r="AQ41" s="189">
        <f t="shared" si="38"/>
        <v>0</v>
      </c>
      <c r="AR41" s="140"/>
      <c r="AS41" s="140"/>
      <c r="AT41" s="140"/>
      <c r="AU41" s="252"/>
      <c r="AV41" s="244">
        <f t="shared" si="39"/>
        <v>0</v>
      </c>
      <c r="AW41" s="140"/>
      <c r="AX41" s="140"/>
      <c r="AY41" s="140"/>
      <c r="AZ41" s="140"/>
      <c r="BA41" s="189">
        <f t="shared" si="40"/>
        <v>0</v>
      </c>
      <c r="BB41" s="140"/>
      <c r="BC41" s="140"/>
      <c r="BD41" s="140"/>
      <c r="BE41" s="252"/>
      <c r="BF41" s="240">
        <f t="shared" si="41"/>
        <v>0</v>
      </c>
      <c r="BG41" s="189">
        <f t="shared" si="42"/>
        <v>0</v>
      </c>
    </row>
    <row r="42" spans="1:59" ht="34.5" customHeight="1" thickBot="1">
      <c r="A42" s="216" t="s">
        <v>140</v>
      </c>
      <c r="B42" s="222" t="s">
        <v>505</v>
      </c>
      <c r="C42" s="217">
        <f t="shared" si="17"/>
        <v>0</v>
      </c>
      <c r="D42" s="217">
        <f t="shared" si="18"/>
        <v>0</v>
      </c>
      <c r="E42" s="218"/>
      <c r="F42" s="218"/>
      <c r="G42" s="234"/>
      <c r="H42" s="247">
        <f t="shared" si="21"/>
        <v>0</v>
      </c>
      <c r="I42" s="218"/>
      <c r="J42" s="218"/>
      <c r="K42" s="218"/>
      <c r="L42" s="218"/>
      <c r="M42" s="217">
        <f t="shared" si="32"/>
        <v>0</v>
      </c>
      <c r="N42" s="218"/>
      <c r="O42" s="218"/>
      <c r="P42" s="218"/>
      <c r="Q42" s="248"/>
      <c r="R42" s="247">
        <f t="shared" si="33"/>
        <v>0</v>
      </c>
      <c r="S42" s="218"/>
      <c r="T42" s="218"/>
      <c r="U42" s="218"/>
      <c r="V42" s="218"/>
      <c r="W42" s="217">
        <f t="shared" si="34"/>
        <v>0</v>
      </c>
      <c r="X42" s="218"/>
      <c r="Y42" s="218"/>
      <c r="Z42" s="218"/>
      <c r="AA42" s="254"/>
      <c r="AB42" s="247">
        <f t="shared" si="35"/>
        <v>0</v>
      </c>
      <c r="AC42" s="218"/>
      <c r="AD42" s="218"/>
      <c r="AE42" s="218"/>
      <c r="AF42" s="218"/>
      <c r="AG42" s="217">
        <f t="shared" si="36"/>
        <v>0</v>
      </c>
      <c r="AH42" s="218"/>
      <c r="AI42" s="218"/>
      <c r="AJ42" s="218"/>
      <c r="AK42" s="254"/>
      <c r="AL42" s="247">
        <f t="shared" si="37"/>
        <v>0</v>
      </c>
      <c r="AM42" s="218"/>
      <c r="AN42" s="218"/>
      <c r="AO42" s="218"/>
      <c r="AP42" s="218"/>
      <c r="AQ42" s="217">
        <f t="shared" si="38"/>
        <v>0</v>
      </c>
      <c r="AR42" s="218"/>
      <c r="AS42" s="218"/>
      <c r="AT42" s="218"/>
      <c r="AU42" s="254"/>
      <c r="AV42" s="247">
        <f t="shared" si="39"/>
        <v>0</v>
      </c>
      <c r="AW42" s="218"/>
      <c r="AX42" s="218"/>
      <c r="AY42" s="218"/>
      <c r="AZ42" s="218"/>
      <c r="BA42" s="217">
        <f t="shared" si="40"/>
        <v>0</v>
      </c>
      <c r="BB42" s="218"/>
      <c r="BC42" s="218"/>
      <c r="BD42" s="218"/>
      <c r="BE42" s="254"/>
      <c r="BF42" s="241">
        <f t="shared" si="41"/>
        <v>0</v>
      </c>
      <c r="BG42" s="217">
        <f t="shared" si="42"/>
        <v>0</v>
      </c>
    </row>
    <row r="43" spans="1:59" ht="77.25" customHeight="1" thickBot="1">
      <c r="A43" s="223" t="s">
        <v>60</v>
      </c>
      <c r="B43" s="224" t="s">
        <v>139</v>
      </c>
      <c r="C43" s="225"/>
      <c r="D43" s="225"/>
      <c r="E43" s="225"/>
      <c r="F43" s="225"/>
      <c r="G43" s="229"/>
      <c r="H43" s="225"/>
      <c r="I43" s="225"/>
      <c r="J43" s="225"/>
      <c r="K43" s="225"/>
      <c r="L43" s="225"/>
      <c r="M43" s="225"/>
      <c r="N43" s="225"/>
      <c r="O43" s="225"/>
      <c r="P43" s="225"/>
      <c r="Q43" s="225"/>
      <c r="R43" s="225"/>
      <c r="S43" s="225"/>
      <c r="T43" s="225"/>
      <c r="U43" s="225"/>
      <c r="V43" s="225"/>
      <c r="W43" s="225"/>
      <c r="X43" s="225"/>
      <c r="Y43" s="225"/>
      <c r="Z43" s="225"/>
      <c r="AA43" s="225"/>
      <c r="AB43" s="225"/>
      <c r="AC43" s="225"/>
      <c r="AD43" s="225"/>
      <c r="AE43" s="225"/>
      <c r="AF43" s="225"/>
      <c r="AG43" s="225"/>
      <c r="AH43" s="225"/>
      <c r="AI43" s="225"/>
      <c r="AJ43" s="225"/>
      <c r="AK43" s="225"/>
      <c r="AL43" s="225"/>
      <c r="AM43" s="225"/>
      <c r="AN43" s="225"/>
      <c r="AO43" s="225"/>
      <c r="AP43" s="225"/>
      <c r="AQ43" s="225"/>
      <c r="AR43" s="225"/>
      <c r="AS43" s="225"/>
      <c r="AT43" s="225"/>
      <c r="AU43" s="225"/>
      <c r="AV43" s="225"/>
      <c r="AW43" s="225"/>
      <c r="AX43" s="225"/>
      <c r="AY43" s="225"/>
      <c r="AZ43" s="225"/>
      <c r="BA43" s="225"/>
      <c r="BB43" s="225"/>
      <c r="BC43" s="225"/>
      <c r="BD43" s="225"/>
      <c r="BE43" s="225"/>
      <c r="BF43" s="238"/>
      <c r="BG43" s="226"/>
    </row>
    <row r="44" spans="1:59" ht="32.25" customHeight="1">
      <c r="A44" s="211" t="s">
        <v>138</v>
      </c>
      <c r="B44" s="212" t="s">
        <v>137</v>
      </c>
      <c r="C44" s="213">
        <f t="shared" ref="C44:C50" si="43">G44+H44+R44+AB44+AL44+AV44</f>
        <v>0</v>
      </c>
      <c r="D44" s="213">
        <f t="shared" ref="D44:D50" si="44">G44+M44+W44+AG44+AQ44+BA44</f>
        <v>0</v>
      </c>
      <c r="E44" s="212"/>
      <c r="F44" s="212"/>
      <c r="G44" s="235"/>
      <c r="H44" s="242">
        <f t="shared" si="21"/>
        <v>0</v>
      </c>
      <c r="I44" s="212"/>
      <c r="J44" s="212"/>
      <c r="K44" s="212"/>
      <c r="L44" s="212"/>
      <c r="M44" s="213">
        <f t="shared" ref="M44:M50" si="45">N44+O44+P44+Q44</f>
        <v>0</v>
      </c>
      <c r="N44" s="212"/>
      <c r="O44" s="212"/>
      <c r="P44" s="212"/>
      <c r="Q44" s="249"/>
      <c r="R44" s="242">
        <f t="shared" ref="R44:R50" si="46">S44+T44+U44+V44</f>
        <v>0</v>
      </c>
      <c r="S44" s="212"/>
      <c r="T44" s="212"/>
      <c r="U44" s="212"/>
      <c r="V44" s="212"/>
      <c r="W44" s="213">
        <f t="shared" ref="W44:W50" si="47">X44+Y44+Z44+AA44</f>
        <v>0</v>
      </c>
      <c r="X44" s="212"/>
      <c r="Y44" s="212"/>
      <c r="Z44" s="212"/>
      <c r="AA44" s="255"/>
      <c r="AB44" s="242">
        <f t="shared" ref="AB44:AB50" si="48">AC44+AD44+AE44+AF44</f>
        <v>0</v>
      </c>
      <c r="AC44" s="212"/>
      <c r="AD44" s="212"/>
      <c r="AE44" s="212"/>
      <c r="AF44" s="212"/>
      <c r="AG44" s="213">
        <f t="shared" ref="AG44:AG50" si="49">AH44+AI44+AJ44+AK44</f>
        <v>0</v>
      </c>
      <c r="AH44" s="212"/>
      <c r="AI44" s="212"/>
      <c r="AJ44" s="212"/>
      <c r="AK44" s="255"/>
      <c r="AL44" s="242">
        <f t="shared" ref="AL44:AL50" si="50">AM44+AN44+AO44+AP44</f>
        <v>0</v>
      </c>
      <c r="AM44" s="212"/>
      <c r="AN44" s="212"/>
      <c r="AO44" s="212"/>
      <c r="AP44" s="213"/>
      <c r="AQ44" s="213">
        <f t="shared" ref="AQ44:AQ50" si="51">AR44+AS44+AT44+AU44</f>
        <v>0</v>
      </c>
      <c r="AR44" s="212"/>
      <c r="AS44" s="212"/>
      <c r="AT44" s="212"/>
      <c r="AU44" s="255"/>
      <c r="AV44" s="242">
        <f t="shared" ref="AV44:AV50" si="52">AW44+AX44+AY44+AZ44</f>
        <v>0</v>
      </c>
      <c r="AW44" s="212"/>
      <c r="AX44" s="212"/>
      <c r="AY44" s="212"/>
      <c r="AZ44" s="212"/>
      <c r="BA44" s="213">
        <f t="shared" ref="BA44:BA50" si="53">BB44+BC44+BD44+BE44</f>
        <v>0</v>
      </c>
      <c r="BB44" s="212"/>
      <c r="BC44" s="212"/>
      <c r="BD44" s="212"/>
      <c r="BE44" s="255"/>
      <c r="BF44" s="239">
        <f t="shared" ref="BF44:BF50" si="54">H44+R44+AB44+AL44+AV44</f>
        <v>0</v>
      </c>
      <c r="BG44" s="213">
        <f t="shared" ref="BG44:BG50" si="55">M44+W44+AG44+AQ44+BA44</f>
        <v>0</v>
      </c>
    </row>
    <row r="45" spans="1:59" ht="33.75" customHeight="1">
      <c r="A45" s="139" t="s">
        <v>136</v>
      </c>
      <c r="B45" s="140" t="s">
        <v>135</v>
      </c>
      <c r="C45" s="189">
        <f t="shared" si="43"/>
        <v>0</v>
      </c>
      <c r="D45" s="189">
        <f t="shared" si="44"/>
        <v>0</v>
      </c>
      <c r="E45" s="140"/>
      <c r="F45" s="140"/>
      <c r="G45" s="233"/>
      <c r="H45" s="244">
        <f t="shared" si="21"/>
        <v>0</v>
      </c>
      <c r="I45" s="140"/>
      <c r="J45" s="140"/>
      <c r="K45" s="140"/>
      <c r="L45" s="140"/>
      <c r="M45" s="189">
        <f t="shared" si="45"/>
        <v>0</v>
      </c>
      <c r="N45" s="140"/>
      <c r="O45" s="140"/>
      <c r="P45" s="140"/>
      <c r="Q45" s="246"/>
      <c r="R45" s="244">
        <f t="shared" si="46"/>
        <v>0</v>
      </c>
      <c r="S45" s="140"/>
      <c r="T45" s="140"/>
      <c r="U45" s="140"/>
      <c r="V45" s="140"/>
      <c r="W45" s="189">
        <f t="shared" si="47"/>
        <v>0</v>
      </c>
      <c r="X45" s="140"/>
      <c r="Y45" s="140"/>
      <c r="Z45" s="140"/>
      <c r="AA45" s="252"/>
      <c r="AB45" s="244">
        <f t="shared" si="48"/>
        <v>0</v>
      </c>
      <c r="AC45" s="140"/>
      <c r="AD45" s="140"/>
      <c r="AE45" s="140"/>
      <c r="AF45" s="140">
        <f>AF37</f>
        <v>0</v>
      </c>
      <c r="AG45" s="189">
        <f t="shared" si="49"/>
        <v>0</v>
      </c>
      <c r="AH45" s="140"/>
      <c r="AI45" s="140"/>
      <c r="AJ45" s="140"/>
      <c r="AK45" s="252"/>
      <c r="AL45" s="244">
        <f t="shared" si="50"/>
        <v>0</v>
      </c>
      <c r="AM45" s="140"/>
      <c r="AN45" s="140"/>
      <c r="AO45" s="140"/>
      <c r="AP45" s="140">
        <f>AO37</f>
        <v>0</v>
      </c>
      <c r="AQ45" s="189">
        <f t="shared" si="51"/>
        <v>0</v>
      </c>
      <c r="AR45" s="140"/>
      <c r="AS45" s="140"/>
      <c r="AT45" s="140"/>
      <c r="AU45" s="252"/>
      <c r="AV45" s="244">
        <f t="shared" si="52"/>
        <v>0</v>
      </c>
      <c r="AW45" s="140"/>
      <c r="AX45" s="140"/>
      <c r="AY45" s="140"/>
      <c r="AZ45" s="140"/>
      <c r="BA45" s="189">
        <f t="shared" si="53"/>
        <v>0</v>
      </c>
      <c r="BB45" s="140"/>
      <c r="BC45" s="140"/>
      <c r="BD45" s="140"/>
      <c r="BE45" s="252"/>
      <c r="BF45" s="240">
        <f t="shared" si="54"/>
        <v>0</v>
      </c>
      <c r="BG45" s="189">
        <f t="shared" si="55"/>
        <v>0</v>
      </c>
    </row>
    <row r="46" spans="1:59" ht="29.25" customHeight="1">
      <c r="A46" s="139" t="s">
        <v>134</v>
      </c>
      <c r="B46" s="140" t="s">
        <v>133</v>
      </c>
      <c r="C46" s="189">
        <f t="shared" si="43"/>
        <v>25</v>
      </c>
      <c r="D46" s="189">
        <f t="shared" si="44"/>
        <v>0</v>
      </c>
      <c r="E46" s="140"/>
      <c r="F46" s="140"/>
      <c r="G46" s="233"/>
      <c r="H46" s="244">
        <f t="shared" si="21"/>
        <v>0</v>
      </c>
      <c r="I46" s="140"/>
      <c r="J46" s="140"/>
      <c r="K46" s="140"/>
      <c r="L46" s="140"/>
      <c r="M46" s="189">
        <f t="shared" si="45"/>
        <v>0</v>
      </c>
      <c r="N46" s="140"/>
      <c r="O46" s="140"/>
      <c r="P46" s="140"/>
      <c r="Q46" s="246"/>
      <c r="R46" s="244">
        <f t="shared" si="46"/>
        <v>25</v>
      </c>
      <c r="S46" s="140"/>
      <c r="T46" s="140">
        <f>S38</f>
        <v>25</v>
      </c>
      <c r="U46" s="140"/>
      <c r="V46" s="140"/>
      <c r="W46" s="189">
        <f t="shared" si="47"/>
        <v>0</v>
      </c>
      <c r="X46" s="140"/>
      <c r="Y46" s="140"/>
      <c r="Z46" s="140"/>
      <c r="AA46" s="252"/>
      <c r="AB46" s="244">
        <f t="shared" si="48"/>
        <v>0</v>
      </c>
      <c r="AC46" s="140"/>
      <c r="AD46" s="140"/>
      <c r="AE46" s="140"/>
      <c r="AF46" s="140"/>
      <c r="AG46" s="189">
        <f t="shared" si="49"/>
        <v>0</v>
      </c>
      <c r="AH46" s="140"/>
      <c r="AI46" s="140"/>
      <c r="AJ46" s="140"/>
      <c r="AK46" s="252"/>
      <c r="AL46" s="244">
        <f t="shared" si="50"/>
        <v>0</v>
      </c>
      <c r="AM46" s="140"/>
      <c r="AN46" s="140"/>
      <c r="AO46" s="140"/>
      <c r="AP46" s="140">
        <f>AO38</f>
        <v>0</v>
      </c>
      <c r="AQ46" s="189">
        <f t="shared" si="51"/>
        <v>0</v>
      </c>
      <c r="AR46" s="140"/>
      <c r="AS46" s="140"/>
      <c r="AT46" s="140"/>
      <c r="AU46" s="252"/>
      <c r="AV46" s="244">
        <f t="shared" si="52"/>
        <v>0</v>
      </c>
      <c r="AW46" s="140"/>
      <c r="AX46" s="140"/>
      <c r="AY46" s="140"/>
      <c r="AZ46" s="140"/>
      <c r="BA46" s="189">
        <f t="shared" si="53"/>
        <v>0</v>
      </c>
      <c r="BB46" s="140"/>
      <c r="BC46" s="140"/>
      <c r="BD46" s="140"/>
      <c r="BE46" s="252"/>
      <c r="BF46" s="240">
        <f t="shared" si="54"/>
        <v>25</v>
      </c>
      <c r="BG46" s="189">
        <f t="shared" si="55"/>
        <v>0</v>
      </c>
    </row>
    <row r="47" spans="1:59" ht="54" customHeight="1">
      <c r="A47" s="139" t="s">
        <v>132</v>
      </c>
      <c r="B47" s="140" t="s">
        <v>131</v>
      </c>
      <c r="C47" s="189">
        <f t="shared" si="43"/>
        <v>0</v>
      </c>
      <c r="D47" s="189">
        <f t="shared" si="44"/>
        <v>0</v>
      </c>
      <c r="E47" s="140"/>
      <c r="F47" s="140"/>
      <c r="G47" s="233"/>
      <c r="H47" s="244">
        <f t="shared" si="21"/>
        <v>0</v>
      </c>
      <c r="I47" s="140"/>
      <c r="J47" s="140"/>
      <c r="K47" s="140"/>
      <c r="L47" s="140"/>
      <c r="M47" s="189">
        <f t="shared" si="45"/>
        <v>0</v>
      </c>
      <c r="N47" s="140"/>
      <c r="O47" s="140"/>
      <c r="P47" s="140"/>
      <c r="Q47" s="246"/>
      <c r="R47" s="244">
        <f t="shared" si="46"/>
        <v>0</v>
      </c>
      <c r="S47" s="140"/>
      <c r="T47" s="140"/>
      <c r="U47" s="140"/>
      <c r="V47" s="140"/>
      <c r="W47" s="189">
        <f t="shared" si="47"/>
        <v>0</v>
      </c>
      <c r="X47" s="140"/>
      <c r="Y47" s="140"/>
      <c r="Z47" s="140"/>
      <c r="AA47" s="252"/>
      <c r="AB47" s="244">
        <f t="shared" si="48"/>
        <v>0</v>
      </c>
      <c r="AC47" s="140"/>
      <c r="AD47" s="140"/>
      <c r="AE47" s="140"/>
      <c r="AF47" s="140"/>
      <c r="AG47" s="189">
        <f t="shared" si="49"/>
        <v>0</v>
      </c>
      <c r="AH47" s="140"/>
      <c r="AI47" s="140"/>
      <c r="AJ47" s="140"/>
      <c r="AK47" s="252"/>
      <c r="AL47" s="244">
        <f t="shared" si="50"/>
        <v>0</v>
      </c>
      <c r="AM47" s="140"/>
      <c r="AN47" s="140"/>
      <c r="AO47" s="140"/>
      <c r="AP47" s="141"/>
      <c r="AQ47" s="189">
        <f t="shared" si="51"/>
        <v>0</v>
      </c>
      <c r="AR47" s="140"/>
      <c r="AS47" s="140"/>
      <c r="AT47" s="140"/>
      <c r="AU47" s="252"/>
      <c r="AV47" s="244">
        <f t="shared" si="52"/>
        <v>0</v>
      </c>
      <c r="AW47" s="140"/>
      <c r="AX47" s="140"/>
      <c r="AY47" s="140"/>
      <c r="AZ47" s="140"/>
      <c r="BA47" s="189">
        <f t="shared" si="53"/>
        <v>0</v>
      </c>
      <c r="BB47" s="140"/>
      <c r="BC47" s="140"/>
      <c r="BD47" s="140"/>
      <c r="BE47" s="252"/>
      <c r="BF47" s="240">
        <f t="shared" si="54"/>
        <v>0</v>
      </c>
      <c r="BG47" s="189">
        <f t="shared" si="55"/>
        <v>0</v>
      </c>
    </row>
    <row r="48" spans="1:59" ht="52.5" customHeight="1">
      <c r="A48" s="139" t="s">
        <v>130</v>
      </c>
      <c r="B48" s="140" t="s">
        <v>129</v>
      </c>
      <c r="C48" s="189">
        <f t="shared" si="43"/>
        <v>0</v>
      </c>
      <c r="D48" s="189">
        <f t="shared" si="44"/>
        <v>0</v>
      </c>
      <c r="E48" s="140"/>
      <c r="F48" s="140"/>
      <c r="G48" s="233"/>
      <c r="H48" s="244">
        <f t="shared" si="21"/>
        <v>0</v>
      </c>
      <c r="I48" s="140"/>
      <c r="J48" s="140"/>
      <c r="K48" s="140"/>
      <c r="L48" s="140"/>
      <c r="M48" s="189">
        <f t="shared" si="45"/>
        <v>0</v>
      </c>
      <c r="N48" s="140"/>
      <c r="O48" s="140"/>
      <c r="P48" s="140"/>
      <c r="Q48" s="246"/>
      <c r="R48" s="244">
        <f t="shared" si="46"/>
        <v>0</v>
      </c>
      <c r="S48" s="140"/>
      <c r="T48" s="140"/>
      <c r="U48" s="140"/>
      <c r="V48" s="140"/>
      <c r="W48" s="189">
        <f t="shared" si="47"/>
        <v>0</v>
      </c>
      <c r="X48" s="140"/>
      <c r="Y48" s="140"/>
      <c r="Z48" s="140"/>
      <c r="AA48" s="252"/>
      <c r="AB48" s="244">
        <f t="shared" si="48"/>
        <v>0</v>
      </c>
      <c r="AC48" s="140"/>
      <c r="AD48" s="140"/>
      <c r="AE48" s="140"/>
      <c r="AF48" s="140"/>
      <c r="AG48" s="189">
        <f t="shared" si="49"/>
        <v>0</v>
      </c>
      <c r="AH48" s="140"/>
      <c r="AI48" s="140"/>
      <c r="AJ48" s="140"/>
      <c r="AK48" s="252"/>
      <c r="AL48" s="244">
        <f t="shared" si="50"/>
        <v>0</v>
      </c>
      <c r="AM48" s="140"/>
      <c r="AN48" s="140"/>
      <c r="AO48" s="140"/>
      <c r="AP48" s="140"/>
      <c r="AQ48" s="189">
        <f t="shared" si="51"/>
        <v>0</v>
      </c>
      <c r="AR48" s="140"/>
      <c r="AS48" s="140"/>
      <c r="AT48" s="140"/>
      <c r="AU48" s="252"/>
      <c r="AV48" s="244">
        <f t="shared" si="52"/>
        <v>0</v>
      </c>
      <c r="AW48" s="140"/>
      <c r="AX48" s="140"/>
      <c r="AY48" s="140"/>
      <c r="AZ48" s="140"/>
      <c r="BA48" s="189">
        <f t="shared" si="53"/>
        <v>0</v>
      </c>
      <c r="BB48" s="140"/>
      <c r="BC48" s="140"/>
      <c r="BD48" s="140"/>
      <c r="BE48" s="252"/>
      <c r="BF48" s="240">
        <f t="shared" si="54"/>
        <v>0</v>
      </c>
      <c r="BG48" s="189">
        <f t="shared" si="55"/>
        <v>0</v>
      </c>
    </row>
    <row r="49" spans="1:59" ht="41.25" customHeight="1">
      <c r="A49" s="139" t="s">
        <v>128</v>
      </c>
      <c r="B49" s="140" t="s">
        <v>127</v>
      </c>
      <c r="C49" s="189">
        <f t="shared" si="43"/>
        <v>0</v>
      </c>
      <c r="D49" s="189">
        <f t="shared" si="44"/>
        <v>0</v>
      </c>
      <c r="E49" s="140"/>
      <c r="F49" s="140"/>
      <c r="G49" s="233"/>
      <c r="H49" s="244">
        <f t="shared" si="21"/>
        <v>0</v>
      </c>
      <c r="I49" s="140"/>
      <c r="J49" s="140"/>
      <c r="K49" s="140"/>
      <c r="L49" s="140"/>
      <c r="M49" s="189">
        <f t="shared" si="45"/>
        <v>0</v>
      </c>
      <c r="N49" s="140"/>
      <c r="O49" s="140"/>
      <c r="P49" s="140"/>
      <c r="Q49" s="246"/>
      <c r="R49" s="244">
        <f t="shared" si="46"/>
        <v>0</v>
      </c>
      <c r="S49" s="140"/>
      <c r="T49" s="140"/>
      <c r="U49" s="140"/>
      <c r="V49" s="140"/>
      <c r="W49" s="189">
        <f t="shared" si="47"/>
        <v>0</v>
      </c>
      <c r="X49" s="140"/>
      <c r="Y49" s="140"/>
      <c r="Z49" s="140"/>
      <c r="AA49" s="252"/>
      <c r="AB49" s="244">
        <f t="shared" si="48"/>
        <v>0</v>
      </c>
      <c r="AC49" s="140"/>
      <c r="AD49" s="140"/>
      <c r="AE49" s="140"/>
      <c r="AF49" s="140"/>
      <c r="AG49" s="189">
        <f t="shared" si="49"/>
        <v>0</v>
      </c>
      <c r="AH49" s="140"/>
      <c r="AI49" s="140"/>
      <c r="AJ49" s="140"/>
      <c r="AK49" s="252"/>
      <c r="AL49" s="244">
        <f t="shared" si="50"/>
        <v>0</v>
      </c>
      <c r="AM49" s="140"/>
      <c r="AN49" s="140"/>
      <c r="AO49" s="140"/>
      <c r="AP49" s="140"/>
      <c r="AQ49" s="189">
        <f t="shared" si="51"/>
        <v>0</v>
      </c>
      <c r="AR49" s="140"/>
      <c r="AS49" s="140"/>
      <c r="AT49" s="140"/>
      <c r="AU49" s="252"/>
      <c r="AV49" s="244">
        <f t="shared" si="52"/>
        <v>0</v>
      </c>
      <c r="AW49" s="140"/>
      <c r="AX49" s="140"/>
      <c r="AY49" s="140"/>
      <c r="AZ49" s="140"/>
      <c r="BA49" s="189">
        <f t="shared" si="53"/>
        <v>0</v>
      </c>
      <c r="BB49" s="140"/>
      <c r="BC49" s="140"/>
      <c r="BD49" s="140"/>
      <c r="BE49" s="252"/>
      <c r="BF49" s="240">
        <f t="shared" si="54"/>
        <v>0</v>
      </c>
      <c r="BG49" s="189">
        <f t="shared" si="55"/>
        <v>0</v>
      </c>
    </row>
    <row r="50" spans="1:59" ht="40.5" customHeight="1" thickBot="1">
      <c r="A50" s="216" t="s">
        <v>126</v>
      </c>
      <c r="B50" s="222" t="s">
        <v>505</v>
      </c>
      <c r="C50" s="217">
        <f t="shared" si="43"/>
        <v>0</v>
      </c>
      <c r="D50" s="217">
        <f t="shared" si="44"/>
        <v>0</v>
      </c>
      <c r="E50" s="218"/>
      <c r="F50" s="218"/>
      <c r="G50" s="234"/>
      <c r="H50" s="247">
        <f t="shared" si="21"/>
        <v>0</v>
      </c>
      <c r="I50" s="218"/>
      <c r="J50" s="218"/>
      <c r="K50" s="218"/>
      <c r="L50" s="218"/>
      <c r="M50" s="217">
        <f t="shared" si="45"/>
        <v>0</v>
      </c>
      <c r="N50" s="218"/>
      <c r="O50" s="218"/>
      <c r="P50" s="218"/>
      <c r="Q50" s="248"/>
      <c r="R50" s="247">
        <f t="shared" si="46"/>
        <v>0</v>
      </c>
      <c r="S50" s="218"/>
      <c r="T50" s="218"/>
      <c r="U50" s="218"/>
      <c r="V50" s="218"/>
      <c r="W50" s="217">
        <f t="shared" si="47"/>
        <v>0</v>
      </c>
      <c r="X50" s="218"/>
      <c r="Y50" s="218"/>
      <c r="Z50" s="218"/>
      <c r="AA50" s="254"/>
      <c r="AB50" s="247">
        <f t="shared" si="48"/>
        <v>0</v>
      </c>
      <c r="AC50" s="218"/>
      <c r="AD50" s="218"/>
      <c r="AE50" s="218"/>
      <c r="AF50" s="218">
        <f>AF42</f>
        <v>0</v>
      </c>
      <c r="AG50" s="217">
        <f t="shared" si="49"/>
        <v>0</v>
      </c>
      <c r="AH50" s="218"/>
      <c r="AI50" s="218"/>
      <c r="AJ50" s="218"/>
      <c r="AK50" s="254"/>
      <c r="AL50" s="247">
        <f t="shared" si="50"/>
        <v>0</v>
      </c>
      <c r="AM50" s="218"/>
      <c r="AN50" s="218"/>
      <c r="AO50" s="218"/>
      <c r="AP50" s="218"/>
      <c r="AQ50" s="217">
        <f t="shared" si="51"/>
        <v>0</v>
      </c>
      <c r="AR50" s="218"/>
      <c r="AS50" s="218"/>
      <c r="AT50" s="218"/>
      <c r="AU50" s="254"/>
      <c r="AV50" s="247">
        <f t="shared" si="52"/>
        <v>0</v>
      </c>
      <c r="AW50" s="218"/>
      <c r="AX50" s="218"/>
      <c r="AY50" s="218"/>
      <c r="AZ50" s="218"/>
      <c r="BA50" s="217">
        <f t="shared" si="53"/>
        <v>0</v>
      </c>
      <c r="BB50" s="218"/>
      <c r="BC50" s="218"/>
      <c r="BD50" s="218"/>
      <c r="BE50" s="254"/>
      <c r="BF50" s="241">
        <f t="shared" si="54"/>
        <v>0</v>
      </c>
      <c r="BG50" s="217">
        <f t="shared" si="55"/>
        <v>0</v>
      </c>
    </row>
    <row r="51" spans="1:59" ht="56.25" customHeight="1" thickBot="1">
      <c r="A51" s="223" t="s">
        <v>58</v>
      </c>
      <c r="B51" s="224" t="s">
        <v>125</v>
      </c>
      <c r="C51" s="225">
        <f>C52</f>
        <v>180.33526999454665</v>
      </c>
      <c r="D51" s="225">
        <f t="shared" ref="D51:BG51" si="56">D52</f>
        <v>0</v>
      </c>
      <c r="E51" s="225">
        <f t="shared" si="56"/>
        <v>0</v>
      </c>
      <c r="F51" s="225">
        <f t="shared" si="56"/>
        <v>0</v>
      </c>
      <c r="G51" s="229">
        <f t="shared" si="56"/>
        <v>0</v>
      </c>
      <c r="H51" s="225">
        <f t="shared" si="56"/>
        <v>0</v>
      </c>
      <c r="I51" s="225">
        <f t="shared" si="56"/>
        <v>0</v>
      </c>
      <c r="J51" s="225">
        <f t="shared" si="56"/>
        <v>0</v>
      </c>
      <c r="K51" s="225">
        <f t="shared" si="56"/>
        <v>0</v>
      </c>
      <c r="L51" s="225">
        <f t="shared" si="56"/>
        <v>0</v>
      </c>
      <c r="M51" s="225">
        <f t="shared" si="56"/>
        <v>0</v>
      </c>
      <c r="N51" s="225">
        <f t="shared" si="56"/>
        <v>0</v>
      </c>
      <c r="O51" s="225">
        <f t="shared" si="56"/>
        <v>0</v>
      </c>
      <c r="P51" s="225">
        <f t="shared" si="56"/>
        <v>0</v>
      </c>
      <c r="Q51" s="225">
        <f t="shared" si="56"/>
        <v>0</v>
      </c>
      <c r="R51" s="225">
        <f t="shared" si="56"/>
        <v>180.33526999454665</v>
      </c>
      <c r="S51" s="225">
        <f t="shared" si="56"/>
        <v>0</v>
      </c>
      <c r="T51" s="225">
        <f t="shared" si="56"/>
        <v>180.33526999454665</v>
      </c>
      <c r="U51" s="225">
        <f t="shared" si="56"/>
        <v>0</v>
      </c>
      <c r="V51" s="225">
        <f t="shared" si="56"/>
        <v>0</v>
      </c>
      <c r="W51" s="225">
        <f t="shared" si="56"/>
        <v>0</v>
      </c>
      <c r="X51" s="225">
        <f t="shared" si="56"/>
        <v>0</v>
      </c>
      <c r="Y51" s="225">
        <f t="shared" si="56"/>
        <v>0</v>
      </c>
      <c r="Z51" s="225">
        <f t="shared" si="56"/>
        <v>0</v>
      </c>
      <c r="AA51" s="225">
        <f t="shared" si="56"/>
        <v>0</v>
      </c>
      <c r="AB51" s="225">
        <f t="shared" si="56"/>
        <v>0</v>
      </c>
      <c r="AC51" s="225">
        <f t="shared" si="56"/>
        <v>0</v>
      </c>
      <c r="AD51" s="225">
        <f t="shared" si="56"/>
        <v>0</v>
      </c>
      <c r="AE51" s="225">
        <f t="shared" si="56"/>
        <v>0</v>
      </c>
      <c r="AF51" s="225">
        <f t="shared" si="56"/>
        <v>0</v>
      </c>
      <c r="AG51" s="225">
        <f t="shared" si="56"/>
        <v>0</v>
      </c>
      <c r="AH51" s="225">
        <f t="shared" si="56"/>
        <v>0</v>
      </c>
      <c r="AI51" s="225">
        <f t="shared" si="56"/>
        <v>0</v>
      </c>
      <c r="AJ51" s="225">
        <f t="shared" si="56"/>
        <v>0</v>
      </c>
      <c r="AK51" s="225">
        <f t="shared" si="56"/>
        <v>0</v>
      </c>
      <c r="AL51" s="225">
        <f t="shared" si="56"/>
        <v>0</v>
      </c>
      <c r="AM51" s="225">
        <f t="shared" si="56"/>
        <v>0</v>
      </c>
      <c r="AN51" s="225">
        <f t="shared" si="56"/>
        <v>0</v>
      </c>
      <c r="AO51" s="225">
        <f t="shared" si="56"/>
        <v>0</v>
      </c>
      <c r="AP51" s="225">
        <f t="shared" si="56"/>
        <v>0</v>
      </c>
      <c r="AQ51" s="225">
        <f t="shared" si="56"/>
        <v>0</v>
      </c>
      <c r="AR51" s="225">
        <f t="shared" si="56"/>
        <v>0</v>
      </c>
      <c r="AS51" s="225">
        <f t="shared" si="56"/>
        <v>0</v>
      </c>
      <c r="AT51" s="225">
        <f t="shared" si="56"/>
        <v>0</v>
      </c>
      <c r="AU51" s="225">
        <f t="shared" si="56"/>
        <v>0</v>
      </c>
      <c r="AV51" s="225">
        <f t="shared" si="56"/>
        <v>0</v>
      </c>
      <c r="AW51" s="225">
        <f t="shared" si="56"/>
        <v>0</v>
      </c>
      <c r="AX51" s="225">
        <f t="shared" si="56"/>
        <v>0</v>
      </c>
      <c r="AY51" s="225">
        <f t="shared" si="56"/>
        <v>0</v>
      </c>
      <c r="AZ51" s="225">
        <f t="shared" si="56"/>
        <v>0</v>
      </c>
      <c r="BA51" s="225">
        <f t="shared" si="56"/>
        <v>0</v>
      </c>
      <c r="BB51" s="225">
        <f t="shared" si="56"/>
        <v>0</v>
      </c>
      <c r="BC51" s="225">
        <f t="shared" si="56"/>
        <v>0</v>
      </c>
      <c r="BD51" s="225">
        <f t="shared" si="56"/>
        <v>0</v>
      </c>
      <c r="BE51" s="225">
        <f t="shared" si="56"/>
        <v>0</v>
      </c>
      <c r="BF51" s="238">
        <f t="shared" si="56"/>
        <v>180.33526999454665</v>
      </c>
      <c r="BG51" s="226">
        <f t="shared" si="56"/>
        <v>0</v>
      </c>
    </row>
    <row r="52" spans="1:59" ht="30.75" customHeight="1">
      <c r="A52" s="211" t="s">
        <v>124</v>
      </c>
      <c r="B52" s="212" t="s">
        <v>123</v>
      </c>
      <c r="C52" s="213">
        <f t="shared" ref="C52:C57" si="57">G52+H52+R52+AB52+AL52+AV52</f>
        <v>180.33526999454665</v>
      </c>
      <c r="D52" s="213">
        <f t="shared" ref="D52:D57" si="58">G52+M52+W52+AG52+AQ52+BA52</f>
        <v>0</v>
      </c>
      <c r="E52" s="172"/>
      <c r="F52" s="172"/>
      <c r="G52" s="235"/>
      <c r="H52" s="242">
        <f t="shared" si="21"/>
        <v>0</v>
      </c>
      <c r="I52" s="212"/>
      <c r="J52" s="212"/>
      <c r="K52" s="212"/>
      <c r="L52" s="212"/>
      <c r="M52" s="213">
        <f t="shared" ref="M52:M57" si="59">N52+O52+P52+Q52</f>
        <v>0</v>
      </c>
      <c r="N52" s="212"/>
      <c r="O52" s="212"/>
      <c r="P52" s="212"/>
      <c r="Q52" s="249"/>
      <c r="R52" s="242">
        <f t="shared" ref="R52:R57" si="60">S52+T52+U52+V52</f>
        <v>180.33526999454665</v>
      </c>
      <c r="S52" s="321"/>
      <c r="T52" s="321">
        <f>C30</f>
        <v>180.33526999454665</v>
      </c>
      <c r="U52" s="321"/>
      <c r="V52" s="321"/>
      <c r="W52" s="213">
        <f t="shared" ref="W52:W57" si="61">X52+Y52+Z52+AA52</f>
        <v>0</v>
      </c>
      <c r="X52" s="212"/>
      <c r="Y52" s="212"/>
      <c r="Z52" s="212"/>
      <c r="AA52" s="255"/>
      <c r="AB52" s="242">
        <f t="shared" ref="AB52:AB57" si="62">AC52+AD52+AE52+AF52</f>
        <v>0</v>
      </c>
      <c r="AC52" s="212"/>
      <c r="AD52" s="212"/>
      <c r="AE52" s="212"/>
      <c r="AF52" s="321"/>
      <c r="AG52" s="213">
        <f t="shared" ref="AG52:AG57" si="63">AH52+AI52+AJ52+AK52</f>
        <v>0</v>
      </c>
      <c r="AH52" s="212"/>
      <c r="AI52" s="212"/>
      <c r="AJ52" s="212"/>
      <c r="AK52" s="255"/>
      <c r="AL52" s="242">
        <f t="shared" ref="AL52:AL57" si="64">AM52+AN52+AO52+AP52</f>
        <v>0</v>
      </c>
      <c r="AM52" s="212"/>
      <c r="AN52" s="212"/>
      <c r="AO52" s="212"/>
      <c r="AP52" s="213"/>
      <c r="AQ52" s="213">
        <f t="shared" ref="AQ52:AQ57" si="65">AR52+AS52+AT52+AU52</f>
        <v>0</v>
      </c>
      <c r="AR52" s="212"/>
      <c r="AS52" s="212"/>
      <c r="AT52" s="212"/>
      <c r="AU52" s="255"/>
      <c r="AV52" s="242">
        <f t="shared" ref="AV52:AV57" si="66">AW52+AX52+AY52+AZ52</f>
        <v>0</v>
      </c>
      <c r="AW52" s="212"/>
      <c r="AX52" s="212"/>
      <c r="AY52" s="212"/>
      <c r="AZ52" s="212"/>
      <c r="BA52" s="213">
        <f t="shared" ref="BA52:BA57" si="67">BB52+BC52+BD52+BE52</f>
        <v>0</v>
      </c>
      <c r="BB52" s="212"/>
      <c r="BC52" s="212"/>
      <c r="BD52" s="212"/>
      <c r="BE52" s="255"/>
      <c r="BF52" s="239">
        <f t="shared" ref="BF52:BF57" si="68">H52+R52+AB52+AL52+AV52</f>
        <v>180.33526999454665</v>
      </c>
      <c r="BG52" s="213">
        <f t="shared" ref="BG52:BG57" si="69">M52+W52+AG52+AQ52+BA52</f>
        <v>0</v>
      </c>
    </row>
    <row r="53" spans="1:59" ht="23.25" customHeight="1">
      <c r="A53" s="139" t="s">
        <v>122</v>
      </c>
      <c r="B53" s="140" t="s">
        <v>116</v>
      </c>
      <c r="C53" s="189">
        <f t="shared" si="57"/>
        <v>0</v>
      </c>
      <c r="D53" s="189">
        <f t="shared" si="58"/>
        <v>0</v>
      </c>
      <c r="E53" s="136"/>
      <c r="F53" s="136"/>
      <c r="G53" s="233"/>
      <c r="H53" s="244">
        <f t="shared" si="21"/>
        <v>0</v>
      </c>
      <c r="I53" s="140"/>
      <c r="J53" s="140"/>
      <c r="K53" s="140"/>
      <c r="L53" s="140"/>
      <c r="M53" s="189">
        <f t="shared" si="59"/>
        <v>0</v>
      </c>
      <c r="N53" s="140"/>
      <c r="O53" s="140"/>
      <c r="P53" s="140"/>
      <c r="Q53" s="246"/>
      <c r="R53" s="244">
        <f t="shared" si="60"/>
        <v>0</v>
      </c>
      <c r="S53" s="140"/>
      <c r="T53" s="140"/>
      <c r="U53" s="140"/>
      <c r="V53" s="140"/>
      <c r="W53" s="189">
        <f t="shared" si="61"/>
        <v>0</v>
      </c>
      <c r="X53" s="140"/>
      <c r="Y53" s="140"/>
      <c r="Z53" s="140"/>
      <c r="AA53" s="252"/>
      <c r="AB53" s="244">
        <f t="shared" si="62"/>
        <v>0</v>
      </c>
      <c r="AC53" s="140"/>
      <c r="AD53" s="140"/>
      <c r="AE53" s="140"/>
      <c r="AF53" s="140"/>
      <c r="AG53" s="189">
        <f t="shared" si="63"/>
        <v>0</v>
      </c>
      <c r="AH53" s="140"/>
      <c r="AI53" s="140"/>
      <c r="AJ53" s="140"/>
      <c r="AK53" s="252"/>
      <c r="AL53" s="244">
        <f t="shared" si="64"/>
        <v>0</v>
      </c>
      <c r="AM53" s="140"/>
      <c r="AN53" s="140"/>
      <c r="AO53" s="140"/>
      <c r="AP53" s="140"/>
      <c r="AQ53" s="189">
        <f t="shared" si="65"/>
        <v>0</v>
      </c>
      <c r="AR53" s="140"/>
      <c r="AS53" s="140"/>
      <c r="AT53" s="140"/>
      <c r="AU53" s="252"/>
      <c r="AV53" s="244">
        <f t="shared" si="66"/>
        <v>0</v>
      </c>
      <c r="AW53" s="140"/>
      <c r="AX53" s="140"/>
      <c r="AY53" s="140"/>
      <c r="AZ53" s="140"/>
      <c r="BA53" s="189">
        <f t="shared" si="67"/>
        <v>0</v>
      </c>
      <c r="BB53" s="140"/>
      <c r="BC53" s="140"/>
      <c r="BD53" s="140"/>
      <c r="BE53" s="252"/>
      <c r="BF53" s="240">
        <f t="shared" si="68"/>
        <v>0</v>
      </c>
      <c r="BG53" s="189">
        <f t="shared" si="69"/>
        <v>0</v>
      </c>
    </row>
    <row r="54" spans="1:59" ht="27.75" customHeight="1">
      <c r="A54" s="139" t="s">
        <v>121</v>
      </c>
      <c r="B54" s="143" t="s">
        <v>115</v>
      </c>
      <c r="C54" s="189">
        <f t="shared" si="57"/>
        <v>0</v>
      </c>
      <c r="D54" s="189">
        <f t="shared" si="58"/>
        <v>0</v>
      </c>
      <c r="E54" s="136"/>
      <c r="F54" s="136"/>
      <c r="G54" s="233"/>
      <c r="H54" s="244">
        <f t="shared" si="21"/>
        <v>0</v>
      </c>
      <c r="I54" s="140"/>
      <c r="J54" s="140"/>
      <c r="K54" s="140"/>
      <c r="L54" s="140"/>
      <c r="M54" s="189">
        <f t="shared" si="59"/>
        <v>0</v>
      </c>
      <c r="N54" s="140"/>
      <c r="O54" s="140"/>
      <c r="P54" s="140"/>
      <c r="Q54" s="246"/>
      <c r="R54" s="244">
        <f t="shared" si="60"/>
        <v>0</v>
      </c>
      <c r="S54" s="140"/>
      <c r="T54" s="140"/>
      <c r="U54" s="140"/>
      <c r="V54" s="140"/>
      <c r="W54" s="189">
        <f t="shared" si="61"/>
        <v>0</v>
      </c>
      <c r="X54" s="140"/>
      <c r="Y54" s="140"/>
      <c r="Z54" s="140"/>
      <c r="AA54" s="252"/>
      <c r="AB54" s="244">
        <f t="shared" si="62"/>
        <v>0</v>
      </c>
      <c r="AC54" s="140"/>
      <c r="AD54" s="140"/>
      <c r="AE54" s="140"/>
      <c r="AF54" s="140"/>
      <c r="AG54" s="189">
        <f t="shared" si="63"/>
        <v>0</v>
      </c>
      <c r="AH54" s="140"/>
      <c r="AI54" s="140"/>
      <c r="AJ54" s="140"/>
      <c r="AK54" s="252"/>
      <c r="AL54" s="244">
        <f t="shared" si="64"/>
        <v>0</v>
      </c>
      <c r="AM54" s="140"/>
      <c r="AN54" s="140"/>
      <c r="AO54" s="140"/>
      <c r="AP54" s="140"/>
      <c r="AQ54" s="189">
        <f t="shared" si="65"/>
        <v>0</v>
      </c>
      <c r="AR54" s="140"/>
      <c r="AS54" s="140"/>
      <c r="AT54" s="140"/>
      <c r="AU54" s="252"/>
      <c r="AV54" s="244">
        <f t="shared" si="66"/>
        <v>0</v>
      </c>
      <c r="AW54" s="140"/>
      <c r="AX54" s="140"/>
      <c r="AY54" s="140"/>
      <c r="AZ54" s="140"/>
      <c r="BA54" s="189">
        <f t="shared" si="67"/>
        <v>0</v>
      </c>
      <c r="BB54" s="140"/>
      <c r="BC54" s="140"/>
      <c r="BD54" s="140"/>
      <c r="BE54" s="252"/>
      <c r="BF54" s="240">
        <f t="shared" si="68"/>
        <v>0</v>
      </c>
      <c r="BG54" s="189">
        <f t="shared" si="69"/>
        <v>0</v>
      </c>
    </row>
    <row r="55" spans="1:59" ht="29.25" customHeight="1">
      <c r="A55" s="139" t="s">
        <v>120</v>
      </c>
      <c r="B55" s="143" t="s">
        <v>114</v>
      </c>
      <c r="C55" s="189">
        <f t="shared" si="57"/>
        <v>25</v>
      </c>
      <c r="D55" s="189">
        <f t="shared" si="58"/>
        <v>0</v>
      </c>
      <c r="E55" s="136"/>
      <c r="F55" s="136"/>
      <c r="G55" s="233"/>
      <c r="H55" s="244">
        <f t="shared" si="21"/>
        <v>0</v>
      </c>
      <c r="I55" s="140"/>
      <c r="J55" s="140"/>
      <c r="K55" s="140"/>
      <c r="L55" s="140"/>
      <c r="M55" s="189">
        <f t="shared" si="59"/>
        <v>0</v>
      </c>
      <c r="N55" s="140"/>
      <c r="O55" s="140"/>
      <c r="P55" s="140"/>
      <c r="Q55" s="246"/>
      <c r="R55" s="244">
        <f t="shared" si="60"/>
        <v>25</v>
      </c>
      <c r="S55" s="140"/>
      <c r="T55" s="140">
        <f>T46</f>
        <v>25</v>
      </c>
      <c r="U55" s="140"/>
      <c r="V55" s="140"/>
      <c r="W55" s="189">
        <f t="shared" si="61"/>
        <v>0</v>
      </c>
      <c r="X55" s="140"/>
      <c r="Y55" s="140"/>
      <c r="Z55" s="140"/>
      <c r="AA55" s="252"/>
      <c r="AB55" s="244">
        <f t="shared" si="62"/>
        <v>0</v>
      </c>
      <c r="AC55" s="140"/>
      <c r="AD55" s="140"/>
      <c r="AE55" s="140"/>
      <c r="AF55" s="140"/>
      <c r="AG55" s="189">
        <f t="shared" si="63"/>
        <v>0</v>
      </c>
      <c r="AH55" s="140"/>
      <c r="AI55" s="140"/>
      <c r="AJ55" s="140"/>
      <c r="AK55" s="252"/>
      <c r="AL55" s="244">
        <f t="shared" si="64"/>
        <v>0</v>
      </c>
      <c r="AM55" s="140"/>
      <c r="AN55" s="140"/>
      <c r="AO55" s="140"/>
      <c r="AP55" s="140"/>
      <c r="AQ55" s="189">
        <f t="shared" si="65"/>
        <v>0</v>
      </c>
      <c r="AR55" s="140"/>
      <c r="AS55" s="140"/>
      <c r="AT55" s="140"/>
      <c r="AU55" s="252"/>
      <c r="AV55" s="244">
        <f t="shared" si="66"/>
        <v>0</v>
      </c>
      <c r="AW55" s="140"/>
      <c r="AX55" s="140"/>
      <c r="AY55" s="140"/>
      <c r="AZ55" s="140"/>
      <c r="BA55" s="189">
        <f t="shared" si="67"/>
        <v>0</v>
      </c>
      <c r="BB55" s="140"/>
      <c r="BC55" s="140"/>
      <c r="BD55" s="140"/>
      <c r="BE55" s="252"/>
      <c r="BF55" s="240">
        <f t="shared" si="68"/>
        <v>25</v>
      </c>
      <c r="BG55" s="189">
        <f t="shared" si="69"/>
        <v>0</v>
      </c>
    </row>
    <row r="56" spans="1:59" ht="26.25" customHeight="1">
      <c r="A56" s="139" t="s">
        <v>119</v>
      </c>
      <c r="B56" s="143" t="s">
        <v>113</v>
      </c>
      <c r="C56" s="189">
        <f t="shared" si="57"/>
        <v>0</v>
      </c>
      <c r="D56" s="189">
        <f t="shared" si="58"/>
        <v>0</v>
      </c>
      <c r="E56" s="136"/>
      <c r="F56" s="136"/>
      <c r="G56" s="233"/>
      <c r="H56" s="244">
        <f t="shared" si="21"/>
        <v>0</v>
      </c>
      <c r="I56" s="140"/>
      <c r="J56" s="140"/>
      <c r="K56" s="140"/>
      <c r="L56" s="140"/>
      <c r="M56" s="189">
        <f t="shared" si="59"/>
        <v>0</v>
      </c>
      <c r="N56" s="140"/>
      <c r="O56" s="140"/>
      <c r="P56" s="140"/>
      <c r="Q56" s="246"/>
      <c r="R56" s="244">
        <f t="shared" si="60"/>
        <v>0</v>
      </c>
      <c r="S56" s="140"/>
      <c r="T56" s="140"/>
      <c r="U56" s="140"/>
      <c r="V56" s="140"/>
      <c r="W56" s="189">
        <f t="shared" si="61"/>
        <v>0</v>
      </c>
      <c r="X56" s="140"/>
      <c r="Y56" s="140"/>
      <c r="Z56" s="140"/>
      <c r="AA56" s="252"/>
      <c r="AB56" s="244">
        <f t="shared" si="62"/>
        <v>0</v>
      </c>
      <c r="AC56" s="140"/>
      <c r="AD56" s="140"/>
      <c r="AE56" s="140"/>
      <c r="AF56" s="140"/>
      <c r="AG56" s="189">
        <f t="shared" si="63"/>
        <v>0</v>
      </c>
      <c r="AH56" s="140"/>
      <c r="AI56" s="140"/>
      <c r="AJ56" s="140"/>
      <c r="AK56" s="252"/>
      <c r="AL56" s="244">
        <f t="shared" si="64"/>
        <v>0</v>
      </c>
      <c r="AM56" s="140"/>
      <c r="AN56" s="140"/>
      <c r="AO56" s="140"/>
      <c r="AP56" s="141"/>
      <c r="AQ56" s="189">
        <f t="shared" si="65"/>
        <v>0</v>
      </c>
      <c r="AR56" s="140"/>
      <c r="AS56" s="140"/>
      <c r="AT56" s="140"/>
      <c r="AU56" s="252"/>
      <c r="AV56" s="244">
        <f t="shared" si="66"/>
        <v>0</v>
      </c>
      <c r="AW56" s="140"/>
      <c r="AX56" s="140"/>
      <c r="AY56" s="140"/>
      <c r="AZ56" s="140"/>
      <c r="BA56" s="189">
        <f t="shared" si="67"/>
        <v>0</v>
      </c>
      <c r="BB56" s="140"/>
      <c r="BC56" s="140"/>
      <c r="BD56" s="140"/>
      <c r="BE56" s="252"/>
      <c r="BF56" s="240">
        <f t="shared" si="68"/>
        <v>0</v>
      </c>
      <c r="BG56" s="189">
        <f t="shared" si="69"/>
        <v>0</v>
      </c>
    </row>
    <row r="57" spans="1:59" ht="30" customHeight="1" thickBot="1">
      <c r="A57" s="216" t="s">
        <v>118</v>
      </c>
      <c r="B57" s="222" t="s">
        <v>505</v>
      </c>
      <c r="C57" s="217">
        <f t="shared" si="57"/>
        <v>0</v>
      </c>
      <c r="D57" s="217">
        <f t="shared" si="58"/>
        <v>0</v>
      </c>
      <c r="E57" s="171"/>
      <c r="F57" s="171"/>
      <c r="G57" s="234"/>
      <c r="H57" s="247">
        <f t="shared" si="21"/>
        <v>0</v>
      </c>
      <c r="I57" s="218"/>
      <c r="J57" s="218"/>
      <c r="K57" s="218"/>
      <c r="L57" s="218"/>
      <c r="M57" s="217">
        <f t="shared" si="59"/>
        <v>0</v>
      </c>
      <c r="N57" s="218"/>
      <c r="O57" s="218"/>
      <c r="P57" s="218"/>
      <c r="Q57" s="248"/>
      <c r="R57" s="247">
        <f t="shared" si="60"/>
        <v>0</v>
      </c>
      <c r="S57" s="218"/>
      <c r="T57" s="218"/>
      <c r="U57" s="218"/>
      <c r="V57" s="218"/>
      <c r="W57" s="217">
        <f t="shared" si="61"/>
        <v>0</v>
      </c>
      <c r="X57" s="218"/>
      <c r="Y57" s="218"/>
      <c r="Z57" s="218"/>
      <c r="AA57" s="254"/>
      <c r="AB57" s="247">
        <f t="shared" si="62"/>
        <v>0</v>
      </c>
      <c r="AC57" s="218"/>
      <c r="AD57" s="218"/>
      <c r="AE57" s="218"/>
      <c r="AF57" s="218"/>
      <c r="AG57" s="217">
        <f t="shared" si="63"/>
        <v>0</v>
      </c>
      <c r="AH57" s="218"/>
      <c r="AI57" s="218"/>
      <c r="AJ57" s="218"/>
      <c r="AK57" s="254"/>
      <c r="AL57" s="247">
        <f t="shared" si="64"/>
        <v>0</v>
      </c>
      <c r="AM57" s="218"/>
      <c r="AN57" s="218"/>
      <c r="AO57" s="218"/>
      <c r="AP57" s="218"/>
      <c r="AQ57" s="217">
        <f t="shared" si="65"/>
        <v>0</v>
      </c>
      <c r="AR57" s="218"/>
      <c r="AS57" s="218"/>
      <c r="AT57" s="218"/>
      <c r="AU57" s="254"/>
      <c r="AV57" s="247">
        <f t="shared" si="66"/>
        <v>0</v>
      </c>
      <c r="AW57" s="218"/>
      <c r="AX57" s="218"/>
      <c r="AY57" s="218"/>
      <c r="AZ57" s="218"/>
      <c r="BA57" s="217">
        <f t="shared" si="67"/>
        <v>0</v>
      </c>
      <c r="BB57" s="218"/>
      <c r="BC57" s="218"/>
      <c r="BD57" s="218"/>
      <c r="BE57" s="254"/>
      <c r="BF57" s="241">
        <f t="shared" si="68"/>
        <v>0</v>
      </c>
      <c r="BG57" s="217">
        <f t="shared" si="69"/>
        <v>0</v>
      </c>
    </row>
    <row r="58" spans="1:59" ht="68.25" customHeight="1" thickBot="1">
      <c r="A58" s="223" t="s">
        <v>57</v>
      </c>
      <c r="B58" s="224" t="s">
        <v>216</v>
      </c>
      <c r="C58" s="225"/>
      <c r="D58" s="225"/>
      <c r="E58" s="225"/>
      <c r="F58" s="225"/>
      <c r="G58" s="229"/>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O58" s="225"/>
      <c r="AP58" s="225"/>
      <c r="AQ58" s="225"/>
      <c r="AR58" s="225"/>
      <c r="AS58" s="225"/>
      <c r="AT58" s="225"/>
      <c r="AU58" s="225"/>
      <c r="AV58" s="225"/>
      <c r="AW58" s="225"/>
      <c r="AX58" s="225"/>
      <c r="AY58" s="225"/>
      <c r="AZ58" s="225"/>
      <c r="BA58" s="225"/>
      <c r="BB58" s="225"/>
      <c r="BC58" s="225"/>
      <c r="BD58" s="225"/>
      <c r="BE58" s="225"/>
      <c r="BF58" s="238"/>
      <c r="BG58" s="226"/>
    </row>
    <row r="59" spans="1:59" ht="57" customHeight="1" thickBot="1">
      <c r="A59" s="223" t="s">
        <v>55</v>
      </c>
      <c r="B59" s="224" t="s">
        <v>117</v>
      </c>
      <c r="C59" s="225"/>
      <c r="D59" s="225"/>
      <c r="E59" s="225"/>
      <c r="F59" s="225"/>
      <c r="G59" s="229"/>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O59" s="225"/>
      <c r="AP59" s="225"/>
      <c r="AQ59" s="225"/>
      <c r="AR59" s="225"/>
      <c r="AS59" s="225"/>
      <c r="AT59" s="225"/>
      <c r="AU59" s="225"/>
      <c r="AV59" s="225"/>
      <c r="AW59" s="225"/>
      <c r="AX59" s="225"/>
      <c r="AY59" s="225"/>
      <c r="AZ59" s="225"/>
      <c r="BA59" s="225"/>
      <c r="BB59" s="225"/>
      <c r="BC59" s="225"/>
      <c r="BD59" s="225"/>
      <c r="BE59" s="225"/>
      <c r="BF59" s="238"/>
      <c r="BG59" s="226"/>
    </row>
    <row r="60" spans="1:59" ht="32.25" customHeight="1">
      <c r="A60" s="211" t="s">
        <v>210</v>
      </c>
      <c r="B60" s="144" t="s">
        <v>137</v>
      </c>
      <c r="C60" s="213">
        <f t="shared" ref="C60:C64" si="70">G60+H60+R60+AB60+AL60+AV60</f>
        <v>0</v>
      </c>
      <c r="D60" s="213">
        <f t="shared" ref="D60:D64" si="71">G60+M60+W60+AG60+AQ60+BA60</f>
        <v>0</v>
      </c>
      <c r="E60" s="212"/>
      <c r="F60" s="212"/>
      <c r="G60" s="235"/>
      <c r="H60" s="242">
        <f t="shared" ref="H60:H64" si="72">I60+J60+K60+L60</f>
        <v>0</v>
      </c>
      <c r="I60" s="212"/>
      <c r="J60" s="212"/>
      <c r="K60" s="212"/>
      <c r="L60" s="212"/>
      <c r="M60" s="213">
        <f t="shared" ref="M60:M64" si="73">N60+O60+P60+Q60</f>
        <v>0</v>
      </c>
      <c r="N60" s="212"/>
      <c r="O60" s="212"/>
      <c r="P60" s="212"/>
      <c r="Q60" s="249"/>
      <c r="R60" s="242">
        <f t="shared" ref="R60:R64" si="74">S60+T60+U60+V60</f>
        <v>0</v>
      </c>
      <c r="S60" s="212"/>
      <c r="T60" s="212"/>
      <c r="U60" s="212"/>
      <c r="V60" s="212"/>
      <c r="W60" s="213">
        <f t="shared" ref="W60:W64" si="75">X60+Y60+Z60+AA60</f>
        <v>0</v>
      </c>
      <c r="X60" s="212"/>
      <c r="Y60" s="212"/>
      <c r="Z60" s="212"/>
      <c r="AA60" s="255"/>
      <c r="AB60" s="242">
        <f t="shared" ref="AB60:AB64" si="76">AC60+AD60+AE60+AF60</f>
        <v>0</v>
      </c>
      <c r="AC60" s="212"/>
      <c r="AD60" s="212"/>
      <c r="AE60" s="212"/>
      <c r="AF60" s="212"/>
      <c r="AG60" s="213">
        <f t="shared" ref="AG60:AG64" si="77">AH60+AI60+AJ60+AK60</f>
        <v>0</v>
      </c>
      <c r="AH60" s="212"/>
      <c r="AI60" s="212"/>
      <c r="AJ60" s="212"/>
      <c r="AK60" s="255"/>
      <c r="AL60" s="242">
        <f t="shared" ref="AL60:AL64" si="78">AM60+AN60+AO60+AP60</f>
        <v>0</v>
      </c>
      <c r="AM60" s="212"/>
      <c r="AN60" s="212"/>
      <c r="AO60" s="212"/>
      <c r="AP60" s="212"/>
      <c r="AQ60" s="213">
        <f t="shared" ref="AQ60:AQ64" si="79">AR60+AS60+AT60+AU60</f>
        <v>0</v>
      </c>
      <c r="AR60" s="212"/>
      <c r="AS60" s="212"/>
      <c r="AT60" s="212"/>
      <c r="AU60" s="255"/>
      <c r="AV60" s="242">
        <f t="shared" ref="AV60:AV64" si="80">AW60+AX60+AY60+AZ60</f>
        <v>0</v>
      </c>
      <c r="AW60" s="212"/>
      <c r="AX60" s="212"/>
      <c r="AY60" s="212"/>
      <c r="AZ60" s="212"/>
      <c r="BA60" s="213">
        <f t="shared" ref="BA60:BA64" si="81">BB60+BC60+BD60+BE60</f>
        <v>0</v>
      </c>
      <c r="BB60" s="212"/>
      <c r="BC60" s="212"/>
      <c r="BD60" s="212"/>
      <c r="BE60" s="255"/>
      <c r="BF60" s="239">
        <f t="shared" ref="BF60:BF64" si="82">H60+R60+AB60+AL60+AV60</f>
        <v>0</v>
      </c>
      <c r="BG60" s="213">
        <f t="shared" ref="BG60:BG64" si="83">M60+W60+AG60+AQ60+BA60</f>
        <v>0</v>
      </c>
    </row>
    <row r="61" spans="1:59" ht="26.25" customHeight="1">
      <c r="A61" s="139" t="s">
        <v>211</v>
      </c>
      <c r="B61" s="144" t="s">
        <v>135</v>
      </c>
      <c r="C61" s="189">
        <f t="shared" si="70"/>
        <v>0</v>
      </c>
      <c r="D61" s="189">
        <f t="shared" si="71"/>
        <v>0</v>
      </c>
      <c r="E61" s="140"/>
      <c r="F61" s="140"/>
      <c r="G61" s="233"/>
      <c r="H61" s="244">
        <f t="shared" si="72"/>
        <v>0</v>
      </c>
      <c r="I61" s="140"/>
      <c r="J61" s="140"/>
      <c r="K61" s="140"/>
      <c r="L61" s="140"/>
      <c r="M61" s="189">
        <f t="shared" si="73"/>
        <v>0</v>
      </c>
      <c r="N61" s="140"/>
      <c r="O61" s="140"/>
      <c r="P61" s="140"/>
      <c r="Q61" s="246"/>
      <c r="R61" s="244">
        <f t="shared" si="74"/>
        <v>0</v>
      </c>
      <c r="S61" s="140"/>
      <c r="T61" s="140"/>
      <c r="U61" s="140"/>
      <c r="V61" s="140"/>
      <c r="W61" s="189">
        <f t="shared" si="75"/>
        <v>0</v>
      </c>
      <c r="X61" s="140"/>
      <c r="Y61" s="140"/>
      <c r="Z61" s="140"/>
      <c r="AA61" s="252"/>
      <c r="AB61" s="244">
        <f t="shared" si="76"/>
        <v>0</v>
      </c>
      <c r="AC61" s="140"/>
      <c r="AD61" s="140"/>
      <c r="AE61" s="140"/>
      <c r="AF61" s="140"/>
      <c r="AG61" s="189">
        <f t="shared" si="77"/>
        <v>0</v>
      </c>
      <c r="AH61" s="140"/>
      <c r="AI61" s="140"/>
      <c r="AJ61" s="140"/>
      <c r="AK61" s="252"/>
      <c r="AL61" s="244">
        <f t="shared" si="78"/>
        <v>0</v>
      </c>
      <c r="AM61" s="140"/>
      <c r="AN61" s="140"/>
      <c r="AO61" s="140"/>
      <c r="AP61" s="140"/>
      <c r="AQ61" s="189">
        <f t="shared" si="79"/>
        <v>0</v>
      </c>
      <c r="AR61" s="140"/>
      <c r="AS61" s="140"/>
      <c r="AT61" s="140"/>
      <c r="AU61" s="252"/>
      <c r="AV61" s="244">
        <f t="shared" si="80"/>
        <v>0</v>
      </c>
      <c r="AW61" s="140"/>
      <c r="AX61" s="140"/>
      <c r="AY61" s="140"/>
      <c r="AZ61" s="140"/>
      <c r="BA61" s="189">
        <f t="shared" si="81"/>
        <v>0</v>
      </c>
      <c r="BB61" s="140"/>
      <c r="BC61" s="140"/>
      <c r="BD61" s="140"/>
      <c r="BE61" s="252"/>
      <c r="BF61" s="240">
        <f t="shared" si="82"/>
        <v>0</v>
      </c>
      <c r="BG61" s="189">
        <f t="shared" si="83"/>
        <v>0</v>
      </c>
    </row>
    <row r="62" spans="1:59" ht="33.75" customHeight="1">
      <c r="A62" s="139" t="s">
        <v>212</v>
      </c>
      <c r="B62" s="144" t="s">
        <v>133</v>
      </c>
      <c r="C62" s="189">
        <f t="shared" si="70"/>
        <v>0</v>
      </c>
      <c r="D62" s="189">
        <f t="shared" si="71"/>
        <v>0</v>
      </c>
      <c r="E62" s="140"/>
      <c r="F62" s="140"/>
      <c r="G62" s="233"/>
      <c r="H62" s="244">
        <f t="shared" si="72"/>
        <v>0</v>
      </c>
      <c r="I62" s="140"/>
      <c r="J62" s="140"/>
      <c r="K62" s="140"/>
      <c r="L62" s="140"/>
      <c r="M62" s="189">
        <f t="shared" si="73"/>
        <v>0</v>
      </c>
      <c r="N62" s="140"/>
      <c r="O62" s="140"/>
      <c r="P62" s="140"/>
      <c r="Q62" s="246"/>
      <c r="R62" s="244">
        <f t="shared" si="74"/>
        <v>0</v>
      </c>
      <c r="S62" s="140"/>
      <c r="T62" s="140"/>
      <c r="U62" s="140"/>
      <c r="V62" s="140"/>
      <c r="W62" s="189">
        <f t="shared" si="75"/>
        <v>0</v>
      </c>
      <c r="X62" s="140"/>
      <c r="Y62" s="140"/>
      <c r="Z62" s="140"/>
      <c r="AA62" s="252"/>
      <c r="AB62" s="244">
        <f t="shared" si="76"/>
        <v>0</v>
      </c>
      <c r="AC62" s="140"/>
      <c r="AD62" s="140"/>
      <c r="AE62" s="140"/>
      <c r="AF62" s="140"/>
      <c r="AG62" s="189">
        <f t="shared" si="77"/>
        <v>0</v>
      </c>
      <c r="AH62" s="140"/>
      <c r="AI62" s="140"/>
      <c r="AJ62" s="140"/>
      <c r="AK62" s="252"/>
      <c r="AL62" s="244">
        <f t="shared" si="78"/>
        <v>0</v>
      </c>
      <c r="AM62" s="140"/>
      <c r="AN62" s="140"/>
      <c r="AO62" s="140"/>
      <c r="AP62" s="140"/>
      <c r="AQ62" s="189">
        <f t="shared" si="79"/>
        <v>0</v>
      </c>
      <c r="AR62" s="140"/>
      <c r="AS62" s="140"/>
      <c r="AT62" s="140"/>
      <c r="AU62" s="252"/>
      <c r="AV62" s="244">
        <f t="shared" si="80"/>
        <v>0</v>
      </c>
      <c r="AW62" s="140"/>
      <c r="AX62" s="140"/>
      <c r="AY62" s="140"/>
      <c r="AZ62" s="140"/>
      <c r="BA62" s="189">
        <f t="shared" si="81"/>
        <v>0</v>
      </c>
      <c r="BB62" s="140"/>
      <c r="BC62" s="140"/>
      <c r="BD62" s="140"/>
      <c r="BE62" s="252"/>
      <c r="BF62" s="240">
        <f t="shared" si="82"/>
        <v>0</v>
      </c>
      <c r="BG62" s="189">
        <f t="shared" si="83"/>
        <v>0</v>
      </c>
    </row>
    <row r="63" spans="1:59" ht="30.75" customHeight="1">
      <c r="A63" s="139" t="s">
        <v>213</v>
      </c>
      <c r="B63" s="144" t="s">
        <v>215</v>
      </c>
      <c r="C63" s="189">
        <f t="shared" si="70"/>
        <v>0</v>
      </c>
      <c r="D63" s="189">
        <f t="shared" si="71"/>
        <v>0</v>
      </c>
      <c r="E63" s="140"/>
      <c r="F63" s="140"/>
      <c r="G63" s="233"/>
      <c r="H63" s="244">
        <f t="shared" si="72"/>
        <v>0</v>
      </c>
      <c r="I63" s="140"/>
      <c r="J63" s="140"/>
      <c r="K63" s="140"/>
      <c r="L63" s="140"/>
      <c r="M63" s="189">
        <f t="shared" si="73"/>
        <v>0</v>
      </c>
      <c r="N63" s="140"/>
      <c r="O63" s="140"/>
      <c r="P63" s="140"/>
      <c r="Q63" s="246"/>
      <c r="R63" s="244">
        <f t="shared" si="74"/>
        <v>0</v>
      </c>
      <c r="S63" s="140"/>
      <c r="T63" s="140"/>
      <c r="U63" s="140"/>
      <c r="V63" s="140"/>
      <c r="W63" s="189">
        <f t="shared" si="75"/>
        <v>0</v>
      </c>
      <c r="X63" s="140"/>
      <c r="Y63" s="140"/>
      <c r="Z63" s="140"/>
      <c r="AA63" s="252"/>
      <c r="AB63" s="244">
        <f t="shared" si="76"/>
        <v>0</v>
      </c>
      <c r="AC63" s="140"/>
      <c r="AD63" s="140"/>
      <c r="AE63" s="140"/>
      <c r="AF63" s="140"/>
      <c r="AG63" s="189">
        <f t="shared" si="77"/>
        <v>0</v>
      </c>
      <c r="AH63" s="140"/>
      <c r="AI63" s="140"/>
      <c r="AJ63" s="140"/>
      <c r="AK63" s="252"/>
      <c r="AL63" s="244">
        <f t="shared" si="78"/>
        <v>0</v>
      </c>
      <c r="AM63" s="140"/>
      <c r="AN63" s="140"/>
      <c r="AO63" s="140"/>
      <c r="AP63" s="140"/>
      <c r="AQ63" s="189">
        <f t="shared" si="79"/>
        <v>0</v>
      </c>
      <c r="AR63" s="140"/>
      <c r="AS63" s="140"/>
      <c r="AT63" s="140"/>
      <c r="AU63" s="252"/>
      <c r="AV63" s="244">
        <f t="shared" si="80"/>
        <v>0</v>
      </c>
      <c r="AW63" s="140"/>
      <c r="AX63" s="140"/>
      <c r="AY63" s="140"/>
      <c r="AZ63" s="140"/>
      <c r="BA63" s="189">
        <f t="shared" si="81"/>
        <v>0</v>
      </c>
      <c r="BB63" s="140"/>
      <c r="BC63" s="140"/>
      <c r="BD63" s="140"/>
      <c r="BE63" s="252"/>
      <c r="BF63" s="240">
        <f t="shared" si="82"/>
        <v>0</v>
      </c>
      <c r="BG63" s="189">
        <f t="shared" si="83"/>
        <v>0</v>
      </c>
    </row>
    <row r="64" spans="1:59" ht="33" customHeight="1">
      <c r="A64" s="139" t="s">
        <v>214</v>
      </c>
      <c r="B64" s="143" t="s">
        <v>440</v>
      </c>
      <c r="C64" s="189">
        <f t="shared" si="70"/>
        <v>0</v>
      </c>
      <c r="D64" s="189">
        <f t="shared" si="71"/>
        <v>0</v>
      </c>
      <c r="E64" s="140"/>
      <c r="F64" s="140"/>
      <c r="G64" s="233"/>
      <c r="H64" s="244">
        <f t="shared" si="72"/>
        <v>0</v>
      </c>
      <c r="I64" s="140"/>
      <c r="J64" s="140"/>
      <c r="K64" s="140"/>
      <c r="L64" s="140"/>
      <c r="M64" s="189">
        <f t="shared" si="73"/>
        <v>0</v>
      </c>
      <c r="N64" s="140"/>
      <c r="O64" s="140"/>
      <c r="P64" s="140"/>
      <c r="Q64" s="246"/>
      <c r="R64" s="244">
        <f t="shared" si="74"/>
        <v>0</v>
      </c>
      <c r="S64" s="140"/>
      <c r="T64" s="140"/>
      <c r="U64" s="140"/>
      <c r="V64" s="140"/>
      <c r="W64" s="189">
        <f t="shared" si="75"/>
        <v>0</v>
      </c>
      <c r="X64" s="140"/>
      <c r="Y64" s="140"/>
      <c r="Z64" s="140"/>
      <c r="AA64" s="252"/>
      <c r="AB64" s="244">
        <f t="shared" si="76"/>
        <v>0</v>
      </c>
      <c r="AC64" s="140"/>
      <c r="AD64" s="140"/>
      <c r="AE64" s="140"/>
      <c r="AF64" s="140"/>
      <c r="AG64" s="189">
        <f t="shared" si="77"/>
        <v>0</v>
      </c>
      <c r="AH64" s="140"/>
      <c r="AI64" s="140"/>
      <c r="AJ64" s="140"/>
      <c r="AK64" s="252"/>
      <c r="AL64" s="244">
        <f t="shared" si="78"/>
        <v>0</v>
      </c>
      <c r="AM64" s="140"/>
      <c r="AN64" s="140"/>
      <c r="AO64" s="140"/>
      <c r="AP64" s="140"/>
      <c r="AQ64" s="189">
        <f t="shared" si="79"/>
        <v>0</v>
      </c>
      <c r="AR64" s="140"/>
      <c r="AS64" s="140"/>
      <c r="AT64" s="140"/>
      <c r="AU64" s="252"/>
      <c r="AV64" s="244">
        <f t="shared" si="80"/>
        <v>0</v>
      </c>
      <c r="AW64" s="140"/>
      <c r="AX64" s="140"/>
      <c r="AY64" s="140"/>
      <c r="AZ64" s="140"/>
      <c r="BA64" s="189">
        <f t="shared" si="81"/>
        <v>0</v>
      </c>
      <c r="BB64" s="140"/>
      <c r="BC64" s="140"/>
      <c r="BD64" s="140"/>
      <c r="BE64" s="252"/>
      <c r="BF64" s="240">
        <f t="shared" si="82"/>
        <v>0</v>
      </c>
      <c r="BG64" s="189">
        <f t="shared" si="83"/>
        <v>0</v>
      </c>
    </row>
    <row r="65" spans="1:58">
      <c r="A65" s="58"/>
      <c r="B65" s="59"/>
      <c r="C65" s="59"/>
      <c r="D65" s="59"/>
      <c r="E65" s="59"/>
      <c r="F65" s="59"/>
      <c r="G65" s="59"/>
      <c r="H65" s="59"/>
      <c r="I65" s="59"/>
      <c r="J65" s="59"/>
      <c r="K65" s="59"/>
      <c r="L65" s="59"/>
      <c r="M65" s="59"/>
      <c r="N65" s="59"/>
      <c r="O65" s="59"/>
      <c r="P65" s="59"/>
      <c r="Q65" s="59"/>
      <c r="R65" s="58"/>
      <c r="S65" s="58"/>
      <c r="T65" s="58"/>
      <c r="U65" s="58"/>
      <c r="V65" s="58"/>
      <c r="W65" s="49"/>
      <c r="X65" s="49"/>
      <c r="Y65" s="49"/>
      <c r="Z65" s="49"/>
      <c r="AA65" s="49"/>
      <c r="AB65" s="58"/>
      <c r="AC65" s="58"/>
      <c r="AD65" s="58"/>
      <c r="AE65" s="58"/>
      <c r="AF65" s="58"/>
      <c r="AG65" s="49"/>
      <c r="AH65" s="49"/>
      <c r="AI65" s="49"/>
      <c r="AJ65" s="49"/>
      <c r="AK65" s="49"/>
      <c r="AL65" s="58"/>
      <c r="AM65" s="58"/>
      <c r="AN65" s="58"/>
      <c r="AO65" s="58"/>
      <c r="AP65" s="58"/>
      <c r="AQ65" s="49"/>
      <c r="AR65" s="49"/>
      <c r="AS65" s="49"/>
      <c r="AT65" s="49"/>
      <c r="AU65" s="49"/>
      <c r="AV65" s="58"/>
      <c r="AW65" s="58"/>
      <c r="AX65" s="58"/>
      <c r="AY65" s="58"/>
      <c r="AZ65" s="58"/>
      <c r="BA65" s="49"/>
      <c r="BB65" s="49"/>
      <c r="BC65" s="49"/>
      <c r="BD65" s="49"/>
      <c r="BE65" s="49"/>
      <c r="BF65" s="49"/>
    </row>
    <row r="66" spans="1:58" ht="54" customHeight="1">
      <c r="A66" s="49"/>
      <c r="B66" s="529"/>
      <c r="C66" s="529"/>
      <c r="D66" s="529"/>
      <c r="E66" s="529"/>
      <c r="F66" s="529"/>
      <c r="G66" s="529"/>
      <c r="H66" s="529"/>
      <c r="I66" s="529"/>
      <c r="J66" s="166"/>
      <c r="K66" s="166"/>
      <c r="L66" s="166"/>
      <c r="M66" s="53"/>
      <c r="N66" s="166"/>
      <c r="O66" s="166"/>
      <c r="P66" s="166"/>
      <c r="Q66" s="53"/>
      <c r="R66" s="57"/>
      <c r="S66" s="57"/>
      <c r="T66" s="57"/>
      <c r="U66" s="57"/>
      <c r="V66" s="57"/>
      <c r="W66" s="57"/>
      <c r="X66" s="57"/>
      <c r="Y66" s="57"/>
      <c r="Z66" s="57"/>
      <c r="AA66" s="57"/>
      <c r="AB66" s="57"/>
      <c r="AC66" s="57"/>
      <c r="AD66" s="57"/>
      <c r="AE66" s="57"/>
      <c r="AF66" s="57"/>
      <c r="AG66" s="57"/>
      <c r="AH66" s="57"/>
      <c r="AI66" s="57"/>
      <c r="AJ66" s="57"/>
      <c r="AK66" s="57"/>
      <c r="AL66" s="57"/>
      <c r="AM66" s="57"/>
      <c r="AN66" s="57"/>
      <c r="AO66" s="57"/>
      <c r="AP66" s="57"/>
      <c r="AQ66" s="57"/>
      <c r="AR66" s="57"/>
      <c r="AS66" s="57"/>
      <c r="AT66" s="57"/>
      <c r="AU66" s="57"/>
      <c r="AV66" s="57"/>
      <c r="AW66" s="57"/>
      <c r="AX66" s="57"/>
      <c r="AY66" s="57"/>
      <c r="AZ66" s="57"/>
      <c r="BA66" s="57"/>
      <c r="BB66" s="57"/>
      <c r="BC66" s="57"/>
      <c r="BD66" s="57"/>
      <c r="BE66" s="57"/>
      <c r="BF66" s="57"/>
    </row>
    <row r="67" spans="1:58">
      <c r="A67" s="49"/>
      <c r="B67" s="49"/>
      <c r="C67" s="49"/>
      <c r="D67" s="49"/>
      <c r="E67" s="49"/>
      <c r="F67" s="49"/>
      <c r="R67" s="49"/>
      <c r="S67" s="49"/>
      <c r="T67" s="49"/>
      <c r="U67" s="49"/>
      <c r="V67" s="49"/>
      <c r="W67" s="49"/>
      <c r="X67" s="49"/>
      <c r="Y67" s="49"/>
      <c r="Z67" s="49"/>
      <c r="AA67" s="49"/>
      <c r="AB67" s="49"/>
      <c r="AC67" s="49"/>
      <c r="AD67" s="49"/>
      <c r="AE67" s="49"/>
      <c r="AF67" s="49"/>
      <c r="AG67" s="49"/>
      <c r="AH67" s="49"/>
      <c r="AI67" s="49"/>
      <c r="AJ67" s="49"/>
      <c r="AK67" s="49"/>
      <c r="AL67" s="49"/>
      <c r="AM67" s="49"/>
      <c r="AN67" s="49"/>
      <c r="AO67" s="49"/>
      <c r="AP67" s="49"/>
      <c r="AQ67" s="49"/>
      <c r="AR67" s="49"/>
      <c r="AS67" s="49"/>
      <c r="AT67" s="49"/>
      <c r="AU67" s="49"/>
      <c r="AV67" s="49"/>
      <c r="AW67" s="49"/>
      <c r="AX67" s="49"/>
      <c r="AY67" s="49"/>
      <c r="AZ67" s="49"/>
      <c r="BA67" s="49"/>
      <c r="BB67" s="49"/>
      <c r="BC67" s="49"/>
      <c r="BD67" s="49"/>
      <c r="BE67" s="49"/>
      <c r="BF67" s="49"/>
    </row>
    <row r="68" spans="1:58" ht="50.25" customHeight="1">
      <c r="A68" s="49"/>
      <c r="B68" s="530"/>
      <c r="C68" s="530"/>
      <c r="D68" s="530"/>
      <c r="E68" s="530"/>
      <c r="F68" s="530"/>
      <c r="G68" s="530"/>
      <c r="H68" s="530"/>
      <c r="I68" s="530"/>
      <c r="J68" s="167"/>
      <c r="K68" s="167"/>
      <c r="L68" s="167"/>
      <c r="M68" s="54"/>
      <c r="N68" s="167"/>
      <c r="O68" s="167"/>
      <c r="P68" s="167"/>
      <c r="Q68" s="54"/>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c r="AV68" s="49"/>
      <c r="AW68" s="49"/>
      <c r="AX68" s="49"/>
      <c r="AY68" s="49"/>
      <c r="AZ68" s="49"/>
      <c r="BA68" s="49"/>
      <c r="BB68" s="49"/>
      <c r="BC68" s="49"/>
      <c r="BD68" s="49"/>
      <c r="BE68" s="49"/>
      <c r="BF68" s="49"/>
    </row>
    <row r="69" spans="1:58">
      <c r="A69" s="49"/>
      <c r="B69" s="49"/>
      <c r="C69" s="49"/>
      <c r="D69" s="49"/>
      <c r="E69" s="49"/>
      <c r="F69" s="49"/>
      <c r="R69" s="49"/>
      <c r="S69" s="49"/>
      <c r="T69" s="49"/>
      <c r="U69" s="49"/>
      <c r="V69" s="49"/>
      <c r="W69" s="49"/>
      <c r="X69" s="49"/>
      <c r="Y69" s="49"/>
      <c r="Z69" s="49"/>
      <c r="AA69" s="49"/>
      <c r="AB69" s="49"/>
      <c r="AC69" s="49"/>
      <c r="AD69" s="49"/>
      <c r="AE69" s="49"/>
      <c r="AF69" s="49"/>
      <c r="AG69" s="49"/>
      <c r="AH69" s="49"/>
      <c r="AI69" s="49"/>
      <c r="AJ69" s="49"/>
      <c r="AK69" s="49"/>
      <c r="AL69" s="49"/>
      <c r="AM69" s="49"/>
      <c r="AN69" s="49"/>
      <c r="AO69" s="49"/>
      <c r="AP69" s="49"/>
      <c r="AQ69" s="49"/>
      <c r="AR69" s="49"/>
      <c r="AS69" s="49"/>
      <c r="AT69" s="49"/>
      <c r="AU69" s="49"/>
      <c r="AV69" s="49"/>
      <c r="AW69" s="49"/>
      <c r="AX69" s="49"/>
      <c r="AY69" s="49"/>
      <c r="AZ69" s="49"/>
      <c r="BA69" s="49"/>
      <c r="BB69" s="49"/>
      <c r="BC69" s="49"/>
      <c r="BD69" s="49"/>
      <c r="BE69" s="49"/>
      <c r="BF69" s="49"/>
    </row>
    <row r="70" spans="1:58" ht="36.75" customHeight="1">
      <c r="A70" s="49"/>
      <c r="B70" s="529"/>
      <c r="C70" s="529"/>
      <c r="D70" s="529"/>
      <c r="E70" s="529"/>
      <c r="F70" s="529"/>
      <c r="G70" s="529"/>
      <c r="H70" s="529"/>
      <c r="I70" s="529"/>
      <c r="J70" s="166"/>
      <c r="K70" s="166"/>
      <c r="L70" s="166"/>
      <c r="M70" s="53"/>
      <c r="N70" s="166"/>
      <c r="O70" s="166"/>
      <c r="P70" s="166"/>
      <c r="Q70" s="53"/>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row>
    <row r="71" spans="1:58">
      <c r="A71" s="49"/>
      <c r="B71" s="56"/>
      <c r="C71" s="56"/>
      <c r="D71" s="56"/>
      <c r="E71" s="56"/>
      <c r="F71" s="56"/>
      <c r="R71" s="49"/>
      <c r="S71" s="49"/>
      <c r="T71" s="49"/>
      <c r="U71" s="49"/>
      <c r="V71" s="49"/>
      <c r="W71" s="55"/>
      <c r="X71" s="55"/>
      <c r="Y71" s="55"/>
      <c r="Z71" s="55"/>
      <c r="AA71" s="49"/>
      <c r="AB71" s="49"/>
      <c r="AC71" s="49"/>
      <c r="AD71" s="49"/>
      <c r="AE71" s="49"/>
      <c r="AF71" s="49"/>
      <c r="AG71" s="55"/>
      <c r="AH71" s="55"/>
      <c r="AI71" s="55"/>
      <c r="AJ71" s="55"/>
      <c r="AK71" s="49"/>
      <c r="AL71" s="49"/>
      <c r="AM71" s="49"/>
      <c r="AN71" s="49"/>
      <c r="AO71" s="49"/>
      <c r="AP71" s="49"/>
      <c r="AQ71" s="55"/>
      <c r="AR71" s="55"/>
      <c r="AS71" s="55"/>
      <c r="AT71" s="55"/>
      <c r="AU71" s="49"/>
      <c r="AV71" s="49"/>
      <c r="AW71" s="49"/>
      <c r="AX71" s="49"/>
      <c r="AY71" s="49"/>
      <c r="AZ71" s="49"/>
      <c r="BA71" s="55"/>
      <c r="BB71" s="55"/>
      <c r="BC71" s="55"/>
      <c r="BD71" s="55"/>
      <c r="BE71" s="49"/>
      <c r="BF71" s="49"/>
    </row>
    <row r="72" spans="1:58" ht="51" customHeight="1">
      <c r="A72" s="49"/>
      <c r="B72" s="529"/>
      <c r="C72" s="529"/>
      <c r="D72" s="529"/>
      <c r="E72" s="529"/>
      <c r="F72" s="529"/>
      <c r="G72" s="529"/>
      <c r="H72" s="529"/>
      <c r="I72" s="529"/>
      <c r="J72" s="166"/>
      <c r="K72" s="166"/>
      <c r="L72" s="166"/>
      <c r="M72" s="53"/>
      <c r="N72" s="166"/>
      <c r="O72" s="166"/>
      <c r="P72" s="166"/>
      <c r="Q72" s="53"/>
      <c r="R72" s="49"/>
      <c r="S72" s="49"/>
      <c r="T72" s="49"/>
      <c r="U72" s="49"/>
      <c r="V72" s="49"/>
      <c r="W72" s="55"/>
      <c r="X72" s="55"/>
      <c r="Y72" s="55"/>
      <c r="Z72" s="55"/>
      <c r="AA72" s="49"/>
      <c r="AB72" s="49"/>
      <c r="AC72" s="49"/>
      <c r="AD72" s="49"/>
      <c r="AE72" s="49"/>
      <c r="AF72" s="49"/>
      <c r="AG72" s="55"/>
      <c r="AH72" s="55"/>
      <c r="AI72" s="55"/>
      <c r="AJ72" s="55"/>
      <c r="AK72" s="49"/>
      <c r="AL72" s="49"/>
      <c r="AM72" s="49"/>
      <c r="AN72" s="49"/>
      <c r="AO72" s="49"/>
      <c r="AP72" s="49"/>
      <c r="AQ72" s="55"/>
      <c r="AR72" s="55"/>
      <c r="AS72" s="55"/>
      <c r="AT72" s="55"/>
      <c r="AU72" s="49"/>
      <c r="AV72" s="49"/>
      <c r="AW72" s="49"/>
      <c r="AX72" s="49"/>
      <c r="AY72" s="49"/>
      <c r="AZ72" s="49"/>
      <c r="BA72" s="55"/>
      <c r="BB72" s="55"/>
      <c r="BC72" s="55"/>
      <c r="BD72" s="55"/>
      <c r="BE72" s="49"/>
      <c r="BF72" s="49"/>
    </row>
    <row r="73" spans="1:58" ht="32.25" customHeight="1">
      <c r="A73" s="49"/>
      <c r="B73" s="530"/>
      <c r="C73" s="530"/>
      <c r="D73" s="530"/>
      <c r="E73" s="530"/>
      <c r="F73" s="530"/>
      <c r="G73" s="530"/>
      <c r="H73" s="530"/>
      <c r="I73" s="530"/>
      <c r="J73" s="167"/>
      <c r="K73" s="167"/>
      <c r="L73" s="167"/>
      <c r="M73" s="54"/>
      <c r="N73" s="167"/>
      <c r="O73" s="167"/>
      <c r="P73" s="167"/>
      <c r="Q73" s="54"/>
      <c r="R73" s="49"/>
      <c r="S73" s="49"/>
      <c r="T73" s="49"/>
      <c r="U73" s="49"/>
      <c r="V73" s="49"/>
      <c r="W73" s="49"/>
      <c r="X73" s="49"/>
      <c r="Y73" s="49"/>
      <c r="Z73" s="49"/>
      <c r="AA73" s="49"/>
      <c r="AB73" s="49"/>
      <c r="AC73" s="49"/>
      <c r="AD73" s="49"/>
      <c r="AE73" s="49"/>
      <c r="AF73" s="49"/>
      <c r="AG73" s="49"/>
      <c r="AH73" s="49"/>
      <c r="AI73" s="49"/>
      <c r="AJ73" s="49"/>
      <c r="AK73" s="49"/>
      <c r="AL73" s="49"/>
      <c r="AM73" s="49"/>
      <c r="AN73" s="49"/>
      <c r="AO73" s="49"/>
      <c r="AP73" s="49"/>
      <c r="AQ73" s="49"/>
      <c r="AR73" s="49"/>
      <c r="AS73" s="49"/>
      <c r="AT73" s="49"/>
      <c r="AU73" s="49"/>
      <c r="AV73" s="49"/>
      <c r="AW73" s="49"/>
      <c r="AX73" s="49"/>
      <c r="AY73" s="49"/>
      <c r="AZ73" s="49"/>
      <c r="BA73" s="49"/>
      <c r="BB73" s="49"/>
      <c r="BC73" s="49"/>
      <c r="BD73" s="49"/>
      <c r="BE73" s="49"/>
      <c r="BF73" s="49"/>
    </row>
    <row r="74" spans="1:58" ht="51.75" customHeight="1">
      <c r="A74" s="49"/>
      <c r="B74" s="529"/>
      <c r="C74" s="529"/>
      <c r="D74" s="529"/>
      <c r="E74" s="529"/>
      <c r="F74" s="529"/>
      <c r="G74" s="529"/>
      <c r="H74" s="529"/>
      <c r="I74" s="529"/>
      <c r="J74" s="166"/>
      <c r="K74" s="166"/>
      <c r="L74" s="166"/>
      <c r="M74" s="53"/>
      <c r="N74" s="166"/>
      <c r="O74" s="166"/>
      <c r="P74" s="166"/>
      <c r="Q74" s="53"/>
      <c r="R74" s="49"/>
      <c r="S74" s="49"/>
      <c r="T74" s="49"/>
      <c r="U74" s="49"/>
      <c r="V74" s="49"/>
      <c r="W74" s="49"/>
      <c r="X74" s="49"/>
      <c r="Y74" s="49"/>
      <c r="Z74" s="49"/>
      <c r="AA74" s="49"/>
      <c r="AB74" s="49"/>
      <c r="AC74" s="49"/>
      <c r="AD74" s="49"/>
      <c r="AE74" s="49"/>
      <c r="AF74" s="49"/>
      <c r="AG74" s="49"/>
      <c r="AH74" s="49"/>
      <c r="AI74" s="49"/>
      <c r="AJ74" s="49"/>
      <c r="AK74" s="49"/>
      <c r="AL74" s="49"/>
      <c r="AM74" s="49"/>
      <c r="AN74" s="49"/>
      <c r="AO74" s="49"/>
      <c r="AP74" s="49"/>
      <c r="AQ74" s="49"/>
      <c r="AR74" s="49"/>
      <c r="AS74" s="49"/>
      <c r="AT74" s="49"/>
      <c r="AU74" s="49"/>
      <c r="AV74" s="49"/>
      <c r="AW74" s="49"/>
      <c r="AX74" s="49"/>
      <c r="AY74" s="49"/>
      <c r="AZ74" s="49"/>
      <c r="BA74" s="49"/>
      <c r="BB74" s="49"/>
      <c r="BC74" s="49"/>
      <c r="BD74" s="49"/>
      <c r="BE74" s="49"/>
      <c r="BF74" s="49"/>
    </row>
    <row r="75" spans="1:58" ht="21.75" customHeight="1">
      <c r="A75" s="49"/>
      <c r="B75" s="531"/>
      <c r="C75" s="531"/>
      <c r="D75" s="531"/>
      <c r="E75" s="531"/>
      <c r="F75" s="531"/>
      <c r="G75" s="531"/>
      <c r="H75" s="531"/>
      <c r="I75" s="531"/>
      <c r="J75" s="164"/>
      <c r="K75" s="164"/>
      <c r="L75" s="164"/>
      <c r="M75" s="52"/>
      <c r="N75" s="164"/>
      <c r="O75" s="164"/>
      <c r="P75" s="164"/>
      <c r="Q75" s="52"/>
      <c r="R75" s="51"/>
      <c r="S75" s="51"/>
      <c r="T75" s="51"/>
      <c r="U75" s="51"/>
      <c r="V75" s="51"/>
      <c r="W75" s="49"/>
      <c r="X75" s="49"/>
      <c r="Y75" s="49"/>
      <c r="Z75" s="49"/>
      <c r="AA75" s="49"/>
      <c r="AB75" s="51"/>
      <c r="AC75" s="51"/>
      <c r="AD75" s="51"/>
      <c r="AE75" s="51"/>
      <c r="AF75" s="51"/>
      <c r="AG75" s="49"/>
      <c r="AH75" s="49"/>
      <c r="AI75" s="49"/>
      <c r="AJ75" s="49"/>
      <c r="AK75" s="49"/>
      <c r="AL75" s="51"/>
      <c r="AM75" s="51"/>
      <c r="AN75" s="51"/>
      <c r="AO75" s="51"/>
      <c r="AP75" s="51"/>
      <c r="AQ75" s="49"/>
      <c r="AR75" s="49"/>
      <c r="AS75" s="49"/>
      <c r="AT75" s="49"/>
      <c r="AU75" s="49"/>
      <c r="AV75" s="51"/>
      <c r="AW75" s="51"/>
      <c r="AX75" s="51"/>
      <c r="AY75" s="51"/>
      <c r="AZ75" s="51"/>
      <c r="BA75" s="49"/>
      <c r="BB75" s="49"/>
      <c r="BC75" s="49"/>
      <c r="BD75" s="49"/>
      <c r="BE75" s="49"/>
      <c r="BF75" s="49"/>
    </row>
    <row r="76" spans="1:58" ht="23.25" customHeight="1">
      <c r="A76" s="49"/>
      <c r="B76" s="51"/>
      <c r="C76" s="51"/>
      <c r="D76" s="51"/>
      <c r="E76" s="51"/>
      <c r="F76" s="51"/>
      <c r="R76" s="49"/>
      <c r="S76" s="49"/>
      <c r="T76" s="49"/>
      <c r="U76" s="49"/>
      <c r="V76" s="49"/>
      <c r="W76" s="49"/>
      <c r="X76" s="49"/>
      <c r="Y76" s="49"/>
      <c r="Z76" s="49"/>
      <c r="AA76" s="49"/>
      <c r="AB76" s="49"/>
      <c r="AC76" s="49"/>
      <c r="AD76" s="49"/>
      <c r="AE76" s="49"/>
      <c r="AF76" s="49"/>
      <c r="AG76" s="49"/>
      <c r="AH76" s="49"/>
      <c r="AI76" s="49"/>
      <c r="AJ76" s="49"/>
      <c r="AK76" s="49"/>
      <c r="AL76" s="49"/>
      <c r="AM76" s="49"/>
      <c r="AN76" s="49"/>
      <c r="AO76" s="49"/>
      <c r="AP76" s="49"/>
      <c r="AQ76" s="49"/>
      <c r="AR76" s="49"/>
      <c r="AS76" s="49"/>
      <c r="AT76" s="49"/>
      <c r="AU76" s="49"/>
      <c r="AV76" s="49"/>
      <c r="AW76" s="49"/>
      <c r="AX76" s="49"/>
      <c r="AY76" s="49"/>
      <c r="AZ76" s="49"/>
      <c r="BA76" s="49"/>
      <c r="BB76" s="49"/>
      <c r="BC76" s="49"/>
      <c r="BD76" s="49"/>
      <c r="BE76" s="49"/>
      <c r="BF76" s="49"/>
    </row>
    <row r="77" spans="1:58" ht="18.75" customHeight="1">
      <c r="A77" s="49"/>
      <c r="B77" s="528"/>
      <c r="C77" s="528"/>
      <c r="D77" s="528"/>
      <c r="E77" s="528"/>
      <c r="F77" s="528"/>
      <c r="G77" s="528"/>
      <c r="H77" s="528"/>
      <c r="I77" s="528"/>
      <c r="J77" s="165"/>
      <c r="K77" s="165"/>
      <c r="L77" s="165"/>
      <c r="M77" s="50"/>
      <c r="N77" s="165"/>
      <c r="O77" s="165"/>
      <c r="P77" s="165"/>
      <c r="Q77" s="50"/>
      <c r="R77" s="49"/>
      <c r="S77" s="49"/>
      <c r="T77" s="49"/>
      <c r="U77" s="49"/>
      <c r="V77" s="49"/>
      <c r="W77" s="49"/>
      <c r="X77" s="49"/>
      <c r="Y77" s="49"/>
      <c r="Z77" s="49"/>
      <c r="AA77" s="49"/>
      <c r="AB77" s="49"/>
      <c r="AC77" s="49"/>
      <c r="AD77" s="49"/>
      <c r="AE77" s="49"/>
      <c r="AF77" s="49"/>
      <c r="AG77" s="49"/>
      <c r="AH77" s="49"/>
      <c r="AI77" s="49"/>
      <c r="AJ77" s="49"/>
      <c r="AK77" s="49"/>
      <c r="AL77" s="49"/>
      <c r="AM77" s="49"/>
      <c r="AN77" s="49"/>
      <c r="AO77" s="49"/>
      <c r="AP77" s="49"/>
      <c r="AQ77" s="49"/>
      <c r="AR77" s="49"/>
      <c r="AS77" s="49"/>
      <c r="AT77" s="49"/>
      <c r="AU77" s="49"/>
      <c r="AV77" s="49"/>
      <c r="AW77" s="49"/>
      <c r="AX77" s="49"/>
      <c r="AY77" s="49"/>
      <c r="AZ77" s="49"/>
      <c r="BA77" s="49"/>
      <c r="BB77" s="49"/>
      <c r="BC77" s="49"/>
      <c r="BD77" s="49"/>
      <c r="BE77" s="49"/>
      <c r="BF77" s="49"/>
    </row>
    <row r="78" spans="1:58">
      <c r="A78" s="49"/>
      <c r="B78" s="49"/>
      <c r="C78" s="49"/>
      <c r="D78" s="49"/>
      <c r="E78" s="49"/>
      <c r="F78" s="49"/>
      <c r="R78" s="49"/>
      <c r="S78" s="49"/>
      <c r="T78" s="49"/>
      <c r="U78" s="49"/>
      <c r="V78" s="49"/>
      <c r="W78" s="49"/>
      <c r="X78" s="49"/>
      <c r="Y78" s="49"/>
      <c r="Z78" s="49"/>
      <c r="AA78" s="49"/>
      <c r="AB78" s="49"/>
      <c r="AC78" s="49"/>
      <c r="AD78" s="49"/>
      <c r="AE78" s="49"/>
      <c r="AF78" s="49"/>
      <c r="AG78" s="49"/>
      <c r="AH78" s="49"/>
      <c r="AI78" s="49"/>
      <c r="AJ78" s="49"/>
      <c r="AK78" s="49"/>
      <c r="AL78" s="49"/>
      <c r="AM78" s="49"/>
      <c r="AN78" s="49"/>
      <c r="AO78" s="49"/>
      <c r="AP78" s="49"/>
      <c r="AQ78" s="49"/>
      <c r="AR78" s="49"/>
      <c r="AS78" s="49"/>
      <c r="AT78" s="49"/>
      <c r="AU78" s="49"/>
      <c r="AV78" s="49"/>
      <c r="AW78" s="49"/>
      <c r="AX78" s="49"/>
      <c r="AY78" s="49"/>
      <c r="AZ78" s="49"/>
      <c r="BA78" s="49"/>
      <c r="BB78" s="49"/>
      <c r="BC78" s="49"/>
      <c r="BD78" s="49"/>
      <c r="BE78" s="49"/>
      <c r="BF78" s="49"/>
    </row>
    <row r="79" spans="1:58">
      <c r="A79" s="49"/>
      <c r="B79" s="49"/>
      <c r="C79" s="49"/>
      <c r="D79" s="49"/>
      <c r="E79" s="49"/>
      <c r="F79" s="49"/>
      <c r="R79" s="49"/>
      <c r="S79" s="49"/>
      <c r="T79" s="49"/>
      <c r="U79" s="49"/>
      <c r="V79" s="49"/>
      <c r="W79" s="49"/>
      <c r="X79" s="49"/>
      <c r="Y79" s="49"/>
      <c r="Z79" s="49"/>
      <c r="AA79" s="49"/>
      <c r="AB79" s="49"/>
      <c r="AC79" s="49"/>
      <c r="AD79" s="49"/>
      <c r="AE79" s="49"/>
      <c r="AF79" s="49"/>
      <c r="AG79" s="49"/>
      <c r="AH79" s="49"/>
      <c r="AI79" s="49"/>
      <c r="AJ79" s="49"/>
      <c r="AK79" s="49"/>
      <c r="AL79" s="49"/>
      <c r="AM79" s="49"/>
      <c r="AN79" s="49"/>
      <c r="AO79" s="49"/>
      <c r="AP79" s="49"/>
      <c r="AQ79" s="49"/>
      <c r="AR79" s="49"/>
      <c r="AS79" s="49"/>
      <c r="AT79" s="49"/>
      <c r="AU79" s="49"/>
      <c r="AV79" s="49"/>
      <c r="AW79" s="49"/>
      <c r="AX79" s="49"/>
      <c r="AY79" s="49"/>
      <c r="AZ79" s="49"/>
      <c r="BA79" s="49"/>
      <c r="BB79" s="49"/>
      <c r="BC79" s="49"/>
      <c r="BD79" s="49"/>
      <c r="BE79" s="49"/>
      <c r="BF79" s="49"/>
    </row>
    <row r="80" spans="1:58">
      <c r="G80" s="48"/>
      <c r="H80" s="48"/>
      <c r="I80" s="48"/>
      <c r="J80" s="48"/>
      <c r="K80" s="48"/>
      <c r="L80" s="48"/>
      <c r="M80" s="48"/>
      <c r="N80" s="48"/>
      <c r="O80" s="48"/>
      <c r="P80" s="48"/>
      <c r="Q80" s="48"/>
    </row>
    <row r="81" spans="7:17">
      <c r="G81" s="48"/>
      <c r="H81" s="48"/>
      <c r="I81" s="48"/>
      <c r="J81" s="48"/>
      <c r="K81" s="48"/>
      <c r="L81" s="48"/>
      <c r="M81" s="48"/>
      <c r="N81" s="48"/>
      <c r="O81" s="48"/>
      <c r="P81" s="48"/>
      <c r="Q81" s="48"/>
    </row>
    <row r="82" spans="7:17">
      <c r="G82" s="48"/>
      <c r="H82" s="48"/>
      <c r="I82" s="48"/>
      <c r="J82" s="48"/>
      <c r="K82" s="48"/>
      <c r="L82" s="48"/>
      <c r="M82" s="48"/>
      <c r="N82" s="48"/>
      <c r="O82" s="48"/>
      <c r="P82" s="48"/>
      <c r="Q82" s="48"/>
    </row>
    <row r="83" spans="7:17">
      <c r="G83" s="48"/>
      <c r="H83" s="48"/>
      <c r="I83" s="48"/>
      <c r="J83" s="48"/>
      <c r="K83" s="48"/>
      <c r="L83" s="48"/>
      <c r="M83" s="48"/>
      <c r="N83" s="48"/>
      <c r="O83" s="48"/>
      <c r="P83" s="48"/>
      <c r="Q83" s="48"/>
    </row>
    <row r="84" spans="7:17">
      <c r="G84" s="48"/>
      <c r="H84" s="48"/>
      <c r="I84" s="48"/>
      <c r="J84" s="48"/>
      <c r="K84" s="48"/>
      <c r="L84" s="48"/>
      <c r="M84" s="48"/>
      <c r="N84" s="48"/>
      <c r="O84" s="48"/>
      <c r="P84" s="48"/>
      <c r="Q84" s="48"/>
    </row>
    <row r="85" spans="7:17">
      <c r="G85" s="48"/>
      <c r="H85" s="48"/>
      <c r="I85" s="48"/>
      <c r="J85" s="48"/>
      <c r="K85" s="48"/>
      <c r="L85" s="48"/>
      <c r="M85" s="48"/>
      <c r="N85" s="48"/>
      <c r="O85" s="48"/>
      <c r="P85" s="48"/>
      <c r="Q85" s="48"/>
    </row>
    <row r="86" spans="7:17">
      <c r="G86" s="48"/>
      <c r="H86" s="48"/>
      <c r="I86" s="48"/>
      <c r="J86" s="48"/>
      <c r="K86" s="48"/>
      <c r="L86" s="48"/>
      <c r="M86" s="48"/>
      <c r="N86" s="48"/>
      <c r="O86" s="48"/>
      <c r="P86" s="48"/>
      <c r="Q86" s="48"/>
    </row>
    <row r="87" spans="7:17">
      <c r="G87" s="48"/>
      <c r="H87" s="48"/>
      <c r="I87" s="48"/>
      <c r="J87" s="48"/>
      <c r="K87" s="48"/>
      <c r="L87" s="48"/>
      <c r="M87" s="48"/>
      <c r="N87" s="48"/>
      <c r="O87" s="48"/>
      <c r="P87" s="48"/>
      <c r="Q87" s="48"/>
    </row>
    <row r="88" spans="7:17">
      <c r="G88" s="48"/>
      <c r="H88" s="48"/>
      <c r="I88" s="48"/>
      <c r="J88" s="48"/>
      <c r="K88" s="48"/>
      <c r="L88" s="48"/>
      <c r="M88" s="48"/>
      <c r="N88" s="48"/>
      <c r="O88" s="48"/>
      <c r="P88" s="48"/>
      <c r="Q88" s="48"/>
    </row>
    <row r="89" spans="7:17">
      <c r="G89" s="48"/>
      <c r="H89" s="48"/>
      <c r="I89" s="48"/>
      <c r="J89" s="48"/>
      <c r="K89" s="48"/>
      <c r="L89" s="48"/>
      <c r="M89" s="48"/>
      <c r="N89" s="48"/>
      <c r="O89" s="48"/>
      <c r="P89" s="48"/>
      <c r="Q89" s="48"/>
    </row>
    <row r="90" spans="7:17">
      <c r="G90" s="48"/>
      <c r="H90" s="48"/>
      <c r="I90" s="48"/>
      <c r="J90" s="48"/>
      <c r="K90" s="48"/>
      <c r="L90" s="48"/>
      <c r="M90" s="48"/>
      <c r="N90" s="48"/>
      <c r="O90" s="48"/>
      <c r="P90" s="48"/>
      <c r="Q90" s="48"/>
    </row>
    <row r="91" spans="7:17">
      <c r="G91" s="48"/>
      <c r="H91" s="48"/>
      <c r="I91" s="48"/>
      <c r="J91" s="48"/>
      <c r="K91" s="48"/>
      <c r="L91" s="48"/>
      <c r="M91" s="48"/>
      <c r="N91" s="48"/>
      <c r="O91" s="48"/>
      <c r="P91" s="48"/>
      <c r="Q91" s="48"/>
    </row>
    <row r="92" spans="7:17">
      <c r="G92" s="48"/>
      <c r="H92" s="48"/>
      <c r="I92" s="48"/>
      <c r="J92" s="48"/>
      <c r="K92" s="48"/>
      <c r="L92" s="48"/>
      <c r="M92" s="48"/>
      <c r="N92" s="48"/>
      <c r="O92" s="48"/>
      <c r="P92" s="48"/>
      <c r="Q92" s="48"/>
    </row>
  </sheetData>
  <mergeCells count="39">
    <mergeCell ref="A14:BG14"/>
    <mergeCell ref="C20:D21"/>
    <mergeCell ref="A16:BG16"/>
    <mergeCell ref="A15:BG15"/>
    <mergeCell ref="A20:A22"/>
    <mergeCell ref="E20:F21"/>
    <mergeCell ref="A18:BG18"/>
    <mergeCell ref="BF20:BG21"/>
    <mergeCell ref="AL21:AP21"/>
    <mergeCell ref="B20:B22"/>
    <mergeCell ref="AV20:BE20"/>
    <mergeCell ref="AV21:AZ21"/>
    <mergeCell ref="BA21:BE21"/>
    <mergeCell ref="AB20:AK20"/>
    <mergeCell ref="AB21:AF21"/>
    <mergeCell ref="AL20:AU20"/>
    <mergeCell ref="A4:BG4"/>
    <mergeCell ref="A12:BG12"/>
    <mergeCell ref="A9:BG9"/>
    <mergeCell ref="A11:BG11"/>
    <mergeCell ref="A8:BG8"/>
    <mergeCell ref="A6:BG6"/>
    <mergeCell ref="B77:I77"/>
    <mergeCell ref="B66:I66"/>
    <mergeCell ref="B68:I68"/>
    <mergeCell ref="B70:I70"/>
    <mergeCell ref="B72:I72"/>
    <mergeCell ref="B73:I73"/>
    <mergeCell ref="B74:I74"/>
    <mergeCell ref="B75:I75"/>
    <mergeCell ref="AQ21:AU21"/>
    <mergeCell ref="G20:G22"/>
    <mergeCell ref="H20:Q20"/>
    <mergeCell ref="M21:Q21"/>
    <mergeCell ref="H21:L21"/>
    <mergeCell ref="AG21:AK21"/>
    <mergeCell ref="R20:AA20"/>
    <mergeCell ref="R21:V21"/>
    <mergeCell ref="W21:AA21"/>
  </mergeCells>
  <pageMargins left="0.19685039370078741" right="0.19685039370078741" top="0.78740157480314965" bottom="0.39370078740157483" header="0.31496062992125984" footer="0.31496062992125984"/>
  <pageSetup paperSize="9" scale="20" fitToHeight="2" orientation="landscape" horizontalDpi="4294967294" verticalDpi="4294967294" r:id="rId1"/>
  <headerFooter differentFirst="1"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V27"/>
  <sheetViews>
    <sheetView view="pageBreakPreview" topLeftCell="Y10" zoomScale="60" workbookViewId="0">
      <selection activeCell="AD26" sqref="AD26"/>
    </sheetView>
  </sheetViews>
  <sheetFormatPr defaultRowHeight="15"/>
  <cols>
    <col min="1" max="1" width="6.140625" style="18" customWidth="1"/>
    <col min="2" max="2" width="29.5703125" style="18" customWidth="1"/>
    <col min="3" max="3" width="18.42578125" style="18" customWidth="1"/>
    <col min="4" max="4" width="20" style="18" customWidth="1"/>
    <col min="5" max="12" width="7.7109375" style="18" customWidth="1"/>
    <col min="13" max="13" width="16" style="18" customWidth="1"/>
    <col min="14" max="14" width="17.85546875" style="18" customWidth="1"/>
    <col min="15" max="15" width="18" style="18" customWidth="1"/>
    <col min="16" max="16" width="16.42578125" style="18" customWidth="1"/>
    <col min="17" max="17" width="17.7109375" style="18" customWidth="1"/>
    <col min="18" max="18" width="20" style="18" customWidth="1"/>
    <col min="19" max="20" width="9.7109375" style="18" customWidth="1"/>
    <col min="21" max="21" width="11.42578125" style="18" customWidth="1"/>
    <col min="22" max="22" width="12.7109375" style="18" customWidth="1"/>
    <col min="23" max="23" width="17.7109375" style="18" customWidth="1"/>
    <col min="24" max="24" width="25.7109375" style="18" customWidth="1"/>
    <col min="25" max="25" width="18.7109375" style="18" customWidth="1"/>
    <col min="26" max="26" width="7.7109375" style="18" customWidth="1"/>
    <col min="27" max="27" width="25" style="18" customWidth="1"/>
    <col min="28" max="28" width="21.28515625" style="18" customWidth="1"/>
    <col min="29" max="29" width="19.42578125" style="18" customWidth="1"/>
    <col min="30" max="30" width="17.140625" style="18" customWidth="1"/>
    <col min="31" max="31" width="22.7109375" style="18" customWidth="1"/>
    <col min="32" max="32" width="15.28515625" style="18" customWidth="1"/>
    <col min="33" max="33" width="13" style="18" customWidth="1"/>
    <col min="34" max="35" width="9.7109375" style="18" customWidth="1"/>
    <col min="36" max="36" width="15" style="18" customWidth="1"/>
    <col min="37" max="37" width="17.28515625" style="18" customWidth="1"/>
    <col min="38" max="38" width="15.140625" style="18" customWidth="1"/>
    <col min="39" max="39" width="15.85546875" style="18" customWidth="1"/>
    <col min="40" max="41" width="9.7109375" style="18" customWidth="1"/>
    <col min="42" max="42" width="12.42578125" style="18" customWidth="1"/>
    <col min="43" max="43" width="12" style="18" customWidth="1"/>
    <col min="44" max="44" width="16.5703125" style="18" customWidth="1"/>
    <col min="45" max="45" width="16.140625" style="18" customWidth="1"/>
    <col min="46" max="46" width="17.5703125" style="18" customWidth="1"/>
    <col min="47" max="47" width="14.28515625" style="18" customWidth="1"/>
    <col min="48" max="48" width="15.7109375" style="18" customWidth="1"/>
    <col min="49" max="16384" width="9.140625" style="18"/>
  </cols>
  <sheetData>
    <row r="1" spans="1:48" ht="18.75">
      <c r="AV1" s="36" t="s">
        <v>68</v>
      </c>
    </row>
    <row r="2" spans="1:48" ht="18.75">
      <c r="AV2" s="14" t="s">
        <v>9</v>
      </c>
    </row>
    <row r="3" spans="1:48" ht="18.75">
      <c r="AV3" s="14" t="s">
        <v>67</v>
      </c>
    </row>
    <row r="4" spans="1:48" ht="18.75">
      <c r="AV4" s="14"/>
    </row>
    <row r="5" spans="1:48" ht="18.75" customHeight="1">
      <c r="A5" s="453" t="str">
        <f>'1. паспорт местоположение'!A5:C5</f>
        <v>Год раскрытия информации: 2020 год</v>
      </c>
      <c r="B5" s="453"/>
      <c r="C5" s="453"/>
      <c r="D5" s="453"/>
      <c r="E5" s="453"/>
      <c r="F5" s="453"/>
      <c r="G5" s="453"/>
      <c r="H5" s="453"/>
      <c r="I5" s="453"/>
      <c r="J5" s="453"/>
      <c r="K5" s="453"/>
      <c r="L5" s="453"/>
      <c r="M5" s="453"/>
      <c r="N5" s="453"/>
      <c r="O5" s="453"/>
      <c r="P5" s="453"/>
      <c r="Q5" s="453"/>
      <c r="R5" s="453"/>
      <c r="S5" s="453"/>
      <c r="T5" s="453"/>
      <c r="U5" s="453"/>
      <c r="V5" s="453"/>
      <c r="W5" s="453"/>
      <c r="X5" s="453"/>
      <c r="Y5" s="453"/>
      <c r="Z5" s="453"/>
      <c r="AA5" s="453"/>
      <c r="AB5" s="453"/>
      <c r="AC5" s="453"/>
      <c r="AD5" s="453"/>
      <c r="AE5" s="453"/>
      <c r="AF5" s="453"/>
      <c r="AG5" s="453"/>
      <c r="AH5" s="453"/>
      <c r="AI5" s="453"/>
      <c r="AJ5" s="453"/>
      <c r="AK5" s="453"/>
      <c r="AL5" s="453"/>
      <c r="AM5" s="453"/>
      <c r="AN5" s="453"/>
      <c r="AO5" s="453"/>
      <c r="AP5" s="453"/>
      <c r="AQ5" s="453"/>
      <c r="AR5" s="453"/>
      <c r="AS5" s="453"/>
      <c r="AT5" s="453"/>
      <c r="AU5" s="453"/>
      <c r="AV5" s="453"/>
    </row>
    <row r="6" spans="1:48" ht="18.75">
      <c r="AV6" s="14"/>
    </row>
    <row r="7" spans="1:48" ht="18.75">
      <c r="A7" s="457" t="s">
        <v>8</v>
      </c>
      <c r="B7" s="457"/>
      <c r="C7" s="457"/>
      <c r="D7" s="457"/>
      <c r="E7" s="457"/>
      <c r="F7" s="457"/>
      <c r="G7" s="457"/>
      <c r="H7" s="457"/>
      <c r="I7" s="457"/>
      <c r="J7" s="457"/>
      <c r="K7" s="457"/>
      <c r="L7" s="457"/>
      <c r="M7" s="457"/>
      <c r="N7" s="457"/>
      <c r="O7" s="457"/>
      <c r="P7" s="457"/>
      <c r="Q7" s="457"/>
      <c r="R7" s="457"/>
      <c r="S7" s="457"/>
      <c r="T7" s="457"/>
      <c r="U7" s="457"/>
      <c r="V7" s="457"/>
      <c r="W7" s="457"/>
      <c r="X7" s="457"/>
      <c r="Y7" s="457"/>
      <c r="Z7" s="457"/>
      <c r="AA7" s="457"/>
      <c r="AB7" s="457"/>
      <c r="AC7" s="457"/>
      <c r="AD7" s="457"/>
      <c r="AE7" s="457"/>
      <c r="AF7" s="457"/>
      <c r="AG7" s="457"/>
      <c r="AH7" s="457"/>
      <c r="AI7" s="457"/>
      <c r="AJ7" s="457"/>
      <c r="AK7" s="457"/>
      <c r="AL7" s="457"/>
      <c r="AM7" s="457"/>
      <c r="AN7" s="457"/>
      <c r="AO7" s="457"/>
      <c r="AP7" s="457"/>
      <c r="AQ7" s="457"/>
      <c r="AR7" s="457"/>
      <c r="AS7" s="457"/>
      <c r="AT7" s="457"/>
      <c r="AU7" s="457"/>
      <c r="AV7" s="457"/>
    </row>
    <row r="8" spans="1:48" ht="18.75">
      <c r="A8" s="457"/>
      <c r="B8" s="457"/>
      <c r="C8" s="457"/>
      <c r="D8" s="457"/>
      <c r="E8" s="457"/>
      <c r="F8" s="457"/>
      <c r="G8" s="457"/>
      <c r="H8" s="457"/>
      <c r="I8" s="457"/>
      <c r="J8" s="457"/>
      <c r="K8" s="457"/>
      <c r="L8" s="457"/>
      <c r="M8" s="457"/>
      <c r="N8" s="457"/>
      <c r="O8" s="457"/>
      <c r="P8" s="457"/>
      <c r="Q8" s="457"/>
      <c r="R8" s="457"/>
      <c r="S8" s="457"/>
      <c r="T8" s="457"/>
      <c r="U8" s="457"/>
      <c r="V8" s="457"/>
      <c r="W8" s="457"/>
      <c r="X8" s="457"/>
      <c r="Y8" s="457"/>
      <c r="Z8" s="457"/>
      <c r="AA8" s="457"/>
      <c r="AB8" s="457"/>
      <c r="AC8" s="457"/>
      <c r="AD8" s="457"/>
      <c r="AE8" s="457"/>
      <c r="AF8" s="457"/>
      <c r="AG8" s="457"/>
      <c r="AH8" s="457"/>
      <c r="AI8" s="457"/>
      <c r="AJ8" s="457"/>
      <c r="AK8" s="457"/>
      <c r="AL8" s="457"/>
      <c r="AM8" s="457"/>
      <c r="AN8" s="457"/>
      <c r="AO8" s="457"/>
      <c r="AP8" s="457"/>
      <c r="AQ8" s="457"/>
      <c r="AR8" s="457"/>
      <c r="AS8" s="457"/>
      <c r="AT8" s="457"/>
      <c r="AU8" s="457"/>
      <c r="AV8" s="457"/>
    </row>
    <row r="9" spans="1:48" ht="18.75">
      <c r="A9" s="456" t="str">
        <f>'1. паспорт местоположение'!A9:C9</f>
        <v>АО "Крымэнерго"</v>
      </c>
      <c r="B9" s="456"/>
      <c r="C9" s="456"/>
      <c r="D9" s="456"/>
      <c r="E9" s="456"/>
      <c r="F9" s="456"/>
      <c r="G9" s="456"/>
      <c r="H9" s="456"/>
      <c r="I9" s="456"/>
      <c r="J9" s="456"/>
      <c r="K9" s="456"/>
      <c r="L9" s="456"/>
      <c r="M9" s="456"/>
      <c r="N9" s="456"/>
      <c r="O9" s="456"/>
      <c r="P9" s="456"/>
      <c r="Q9" s="456"/>
      <c r="R9" s="456"/>
      <c r="S9" s="456"/>
      <c r="T9" s="456"/>
      <c r="U9" s="456"/>
      <c r="V9" s="456"/>
      <c r="W9" s="456"/>
      <c r="X9" s="456"/>
      <c r="Y9" s="456"/>
      <c r="Z9" s="456"/>
      <c r="AA9" s="456"/>
      <c r="AB9" s="456"/>
      <c r="AC9" s="456"/>
      <c r="AD9" s="456"/>
      <c r="AE9" s="456"/>
      <c r="AF9" s="456"/>
      <c r="AG9" s="456"/>
      <c r="AH9" s="456"/>
      <c r="AI9" s="456"/>
      <c r="AJ9" s="456"/>
      <c r="AK9" s="456"/>
      <c r="AL9" s="456"/>
      <c r="AM9" s="456"/>
      <c r="AN9" s="456"/>
      <c r="AO9" s="456"/>
      <c r="AP9" s="456"/>
      <c r="AQ9" s="456"/>
      <c r="AR9" s="456"/>
      <c r="AS9" s="456"/>
      <c r="AT9" s="456"/>
      <c r="AU9" s="456"/>
      <c r="AV9" s="456"/>
    </row>
    <row r="10" spans="1:48" ht="15.75">
      <c r="A10" s="454" t="s">
        <v>7</v>
      </c>
      <c r="B10" s="454"/>
      <c r="C10" s="454"/>
      <c r="D10" s="454"/>
      <c r="E10" s="454"/>
      <c r="F10" s="454"/>
      <c r="G10" s="454"/>
      <c r="H10" s="454"/>
      <c r="I10" s="454"/>
      <c r="J10" s="454"/>
      <c r="K10" s="454"/>
      <c r="L10" s="454"/>
      <c r="M10" s="454"/>
      <c r="N10" s="454"/>
      <c r="O10" s="454"/>
      <c r="P10" s="454"/>
      <c r="Q10" s="454"/>
      <c r="R10" s="454"/>
      <c r="S10" s="454"/>
      <c r="T10" s="454"/>
      <c r="U10" s="454"/>
      <c r="V10" s="454"/>
      <c r="W10" s="454"/>
      <c r="X10" s="454"/>
      <c r="Y10" s="454"/>
      <c r="Z10" s="454"/>
      <c r="AA10" s="454"/>
      <c r="AB10" s="454"/>
      <c r="AC10" s="454"/>
      <c r="AD10" s="454"/>
      <c r="AE10" s="454"/>
      <c r="AF10" s="454"/>
      <c r="AG10" s="454"/>
      <c r="AH10" s="454"/>
      <c r="AI10" s="454"/>
      <c r="AJ10" s="454"/>
      <c r="AK10" s="454"/>
      <c r="AL10" s="454"/>
      <c r="AM10" s="454"/>
      <c r="AN10" s="454"/>
      <c r="AO10" s="454"/>
      <c r="AP10" s="454"/>
      <c r="AQ10" s="454"/>
      <c r="AR10" s="454"/>
      <c r="AS10" s="454"/>
      <c r="AT10" s="454"/>
      <c r="AU10" s="454"/>
      <c r="AV10" s="454"/>
    </row>
    <row r="11" spans="1:48" ht="18.75">
      <c r="A11" s="457"/>
      <c r="B11" s="457"/>
      <c r="C11" s="457"/>
      <c r="D11" s="457"/>
      <c r="E11" s="457"/>
      <c r="F11" s="457"/>
      <c r="G11" s="457"/>
      <c r="H11" s="457"/>
      <c r="I11" s="457"/>
      <c r="J11" s="457"/>
      <c r="K11" s="457"/>
      <c r="L11" s="457"/>
      <c r="M11" s="457"/>
      <c r="N11" s="457"/>
      <c r="O11" s="457"/>
      <c r="P11" s="457"/>
      <c r="Q11" s="457"/>
      <c r="R11" s="457"/>
      <c r="S11" s="457"/>
      <c r="T11" s="457"/>
      <c r="U11" s="457"/>
      <c r="V11" s="457"/>
      <c r="W11" s="457"/>
      <c r="X11" s="457"/>
      <c r="Y11" s="457"/>
      <c r="Z11" s="457"/>
      <c r="AA11" s="457"/>
      <c r="AB11" s="457"/>
      <c r="AC11" s="457"/>
      <c r="AD11" s="457"/>
      <c r="AE11" s="457"/>
      <c r="AF11" s="457"/>
      <c r="AG11" s="457"/>
      <c r="AH11" s="457"/>
      <c r="AI11" s="457"/>
      <c r="AJ11" s="457"/>
      <c r="AK11" s="457"/>
      <c r="AL11" s="457"/>
      <c r="AM11" s="457"/>
      <c r="AN11" s="457"/>
      <c r="AO11" s="457"/>
      <c r="AP11" s="457"/>
      <c r="AQ11" s="457"/>
      <c r="AR11" s="457"/>
      <c r="AS11" s="457"/>
      <c r="AT11" s="457"/>
      <c r="AU11" s="457"/>
      <c r="AV11" s="457"/>
    </row>
    <row r="12" spans="1:48" ht="18.75">
      <c r="A12" s="456" t="str">
        <f>'1. паспорт местоположение'!A12:C12</f>
        <v>J1101008</v>
      </c>
      <c r="B12" s="456"/>
      <c r="C12" s="456"/>
      <c r="D12" s="456"/>
      <c r="E12" s="456"/>
      <c r="F12" s="456"/>
      <c r="G12" s="456"/>
      <c r="H12" s="456"/>
      <c r="I12" s="456"/>
      <c r="J12" s="456"/>
      <c r="K12" s="456"/>
      <c r="L12" s="456"/>
      <c r="M12" s="456"/>
      <c r="N12" s="456"/>
      <c r="O12" s="456"/>
      <c r="P12" s="456"/>
      <c r="Q12" s="456"/>
      <c r="R12" s="456"/>
      <c r="S12" s="456"/>
      <c r="T12" s="456"/>
      <c r="U12" s="456"/>
      <c r="V12" s="456"/>
      <c r="W12" s="456"/>
      <c r="X12" s="456"/>
      <c r="Y12" s="456"/>
      <c r="Z12" s="456"/>
      <c r="AA12" s="456"/>
      <c r="AB12" s="456"/>
      <c r="AC12" s="456"/>
      <c r="AD12" s="456"/>
      <c r="AE12" s="456"/>
      <c r="AF12" s="456"/>
      <c r="AG12" s="456"/>
      <c r="AH12" s="456"/>
      <c r="AI12" s="456"/>
      <c r="AJ12" s="456"/>
      <c r="AK12" s="456"/>
      <c r="AL12" s="456"/>
      <c r="AM12" s="456"/>
      <c r="AN12" s="456"/>
      <c r="AO12" s="456"/>
      <c r="AP12" s="456"/>
      <c r="AQ12" s="456"/>
      <c r="AR12" s="456"/>
      <c r="AS12" s="456"/>
      <c r="AT12" s="456"/>
      <c r="AU12" s="456"/>
      <c r="AV12" s="456"/>
    </row>
    <row r="13" spans="1:48" ht="15.75">
      <c r="A13" s="454" t="s">
        <v>6</v>
      </c>
      <c r="B13" s="454"/>
      <c r="C13" s="454"/>
      <c r="D13" s="454"/>
      <c r="E13" s="454"/>
      <c r="F13" s="454"/>
      <c r="G13" s="454"/>
      <c r="H13" s="454"/>
      <c r="I13" s="454"/>
      <c r="J13" s="454"/>
      <c r="K13" s="454"/>
      <c r="L13" s="454"/>
      <c r="M13" s="454"/>
      <c r="N13" s="454"/>
      <c r="O13" s="454"/>
      <c r="P13" s="454"/>
      <c r="Q13" s="454"/>
      <c r="R13" s="454"/>
      <c r="S13" s="454"/>
      <c r="T13" s="454"/>
      <c r="U13" s="454"/>
      <c r="V13" s="454"/>
      <c r="W13" s="454"/>
      <c r="X13" s="454"/>
      <c r="Y13" s="454"/>
      <c r="Z13" s="454"/>
      <c r="AA13" s="454"/>
      <c r="AB13" s="454"/>
      <c r="AC13" s="454"/>
      <c r="AD13" s="454"/>
      <c r="AE13" s="454"/>
      <c r="AF13" s="454"/>
      <c r="AG13" s="454"/>
      <c r="AH13" s="454"/>
      <c r="AI13" s="454"/>
      <c r="AJ13" s="454"/>
      <c r="AK13" s="454"/>
      <c r="AL13" s="454"/>
      <c r="AM13" s="454"/>
      <c r="AN13" s="454"/>
      <c r="AO13" s="454"/>
      <c r="AP13" s="454"/>
      <c r="AQ13" s="454"/>
      <c r="AR13" s="454"/>
      <c r="AS13" s="454"/>
      <c r="AT13" s="454"/>
      <c r="AU13" s="454"/>
      <c r="AV13" s="454"/>
    </row>
    <row r="14" spans="1:48" ht="18.75">
      <c r="A14" s="461"/>
      <c r="B14" s="461"/>
      <c r="C14" s="461"/>
      <c r="D14" s="461"/>
      <c r="E14" s="461"/>
      <c r="F14" s="461"/>
      <c r="G14" s="461"/>
      <c r="H14" s="461"/>
      <c r="I14" s="461"/>
      <c r="J14" s="461"/>
      <c r="K14" s="461"/>
      <c r="L14" s="461"/>
      <c r="M14" s="461"/>
      <c r="N14" s="461"/>
      <c r="O14" s="461"/>
      <c r="P14" s="461"/>
      <c r="Q14" s="461"/>
      <c r="R14" s="461"/>
      <c r="S14" s="461"/>
      <c r="T14" s="461"/>
      <c r="U14" s="461"/>
      <c r="V14" s="461"/>
      <c r="W14" s="461"/>
      <c r="X14" s="461"/>
      <c r="Y14" s="461"/>
      <c r="Z14" s="461"/>
      <c r="AA14" s="461"/>
      <c r="AB14" s="461"/>
      <c r="AC14" s="461"/>
      <c r="AD14" s="461"/>
      <c r="AE14" s="461"/>
      <c r="AF14" s="461"/>
      <c r="AG14" s="461"/>
      <c r="AH14" s="461"/>
      <c r="AI14" s="461"/>
      <c r="AJ14" s="461"/>
      <c r="AK14" s="461"/>
      <c r="AL14" s="461"/>
      <c r="AM14" s="461"/>
      <c r="AN14" s="461"/>
      <c r="AO14" s="461"/>
      <c r="AP14" s="461"/>
      <c r="AQ14" s="461"/>
      <c r="AR14" s="461"/>
      <c r="AS14" s="461"/>
      <c r="AT14" s="461"/>
      <c r="AU14" s="461"/>
      <c r="AV14" s="461"/>
    </row>
    <row r="15" spans="1:48" ht="18.75">
      <c r="A15" s="456" t="str">
        <f>'1. паспорт местоположение'!A15:C15</f>
        <v>Строительство на  ПС 110 кВ Лучистое  источников реактивной мощности 25 Мвар (в том числе проектно-изыскательские работы)</v>
      </c>
      <c r="B15" s="456"/>
      <c r="C15" s="456"/>
      <c r="D15" s="456"/>
      <c r="E15" s="456"/>
      <c r="F15" s="456"/>
      <c r="G15" s="456"/>
      <c r="H15" s="456"/>
      <c r="I15" s="456"/>
      <c r="J15" s="456"/>
      <c r="K15" s="456"/>
      <c r="L15" s="456"/>
      <c r="M15" s="456"/>
      <c r="N15" s="456"/>
      <c r="O15" s="456"/>
      <c r="P15" s="456"/>
      <c r="Q15" s="456"/>
      <c r="R15" s="456"/>
      <c r="S15" s="456"/>
      <c r="T15" s="456"/>
      <c r="U15" s="456"/>
      <c r="V15" s="456"/>
      <c r="W15" s="456"/>
      <c r="X15" s="456"/>
      <c r="Y15" s="456"/>
      <c r="Z15" s="456"/>
      <c r="AA15" s="456"/>
      <c r="AB15" s="456"/>
      <c r="AC15" s="456"/>
      <c r="AD15" s="456"/>
      <c r="AE15" s="456"/>
      <c r="AF15" s="456"/>
      <c r="AG15" s="456"/>
      <c r="AH15" s="456"/>
      <c r="AI15" s="456"/>
      <c r="AJ15" s="456"/>
      <c r="AK15" s="456"/>
      <c r="AL15" s="456"/>
      <c r="AM15" s="456"/>
      <c r="AN15" s="456"/>
      <c r="AO15" s="456"/>
      <c r="AP15" s="456"/>
      <c r="AQ15" s="456"/>
      <c r="AR15" s="456"/>
      <c r="AS15" s="456"/>
      <c r="AT15" s="456"/>
      <c r="AU15" s="456"/>
      <c r="AV15" s="456"/>
    </row>
    <row r="16" spans="1:48" ht="15.75">
      <c r="A16" s="454" t="s">
        <v>5</v>
      </c>
      <c r="B16" s="454"/>
      <c r="C16" s="454"/>
      <c r="D16" s="454"/>
      <c r="E16" s="454"/>
      <c r="F16" s="454"/>
      <c r="G16" s="454"/>
      <c r="H16" s="454"/>
      <c r="I16" s="454"/>
      <c r="J16" s="454"/>
      <c r="K16" s="454"/>
      <c r="L16" s="454"/>
      <c r="M16" s="454"/>
      <c r="N16" s="454"/>
      <c r="O16" s="454"/>
      <c r="P16" s="454"/>
      <c r="Q16" s="454"/>
      <c r="R16" s="454"/>
      <c r="S16" s="454"/>
      <c r="T16" s="454"/>
      <c r="U16" s="454"/>
      <c r="V16" s="454"/>
      <c r="W16" s="454"/>
      <c r="X16" s="454"/>
      <c r="Y16" s="454"/>
      <c r="Z16" s="454"/>
      <c r="AA16" s="454"/>
      <c r="AB16" s="454"/>
      <c r="AC16" s="454"/>
      <c r="AD16" s="454"/>
      <c r="AE16" s="454"/>
      <c r="AF16" s="454"/>
      <c r="AG16" s="454"/>
      <c r="AH16" s="454"/>
      <c r="AI16" s="454"/>
      <c r="AJ16" s="454"/>
      <c r="AK16" s="454"/>
      <c r="AL16" s="454"/>
      <c r="AM16" s="454"/>
      <c r="AN16" s="454"/>
      <c r="AO16" s="454"/>
      <c r="AP16" s="454"/>
      <c r="AQ16" s="454"/>
      <c r="AR16" s="454"/>
      <c r="AS16" s="454"/>
      <c r="AT16" s="454"/>
      <c r="AU16" s="454"/>
      <c r="AV16" s="454"/>
    </row>
    <row r="17" spans="1:48">
      <c r="A17" s="491"/>
      <c r="B17" s="491"/>
      <c r="C17" s="491"/>
      <c r="D17" s="491"/>
      <c r="E17" s="491"/>
      <c r="F17" s="491"/>
      <c r="G17" s="491"/>
      <c r="H17" s="491"/>
      <c r="I17" s="491"/>
      <c r="J17" s="491"/>
      <c r="K17" s="491"/>
      <c r="L17" s="491"/>
      <c r="M17" s="491"/>
      <c r="N17" s="491"/>
      <c r="O17" s="491"/>
      <c r="P17" s="491"/>
      <c r="Q17" s="491"/>
      <c r="R17" s="491"/>
      <c r="S17" s="491"/>
      <c r="T17" s="491"/>
      <c r="U17" s="491"/>
      <c r="V17" s="491"/>
      <c r="W17" s="491"/>
      <c r="X17" s="491"/>
      <c r="Y17" s="491"/>
      <c r="Z17" s="491"/>
      <c r="AA17" s="491"/>
      <c r="AB17" s="491"/>
      <c r="AC17" s="491"/>
      <c r="AD17" s="491"/>
      <c r="AE17" s="491"/>
      <c r="AF17" s="491"/>
      <c r="AG17" s="491"/>
      <c r="AH17" s="491"/>
      <c r="AI17" s="491"/>
      <c r="AJ17" s="491"/>
      <c r="AK17" s="491"/>
      <c r="AL17" s="491"/>
      <c r="AM17" s="491"/>
      <c r="AN17" s="491"/>
      <c r="AO17" s="491"/>
      <c r="AP17" s="491"/>
      <c r="AQ17" s="491"/>
      <c r="AR17" s="491"/>
      <c r="AS17" s="491"/>
      <c r="AT17" s="491"/>
      <c r="AU17" s="491"/>
      <c r="AV17" s="491"/>
    </row>
    <row r="18" spans="1:48" ht="14.25" customHeight="1">
      <c r="A18" s="491"/>
      <c r="B18" s="491"/>
      <c r="C18" s="491"/>
      <c r="D18" s="491"/>
      <c r="E18" s="491"/>
      <c r="F18" s="491"/>
      <c r="G18" s="491"/>
      <c r="H18" s="491"/>
      <c r="I18" s="491"/>
      <c r="J18" s="491"/>
      <c r="K18" s="491"/>
      <c r="L18" s="491"/>
      <c r="M18" s="491"/>
      <c r="N18" s="491"/>
      <c r="O18" s="491"/>
      <c r="P18" s="491"/>
      <c r="Q18" s="491"/>
      <c r="R18" s="491"/>
      <c r="S18" s="491"/>
      <c r="T18" s="491"/>
      <c r="U18" s="491"/>
      <c r="V18" s="491"/>
      <c r="W18" s="491"/>
      <c r="X18" s="491"/>
      <c r="Y18" s="491"/>
      <c r="Z18" s="491"/>
      <c r="AA18" s="491"/>
      <c r="AB18" s="491"/>
      <c r="AC18" s="491"/>
      <c r="AD18" s="491"/>
      <c r="AE18" s="491"/>
      <c r="AF18" s="491"/>
      <c r="AG18" s="491"/>
      <c r="AH18" s="491"/>
      <c r="AI18" s="491"/>
      <c r="AJ18" s="491"/>
      <c r="AK18" s="491"/>
      <c r="AL18" s="491"/>
      <c r="AM18" s="491"/>
      <c r="AN18" s="491"/>
      <c r="AO18" s="491"/>
      <c r="AP18" s="491"/>
      <c r="AQ18" s="491"/>
      <c r="AR18" s="491"/>
      <c r="AS18" s="491"/>
      <c r="AT18" s="491"/>
      <c r="AU18" s="491"/>
      <c r="AV18" s="491"/>
    </row>
    <row r="19" spans="1:48">
      <c r="A19" s="491"/>
      <c r="B19" s="491"/>
      <c r="C19" s="491"/>
      <c r="D19" s="491"/>
      <c r="E19" s="491"/>
      <c r="F19" s="491"/>
      <c r="G19" s="491"/>
      <c r="H19" s="491"/>
      <c r="I19" s="491"/>
      <c r="J19" s="491"/>
      <c r="K19" s="491"/>
      <c r="L19" s="491"/>
      <c r="M19" s="491"/>
      <c r="N19" s="491"/>
      <c r="O19" s="491"/>
      <c r="P19" s="491"/>
      <c r="Q19" s="491"/>
      <c r="R19" s="491"/>
      <c r="S19" s="491"/>
      <c r="T19" s="491"/>
      <c r="U19" s="491"/>
      <c r="V19" s="491"/>
      <c r="W19" s="491"/>
      <c r="X19" s="491"/>
      <c r="Y19" s="491"/>
      <c r="Z19" s="491"/>
      <c r="AA19" s="491"/>
      <c r="AB19" s="491"/>
      <c r="AC19" s="491"/>
      <c r="AD19" s="491"/>
      <c r="AE19" s="491"/>
      <c r="AF19" s="491"/>
      <c r="AG19" s="491"/>
      <c r="AH19" s="491"/>
      <c r="AI19" s="491"/>
      <c r="AJ19" s="491"/>
      <c r="AK19" s="491"/>
      <c r="AL19" s="491"/>
      <c r="AM19" s="491"/>
      <c r="AN19" s="491"/>
      <c r="AO19" s="491"/>
      <c r="AP19" s="491"/>
      <c r="AQ19" s="491"/>
      <c r="AR19" s="491"/>
      <c r="AS19" s="491"/>
      <c r="AT19" s="491"/>
      <c r="AU19" s="491"/>
      <c r="AV19" s="491"/>
    </row>
    <row r="20" spans="1:48" s="20" customFormat="1">
      <c r="A20" s="497"/>
      <c r="B20" s="497"/>
      <c r="C20" s="497"/>
      <c r="D20" s="497"/>
      <c r="E20" s="497"/>
      <c r="F20" s="497"/>
      <c r="G20" s="497"/>
      <c r="H20" s="497"/>
      <c r="I20" s="497"/>
      <c r="J20" s="497"/>
      <c r="K20" s="497"/>
      <c r="L20" s="497"/>
      <c r="M20" s="497"/>
      <c r="N20" s="497"/>
      <c r="O20" s="497"/>
      <c r="P20" s="497"/>
      <c r="Q20" s="497"/>
      <c r="R20" s="497"/>
      <c r="S20" s="497"/>
      <c r="T20" s="497"/>
      <c r="U20" s="497"/>
      <c r="V20" s="497"/>
      <c r="W20" s="497"/>
      <c r="X20" s="497"/>
      <c r="Y20" s="497"/>
      <c r="Z20" s="497"/>
      <c r="AA20" s="497"/>
      <c r="AB20" s="497"/>
      <c r="AC20" s="497"/>
      <c r="AD20" s="497"/>
      <c r="AE20" s="497"/>
      <c r="AF20" s="497"/>
      <c r="AG20" s="497"/>
      <c r="AH20" s="497"/>
      <c r="AI20" s="497"/>
      <c r="AJ20" s="497"/>
      <c r="AK20" s="497"/>
      <c r="AL20" s="497"/>
      <c r="AM20" s="497"/>
      <c r="AN20" s="497"/>
      <c r="AO20" s="497"/>
      <c r="AP20" s="497"/>
      <c r="AQ20" s="497"/>
      <c r="AR20" s="497"/>
      <c r="AS20" s="497"/>
      <c r="AT20" s="497"/>
      <c r="AU20" s="497"/>
      <c r="AV20" s="497"/>
    </row>
    <row r="21" spans="1:48" s="20" customFormat="1">
      <c r="A21" s="551" t="s">
        <v>409</v>
      </c>
      <c r="B21" s="551"/>
      <c r="C21" s="551"/>
      <c r="D21" s="551"/>
      <c r="E21" s="551"/>
      <c r="F21" s="551"/>
      <c r="G21" s="551"/>
      <c r="H21" s="551"/>
      <c r="I21" s="551"/>
      <c r="J21" s="551"/>
      <c r="K21" s="551"/>
      <c r="L21" s="551"/>
      <c r="M21" s="551"/>
      <c r="N21" s="551"/>
      <c r="O21" s="551"/>
      <c r="P21" s="551"/>
      <c r="Q21" s="551"/>
      <c r="R21" s="551"/>
      <c r="S21" s="551"/>
      <c r="T21" s="551"/>
      <c r="U21" s="551"/>
      <c r="V21" s="551"/>
      <c r="W21" s="551"/>
      <c r="X21" s="551"/>
      <c r="Y21" s="551"/>
      <c r="Z21" s="551"/>
      <c r="AA21" s="551"/>
      <c r="AB21" s="551"/>
      <c r="AC21" s="551"/>
      <c r="AD21" s="551"/>
      <c r="AE21" s="551"/>
      <c r="AF21" s="551"/>
      <c r="AG21" s="551"/>
      <c r="AH21" s="551"/>
      <c r="AI21" s="551"/>
      <c r="AJ21" s="551"/>
      <c r="AK21" s="551"/>
      <c r="AL21" s="551"/>
      <c r="AM21" s="551"/>
      <c r="AN21" s="551"/>
      <c r="AO21" s="551"/>
      <c r="AP21" s="551"/>
      <c r="AQ21" s="551"/>
      <c r="AR21" s="551"/>
      <c r="AS21" s="551"/>
      <c r="AT21" s="551"/>
      <c r="AU21" s="551"/>
      <c r="AV21" s="551"/>
    </row>
    <row r="22" spans="1:48" s="20" customFormat="1" ht="58.5" customHeight="1">
      <c r="A22" s="544" t="s">
        <v>51</v>
      </c>
      <c r="B22" s="553" t="s">
        <v>23</v>
      </c>
      <c r="C22" s="544" t="s">
        <v>50</v>
      </c>
      <c r="D22" s="544" t="s">
        <v>49</v>
      </c>
      <c r="E22" s="556" t="s">
        <v>420</v>
      </c>
      <c r="F22" s="557"/>
      <c r="G22" s="557"/>
      <c r="H22" s="557"/>
      <c r="I22" s="557"/>
      <c r="J22" s="557"/>
      <c r="K22" s="557"/>
      <c r="L22" s="558"/>
      <c r="M22" s="544" t="s">
        <v>48</v>
      </c>
      <c r="N22" s="544" t="s">
        <v>47</v>
      </c>
      <c r="O22" s="544" t="s">
        <v>46</v>
      </c>
      <c r="P22" s="539" t="s">
        <v>222</v>
      </c>
      <c r="Q22" s="539" t="s">
        <v>45</v>
      </c>
      <c r="R22" s="539" t="s">
        <v>44</v>
      </c>
      <c r="S22" s="539" t="s">
        <v>43</v>
      </c>
      <c r="T22" s="539"/>
      <c r="U22" s="559" t="s">
        <v>42</v>
      </c>
      <c r="V22" s="559" t="s">
        <v>41</v>
      </c>
      <c r="W22" s="539" t="s">
        <v>40</v>
      </c>
      <c r="X22" s="539" t="s">
        <v>39</v>
      </c>
      <c r="Y22" s="539" t="s">
        <v>38</v>
      </c>
      <c r="Z22" s="546" t="s">
        <v>37</v>
      </c>
      <c r="AA22" s="539" t="s">
        <v>36</v>
      </c>
      <c r="AB22" s="539" t="s">
        <v>35</v>
      </c>
      <c r="AC22" s="539" t="s">
        <v>34</v>
      </c>
      <c r="AD22" s="539" t="s">
        <v>33</v>
      </c>
      <c r="AE22" s="539" t="s">
        <v>32</v>
      </c>
      <c r="AF22" s="539" t="s">
        <v>31</v>
      </c>
      <c r="AG22" s="539"/>
      <c r="AH22" s="539"/>
      <c r="AI22" s="539"/>
      <c r="AJ22" s="539"/>
      <c r="AK22" s="539"/>
      <c r="AL22" s="539" t="s">
        <v>30</v>
      </c>
      <c r="AM22" s="539"/>
      <c r="AN22" s="539"/>
      <c r="AO22" s="539"/>
      <c r="AP22" s="539" t="s">
        <v>29</v>
      </c>
      <c r="AQ22" s="539"/>
      <c r="AR22" s="539" t="s">
        <v>28</v>
      </c>
      <c r="AS22" s="539" t="s">
        <v>27</v>
      </c>
      <c r="AT22" s="539" t="s">
        <v>26</v>
      </c>
      <c r="AU22" s="539" t="s">
        <v>25</v>
      </c>
      <c r="AV22" s="539" t="s">
        <v>24</v>
      </c>
    </row>
    <row r="23" spans="1:48" s="20" customFormat="1" ht="64.5" customHeight="1">
      <c r="A23" s="552"/>
      <c r="B23" s="554"/>
      <c r="C23" s="552"/>
      <c r="D23" s="552"/>
      <c r="E23" s="547" t="s">
        <v>22</v>
      </c>
      <c r="F23" s="540" t="s">
        <v>116</v>
      </c>
      <c r="G23" s="540" t="s">
        <v>115</v>
      </c>
      <c r="H23" s="540" t="s">
        <v>114</v>
      </c>
      <c r="I23" s="542" t="s">
        <v>335</v>
      </c>
      <c r="J23" s="542" t="s">
        <v>336</v>
      </c>
      <c r="K23" s="542" t="s">
        <v>337</v>
      </c>
      <c r="L23" s="540" t="s">
        <v>76</v>
      </c>
      <c r="M23" s="552"/>
      <c r="N23" s="552"/>
      <c r="O23" s="552"/>
      <c r="P23" s="539"/>
      <c r="Q23" s="539"/>
      <c r="R23" s="539"/>
      <c r="S23" s="549" t="s">
        <v>3</v>
      </c>
      <c r="T23" s="549" t="s">
        <v>10</v>
      </c>
      <c r="U23" s="559"/>
      <c r="V23" s="559"/>
      <c r="W23" s="539"/>
      <c r="X23" s="539"/>
      <c r="Y23" s="539"/>
      <c r="Z23" s="539"/>
      <c r="AA23" s="539"/>
      <c r="AB23" s="539"/>
      <c r="AC23" s="539"/>
      <c r="AD23" s="539"/>
      <c r="AE23" s="539"/>
      <c r="AF23" s="539" t="s">
        <v>21</v>
      </c>
      <c r="AG23" s="539"/>
      <c r="AH23" s="539" t="s">
        <v>20</v>
      </c>
      <c r="AI23" s="539"/>
      <c r="AJ23" s="544" t="s">
        <v>19</v>
      </c>
      <c r="AK23" s="544" t="s">
        <v>18</v>
      </c>
      <c r="AL23" s="544" t="s">
        <v>17</v>
      </c>
      <c r="AM23" s="544" t="s">
        <v>16</v>
      </c>
      <c r="AN23" s="544" t="s">
        <v>15</v>
      </c>
      <c r="AO23" s="544" t="s">
        <v>14</v>
      </c>
      <c r="AP23" s="544" t="s">
        <v>13</v>
      </c>
      <c r="AQ23" s="560" t="s">
        <v>10</v>
      </c>
      <c r="AR23" s="539"/>
      <c r="AS23" s="539"/>
      <c r="AT23" s="539"/>
      <c r="AU23" s="539"/>
      <c r="AV23" s="539"/>
    </row>
    <row r="24" spans="1:48" s="20" customFormat="1" ht="96.75" customHeight="1">
      <c r="A24" s="545"/>
      <c r="B24" s="555"/>
      <c r="C24" s="545"/>
      <c r="D24" s="545"/>
      <c r="E24" s="548"/>
      <c r="F24" s="541"/>
      <c r="G24" s="541"/>
      <c r="H24" s="541"/>
      <c r="I24" s="543"/>
      <c r="J24" s="543"/>
      <c r="K24" s="543"/>
      <c r="L24" s="541"/>
      <c r="M24" s="545"/>
      <c r="N24" s="545"/>
      <c r="O24" s="545"/>
      <c r="P24" s="539"/>
      <c r="Q24" s="539"/>
      <c r="R24" s="539"/>
      <c r="S24" s="550"/>
      <c r="T24" s="550"/>
      <c r="U24" s="559"/>
      <c r="V24" s="559"/>
      <c r="W24" s="539"/>
      <c r="X24" s="539"/>
      <c r="Y24" s="539"/>
      <c r="Z24" s="539"/>
      <c r="AA24" s="539"/>
      <c r="AB24" s="539"/>
      <c r="AC24" s="539"/>
      <c r="AD24" s="539"/>
      <c r="AE24" s="539"/>
      <c r="AF24" s="99" t="s">
        <v>12</v>
      </c>
      <c r="AG24" s="99" t="s">
        <v>11</v>
      </c>
      <c r="AH24" s="100" t="s">
        <v>3</v>
      </c>
      <c r="AI24" s="100" t="s">
        <v>10</v>
      </c>
      <c r="AJ24" s="545"/>
      <c r="AK24" s="545"/>
      <c r="AL24" s="545"/>
      <c r="AM24" s="545"/>
      <c r="AN24" s="545"/>
      <c r="AO24" s="545"/>
      <c r="AP24" s="545"/>
      <c r="AQ24" s="561"/>
      <c r="AR24" s="539"/>
      <c r="AS24" s="539"/>
      <c r="AT24" s="539"/>
      <c r="AU24" s="539"/>
      <c r="AV24" s="539"/>
    </row>
    <row r="25" spans="1:48" s="19" customFormat="1" ht="17.25" customHeight="1">
      <c r="A25" s="259">
        <v>1</v>
      </c>
      <c r="B25" s="259">
        <v>2</v>
      </c>
      <c r="C25" s="259">
        <v>4</v>
      </c>
      <c r="D25" s="259">
        <v>5</v>
      </c>
      <c r="E25" s="259">
        <v>6</v>
      </c>
      <c r="F25" s="259">
        <f>E25+1</f>
        <v>7</v>
      </c>
      <c r="G25" s="259">
        <f t="shared" ref="G25:H25" si="0">F25+1</f>
        <v>8</v>
      </c>
      <c r="H25" s="259">
        <f t="shared" si="0"/>
        <v>9</v>
      </c>
      <c r="I25" s="259">
        <f t="shared" ref="I25" si="1">H25+1</f>
        <v>10</v>
      </c>
      <c r="J25" s="259">
        <f t="shared" ref="J25" si="2">I25+1</f>
        <v>11</v>
      </c>
      <c r="K25" s="259">
        <f t="shared" ref="K25" si="3">J25+1</f>
        <v>12</v>
      </c>
      <c r="L25" s="259">
        <f t="shared" ref="L25" si="4">K25+1</f>
        <v>13</v>
      </c>
      <c r="M25" s="259">
        <f t="shared" ref="M25" si="5">L25+1</f>
        <v>14</v>
      </c>
      <c r="N25" s="259">
        <f t="shared" ref="N25" si="6">M25+1</f>
        <v>15</v>
      </c>
      <c r="O25" s="259">
        <f t="shared" ref="O25" si="7">N25+1</f>
        <v>16</v>
      </c>
      <c r="P25" s="259">
        <f t="shared" ref="P25" si="8">O25+1</f>
        <v>17</v>
      </c>
      <c r="Q25" s="259">
        <f t="shared" ref="Q25" si="9">P25+1</f>
        <v>18</v>
      </c>
      <c r="R25" s="259">
        <f t="shared" ref="R25" si="10">Q25+1</f>
        <v>19</v>
      </c>
      <c r="S25" s="259">
        <f t="shared" ref="S25" si="11">R25+1</f>
        <v>20</v>
      </c>
      <c r="T25" s="259">
        <f t="shared" ref="T25" si="12">S25+1</f>
        <v>21</v>
      </c>
      <c r="U25" s="259">
        <f t="shared" ref="U25" si="13">T25+1</f>
        <v>22</v>
      </c>
      <c r="V25" s="259">
        <f t="shared" ref="V25" si="14">U25+1</f>
        <v>23</v>
      </c>
      <c r="W25" s="259">
        <f t="shared" ref="W25" si="15">V25+1</f>
        <v>24</v>
      </c>
      <c r="X25" s="259">
        <f t="shared" ref="X25" si="16">W25+1</f>
        <v>25</v>
      </c>
      <c r="Y25" s="259">
        <f t="shared" ref="Y25" si="17">X25+1</f>
        <v>26</v>
      </c>
      <c r="Z25" s="259">
        <f t="shared" ref="Z25" si="18">Y25+1</f>
        <v>27</v>
      </c>
      <c r="AA25" s="259">
        <f t="shared" ref="AA25" si="19">Z25+1</f>
        <v>28</v>
      </c>
      <c r="AB25" s="259">
        <f t="shared" ref="AB25" si="20">AA25+1</f>
        <v>29</v>
      </c>
      <c r="AC25" s="259">
        <f t="shared" ref="AC25" si="21">AB25+1</f>
        <v>30</v>
      </c>
      <c r="AD25" s="259">
        <f t="shared" ref="AD25" si="22">AC25+1</f>
        <v>31</v>
      </c>
      <c r="AE25" s="259">
        <f t="shared" ref="AE25" si="23">AD25+1</f>
        <v>32</v>
      </c>
      <c r="AF25" s="259">
        <f t="shared" ref="AF25" si="24">AE25+1</f>
        <v>33</v>
      </c>
      <c r="AG25" s="259">
        <f t="shared" ref="AG25" si="25">AF25+1</f>
        <v>34</v>
      </c>
      <c r="AH25" s="259">
        <f t="shared" ref="AH25" si="26">AG25+1</f>
        <v>35</v>
      </c>
      <c r="AI25" s="259">
        <f t="shared" ref="AI25" si="27">AH25+1</f>
        <v>36</v>
      </c>
      <c r="AJ25" s="259">
        <f t="shared" ref="AJ25" si="28">AI25+1</f>
        <v>37</v>
      </c>
      <c r="AK25" s="259">
        <f t="shared" ref="AK25" si="29">AJ25+1</f>
        <v>38</v>
      </c>
      <c r="AL25" s="259">
        <f t="shared" ref="AL25" si="30">AK25+1</f>
        <v>39</v>
      </c>
      <c r="AM25" s="259">
        <f t="shared" ref="AM25" si="31">AL25+1</f>
        <v>40</v>
      </c>
      <c r="AN25" s="259">
        <f t="shared" ref="AN25" si="32">AM25+1</f>
        <v>41</v>
      </c>
      <c r="AO25" s="259">
        <f t="shared" ref="AO25" si="33">AN25+1</f>
        <v>42</v>
      </c>
      <c r="AP25" s="259">
        <f t="shared" ref="AP25" si="34">AO25+1</f>
        <v>43</v>
      </c>
      <c r="AQ25" s="259">
        <f t="shared" ref="AQ25" si="35">AP25+1</f>
        <v>44</v>
      </c>
      <c r="AR25" s="259">
        <f t="shared" ref="AR25" si="36">AQ25+1</f>
        <v>45</v>
      </c>
      <c r="AS25" s="259">
        <f t="shared" ref="AS25" si="37">AR25+1</f>
        <v>46</v>
      </c>
      <c r="AT25" s="259">
        <f t="shared" ref="AT25" si="38">AS25+1</f>
        <v>47</v>
      </c>
      <c r="AU25" s="259">
        <f t="shared" ref="AU25" si="39">AT25+1</f>
        <v>48</v>
      </c>
      <c r="AV25" s="259">
        <f t="shared" ref="AV25" si="40">AU25+1</f>
        <v>49</v>
      </c>
    </row>
    <row r="26" spans="1:48" s="19" customFormat="1" ht="235.5" customHeight="1">
      <c r="A26" s="258">
        <v>1</v>
      </c>
      <c r="B26" s="434"/>
      <c r="C26" s="434"/>
      <c r="D26" s="434"/>
      <c r="E26" s="434"/>
      <c r="F26" s="434"/>
      <c r="G26" s="434"/>
      <c r="H26" s="434"/>
      <c r="I26" s="434"/>
      <c r="J26" s="434"/>
      <c r="K26" s="434"/>
      <c r="L26" s="434"/>
      <c r="M26" s="434"/>
      <c r="N26" s="434" t="s">
        <v>518</v>
      </c>
      <c r="O26" s="434" t="s">
        <v>501</v>
      </c>
      <c r="P26" s="439" t="s">
        <v>508</v>
      </c>
      <c r="Q26" s="439" t="s">
        <v>508</v>
      </c>
      <c r="R26" s="439">
        <v>221667</v>
      </c>
      <c r="S26" s="434"/>
      <c r="T26" s="440" t="s">
        <v>519</v>
      </c>
      <c r="U26" s="434"/>
      <c r="V26" s="434">
        <v>2</v>
      </c>
      <c r="W26" s="441" t="s">
        <v>520</v>
      </c>
      <c r="X26" s="434" t="s">
        <v>521</v>
      </c>
      <c r="Y26" s="434" t="s">
        <v>508</v>
      </c>
      <c r="Z26" s="434" t="s">
        <v>508</v>
      </c>
      <c r="AA26" s="434" t="s">
        <v>508</v>
      </c>
      <c r="AB26" s="439">
        <v>220867.5</v>
      </c>
      <c r="AC26" s="434" t="s">
        <v>517</v>
      </c>
      <c r="AD26" s="439">
        <v>220867.5</v>
      </c>
      <c r="AE26" s="434"/>
      <c r="AF26" s="434" t="s">
        <v>522</v>
      </c>
      <c r="AG26" s="442" t="s">
        <v>523</v>
      </c>
      <c r="AH26" s="434"/>
      <c r="AI26" s="443">
        <v>43805</v>
      </c>
      <c r="AJ26" s="443">
        <v>43829</v>
      </c>
      <c r="AK26" s="443">
        <v>43840</v>
      </c>
      <c r="AL26" s="434"/>
      <c r="AM26" s="434"/>
      <c r="AN26" s="434"/>
      <c r="AO26" s="434"/>
      <c r="AP26" s="258"/>
      <c r="AQ26" s="444">
        <v>43851</v>
      </c>
      <c r="AR26" s="258"/>
      <c r="AS26" s="258"/>
      <c r="AT26" s="258"/>
      <c r="AU26" s="258"/>
      <c r="AV26" s="258"/>
    </row>
    <row r="27" spans="1:48" ht="56.25" customHeight="1">
      <c r="A27" s="435"/>
      <c r="B27" s="435"/>
      <c r="C27" s="435"/>
      <c r="D27" s="435"/>
      <c r="E27" s="435"/>
      <c r="F27" s="435"/>
      <c r="G27" s="435"/>
      <c r="H27" s="435"/>
      <c r="I27" s="435"/>
      <c r="J27" s="435"/>
      <c r="K27" s="435"/>
      <c r="L27" s="435"/>
      <c r="M27" s="435"/>
      <c r="N27" s="435"/>
      <c r="O27" s="434"/>
      <c r="P27" s="435"/>
      <c r="Q27" s="435"/>
      <c r="R27" s="435"/>
      <c r="S27" s="435"/>
      <c r="T27" s="435"/>
      <c r="U27" s="435"/>
      <c r="V27" s="435"/>
      <c r="W27" s="435"/>
      <c r="X27" s="435"/>
      <c r="Y27" s="435"/>
      <c r="Z27" s="435"/>
      <c r="AA27" s="435"/>
      <c r="AB27" s="435"/>
      <c r="AC27" s="435"/>
      <c r="AD27" s="436"/>
      <c r="AE27" s="435"/>
      <c r="AF27" s="435"/>
      <c r="AG27" s="435"/>
      <c r="AH27" s="435"/>
      <c r="AI27" s="435"/>
      <c r="AJ27" s="435"/>
      <c r="AK27" s="435"/>
      <c r="AL27" s="435"/>
      <c r="AM27" s="435"/>
      <c r="AN27" s="435"/>
      <c r="AO27" s="435"/>
      <c r="AP27" s="435"/>
      <c r="AQ27" s="437"/>
      <c r="AR27" s="435"/>
      <c r="AS27" s="435"/>
      <c r="AT27" s="435"/>
      <c r="AU27" s="438"/>
      <c r="AV27" s="438"/>
    </row>
  </sheetData>
  <mergeCells count="67">
    <mergeCell ref="A17:AV17"/>
    <mergeCell ref="A18:AV18"/>
    <mergeCell ref="A19:AV19"/>
    <mergeCell ref="A20:AV20"/>
    <mergeCell ref="A5:AV5"/>
    <mergeCell ref="A16:AV16"/>
    <mergeCell ref="A12:AV12"/>
    <mergeCell ref="A13:AV13"/>
    <mergeCell ref="A14:AV14"/>
    <mergeCell ref="A15:AV15"/>
    <mergeCell ref="A7:AV7"/>
    <mergeCell ref="A8:AV8"/>
    <mergeCell ref="A9:AV9"/>
    <mergeCell ref="A10:AV10"/>
    <mergeCell ref="A11:AV11"/>
    <mergeCell ref="A21:AV21"/>
    <mergeCell ref="A22:A24"/>
    <mergeCell ref="C22:C24"/>
    <mergeCell ref="D22:D24"/>
    <mergeCell ref="B22:B24"/>
    <mergeCell ref="E22:L22"/>
    <mergeCell ref="M22:M24"/>
    <mergeCell ref="N22:N24"/>
    <mergeCell ref="O22:O24"/>
    <mergeCell ref="P22:P24"/>
    <mergeCell ref="Q22:Q24"/>
    <mergeCell ref="R22:R24"/>
    <mergeCell ref="S22:T22"/>
    <mergeCell ref="U22:U24"/>
    <mergeCell ref="V22:V24"/>
    <mergeCell ref="AQ23:AQ24"/>
    <mergeCell ref="AL23:AL24"/>
    <mergeCell ref="AM23:AM24"/>
    <mergeCell ref="AN23:AN24"/>
    <mergeCell ref="AO23:AO24"/>
    <mergeCell ref="AS22:AS24"/>
    <mergeCell ref="AT22:AT24"/>
    <mergeCell ref="AU22:AU24"/>
    <mergeCell ref="AV22:AV24"/>
    <mergeCell ref="E23:E24"/>
    <mergeCell ref="L23:L24"/>
    <mergeCell ref="S23:S24"/>
    <mergeCell ref="AP23:AP24"/>
    <mergeCell ref="AB22:AB24"/>
    <mergeCell ref="AC22:AC24"/>
    <mergeCell ref="AL22:AO22"/>
    <mergeCell ref="AP22:AQ22"/>
    <mergeCell ref="AR22:AR24"/>
    <mergeCell ref="AF23:AG23"/>
    <mergeCell ref="AH23:AI23"/>
    <mergeCell ref="AJ23:AJ24"/>
    <mergeCell ref="T23:T24"/>
    <mergeCell ref="AD22:AD24"/>
    <mergeCell ref="AE22:AE24"/>
    <mergeCell ref="AF22:AK22"/>
    <mergeCell ref="F23:F24"/>
    <mergeCell ref="G23:G24"/>
    <mergeCell ref="H23:H24"/>
    <mergeCell ref="K23:K24"/>
    <mergeCell ref="AK23:AK24"/>
    <mergeCell ref="I23:I24"/>
    <mergeCell ref="J23:J24"/>
    <mergeCell ref="W22:W24"/>
    <mergeCell ref="X22:X24"/>
    <mergeCell ref="Y22:Y24"/>
    <mergeCell ref="Z22:Z24"/>
    <mergeCell ref="AA22:AA24"/>
  </mergeCells>
  <hyperlinks>
    <hyperlink ref="AG26" r:id="rId1"/>
  </hyperlinks>
  <printOptions horizontalCentered="1"/>
  <pageMargins left="0" right="0" top="0.59055118110236227" bottom="0.59055118110236227" header="0" footer="0"/>
  <pageSetup paperSize="9" scale="20" fitToWidth="2" fitToHeight="2" orientation="landscape" horizontalDpi="4294967294" verticalDpi="4294967294"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H84"/>
  <sheetViews>
    <sheetView view="pageBreakPreview" topLeftCell="A34" zoomScale="70" zoomScaleNormal="90" zoomScaleSheetLayoutView="70" workbookViewId="0">
      <selection activeCell="B28" sqref="B28"/>
    </sheetView>
  </sheetViews>
  <sheetFormatPr defaultRowHeight="15.75"/>
  <cols>
    <col min="1" max="1" width="85.85546875" style="89" customWidth="1"/>
    <col min="2" max="2" width="66.140625" style="89" customWidth="1"/>
    <col min="3" max="256" width="9.140625" style="90"/>
    <col min="257" max="258" width="66.140625" style="90" customWidth="1"/>
    <col min="259" max="512" width="9.140625" style="90"/>
    <col min="513" max="514" width="66.140625" style="90" customWidth="1"/>
    <col min="515" max="768" width="9.140625" style="90"/>
    <col min="769" max="770" width="66.140625" style="90" customWidth="1"/>
    <col min="771" max="1024" width="9.140625" style="90"/>
    <col min="1025" max="1026" width="66.140625" style="90" customWidth="1"/>
    <col min="1027" max="1280" width="9.140625" style="90"/>
    <col min="1281" max="1282" width="66.140625" style="90" customWidth="1"/>
    <col min="1283" max="1536" width="9.140625" style="90"/>
    <col min="1537" max="1538" width="66.140625" style="90" customWidth="1"/>
    <col min="1539" max="1792" width="9.140625" style="90"/>
    <col min="1793" max="1794" width="66.140625" style="90" customWidth="1"/>
    <col min="1795" max="2048" width="9.140625" style="90"/>
    <col min="2049" max="2050" width="66.140625" style="90" customWidth="1"/>
    <col min="2051" max="2304" width="9.140625" style="90"/>
    <col min="2305" max="2306" width="66.140625" style="90" customWidth="1"/>
    <col min="2307" max="2560" width="9.140625" style="90"/>
    <col min="2561" max="2562" width="66.140625" style="90" customWidth="1"/>
    <col min="2563" max="2816" width="9.140625" style="90"/>
    <col min="2817" max="2818" width="66.140625" style="90" customWidth="1"/>
    <col min="2819" max="3072" width="9.140625" style="90"/>
    <col min="3073" max="3074" width="66.140625" style="90" customWidth="1"/>
    <col min="3075" max="3328" width="9.140625" style="90"/>
    <col min="3329" max="3330" width="66.140625" style="90" customWidth="1"/>
    <col min="3331" max="3584" width="9.140625" style="90"/>
    <col min="3585" max="3586" width="66.140625" style="90" customWidth="1"/>
    <col min="3587" max="3840" width="9.140625" style="90"/>
    <col min="3841" max="3842" width="66.140625" style="90" customWidth="1"/>
    <col min="3843" max="4096" width="9.140625" style="90"/>
    <col min="4097" max="4098" width="66.140625" style="90" customWidth="1"/>
    <col min="4099" max="4352" width="9.140625" style="90"/>
    <col min="4353" max="4354" width="66.140625" style="90" customWidth="1"/>
    <col min="4355" max="4608" width="9.140625" style="90"/>
    <col min="4609" max="4610" width="66.140625" style="90" customWidth="1"/>
    <col min="4611" max="4864" width="9.140625" style="90"/>
    <col min="4865" max="4866" width="66.140625" style="90" customWidth="1"/>
    <col min="4867" max="5120" width="9.140625" style="90"/>
    <col min="5121" max="5122" width="66.140625" style="90" customWidth="1"/>
    <col min="5123" max="5376" width="9.140625" style="90"/>
    <col min="5377" max="5378" width="66.140625" style="90" customWidth="1"/>
    <col min="5379" max="5632" width="9.140625" style="90"/>
    <col min="5633" max="5634" width="66.140625" style="90" customWidth="1"/>
    <col min="5635" max="5888" width="9.140625" style="90"/>
    <col min="5889" max="5890" width="66.140625" style="90" customWidth="1"/>
    <col min="5891" max="6144" width="9.140625" style="90"/>
    <col min="6145" max="6146" width="66.140625" style="90" customWidth="1"/>
    <col min="6147" max="6400" width="9.140625" style="90"/>
    <col min="6401" max="6402" width="66.140625" style="90" customWidth="1"/>
    <col min="6403" max="6656" width="9.140625" style="90"/>
    <col min="6657" max="6658" width="66.140625" style="90" customWidth="1"/>
    <col min="6659" max="6912" width="9.140625" style="90"/>
    <col min="6913" max="6914" width="66.140625" style="90" customWidth="1"/>
    <col min="6915" max="7168" width="9.140625" style="90"/>
    <col min="7169" max="7170" width="66.140625" style="90" customWidth="1"/>
    <col min="7171" max="7424" width="9.140625" style="90"/>
    <col min="7425" max="7426" width="66.140625" style="90" customWidth="1"/>
    <col min="7427" max="7680" width="9.140625" style="90"/>
    <col min="7681" max="7682" width="66.140625" style="90" customWidth="1"/>
    <col min="7683" max="7936" width="9.140625" style="90"/>
    <col min="7937" max="7938" width="66.140625" style="90" customWidth="1"/>
    <col min="7939" max="8192" width="9.140625" style="90"/>
    <col min="8193" max="8194" width="66.140625" style="90" customWidth="1"/>
    <col min="8195" max="8448" width="9.140625" style="90"/>
    <col min="8449" max="8450" width="66.140625" style="90" customWidth="1"/>
    <col min="8451" max="8704" width="9.140625" style="90"/>
    <col min="8705" max="8706" width="66.140625" style="90" customWidth="1"/>
    <col min="8707" max="8960" width="9.140625" style="90"/>
    <col min="8961" max="8962" width="66.140625" style="90" customWidth="1"/>
    <col min="8963" max="9216" width="9.140625" style="90"/>
    <col min="9217" max="9218" width="66.140625" style="90" customWidth="1"/>
    <col min="9219" max="9472" width="9.140625" style="90"/>
    <col min="9473" max="9474" width="66.140625" style="90" customWidth="1"/>
    <col min="9475" max="9728" width="9.140625" style="90"/>
    <col min="9729" max="9730" width="66.140625" style="90" customWidth="1"/>
    <col min="9731" max="9984" width="9.140625" style="90"/>
    <col min="9985" max="9986" width="66.140625" style="90" customWidth="1"/>
    <col min="9987" max="10240" width="9.140625" style="90"/>
    <col min="10241" max="10242" width="66.140625" style="90" customWidth="1"/>
    <col min="10243" max="10496" width="9.140625" style="90"/>
    <col min="10497" max="10498" width="66.140625" style="90" customWidth="1"/>
    <col min="10499" max="10752" width="9.140625" style="90"/>
    <col min="10753" max="10754" width="66.140625" style="90" customWidth="1"/>
    <col min="10755" max="11008" width="9.140625" style="90"/>
    <col min="11009" max="11010" width="66.140625" style="90" customWidth="1"/>
    <col min="11011" max="11264" width="9.140625" style="90"/>
    <col min="11265" max="11266" width="66.140625" style="90" customWidth="1"/>
    <col min="11267" max="11520" width="9.140625" style="90"/>
    <col min="11521" max="11522" width="66.140625" style="90" customWidth="1"/>
    <col min="11523" max="11776" width="9.140625" style="90"/>
    <col min="11777" max="11778" width="66.140625" style="90" customWidth="1"/>
    <col min="11779" max="12032" width="9.140625" style="90"/>
    <col min="12033" max="12034" width="66.140625" style="90" customWidth="1"/>
    <col min="12035" max="12288" width="9.140625" style="90"/>
    <col min="12289" max="12290" width="66.140625" style="90" customWidth="1"/>
    <col min="12291" max="12544" width="9.140625" style="90"/>
    <col min="12545" max="12546" width="66.140625" style="90" customWidth="1"/>
    <col min="12547" max="12800" width="9.140625" style="90"/>
    <col min="12801" max="12802" width="66.140625" style="90" customWidth="1"/>
    <col min="12803" max="13056" width="9.140625" style="90"/>
    <col min="13057" max="13058" width="66.140625" style="90" customWidth="1"/>
    <col min="13059" max="13312" width="9.140625" style="90"/>
    <col min="13313" max="13314" width="66.140625" style="90" customWidth="1"/>
    <col min="13315" max="13568" width="9.140625" style="90"/>
    <col min="13569" max="13570" width="66.140625" style="90" customWidth="1"/>
    <col min="13571" max="13824" width="9.140625" style="90"/>
    <col min="13825" max="13826" width="66.140625" style="90" customWidth="1"/>
    <col min="13827" max="14080" width="9.140625" style="90"/>
    <col min="14081" max="14082" width="66.140625" style="90" customWidth="1"/>
    <col min="14083" max="14336" width="9.140625" style="90"/>
    <col min="14337" max="14338" width="66.140625" style="90" customWidth="1"/>
    <col min="14339" max="14592" width="9.140625" style="90"/>
    <col min="14593" max="14594" width="66.140625" style="90" customWidth="1"/>
    <col min="14595" max="14848" width="9.140625" style="90"/>
    <col min="14849" max="14850" width="66.140625" style="90" customWidth="1"/>
    <col min="14851" max="15104" width="9.140625" style="90"/>
    <col min="15105" max="15106" width="66.140625" style="90" customWidth="1"/>
    <col min="15107" max="15360" width="9.140625" style="90"/>
    <col min="15361" max="15362" width="66.140625" style="90" customWidth="1"/>
    <col min="15363" max="15616" width="9.140625" style="90"/>
    <col min="15617" max="15618" width="66.140625" style="90" customWidth="1"/>
    <col min="15619" max="15872" width="9.140625" style="90"/>
    <col min="15873" max="15874" width="66.140625" style="90" customWidth="1"/>
    <col min="15875" max="16128" width="9.140625" style="90"/>
    <col min="16129" max="16130" width="66.140625" style="90" customWidth="1"/>
    <col min="16131" max="16384" width="9.140625" style="90"/>
  </cols>
  <sheetData>
    <row r="1" spans="1:8" ht="18.75">
      <c r="B1" s="36" t="s">
        <v>68</v>
      </c>
    </row>
    <row r="2" spans="1:8" ht="18.75">
      <c r="B2" s="14" t="s">
        <v>9</v>
      </c>
    </row>
    <row r="3" spans="1:8" ht="18.75">
      <c r="B3" s="14" t="s">
        <v>426</v>
      </c>
    </row>
    <row r="4" spans="1:8">
      <c r="B4" s="39"/>
    </row>
    <row r="5" spans="1:8" ht="18.75">
      <c r="A5" s="567" t="str">
        <f>'1. паспорт местоположение'!A5:C5</f>
        <v>Год раскрытия информации: 2020 год</v>
      </c>
      <c r="B5" s="567"/>
      <c r="C5" s="64"/>
      <c r="D5" s="64"/>
      <c r="E5" s="64"/>
      <c r="F5" s="64"/>
      <c r="G5" s="64"/>
      <c r="H5" s="64"/>
    </row>
    <row r="6" spans="1:8" ht="18.75">
      <c r="A6" s="104"/>
      <c r="B6" s="104"/>
      <c r="C6" s="104"/>
      <c r="D6" s="104"/>
      <c r="E6" s="104"/>
      <c r="F6" s="104"/>
      <c r="G6" s="104"/>
      <c r="H6" s="104"/>
    </row>
    <row r="7" spans="1:8" ht="18.75">
      <c r="A7" s="457" t="s">
        <v>8</v>
      </c>
      <c r="B7" s="457"/>
      <c r="C7" s="103"/>
      <c r="D7" s="103"/>
      <c r="E7" s="103"/>
      <c r="F7" s="103"/>
      <c r="G7" s="103"/>
      <c r="H7" s="103"/>
    </row>
    <row r="8" spans="1:8" ht="18.75">
      <c r="A8" s="103"/>
      <c r="B8" s="103"/>
      <c r="C8" s="103"/>
      <c r="D8" s="103"/>
      <c r="E8" s="103"/>
      <c r="F8" s="103"/>
      <c r="G8" s="103"/>
      <c r="H8" s="103"/>
    </row>
    <row r="9" spans="1:8" ht="18.75">
      <c r="A9" s="456" t="str">
        <f>'1. паспорт местоположение'!A9:C9</f>
        <v>АО "Крымэнерго"</v>
      </c>
      <c r="B9" s="456"/>
      <c r="C9" s="101"/>
      <c r="D9" s="101"/>
      <c r="E9" s="101"/>
      <c r="F9" s="101"/>
      <c r="G9" s="101"/>
      <c r="H9" s="101"/>
    </row>
    <row r="10" spans="1:8">
      <c r="A10" s="454" t="s">
        <v>7</v>
      </c>
      <c r="B10" s="454"/>
      <c r="C10" s="102"/>
      <c r="D10" s="102"/>
      <c r="E10" s="102"/>
      <c r="F10" s="102"/>
      <c r="G10" s="102"/>
      <c r="H10" s="102"/>
    </row>
    <row r="11" spans="1:8" ht="18.75">
      <c r="A11" s="103"/>
      <c r="B11" s="103"/>
      <c r="C11" s="103"/>
      <c r="D11" s="103"/>
      <c r="E11" s="103"/>
      <c r="F11" s="103"/>
      <c r="G11" s="103"/>
      <c r="H11" s="103"/>
    </row>
    <row r="12" spans="1:8" ht="15" customHeight="1">
      <c r="A12" s="568" t="str">
        <f>'1. паспорт местоположение'!A12:C12</f>
        <v>J1101008</v>
      </c>
      <c r="B12" s="568"/>
      <c r="C12" s="101"/>
      <c r="D12" s="101"/>
      <c r="E12" s="101"/>
      <c r="F12" s="101"/>
      <c r="G12" s="101"/>
      <c r="H12" s="101"/>
    </row>
    <row r="13" spans="1:8">
      <c r="A13" s="454" t="s">
        <v>6</v>
      </c>
      <c r="B13" s="454"/>
      <c r="C13" s="102"/>
      <c r="D13" s="102"/>
      <c r="E13" s="102"/>
      <c r="F13" s="102"/>
      <c r="G13" s="102"/>
      <c r="H13" s="102"/>
    </row>
    <row r="14" spans="1:8" ht="18.75">
      <c r="A14" s="10"/>
      <c r="B14" s="10"/>
      <c r="C14" s="10"/>
      <c r="D14" s="10"/>
      <c r="E14" s="10"/>
      <c r="F14" s="10"/>
      <c r="G14" s="10"/>
      <c r="H14" s="10"/>
    </row>
    <row r="15" spans="1:8" ht="76.5" customHeight="1">
      <c r="A15" s="455" t="str">
        <f>'1. паспорт местоположение'!A15:C15</f>
        <v>Строительство на  ПС 110 кВ Лучистое  источников реактивной мощности 25 Мвар (в том числе проектно-изыскательские работы)</v>
      </c>
      <c r="B15" s="455"/>
      <c r="C15" s="101"/>
      <c r="D15" s="101"/>
      <c r="E15" s="101"/>
      <c r="F15" s="101"/>
      <c r="G15" s="101"/>
      <c r="H15" s="101"/>
    </row>
    <row r="16" spans="1:8">
      <c r="A16" s="454" t="s">
        <v>5</v>
      </c>
      <c r="B16" s="454"/>
      <c r="C16" s="102"/>
      <c r="D16" s="102"/>
      <c r="E16" s="102"/>
      <c r="F16" s="102"/>
      <c r="G16" s="102"/>
      <c r="H16" s="102"/>
    </row>
    <row r="17" spans="1:3">
      <c r="B17" s="91"/>
    </row>
    <row r="18" spans="1:3" ht="33.75" customHeight="1">
      <c r="A18" s="565" t="s">
        <v>410</v>
      </c>
      <c r="B18" s="566"/>
    </row>
    <row r="19" spans="1:3">
      <c r="B19" s="39"/>
    </row>
    <row r="20" spans="1:3" ht="16.5" thickBot="1">
      <c r="B20" s="92"/>
    </row>
    <row r="21" spans="1:3" ht="75.75" customHeight="1" thickBot="1">
      <c r="A21" s="319" t="s">
        <v>286</v>
      </c>
      <c r="B21" s="317">
        <f>'1. паспорт местоположение'!A15:C15</f>
        <v>0</v>
      </c>
      <c r="C21" s="318"/>
    </row>
    <row r="22" spans="1:3" ht="16.5" thickBot="1">
      <c r="A22" s="145" t="s">
        <v>287</v>
      </c>
      <c r="B22" s="203" t="str">
        <f>'1. паспорт местоположение'!C27</f>
        <v>Алуштинский городской совет</v>
      </c>
    </row>
    <row r="23" spans="1:3" ht="20.25" customHeight="1" thickBot="1">
      <c r="A23" s="145" t="s">
        <v>272</v>
      </c>
      <c r="B23" s="204" t="s">
        <v>524</v>
      </c>
    </row>
    <row r="24" spans="1:3" ht="22.5" customHeight="1" thickBot="1">
      <c r="A24" s="145" t="s">
        <v>288</v>
      </c>
      <c r="B24" s="204" t="s">
        <v>531</v>
      </c>
    </row>
    <row r="25" spans="1:3" ht="16.5" thickBot="1">
      <c r="A25" s="146" t="s">
        <v>289</v>
      </c>
      <c r="B25" s="203" t="s">
        <v>441</v>
      </c>
    </row>
    <row r="26" spans="1:3" ht="16.5" thickBot="1">
      <c r="A26" s="147" t="s">
        <v>290</v>
      </c>
      <c r="B26" s="205" t="s">
        <v>504</v>
      </c>
    </row>
    <row r="27" spans="1:3" ht="16.5" thickBot="1">
      <c r="A27" s="148" t="s">
        <v>460</v>
      </c>
      <c r="B27" s="260">
        <f>'6.2. Паспорт фин осв ввод'!BF24+'6.2. Паспорт фин осв ввод'!G24</f>
        <v>216.40232399345598</v>
      </c>
    </row>
    <row r="28" spans="1:3" ht="44.25" customHeight="1" thickBot="1">
      <c r="A28" s="262" t="s">
        <v>291</v>
      </c>
      <c r="B28" s="261" t="s">
        <v>532</v>
      </c>
    </row>
    <row r="29" spans="1:3" ht="16.5" thickBot="1">
      <c r="A29" s="191" t="s">
        <v>292</v>
      </c>
      <c r="B29" s="192" t="s">
        <v>457</v>
      </c>
    </row>
    <row r="30" spans="1:3" ht="16.5" thickBot="1">
      <c r="A30" s="191" t="s">
        <v>293</v>
      </c>
      <c r="B30" s="192">
        <v>0</v>
      </c>
    </row>
    <row r="31" spans="1:3" ht="16.5" thickBot="1">
      <c r="A31" s="149" t="s">
        <v>294</v>
      </c>
      <c r="B31" s="149">
        <v>0</v>
      </c>
    </row>
    <row r="32" spans="1:3" ht="16.5" thickBot="1">
      <c r="A32" s="191" t="s">
        <v>295</v>
      </c>
      <c r="B32" s="192">
        <v>0</v>
      </c>
    </row>
    <row r="33" spans="1:2" ht="16.5" thickBot="1">
      <c r="A33" s="149" t="s">
        <v>296</v>
      </c>
      <c r="B33" s="149">
        <v>0</v>
      </c>
    </row>
    <row r="34" spans="1:2" ht="16.5" thickBot="1">
      <c r="A34" s="149" t="s">
        <v>297</v>
      </c>
      <c r="B34" s="149">
        <v>0</v>
      </c>
    </row>
    <row r="35" spans="1:2" ht="16.5" thickBot="1">
      <c r="A35" s="149" t="s">
        <v>298</v>
      </c>
      <c r="B35" s="149">
        <v>0</v>
      </c>
    </row>
    <row r="36" spans="1:2" ht="16.5" thickBot="1">
      <c r="A36" s="149" t="s">
        <v>299</v>
      </c>
      <c r="B36" s="149">
        <v>0</v>
      </c>
    </row>
    <row r="37" spans="1:2" ht="32.25" thickBot="1">
      <c r="A37" s="191" t="s">
        <v>300</v>
      </c>
      <c r="B37" s="192">
        <v>0</v>
      </c>
    </row>
    <row r="38" spans="1:2" ht="16.5" thickBot="1">
      <c r="A38" s="149" t="s">
        <v>296</v>
      </c>
      <c r="B38" s="149">
        <v>0</v>
      </c>
    </row>
    <row r="39" spans="1:2" ht="16.5" thickBot="1">
      <c r="A39" s="149" t="s">
        <v>297</v>
      </c>
      <c r="B39" s="149">
        <v>0</v>
      </c>
    </row>
    <row r="40" spans="1:2" ht="16.5" thickBot="1">
      <c r="A40" s="149" t="s">
        <v>298</v>
      </c>
      <c r="B40" s="149">
        <v>0</v>
      </c>
    </row>
    <row r="41" spans="1:2" ht="16.5" thickBot="1">
      <c r="A41" s="149" t="s">
        <v>299</v>
      </c>
      <c r="B41" s="149">
        <v>0</v>
      </c>
    </row>
    <row r="42" spans="1:2" ht="16.5" thickBot="1">
      <c r="A42" s="191" t="s">
        <v>301</v>
      </c>
      <c r="B42" s="192">
        <v>0</v>
      </c>
    </row>
    <row r="43" spans="1:2" ht="16.5" thickBot="1">
      <c r="A43" s="191" t="s">
        <v>517</v>
      </c>
      <c r="B43" s="192"/>
    </row>
    <row r="44" spans="1:2" ht="16.5" thickBot="1">
      <c r="A44" s="149" t="s">
        <v>525</v>
      </c>
      <c r="B44" s="149">
        <v>15.600528936</v>
      </c>
    </row>
    <row r="45" spans="1:2" ht="16.5" thickBot="1">
      <c r="A45" s="149" t="s">
        <v>297</v>
      </c>
      <c r="B45" s="447">
        <f>B44/B27</f>
        <v>7.2090394632137872E-2</v>
      </c>
    </row>
    <row r="46" spans="1:2" ht="16.5" thickBot="1">
      <c r="A46" s="149" t="s">
        <v>298</v>
      </c>
      <c r="B46" s="149">
        <v>0</v>
      </c>
    </row>
    <row r="47" spans="1:2" ht="16.5" thickBot="1">
      <c r="A47" s="149" t="s">
        <v>299</v>
      </c>
      <c r="B47" s="149">
        <v>0</v>
      </c>
    </row>
    <row r="48" spans="1:2" ht="32.25" thickBot="1">
      <c r="A48" s="193" t="s">
        <v>302</v>
      </c>
      <c r="B48" s="194">
        <v>0</v>
      </c>
    </row>
    <row r="49" spans="1:2" ht="16.5" thickBot="1">
      <c r="A49" s="152" t="s">
        <v>294</v>
      </c>
      <c r="B49" s="151">
        <v>0</v>
      </c>
    </row>
    <row r="50" spans="1:2" ht="16.5" thickBot="1">
      <c r="A50" s="152" t="s">
        <v>303</v>
      </c>
      <c r="B50" s="151">
        <v>0</v>
      </c>
    </row>
    <row r="51" spans="1:2" ht="16.5" thickBot="1">
      <c r="A51" s="152" t="s">
        <v>304</v>
      </c>
      <c r="B51" s="151">
        <v>0</v>
      </c>
    </row>
    <row r="52" spans="1:2" ht="16.5" thickBot="1">
      <c r="A52" s="152" t="s">
        <v>305</v>
      </c>
      <c r="B52" s="448">
        <v>1</v>
      </c>
    </row>
    <row r="53" spans="1:2" ht="16.5" thickBot="1">
      <c r="A53" s="195" t="s">
        <v>306</v>
      </c>
      <c r="B53" s="196">
        <v>0</v>
      </c>
    </row>
    <row r="54" spans="1:2" ht="16.5" thickBot="1">
      <c r="A54" s="195" t="s">
        <v>307</v>
      </c>
      <c r="B54" s="196">
        <v>0</v>
      </c>
    </row>
    <row r="55" spans="1:2" ht="16.5" thickBot="1">
      <c r="A55" s="195" t="s">
        <v>308</v>
      </c>
      <c r="B55" s="196">
        <v>0</v>
      </c>
    </row>
    <row r="56" spans="1:2" ht="16.5" thickBot="1">
      <c r="A56" s="197" t="s">
        <v>309</v>
      </c>
      <c r="B56" s="198">
        <v>0</v>
      </c>
    </row>
    <row r="57" spans="1:2">
      <c r="A57" s="150" t="s">
        <v>310</v>
      </c>
      <c r="B57" s="562" t="s">
        <v>526</v>
      </c>
    </row>
    <row r="58" spans="1:2">
      <c r="A58" s="154" t="s">
        <v>311</v>
      </c>
      <c r="B58" s="563"/>
    </row>
    <row r="59" spans="1:2">
      <c r="A59" s="154" t="s">
        <v>312</v>
      </c>
      <c r="B59" s="563"/>
    </row>
    <row r="60" spans="1:2">
      <c r="A60" s="154" t="s">
        <v>313</v>
      </c>
      <c r="B60" s="563"/>
    </row>
    <row r="61" spans="1:2">
      <c r="A61" s="154" t="s">
        <v>314</v>
      </c>
      <c r="B61" s="563"/>
    </row>
    <row r="62" spans="1:2" ht="16.5" thickBot="1">
      <c r="A62" s="155" t="s">
        <v>315</v>
      </c>
      <c r="B62" s="564"/>
    </row>
    <row r="63" spans="1:2" ht="16.5" thickBot="1">
      <c r="A63" s="152" t="s">
        <v>316</v>
      </c>
      <c r="B63" s="156" t="s">
        <v>457</v>
      </c>
    </row>
    <row r="64" spans="1:2" ht="32.25" thickBot="1">
      <c r="A64" s="146" t="s">
        <v>317</v>
      </c>
      <c r="B64" s="156" t="s">
        <v>457</v>
      </c>
    </row>
    <row r="65" spans="1:2" ht="16.5" thickBot="1">
      <c r="A65" s="152" t="s">
        <v>294</v>
      </c>
      <c r="B65" s="157"/>
    </row>
    <row r="66" spans="1:2" ht="16.5" thickBot="1">
      <c r="A66" s="152" t="s">
        <v>318</v>
      </c>
      <c r="B66" s="156" t="s">
        <v>457</v>
      </c>
    </row>
    <row r="67" spans="1:2" ht="16.5" thickBot="1">
      <c r="A67" s="152" t="s">
        <v>319</v>
      </c>
      <c r="B67" s="157" t="s">
        <v>457</v>
      </c>
    </row>
    <row r="68" spans="1:2" ht="16.5" thickBot="1">
      <c r="A68" s="158" t="s">
        <v>320</v>
      </c>
      <c r="B68" s="159" t="s">
        <v>457</v>
      </c>
    </row>
    <row r="69" spans="1:2" ht="16.5" thickBot="1">
      <c r="A69" s="146" t="s">
        <v>321</v>
      </c>
      <c r="B69" s="153" t="s">
        <v>457</v>
      </c>
    </row>
    <row r="70" spans="1:2" ht="16.5" thickBot="1">
      <c r="A70" s="154" t="s">
        <v>322</v>
      </c>
      <c r="B70" s="160" t="s">
        <v>457</v>
      </c>
    </row>
    <row r="71" spans="1:2" ht="16.5" thickBot="1">
      <c r="A71" s="154" t="s">
        <v>323</v>
      </c>
      <c r="B71" s="160" t="s">
        <v>457</v>
      </c>
    </row>
    <row r="72" spans="1:2" ht="16.5" thickBot="1">
      <c r="A72" s="154" t="s">
        <v>324</v>
      </c>
      <c r="B72" s="160" t="s">
        <v>457</v>
      </c>
    </row>
    <row r="73" spans="1:2" ht="44.25" customHeight="1" thickBot="1">
      <c r="A73" s="161" t="s">
        <v>325</v>
      </c>
      <c r="B73" s="157" t="s">
        <v>511</v>
      </c>
    </row>
    <row r="74" spans="1:2" ht="20.25" customHeight="1">
      <c r="A74" s="150" t="s">
        <v>326</v>
      </c>
      <c r="B74" s="562" t="s">
        <v>461</v>
      </c>
    </row>
    <row r="75" spans="1:2">
      <c r="A75" s="154" t="s">
        <v>327</v>
      </c>
      <c r="B75" s="563"/>
    </row>
    <row r="76" spans="1:2">
      <c r="A76" s="154" t="s">
        <v>328</v>
      </c>
      <c r="B76" s="563"/>
    </row>
    <row r="77" spans="1:2">
      <c r="A77" s="154" t="s">
        <v>329</v>
      </c>
      <c r="B77" s="563"/>
    </row>
    <row r="78" spans="1:2">
      <c r="A78" s="154" t="s">
        <v>330</v>
      </c>
      <c r="B78" s="563"/>
    </row>
    <row r="79" spans="1:2" ht="16.5" thickBot="1">
      <c r="A79" s="162" t="s">
        <v>331</v>
      </c>
      <c r="B79" s="564"/>
    </row>
    <row r="82" spans="1:2">
      <c r="A82" s="93"/>
      <c r="B82" s="94"/>
    </row>
    <row r="83" spans="1:2">
      <c r="B83" s="95"/>
    </row>
    <row r="84" spans="1:2">
      <c r="B84" s="96"/>
    </row>
  </sheetData>
  <mergeCells count="11">
    <mergeCell ref="A5:B5"/>
    <mergeCell ref="A7:B7"/>
    <mergeCell ref="A9:B9"/>
    <mergeCell ref="A10:B10"/>
    <mergeCell ref="A12:B12"/>
    <mergeCell ref="B74:B79"/>
    <mergeCell ref="A13:B13"/>
    <mergeCell ref="A15:B15"/>
    <mergeCell ref="A16:B16"/>
    <mergeCell ref="A18:B18"/>
    <mergeCell ref="B57:B62"/>
  </mergeCells>
  <pageMargins left="0.11811023622047245" right="0" top="0.74803149606299213" bottom="0.74803149606299213" header="0.31496062992125984" footer="0.31496062992125984"/>
  <pageSetup paperSize="9" scale="48" orientation="portrait" horizontalDpi="4294967294" verticalDpi="429496729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B361"/>
  <sheetViews>
    <sheetView view="pageBreakPreview" topLeftCell="G1" zoomScale="50" zoomScaleSheetLayoutView="50" workbookViewId="0">
      <selection activeCell="K30" sqref="K30"/>
    </sheetView>
  </sheetViews>
  <sheetFormatPr defaultRowHeight="15"/>
  <cols>
    <col min="1" max="1" width="7.42578125" style="1" customWidth="1"/>
    <col min="2" max="2" width="35.85546875" style="1" customWidth="1"/>
    <col min="3" max="3" width="31.140625" style="1" customWidth="1"/>
    <col min="4" max="4" width="25" style="1" customWidth="1"/>
    <col min="5" max="5" width="50" style="1" customWidth="1"/>
    <col min="6" max="6" width="57" style="1" customWidth="1"/>
    <col min="7" max="7" width="57.5703125" style="1" customWidth="1"/>
    <col min="8" max="10" width="20.5703125" style="1" customWidth="1"/>
    <col min="11" max="11" width="16" style="1" customWidth="1"/>
    <col min="12" max="12" width="20.5703125" style="1" customWidth="1"/>
    <col min="13" max="13" width="21.28515625" style="1" customWidth="1"/>
    <col min="14" max="14" width="23.85546875" style="1" customWidth="1"/>
    <col min="15" max="15" width="17.85546875" style="1" customWidth="1"/>
    <col min="16" max="16" width="23.85546875" style="1" customWidth="1"/>
    <col min="17" max="17" width="86.28515625" style="1" customWidth="1"/>
    <col min="18" max="18" width="32" style="1" customWidth="1"/>
    <col min="19" max="19" width="43" style="1" customWidth="1"/>
    <col min="20" max="16384" width="9.140625" style="1"/>
  </cols>
  <sheetData>
    <row r="1" spans="1:28" s="11" customFormat="1" ht="18.75" customHeight="1">
      <c r="A1" s="17"/>
      <c r="S1" s="36" t="s">
        <v>68</v>
      </c>
    </row>
    <row r="2" spans="1:28" s="11" customFormat="1" ht="18.75" customHeight="1">
      <c r="A2" s="17"/>
      <c r="S2" s="14" t="s">
        <v>9</v>
      </c>
    </row>
    <row r="3" spans="1:28" s="11" customFormat="1" ht="18.75">
      <c r="S3" s="14" t="s">
        <v>67</v>
      </c>
    </row>
    <row r="4" spans="1:28" s="11" customFormat="1" ht="18.75" customHeight="1">
      <c r="A4" s="453" t="str">
        <f>'1. паспорт местоположение'!A5:C5</f>
        <v>Год раскрытия информации: 2020 год</v>
      </c>
      <c r="B4" s="453"/>
      <c r="C4" s="453"/>
      <c r="D4" s="453"/>
      <c r="E4" s="453"/>
      <c r="F4" s="453"/>
      <c r="G4" s="453"/>
      <c r="H4" s="453"/>
      <c r="I4" s="453"/>
      <c r="J4" s="453"/>
      <c r="K4" s="453"/>
      <c r="L4" s="453"/>
      <c r="M4" s="453"/>
      <c r="N4" s="453"/>
      <c r="O4" s="453"/>
      <c r="P4" s="453"/>
      <c r="Q4" s="453"/>
      <c r="R4" s="453"/>
      <c r="S4" s="453"/>
    </row>
    <row r="5" spans="1:28" s="11" customFormat="1" ht="15.75">
      <c r="A5" s="16"/>
    </row>
    <row r="6" spans="1:28" s="11" customFormat="1" ht="18.75">
      <c r="A6" s="457" t="s">
        <v>8</v>
      </c>
      <c r="B6" s="457"/>
      <c r="C6" s="457"/>
      <c r="D6" s="457"/>
      <c r="E6" s="457"/>
      <c r="F6" s="457"/>
      <c r="G6" s="457"/>
      <c r="H6" s="457"/>
      <c r="I6" s="457"/>
      <c r="J6" s="457"/>
      <c r="K6" s="457"/>
      <c r="L6" s="457"/>
      <c r="M6" s="457"/>
      <c r="N6" s="457"/>
      <c r="O6" s="457"/>
      <c r="P6" s="457"/>
      <c r="Q6" s="457"/>
      <c r="R6" s="457"/>
      <c r="S6" s="457"/>
      <c r="T6" s="12"/>
      <c r="U6" s="12"/>
      <c r="V6" s="12"/>
      <c r="W6" s="12"/>
      <c r="X6" s="12"/>
      <c r="Y6" s="12"/>
      <c r="Z6" s="12"/>
      <c r="AA6" s="12"/>
      <c r="AB6" s="12"/>
    </row>
    <row r="7" spans="1:28" s="11" customFormat="1" ht="18.75">
      <c r="A7" s="457"/>
      <c r="B7" s="457"/>
      <c r="C7" s="457"/>
      <c r="D7" s="457"/>
      <c r="E7" s="457"/>
      <c r="F7" s="457"/>
      <c r="G7" s="457"/>
      <c r="H7" s="457"/>
      <c r="I7" s="457"/>
      <c r="J7" s="457"/>
      <c r="K7" s="457"/>
      <c r="L7" s="457"/>
      <c r="M7" s="457"/>
      <c r="N7" s="457"/>
      <c r="O7" s="457"/>
      <c r="P7" s="457"/>
      <c r="Q7" s="457"/>
      <c r="R7" s="457"/>
      <c r="S7" s="457"/>
      <c r="T7" s="12"/>
      <c r="U7" s="12"/>
      <c r="V7" s="12"/>
      <c r="W7" s="12"/>
      <c r="X7" s="12"/>
      <c r="Y7" s="12"/>
      <c r="Z7" s="12"/>
      <c r="AA7" s="12"/>
      <c r="AB7" s="12"/>
    </row>
    <row r="8" spans="1:28" s="11" customFormat="1" ht="18.75">
      <c r="A8" s="456" t="str">
        <f>'1. паспорт местоположение'!A9:C9</f>
        <v>АО "Крымэнерго"</v>
      </c>
      <c r="B8" s="456"/>
      <c r="C8" s="456"/>
      <c r="D8" s="456"/>
      <c r="E8" s="456"/>
      <c r="F8" s="456"/>
      <c r="G8" s="456"/>
      <c r="H8" s="456"/>
      <c r="I8" s="456"/>
      <c r="J8" s="456"/>
      <c r="K8" s="456"/>
      <c r="L8" s="456"/>
      <c r="M8" s="456"/>
      <c r="N8" s="456"/>
      <c r="O8" s="456"/>
      <c r="P8" s="456"/>
      <c r="Q8" s="456"/>
      <c r="R8" s="456"/>
      <c r="S8" s="456"/>
      <c r="T8" s="12"/>
      <c r="U8" s="12"/>
      <c r="V8" s="12"/>
      <c r="W8" s="12"/>
      <c r="X8" s="12"/>
      <c r="Y8" s="12"/>
      <c r="Z8" s="12"/>
      <c r="AA8" s="12"/>
      <c r="AB8" s="12"/>
    </row>
    <row r="9" spans="1:28" s="11" customFormat="1" ht="18.75">
      <c r="A9" s="454" t="s">
        <v>7</v>
      </c>
      <c r="B9" s="454"/>
      <c r="C9" s="454"/>
      <c r="D9" s="454"/>
      <c r="E9" s="454"/>
      <c r="F9" s="454"/>
      <c r="G9" s="454"/>
      <c r="H9" s="454"/>
      <c r="I9" s="454"/>
      <c r="J9" s="454"/>
      <c r="K9" s="454"/>
      <c r="L9" s="454"/>
      <c r="M9" s="454"/>
      <c r="N9" s="454"/>
      <c r="O9" s="454"/>
      <c r="P9" s="454"/>
      <c r="Q9" s="454"/>
      <c r="R9" s="454"/>
      <c r="S9" s="454"/>
      <c r="T9" s="12"/>
      <c r="U9" s="12"/>
      <c r="V9" s="12"/>
      <c r="W9" s="12"/>
      <c r="X9" s="12"/>
      <c r="Y9" s="12"/>
      <c r="Z9" s="12"/>
      <c r="AA9" s="12"/>
      <c r="AB9" s="12"/>
    </row>
    <row r="10" spans="1:28" s="11" customFormat="1" ht="18.75">
      <c r="A10" s="457"/>
      <c r="B10" s="457"/>
      <c r="C10" s="457"/>
      <c r="D10" s="457"/>
      <c r="E10" s="457"/>
      <c r="F10" s="457"/>
      <c r="G10" s="457"/>
      <c r="H10" s="457"/>
      <c r="I10" s="457"/>
      <c r="J10" s="457"/>
      <c r="K10" s="457"/>
      <c r="L10" s="457"/>
      <c r="M10" s="457"/>
      <c r="N10" s="457"/>
      <c r="O10" s="457"/>
      <c r="P10" s="457"/>
      <c r="Q10" s="457"/>
      <c r="R10" s="457"/>
      <c r="S10" s="457"/>
      <c r="T10" s="12"/>
      <c r="U10" s="12"/>
      <c r="V10" s="12"/>
      <c r="W10" s="12"/>
      <c r="X10" s="12"/>
      <c r="Y10" s="12"/>
      <c r="Z10" s="12"/>
      <c r="AA10" s="12"/>
      <c r="AB10" s="12"/>
    </row>
    <row r="11" spans="1:28" s="11" customFormat="1" ht="18.75">
      <c r="A11" s="456" t="str">
        <f>'1. паспорт местоположение'!A12:C12</f>
        <v>J1101008</v>
      </c>
      <c r="B11" s="456"/>
      <c r="C11" s="456"/>
      <c r="D11" s="456"/>
      <c r="E11" s="456"/>
      <c r="F11" s="456"/>
      <c r="G11" s="456"/>
      <c r="H11" s="456"/>
      <c r="I11" s="456"/>
      <c r="J11" s="456"/>
      <c r="K11" s="456"/>
      <c r="L11" s="456"/>
      <c r="M11" s="456"/>
      <c r="N11" s="456"/>
      <c r="O11" s="456"/>
      <c r="P11" s="456"/>
      <c r="Q11" s="456"/>
      <c r="R11" s="456"/>
      <c r="S11" s="456"/>
      <c r="T11" s="12"/>
      <c r="U11" s="12"/>
      <c r="V11" s="12"/>
      <c r="W11" s="12"/>
      <c r="X11" s="12"/>
      <c r="Y11" s="12"/>
      <c r="Z11" s="12"/>
      <c r="AA11" s="12"/>
      <c r="AB11" s="12"/>
    </row>
    <row r="12" spans="1:28" s="11" customFormat="1" ht="18.75">
      <c r="A12" s="454" t="s">
        <v>6</v>
      </c>
      <c r="B12" s="454"/>
      <c r="C12" s="454"/>
      <c r="D12" s="454"/>
      <c r="E12" s="454"/>
      <c r="F12" s="454"/>
      <c r="G12" s="454"/>
      <c r="H12" s="454"/>
      <c r="I12" s="454"/>
      <c r="J12" s="454"/>
      <c r="K12" s="454"/>
      <c r="L12" s="454"/>
      <c r="M12" s="454"/>
      <c r="N12" s="454"/>
      <c r="O12" s="454"/>
      <c r="P12" s="454"/>
      <c r="Q12" s="454"/>
      <c r="R12" s="454"/>
      <c r="S12" s="454"/>
      <c r="T12" s="12"/>
      <c r="U12" s="12"/>
      <c r="V12" s="12"/>
      <c r="W12" s="12"/>
      <c r="X12" s="12"/>
      <c r="Y12" s="12"/>
      <c r="Z12" s="12"/>
      <c r="AA12" s="12"/>
      <c r="AB12" s="12"/>
    </row>
    <row r="13" spans="1:28" s="8" customFormat="1" ht="15.75" customHeight="1">
      <c r="A13" s="461"/>
      <c r="B13" s="461"/>
      <c r="C13" s="461"/>
      <c r="D13" s="461"/>
      <c r="E13" s="461"/>
      <c r="F13" s="461"/>
      <c r="G13" s="461"/>
      <c r="H13" s="461"/>
      <c r="I13" s="461"/>
      <c r="J13" s="461"/>
      <c r="K13" s="461"/>
      <c r="L13" s="461"/>
      <c r="M13" s="461"/>
      <c r="N13" s="461"/>
      <c r="O13" s="461"/>
      <c r="P13" s="461"/>
      <c r="Q13" s="461"/>
      <c r="R13" s="461"/>
      <c r="S13" s="461"/>
      <c r="T13" s="9"/>
      <c r="U13" s="9"/>
      <c r="V13" s="9"/>
      <c r="W13" s="9"/>
      <c r="X13" s="9"/>
      <c r="Y13" s="9"/>
      <c r="Z13" s="9"/>
      <c r="AA13" s="9"/>
      <c r="AB13" s="9"/>
    </row>
    <row r="14" spans="1:28" s="3" customFormat="1" ht="18.75">
      <c r="A14" s="456" t="str">
        <f>'1. паспорт местоположение'!A15:C15</f>
        <v>Строительство на  ПС 110 кВ Лучистое  источников реактивной мощности 25 Мвар (в том числе проектно-изыскательские работы)</v>
      </c>
      <c r="B14" s="456"/>
      <c r="C14" s="456"/>
      <c r="D14" s="456"/>
      <c r="E14" s="456"/>
      <c r="F14" s="456"/>
      <c r="G14" s="456"/>
      <c r="H14" s="456"/>
      <c r="I14" s="456"/>
      <c r="J14" s="456"/>
      <c r="K14" s="456"/>
      <c r="L14" s="456"/>
      <c r="M14" s="456"/>
      <c r="N14" s="456"/>
      <c r="O14" s="456"/>
      <c r="P14" s="456"/>
      <c r="Q14" s="456"/>
      <c r="R14" s="456"/>
      <c r="S14" s="456"/>
      <c r="T14" s="7"/>
      <c r="U14" s="7"/>
      <c r="V14" s="7"/>
      <c r="W14" s="7"/>
      <c r="X14" s="7"/>
      <c r="Y14" s="7"/>
      <c r="Z14" s="7"/>
      <c r="AA14" s="7"/>
      <c r="AB14" s="7"/>
    </row>
    <row r="15" spans="1:28" s="3" customFormat="1" ht="15" customHeight="1">
      <c r="A15" s="454" t="s">
        <v>5</v>
      </c>
      <c r="B15" s="454"/>
      <c r="C15" s="454"/>
      <c r="D15" s="454"/>
      <c r="E15" s="454"/>
      <c r="F15" s="454"/>
      <c r="G15" s="454"/>
      <c r="H15" s="454"/>
      <c r="I15" s="454"/>
      <c r="J15" s="454"/>
      <c r="K15" s="454"/>
      <c r="L15" s="454"/>
      <c r="M15" s="454"/>
      <c r="N15" s="454"/>
      <c r="O15" s="454"/>
      <c r="P15" s="454"/>
      <c r="Q15" s="454"/>
      <c r="R15" s="454"/>
      <c r="S15" s="454"/>
      <c r="T15" s="5"/>
      <c r="U15" s="5"/>
      <c r="V15" s="5"/>
      <c r="W15" s="5"/>
      <c r="X15" s="5"/>
      <c r="Y15" s="5"/>
      <c r="Z15" s="5"/>
      <c r="AA15" s="5"/>
      <c r="AB15" s="5"/>
    </row>
    <row r="16" spans="1:28" s="3" customFormat="1" ht="15" customHeight="1">
      <c r="A16" s="462"/>
      <c r="B16" s="462"/>
      <c r="C16" s="462"/>
      <c r="D16" s="462"/>
      <c r="E16" s="462"/>
      <c r="F16" s="462"/>
      <c r="G16" s="462"/>
      <c r="H16" s="462"/>
      <c r="I16" s="462"/>
      <c r="J16" s="462"/>
      <c r="K16" s="462"/>
      <c r="L16" s="462"/>
      <c r="M16" s="462"/>
      <c r="N16" s="462"/>
      <c r="O16" s="462"/>
      <c r="P16" s="462"/>
      <c r="Q16" s="462"/>
      <c r="R16" s="462"/>
      <c r="S16" s="462"/>
      <c r="T16" s="4"/>
      <c r="U16" s="4"/>
      <c r="V16" s="4"/>
      <c r="W16" s="4"/>
      <c r="X16" s="4"/>
      <c r="Y16" s="4"/>
    </row>
    <row r="17" spans="1:28" s="3" customFormat="1" ht="45.75" customHeight="1">
      <c r="A17" s="455" t="s">
        <v>387</v>
      </c>
      <c r="B17" s="455"/>
      <c r="C17" s="455"/>
      <c r="D17" s="455"/>
      <c r="E17" s="455"/>
      <c r="F17" s="455"/>
      <c r="G17" s="455"/>
      <c r="H17" s="455"/>
      <c r="I17" s="455"/>
      <c r="J17" s="455"/>
      <c r="K17" s="455"/>
      <c r="L17" s="455"/>
      <c r="M17" s="455"/>
      <c r="N17" s="455"/>
      <c r="O17" s="455"/>
      <c r="P17" s="455"/>
      <c r="Q17" s="455"/>
      <c r="R17" s="455"/>
      <c r="S17" s="455"/>
      <c r="T17" s="6"/>
      <c r="U17" s="6"/>
      <c r="V17" s="6"/>
      <c r="W17" s="6"/>
      <c r="X17" s="6"/>
      <c r="Y17" s="6"/>
      <c r="Z17" s="6"/>
      <c r="AA17" s="6"/>
      <c r="AB17" s="6"/>
    </row>
    <row r="18" spans="1:28" s="3" customFormat="1" ht="15" customHeight="1">
      <c r="A18" s="463"/>
      <c r="B18" s="463"/>
      <c r="C18" s="463"/>
      <c r="D18" s="463"/>
      <c r="E18" s="463"/>
      <c r="F18" s="463"/>
      <c r="G18" s="463"/>
      <c r="H18" s="463"/>
      <c r="I18" s="463"/>
      <c r="J18" s="463"/>
      <c r="K18" s="463"/>
      <c r="L18" s="463"/>
      <c r="M18" s="463"/>
      <c r="N18" s="463"/>
      <c r="O18" s="463"/>
      <c r="P18" s="463"/>
      <c r="Q18" s="463"/>
      <c r="R18" s="463"/>
      <c r="S18" s="463"/>
      <c r="T18" s="4"/>
      <c r="U18" s="4"/>
      <c r="V18" s="4"/>
      <c r="W18" s="4"/>
      <c r="X18" s="4"/>
      <c r="Y18" s="4"/>
    </row>
    <row r="19" spans="1:28" s="3" customFormat="1" ht="54" customHeight="1">
      <c r="A19" s="458" t="s">
        <v>4</v>
      </c>
      <c r="B19" s="458" t="s">
        <v>498</v>
      </c>
      <c r="C19" s="459" t="s">
        <v>285</v>
      </c>
      <c r="D19" s="458" t="s">
        <v>284</v>
      </c>
      <c r="E19" s="458" t="s">
        <v>95</v>
      </c>
      <c r="F19" s="458" t="s">
        <v>94</v>
      </c>
      <c r="G19" s="458" t="s">
        <v>280</v>
      </c>
      <c r="H19" s="458" t="s">
        <v>93</v>
      </c>
      <c r="I19" s="458" t="s">
        <v>92</v>
      </c>
      <c r="J19" s="458" t="s">
        <v>91</v>
      </c>
      <c r="K19" s="458" t="s">
        <v>90</v>
      </c>
      <c r="L19" s="458" t="s">
        <v>89</v>
      </c>
      <c r="M19" s="458" t="s">
        <v>88</v>
      </c>
      <c r="N19" s="458" t="s">
        <v>87</v>
      </c>
      <c r="O19" s="458" t="s">
        <v>86</v>
      </c>
      <c r="P19" s="458" t="s">
        <v>85</v>
      </c>
      <c r="Q19" s="458" t="s">
        <v>283</v>
      </c>
      <c r="R19" s="458"/>
      <c r="S19" s="458" t="s">
        <v>502</v>
      </c>
      <c r="T19" s="4"/>
      <c r="U19" s="4"/>
      <c r="V19" s="4"/>
      <c r="W19" s="4"/>
      <c r="X19" s="4"/>
      <c r="Y19" s="4"/>
    </row>
    <row r="20" spans="1:28" s="3" customFormat="1" ht="192" customHeight="1">
      <c r="A20" s="458"/>
      <c r="B20" s="458"/>
      <c r="C20" s="460"/>
      <c r="D20" s="458"/>
      <c r="E20" s="458"/>
      <c r="F20" s="458"/>
      <c r="G20" s="458"/>
      <c r="H20" s="458"/>
      <c r="I20" s="458"/>
      <c r="J20" s="458"/>
      <c r="K20" s="458"/>
      <c r="L20" s="458"/>
      <c r="M20" s="458"/>
      <c r="N20" s="458"/>
      <c r="O20" s="458"/>
      <c r="P20" s="458"/>
      <c r="Q20" s="120" t="s">
        <v>281</v>
      </c>
      <c r="R20" s="121" t="s">
        <v>282</v>
      </c>
      <c r="S20" s="458"/>
      <c r="T20" s="25"/>
      <c r="U20" s="25"/>
      <c r="V20" s="25"/>
      <c r="W20" s="25"/>
      <c r="X20" s="25"/>
      <c r="Y20" s="25"/>
      <c r="Z20" s="24"/>
      <c r="AA20" s="24"/>
      <c r="AB20" s="24"/>
    </row>
    <row r="21" spans="1:28" s="3" customFormat="1" ht="20.25">
      <c r="A21" s="120">
        <v>1</v>
      </c>
      <c r="B21" s="122">
        <v>2</v>
      </c>
      <c r="C21" s="120">
        <v>3</v>
      </c>
      <c r="D21" s="122">
        <v>4</v>
      </c>
      <c r="E21" s="120">
        <v>5</v>
      </c>
      <c r="F21" s="122">
        <v>6</v>
      </c>
      <c r="G21" s="120">
        <v>7</v>
      </c>
      <c r="H21" s="122">
        <v>8</v>
      </c>
      <c r="I21" s="120">
        <v>9</v>
      </c>
      <c r="J21" s="122">
        <v>10</v>
      </c>
      <c r="K21" s="120">
        <v>11</v>
      </c>
      <c r="L21" s="122">
        <v>12</v>
      </c>
      <c r="M21" s="120">
        <v>13</v>
      </c>
      <c r="N21" s="122">
        <v>14</v>
      </c>
      <c r="O21" s="120">
        <v>15</v>
      </c>
      <c r="P21" s="122">
        <v>16</v>
      </c>
      <c r="Q21" s="120">
        <v>17</v>
      </c>
      <c r="R21" s="122">
        <v>18</v>
      </c>
      <c r="S21" s="120">
        <v>19</v>
      </c>
      <c r="T21" s="25"/>
      <c r="U21" s="25"/>
      <c r="V21" s="25"/>
      <c r="W21" s="25"/>
      <c r="X21" s="25"/>
      <c r="Y21" s="25"/>
      <c r="Z21" s="24"/>
      <c r="AA21" s="24"/>
      <c r="AB21" s="24"/>
    </row>
    <row r="22" spans="1:28" s="3" customFormat="1" ht="174" customHeight="1">
      <c r="A22" s="320">
        <v>1</v>
      </c>
      <c r="B22" s="122" t="s">
        <v>457</v>
      </c>
      <c r="C22" s="122" t="s">
        <v>457</v>
      </c>
      <c r="D22" s="122" t="s">
        <v>457</v>
      </c>
      <c r="E22" s="122" t="s">
        <v>457</v>
      </c>
      <c r="F22" s="122" t="s">
        <v>457</v>
      </c>
      <c r="G22" s="122" t="s">
        <v>457</v>
      </c>
      <c r="H22" s="122" t="s">
        <v>457</v>
      </c>
      <c r="I22" s="122" t="s">
        <v>457</v>
      </c>
      <c r="J22" s="122" t="s">
        <v>457</v>
      </c>
      <c r="K22" s="122" t="s">
        <v>457</v>
      </c>
      <c r="L22" s="122" t="s">
        <v>457</v>
      </c>
      <c r="M22" s="41" t="s">
        <v>457</v>
      </c>
      <c r="N22" s="41" t="s">
        <v>457</v>
      </c>
      <c r="O22" s="41" t="s">
        <v>457</v>
      </c>
      <c r="P22" s="41" t="s">
        <v>457</v>
      </c>
      <c r="Q22" s="122" t="s">
        <v>457</v>
      </c>
      <c r="R22" s="122" t="s">
        <v>457</v>
      </c>
      <c r="S22" s="122" t="s">
        <v>457</v>
      </c>
      <c r="T22" s="25"/>
      <c r="U22" s="25"/>
      <c r="V22" s="25"/>
      <c r="W22" s="25"/>
      <c r="X22" s="25"/>
      <c r="Y22" s="25"/>
      <c r="Z22" s="24"/>
      <c r="AA22" s="24"/>
      <c r="AB22" s="24"/>
    </row>
    <row r="23" spans="1:28" s="3" customFormat="1" ht="32.25" customHeight="1">
      <c r="A23" s="38">
        <v>2</v>
      </c>
      <c r="B23" s="41"/>
      <c r="C23" s="41"/>
      <c r="D23" s="122"/>
      <c r="E23" s="41"/>
      <c r="F23" s="41"/>
      <c r="G23" s="41"/>
      <c r="H23" s="41"/>
      <c r="I23" s="41"/>
      <c r="J23" s="41"/>
      <c r="K23" s="41"/>
      <c r="L23" s="41"/>
      <c r="M23" s="41"/>
      <c r="N23" s="41"/>
      <c r="O23" s="41"/>
      <c r="P23" s="41"/>
      <c r="Q23" s="41"/>
      <c r="R23" s="105"/>
      <c r="S23" s="42"/>
      <c r="T23" s="25"/>
      <c r="U23" s="25"/>
      <c r="V23" s="25"/>
      <c r="W23" s="25"/>
      <c r="X23" s="25"/>
      <c r="Y23" s="25"/>
      <c r="Z23" s="24"/>
      <c r="AA23" s="24"/>
      <c r="AB23" s="24"/>
    </row>
    <row r="24" spans="1:28" ht="20.25" customHeight="1">
      <c r="A24" s="87"/>
      <c r="B24" s="41" t="s">
        <v>279</v>
      </c>
      <c r="C24" s="41"/>
      <c r="D24" s="41"/>
      <c r="E24" s="87"/>
      <c r="F24" s="87"/>
      <c r="G24" s="87"/>
      <c r="H24" s="87"/>
      <c r="I24" s="87"/>
      <c r="J24" s="87"/>
      <c r="K24" s="87"/>
      <c r="L24" s="87"/>
      <c r="M24" s="87"/>
      <c r="N24" s="87"/>
      <c r="O24" s="87"/>
      <c r="P24" s="87"/>
      <c r="Q24" s="88"/>
      <c r="R24" s="2"/>
      <c r="S24" s="2"/>
      <c r="T24" s="21"/>
      <c r="U24" s="21"/>
      <c r="V24" s="21"/>
      <c r="W24" s="21"/>
      <c r="X24" s="21"/>
      <c r="Y24" s="21"/>
      <c r="Z24" s="21"/>
      <c r="AA24" s="21"/>
      <c r="AB24" s="21"/>
    </row>
    <row r="25" spans="1:28">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row>
    <row r="26" spans="1:28">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row>
    <row r="27" spans="1:28">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row>
    <row r="28" spans="1:28">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row>
    <row r="29" spans="1:28">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row>
    <row r="30" spans="1:28">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row>
    <row r="31" spans="1:28">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row>
    <row r="32" spans="1:28">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row>
    <row r="33" spans="1:28">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row>
    <row r="34" spans="1:28">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row>
    <row r="35" spans="1:28">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row>
    <row r="36" spans="1:28">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row>
    <row r="37" spans="1:28">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row>
    <row r="38" spans="1:28">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row>
    <row r="39" spans="1:28">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row>
    <row r="40" spans="1:28">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row>
    <row r="41" spans="1:28">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row>
    <row r="42" spans="1:28">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row>
    <row r="43" spans="1:28">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row>
    <row r="44" spans="1:28">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row>
    <row r="45" spans="1:28">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row>
    <row r="46" spans="1:28">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row>
    <row r="47" spans="1:28">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row>
    <row r="48" spans="1:28">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row>
    <row r="49" spans="1:28">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row>
    <row r="50" spans="1:28">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row>
    <row r="51" spans="1:28">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row>
    <row r="52" spans="1:28">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row>
    <row r="53" spans="1:28">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row>
    <row r="54" spans="1:28">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row>
    <row r="55" spans="1:28">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row>
    <row r="56" spans="1:28">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row>
    <row r="57" spans="1:28">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row>
    <row r="58" spans="1:28">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row>
    <row r="59" spans="1:28">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row>
    <row r="60" spans="1:28">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row>
    <row r="61" spans="1:28">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row>
    <row r="62" spans="1:28">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row>
    <row r="63" spans="1:28">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row>
    <row r="64" spans="1:28">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row>
    <row r="65" spans="1:28">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row>
    <row r="66" spans="1:28">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row>
    <row r="67" spans="1:28">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row>
    <row r="68" spans="1:28">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row>
    <row r="69" spans="1:28">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row>
    <row r="70" spans="1:28">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row>
    <row r="71" spans="1:28">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row>
    <row r="72" spans="1:28">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row>
    <row r="73" spans="1:28">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row>
    <row r="74" spans="1:28">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row>
    <row r="75" spans="1:28">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row>
    <row r="76" spans="1:28">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row>
    <row r="77" spans="1:28">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row>
    <row r="78" spans="1:28">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row>
    <row r="79" spans="1:28">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row>
    <row r="80" spans="1:28">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row>
    <row r="81" spans="1:28">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row>
    <row r="82" spans="1:28">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row>
    <row r="83" spans="1:28">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row>
    <row r="84" spans="1:28">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row>
    <row r="85" spans="1:28">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row>
    <row r="86" spans="1:28">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row>
    <row r="87" spans="1:28">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row>
    <row r="88" spans="1:28">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row>
    <row r="89" spans="1:28">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row>
    <row r="90" spans="1:28">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row>
    <row r="91" spans="1:28">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row>
    <row r="92" spans="1:28">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row>
    <row r="93" spans="1:28">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row>
    <row r="94" spans="1:28">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row>
    <row r="95" spans="1:28">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row>
    <row r="96" spans="1:28">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row>
    <row r="97" spans="1:28">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row>
    <row r="98" spans="1:28">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row>
    <row r="99" spans="1:28">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row>
    <row r="100" spans="1:28">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row>
    <row r="101" spans="1:28">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row>
    <row r="102" spans="1:28">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row>
    <row r="103" spans="1:28">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row>
    <row r="104" spans="1:28">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row>
    <row r="105" spans="1:28">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row>
    <row r="106" spans="1:28">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row>
    <row r="107" spans="1:28">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row>
    <row r="108" spans="1:28">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row>
    <row r="109" spans="1:28">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row>
    <row r="110" spans="1:28">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row>
    <row r="111" spans="1:28">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row>
    <row r="112" spans="1:28">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row>
    <row r="113" spans="1:28">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row>
    <row r="114" spans="1:28">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row>
    <row r="115" spans="1:28">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row>
    <row r="116" spans="1:28">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row>
    <row r="117" spans="1:28">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row>
    <row r="118" spans="1:28">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row>
    <row r="119" spans="1:28">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row>
    <row r="120" spans="1:28">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row>
    <row r="121" spans="1:28">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row>
    <row r="122" spans="1:28">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row>
    <row r="123" spans="1:28">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row>
    <row r="124" spans="1:28">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row>
    <row r="125" spans="1:28">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row>
    <row r="126" spans="1:28">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row>
    <row r="127" spans="1:28">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row>
    <row r="128" spans="1:28">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row>
    <row r="129" spans="1:28">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row>
    <row r="130" spans="1:28">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row>
    <row r="131" spans="1:28">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row>
    <row r="132" spans="1:28">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row>
    <row r="133" spans="1:28">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row>
    <row r="134" spans="1:28">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row>
    <row r="135" spans="1:28">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row>
    <row r="136" spans="1:28">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row>
    <row r="137" spans="1:28">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row>
    <row r="138" spans="1:28">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row>
    <row r="139" spans="1:28">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row>
    <row r="140" spans="1:28">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row>
    <row r="141" spans="1:28">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row>
    <row r="142" spans="1:28">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row>
    <row r="143" spans="1:28">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row>
    <row r="144" spans="1:28">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row>
    <row r="145" spans="1:28">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row>
    <row r="146" spans="1:28">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row>
    <row r="147" spans="1:28">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row>
    <row r="148" spans="1:28">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row>
    <row r="149" spans="1:28">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row>
    <row r="150" spans="1:28">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row>
    <row r="151" spans="1:28">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row>
    <row r="152" spans="1:28">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row>
    <row r="153" spans="1:28">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row>
    <row r="154" spans="1:28">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row>
    <row r="155" spans="1:28">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row>
    <row r="156" spans="1:28">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row>
    <row r="157" spans="1:28">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row>
    <row r="158" spans="1:28">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row>
    <row r="159" spans="1:28">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row>
    <row r="160" spans="1:28">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row>
    <row r="161" spans="1:28">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row>
    <row r="162" spans="1:28">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row>
    <row r="163" spans="1:28">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row>
    <row r="164" spans="1:28">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row>
    <row r="165" spans="1:28">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row>
    <row r="166" spans="1:28">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row>
    <row r="167" spans="1:28">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row>
    <row r="168" spans="1:28">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row>
    <row r="169" spans="1:28">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row>
    <row r="170" spans="1:28">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row>
    <row r="171" spans="1:28">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row>
    <row r="172" spans="1:28">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row>
    <row r="173" spans="1:28">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row>
    <row r="174" spans="1:28">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row>
    <row r="175" spans="1:28">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row>
    <row r="176" spans="1:28">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row>
    <row r="177" spans="1:28">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row>
    <row r="178" spans="1:28">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row>
    <row r="179" spans="1:28">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row>
    <row r="180" spans="1:28">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row>
    <row r="181" spans="1:28">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row>
    <row r="182" spans="1:28">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row>
    <row r="183" spans="1:28">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row>
    <row r="184" spans="1:28">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row>
    <row r="185" spans="1:28">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row>
    <row r="186" spans="1:28">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row>
    <row r="187" spans="1:28">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row>
    <row r="188" spans="1:28">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row>
    <row r="189" spans="1:28">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row>
    <row r="190" spans="1:28">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row>
    <row r="191" spans="1:28">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row>
    <row r="192" spans="1:28">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row>
    <row r="193" spans="1:28">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row>
    <row r="194" spans="1:28">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row>
    <row r="195" spans="1:28">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row>
    <row r="196" spans="1:28">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row>
    <row r="197" spans="1:28">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row>
    <row r="198" spans="1:28">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row>
    <row r="199" spans="1:28">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row>
    <row r="200" spans="1:28">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row>
    <row r="201" spans="1:28">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row>
    <row r="202" spans="1:28">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row>
    <row r="203" spans="1:28">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row>
    <row r="204" spans="1:28">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row>
    <row r="205" spans="1:28">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row>
    <row r="206" spans="1:28">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row>
    <row r="207" spans="1:28">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row>
    <row r="208" spans="1:28">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row>
    <row r="209" spans="1:28">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row>
    <row r="210" spans="1:28">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row>
    <row r="211" spans="1:28">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row>
    <row r="212" spans="1:28">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row>
    <row r="213" spans="1:28">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row>
    <row r="214" spans="1:28">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row>
    <row r="215" spans="1:28">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row>
    <row r="216" spans="1:28">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row>
    <row r="217" spans="1:28">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row>
    <row r="218" spans="1:28">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row>
    <row r="219" spans="1:28">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row>
    <row r="220" spans="1:28">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row>
    <row r="221" spans="1:28">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row>
    <row r="222" spans="1:28">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row>
    <row r="223" spans="1:28">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row>
    <row r="224" spans="1:28">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row>
    <row r="225" spans="1:28">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row>
    <row r="226" spans="1:28">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row>
    <row r="227" spans="1:28">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row>
    <row r="228" spans="1:28">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row>
    <row r="229" spans="1:28">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row>
    <row r="230" spans="1:28">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row>
    <row r="231" spans="1:28">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row>
    <row r="232" spans="1:28">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row>
    <row r="233" spans="1:28">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row>
    <row r="234" spans="1:28">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row>
    <row r="235" spans="1:28">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row>
    <row r="236" spans="1:28">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row>
    <row r="237" spans="1:28">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row>
    <row r="238" spans="1:28">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row>
    <row r="239" spans="1:28">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row>
    <row r="240" spans="1:28">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row>
    <row r="241" spans="1:28">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row>
    <row r="242" spans="1:28">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row>
    <row r="243" spans="1:28">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row>
    <row r="244" spans="1:28">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row>
    <row r="245" spans="1:28">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row>
    <row r="246" spans="1:28">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row>
    <row r="247" spans="1:28">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row>
    <row r="248" spans="1:28">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row>
    <row r="249" spans="1:28">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row>
    <row r="250" spans="1:28">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row>
    <row r="251" spans="1:28">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row>
    <row r="252" spans="1:28">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row>
    <row r="253" spans="1:28">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row>
    <row r="254" spans="1:28">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row>
    <row r="255" spans="1:28">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row>
    <row r="256" spans="1:28">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row>
    <row r="257" spans="1:28">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row>
    <row r="258" spans="1:28">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row>
    <row r="259" spans="1:28">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row>
    <row r="260" spans="1:28">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row>
    <row r="261" spans="1:28">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row>
    <row r="262" spans="1:28">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row>
    <row r="263" spans="1:28">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row>
    <row r="264" spans="1:28">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row>
    <row r="265" spans="1:28">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row>
    <row r="266" spans="1:28">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row>
    <row r="267" spans="1:28">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row>
    <row r="268" spans="1:28">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row>
    <row r="269" spans="1:28">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row>
    <row r="270" spans="1:28">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row>
    <row r="271" spans="1:28">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row>
    <row r="272" spans="1:28">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row>
    <row r="273" spans="1:28">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row>
    <row r="274" spans="1:28">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row>
    <row r="275" spans="1:28">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row>
    <row r="276" spans="1:28">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row>
    <row r="277" spans="1:28">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row>
    <row r="278" spans="1:28">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row>
    <row r="279" spans="1:28">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row>
    <row r="280" spans="1:28">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row>
    <row r="281" spans="1:28">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row>
    <row r="282" spans="1:28">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row>
    <row r="283" spans="1:28">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row>
    <row r="284" spans="1:28">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row>
    <row r="285" spans="1:28">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row>
    <row r="286" spans="1:28">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row>
    <row r="287" spans="1:28">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row>
    <row r="288" spans="1:28">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row>
    <row r="289" spans="1:28">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row>
    <row r="290" spans="1:28">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row>
    <row r="291" spans="1:28">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row>
    <row r="292" spans="1:28">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row>
    <row r="293" spans="1:28">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row>
    <row r="294" spans="1:28">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row>
    <row r="295" spans="1:28">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row>
    <row r="296" spans="1:28">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row>
    <row r="297" spans="1:28">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row>
    <row r="298" spans="1:28">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row>
    <row r="299" spans="1:28">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row>
    <row r="300" spans="1:28">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row>
    <row r="301" spans="1:28">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row>
    <row r="302" spans="1:28">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row>
    <row r="303" spans="1:28">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row>
    <row r="304" spans="1:28">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row>
    <row r="305" spans="1:28">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row>
    <row r="306" spans="1:28">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row>
    <row r="307" spans="1:28">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row>
    <row r="308" spans="1:28">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row>
    <row r="309" spans="1:28">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row>
    <row r="310" spans="1:28">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row>
    <row r="311" spans="1:28">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row>
    <row r="312" spans="1:28">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row>
    <row r="313" spans="1:28">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row>
    <row r="314" spans="1:28">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row>
    <row r="315" spans="1:28">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row>
    <row r="316" spans="1:28">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row>
    <row r="317" spans="1:28">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row>
    <row r="318" spans="1:28">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row>
    <row r="319" spans="1:28">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row>
    <row r="320" spans="1:28">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row>
    <row r="321" spans="1:28">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row>
    <row r="322" spans="1:28">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row>
    <row r="323" spans="1:28">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row>
    <row r="324" spans="1:28">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row>
    <row r="325" spans="1:28">
      <c r="A325" s="21"/>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row>
    <row r="326" spans="1:28">
      <c r="A326" s="21"/>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row>
    <row r="327" spans="1:28">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row>
    <row r="328" spans="1:28">
      <c r="A328" s="21"/>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c r="AA328" s="21"/>
      <c r="AB328" s="21"/>
    </row>
    <row r="329" spans="1:28">
      <c r="A329" s="21"/>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c r="AA329" s="21"/>
      <c r="AB329" s="21"/>
    </row>
    <row r="330" spans="1:28">
      <c r="A330" s="21"/>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c r="AA330" s="21"/>
      <c r="AB330" s="21"/>
    </row>
    <row r="331" spans="1:28">
      <c r="A331" s="21"/>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c r="AA331" s="21"/>
      <c r="AB331" s="21"/>
    </row>
    <row r="332" spans="1:28">
      <c r="A332" s="21"/>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c r="AA332" s="21"/>
      <c r="AB332" s="21"/>
    </row>
    <row r="333" spans="1:28">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row>
    <row r="334" spans="1:28">
      <c r="A334" s="21"/>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row>
    <row r="335" spans="1:28">
      <c r="A335" s="21"/>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c r="AA335" s="21"/>
      <c r="AB335" s="21"/>
    </row>
    <row r="336" spans="1:28">
      <c r="A336" s="21"/>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c r="AA336" s="21"/>
      <c r="AB336" s="21"/>
    </row>
    <row r="337" spans="1:28">
      <c r="A337" s="21"/>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c r="AA337" s="21"/>
      <c r="AB337" s="21"/>
    </row>
    <row r="338" spans="1:28">
      <c r="A338" s="21"/>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c r="AA338" s="21"/>
      <c r="AB338" s="21"/>
    </row>
    <row r="339" spans="1:28">
      <c r="A339" s="21"/>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c r="AA339" s="21"/>
      <c r="AB339" s="21"/>
    </row>
    <row r="340" spans="1:28">
      <c r="A340" s="21"/>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c r="AA340" s="21"/>
      <c r="AB340" s="21"/>
    </row>
    <row r="341" spans="1:28">
      <c r="A341" s="21"/>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c r="AA341" s="21"/>
      <c r="AB341" s="21"/>
    </row>
    <row r="342" spans="1:28">
      <c r="A342" s="21"/>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c r="AA342" s="21"/>
      <c r="AB342" s="21"/>
    </row>
    <row r="343" spans="1:28">
      <c r="A343" s="21"/>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c r="AA343" s="21"/>
      <c r="AB343" s="21"/>
    </row>
    <row r="344" spans="1:28">
      <c r="A344" s="21"/>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c r="AA344" s="21"/>
      <c r="AB344" s="21"/>
    </row>
    <row r="345" spans="1:28">
      <c r="A345" s="21"/>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c r="AA345" s="21"/>
      <c r="AB345" s="21"/>
    </row>
    <row r="346" spans="1:28">
      <c r="A346" s="21"/>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c r="AA346" s="21"/>
      <c r="AB346" s="21"/>
    </row>
    <row r="347" spans="1:28">
      <c r="A347" s="21"/>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row>
    <row r="348" spans="1:28">
      <c r="A348" s="21"/>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c r="AA348" s="21"/>
      <c r="AB348" s="21"/>
    </row>
    <row r="349" spans="1:28">
      <c r="A349" s="21"/>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c r="AA349" s="21"/>
      <c r="AB349" s="21"/>
    </row>
    <row r="350" spans="1:28">
      <c r="A350" s="21"/>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c r="AA350" s="21"/>
      <c r="AB350" s="21"/>
    </row>
    <row r="351" spans="1:28">
      <c r="A351" s="21"/>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c r="AA351" s="21"/>
      <c r="AB351" s="21"/>
    </row>
    <row r="352" spans="1:28">
      <c r="A352" s="21"/>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c r="AA352" s="21"/>
      <c r="AB352" s="21"/>
    </row>
    <row r="353" spans="1:28">
      <c r="A353" s="21"/>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c r="AA353" s="21"/>
      <c r="AB353" s="21"/>
    </row>
    <row r="354" spans="1:28">
      <c r="A354" s="21"/>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row>
    <row r="355" spans="1:28">
      <c r="A355" s="21"/>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c r="AA355" s="21"/>
      <c r="AB355" s="21"/>
    </row>
    <row r="356" spans="1:28">
      <c r="A356" s="21"/>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c r="AA356" s="21"/>
      <c r="AB356" s="21"/>
    </row>
    <row r="357" spans="1:28">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row>
    <row r="358" spans="1:28">
      <c r="A358" s="21"/>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c r="AA358" s="21"/>
      <c r="AB358" s="21"/>
    </row>
    <row r="359" spans="1:28">
      <c r="A359" s="21"/>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c r="AA359" s="21"/>
      <c r="AB359" s="21"/>
    </row>
    <row r="360" spans="1:28">
      <c r="A360" s="21"/>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c r="AA360" s="21"/>
      <c r="AB360" s="21"/>
    </row>
    <row r="361" spans="1:28">
      <c r="A361" s="21"/>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c r="AA361" s="21"/>
      <c r="AB361" s="21"/>
    </row>
  </sheetData>
  <mergeCells count="32">
    <mergeCell ref="A14:S14"/>
    <mergeCell ref="A15:S15"/>
    <mergeCell ref="A16:S16"/>
    <mergeCell ref="A17:S17"/>
    <mergeCell ref="A18:S18"/>
    <mergeCell ref="A9:S9"/>
    <mergeCell ref="A10:S10"/>
    <mergeCell ref="A11:S11"/>
    <mergeCell ref="A12:S12"/>
    <mergeCell ref="A13:S13"/>
    <mergeCell ref="A4:S4"/>
    <mergeCell ref="A6:S6"/>
    <mergeCell ref="A7:S7"/>
    <mergeCell ref="A8:S8"/>
    <mergeCell ref="E19:E20"/>
    <mergeCell ref="B19:B20"/>
    <mergeCell ref="A19:A20"/>
    <mergeCell ref="D19:D20"/>
    <mergeCell ref="C19:C20"/>
    <mergeCell ref="K19:K20"/>
    <mergeCell ref="J19:J20"/>
    <mergeCell ref="I19:I20"/>
    <mergeCell ref="G19:G20"/>
    <mergeCell ref="F19:F20"/>
    <mergeCell ref="S19:S20"/>
    <mergeCell ref="H19:H20"/>
    <mergeCell ref="L19:L20"/>
    <mergeCell ref="Q19:R19"/>
    <mergeCell ref="P19:P20"/>
    <mergeCell ref="O19:O20"/>
    <mergeCell ref="N19:N20"/>
    <mergeCell ref="M19:M20"/>
  </mergeCells>
  <pageMargins left="0" right="0" top="0.74803149606299213" bottom="0.74803149606299213" header="0.31496062992125984" footer="0.31496062992125984"/>
  <pageSetup paperSize="9" scale="23" orientation="landscape" horizontalDpi="4294967294" verticalDpi="4294967294"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2:T25"/>
  <sheetViews>
    <sheetView view="pageBreakPreview" topLeftCell="A10" zoomScale="70" zoomScaleNormal="60" zoomScaleSheetLayoutView="70" workbookViewId="0">
      <selection activeCell="N25" sqref="N25"/>
    </sheetView>
  </sheetViews>
  <sheetFormatPr defaultColWidth="10.7109375" defaultRowHeight="15.75"/>
  <cols>
    <col min="1" max="1" width="9.5703125" style="43" customWidth="1"/>
    <col min="2" max="2" width="11.7109375" style="43" customWidth="1"/>
    <col min="3" max="3" width="12.7109375" style="43" customWidth="1"/>
    <col min="4" max="4" width="16.140625" style="43" customWidth="1"/>
    <col min="5" max="5" width="11.140625" style="43" customWidth="1"/>
    <col min="6" max="6" width="13.85546875" style="43" customWidth="1"/>
    <col min="7" max="7" width="8.7109375" style="43" customWidth="1"/>
    <col min="8" max="8" width="11.5703125" style="43" customWidth="1"/>
    <col min="9" max="9" width="7.28515625" style="43" customWidth="1"/>
    <col min="10" max="10" width="9.28515625" style="43" customWidth="1"/>
    <col min="11" max="11" width="10.28515625" style="43" customWidth="1"/>
    <col min="12" max="15" width="8.7109375" style="43" customWidth="1"/>
    <col min="16" max="16" width="19.42578125" style="43" customWidth="1"/>
    <col min="17" max="17" width="21.7109375" style="43" customWidth="1"/>
    <col min="18" max="18" width="31.85546875" style="43" customWidth="1"/>
    <col min="19" max="19" width="19.7109375" style="43" customWidth="1"/>
    <col min="20" max="20" width="18.42578125" style="43" customWidth="1"/>
    <col min="21" max="237" width="10.7109375" style="43"/>
    <col min="238" max="242" width="15.7109375" style="43" customWidth="1"/>
    <col min="243" max="246" width="12.7109375" style="43" customWidth="1"/>
    <col min="247" max="250" width="15.7109375" style="43" customWidth="1"/>
    <col min="251" max="251" width="22.85546875" style="43" customWidth="1"/>
    <col min="252" max="252" width="20.7109375" style="43" customWidth="1"/>
    <col min="253" max="253" width="16.7109375" style="43" customWidth="1"/>
    <col min="254" max="493" width="10.7109375" style="43"/>
    <col min="494" max="498" width="15.7109375" style="43" customWidth="1"/>
    <col min="499" max="502" width="12.7109375" style="43" customWidth="1"/>
    <col min="503" max="506" width="15.7109375" style="43" customWidth="1"/>
    <col min="507" max="507" width="22.85546875" style="43" customWidth="1"/>
    <col min="508" max="508" width="20.7109375" style="43" customWidth="1"/>
    <col min="509" max="509" width="16.7109375" style="43" customWidth="1"/>
    <col min="510" max="749" width="10.7109375" style="43"/>
    <col min="750" max="754" width="15.7109375" style="43" customWidth="1"/>
    <col min="755" max="758" width="12.7109375" style="43" customWidth="1"/>
    <col min="759" max="762" width="15.7109375" style="43" customWidth="1"/>
    <col min="763" max="763" width="22.85546875" style="43" customWidth="1"/>
    <col min="764" max="764" width="20.7109375" style="43" customWidth="1"/>
    <col min="765" max="765" width="16.7109375" style="43" customWidth="1"/>
    <col min="766" max="1005" width="10.7109375" style="43"/>
    <col min="1006" max="1010" width="15.7109375" style="43" customWidth="1"/>
    <col min="1011" max="1014" width="12.7109375" style="43" customWidth="1"/>
    <col min="1015" max="1018" width="15.7109375" style="43" customWidth="1"/>
    <col min="1019" max="1019" width="22.85546875" style="43" customWidth="1"/>
    <col min="1020" max="1020" width="20.7109375" style="43" customWidth="1"/>
    <col min="1021" max="1021" width="16.7109375" style="43" customWidth="1"/>
    <col min="1022" max="1261" width="10.7109375" style="43"/>
    <col min="1262" max="1266" width="15.7109375" style="43" customWidth="1"/>
    <col min="1267" max="1270" width="12.7109375" style="43" customWidth="1"/>
    <col min="1271" max="1274" width="15.7109375" style="43" customWidth="1"/>
    <col min="1275" max="1275" width="22.85546875" style="43" customWidth="1"/>
    <col min="1276" max="1276" width="20.7109375" style="43" customWidth="1"/>
    <col min="1277" max="1277" width="16.7109375" style="43" customWidth="1"/>
    <col min="1278" max="1517" width="10.7109375" style="43"/>
    <col min="1518" max="1522" width="15.7109375" style="43" customWidth="1"/>
    <col min="1523" max="1526" width="12.7109375" style="43" customWidth="1"/>
    <col min="1527" max="1530" width="15.7109375" style="43" customWidth="1"/>
    <col min="1531" max="1531" width="22.85546875" style="43" customWidth="1"/>
    <col min="1532" max="1532" width="20.7109375" style="43" customWidth="1"/>
    <col min="1533" max="1533" width="16.7109375" style="43" customWidth="1"/>
    <col min="1534" max="1773" width="10.7109375" style="43"/>
    <col min="1774" max="1778" width="15.7109375" style="43" customWidth="1"/>
    <col min="1779" max="1782" width="12.7109375" style="43" customWidth="1"/>
    <col min="1783" max="1786" width="15.7109375" style="43" customWidth="1"/>
    <col min="1787" max="1787" width="22.85546875" style="43" customWidth="1"/>
    <col min="1788" max="1788" width="20.7109375" style="43" customWidth="1"/>
    <col min="1789" max="1789" width="16.7109375" style="43" customWidth="1"/>
    <col min="1790" max="2029" width="10.7109375" style="43"/>
    <col min="2030" max="2034" width="15.7109375" style="43" customWidth="1"/>
    <col min="2035" max="2038" width="12.7109375" style="43" customWidth="1"/>
    <col min="2039" max="2042" width="15.7109375" style="43" customWidth="1"/>
    <col min="2043" max="2043" width="22.85546875" style="43" customWidth="1"/>
    <col min="2044" max="2044" width="20.7109375" style="43" customWidth="1"/>
    <col min="2045" max="2045" width="16.7109375" style="43" customWidth="1"/>
    <col min="2046" max="2285" width="10.7109375" style="43"/>
    <col min="2286" max="2290" width="15.7109375" style="43" customWidth="1"/>
    <col min="2291" max="2294" width="12.7109375" style="43" customWidth="1"/>
    <col min="2295" max="2298" width="15.7109375" style="43" customWidth="1"/>
    <col min="2299" max="2299" width="22.85546875" style="43" customWidth="1"/>
    <col min="2300" max="2300" width="20.7109375" style="43" customWidth="1"/>
    <col min="2301" max="2301" width="16.7109375" style="43" customWidth="1"/>
    <col min="2302" max="2541" width="10.7109375" style="43"/>
    <col min="2542" max="2546" width="15.7109375" style="43" customWidth="1"/>
    <col min="2547" max="2550" width="12.7109375" style="43" customWidth="1"/>
    <col min="2551" max="2554" width="15.7109375" style="43" customWidth="1"/>
    <col min="2555" max="2555" width="22.85546875" style="43" customWidth="1"/>
    <col min="2556" max="2556" width="20.7109375" style="43" customWidth="1"/>
    <col min="2557" max="2557" width="16.7109375" style="43" customWidth="1"/>
    <col min="2558" max="2797" width="10.7109375" style="43"/>
    <col min="2798" max="2802" width="15.7109375" style="43" customWidth="1"/>
    <col min="2803" max="2806" width="12.7109375" style="43" customWidth="1"/>
    <col min="2807" max="2810" width="15.7109375" style="43" customWidth="1"/>
    <col min="2811" max="2811" width="22.85546875" style="43" customWidth="1"/>
    <col min="2812" max="2812" width="20.7109375" style="43" customWidth="1"/>
    <col min="2813" max="2813" width="16.7109375" style="43" customWidth="1"/>
    <col min="2814" max="3053" width="10.7109375" style="43"/>
    <col min="3054" max="3058" width="15.7109375" style="43" customWidth="1"/>
    <col min="3059" max="3062" width="12.7109375" style="43" customWidth="1"/>
    <col min="3063" max="3066" width="15.7109375" style="43" customWidth="1"/>
    <col min="3067" max="3067" width="22.85546875" style="43" customWidth="1"/>
    <col min="3068" max="3068" width="20.7109375" style="43" customWidth="1"/>
    <col min="3069" max="3069" width="16.7109375" style="43" customWidth="1"/>
    <col min="3070" max="3309" width="10.7109375" style="43"/>
    <col min="3310" max="3314" width="15.7109375" style="43" customWidth="1"/>
    <col min="3315" max="3318" width="12.7109375" style="43" customWidth="1"/>
    <col min="3319" max="3322" width="15.7109375" style="43" customWidth="1"/>
    <col min="3323" max="3323" width="22.85546875" style="43" customWidth="1"/>
    <col min="3324" max="3324" width="20.7109375" style="43" customWidth="1"/>
    <col min="3325" max="3325" width="16.7109375" style="43" customWidth="1"/>
    <col min="3326" max="3565" width="10.7109375" style="43"/>
    <col min="3566" max="3570" width="15.7109375" style="43" customWidth="1"/>
    <col min="3571" max="3574" width="12.7109375" style="43" customWidth="1"/>
    <col min="3575" max="3578" width="15.7109375" style="43" customWidth="1"/>
    <col min="3579" max="3579" width="22.85546875" style="43" customWidth="1"/>
    <col min="3580" max="3580" width="20.7109375" style="43" customWidth="1"/>
    <col min="3581" max="3581" width="16.7109375" style="43" customWidth="1"/>
    <col min="3582" max="3821" width="10.7109375" style="43"/>
    <col min="3822" max="3826" width="15.7109375" style="43" customWidth="1"/>
    <col min="3827" max="3830" width="12.7109375" style="43" customWidth="1"/>
    <col min="3831" max="3834" width="15.7109375" style="43" customWidth="1"/>
    <col min="3835" max="3835" width="22.85546875" style="43" customWidth="1"/>
    <col min="3836" max="3836" width="20.7109375" style="43" customWidth="1"/>
    <col min="3837" max="3837" width="16.7109375" style="43" customWidth="1"/>
    <col min="3838" max="4077" width="10.7109375" style="43"/>
    <col min="4078" max="4082" width="15.7109375" style="43" customWidth="1"/>
    <col min="4083" max="4086" width="12.7109375" style="43" customWidth="1"/>
    <col min="4087" max="4090" width="15.7109375" style="43" customWidth="1"/>
    <col min="4091" max="4091" width="22.85546875" style="43" customWidth="1"/>
    <col min="4092" max="4092" width="20.7109375" style="43" customWidth="1"/>
    <col min="4093" max="4093" width="16.7109375" style="43" customWidth="1"/>
    <col min="4094" max="4333" width="10.7109375" style="43"/>
    <col min="4334" max="4338" width="15.7109375" style="43" customWidth="1"/>
    <col min="4339" max="4342" width="12.7109375" style="43" customWidth="1"/>
    <col min="4343" max="4346" width="15.7109375" style="43" customWidth="1"/>
    <col min="4347" max="4347" width="22.85546875" style="43" customWidth="1"/>
    <col min="4348" max="4348" width="20.7109375" style="43" customWidth="1"/>
    <col min="4349" max="4349" width="16.7109375" style="43" customWidth="1"/>
    <col min="4350" max="4589" width="10.7109375" style="43"/>
    <col min="4590" max="4594" width="15.7109375" style="43" customWidth="1"/>
    <col min="4595" max="4598" width="12.7109375" style="43" customWidth="1"/>
    <col min="4599" max="4602" width="15.7109375" style="43" customWidth="1"/>
    <col min="4603" max="4603" width="22.85546875" style="43" customWidth="1"/>
    <col min="4604" max="4604" width="20.7109375" style="43" customWidth="1"/>
    <col min="4605" max="4605" width="16.7109375" style="43" customWidth="1"/>
    <col min="4606" max="4845" width="10.7109375" style="43"/>
    <col min="4846" max="4850" width="15.7109375" style="43" customWidth="1"/>
    <col min="4851" max="4854" width="12.7109375" style="43" customWidth="1"/>
    <col min="4855" max="4858" width="15.7109375" style="43" customWidth="1"/>
    <col min="4859" max="4859" width="22.85546875" style="43" customWidth="1"/>
    <col min="4860" max="4860" width="20.7109375" style="43" customWidth="1"/>
    <col min="4861" max="4861" width="16.7109375" style="43" customWidth="1"/>
    <col min="4862" max="5101" width="10.7109375" style="43"/>
    <col min="5102" max="5106" width="15.7109375" style="43" customWidth="1"/>
    <col min="5107" max="5110" width="12.7109375" style="43" customWidth="1"/>
    <col min="5111" max="5114" width="15.7109375" style="43" customWidth="1"/>
    <col min="5115" max="5115" width="22.85546875" style="43" customWidth="1"/>
    <col min="5116" max="5116" width="20.7109375" style="43" customWidth="1"/>
    <col min="5117" max="5117" width="16.7109375" style="43" customWidth="1"/>
    <col min="5118" max="5357" width="10.7109375" style="43"/>
    <col min="5358" max="5362" width="15.7109375" style="43" customWidth="1"/>
    <col min="5363" max="5366" width="12.7109375" style="43" customWidth="1"/>
    <col min="5367" max="5370" width="15.7109375" style="43" customWidth="1"/>
    <col min="5371" max="5371" width="22.85546875" style="43" customWidth="1"/>
    <col min="5372" max="5372" width="20.7109375" style="43" customWidth="1"/>
    <col min="5373" max="5373" width="16.7109375" style="43" customWidth="1"/>
    <col min="5374" max="5613" width="10.7109375" style="43"/>
    <col min="5614" max="5618" width="15.7109375" style="43" customWidth="1"/>
    <col min="5619" max="5622" width="12.7109375" style="43" customWidth="1"/>
    <col min="5623" max="5626" width="15.7109375" style="43" customWidth="1"/>
    <col min="5627" max="5627" width="22.85546875" style="43" customWidth="1"/>
    <col min="5628" max="5628" width="20.7109375" style="43" customWidth="1"/>
    <col min="5629" max="5629" width="16.7109375" style="43" customWidth="1"/>
    <col min="5630" max="5869" width="10.7109375" style="43"/>
    <col min="5870" max="5874" width="15.7109375" style="43" customWidth="1"/>
    <col min="5875" max="5878" width="12.7109375" style="43" customWidth="1"/>
    <col min="5879" max="5882" width="15.7109375" style="43" customWidth="1"/>
    <col min="5883" max="5883" width="22.85546875" style="43" customWidth="1"/>
    <col min="5884" max="5884" width="20.7109375" style="43" customWidth="1"/>
    <col min="5885" max="5885" width="16.7109375" style="43" customWidth="1"/>
    <col min="5886" max="6125" width="10.7109375" style="43"/>
    <col min="6126" max="6130" width="15.7109375" style="43" customWidth="1"/>
    <col min="6131" max="6134" width="12.7109375" style="43" customWidth="1"/>
    <col min="6135" max="6138" width="15.7109375" style="43" customWidth="1"/>
    <col min="6139" max="6139" width="22.85546875" style="43" customWidth="1"/>
    <col min="6140" max="6140" width="20.7109375" style="43" customWidth="1"/>
    <col min="6141" max="6141" width="16.7109375" style="43" customWidth="1"/>
    <col min="6142" max="6381" width="10.7109375" style="43"/>
    <col min="6382" max="6386" width="15.7109375" style="43" customWidth="1"/>
    <col min="6387" max="6390" width="12.7109375" style="43" customWidth="1"/>
    <col min="6391" max="6394" width="15.7109375" style="43" customWidth="1"/>
    <col min="6395" max="6395" width="22.85546875" style="43" customWidth="1"/>
    <col min="6396" max="6396" width="20.7109375" style="43" customWidth="1"/>
    <col min="6397" max="6397" width="16.7109375" style="43" customWidth="1"/>
    <col min="6398" max="6637" width="10.7109375" style="43"/>
    <col min="6638" max="6642" width="15.7109375" style="43" customWidth="1"/>
    <col min="6643" max="6646" width="12.7109375" style="43" customWidth="1"/>
    <col min="6647" max="6650" width="15.7109375" style="43" customWidth="1"/>
    <col min="6651" max="6651" width="22.85546875" style="43" customWidth="1"/>
    <col min="6652" max="6652" width="20.7109375" style="43" customWidth="1"/>
    <col min="6653" max="6653" width="16.7109375" style="43" customWidth="1"/>
    <col min="6654" max="6893" width="10.7109375" style="43"/>
    <col min="6894" max="6898" width="15.7109375" style="43" customWidth="1"/>
    <col min="6899" max="6902" width="12.7109375" style="43" customWidth="1"/>
    <col min="6903" max="6906" width="15.7109375" style="43" customWidth="1"/>
    <col min="6907" max="6907" width="22.85546875" style="43" customWidth="1"/>
    <col min="6908" max="6908" width="20.7109375" style="43" customWidth="1"/>
    <col min="6909" max="6909" width="16.7109375" style="43" customWidth="1"/>
    <col min="6910" max="7149" width="10.7109375" style="43"/>
    <col min="7150" max="7154" width="15.7109375" style="43" customWidth="1"/>
    <col min="7155" max="7158" width="12.7109375" style="43" customWidth="1"/>
    <col min="7159" max="7162" width="15.7109375" style="43" customWidth="1"/>
    <col min="7163" max="7163" width="22.85546875" style="43" customWidth="1"/>
    <col min="7164" max="7164" width="20.7109375" style="43" customWidth="1"/>
    <col min="7165" max="7165" width="16.7109375" style="43" customWidth="1"/>
    <col min="7166" max="7405" width="10.7109375" style="43"/>
    <col min="7406" max="7410" width="15.7109375" style="43" customWidth="1"/>
    <col min="7411" max="7414" width="12.7109375" style="43" customWidth="1"/>
    <col min="7415" max="7418" width="15.7109375" style="43" customWidth="1"/>
    <col min="7419" max="7419" width="22.85546875" style="43" customWidth="1"/>
    <col min="7420" max="7420" width="20.7109375" style="43" customWidth="1"/>
    <col min="7421" max="7421" width="16.7109375" style="43" customWidth="1"/>
    <col min="7422" max="7661" width="10.7109375" style="43"/>
    <col min="7662" max="7666" width="15.7109375" style="43" customWidth="1"/>
    <col min="7667" max="7670" width="12.7109375" style="43" customWidth="1"/>
    <col min="7671" max="7674" width="15.7109375" style="43" customWidth="1"/>
    <col min="7675" max="7675" width="22.85546875" style="43" customWidth="1"/>
    <col min="7676" max="7676" width="20.7109375" style="43" customWidth="1"/>
    <col min="7677" max="7677" width="16.7109375" style="43" customWidth="1"/>
    <col min="7678" max="7917" width="10.7109375" style="43"/>
    <col min="7918" max="7922" width="15.7109375" style="43" customWidth="1"/>
    <col min="7923" max="7926" width="12.7109375" style="43" customWidth="1"/>
    <col min="7927" max="7930" width="15.7109375" style="43" customWidth="1"/>
    <col min="7931" max="7931" width="22.85546875" style="43" customWidth="1"/>
    <col min="7932" max="7932" width="20.7109375" style="43" customWidth="1"/>
    <col min="7933" max="7933" width="16.7109375" style="43" customWidth="1"/>
    <col min="7934" max="8173" width="10.7109375" style="43"/>
    <col min="8174" max="8178" width="15.7109375" style="43" customWidth="1"/>
    <col min="8179" max="8182" width="12.7109375" style="43" customWidth="1"/>
    <col min="8183" max="8186" width="15.7109375" style="43" customWidth="1"/>
    <col min="8187" max="8187" width="22.85546875" style="43" customWidth="1"/>
    <col min="8188" max="8188" width="20.7109375" style="43" customWidth="1"/>
    <col min="8189" max="8189" width="16.7109375" style="43" customWidth="1"/>
    <col min="8190" max="8429" width="10.7109375" style="43"/>
    <col min="8430" max="8434" width="15.7109375" style="43" customWidth="1"/>
    <col min="8435" max="8438" width="12.7109375" style="43" customWidth="1"/>
    <col min="8439" max="8442" width="15.7109375" style="43" customWidth="1"/>
    <col min="8443" max="8443" width="22.85546875" style="43" customWidth="1"/>
    <col min="8444" max="8444" width="20.7109375" style="43" customWidth="1"/>
    <col min="8445" max="8445" width="16.7109375" style="43" customWidth="1"/>
    <col min="8446" max="8685" width="10.7109375" style="43"/>
    <col min="8686" max="8690" width="15.7109375" style="43" customWidth="1"/>
    <col min="8691" max="8694" width="12.7109375" style="43" customWidth="1"/>
    <col min="8695" max="8698" width="15.7109375" style="43" customWidth="1"/>
    <col min="8699" max="8699" width="22.85546875" style="43" customWidth="1"/>
    <col min="8700" max="8700" width="20.7109375" style="43" customWidth="1"/>
    <col min="8701" max="8701" width="16.7109375" style="43" customWidth="1"/>
    <col min="8702" max="8941" width="10.7109375" style="43"/>
    <col min="8942" max="8946" width="15.7109375" style="43" customWidth="1"/>
    <col min="8947" max="8950" width="12.7109375" style="43" customWidth="1"/>
    <col min="8951" max="8954" width="15.7109375" style="43" customWidth="1"/>
    <col min="8955" max="8955" width="22.85546875" style="43" customWidth="1"/>
    <col min="8956" max="8956" width="20.7109375" style="43" customWidth="1"/>
    <col min="8957" max="8957" width="16.7109375" style="43" customWidth="1"/>
    <col min="8958" max="9197" width="10.7109375" style="43"/>
    <col min="9198" max="9202" width="15.7109375" style="43" customWidth="1"/>
    <col min="9203" max="9206" width="12.7109375" style="43" customWidth="1"/>
    <col min="9207" max="9210" width="15.7109375" style="43" customWidth="1"/>
    <col min="9211" max="9211" width="22.85546875" style="43" customWidth="1"/>
    <col min="9212" max="9212" width="20.7109375" style="43" customWidth="1"/>
    <col min="9213" max="9213" width="16.7109375" style="43" customWidth="1"/>
    <col min="9214" max="9453" width="10.7109375" style="43"/>
    <col min="9454" max="9458" width="15.7109375" style="43" customWidth="1"/>
    <col min="9459" max="9462" width="12.7109375" style="43" customWidth="1"/>
    <col min="9463" max="9466" width="15.7109375" style="43" customWidth="1"/>
    <col min="9467" max="9467" width="22.85546875" style="43" customWidth="1"/>
    <col min="9468" max="9468" width="20.7109375" style="43" customWidth="1"/>
    <col min="9469" max="9469" width="16.7109375" style="43" customWidth="1"/>
    <col min="9470" max="9709" width="10.7109375" style="43"/>
    <col min="9710" max="9714" width="15.7109375" style="43" customWidth="1"/>
    <col min="9715" max="9718" width="12.7109375" style="43" customWidth="1"/>
    <col min="9719" max="9722" width="15.7109375" style="43" customWidth="1"/>
    <col min="9723" max="9723" width="22.85546875" style="43" customWidth="1"/>
    <col min="9724" max="9724" width="20.7109375" style="43" customWidth="1"/>
    <col min="9725" max="9725" width="16.7109375" style="43" customWidth="1"/>
    <col min="9726" max="9965" width="10.7109375" style="43"/>
    <col min="9966" max="9970" width="15.7109375" style="43" customWidth="1"/>
    <col min="9971" max="9974" width="12.7109375" style="43" customWidth="1"/>
    <col min="9975" max="9978" width="15.7109375" style="43" customWidth="1"/>
    <col min="9979" max="9979" width="22.85546875" style="43" customWidth="1"/>
    <col min="9980" max="9980" width="20.7109375" style="43" customWidth="1"/>
    <col min="9981" max="9981" width="16.7109375" style="43" customWidth="1"/>
    <col min="9982" max="10221" width="10.7109375" style="43"/>
    <col min="10222" max="10226" width="15.7109375" style="43" customWidth="1"/>
    <col min="10227" max="10230" width="12.7109375" style="43" customWidth="1"/>
    <col min="10231" max="10234" width="15.7109375" style="43" customWidth="1"/>
    <col min="10235" max="10235" width="22.85546875" style="43" customWidth="1"/>
    <col min="10236" max="10236" width="20.7109375" style="43" customWidth="1"/>
    <col min="10237" max="10237" width="16.7109375" style="43" customWidth="1"/>
    <col min="10238" max="10477" width="10.7109375" style="43"/>
    <col min="10478" max="10482" width="15.7109375" style="43" customWidth="1"/>
    <col min="10483" max="10486" width="12.7109375" style="43" customWidth="1"/>
    <col min="10487" max="10490" width="15.7109375" style="43" customWidth="1"/>
    <col min="10491" max="10491" width="22.85546875" style="43" customWidth="1"/>
    <col min="10492" max="10492" width="20.7109375" style="43" customWidth="1"/>
    <col min="10493" max="10493" width="16.7109375" style="43" customWidth="1"/>
    <col min="10494" max="10733" width="10.7109375" style="43"/>
    <col min="10734" max="10738" width="15.7109375" style="43" customWidth="1"/>
    <col min="10739" max="10742" width="12.7109375" style="43" customWidth="1"/>
    <col min="10743" max="10746" width="15.7109375" style="43" customWidth="1"/>
    <col min="10747" max="10747" width="22.85546875" style="43" customWidth="1"/>
    <col min="10748" max="10748" width="20.7109375" style="43" customWidth="1"/>
    <col min="10749" max="10749" width="16.7109375" style="43" customWidth="1"/>
    <col min="10750" max="10989" width="10.7109375" style="43"/>
    <col min="10990" max="10994" width="15.7109375" style="43" customWidth="1"/>
    <col min="10995" max="10998" width="12.7109375" style="43" customWidth="1"/>
    <col min="10999" max="11002" width="15.7109375" style="43" customWidth="1"/>
    <col min="11003" max="11003" width="22.85546875" style="43" customWidth="1"/>
    <col min="11004" max="11004" width="20.7109375" style="43" customWidth="1"/>
    <col min="11005" max="11005" width="16.7109375" style="43" customWidth="1"/>
    <col min="11006" max="11245" width="10.7109375" style="43"/>
    <col min="11246" max="11250" width="15.7109375" style="43" customWidth="1"/>
    <col min="11251" max="11254" width="12.7109375" style="43" customWidth="1"/>
    <col min="11255" max="11258" width="15.7109375" style="43" customWidth="1"/>
    <col min="11259" max="11259" width="22.85546875" style="43" customWidth="1"/>
    <col min="11260" max="11260" width="20.7109375" style="43" customWidth="1"/>
    <col min="11261" max="11261" width="16.7109375" style="43" customWidth="1"/>
    <col min="11262" max="11501" width="10.7109375" style="43"/>
    <col min="11502" max="11506" width="15.7109375" style="43" customWidth="1"/>
    <col min="11507" max="11510" width="12.7109375" style="43" customWidth="1"/>
    <col min="11511" max="11514" width="15.7109375" style="43" customWidth="1"/>
    <col min="11515" max="11515" width="22.85546875" style="43" customWidth="1"/>
    <col min="11516" max="11516" width="20.7109375" style="43" customWidth="1"/>
    <col min="11517" max="11517" width="16.7109375" style="43" customWidth="1"/>
    <col min="11518" max="11757" width="10.7109375" style="43"/>
    <col min="11758" max="11762" width="15.7109375" style="43" customWidth="1"/>
    <col min="11763" max="11766" width="12.7109375" style="43" customWidth="1"/>
    <col min="11767" max="11770" width="15.7109375" style="43" customWidth="1"/>
    <col min="11771" max="11771" width="22.85546875" style="43" customWidth="1"/>
    <col min="11772" max="11772" width="20.7109375" style="43" customWidth="1"/>
    <col min="11773" max="11773" width="16.7109375" style="43" customWidth="1"/>
    <col min="11774" max="12013" width="10.7109375" style="43"/>
    <col min="12014" max="12018" width="15.7109375" style="43" customWidth="1"/>
    <col min="12019" max="12022" width="12.7109375" style="43" customWidth="1"/>
    <col min="12023" max="12026" width="15.7109375" style="43" customWidth="1"/>
    <col min="12027" max="12027" width="22.85546875" style="43" customWidth="1"/>
    <col min="12028" max="12028" width="20.7109375" style="43" customWidth="1"/>
    <col min="12029" max="12029" width="16.7109375" style="43" customWidth="1"/>
    <col min="12030" max="12269" width="10.7109375" style="43"/>
    <col min="12270" max="12274" width="15.7109375" style="43" customWidth="1"/>
    <col min="12275" max="12278" width="12.7109375" style="43" customWidth="1"/>
    <col min="12279" max="12282" width="15.7109375" style="43" customWidth="1"/>
    <col min="12283" max="12283" width="22.85546875" style="43" customWidth="1"/>
    <col min="12284" max="12284" width="20.7109375" style="43" customWidth="1"/>
    <col min="12285" max="12285" width="16.7109375" style="43" customWidth="1"/>
    <col min="12286" max="12525" width="10.7109375" style="43"/>
    <col min="12526" max="12530" width="15.7109375" style="43" customWidth="1"/>
    <col min="12531" max="12534" width="12.7109375" style="43" customWidth="1"/>
    <col min="12535" max="12538" width="15.7109375" style="43" customWidth="1"/>
    <col min="12539" max="12539" width="22.85546875" style="43" customWidth="1"/>
    <col min="12540" max="12540" width="20.7109375" style="43" customWidth="1"/>
    <col min="12541" max="12541" width="16.7109375" style="43" customWidth="1"/>
    <col min="12542" max="12781" width="10.7109375" style="43"/>
    <col min="12782" max="12786" width="15.7109375" style="43" customWidth="1"/>
    <col min="12787" max="12790" width="12.7109375" style="43" customWidth="1"/>
    <col min="12791" max="12794" width="15.7109375" style="43" customWidth="1"/>
    <col min="12795" max="12795" width="22.85546875" style="43" customWidth="1"/>
    <col min="12796" max="12796" width="20.7109375" style="43" customWidth="1"/>
    <col min="12797" max="12797" width="16.7109375" style="43" customWidth="1"/>
    <col min="12798" max="13037" width="10.7109375" style="43"/>
    <col min="13038" max="13042" width="15.7109375" style="43" customWidth="1"/>
    <col min="13043" max="13046" width="12.7109375" style="43" customWidth="1"/>
    <col min="13047" max="13050" width="15.7109375" style="43" customWidth="1"/>
    <col min="13051" max="13051" width="22.85546875" style="43" customWidth="1"/>
    <col min="13052" max="13052" width="20.7109375" style="43" customWidth="1"/>
    <col min="13053" max="13053" width="16.7109375" style="43" customWidth="1"/>
    <col min="13054" max="13293" width="10.7109375" style="43"/>
    <col min="13294" max="13298" width="15.7109375" style="43" customWidth="1"/>
    <col min="13299" max="13302" width="12.7109375" style="43" customWidth="1"/>
    <col min="13303" max="13306" width="15.7109375" style="43" customWidth="1"/>
    <col min="13307" max="13307" width="22.85546875" style="43" customWidth="1"/>
    <col min="13308" max="13308" width="20.7109375" style="43" customWidth="1"/>
    <col min="13309" max="13309" width="16.7109375" style="43" customWidth="1"/>
    <col min="13310" max="13549" width="10.7109375" style="43"/>
    <col min="13550" max="13554" width="15.7109375" style="43" customWidth="1"/>
    <col min="13555" max="13558" width="12.7109375" style="43" customWidth="1"/>
    <col min="13559" max="13562" width="15.7109375" style="43" customWidth="1"/>
    <col min="13563" max="13563" width="22.85546875" style="43" customWidth="1"/>
    <col min="13564" max="13564" width="20.7109375" style="43" customWidth="1"/>
    <col min="13565" max="13565" width="16.7109375" style="43" customWidth="1"/>
    <col min="13566" max="13805" width="10.7109375" style="43"/>
    <col min="13806" max="13810" width="15.7109375" style="43" customWidth="1"/>
    <col min="13811" max="13814" width="12.7109375" style="43" customWidth="1"/>
    <col min="13815" max="13818" width="15.7109375" style="43" customWidth="1"/>
    <col min="13819" max="13819" width="22.85546875" style="43" customWidth="1"/>
    <col min="13820" max="13820" width="20.7109375" style="43" customWidth="1"/>
    <col min="13821" max="13821" width="16.7109375" style="43" customWidth="1"/>
    <col min="13822" max="14061" width="10.7109375" style="43"/>
    <col min="14062" max="14066" width="15.7109375" style="43" customWidth="1"/>
    <col min="14067" max="14070" width="12.7109375" style="43" customWidth="1"/>
    <col min="14071" max="14074" width="15.7109375" style="43" customWidth="1"/>
    <col min="14075" max="14075" width="22.85546875" style="43" customWidth="1"/>
    <col min="14076" max="14076" width="20.7109375" style="43" customWidth="1"/>
    <col min="14077" max="14077" width="16.7109375" style="43" customWidth="1"/>
    <col min="14078" max="14317" width="10.7109375" style="43"/>
    <col min="14318" max="14322" width="15.7109375" style="43" customWidth="1"/>
    <col min="14323" max="14326" width="12.7109375" style="43" customWidth="1"/>
    <col min="14327" max="14330" width="15.7109375" style="43" customWidth="1"/>
    <col min="14331" max="14331" width="22.85546875" style="43" customWidth="1"/>
    <col min="14332" max="14332" width="20.7109375" style="43" customWidth="1"/>
    <col min="14333" max="14333" width="16.7109375" style="43" customWidth="1"/>
    <col min="14334" max="14573" width="10.7109375" style="43"/>
    <col min="14574" max="14578" width="15.7109375" style="43" customWidth="1"/>
    <col min="14579" max="14582" width="12.7109375" style="43" customWidth="1"/>
    <col min="14583" max="14586" width="15.7109375" style="43" customWidth="1"/>
    <col min="14587" max="14587" width="22.85546875" style="43" customWidth="1"/>
    <col min="14588" max="14588" width="20.7109375" style="43" customWidth="1"/>
    <col min="14589" max="14589" width="16.7109375" style="43" customWidth="1"/>
    <col min="14590" max="14829" width="10.7109375" style="43"/>
    <col min="14830" max="14834" width="15.7109375" style="43" customWidth="1"/>
    <col min="14835" max="14838" width="12.7109375" style="43" customWidth="1"/>
    <col min="14839" max="14842" width="15.7109375" style="43" customWidth="1"/>
    <col min="14843" max="14843" width="22.85546875" style="43" customWidth="1"/>
    <col min="14844" max="14844" width="20.7109375" style="43" customWidth="1"/>
    <col min="14845" max="14845" width="16.7109375" style="43" customWidth="1"/>
    <col min="14846" max="15085" width="10.7109375" style="43"/>
    <col min="15086" max="15090" width="15.7109375" style="43" customWidth="1"/>
    <col min="15091" max="15094" width="12.7109375" style="43" customWidth="1"/>
    <col min="15095" max="15098" width="15.7109375" style="43" customWidth="1"/>
    <col min="15099" max="15099" width="22.85546875" style="43" customWidth="1"/>
    <col min="15100" max="15100" width="20.7109375" style="43" customWidth="1"/>
    <col min="15101" max="15101" width="16.7109375" style="43" customWidth="1"/>
    <col min="15102" max="15341" width="10.7109375" style="43"/>
    <col min="15342" max="15346" width="15.7109375" style="43" customWidth="1"/>
    <col min="15347" max="15350" width="12.7109375" style="43" customWidth="1"/>
    <col min="15351" max="15354" width="15.7109375" style="43" customWidth="1"/>
    <col min="15355" max="15355" width="22.85546875" style="43" customWidth="1"/>
    <col min="15356" max="15356" width="20.7109375" style="43" customWidth="1"/>
    <col min="15357" max="15357" width="16.7109375" style="43" customWidth="1"/>
    <col min="15358" max="15597" width="10.7109375" style="43"/>
    <col min="15598" max="15602" width="15.7109375" style="43" customWidth="1"/>
    <col min="15603" max="15606" width="12.7109375" style="43" customWidth="1"/>
    <col min="15607" max="15610" width="15.7109375" style="43" customWidth="1"/>
    <col min="15611" max="15611" width="22.85546875" style="43" customWidth="1"/>
    <col min="15612" max="15612" width="20.7109375" style="43" customWidth="1"/>
    <col min="15613" max="15613" width="16.7109375" style="43" customWidth="1"/>
    <col min="15614" max="15853" width="10.7109375" style="43"/>
    <col min="15854" max="15858" width="15.7109375" style="43" customWidth="1"/>
    <col min="15859" max="15862" width="12.7109375" style="43" customWidth="1"/>
    <col min="15863" max="15866" width="15.7109375" style="43" customWidth="1"/>
    <col min="15867" max="15867" width="22.85546875" style="43" customWidth="1"/>
    <col min="15868" max="15868" width="20.7109375" style="43" customWidth="1"/>
    <col min="15869" max="15869" width="16.7109375" style="43" customWidth="1"/>
    <col min="15870" max="16109" width="10.7109375" style="43"/>
    <col min="16110" max="16114" width="15.7109375" style="43" customWidth="1"/>
    <col min="16115" max="16118" width="12.7109375" style="43" customWidth="1"/>
    <col min="16119" max="16122" width="15.7109375" style="43" customWidth="1"/>
    <col min="16123" max="16123" width="22.85546875" style="43" customWidth="1"/>
    <col min="16124" max="16124" width="20.7109375" style="43" customWidth="1"/>
    <col min="16125" max="16125" width="16.7109375" style="43" customWidth="1"/>
    <col min="16126" max="16384" width="10.7109375" style="43"/>
  </cols>
  <sheetData>
    <row r="2" spans="1:20" ht="18.75">
      <c r="T2" s="36" t="s">
        <v>68</v>
      </c>
    </row>
    <row r="3" spans="1:20" s="11" customFormat="1" ht="18.75">
      <c r="A3" s="17"/>
      <c r="H3" s="15"/>
      <c r="T3" s="14" t="s">
        <v>9</v>
      </c>
    </row>
    <row r="4" spans="1:20" s="11" customFormat="1" ht="18.75">
      <c r="A4" s="17"/>
      <c r="H4" s="15"/>
      <c r="T4" s="14" t="s">
        <v>67</v>
      </c>
    </row>
    <row r="5" spans="1:20" s="11" customFormat="1" ht="18.75">
      <c r="A5" s="17"/>
      <c r="H5" s="15"/>
      <c r="T5" s="14"/>
    </row>
    <row r="6" spans="1:20" s="11" customFormat="1" ht="18.75">
      <c r="A6" s="474" t="str">
        <f>'1. паспорт местоположение'!A5:C5</f>
        <v>Год раскрытия информации: 2020 год</v>
      </c>
      <c r="B6" s="474"/>
      <c r="C6" s="474"/>
      <c r="D6" s="474"/>
      <c r="E6" s="474"/>
      <c r="F6" s="474"/>
      <c r="G6" s="474"/>
      <c r="H6" s="474"/>
      <c r="I6" s="474"/>
      <c r="J6" s="474"/>
      <c r="K6" s="474"/>
      <c r="L6" s="474"/>
      <c r="M6" s="474"/>
      <c r="N6" s="474"/>
      <c r="O6" s="474"/>
      <c r="P6" s="474"/>
      <c r="Q6" s="474"/>
      <c r="R6" s="474"/>
      <c r="S6" s="474"/>
      <c r="T6" s="474"/>
    </row>
    <row r="7" spans="1:20" s="11" customFormat="1">
      <c r="A7" s="16"/>
      <c r="H7" s="15"/>
    </row>
    <row r="8" spans="1:20" s="11" customFormat="1" ht="18.75">
      <c r="A8" s="457" t="s">
        <v>8</v>
      </c>
      <c r="B8" s="457"/>
      <c r="C8" s="457"/>
      <c r="D8" s="457"/>
      <c r="E8" s="457"/>
      <c r="F8" s="457"/>
      <c r="G8" s="457"/>
      <c r="H8" s="457"/>
      <c r="I8" s="457"/>
      <c r="J8" s="457"/>
      <c r="K8" s="457"/>
      <c r="L8" s="457"/>
      <c r="M8" s="457"/>
      <c r="N8" s="457"/>
      <c r="O8" s="457"/>
      <c r="P8" s="457"/>
      <c r="Q8" s="457"/>
      <c r="R8" s="457"/>
      <c r="S8" s="457"/>
      <c r="T8" s="457"/>
    </row>
    <row r="9" spans="1:20" s="11" customFormat="1" ht="18.75">
      <c r="A9" s="457"/>
      <c r="B9" s="457"/>
      <c r="C9" s="457"/>
      <c r="D9" s="457"/>
      <c r="E9" s="457"/>
      <c r="F9" s="457"/>
      <c r="G9" s="457"/>
      <c r="H9" s="457"/>
      <c r="I9" s="457"/>
      <c r="J9" s="457"/>
      <c r="K9" s="457"/>
      <c r="L9" s="457"/>
      <c r="M9" s="457"/>
      <c r="N9" s="457"/>
      <c r="O9" s="457"/>
      <c r="P9" s="457"/>
      <c r="Q9" s="457"/>
      <c r="R9" s="457"/>
      <c r="S9" s="457"/>
      <c r="T9" s="457"/>
    </row>
    <row r="10" spans="1:20" s="11" customFormat="1" ht="20.25">
      <c r="A10" s="478" t="str">
        <f>'1. паспорт местоположение'!A9:C9</f>
        <v>АО "Крымэнерго"</v>
      </c>
      <c r="B10" s="478"/>
      <c r="C10" s="478"/>
      <c r="D10" s="478"/>
      <c r="E10" s="478"/>
      <c r="F10" s="478"/>
      <c r="G10" s="478"/>
      <c r="H10" s="478"/>
      <c r="I10" s="478"/>
      <c r="J10" s="478"/>
      <c r="K10" s="478"/>
      <c r="L10" s="478"/>
      <c r="M10" s="478"/>
      <c r="N10" s="478"/>
      <c r="O10" s="478"/>
      <c r="P10" s="478"/>
      <c r="Q10" s="478"/>
      <c r="R10" s="478"/>
      <c r="S10" s="478"/>
      <c r="T10" s="478"/>
    </row>
    <row r="11" spans="1:20" s="11" customFormat="1">
      <c r="A11" s="454" t="s">
        <v>7</v>
      </c>
      <c r="B11" s="454"/>
      <c r="C11" s="454"/>
      <c r="D11" s="454"/>
      <c r="E11" s="454"/>
      <c r="F11" s="454"/>
      <c r="G11" s="454"/>
      <c r="H11" s="454"/>
      <c r="I11" s="454"/>
      <c r="J11" s="454"/>
      <c r="K11" s="454"/>
      <c r="L11" s="454"/>
      <c r="M11" s="454"/>
      <c r="N11" s="454"/>
      <c r="O11" s="454"/>
      <c r="P11" s="454"/>
      <c r="Q11" s="454"/>
      <c r="R11" s="454"/>
      <c r="S11" s="454"/>
      <c r="T11" s="454"/>
    </row>
    <row r="12" spans="1:20" s="11" customFormat="1" ht="18.75">
      <c r="A12" s="457"/>
      <c r="B12" s="457"/>
      <c r="C12" s="457"/>
      <c r="D12" s="457"/>
      <c r="E12" s="457"/>
      <c r="F12" s="457"/>
      <c r="G12" s="457"/>
      <c r="H12" s="457"/>
      <c r="I12" s="457"/>
      <c r="J12" s="457"/>
      <c r="K12" s="457"/>
      <c r="L12" s="457"/>
      <c r="M12" s="457"/>
      <c r="N12" s="457"/>
      <c r="O12" s="457"/>
      <c r="P12" s="457"/>
      <c r="Q12" s="457"/>
      <c r="R12" s="457"/>
      <c r="S12" s="457"/>
      <c r="T12" s="457"/>
    </row>
    <row r="13" spans="1:20" s="11" customFormat="1" ht="18.75">
      <c r="A13" s="456" t="str">
        <f>'1. паспорт местоположение'!A12:C12</f>
        <v>J1101008</v>
      </c>
      <c r="B13" s="456"/>
      <c r="C13" s="456"/>
      <c r="D13" s="456"/>
      <c r="E13" s="456"/>
      <c r="F13" s="456"/>
      <c r="G13" s="456"/>
      <c r="H13" s="456"/>
      <c r="I13" s="456"/>
      <c r="J13" s="456"/>
      <c r="K13" s="456"/>
      <c r="L13" s="456"/>
      <c r="M13" s="456"/>
      <c r="N13" s="456"/>
      <c r="O13" s="456"/>
      <c r="P13" s="456"/>
      <c r="Q13" s="456"/>
      <c r="R13" s="456"/>
      <c r="S13" s="456"/>
      <c r="T13" s="456"/>
    </row>
    <row r="14" spans="1:20" s="11" customFormat="1">
      <c r="A14" s="454" t="s">
        <v>6</v>
      </c>
      <c r="B14" s="454"/>
      <c r="C14" s="454"/>
      <c r="D14" s="454"/>
      <c r="E14" s="454"/>
      <c r="F14" s="454"/>
      <c r="G14" s="454"/>
      <c r="H14" s="454"/>
      <c r="I14" s="454"/>
      <c r="J14" s="454"/>
      <c r="K14" s="454"/>
      <c r="L14" s="454"/>
      <c r="M14" s="454"/>
      <c r="N14" s="454"/>
      <c r="O14" s="454"/>
      <c r="P14" s="454"/>
      <c r="Q14" s="454"/>
      <c r="R14" s="454"/>
      <c r="S14" s="454"/>
      <c r="T14" s="454"/>
    </row>
    <row r="15" spans="1:20" s="8" customFormat="1" ht="18.75">
      <c r="A15" s="461"/>
      <c r="B15" s="461"/>
      <c r="C15" s="461"/>
      <c r="D15" s="461"/>
      <c r="E15" s="461"/>
      <c r="F15" s="461"/>
      <c r="G15" s="461"/>
      <c r="H15" s="461"/>
      <c r="I15" s="461"/>
      <c r="J15" s="461"/>
      <c r="K15" s="461"/>
      <c r="L15" s="461"/>
      <c r="M15" s="461"/>
      <c r="N15" s="461"/>
      <c r="O15" s="461"/>
      <c r="P15" s="461"/>
      <c r="Q15" s="461"/>
      <c r="R15" s="461"/>
      <c r="S15" s="461"/>
      <c r="T15" s="461"/>
    </row>
    <row r="16" spans="1:20" s="3" customFormat="1" ht="20.25">
      <c r="A16" s="479" t="str">
        <f>'1. паспорт местоположение'!A15:C15</f>
        <v>Строительство на  ПС 110 кВ Лучистое  источников реактивной мощности 25 Мвар (в том числе проектно-изыскательские работы)</v>
      </c>
      <c r="B16" s="479"/>
      <c r="C16" s="479"/>
      <c r="D16" s="479"/>
      <c r="E16" s="479"/>
      <c r="F16" s="479"/>
      <c r="G16" s="479"/>
      <c r="H16" s="479"/>
      <c r="I16" s="479"/>
      <c r="J16" s="479"/>
      <c r="K16" s="479"/>
      <c r="L16" s="479"/>
      <c r="M16" s="479"/>
      <c r="N16" s="479"/>
      <c r="O16" s="479"/>
      <c r="P16" s="479"/>
      <c r="Q16" s="479"/>
      <c r="R16" s="479"/>
      <c r="S16" s="479"/>
      <c r="T16" s="479"/>
    </row>
    <row r="17" spans="1:20" s="3" customFormat="1">
      <c r="A17" s="454" t="s">
        <v>5</v>
      </c>
      <c r="B17" s="454"/>
      <c r="C17" s="454"/>
      <c r="D17" s="454"/>
      <c r="E17" s="454"/>
      <c r="F17" s="454"/>
      <c r="G17" s="454"/>
      <c r="H17" s="454"/>
      <c r="I17" s="454"/>
      <c r="J17" s="454"/>
      <c r="K17" s="454"/>
      <c r="L17" s="454"/>
      <c r="M17" s="454"/>
      <c r="N17" s="454"/>
      <c r="O17" s="454"/>
      <c r="P17" s="454"/>
      <c r="Q17" s="454"/>
      <c r="R17" s="454"/>
      <c r="S17" s="454"/>
      <c r="T17" s="454"/>
    </row>
    <row r="18" spans="1:20" s="3" customFormat="1" ht="18.75">
      <c r="A18" s="462"/>
      <c r="B18" s="462"/>
      <c r="C18" s="462"/>
      <c r="D18" s="462"/>
      <c r="E18" s="462"/>
      <c r="F18" s="462"/>
      <c r="G18" s="462"/>
      <c r="H18" s="462"/>
      <c r="I18" s="462"/>
      <c r="J18" s="462"/>
      <c r="K18" s="462"/>
      <c r="L18" s="462"/>
      <c r="M18" s="462"/>
      <c r="N18" s="462"/>
      <c r="O18" s="462"/>
      <c r="P18" s="462"/>
      <c r="Q18" s="462"/>
      <c r="R18" s="462"/>
      <c r="S18" s="462"/>
      <c r="T18" s="462"/>
    </row>
    <row r="19" spans="1:20" s="3" customFormat="1" ht="20.25">
      <c r="A19" s="478" t="s">
        <v>391</v>
      </c>
      <c r="B19" s="478"/>
      <c r="C19" s="478"/>
      <c r="D19" s="478"/>
      <c r="E19" s="478"/>
      <c r="F19" s="478"/>
      <c r="G19" s="478"/>
      <c r="H19" s="478"/>
      <c r="I19" s="478"/>
      <c r="J19" s="478"/>
      <c r="K19" s="478"/>
      <c r="L19" s="478"/>
      <c r="M19" s="478"/>
      <c r="N19" s="478"/>
      <c r="O19" s="478"/>
      <c r="P19" s="478"/>
      <c r="Q19" s="478"/>
      <c r="R19" s="478"/>
      <c r="S19" s="478"/>
      <c r="T19" s="478"/>
    </row>
    <row r="20" spans="1:20" s="46" customFormat="1">
      <c r="A20" s="480"/>
      <c r="B20" s="480"/>
      <c r="C20" s="480"/>
      <c r="D20" s="480"/>
      <c r="E20" s="480"/>
      <c r="F20" s="480"/>
      <c r="G20" s="480"/>
      <c r="H20" s="480"/>
      <c r="I20" s="480"/>
      <c r="J20" s="480"/>
      <c r="K20" s="480"/>
      <c r="L20" s="480"/>
      <c r="M20" s="480"/>
      <c r="N20" s="480"/>
      <c r="O20" s="480"/>
      <c r="P20" s="480"/>
      <c r="Q20" s="480"/>
      <c r="R20" s="480"/>
      <c r="S20" s="480"/>
      <c r="T20" s="480"/>
    </row>
    <row r="21" spans="1:20">
      <c r="A21" s="471" t="s">
        <v>4</v>
      </c>
      <c r="B21" s="464" t="s">
        <v>209</v>
      </c>
      <c r="C21" s="465"/>
      <c r="D21" s="468" t="s">
        <v>107</v>
      </c>
      <c r="E21" s="464" t="s">
        <v>419</v>
      </c>
      <c r="F21" s="465"/>
      <c r="G21" s="464" t="s">
        <v>226</v>
      </c>
      <c r="H21" s="465"/>
      <c r="I21" s="464" t="s">
        <v>106</v>
      </c>
      <c r="J21" s="465"/>
      <c r="K21" s="468" t="s">
        <v>105</v>
      </c>
      <c r="L21" s="464" t="s">
        <v>104</v>
      </c>
      <c r="M21" s="465"/>
      <c r="N21" s="464" t="s">
        <v>415</v>
      </c>
      <c r="O21" s="465"/>
      <c r="P21" s="468" t="s">
        <v>103</v>
      </c>
      <c r="Q21" s="475" t="s">
        <v>102</v>
      </c>
      <c r="R21" s="476"/>
      <c r="S21" s="475" t="s">
        <v>101</v>
      </c>
      <c r="T21" s="477"/>
    </row>
    <row r="22" spans="1:20" ht="141.75">
      <c r="A22" s="472"/>
      <c r="B22" s="466"/>
      <c r="C22" s="467"/>
      <c r="D22" s="470"/>
      <c r="E22" s="466"/>
      <c r="F22" s="467"/>
      <c r="G22" s="466"/>
      <c r="H22" s="467"/>
      <c r="I22" s="466"/>
      <c r="J22" s="467"/>
      <c r="K22" s="469"/>
      <c r="L22" s="466"/>
      <c r="M22" s="467"/>
      <c r="N22" s="466"/>
      <c r="O22" s="467"/>
      <c r="P22" s="469"/>
      <c r="Q22" s="82" t="s">
        <v>100</v>
      </c>
      <c r="R22" s="82" t="s">
        <v>390</v>
      </c>
      <c r="S22" s="82" t="s">
        <v>99</v>
      </c>
      <c r="T22" s="82" t="s">
        <v>98</v>
      </c>
    </row>
    <row r="23" spans="1:20">
      <c r="A23" s="473"/>
      <c r="B23" s="111" t="s">
        <v>96</v>
      </c>
      <c r="C23" s="111" t="s">
        <v>97</v>
      </c>
      <c r="D23" s="469"/>
      <c r="E23" s="111" t="s">
        <v>96</v>
      </c>
      <c r="F23" s="111" t="s">
        <v>97</v>
      </c>
      <c r="G23" s="111" t="s">
        <v>96</v>
      </c>
      <c r="H23" s="111" t="s">
        <v>97</v>
      </c>
      <c r="I23" s="111" t="s">
        <v>96</v>
      </c>
      <c r="J23" s="111" t="s">
        <v>97</v>
      </c>
      <c r="K23" s="111" t="s">
        <v>96</v>
      </c>
      <c r="L23" s="111" t="s">
        <v>96</v>
      </c>
      <c r="M23" s="111" t="s">
        <v>97</v>
      </c>
      <c r="N23" s="111" t="s">
        <v>96</v>
      </c>
      <c r="O23" s="111" t="s">
        <v>97</v>
      </c>
      <c r="P23" s="112" t="s">
        <v>96</v>
      </c>
      <c r="Q23" s="82" t="s">
        <v>96</v>
      </c>
      <c r="R23" s="82" t="s">
        <v>96</v>
      </c>
      <c r="S23" s="82" t="s">
        <v>96</v>
      </c>
      <c r="T23" s="82" t="s">
        <v>96</v>
      </c>
    </row>
    <row r="24" spans="1:20">
      <c r="A24" s="47">
        <v>1</v>
      </c>
      <c r="B24" s="47">
        <v>2</v>
      </c>
      <c r="C24" s="47">
        <v>3</v>
      </c>
      <c r="D24" s="47">
        <v>4</v>
      </c>
      <c r="E24" s="47">
        <v>5</v>
      </c>
      <c r="F24" s="47">
        <v>6</v>
      </c>
      <c r="G24" s="47">
        <v>7</v>
      </c>
      <c r="H24" s="47">
        <v>8</v>
      </c>
      <c r="I24" s="47">
        <v>9</v>
      </c>
      <c r="J24" s="47">
        <v>10</v>
      </c>
      <c r="K24" s="47">
        <v>11</v>
      </c>
      <c r="L24" s="47">
        <v>12</v>
      </c>
      <c r="M24" s="47">
        <v>13</v>
      </c>
      <c r="N24" s="47">
        <v>14</v>
      </c>
      <c r="O24" s="47">
        <v>15</v>
      </c>
      <c r="P24" s="47">
        <v>16</v>
      </c>
      <c r="Q24" s="47">
        <v>17</v>
      </c>
      <c r="R24" s="47">
        <v>18</v>
      </c>
      <c r="S24" s="47">
        <v>19</v>
      </c>
      <c r="T24" s="47">
        <v>20</v>
      </c>
    </row>
    <row r="25" spans="1:20" ht="93.75" customHeight="1">
      <c r="A25" s="433">
        <v>1</v>
      </c>
      <c r="B25" s="449" t="s">
        <v>538</v>
      </c>
      <c r="C25" s="449" t="s">
        <v>538</v>
      </c>
      <c r="D25" s="449" t="s">
        <v>528</v>
      </c>
      <c r="E25" s="449" t="s">
        <v>457</v>
      </c>
      <c r="F25" s="449" t="s">
        <v>529</v>
      </c>
      <c r="G25" s="449" t="s">
        <v>457</v>
      </c>
      <c r="H25" s="449" t="s">
        <v>529</v>
      </c>
      <c r="I25" s="449" t="s">
        <v>457</v>
      </c>
      <c r="J25" s="449" t="s">
        <v>457</v>
      </c>
      <c r="K25" s="449">
        <v>2021</v>
      </c>
      <c r="L25" s="449" t="s">
        <v>457</v>
      </c>
      <c r="M25" s="449" t="s">
        <v>457</v>
      </c>
      <c r="N25" s="449" t="s">
        <v>457</v>
      </c>
      <c r="O25" s="449">
        <v>25</v>
      </c>
      <c r="P25" s="449" t="s">
        <v>457</v>
      </c>
      <c r="Q25" s="449" t="s">
        <v>457</v>
      </c>
      <c r="R25" s="449" t="s">
        <v>457</v>
      </c>
      <c r="S25" s="449" t="s">
        <v>457</v>
      </c>
      <c r="T25" s="433" t="s">
        <v>457</v>
      </c>
    </row>
  </sheetData>
  <mergeCells count="26">
    <mergeCell ref="A6:T6"/>
    <mergeCell ref="Q21:R21"/>
    <mergeCell ref="S21:T21"/>
    <mergeCell ref="A8:T8"/>
    <mergeCell ref="A9:T9"/>
    <mergeCell ref="A10:T10"/>
    <mergeCell ref="A11:T11"/>
    <mergeCell ref="A12:T12"/>
    <mergeCell ref="A13:T13"/>
    <mergeCell ref="A14:T14"/>
    <mergeCell ref="A15:T15"/>
    <mergeCell ref="A16:T16"/>
    <mergeCell ref="A17:T17"/>
    <mergeCell ref="A18:T18"/>
    <mergeCell ref="A19:T19"/>
    <mergeCell ref="A20:T20"/>
    <mergeCell ref="A21:A23"/>
    <mergeCell ref="E21:F22"/>
    <mergeCell ref="G21:H22"/>
    <mergeCell ref="I21:J22"/>
    <mergeCell ref="K21:K22"/>
    <mergeCell ref="L21:M22"/>
    <mergeCell ref="N21:O22"/>
    <mergeCell ref="P21:P22"/>
    <mergeCell ref="D21:D23"/>
    <mergeCell ref="B21:C22"/>
  </mergeCells>
  <pageMargins left="0.19685039370078741" right="0" top="0.78740157480314965" bottom="0.39370078740157483" header="0.19685039370078741" footer="0.19685039370078741"/>
  <pageSetup paperSize="9" scale="53" fitToHeight="5" pageOrder="overThenDown" orientation="landscape" horizontalDpi="4294967294" verticalDpi="4294967294" r:id="rId1"/>
  <headerFooter alignWithMargins="0">
    <oddHeader>&amp;R&amp;"Times New Roman,обычный"&amp;7Подготовлено с использованием системы &amp;"Times New Roman,полужирный"КонсультантПлюс</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A27"/>
  <sheetViews>
    <sheetView view="pageBreakPreview" topLeftCell="F10" zoomScale="60" workbookViewId="0">
      <selection activeCell="Z15" sqref="Z15"/>
    </sheetView>
  </sheetViews>
  <sheetFormatPr defaultColWidth="10.7109375" defaultRowHeight="15.75"/>
  <cols>
    <col min="1" max="1" width="10.7109375" style="43"/>
    <col min="2" max="2" width="22.5703125" style="43" customWidth="1"/>
    <col min="3" max="3" width="25.28515625" style="43" customWidth="1"/>
    <col min="4" max="4" width="15.140625" style="43" customWidth="1"/>
    <col min="5" max="5" width="16.5703125" style="43" customWidth="1"/>
    <col min="6" max="6" width="10.140625" style="43" customWidth="1"/>
    <col min="7" max="7" width="11.7109375" style="43" customWidth="1"/>
    <col min="8" max="8" width="8.7109375" style="43" customWidth="1"/>
    <col min="9" max="9" width="12.5703125" style="43" customWidth="1"/>
    <col min="10" max="10" width="24.5703125" style="43" customWidth="1"/>
    <col min="11" max="12" width="13.7109375" style="43" customWidth="1"/>
    <col min="13" max="13" width="14.5703125" style="43" customWidth="1"/>
    <col min="14" max="14" width="16.85546875" style="43" customWidth="1"/>
    <col min="15" max="15" width="8.7109375" style="43" customWidth="1"/>
    <col min="16" max="16" width="10.85546875" style="43" customWidth="1"/>
    <col min="17" max="17" width="16.7109375" style="43" customWidth="1"/>
    <col min="18" max="18" width="12" style="43" customWidth="1"/>
    <col min="19" max="19" width="24.5703125" style="43" customWidth="1"/>
    <col min="20" max="20" width="28.28515625" style="43" customWidth="1"/>
    <col min="21" max="21" width="30.7109375" style="43" customWidth="1"/>
    <col min="22" max="22" width="12.85546875" style="43" customWidth="1"/>
    <col min="23" max="23" width="13.140625" style="43" customWidth="1"/>
    <col min="24" max="24" width="32.140625" style="43" customWidth="1"/>
    <col min="25" max="25" width="22.42578125" style="43" customWidth="1"/>
    <col min="26" max="26" width="25.28515625" style="43" customWidth="1"/>
    <col min="27" max="27" width="21" style="43" customWidth="1"/>
    <col min="28" max="240" width="10.7109375" style="43"/>
    <col min="241" max="242" width="15.7109375" style="43" customWidth="1"/>
    <col min="243" max="245" width="14.7109375" style="43" customWidth="1"/>
    <col min="246" max="249" width="13.7109375" style="43" customWidth="1"/>
    <col min="250" max="253" width="15.7109375" style="43" customWidth="1"/>
    <col min="254" max="254" width="22.85546875" style="43" customWidth="1"/>
    <col min="255" max="255" width="20.7109375" style="43" customWidth="1"/>
    <col min="256" max="256" width="17.7109375" style="43" customWidth="1"/>
    <col min="257" max="265" width="14.7109375" style="43" customWidth="1"/>
    <col min="266" max="496" width="10.7109375" style="43"/>
    <col min="497" max="498" width="15.7109375" style="43" customWidth="1"/>
    <col min="499" max="501" width="14.7109375" style="43" customWidth="1"/>
    <col min="502" max="505" width="13.7109375" style="43" customWidth="1"/>
    <col min="506" max="509" width="15.7109375" style="43" customWidth="1"/>
    <col min="510" max="510" width="22.85546875" style="43" customWidth="1"/>
    <col min="511" max="511" width="20.7109375" style="43" customWidth="1"/>
    <col min="512" max="512" width="17.7109375" style="43" customWidth="1"/>
    <col min="513" max="521" width="14.7109375" style="43" customWidth="1"/>
    <col min="522" max="752" width="10.7109375" style="43"/>
    <col min="753" max="754" width="15.7109375" style="43" customWidth="1"/>
    <col min="755" max="757" width="14.7109375" style="43" customWidth="1"/>
    <col min="758" max="761" width="13.7109375" style="43" customWidth="1"/>
    <col min="762" max="765" width="15.7109375" style="43" customWidth="1"/>
    <col min="766" max="766" width="22.85546875" style="43" customWidth="1"/>
    <col min="767" max="767" width="20.7109375" style="43" customWidth="1"/>
    <col min="768" max="768" width="17.7109375" style="43" customWidth="1"/>
    <col min="769" max="777" width="14.7109375" style="43" customWidth="1"/>
    <col min="778" max="1008" width="10.7109375" style="43"/>
    <col min="1009" max="1010" width="15.7109375" style="43" customWidth="1"/>
    <col min="1011" max="1013" width="14.7109375" style="43" customWidth="1"/>
    <col min="1014" max="1017" width="13.7109375" style="43" customWidth="1"/>
    <col min="1018" max="1021" width="15.7109375" style="43" customWidth="1"/>
    <col min="1022" max="1022" width="22.85546875" style="43" customWidth="1"/>
    <col min="1023" max="1023" width="20.7109375" style="43" customWidth="1"/>
    <col min="1024" max="1024" width="17.7109375" style="43" customWidth="1"/>
    <col min="1025" max="1033" width="14.7109375" style="43" customWidth="1"/>
    <col min="1034" max="1264" width="10.7109375" style="43"/>
    <col min="1265" max="1266" width="15.7109375" style="43" customWidth="1"/>
    <col min="1267" max="1269" width="14.7109375" style="43" customWidth="1"/>
    <col min="1270" max="1273" width="13.7109375" style="43" customWidth="1"/>
    <col min="1274" max="1277" width="15.7109375" style="43" customWidth="1"/>
    <col min="1278" max="1278" width="22.85546875" style="43" customWidth="1"/>
    <col min="1279" max="1279" width="20.7109375" style="43" customWidth="1"/>
    <col min="1280" max="1280" width="17.7109375" style="43" customWidth="1"/>
    <col min="1281" max="1289" width="14.7109375" style="43" customWidth="1"/>
    <col min="1290" max="1520" width="10.7109375" style="43"/>
    <col min="1521" max="1522" width="15.7109375" style="43" customWidth="1"/>
    <col min="1523" max="1525" width="14.7109375" style="43" customWidth="1"/>
    <col min="1526" max="1529" width="13.7109375" style="43" customWidth="1"/>
    <col min="1530" max="1533" width="15.7109375" style="43" customWidth="1"/>
    <col min="1534" max="1534" width="22.85546875" style="43" customWidth="1"/>
    <col min="1535" max="1535" width="20.7109375" style="43" customWidth="1"/>
    <col min="1536" max="1536" width="17.7109375" style="43" customWidth="1"/>
    <col min="1537" max="1545" width="14.7109375" style="43" customWidth="1"/>
    <col min="1546" max="1776" width="10.7109375" style="43"/>
    <col min="1777" max="1778" width="15.7109375" style="43" customWidth="1"/>
    <col min="1779" max="1781" width="14.7109375" style="43" customWidth="1"/>
    <col min="1782" max="1785" width="13.7109375" style="43" customWidth="1"/>
    <col min="1786" max="1789" width="15.7109375" style="43" customWidth="1"/>
    <col min="1790" max="1790" width="22.85546875" style="43" customWidth="1"/>
    <col min="1791" max="1791" width="20.7109375" style="43" customWidth="1"/>
    <col min="1792" max="1792" width="17.7109375" style="43" customWidth="1"/>
    <col min="1793" max="1801" width="14.7109375" style="43" customWidth="1"/>
    <col min="1802" max="2032" width="10.7109375" style="43"/>
    <col min="2033" max="2034" width="15.7109375" style="43" customWidth="1"/>
    <col min="2035" max="2037" width="14.7109375" style="43" customWidth="1"/>
    <col min="2038" max="2041" width="13.7109375" style="43" customWidth="1"/>
    <col min="2042" max="2045" width="15.7109375" style="43" customWidth="1"/>
    <col min="2046" max="2046" width="22.85546875" style="43" customWidth="1"/>
    <col min="2047" max="2047" width="20.7109375" style="43" customWidth="1"/>
    <col min="2048" max="2048" width="17.7109375" style="43" customWidth="1"/>
    <col min="2049" max="2057" width="14.7109375" style="43" customWidth="1"/>
    <col min="2058" max="2288" width="10.7109375" style="43"/>
    <col min="2289" max="2290" width="15.7109375" style="43" customWidth="1"/>
    <col min="2291" max="2293" width="14.7109375" style="43" customWidth="1"/>
    <col min="2294" max="2297" width="13.7109375" style="43" customWidth="1"/>
    <col min="2298" max="2301" width="15.7109375" style="43" customWidth="1"/>
    <col min="2302" max="2302" width="22.85546875" style="43" customWidth="1"/>
    <col min="2303" max="2303" width="20.7109375" style="43" customWidth="1"/>
    <col min="2304" max="2304" width="17.7109375" style="43" customWidth="1"/>
    <col min="2305" max="2313" width="14.7109375" style="43" customWidth="1"/>
    <col min="2314" max="2544" width="10.7109375" style="43"/>
    <col min="2545" max="2546" width="15.7109375" style="43" customWidth="1"/>
    <col min="2547" max="2549" width="14.7109375" style="43" customWidth="1"/>
    <col min="2550" max="2553" width="13.7109375" style="43" customWidth="1"/>
    <col min="2554" max="2557" width="15.7109375" style="43" customWidth="1"/>
    <col min="2558" max="2558" width="22.85546875" style="43" customWidth="1"/>
    <col min="2559" max="2559" width="20.7109375" style="43" customWidth="1"/>
    <col min="2560" max="2560" width="17.7109375" style="43" customWidth="1"/>
    <col min="2561" max="2569" width="14.7109375" style="43" customWidth="1"/>
    <col min="2570" max="2800" width="10.7109375" style="43"/>
    <col min="2801" max="2802" width="15.7109375" style="43" customWidth="1"/>
    <col min="2803" max="2805" width="14.7109375" style="43" customWidth="1"/>
    <col min="2806" max="2809" width="13.7109375" style="43" customWidth="1"/>
    <col min="2810" max="2813" width="15.7109375" style="43" customWidth="1"/>
    <col min="2814" max="2814" width="22.85546875" style="43" customWidth="1"/>
    <col min="2815" max="2815" width="20.7109375" style="43" customWidth="1"/>
    <col min="2816" max="2816" width="17.7109375" style="43" customWidth="1"/>
    <col min="2817" max="2825" width="14.7109375" style="43" customWidth="1"/>
    <col min="2826" max="3056" width="10.7109375" style="43"/>
    <col min="3057" max="3058" width="15.7109375" style="43" customWidth="1"/>
    <col min="3059" max="3061" width="14.7109375" style="43" customWidth="1"/>
    <col min="3062" max="3065" width="13.7109375" style="43" customWidth="1"/>
    <col min="3066" max="3069" width="15.7109375" style="43" customWidth="1"/>
    <col min="3070" max="3070" width="22.85546875" style="43" customWidth="1"/>
    <col min="3071" max="3071" width="20.7109375" style="43" customWidth="1"/>
    <col min="3072" max="3072" width="17.7109375" style="43" customWidth="1"/>
    <col min="3073" max="3081" width="14.7109375" style="43" customWidth="1"/>
    <col min="3082" max="3312" width="10.7109375" style="43"/>
    <col min="3313" max="3314" width="15.7109375" style="43" customWidth="1"/>
    <col min="3315" max="3317" width="14.7109375" style="43" customWidth="1"/>
    <col min="3318" max="3321" width="13.7109375" style="43" customWidth="1"/>
    <col min="3322" max="3325" width="15.7109375" style="43" customWidth="1"/>
    <col min="3326" max="3326" width="22.85546875" style="43" customWidth="1"/>
    <col min="3327" max="3327" width="20.7109375" style="43" customWidth="1"/>
    <col min="3328" max="3328" width="17.7109375" style="43" customWidth="1"/>
    <col min="3329" max="3337" width="14.7109375" style="43" customWidth="1"/>
    <col min="3338" max="3568" width="10.7109375" style="43"/>
    <col min="3569" max="3570" width="15.7109375" style="43" customWidth="1"/>
    <col min="3571" max="3573" width="14.7109375" style="43" customWidth="1"/>
    <col min="3574" max="3577" width="13.7109375" style="43" customWidth="1"/>
    <col min="3578" max="3581" width="15.7109375" style="43" customWidth="1"/>
    <col min="3582" max="3582" width="22.85546875" style="43" customWidth="1"/>
    <col min="3583" max="3583" width="20.7109375" style="43" customWidth="1"/>
    <col min="3584" max="3584" width="17.7109375" style="43" customWidth="1"/>
    <col min="3585" max="3593" width="14.7109375" style="43" customWidth="1"/>
    <col min="3594" max="3824" width="10.7109375" style="43"/>
    <col min="3825" max="3826" width="15.7109375" style="43" customWidth="1"/>
    <col min="3827" max="3829" width="14.7109375" style="43" customWidth="1"/>
    <col min="3830" max="3833" width="13.7109375" style="43" customWidth="1"/>
    <col min="3834" max="3837" width="15.7109375" style="43" customWidth="1"/>
    <col min="3838" max="3838" width="22.85546875" style="43" customWidth="1"/>
    <col min="3839" max="3839" width="20.7109375" style="43" customWidth="1"/>
    <col min="3840" max="3840" width="17.7109375" style="43" customWidth="1"/>
    <col min="3841" max="3849" width="14.7109375" style="43" customWidth="1"/>
    <col min="3850" max="4080" width="10.7109375" style="43"/>
    <col min="4081" max="4082" width="15.7109375" style="43" customWidth="1"/>
    <col min="4083" max="4085" width="14.7109375" style="43" customWidth="1"/>
    <col min="4086" max="4089" width="13.7109375" style="43" customWidth="1"/>
    <col min="4090" max="4093" width="15.7109375" style="43" customWidth="1"/>
    <col min="4094" max="4094" width="22.85546875" style="43" customWidth="1"/>
    <col min="4095" max="4095" width="20.7109375" style="43" customWidth="1"/>
    <col min="4096" max="4096" width="17.7109375" style="43" customWidth="1"/>
    <col min="4097" max="4105" width="14.7109375" style="43" customWidth="1"/>
    <col min="4106" max="4336" width="10.7109375" style="43"/>
    <col min="4337" max="4338" width="15.7109375" style="43" customWidth="1"/>
    <col min="4339" max="4341" width="14.7109375" style="43" customWidth="1"/>
    <col min="4342" max="4345" width="13.7109375" style="43" customWidth="1"/>
    <col min="4346" max="4349" width="15.7109375" style="43" customWidth="1"/>
    <col min="4350" max="4350" width="22.85546875" style="43" customWidth="1"/>
    <col min="4351" max="4351" width="20.7109375" style="43" customWidth="1"/>
    <col min="4352" max="4352" width="17.7109375" style="43" customWidth="1"/>
    <col min="4353" max="4361" width="14.7109375" style="43" customWidth="1"/>
    <col min="4362" max="4592" width="10.7109375" style="43"/>
    <col min="4593" max="4594" width="15.7109375" style="43" customWidth="1"/>
    <col min="4595" max="4597" width="14.7109375" style="43" customWidth="1"/>
    <col min="4598" max="4601" width="13.7109375" style="43" customWidth="1"/>
    <col min="4602" max="4605" width="15.7109375" style="43" customWidth="1"/>
    <col min="4606" max="4606" width="22.85546875" style="43" customWidth="1"/>
    <col min="4607" max="4607" width="20.7109375" style="43" customWidth="1"/>
    <col min="4608" max="4608" width="17.7109375" style="43" customWidth="1"/>
    <col min="4609" max="4617" width="14.7109375" style="43" customWidth="1"/>
    <col min="4618" max="4848" width="10.7109375" style="43"/>
    <col min="4849" max="4850" width="15.7109375" style="43" customWidth="1"/>
    <col min="4851" max="4853" width="14.7109375" style="43" customWidth="1"/>
    <col min="4854" max="4857" width="13.7109375" style="43" customWidth="1"/>
    <col min="4858" max="4861" width="15.7109375" style="43" customWidth="1"/>
    <col min="4862" max="4862" width="22.85546875" style="43" customWidth="1"/>
    <col min="4863" max="4863" width="20.7109375" style="43" customWidth="1"/>
    <col min="4864" max="4864" width="17.7109375" style="43" customWidth="1"/>
    <col min="4865" max="4873" width="14.7109375" style="43" customWidth="1"/>
    <col min="4874" max="5104" width="10.7109375" style="43"/>
    <col min="5105" max="5106" width="15.7109375" style="43" customWidth="1"/>
    <col min="5107" max="5109" width="14.7109375" style="43" customWidth="1"/>
    <col min="5110" max="5113" width="13.7109375" style="43" customWidth="1"/>
    <col min="5114" max="5117" width="15.7109375" style="43" customWidth="1"/>
    <col min="5118" max="5118" width="22.85546875" style="43" customWidth="1"/>
    <col min="5119" max="5119" width="20.7109375" style="43" customWidth="1"/>
    <col min="5120" max="5120" width="17.7109375" style="43" customWidth="1"/>
    <col min="5121" max="5129" width="14.7109375" style="43" customWidth="1"/>
    <col min="5130" max="5360" width="10.7109375" style="43"/>
    <col min="5361" max="5362" width="15.7109375" style="43" customWidth="1"/>
    <col min="5363" max="5365" width="14.7109375" style="43" customWidth="1"/>
    <col min="5366" max="5369" width="13.7109375" style="43" customWidth="1"/>
    <col min="5370" max="5373" width="15.7109375" style="43" customWidth="1"/>
    <col min="5374" max="5374" width="22.85546875" style="43" customWidth="1"/>
    <col min="5375" max="5375" width="20.7109375" style="43" customWidth="1"/>
    <col min="5376" max="5376" width="17.7109375" style="43" customWidth="1"/>
    <col min="5377" max="5385" width="14.7109375" style="43" customWidth="1"/>
    <col min="5386" max="5616" width="10.7109375" style="43"/>
    <col min="5617" max="5618" width="15.7109375" style="43" customWidth="1"/>
    <col min="5619" max="5621" width="14.7109375" style="43" customWidth="1"/>
    <col min="5622" max="5625" width="13.7109375" style="43" customWidth="1"/>
    <col min="5626" max="5629" width="15.7109375" style="43" customWidth="1"/>
    <col min="5630" max="5630" width="22.85546875" style="43" customWidth="1"/>
    <col min="5631" max="5631" width="20.7109375" style="43" customWidth="1"/>
    <col min="5632" max="5632" width="17.7109375" style="43" customWidth="1"/>
    <col min="5633" max="5641" width="14.7109375" style="43" customWidth="1"/>
    <col min="5642" max="5872" width="10.7109375" style="43"/>
    <col min="5873" max="5874" width="15.7109375" style="43" customWidth="1"/>
    <col min="5875" max="5877" width="14.7109375" style="43" customWidth="1"/>
    <col min="5878" max="5881" width="13.7109375" style="43" customWidth="1"/>
    <col min="5882" max="5885" width="15.7109375" style="43" customWidth="1"/>
    <col min="5886" max="5886" width="22.85546875" style="43" customWidth="1"/>
    <col min="5887" max="5887" width="20.7109375" style="43" customWidth="1"/>
    <col min="5888" max="5888" width="17.7109375" style="43" customWidth="1"/>
    <col min="5889" max="5897" width="14.7109375" style="43" customWidth="1"/>
    <col min="5898" max="6128" width="10.7109375" style="43"/>
    <col min="6129" max="6130" width="15.7109375" style="43" customWidth="1"/>
    <col min="6131" max="6133" width="14.7109375" style="43" customWidth="1"/>
    <col min="6134" max="6137" width="13.7109375" style="43" customWidth="1"/>
    <col min="6138" max="6141" width="15.7109375" style="43" customWidth="1"/>
    <col min="6142" max="6142" width="22.85546875" style="43" customWidth="1"/>
    <col min="6143" max="6143" width="20.7109375" style="43" customWidth="1"/>
    <col min="6144" max="6144" width="17.7109375" style="43" customWidth="1"/>
    <col min="6145" max="6153" width="14.7109375" style="43" customWidth="1"/>
    <col min="6154" max="6384" width="10.7109375" style="43"/>
    <col min="6385" max="6386" width="15.7109375" style="43" customWidth="1"/>
    <col min="6387" max="6389" width="14.7109375" style="43" customWidth="1"/>
    <col min="6390" max="6393" width="13.7109375" style="43" customWidth="1"/>
    <col min="6394" max="6397" width="15.7109375" style="43" customWidth="1"/>
    <col min="6398" max="6398" width="22.85546875" style="43" customWidth="1"/>
    <col min="6399" max="6399" width="20.7109375" style="43" customWidth="1"/>
    <col min="6400" max="6400" width="17.7109375" style="43" customWidth="1"/>
    <col min="6401" max="6409" width="14.7109375" style="43" customWidth="1"/>
    <col min="6410" max="6640" width="10.7109375" style="43"/>
    <col min="6641" max="6642" width="15.7109375" style="43" customWidth="1"/>
    <col min="6643" max="6645" width="14.7109375" style="43" customWidth="1"/>
    <col min="6646" max="6649" width="13.7109375" style="43" customWidth="1"/>
    <col min="6650" max="6653" width="15.7109375" style="43" customWidth="1"/>
    <col min="6654" max="6654" width="22.85546875" style="43" customWidth="1"/>
    <col min="6655" max="6655" width="20.7109375" style="43" customWidth="1"/>
    <col min="6656" max="6656" width="17.7109375" style="43" customWidth="1"/>
    <col min="6657" max="6665" width="14.7109375" style="43" customWidth="1"/>
    <col min="6666" max="6896" width="10.7109375" style="43"/>
    <col min="6897" max="6898" width="15.7109375" style="43" customWidth="1"/>
    <col min="6899" max="6901" width="14.7109375" style="43" customWidth="1"/>
    <col min="6902" max="6905" width="13.7109375" style="43" customWidth="1"/>
    <col min="6906" max="6909" width="15.7109375" style="43" customWidth="1"/>
    <col min="6910" max="6910" width="22.85546875" style="43" customWidth="1"/>
    <col min="6911" max="6911" width="20.7109375" style="43" customWidth="1"/>
    <col min="6912" max="6912" width="17.7109375" style="43" customWidth="1"/>
    <col min="6913" max="6921" width="14.7109375" style="43" customWidth="1"/>
    <col min="6922" max="7152" width="10.7109375" style="43"/>
    <col min="7153" max="7154" width="15.7109375" style="43" customWidth="1"/>
    <col min="7155" max="7157" width="14.7109375" style="43" customWidth="1"/>
    <col min="7158" max="7161" width="13.7109375" style="43" customWidth="1"/>
    <col min="7162" max="7165" width="15.7109375" style="43" customWidth="1"/>
    <col min="7166" max="7166" width="22.85546875" style="43" customWidth="1"/>
    <col min="7167" max="7167" width="20.7109375" style="43" customWidth="1"/>
    <col min="7168" max="7168" width="17.7109375" style="43" customWidth="1"/>
    <col min="7169" max="7177" width="14.7109375" style="43" customWidth="1"/>
    <col min="7178" max="7408" width="10.7109375" style="43"/>
    <col min="7409" max="7410" width="15.7109375" style="43" customWidth="1"/>
    <col min="7411" max="7413" width="14.7109375" style="43" customWidth="1"/>
    <col min="7414" max="7417" width="13.7109375" style="43" customWidth="1"/>
    <col min="7418" max="7421" width="15.7109375" style="43" customWidth="1"/>
    <col min="7422" max="7422" width="22.85546875" style="43" customWidth="1"/>
    <col min="7423" max="7423" width="20.7109375" style="43" customWidth="1"/>
    <col min="7424" max="7424" width="17.7109375" style="43" customWidth="1"/>
    <col min="7425" max="7433" width="14.7109375" style="43" customWidth="1"/>
    <col min="7434" max="7664" width="10.7109375" style="43"/>
    <col min="7665" max="7666" width="15.7109375" style="43" customWidth="1"/>
    <col min="7667" max="7669" width="14.7109375" style="43" customWidth="1"/>
    <col min="7670" max="7673" width="13.7109375" style="43" customWidth="1"/>
    <col min="7674" max="7677" width="15.7109375" style="43" customWidth="1"/>
    <col min="7678" max="7678" width="22.85546875" style="43" customWidth="1"/>
    <col min="7679" max="7679" width="20.7109375" style="43" customWidth="1"/>
    <col min="7680" max="7680" width="17.7109375" style="43" customWidth="1"/>
    <col min="7681" max="7689" width="14.7109375" style="43" customWidth="1"/>
    <col min="7690" max="7920" width="10.7109375" style="43"/>
    <col min="7921" max="7922" width="15.7109375" style="43" customWidth="1"/>
    <col min="7923" max="7925" width="14.7109375" style="43" customWidth="1"/>
    <col min="7926" max="7929" width="13.7109375" style="43" customWidth="1"/>
    <col min="7930" max="7933" width="15.7109375" style="43" customWidth="1"/>
    <col min="7934" max="7934" width="22.85546875" style="43" customWidth="1"/>
    <col min="7935" max="7935" width="20.7109375" style="43" customWidth="1"/>
    <col min="7936" max="7936" width="17.7109375" style="43" customWidth="1"/>
    <col min="7937" max="7945" width="14.7109375" style="43" customWidth="1"/>
    <col min="7946" max="8176" width="10.7109375" style="43"/>
    <col min="8177" max="8178" width="15.7109375" style="43" customWidth="1"/>
    <col min="8179" max="8181" width="14.7109375" style="43" customWidth="1"/>
    <col min="8182" max="8185" width="13.7109375" style="43" customWidth="1"/>
    <col min="8186" max="8189" width="15.7109375" style="43" customWidth="1"/>
    <col min="8190" max="8190" width="22.85546875" style="43" customWidth="1"/>
    <col min="8191" max="8191" width="20.7109375" style="43" customWidth="1"/>
    <col min="8192" max="8192" width="17.7109375" style="43" customWidth="1"/>
    <col min="8193" max="8201" width="14.7109375" style="43" customWidth="1"/>
    <col min="8202" max="8432" width="10.7109375" style="43"/>
    <col min="8433" max="8434" width="15.7109375" style="43" customWidth="1"/>
    <col min="8435" max="8437" width="14.7109375" style="43" customWidth="1"/>
    <col min="8438" max="8441" width="13.7109375" style="43" customWidth="1"/>
    <col min="8442" max="8445" width="15.7109375" style="43" customWidth="1"/>
    <col min="8446" max="8446" width="22.85546875" style="43" customWidth="1"/>
    <col min="8447" max="8447" width="20.7109375" style="43" customWidth="1"/>
    <col min="8448" max="8448" width="17.7109375" style="43" customWidth="1"/>
    <col min="8449" max="8457" width="14.7109375" style="43" customWidth="1"/>
    <col min="8458" max="8688" width="10.7109375" style="43"/>
    <col min="8689" max="8690" width="15.7109375" style="43" customWidth="1"/>
    <col min="8691" max="8693" width="14.7109375" style="43" customWidth="1"/>
    <col min="8694" max="8697" width="13.7109375" style="43" customWidth="1"/>
    <col min="8698" max="8701" width="15.7109375" style="43" customWidth="1"/>
    <col min="8702" max="8702" width="22.85546875" style="43" customWidth="1"/>
    <col min="8703" max="8703" width="20.7109375" style="43" customWidth="1"/>
    <col min="8704" max="8704" width="17.7109375" style="43" customWidth="1"/>
    <col min="8705" max="8713" width="14.7109375" style="43" customWidth="1"/>
    <col min="8714" max="8944" width="10.7109375" style="43"/>
    <col min="8945" max="8946" width="15.7109375" style="43" customWidth="1"/>
    <col min="8947" max="8949" width="14.7109375" style="43" customWidth="1"/>
    <col min="8950" max="8953" width="13.7109375" style="43" customWidth="1"/>
    <col min="8954" max="8957" width="15.7109375" style="43" customWidth="1"/>
    <col min="8958" max="8958" width="22.85546875" style="43" customWidth="1"/>
    <col min="8959" max="8959" width="20.7109375" style="43" customWidth="1"/>
    <col min="8960" max="8960" width="17.7109375" style="43" customWidth="1"/>
    <col min="8961" max="8969" width="14.7109375" style="43" customWidth="1"/>
    <col min="8970" max="9200" width="10.7109375" style="43"/>
    <col min="9201" max="9202" width="15.7109375" style="43" customWidth="1"/>
    <col min="9203" max="9205" width="14.7109375" style="43" customWidth="1"/>
    <col min="9206" max="9209" width="13.7109375" style="43" customWidth="1"/>
    <col min="9210" max="9213" width="15.7109375" style="43" customWidth="1"/>
    <col min="9214" max="9214" width="22.85546875" style="43" customWidth="1"/>
    <col min="9215" max="9215" width="20.7109375" style="43" customWidth="1"/>
    <col min="9216" max="9216" width="17.7109375" style="43" customWidth="1"/>
    <col min="9217" max="9225" width="14.7109375" style="43" customWidth="1"/>
    <col min="9226" max="9456" width="10.7109375" style="43"/>
    <col min="9457" max="9458" width="15.7109375" style="43" customWidth="1"/>
    <col min="9459" max="9461" width="14.7109375" style="43" customWidth="1"/>
    <col min="9462" max="9465" width="13.7109375" style="43" customWidth="1"/>
    <col min="9466" max="9469" width="15.7109375" style="43" customWidth="1"/>
    <col min="9470" max="9470" width="22.85546875" style="43" customWidth="1"/>
    <col min="9471" max="9471" width="20.7109375" style="43" customWidth="1"/>
    <col min="9472" max="9472" width="17.7109375" style="43" customWidth="1"/>
    <col min="9473" max="9481" width="14.7109375" style="43" customWidth="1"/>
    <col min="9482" max="9712" width="10.7109375" style="43"/>
    <col min="9713" max="9714" width="15.7109375" style="43" customWidth="1"/>
    <col min="9715" max="9717" width="14.7109375" style="43" customWidth="1"/>
    <col min="9718" max="9721" width="13.7109375" style="43" customWidth="1"/>
    <col min="9722" max="9725" width="15.7109375" style="43" customWidth="1"/>
    <col min="9726" max="9726" width="22.85546875" style="43" customWidth="1"/>
    <col min="9727" max="9727" width="20.7109375" style="43" customWidth="1"/>
    <col min="9728" max="9728" width="17.7109375" style="43" customWidth="1"/>
    <col min="9729" max="9737" width="14.7109375" style="43" customWidth="1"/>
    <col min="9738" max="9968" width="10.7109375" style="43"/>
    <col min="9969" max="9970" width="15.7109375" style="43" customWidth="1"/>
    <col min="9971" max="9973" width="14.7109375" style="43" customWidth="1"/>
    <col min="9974" max="9977" width="13.7109375" style="43" customWidth="1"/>
    <col min="9978" max="9981" width="15.7109375" style="43" customWidth="1"/>
    <col min="9982" max="9982" width="22.85546875" style="43" customWidth="1"/>
    <col min="9983" max="9983" width="20.7109375" style="43" customWidth="1"/>
    <col min="9984" max="9984" width="17.7109375" style="43" customWidth="1"/>
    <col min="9985" max="9993" width="14.7109375" style="43" customWidth="1"/>
    <col min="9994" max="10224" width="10.7109375" style="43"/>
    <col min="10225" max="10226" width="15.7109375" style="43" customWidth="1"/>
    <col min="10227" max="10229" width="14.7109375" style="43" customWidth="1"/>
    <col min="10230" max="10233" width="13.7109375" style="43" customWidth="1"/>
    <col min="10234" max="10237" width="15.7109375" style="43" customWidth="1"/>
    <col min="10238" max="10238" width="22.85546875" style="43" customWidth="1"/>
    <col min="10239" max="10239" width="20.7109375" style="43" customWidth="1"/>
    <col min="10240" max="10240" width="17.7109375" style="43" customWidth="1"/>
    <col min="10241" max="10249" width="14.7109375" style="43" customWidth="1"/>
    <col min="10250" max="10480" width="10.7109375" style="43"/>
    <col min="10481" max="10482" width="15.7109375" style="43" customWidth="1"/>
    <col min="10483" max="10485" width="14.7109375" style="43" customWidth="1"/>
    <col min="10486" max="10489" width="13.7109375" style="43" customWidth="1"/>
    <col min="10490" max="10493" width="15.7109375" style="43" customWidth="1"/>
    <col min="10494" max="10494" width="22.85546875" style="43" customWidth="1"/>
    <col min="10495" max="10495" width="20.7109375" style="43" customWidth="1"/>
    <col min="10496" max="10496" width="17.7109375" style="43" customWidth="1"/>
    <col min="10497" max="10505" width="14.7109375" style="43" customWidth="1"/>
    <col min="10506" max="10736" width="10.7109375" style="43"/>
    <col min="10737" max="10738" width="15.7109375" style="43" customWidth="1"/>
    <col min="10739" max="10741" width="14.7109375" style="43" customWidth="1"/>
    <col min="10742" max="10745" width="13.7109375" style="43" customWidth="1"/>
    <col min="10746" max="10749" width="15.7109375" style="43" customWidth="1"/>
    <col min="10750" max="10750" width="22.85546875" style="43" customWidth="1"/>
    <col min="10751" max="10751" width="20.7109375" style="43" customWidth="1"/>
    <col min="10752" max="10752" width="17.7109375" style="43" customWidth="1"/>
    <col min="10753" max="10761" width="14.7109375" style="43" customWidth="1"/>
    <col min="10762" max="10992" width="10.7109375" style="43"/>
    <col min="10993" max="10994" width="15.7109375" style="43" customWidth="1"/>
    <col min="10995" max="10997" width="14.7109375" style="43" customWidth="1"/>
    <col min="10998" max="11001" width="13.7109375" style="43" customWidth="1"/>
    <col min="11002" max="11005" width="15.7109375" style="43" customWidth="1"/>
    <col min="11006" max="11006" width="22.85546875" style="43" customWidth="1"/>
    <col min="11007" max="11007" width="20.7109375" style="43" customWidth="1"/>
    <col min="11008" max="11008" width="17.7109375" style="43" customWidth="1"/>
    <col min="11009" max="11017" width="14.7109375" style="43" customWidth="1"/>
    <col min="11018" max="11248" width="10.7109375" style="43"/>
    <col min="11249" max="11250" width="15.7109375" style="43" customWidth="1"/>
    <col min="11251" max="11253" width="14.7109375" style="43" customWidth="1"/>
    <col min="11254" max="11257" width="13.7109375" style="43" customWidth="1"/>
    <col min="11258" max="11261" width="15.7109375" style="43" customWidth="1"/>
    <col min="11262" max="11262" width="22.85546875" style="43" customWidth="1"/>
    <col min="11263" max="11263" width="20.7109375" style="43" customWidth="1"/>
    <col min="11264" max="11264" width="17.7109375" style="43" customWidth="1"/>
    <col min="11265" max="11273" width="14.7109375" style="43" customWidth="1"/>
    <col min="11274" max="11504" width="10.7109375" style="43"/>
    <col min="11505" max="11506" width="15.7109375" style="43" customWidth="1"/>
    <col min="11507" max="11509" width="14.7109375" style="43" customWidth="1"/>
    <col min="11510" max="11513" width="13.7109375" style="43" customWidth="1"/>
    <col min="11514" max="11517" width="15.7109375" style="43" customWidth="1"/>
    <col min="11518" max="11518" width="22.85546875" style="43" customWidth="1"/>
    <col min="11519" max="11519" width="20.7109375" style="43" customWidth="1"/>
    <col min="11520" max="11520" width="17.7109375" style="43" customWidth="1"/>
    <col min="11521" max="11529" width="14.7109375" style="43" customWidth="1"/>
    <col min="11530" max="11760" width="10.7109375" style="43"/>
    <col min="11761" max="11762" width="15.7109375" style="43" customWidth="1"/>
    <col min="11763" max="11765" width="14.7109375" style="43" customWidth="1"/>
    <col min="11766" max="11769" width="13.7109375" style="43" customWidth="1"/>
    <col min="11770" max="11773" width="15.7109375" style="43" customWidth="1"/>
    <col min="11774" max="11774" width="22.85546875" style="43" customWidth="1"/>
    <col min="11775" max="11775" width="20.7109375" style="43" customWidth="1"/>
    <col min="11776" max="11776" width="17.7109375" style="43" customWidth="1"/>
    <col min="11777" max="11785" width="14.7109375" style="43" customWidth="1"/>
    <col min="11786" max="12016" width="10.7109375" style="43"/>
    <col min="12017" max="12018" width="15.7109375" style="43" customWidth="1"/>
    <col min="12019" max="12021" width="14.7109375" style="43" customWidth="1"/>
    <col min="12022" max="12025" width="13.7109375" style="43" customWidth="1"/>
    <col min="12026" max="12029" width="15.7109375" style="43" customWidth="1"/>
    <col min="12030" max="12030" width="22.85546875" style="43" customWidth="1"/>
    <col min="12031" max="12031" width="20.7109375" style="43" customWidth="1"/>
    <col min="12032" max="12032" width="17.7109375" style="43" customWidth="1"/>
    <col min="12033" max="12041" width="14.7109375" style="43" customWidth="1"/>
    <col min="12042" max="12272" width="10.7109375" style="43"/>
    <col min="12273" max="12274" width="15.7109375" style="43" customWidth="1"/>
    <col min="12275" max="12277" width="14.7109375" style="43" customWidth="1"/>
    <col min="12278" max="12281" width="13.7109375" style="43" customWidth="1"/>
    <col min="12282" max="12285" width="15.7109375" style="43" customWidth="1"/>
    <col min="12286" max="12286" width="22.85546875" style="43" customWidth="1"/>
    <col min="12287" max="12287" width="20.7109375" style="43" customWidth="1"/>
    <col min="12288" max="12288" width="17.7109375" style="43" customWidth="1"/>
    <col min="12289" max="12297" width="14.7109375" style="43" customWidth="1"/>
    <col min="12298" max="12528" width="10.7109375" style="43"/>
    <col min="12529" max="12530" width="15.7109375" style="43" customWidth="1"/>
    <col min="12531" max="12533" width="14.7109375" style="43" customWidth="1"/>
    <col min="12534" max="12537" width="13.7109375" style="43" customWidth="1"/>
    <col min="12538" max="12541" width="15.7109375" style="43" customWidth="1"/>
    <col min="12542" max="12542" width="22.85546875" style="43" customWidth="1"/>
    <col min="12543" max="12543" width="20.7109375" style="43" customWidth="1"/>
    <col min="12544" max="12544" width="17.7109375" style="43" customWidth="1"/>
    <col min="12545" max="12553" width="14.7109375" style="43" customWidth="1"/>
    <col min="12554" max="12784" width="10.7109375" style="43"/>
    <col min="12785" max="12786" width="15.7109375" style="43" customWidth="1"/>
    <col min="12787" max="12789" width="14.7109375" style="43" customWidth="1"/>
    <col min="12790" max="12793" width="13.7109375" style="43" customWidth="1"/>
    <col min="12794" max="12797" width="15.7109375" style="43" customWidth="1"/>
    <col min="12798" max="12798" width="22.85546875" style="43" customWidth="1"/>
    <col min="12799" max="12799" width="20.7109375" style="43" customWidth="1"/>
    <col min="12800" max="12800" width="17.7109375" style="43" customWidth="1"/>
    <col min="12801" max="12809" width="14.7109375" style="43" customWidth="1"/>
    <col min="12810" max="13040" width="10.7109375" style="43"/>
    <col min="13041" max="13042" width="15.7109375" style="43" customWidth="1"/>
    <col min="13043" max="13045" width="14.7109375" style="43" customWidth="1"/>
    <col min="13046" max="13049" width="13.7109375" style="43" customWidth="1"/>
    <col min="13050" max="13053" width="15.7109375" style="43" customWidth="1"/>
    <col min="13054" max="13054" width="22.85546875" style="43" customWidth="1"/>
    <col min="13055" max="13055" width="20.7109375" style="43" customWidth="1"/>
    <col min="13056" max="13056" width="17.7109375" style="43" customWidth="1"/>
    <col min="13057" max="13065" width="14.7109375" style="43" customWidth="1"/>
    <col min="13066" max="13296" width="10.7109375" style="43"/>
    <col min="13297" max="13298" width="15.7109375" style="43" customWidth="1"/>
    <col min="13299" max="13301" width="14.7109375" style="43" customWidth="1"/>
    <col min="13302" max="13305" width="13.7109375" style="43" customWidth="1"/>
    <col min="13306" max="13309" width="15.7109375" style="43" customWidth="1"/>
    <col min="13310" max="13310" width="22.85546875" style="43" customWidth="1"/>
    <col min="13311" max="13311" width="20.7109375" style="43" customWidth="1"/>
    <col min="13312" max="13312" width="17.7109375" style="43" customWidth="1"/>
    <col min="13313" max="13321" width="14.7109375" style="43" customWidth="1"/>
    <col min="13322" max="13552" width="10.7109375" style="43"/>
    <col min="13553" max="13554" width="15.7109375" style="43" customWidth="1"/>
    <col min="13555" max="13557" width="14.7109375" style="43" customWidth="1"/>
    <col min="13558" max="13561" width="13.7109375" style="43" customWidth="1"/>
    <col min="13562" max="13565" width="15.7109375" style="43" customWidth="1"/>
    <col min="13566" max="13566" width="22.85546875" style="43" customWidth="1"/>
    <col min="13567" max="13567" width="20.7109375" style="43" customWidth="1"/>
    <col min="13568" max="13568" width="17.7109375" style="43" customWidth="1"/>
    <col min="13569" max="13577" width="14.7109375" style="43" customWidth="1"/>
    <col min="13578" max="13808" width="10.7109375" style="43"/>
    <col min="13809" max="13810" width="15.7109375" style="43" customWidth="1"/>
    <col min="13811" max="13813" width="14.7109375" style="43" customWidth="1"/>
    <col min="13814" max="13817" width="13.7109375" style="43" customWidth="1"/>
    <col min="13818" max="13821" width="15.7109375" style="43" customWidth="1"/>
    <col min="13822" max="13822" width="22.85546875" style="43" customWidth="1"/>
    <col min="13823" max="13823" width="20.7109375" style="43" customWidth="1"/>
    <col min="13824" max="13824" width="17.7109375" style="43" customWidth="1"/>
    <col min="13825" max="13833" width="14.7109375" style="43" customWidth="1"/>
    <col min="13834" max="14064" width="10.7109375" style="43"/>
    <col min="14065" max="14066" width="15.7109375" style="43" customWidth="1"/>
    <col min="14067" max="14069" width="14.7109375" style="43" customWidth="1"/>
    <col min="14070" max="14073" width="13.7109375" style="43" customWidth="1"/>
    <col min="14074" max="14077" width="15.7109375" style="43" customWidth="1"/>
    <col min="14078" max="14078" width="22.85546875" style="43" customWidth="1"/>
    <col min="14079" max="14079" width="20.7109375" style="43" customWidth="1"/>
    <col min="14080" max="14080" width="17.7109375" style="43" customWidth="1"/>
    <col min="14081" max="14089" width="14.7109375" style="43" customWidth="1"/>
    <col min="14090" max="14320" width="10.7109375" style="43"/>
    <col min="14321" max="14322" width="15.7109375" style="43" customWidth="1"/>
    <col min="14323" max="14325" width="14.7109375" style="43" customWidth="1"/>
    <col min="14326" max="14329" width="13.7109375" style="43" customWidth="1"/>
    <col min="14330" max="14333" width="15.7109375" style="43" customWidth="1"/>
    <col min="14334" max="14334" width="22.85546875" style="43" customWidth="1"/>
    <col min="14335" max="14335" width="20.7109375" style="43" customWidth="1"/>
    <col min="14336" max="14336" width="17.7109375" style="43" customWidth="1"/>
    <col min="14337" max="14345" width="14.7109375" style="43" customWidth="1"/>
    <col min="14346" max="14576" width="10.7109375" style="43"/>
    <col min="14577" max="14578" width="15.7109375" style="43" customWidth="1"/>
    <col min="14579" max="14581" width="14.7109375" style="43" customWidth="1"/>
    <col min="14582" max="14585" width="13.7109375" style="43" customWidth="1"/>
    <col min="14586" max="14589" width="15.7109375" style="43" customWidth="1"/>
    <col min="14590" max="14590" width="22.85546875" style="43" customWidth="1"/>
    <col min="14591" max="14591" width="20.7109375" style="43" customWidth="1"/>
    <col min="14592" max="14592" width="17.7109375" style="43" customWidth="1"/>
    <col min="14593" max="14601" width="14.7109375" style="43" customWidth="1"/>
    <col min="14602" max="14832" width="10.7109375" style="43"/>
    <col min="14833" max="14834" width="15.7109375" style="43" customWidth="1"/>
    <col min="14835" max="14837" width="14.7109375" style="43" customWidth="1"/>
    <col min="14838" max="14841" width="13.7109375" style="43" customWidth="1"/>
    <col min="14842" max="14845" width="15.7109375" style="43" customWidth="1"/>
    <col min="14846" max="14846" width="22.85546875" style="43" customWidth="1"/>
    <col min="14847" max="14847" width="20.7109375" style="43" customWidth="1"/>
    <col min="14848" max="14848" width="17.7109375" style="43" customWidth="1"/>
    <col min="14849" max="14857" width="14.7109375" style="43" customWidth="1"/>
    <col min="14858" max="15088" width="10.7109375" style="43"/>
    <col min="15089" max="15090" width="15.7109375" style="43" customWidth="1"/>
    <col min="15091" max="15093" width="14.7109375" style="43" customWidth="1"/>
    <col min="15094" max="15097" width="13.7109375" style="43" customWidth="1"/>
    <col min="15098" max="15101" width="15.7109375" style="43" customWidth="1"/>
    <col min="15102" max="15102" width="22.85546875" style="43" customWidth="1"/>
    <col min="15103" max="15103" width="20.7109375" style="43" customWidth="1"/>
    <col min="15104" max="15104" width="17.7109375" style="43" customWidth="1"/>
    <col min="15105" max="15113" width="14.7109375" style="43" customWidth="1"/>
    <col min="15114" max="15344" width="10.7109375" style="43"/>
    <col min="15345" max="15346" width="15.7109375" style="43" customWidth="1"/>
    <col min="15347" max="15349" width="14.7109375" style="43" customWidth="1"/>
    <col min="15350" max="15353" width="13.7109375" style="43" customWidth="1"/>
    <col min="15354" max="15357" width="15.7109375" style="43" customWidth="1"/>
    <col min="15358" max="15358" width="22.85546875" style="43" customWidth="1"/>
    <col min="15359" max="15359" width="20.7109375" style="43" customWidth="1"/>
    <col min="15360" max="15360" width="17.7109375" style="43" customWidth="1"/>
    <col min="15361" max="15369" width="14.7109375" style="43" customWidth="1"/>
    <col min="15370" max="15600" width="10.7109375" style="43"/>
    <col min="15601" max="15602" width="15.7109375" style="43" customWidth="1"/>
    <col min="15603" max="15605" width="14.7109375" style="43" customWidth="1"/>
    <col min="15606" max="15609" width="13.7109375" style="43" customWidth="1"/>
    <col min="15610" max="15613" width="15.7109375" style="43" customWidth="1"/>
    <col min="15614" max="15614" width="22.85546875" style="43" customWidth="1"/>
    <col min="15615" max="15615" width="20.7109375" style="43" customWidth="1"/>
    <col min="15616" max="15616" width="17.7109375" style="43" customWidth="1"/>
    <col min="15617" max="15625" width="14.7109375" style="43" customWidth="1"/>
    <col min="15626" max="15856" width="10.7109375" style="43"/>
    <col min="15857" max="15858" width="15.7109375" style="43" customWidth="1"/>
    <col min="15859" max="15861" width="14.7109375" style="43" customWidth="1"/>
    <col min="15862" max="15865" width="13.7109375" style="43" customWidth="1"/>
    <col min="15866" max="15869" width="15.7109375" style="43" customWidth="1"/>
    <col min="15870" max="15870" width="22.85546875" style="43" customWidth="1"/>
    <col min="15871" max="15871" width="20.7109375" style="43" customWidth="1"/>
    <col min="15872" max="15872" width="17.7109375" style="43" customWidth="1"/>
    <col min="15873" max="15881" width="14.7109375" style="43" customWidth="1"/>
    <col min="15882" max="16112" width="10.7109375" style="43"/>
    <col min="16113" max="16114" width="15.7109375" style="43" customWidth="1"/>
    <col min="16115" max="16117" width="14.7109375" style="43" customWidth="1"/>
    <col min="16118" max="16121" width="13.7109375" style="43" customWidth="1"/>
    <col min="16122" max="16125" width="15.7109375" style="43" customWidth="1"/>
    <col min="16126" max="16126" width="22.85546875" style="43" customWidth="1"/>
    <col min="16127" max="16127" width="20.7109375" style="43" customWidth="1"/>
    <col min="16128" max="16128" width="17.7109375" style="43" customWidth="1"/>
    <col min="16129" max="16137" width="14.7109375" style="43" customWidth="1"/>
    <col min="16138" max="16384" width="10.7109375" style="43"/>
  </cols>
  <sheetData>
    <row r="1" spans="1:27" ht="25.5" customHeight="1">
      <c r="AA1" s="36" t="s">
        <v>68</v>
      </c>
    </row>
    <row r="2" spans="1:27" s="11" customFormat="1" ht="18.75" customHeight="1">
      <c r="E2" s="17"/>
      <c r="Q2" s="15"/>
      <c r="R2" s="15"/>
      <c r="AA2" s="14" t="s">
        <v>9</v>
      </c>
    </row>
    <row r="3" spans="1:27" s="11" customFormat="1" ht="18.75" customHeight="1">
      <c r="E3" s="17"/>
      <c r="Q3" s="15"/>
      <c r="R3" s="15"/>
      <c r="AA3" s="14" t="s">
        <v>67</v>
      </c>
    </row>
    <row r="4" spans="1:27" s="11" customFormat="1">
      <c r="E4" s="16"/>
      <c r="Q4" s="15"/>
      <c r="R4" s="15"/>
    </row>
    <row r="5" spans="1:27" s="11" customFormat="1" ht="18.75">
      <c r="A5" s="474" t="str">
        <f>'1. паспорт местоположение'!A5:C5</f>
        <v>Год раскрытия информации: 2020 год</v>
      </c>
      <c r="B5" s="474"/>
      <c r="C5" s="474"/>
      <c r="D5" s="474"/>
      <c r="E5" s="474"/>
      <c r="F5" s="474"/>
      <c r="G5" s="474"/>
      <c r="H5" s="474"/>
      <c r="I5" s="474"/>
      <c r="J5" s="474"/>
      <c r="K5" s="474"/>
      <c r="L5" s="474"/>
      <c r="M5" s="474"/>
      <c r="N5" s="474"/>
      <c r="O5" s="474"/>
      <c r="P5" s="474"/>
      <c r="Q5" s="474"/>
      <c r="R5" s="474"/>
      <c r="S5" s="474"/>
      <c r="T5" s="474"/>
      <c r="U5" s="474"/>
      <c r="V5" s="474"/>
      <c r="W5" s="474"/>
      <c r="X5" s="474"/>
      <c r="Y5" s="474"/>
      <c r="Z5" s="474"/>
      <c r="AA5" s="474"/>
    </row>
    <row r="6" spans="1:27" s="11" customFormat="1">
      <c r="A6" s="114"/>
      <c r="B6" s="114"/>
      <c r="C6" s="114"/>
      <c r="D6" s="114"/>
      <c r="E6" s="114"/>
      <c r="F6" s="114"/>
      <c r="G6" s="114"/>
      <c r="H6" s="114"/>
      <c r="I6" s="114"/>
      <c r="J6" s="114"/>
      <c r="K6" s="114"/>
      <c r="L6" s="114"/>
      <c r="M6" s="114"/>
      <c r="N6" s="114"/>
      <c r="O6" s="114"/>
      <c r="P6" s="114"/>
      <c r="Q6" s="114"/>
      <c r="R6" s="114"/>
      <c r="S6" s="114"/>
      <c r="T6" s="114"/>
    </row>
    <row r="7" spans="1:27" s="11" customFormat="1" ht="18.75">
      <c r="E7" s="457" t="s">
        <v>8</v>
      </c>
      <c r="F7" s="457"/>
      <c r="G7" s="457"/>
      <c r="H7" s="457"/>
      <c r="I7" s="457"/>
      <c r="J7" s="457"/>
      <c r="K7" s="457"/>
      <c r="L7" s="457"/>
      <c r="M7" s="457"/>
      <c r="N7" s="457"/>
      <c r="O7" s="457"/>
      <c r="P7" s="457"/>
      <c r="Q7" s="457"/>
      <c r="R7" s="457"/>
      <c r="S7" s="457"/>
      <c r="T7" s="457"/>
      <c r="U7" s="457"/>
      <c r="V7" s="457"/>
      <c r="W7" s="457"/>
      <c r="X7" s="457"/>
      <c r="Y7" s="457"/>
    </row>
    <row r="8" spans="1:27" s="11" customFormat="1" ht="18.75">
      <c r="E8" s="13"/>
      <c r="F8" s="13"/>
      <c r="G8" s="13"/>
      <c r="H8" s="13"/>
      <c r="I8" s="13"/>
      <c r="J8" s="13"/>
      <c r="K8" s="13"/>
      <c r="L8" s="13"/>
      <c r="M8" s="13"/>
      <c r="N8" s="13"/>
      <c r="O8" s="13"/>
      <c r="P8" s="13"/>
      <c r="Q8" s="13"/>
      <c r="R8" s="13"/>
      <c r="S8" s="12"/>
      <c r="T8" s="12"/>
      <c r="U8" s="12"/>
      <c r="V8" s="12"/>
      <c r="W8" s="12"/>
    </row>
    <row r="9" spans="1:27" s="11" customFormat="1" ht="18.75" customHeight="1">
      <c r="E9" s="474" t="s">
        <v>501</v>
      </c>
      <c r="F9" s="474"/>
      <c r="G9" s="474"/>
      <c r="H9" s="474"/>
      <c r="I9" s="474"/>
      <c r="J9" s="474"/>
      <c r="K9" s="474"/>
      <c r="L9" s="474"/>
      <c r="M9" s="474"/>
      <c r="N9" s="474"/>
      <c r="O9" s="474"/>
      <c r="P9" s="474"/>
      <c r="Q9" s="474"/>
      <c r="R9" s="474"/>
      <c r="S9" s="474"/>
      <c r="T9" s="474"/>
      <c r="U9" s="474"/>
      <c r="V9" s="474"/>
      <c r="W9" s="474"/>
      <c r="X9" s="474"/>
      <c r="Y9" s="474"/>
    </row>
    <row r="10" spans="1:27" s="11" customFormat="1" ht="18.75" customHeight="1">
      <c r="E10" s="454" t="s">
        <v>7</v>
      </c>
      <c r="F10" s="454"/>
      <c r="G10" s="454"/>
      <c r="H10" s="454"/>
      <c r="I10" s="454"/>
      <c r="J10" s="454"/>
      <c r="K10" s="454"/>
      <c r="L10" s="454"/>
      <c r="M10" s="454"/>
      <c r="N10" s="454"/>
      <c r="O10" s="454"/>
      <c r="P10" s="454"/>
      <c r="Q10" s="454"/>
      <c r="R10" s="454"/>
      <c r="S10" s="454"/>
      <c r="T10" s="454"/>
      <c r="U10" s="454"/>
      <c r="V10" s="454"/>
      <c r="W10" s="454"/>
      <c r="X10" s="454"/>
      <c r="Y10" s="454"/>
    </row>
    <row r="11" spans="1:27" s="11" customFormat="1" ht="18.75">
      <c r="E11" s="13"/>
      <c r="F11" s="13"/>
      <c r="G11" s="13"/>
      <c r="H11" s="13"/>
      <c r="I11" s="13"/>
      <c r="J11" s="13"/>
      <c r="K11" s="13"/>
      <c r="L11" s="13"/>
      <c r="M11" s="13"/>
      <c r="N11" s="13"/>
      <c r="O11" s="13"/>
      <c r="P11" s="13"/>
      <c r="Q11" s="13"/>
      <c r="R11" s="13"/>
      <c r="S11" s="12"/>
      <c r="T11" s="12"/>
      <c r="U11" s="12"/>
      <c r="V11" s="12"/>
      <c r="W11" s="12"/>
    </row>
    <row r="12" spans="1:27" s="11" customFormat="1" ht="18.75" customHeight="1">
      <c r="E12" s="456" t="s">
        <v>535</v>
      </c>
      <c r="F12" s="456"/>
      <c r="G12" s="456"/>
      <c r="H12" s="456"/>
      <c r="I12" s="456"/>
      <c r="J12" s="456"/>
      <c r="K12" s="456"/>
      <c r="L12" s="456"/>
      <c r="M12" s="456"/>
      <c r="N12" s="456"/>
      <c r="O12" s="456"/>
      <c r="P12" s="456"/>
      <c r="Q12" s="456"/>
      <c r="R12" s="456"/>
      <c r="S12" s="456"/>
      <c r="T12" s="456"/>
      <c r="U12" s="456"/>
      <c r="V12" s="456"/>
      <c r="W12" s="456"/>
      <c r="X12" s="456"/>
      <c r="Y12" s="456"/>
    </row>
    <row r="13" spans="1:27" s="11" customFormat="1" ht="18.75" customHeight="1">
      <c r="E13" s="454" t="s">
        <v>6</v>
      </c>
      <c r="F13" s="454"/>
      <c r="G13" s="454"/>
      <c r="H13" s="454"/>
      <c r="I13" s="454"/>
      <c r="J13" s="454"/>
      <c r="K13" s="454"/>
      <c r="L13" s="454"/>
      <c r="M13" s="454"/>
      <c r="N13" s="454"/>
      <c r="O13" s="454"/>
      <c r="P13" s="454"/>
      <c r="Q13" s="454"/>
      <c r="R13" s="454"/>
      <c r="S13" s="454"/>
      <c r="T13" s="454"/>
      <c r="U13" s="454"/>
      <c r="V13" s="454"/>
      <c r="W13" s="454"/>
      <c r="X13" s="454"/>
      <c r="Y13" s="454"/>
    </row>
    <row r="14" spans="1:27" s="8" customFormat="1" ht="15.75" customHeight="1">
      <c r="E14" s="9"/>
      <c r="F14" s="9"/>
      <c r="G14" s="9"/>
      <c r="H14" s="9"/>
      <c r="I14" s="9"/>
      <c r="J14" s="9"/>
      <c r="K14" s="9"/>
      <c r="L14" s="9"/>
      <c r="M14" s="9"/>
      <c r="N14" s="9"/>
      <c r="O14" s="9"/>
      <c r="P14" s="9"/>
      <c r="Q14" s="9"/>
      <c r="R14" s="9"/>
      <c r="S14" s="9"/>
      <c r="T14" s="9"/>
      <c r="U14" s="9"/>
      <c r="V14" s="9"/>
      <c r="W14" s="9"/>
    </row>
    <row r="15" spans="1:27" s="3" customFormat="1" ht="18.75">
      <c r="E15" s="456" t="s">
        <v>536</v>
      </c>
      <c r="F15" s="456"/>
      <c r="G15" s="456"/>
      <c r="H15" s="456"/>
      <c r="I15" s="456"/>
      <c r="J15" s="456"/>
      <c r="K15" s="456"/>
      <c r="L15" s="456"/>
      <c r="M15" s="456"/>
      <c r="N15" s="456"/>
      <c r="O15" s="456"/>
      <c r="P15" s="456"/>
      <c r="Q15" s="456"/>
      <c r="R15" s="456"/>
      <c r="S15" s="456"/>
      <c r="T15" s="456"/>
      <c r="U15" s="456"/>
      <c r="V15" s="456"/>
      <c r="W15" s="456"/>
      <c r="X15" s="456"/>
      <c r="Y15" s="456"/>
    </row>
    <row r="16" spans="1:27" s="3" customFormat="1" ht="15" customHeight="1">
      <c r="E16" s="454" t="s">
        <v>5</v>
      </c>
      <c r="F16" s="454"/>
      <c r="G16" s="454"/>
      <c r="H16" s="454"/>
      <c r="I16" s="454"/>
      <c r="J16" s="454"/>
      <c r="K16" s="454"/>
      <c r="L16" s="454"/>
      <c r="M16" s="454"/>
      <c r="N16" s="454"/>
      <c r="O16" s="454"/>
      <c r="P16" s="454"/>
      <c r="Q16" s="454"/>
      <c r="R16" s="454"/>
      <c r="S16" s="454"/>
      <c r="T16" s="454"/>
      <c r="U16" s="454"/>
      <c r="V16" s="454"/>
      <c r="W16" s="454"/>
      <c r="X16" s="454"/>
      <c r="Y16" s="454"/>
    </row>
    <row r="17" spans="1:27" s="3" customFormat="1" ht="15" customHeight="1">
      <c r="E17" s="4"/>
      <c r="F17" s="4"/>
      <c r="G17" s="4"/>
      <c r="H17" s="4"/>
      <c r="I17" s="4"/>
      <c r="J17" s="4"/>
      <c r="K17" s="4"/>
      <c r="L17" s="4"/>
      <c r="M17" s="4"/>
      <c r="N17" s="4"/>
      <c r="O17" s="4"/>
      <c r="P17" s="4"/>
      <c r="Q17" s="4"/>
      <c r="R17" s="4"/>
      <c r="S17" s="4"/>
      <c r="T17" s="4"/>
      <c r="U17" s="4"/>
      <c r="V17" s="4"/>
      <c r="W17" s="4"/>
    </row>
    <row r="18" spans="1:27" s="3" customFormat="1" ht="15" customHeight="1">
      <c r="E18" s="456"/>
      <c r="F18" s="456"/>
      <c r="G18" s="456"/>
      <c r="H18" s="456"/>
      <c r="I18" s="456"/>
      <c r="J18" s="456"/>
      <c r="K18" s="456"/>
      <c r="L18" s="456"/>
      <c r="M18" s="456"/>
      <c r="N18" s="456"/>
      <c r="O18" s="456"/>
      <c r="P18" s="456"/>
      <c r="Q18" s="456"/>
      <c r="R18" s="456"/>
      <c r="S18" s="456"/>
      <c r="T18" s="456"/>
      <c r="U18" s="456"/>
      <c r="V18" s="456"/>
      <c r="W18" s="456"/>
      <c r="X18" s="456"/>
      <c r="Y18" s="456"/>
    </row>
    <row r="19" spans="1:27" ht="25.5" customHeight="1">
      <c r="A19" s="456" t="s">
        <v>393</v>
      </c>
      <c r="B19" s="456"/>
      <c r="C19" s="456"/>
      <c r="D19" s="456"/>
      <c r="E19" s="456"/>
      <c r="F19" s="456"/>
      <c r="G19" s="456"/>
      <c r="H19" s="456"/>
      <c r="I19" s="456"/>
      <c r="J19" s="456"/>
      <c r="K19" s="456"/>
      <c r="L19" s="456"/>
      <c r="M19" s="456"/>
      <c r="N19" s="456"/>
      <c r="O19" s="456"/>
      <c r="P19" s="456"/>
      <c r="Q19" s="456"/>
      <c r="R19" s="456"/>
      <c r="S19" s="456"/>
      <c r="T19" s="456"/>
      <c r="U19" s="456"/>
      <c r="V19" s="456"/>
      <c r="W19" s="456"/>
      <c r="X19" s="456"/>
      <c r="Y19" s="456"/>
      <c r="Z19" s="456"/>
      <c r="AA19" s="456"/>
    </row>
    <row r="20" spans="1:27" s="46" customFormat="1" ht="21" customHeight="1"/>
    <row r="21" spans="1:27" ht="15.75" customHeight="1">
      <c r="A21" s="481" t="s">
        <v>4</v>
      </c>
      <c r="B21" s="484" t="s">
        <v>399</v>
      </c>
      <c r="C21" s="485"/>
      <c r="D21" s="484" t="s">
        <v>401</v>
      </c>
      <c r="E21" s="485"/>
      <c r="F21" s="488" t="s">
        <v>90</v>
      </c>
      <c r="G21" s="489"/>
      <c r="H21" s="489"/>
      <c r="I21" s="490"/>
      <c r="J21" s="481" t="s">
        <v>402</v>
      </c>
      <c r="K21" s="484" t="s">
        <v>403</v>
      </c>
      <c r="L21" s="485"/>
      <c r="M21" s="484" t="s">
        <v>404</v>
      </c>
      <c r="N21" s="485"/>
      <c r="O21" s="484" t="s">
        <v>392</v>
      </c>
      <c r="P21" s="485"/>
      <c r="Q21" s="484" t="s">
        <v>112</v>
      </c>
      <c r="R21" s="485"/>
      <c r="S21" s="481" t="s">
        <v>111</v>
      </c>
      <c r="T21" s="481" t="s">
        <v>405</v>
      </c>
      <c r="U21" s="481" t="s">
        <v>400</v>
      </c>
      <c r="V21" s="484" t="s">
        <v>110</v>
      </c>
      <c r="W21" s="485"/>
      <c r="X21" s="488" t="s">
        <v>102</v>
      </c>
      <c r="Y21" s="489"/>
      <c r="Z21" s="488" t="s">
        <v>101</v>
      </c>
      <c r="AA21" s="489"/>
    </row>
    <row r="22" spans="1:27" ht="216" customHeight="1">
      <c r="A22" s="482"/>
      <c r="B22" s="486"/>
      <c r="C22" s="487"/>
      <c r="D22" s="486"/>
      <c r="E22" s="487"/>
      <c r="F22" s="488" t="s">
        <v>109</v>
      </c>
      <c r="G22" s="490"/>
      <c r="H22" s="488" t="s">
        <v>108</v>
      </c>
      <c r="I22" s="490"/>
      <c r="J22" s="483"/>
      <c r="K22" s="486"/>
      <c r="L22" s="487"/>
      <c r="M22" s="486"/>
      <c r="N22" s="487"/>
      <c r="O22" s="486"/>
      <c r="P22" s="487"/>
      <c r="Q22" s="486"/>
      <c r="R22" s="487"/>
      <c r="S22" s="483"/>
      <c r="T22" s="483"/>
      <c r="U22" s="483"/>
      <c r="V22" s="486"/>
      <c r="W22" s="487"/>
      <c r="X22" s="123" t="s">
        <v>100</v>
      </c>
      <c r="Y22" s="123" t="s">
        <v>390</v>
      </c>
      <c r="Z22" s="123" t="s">
        <v>99</v>
      </c>
      <c r="AA22" s="123" t="s">
        <v>98</v>
      </c>
    </row>
    <row r="23" spans="1:27" ht="60" customHeight="1">
      <c r="A23" s="483"/>
      <c r="B23" s="124" t="s">
        <v>96</v>
      </c>
      <c r="C23" s="124" t="s">
        <v>97</v>
      </c>
      <c r="D23" s="124" t="s">
        <v>96</v>
      </c>
      <c r="E23" s="124" t="s">
        <v>97</v>
      </c>
      <c r="F23" s="124" t="s">
        <v>96</v>
      </c>
      <c r="G23" s="124" t="s">
        <v>97</v>
      </c>
      <c r="H23" s="124" t="s">
        <v>96</v>
      </c>
      <c r="I23" s="124" t="s">
        <v>97</v>
      </c>
      <c r="J23" s="124" t="s">
        <v>96</v>
      </c>
      <c r="K23" s="124" t="s">
        <v>96</v>
      </c>
      <c r="L23" s="124" t="s">
        <v>97</v>
      </c>
      <c r="M23" s="124" t="s">
        <v>96</v>
      </c>
      <c r="N23" s="124" t="s">
        <v>97</v>
      </c>
      <c r="O23" s="124" t="s">
        <v>96</v>
      </c>
      <c r="P23" s="124" t="s">
        <v>97</v>
      </c>
      <c r="Q23" s="124" t="s">
        <v>96</v>
      </c>
      <c r="R23" s="124" t="s">
        <v>97</v>
      </c>
      <c r="S23" s="124" t="s">
        <v>96</v>
      </c>
      <c r="T23" s="124" t="s">
        <v>96</v>
      </c>
      <c r="U23" s="124" t="s">
        <v>96</v>
      </c>
      <c r="V23" s="124" t="s">
        <v>96</v>
      </c>
      <c r="W23" s="124" t="s">
        <v>97</v>
      </c>
      <c r="X23" s="124" t="s">
        <v>96</v>
      </c>
      <c r="Y23" s="124" t="s">
        <v>96</v>
      </c>
      <c r="Z23" s="123" t="s">
        <v>96</v>
      </c>
      <c r="AA23" s="123" t="s">
        <v>96</v>
      </c>
    </row>
    <row r="24" spans="1:27">
      <c r="A24" s="84">
        <v>1</v>
      </c>
      <c r="B24" s="84">
        <v>2</v>
      </c>
      <c r="C24" s="84">
        <v>3</v>
      </c>
      <c r="D24" s="84">
        <v>4</v>
      </c>
      <c r="E24" s="84">
        <v>5</v>
      </c>
      <c r="F24" s="84">
        <v>6</v>
      </c>
      <c r="G24" s="84">
        <v>7</v>
      </c>
      <c r="H24" s="84">
        <v>8</v>
      </c>
      <c r="I24" s="84">
        <v>9</v>
      </c>
      <c r="J24" s="84">
        <v>10</v>
      </c>
      <c r="K24" s="84">
        <v>11</v>
      </c>
      <c r="L24" s="84">
        <v>12</v>
      </c>
      <c r="M24" s="84">
        <v>13</v>
      </c>
      <c r="N24" s="84">
        <v>14</v>
      </c>
      <c r="O24" s="84">
        <v>15</v>
      </c>
      <c r="P24" s="84">
        <v>16</v>
      </c>
      <c r="Q24" s="84">
        <v>19</v>
      </c>
      <c r="R24" s="84">
        <v>20</v>
      </c>
      <c r="S24" s="84">
        <v>21</v>
      </c>
      <c r="T24" s="84">
        <v>22</v>
      </c>
      <c r="U24" s="84">
        <v>23</v>
      </c>
      <c r="V24" s="84">
        <v>24</v>
      </c>
      <c r="W24" s="84">
        <v>25</v>
      </c>
      <c r="X24" s="84">
        <v>26</v>
      </c>
      <c r="Y24" s="84">
        <v>27</v>
      </c>
      <c r="Z24" s="84">
        <v>28</v>
      </c>
      <c r="AA24" s="84">
        <v>29</v>
      </c>
    </row>
    <row r="25" spans="1:27" s="46" customFormat="1" ht="121.5" customHeight="1">
      <c r="A25" s="82" t="s">
        <v>457</v>
      </c>
      <c r="B25" s="82" t="s">
        <v>457</v>
      </c>
      <c r="C25" s="82" t="s">
        <v>457</v>
      </c>
      <c r="D25" s="82" t="s">
        <v>457</v>
      </c>
      <c r="E25" s="82" t="s">
        <v>457</v>
      </c>
      <c r="F25" s="82" t="s">
        <v>457</v>
      </c>
      <c r="G25" s="82" t="s">
        <v>457</v>
      </c>
      <c r="H25" s="82" t="s">
        <v>457</v>
      </c>
      <c r="I25" s="82" t="s">
        <v>457</v>
      </c>
      <c r="J25" s="82" t="s">
        <v>457</v>
      </c>
      <c r="K25" s="82" t="s">
        <v>457</v>
      </c>
      <c r="L25" s="82" t="s">
        <v>457</v>
      </c>
      <c r="M25" s="82" t="s">
        <v>457</v>
      </c>
      <c r="N25" s="82" t="s">
        <v>457</v>
      </c>
      <c r="O25" s="82" t="s">
        <v>457</v>
      </c>
      <c r="P25" s="82" t="s">
        <v>457</v>
      </c>
      <c r="Q25" s="82" t="s">
        <v>457</v>
      </c>
      <c r="R25" s="82" t="s">
        <v>457</v>
      </c>
      <c r="S25" s="85" t="s">
        <v>457</v>
      </c>
      <c r="T25" s="85" t="s">
        <v>457</v>
      </c>
      <c r="U25" s="85" t="s">
        <v>457</v>
      </c>
      <c r="V25" s="173" t="s">
        <v>457</v>
      </c>
      <c r="W25" s="82" t="s">
        <v>457</v>
      </c>
      <c r="X25" s="82" t="s">
        <v>457</v>
      </c>
      <c r="Y25" s="82" t="s">
        <v>457</v>
      </c>
      <c r="Z25" s="82" t="s">
        <v>457</v>
      </c>
      <c r="AA25" s="82" t="s">
        <v>457</v>
      </c>
    </row>
    <row r="26" spans="1:27" s="44" customFormat="1" ht="12.75">
      <c r="A26" s="45"/>
      <c r="B26" s="45"/>
      <c r="C26" s="45"/>
      <c r="E26" s="45"/>
      <c r="X26" s="83"/>
      <c r="Y26" s="83"/>
      <c r="Z26" s="83"/>
      <c r="AA26" s="83"/>
    </row>
    <row r="27" spans="1:27" s="44" customFormat="1" ht="12.75">
      <c r="A27" s="45"/>
      <c r="B27" s="45"/>
      <c r="C27" s="45"/>
    </row>
  </sheetData>
  <mergeCells count="27">
    <mergeCell ref="A5:AA5"/>
    <mergeCell ref="E16:Y16"/>
    <mergeCell ref="E15:Y15"/>
    <mergeCell ref="E7:Y7"/>
    <mergeCell ref="E9:Y9"/>
    <mergeCell ref="E10:Y10"/>
    <mergeCell ref="E12:Y12"/>
    <mergeCell ref="E13:Y13"/>
    <mergeCell ref="Z21:AA21"/>
    <mergeCell ref="U21:U22"/>
    <mergeCell ref="A19:AA19"/>
    <mergeCell ref="O21:P22"/>
    <mergeCell ref="F22:G22"/>
    <mergeCell ref="H22:I22"/>
    <mergeCell ref="B21:C22"/>
    <mergeCell ref="E18:Y18"/>
    <mergeCell ref="A21:A23"/>
    <mergeCell ref="D21:E22"/>
    <mergeCell ref="F21:I21"/>
    <mergeCell ref="J21:J22"/>
    <mergeCell ref="K21:L22"/>
    <mergeCell ref="M21:N22"/>
    <mergeCell ref="Q21:R22"/>
    <mergeCell ref="S21:S22"/>
    <mergeCell ref="T21:T22"/>
    <mergeCell ref="X21:Y21"/>
    <mergeCell ref="V21:W22"/>
  </mergeCells>
  <pageMargins left="0" right="0" top="0.78740157480314965" bottom="0.39370078740157483" header="0.19685039370078741" footer="0.19685039370078741"/>
  <pageSetup paperSize="9" scale="30" pageOrder="overThenDown" orientation="landscape" horizontalDpi="4294967294" verticalDpi="4294967294" r:id="rId1"/>
  <headerFooter alignWithMargins="0">
    <oddHeader>&amp;R&amp;"Times New Roman,обычный"&amp;7Подготовлено с использованием системы &amp;"Times New Roman,полужирный"КонсультантПлюс</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C382"/>
  <sheetViews>
    <sheetView view="pageBreakPreview" topLeftCell="A26" zoomScale="85" zoomScaleSheetLayoutView="85" workbookViewId="0">
      <selection activeCell="C36" sqref="C36"/>
    </sheetView>
  </sheetViews>
  <sheetFormatPr defaultRowHeight="15"/>
  <cols>
    <col min="1" max="1" width="6.140625" style="1" customWidth="1"/>
    <col min="2" max="2" width="74" style="1" customWidth="1"/>
    <col min="3" max="3" width="98.28515625" style="1" customWidth="1"/>
    <col min="4" max="4" width="14.42578125" style="1" customWidth="1"/>
    <col min="5" max="5" width="36.5703125" style="1" customWidth="1"/>
    <col min="6" max="6" width="20" style="1" customWidth="1"/>
    <col min="7" max="7" width="25.5703125" style="1" customWidth="1"/>
    <col min="8" max="8" width="16.42578125" style="1" customWidth="1"/>
    <col min="9" max="16384" width="9.140625" style="1"/>
  </cols>
  <sheetData>
    <row r="1" spans="1:29" s="11" customFormat="1" ht="18.75" customHeight="1">
      <c r="A1" s="17"/>
      <c r="C1" s="36" t="s">
        <v>68</v>
      </c>
      <c r="E1" s="15"/>
      <c r="F1" s="15"/>
    </row>
    <row r="2" spans="1:29" s="11" customFormat="1" ht="18.75" customHeight="1">
      <c r="A2" s="17"/>
      <c r="C2" s="14" t="s">
        <v>9</v>
      </c>
      <c r="E2" s="15"/>
      <c r="F2" s="15"/>
    </row>
    <row r="3" spans="1:29" s="11" customFormat="1" ht="18.75">
      <c r="A3" s="16"/>
      <c r="C3" s="14" t="s">
        <v>67</v>
      </c>
      <c r="E3" s="15"/>
      <c r="F3" s="15"/>
    </row>
    <row r="4" spans="1:29" s="11" customFormat="1" ht="18.75">
      <c r="A4" s="16"/>
      <c r="C4" s="14"/>
      <c r="E4" s="15"/>
      <c r="F4" s="15"/>
    </row>
    <row r="5" spans="1:29" s="11" customFormat="1" ht="15.75">
      <c r="A5" s="453" t="str">
        <f>'1. паспорт местоположение'!A5:C5</f>
        <v>Год раскрытия информации: 2020 год</v>
      </c>
      <c r="B5" s="453"/>
      <c r="C5" s="453"/>
      <c r="D5" s="115"/>
      <c r="E5" s="115"/>
      <c r="F5" s="115"/>
      <c r="G5" s="115"/>
      <c r="H5" s="115"/>
      <c r="I5" s="115"/>
      <c r="J5" s="115"/>
      <c r="K5" s="115"/>
      <c r="L5" s="115"/>
      <c r="M5" s="115"/>
      <c r="N5" s="115"/>
      <c r="O5" s="115"/>
      <c r="P5" s="115"/>
      <c r="Q5" s="115"/>
      <c r="R5" s="115"/>
      <c r="S5" s="115"/>
      <c r="T5" s="115"/>
      <c r="U5" s="115"/>
      <c r="V5" s="115"/>
      <c r="W5" s="115"/>
      <c r="X5" s="115"/>
      <c r="Y5" s="115"/>
      <c r="Z5" s="115"/>
      <c r="AA5" s="115"/>
      <c r="AB5" s="115"/>
      <c r="AC5" s="115"/>
    </row>
    <row r="6" spans="1:29" s="11" customFormat="1" ht="18.75">
      <c r="A6" s="16"/>
      <c r="E6" s="15"/>
      <c r="F6" s="15"/>
      <c r="G6" s="14"/>
    </row>
    <row r="7" spans="1:29" s="11" customFormat="1" ht="18.75">
      <c r="A7" s="457" t="s">
        <v>8</v>
      </c>
      <c r="B7" s="457"/>
      <c r="C7" s="457"/>
      <c r="D7" s="12"/>
      <c r="E7" s="12"/>
      <c r="F7" s="12"/>
      <c r="G7" s="12"/>
      <c r="H7" s="12"/>
      <c r="I7" s="12"/>
      <c r="J7" s="12"/>
      <c r="K7" s="12"/>
      <c r="L7" s="12"/>
      <c r="M7" s="12"/>
      <c r="N7" s="12"/>
      <c r="O7" s="12"/>
      <c r="P7" s="12"/>
      <c r="Q7" s="12"/>
      <c r="R7" s="12"/>
      <c r="S7" s="12"/>
      <c r="T7" s="12"/>
      <c r="U7" s="12"/>
    </row>
    <row r="8" spans="1:29" s="11" customFormat="1" ht="18.75">
      <c r="A8" s="457"/>
      <c r="B8" s="457"/>
      <c r="C8" s="457"/>
      <c r="D8" s="13"/>
      <c r="E8" s="13"/>
      <c r="F8" s="13"/>
      <c r="G8" s="13"/>
      <c r="H8" s="12"/>
      <c r="I8" s="12"/>
      <c r="J8" s="12"/>
      <c r="K8" s="12"/>
      <c r="L8" s="12"/>
      <c r="M8" s="12"/>
      <c r="N8" s="12"/>
      <c r="O8" s="12"/>
      <c r="P8" s="12"/>
      <c r="Q8" s="12"/>
      <c r="R8" s="12"/>
      <c r="S8" s="12"/>
      <c r="T8" s="12"/>
      <c r="U8" s="12"/>
    </row>
    <row r="9" spans="1:29" s="11" customFormat="1" ht="18.75">
      <c r="A9" s="456" t="str">
        <f>'1. паспорт местоположение'!A9:C9</f>
        <v>АО "Крымэнерго"</v>
      </c>
      <c r="B9" s="456"/>
      <c r="C9" s="456"/>
      <c r="D9" s="7"/>
      <c r="E9" s="7"/>
      <c r="F9" s="7"/>
      <c r="G9" s="7"/>
      <c r="H9" s="12"/>
      <c r="I9" s="12"/>
      <c r="J9" s="12"/>
      <c r="K9" s="12"/>
      <c r="L9" s="12"/>
      <c r="M9" s="12"/>
      <c r="N9" s="12"/>
      <c r="O9" s="12"/>
      <c r="P9" s="12"/>
      <c r="Q9" s="12"/>
      <c r="R9" s="12"/>
      <c r="S9" s="12"/>
      <c r="T9" s="12"/>
      <c r="U9" s="12"/>
    </row>
    <row r="10" spans="1:29" s="11" customFormat="1" ht="18.75">
      <c r="A10" s="454" t="s">
        <v>7</v>
      </c>
      <c r="B10" s="454"/>
      <c r="C10" s="454"/>
      <c r="D10" s="5"/>
      <c r="E10" s="5"/>
      <c r="F10" s="5"/>
      <c r="G10" s="5"/>
      <c r="H10" s="12"/>
      <c r="I10" s="12"/>
      <c r="J10" s="12"/>
      <c r="K10" s="12"/>
      <c r="L10" s="12"/>
      <c r="M10" s="12"/>
      <c r="N10" s="12"/>
      <c r="O10" s="12"/>
      <c r="P10" s="12"/>
      <c r="Q10" s="12"/>
      <c r="R10" s="12"/>
      <c r="S10" s="12"/>
      <c r="T10" s="12"/>
      <c r="U10" s="12"/>
    </row>
    <row r="11" spans="1:29" s="11" customFormat="1" ht="18.75">
      <c r="A11" s="457"/>
      <c r="B11" s="457"/>
      <c r="C11" s="457"/>
      <c r="D11" s="13"/>
      <c r="E11" s="13"/>
      <c r="F11" s="13"/>
      <c r="G11" s="13"/>
      <c r="H11" s="12"/>
      <c r="I11" s="12"/>
      <c r="J11" s="12"/>
      <c r="K11" s="12"/>
      <c r="L11" s="12"/>
      <c r="M11" s="12"/>
      <c r="N11" s="12"/>
      <c r="O11" s="12"/>
      <c r="P11" s="12"/>
      <c r="Q11" s="12"/>
      <c r="R11" s="12"/>
      <c r="S11" s="12"/>
      <c r="T11" s="12"/>
      <c r="U11" s="12"/>
    </row>
    <row r="12" spans="1:29" s="11" customFormat="1" ht="18.75">
      <c r="A12" s="456" t="str">
        <f>'1. паспорт местоположение'!A12:C12</f>
        <v>J1101008</v>
      </c>
      <c r="B12" s="456"/>
      <c r="C12" s="456"/>
      <c r="D12" s="7"/>
      <c r="E12" s="7"/>
      <c r="F12" s="7"/>
      <c r="G12" s="7"/>
      <c r="H12" s="12"/>
      <c r="I12" s="12"/>
      <c r="J12" s="12"/>
      <c r="K12" s="12"/>
      <c r="L12" s="12"/>
      <c r="M12" s="12"/>
      <c r="N12" s="12"/>
      <c r="O12" s="12"/>
      <c r="P12" s="12"/>
      <c r="Q12" s="12"/>
      <c r="R12" s="12"/>
      <c r="S12" s="12"/>
      <c r="T12" s="12"/>
      <c r="U12" s="12"/>
    </row>
    <row r="13" spans="1:29" s="11" customFormat="1" ht="18.75">
      <c r="A13" s="454" t="s">
        <v>6</v>
      </c>
      <c r="B13" s="454"/>
      <c r="C13" s="454"/>
      <c r="D13" s="5"/>
      <c r="E13" s="5"/>
      <c r="F13" s="5"/>
      <c r="G13" s="5"/>
      <c r="H13" s="12"/>
      <c r="I13" s="12"/>
      <c r="J13" s="12"/>
      <c r="K13" s="12"/>
      <c r="L13" s="12"/>
      <c r="M13" s="12"/>
      <c r="N13" s="12"/>
      <c r="O13" s="12"/>
      <c r="P13" s="12"/>
      <c r="Q13" s="12"/>
      <c r="R13" s="12"/>
      <c r="S13" s="12"/>
      <c r="T13" s="12"/>
      <c r="U13" s="12"/>
    </row>
    <row r="14" spans="1:29" s="8" customFormat="1" ht="15.75" customHeight="1">
      <c r="A14" s="461"/>
      <c r="B14" s="461"/>
      <c r="C14" s="461"/>
      <c r="D14" s="9"/>
      <c r="E14" s="9"/>
      <c r="F14" s="9"/>
      <c r="G14" s="9"/>
      <c r="H14" s="9"/>
      <c r="I14" s="9"/>
      <c r="J14" s="9"/>
      <c r="K14" s="9"/>
      <c r="L14" s="9"/>
      <c r="M14" s="9"/>
      <c r="N14" s="9"/>
      <c r="O14" s="9"/>
      <c r="P14" s="9"/>
      <c r="Q14" s="9"/>
      <c r="R14" s="9"/>
      <c r="S14" s="9"/>
      <c r="T14" s="9"/>
      <c r="U14" s="9"/>
    </row>
    <row r="15" spans="1:29" s="3" customFormat="1" ht="47.25" customHeight="1">
      <c r="A15" s="455" t="str">
        <f>'1. паспорт местоположение'!A15:C15</f>
        <v>Строительство на  ПС 110 кВ Лучистое  источников реактивной мощности 25 Мвар (в том числе проектно-изыскательские работы)</v>
      </c>
      <c r="B15" s="455"/>
      <c r="C15" s="455"/>
      <c r="D15" s="7"/>
      <c r="E15" s="7"/>
      <c r="F15" s="7"/>
      <c r="G15" s="7"/>
      <c r="H15" s="7"/>
      <c r="I15" s="7"/>
      <c r="J15" s="7"/>
      <c r="K15" s="7"/>
      <c r="L15" s="7"/>
      <c r="M15" s="7"/>
      <c r="N15" s="7"/>
      <c r="O15" s="7"/>
      <c r="P15" s="7"/>
      <c r="Q15" s="7"/>
      <c r="R15" s="7"/>
      <c r="S15" s="7"/>
      <c r="T15" s="7"/>
      <c r="U15" s="7"/>
    </row>
    <row r="16" spans="1:29" s="3" customFormat="1" ht="15" customHeight="1">
      <c r="A16" s="454" t="s">
        <v>5</v>
      </c>
      <c r="B16" s="454"/>
      <c r="C16" s="454"/>
      <c r="D16" s="5"/>
      <c r="E16" s="5"/>
      <c r="F16" s="5"/>
      <c r="G16" s="5"/>
      <c r="H16" s="5"/>
      <c r="I16" s="5"/>
      <c r="J16" s="5"/>
      <c r="K16" s="5"/>
      <c r="L16" s="5"/>
      <c r="M16" s="5"/>
      <c r="N16" s="5"/>
      <c r="O16" s="5"/>
      <c r="P16" s="5"/>
      <c r="Q16" s="5"/>
      <c r="R16" s="5"/>
      <c r="S16" s="5"/>
      <c r="T16" s="5"/>
      <c r="U16" s="5"/>
    </row>
    <row r="17" spans="1:21" s="3" customFormat="1" ht="15" customHeight="1">
      <c r="A17" s="462"/>
      <c r="B17" s="462"/>
      <c r="C17" s="462"/>
      <c r="D17" s="4"/>
      <c r="E17" s="4"/>
      <c r="F17" s="4"/>
      <c r="G17" s="4"/>
      <c r="H17" s="4"/>
      <c r="I17" s="4"/>
      <c r="J17" s="4"/>
      <c r="K17" s="4"/>
      <c r="L17" s="4"/>
      <c r="M17" s="4"/>
      <c r="N17" s="4"/>
      <c r="O17" s="4"/>
      <c r="P17" s="4"/>
      <c r="Q17" s="4"/>
      <c r="R17" s="4"/>
    </row>
    <row r="18" spans="1:21" s="3" customFormat="1" ht="27.75" customHeight="1">
      <c r="A18" s="455" t="s">
        <v>386</v>
      </c>
      <c r="B18" s="455"/>
      <c r="C18" s="455"/>
      <c r="D18" s="6"/>
      <c r="E18" s="6"/>
      <c r="F18" s="6"/>
      <c r="G18" s="6"/>
      <c r="H18" s="6"/>
      <c r="I18" s="6"/>
      <c r="J18" s="6"/>
      <c r="K18" s="6"/>
      <c r="L18" s="6"/>
      <c r="M18" s="6"/>
      <c r="N18" s="6"/>
      <c r="O18" s="6"/>
      <c r="P18" s="6"/>
      <c r="Q18" s="6"/>
      <c r="R18" s="6"/>
      <c r="S18" s="6"/>
      <c r="T18" s="6"/>
      <c r="U18" s="6"/>
    </row>
    <row r="19" spans="1:21" s="3" customFormat="1" ht="15" customHeight="1">
      <c r="A19" s="5"/>
      <c r="B19" s="5"/>
      <c r="C19" s="5"/>
      <c r="D19" s="5"/>
      <c r="E19" s="5"/>
      <c r="F19" s="5"/>
      <c r="G19" s="5"/>
      <c r="H19" s="4"/>
      <c r="I19" s="4"/>
      <c r="J19" s="4"/>
      <c r="K19" s="4"/>
      <c r="L19" s="4"/>
      <c r="M19" s="4"/>
      <c r="N19" s="4"/>
      <c r="O19" s="4"/>
      <c r="P19" s="4"/>
      <c r="Q19" s="4"/>
      <c r="R19" s="4"/>
    </row>
    <row r="20" spans="1:21" s="3" customFormat="1" ht="39.75" customHeight="1">
      <c r="A20" s="23" t="s">
        <v>4</v>
      </c>
      <c r="B20" s="35" t="s">
        <v>66</v>
      </c>
      <c r="C20" s="34" t="s">
        <v>65</v>
      </c>
      <c r="D20" s="26"/>
      <c r="E20" s="26"/>
      <c r="F20" s="26"/>
      <c r="G20" s="26"/>
      <c r="H20" s="25"/>
      <c r="I20" s="25"/>
      <c r="J20" s="25"/>
      <c r="K20" s="25"/>
      <c r="L20" s="25"/>
      <c r="M20" s="25"/>
      <c r="N20" s="25"/>
      <c r="O20" s="25"/>
      <c r="P20" s="25"/>
      <c r="Q20" s="25"/>
      <c r="R20" s="25"/>
      <c r="S20" s="24"/>
      <c r="T20" s="24"/>
      <c r="U20" s="24"/>
    </row>
    <row r="21" spans="1:21" s="3" customFormat="1" ht="16.5" customHeight="1">
      <c r="A21" s="34">
        <v>1</v>
      </c>
      <c r="B21" s="35">
        <v>2</v>
      </c>
      <c r="C21" s="34" t="s">
        <v>515</v>
      </c>
      <c r="D21" s="26"/>
      <c r="E21" s="26"/>
      <c r="F21" s="26"/>
      <c r="G21" s="26"/>
      <c r="H21" s="25"/>
      <c r="I21" s="25"/>
      <c r="J21" s="25"/>
      <c r="K21" s="25"/>
      <c r="L21" s="25"/>
      <c r="M21" s="25"/>
      <c r="N21" s="25"/>
      <c r="O21" s="25"/>
      <c r="P21" s="25"/>
      <c r="Q21" s="25"/>
      <c r="R21" s="25"/>
      <c r="S21" s="24"/>
      <c r="T21" s="24"/>
      <c r="U21" s="24"/>
    </row>
    <row r="22" spans="1:21" s="3" customFormat="1" ht="133.5" customHeight="1">
      <c r="A22" s="22" t="s">
        <v>64</v>
      </c>
      <c r="B22" s="125" t="s">
        <v>397</v>
      </c>
      <c r="C22" s="175" t="s">
        <v>539</v>
      </c>
      <c r="D22" s="26"/>
      <c r="E22" s="26"/>
      <c r="F22" s="25"/>
      <c r="G22" s="25"/>
      <c r="H22" s="25"/>
      <c r="I22" s="25"/>
      <c r="J22" s="25"/>
      <c r="K22" s="25"/>
      <c r="L22" s="25"/>
      <c r="M22" s="25"/>
      <c r="N22" s="25"/>
      <c r="O22" s="25"/>
      <c r="P22" s="25"/>
      <c r="Q22" s="24"/>
      <c r="R22" s="24"/>
      <c r="S22" s="24"/>
      <c r="T22" s="24"/>
      <c r="U22" s="24"/>
    </row>
    <row r="23" spans="1:21" ht="149.25" customHeight="1">
      <c r="A23" s="22" t="s">
        <v>62</v>
      </c>
      <c r="B23" s="126" t="s">
        <v>59</v>
      </c>
      <c r="C23" s="175" t="s">
        <v>540</v>
      </c>
      <c r="D23" s="21"/>
      <c r="E23" s="21"/>
      <c r="F23" s="21"/>
      <c r="G23" s="21"/>
      <c r="H23" s="21"/>
      <c r="I23" s="21"/>
      <c r="J23" s="21"/>
      <c r="K23" s="21"/>
      <c r="L23" s="21"/>
      <c r="M23" s="21"/>
      <c r="N23" s="21"/>
      <c r="O23" s="21"/>
      <c r="P23" s="21"/>
      <c r="Q23" s="21"/>
      <c r="R23" s="21"/>
      <c r="S23" s="21"/>
      <c r="T23" s="21"/>
      <c r="U23" s="21"/>
    </row>
    <row r="24" spans="1:21" ht="63" customHeight="1">
      <c r="A24" s="22" t="s">
        <v>61</v>
      </c>
      <c r="B24" s="126" t="s">
        <v>417</v>
      </c>
      <c r="C24" s="23" t="s">
        <v>457</v>
      </c>
      <c r="D24" s="21"/>
      <c r="E24" s="21"/>
      <c r="F24" s="21"/>
      <c r="G24" s="21"/>
      <c r="H24" s="21"/>
      <c r="I24" s="21"/>
      <c r="J24" s="21"/>
      <c r="K24" s="21"/>
      <c r="L24" s="21"/>
      <c r="M24" s="21"/>
      <c r="N24" s="21"/>
      <c r="O24" s="21"/>
      <c r="P24" s="21"/>
      <c r="Q24" s="21"/>
      <c r="R24" s="21"/>
      <c r="S24" s="21"/>
      <c r="T24" s="21"/>
      <c r="U24" s="21"/>
    </row>
    <row r="25" spans="1:21" ht="63" customHeight="1">
      <c r="A25" s="22" t="s">
        <v>60</v>
      </c>
      <c r="B25" s="126" t="s">
        <v>418</v>
      </c>
      <c r="C25" s="23" t="s">
        <v>457</v>
      </c>
      <c r="D25" s="21"/>
      <c r="E25" s="21"/>
      <c r="F25" s="21"/>
      <c r="G25" s="21"/>
      <c r="H25" s="21"/>
      <c r="I25" s="21"/>
      <c r="J25" s="21"/>
      <c r="K25" s="21"/>
      <c r="L25" s="21"/>
      <c r="M25" s="21"/>
      <c r="N25" s="21"/>
      <c r="O25" s="21"/>
      <c r="P25" s="21"/>
      <c r="Q25" s="21"/>
      <c r="R25" s="21"/>
      <c r="S25" s="21"/>
      <c r="T25" s="21"/>
      <c r="U25" s="21"/>
    </row>
    <row r="26" spans="1:21" ht="42.75" customHeight="1">
      <c r="A26" s="22" t="s">
        <v>58</v>
      </c>
      <c r="B26" s="126" t="s">
        <v>217</v>
      </c>
      <c r="C26" s="23" t="s">
        <v>534</v>
      </c>
      <c r="D26" s="21"/>
      <c r="E26" s="21"/>
      <c r="F26" s="21"/>
      <c r="G26" s="21"/>
      <c r="H26" s="21"/>
      <c r="I26" s="21"/>
      <c r="J26" s="21"/>
      <c r="K26" s="21"/>
      <c r="L26" s="21"/>
      <c r="M26" s="21"/>
      <c r="N26" s="21"/>
      <c r="O26" s="21"/>
      <c r="P26" s="21"/>
      <c r="Q26" s="21"/>
      <c r="R26" s="21"/>
      <c r="S26" s="21"/>
      <c r="T26" s="21"/>
      <c r="U26" s="21"/>
    </row>
    <row r="27" spans="1:21" ht="122.25" customHeight="1">
      <c r="A27" s="22" t="s">
        <v>57</v>
      </c>
      <c r="B27" s="126" t="s">
        <v>398</v>
      </c>
      <c r="C27" s="23" t="s">
        <v>541</v>
      </c>
      <c r="D27" s="21"/>
      <c r="E27" s="21"/>
      <c r="F27" s="21"/>
      <c r="G27" s="21"/>
      <c r="H27" s="21"/>
      <c r="I27" s="21"/>
      <c r="J27" s="21"/>
      <c r="K27" s="21"/>
      <c r="L27" s="21"/>
      <c r="M27" s="21"/>
      <c r="N27" s="21"/>
      <c r="O27" s="21"/>
      <c r="P27" s="21"/>
      <c r="Q27" s="21"/>
      <c r="R27" s="21"/>
      <c r="S27" s="21"/>
      <c r="T27" s="21"/>
      <c r="U27" s="21"/>
    </row>
    <row r="28" spans="1:21" ht="42.75" customHeight="1">
      <c r="A28" s="22" t="s">
        <v>55</v>
      </c>
      <c r="B28" s="126" t="s">
        <v>56</v>
      </c>
      <c r="C28" s="127" t="s">
        <v>516</v>
      </c>
      <c r="D28" s="21"/>
      <c r="E28" s="21"/>
      <c r="F28" s="21"/>
      <c r="G28" s="21"/>
      <c r="H28" s="21"/>
      <c r="I28" s="21"/>
      <c r="J28" s="21"/>
      <c r="K28" s="21"/>
      <c r="L28" s="21"/>
      <c r="M28" s="21"/>
      <c r="N28" s="21"/>
      <c r="O28" s="21"/>
      <c r="P28" s="21"/>
      <c r="Q28" s="21"/>
      <c r="R28" s="21"/>
      <c r="S28" s="21"/>
      <c r="T28" s="21"/>
      <c r="U28" s="21"/>
    </row>
    <row r="29" spans="1:21" ht="42.75" customHeight="1">
      <c r="A29" s="22" t="s">
        <v>53</v>
      </c>
      <c r="B29" s="127" t="s">
        <v>54</v>
      </c>
      <c r="C29" s="127" t="s">
        <v>450</v>
      </c>
      <c r="D29" s="21"/>
      <c r="E29" s="21"/>
      <c r="F29" s="21"/>
      <c r="G29" s="21"/>
      <c r="H29" s="21"/>
      <c r="I29" s="21"/>
      <c r="J29" s="21"/>
      <c r="K29" s="21"/>
      <c r="L29" s="21"/>
      <c r="M29" s="21"/>
      <c r="N29" s="21"/>
      <c r="O29" s="21"/>
      <c r="P29" s="21"/>
      <c r="Q29" s="21"/>
      <c r="R29" s="21"/>
      <c r="S29" s="21"/>
      <c r="T29" s="21"/>
      <c r="U29" s="21"/>
    </row>
    <row r="30" spans="1:21" ht="42.75" customHeight="1">
      <c r="A30" s="22" t="s">
        <v>72</v>
      </c>
      <c r="B30" s="127" t="s">
        <v>52</v>
      </c>
      <c r="C30" s="127" t="s">
        <v>456</v>
      </c>
      <c r="D30" s="21"/>
      <c r="E30" s="21"/>
      <c r="F30" s="21"/>
      <c r="G30" s="21"/>
      <c r="H30" s="21"/>
      <c r="I30" s="21"/>
      <c r="J30" s="21"/>
      <c r="K30" s="21"/>
      <c r="L30" s="21"/>
      <c r="M30" s="21"/>
      <c r="N30" s="21"/>
      <c r="O30" s="21"/>
      <c r="P30" s="21"/>
      <c r="Q30" s="21"/>
      <c r="R30" s="21"/>
      <c r="S30" s="21"/>
      <c r="T30" s="21"/>
      <c r="U30" s="21"/>
    </row>
    <row r="31" spans="1:21">
      <c r="A31" s="21"/>
      <c r="B31" s="21"/>
      <c r="C31" s="21"/>
      <c r="D31" s="21"/>
      <c r="E31" s="21"/>
      <c r="F31" s="21"/>
      <c r="G31" s="21"/>
      <c r="H31" s="21"/>
      <c r="I31" s="21"/>
      <c r="J31" s="21"/>
      <c r="K31" s="21"/>
      <c r="L31" s="21"/>
      <c r="M31" s="21"/>
      <c r="N31" s="21"/>
      <c r="O31" s="21"/>
      <c r="P31" s="21"/>
      <c r="Q31" s="21"/>
      <c r="R31" s="21"/>
      <c r="S31" s="21"/>
      <c r="T31" s="21"/>
      <c r="U31" s="21"/>
    </row>
    <row r="32" spans="1:21">
      <c r="A32" s="21"/>
      <c r="B32" s="21"/>
      <c r="C32" s="21"/>
      <c r="D32" s="21"/>
      <c r="E32" s="21"/>
      <c r="F32" s="21"/>
      <c r="G32" s="21"/>
      <c r="H32" s="21"/>
      <c r="I32" s="21"/>
      <c r="J32" s="21"/>
      <c r="K32" s="21"/>
      <c r="L32" s="21"/>
      <c r="M32" s="21"/>
      <c r="N32" s="21"/>
      <c r="O32" s="21"/>
      <c r="P32" s="21"/>
      <c r="Q32" s="21"/>
      <c r="R32" s="21"/>
      <c r="S32" s="21"/>
      <c r="T32" s="21"/>
      <c r="U32" s="21"/>
    </row>
    <row r="33" spans="1:21">
      <c r="A33" s="21"/>
      <c r="B33" s="21"/>
      <c r="C33" s="21"/>
      <c r="D33" s="21"/>
      <c r="E33" s="21"/>
      <c r="F33" s="21"/>
      <c r="G33" s="21"/>
      <c r="H33" s="21"/>
      <c r="I33" s="21"/>
      <c r="J33" s="21"/>
      <c r="K33" s="21"/>
      <c r="L33" s="21"/>
      <c r="M33" s="21"/>
      <c r="N33" s="21"/>
      <c r="O33" s="21"/>
      <c r="P33" s="21"/>
      <c r="Q33" s="21"/>
      <c r="R33" s="21"/>
      <c r="S33" s="21"/>
      <c r="T33" s="21"/>
      <c r="U33" s="21"/>
    </row>
    <row r="34" spans="1:21">
      <c r="A34" s="21"/>
      <c r="B34" s="21"/>
      <c r="C34" s="21"/>
      <c r="D34" s="21"/>
      <c r="E34" s="21"/>
      <c r="F34" s="21"/>
      <c r="G34" s="21"/>
      <c r="H34" s="21"/>
      <c r="I34" s="21"/>
      <c r="J34" s="21"/>
      <c r="K34" s="21"/>
      <c r="L34" s="21"/>
      <c r="M34" s="21"/>
      <c r="N34" s="21"/>
      <c r="O34" s="21"/>
      <c r="P34" s="21"/>
      <c r="Q34" s="21"/>
      <c r="R34" s="21"/>
      <c r="S34" s="21"/>
      <c r="T34" s="21"/>
      <c r="U34" s="21"/>
    </row>
    <row r="35" spans="1:21">
      <c r="A35" s="21"/>
      <c r="B35" s="21"/>
      <c r="C35" s="21"/>
      <c r="D35" s="21"/>
      <c r="E35" s="21"/>
      <c r="F35" s="21"/>
      <c r="G35" s="21"/>
      <c r="H35" s="21"/>
      <c r="I35" s="21"/>
      <c r="J35" s="21"/>
      <c r="K35" s="21"/>
      <c r="L35" s="21"/>
      <c r="M35" s="21"/>
      <c r="N35" s="21"/>
      <c r="O35" s="21"/>
      <c r="P35" s="21"/>
      <c r="Q35" s="21"/>
      <c r="R35" s="21"/>
      <c r="S35" s="21"/>
      <c r="T35" s="21"/>
      <c r="U35" s="21"/>
    </row>
    <row r="36" spans="1:21">
      <c r="A36" s="21"/>
      <c r="B36" s="21"/>
      <c r="C36" s="21"/>
      <c r="D36" s="21"/>
      <c r="E36" s="21"/>
      <c r="F36" s="21"/>
      <c r="G36" s="21"/>
      <c r="H36" s="21"/>
      <c r="I36" s="21"/>
      <c r="J36" s="21"/>
      <c r="K36" s="21"/>
      <c r="L36" s="21"/>
      <c r="M36" s="21"/>
      <c r="N36" s="21"/>
      <c r="O36" s="21"/>
      <c r="P36" s="21"/>
      <c r="Q36" s="21"/>
      <c r="R36" s="21"/>
      <c r="S36" s="21"/>
      <c r="T36" s="21"/>
      <c r="U36" s="21"/>
    </row>
    <row r="37" spans="1:21">
      <c r="A37" s="21"/>
      <c r="B37" s="21"/>
      <c r="C37" s="21"/>
      <c r="D37" s="21"/>
      <c r="E37" s="21"/>
      <c r="F37" s="21"/>
      <c r="G37" s="21"/>
      <c r="H37" s="21"/>
      <c r="I37" s="21"/>
      <c r="J37" s="21"/>
      <c r="K37" s="21"/>
      <c r="L37" s="21"/>
      <c r="M37" s="21"/>
      <c r="N37" s="21"/>
      <c r="O37" s="21"/>
      <c r="P37" s="21"/>
      <c r="Q37" s="21"/>
      <c r="R37" s="21"/>
      <c r="S37" s="21"/>
      <c r="T37" s="21"/>
      <c r="U37" s="21"/>
    </row>
    <row r="38" spans="1:21">
      <c r="A38" s="21"/>
      <c r="B38" s="21"/>
      <c r="C38" s="21"/>
      <c r="D38" s="21"/>
      <c r="E38" s="21"/>
      <c r="F38" s="21"/>
      <c r="G38" s="21"/>
      <c r="H38" s="21"/>
      <c r="I38" s="21"/>
      <c r="J38" s="21"/>
      <c r="K38" s="21"/>
      <c r="L38" s="21"/>
      <c r="M38" s="21"/>
      <c r="N38" s="21"/>
      <c r="O38" s="21"/>
      <c r="P38" s="21"/>
      <c r="Q38" s="21"/>
      <c r="R38" s="21"/>
      <c r="S38" s="21"/>
      <c r="T38" s="21"/>
      <c r="U38" s="21"/>
    </row>
    <row r="39" spans="1:21">
      <c r="A39" s="21"/>
      <c r="B39" s="21"/>
      <c r="C39" s="21"/>
      <c r="D39" s="21"/>
      <c r="E39" s="21"/>
      <c r="F39" s="21"/>
      <c r="G39" s="21"/>
      <c r="H39" s="21"/>
      <c r="I39" s="21"/>
      <c r="J39" s="21"/>
      <c r="K39" s="21"/>
      <c r="L39" s="21"/>
      <c r="M39" s="21"/>
      <c r="N39" s="21"/>
      <c r="O39" s="21"/>
      <c r="P39" s="21"/>
      <c r="Q39" s="21"/>
      <c r="R39" s="21"/>
      <c r="S39" s="21"/>
      <c r="T39" s="21"/>
      <c r="U39" s="21"/>
    </row>
    <row r="40" spans="1:21">
      <c r="A40" s="21"/>
      <c r="B40" s="21"/>
      <c r="C40" s="21"/>
      <c r="D40" s="21"/>
      <c r="E40" s="21"/>
      <c r="F40" s="21"/>
      <c r="G40" s="21"/>
      <c r="H40" s="21"/>
      <c r="I40" s="21"/>
      <c r="J40" s="21"/>
      <c r="K40" s="21"/>
      <c r="L40" s="21"/>
      <c r="M40" s="21"/>
      <c r="N40" s="21"/>
      <c r="O40" s="21"/>
      <c r="P40" s="21"/>
      <c r="Q40" s="21"/>
      <c r="R40" s="21"/>
      <c r="S40" s="21"/>
      <c r="T40" s="21"/>
      <c r="U40" s="21"/>
    </row>
    <row r="41" spans="1:21">
      <c r="A41" s="21"/>
      <c r="B41" s="21"/>
      <c r="C41" s="21"/>
      <c r="D41" s="21"/>
      <c r="E41" s="21"/>
      <c r="F41" s="21"/>
      <c r="G41" s="21"/>
      <c r="H41" s="21"/>
      <c r="I41" s="21"/>
      <c r="J41" s="21"/>
      <c r="K41" s="21"/>
      <c r="L41" s="21"/>
      <c r="M41" s="21"/>
      <c r="N41" s="21"/>
      <c r="O41" s="21"/>
      <c r="P41" s="21"/>
      <c r="Q41" s="21"/>
      <c r="R41" s="21"/>
      <c r="S41" s="21"/>
      <c r="T41" s="21"/>
      <c r="U41" s="21"/>
    </row>
    <row r="42" spans="1:21">
      <c r="A42" s="21"/>
      <c r="B42" s="21"/>
      <c r="C42" s="21"/>
      <c r="D42" s="21"/>
      <c r="E42" s="21"/>
      <c r="F42" s="21"/>
      <c r="G42" s="21"/>
      <c r="H42" s="21"/>
      <c r="I42" s="21"/>
      <c r="J42" s="21"/>
      <c r="K42" s="21"/>
      <c r="L42" s="21"/>
      <c r="M42" s="21"/>
      <c r="N42" s="21"/>
      <c r="O42" s="21"/>
      <c r="P42" s="21"/>
      <c r="Q42" s="21"/>
      <c r="R42" s="21"/>
      <c r="S42" s="21"/>
      <c r="T42" s="21"/>
      <c r="U42" s="21"/>
    </row>
    <row r="43" spans="1:21">
      <c r="A43" s="21"/>
      <c r="B43" s="21"/>
      <c r="C43" s="21"/>
      <c r="D43" s="21"/>
      <c r="E43" s="21"/>
      <c r="F43" s="21"/>
      <c r="G43" s="21"/>
      <c r="H43" s="21"/>
      <c r="I43" s="21"/>
      <c r="J43" s="21"/>
      <c r="K43" s="21"/>
      <c r="L43" s="21"/>
      <c r="M43" s="21"/>
      <c r="N43" s="21"/>
      <c r="O43" s="21"/>
      <c r="P43" s="21"/>
      <c r="Q43" s="21"/>
      <c r="R43" s="21"/>
      <c r="S43" s="21"/>
      <c r="T43" s="21"/>
      <c r="U43" s="21"/>
    </row>
    <row r="44" spans="1:21">
      <c r="A44" s="21"/>
      <c r="B44" s="21"/>
      <c r="C44" s="21"/>
      <c r="D44" s="21"/>
      <c r="E44" s="21"/>
      <c r="F44" s="21"/>
      <c r="G44" s="21"/>
      <c r="H44" s="21"/>
      <c r="I44" s="21"/>
      <c r="J44" s="21"/>
      <c r="K44" s="21"/>
      <c r="L44" s="21"/>
      <c r="M44" s="21"/>
      <c r="N44" s="21"/>
      <c r="O44" s="21"/>
      <c r="P44" s="21"/>
      <c r="Q44" s="21"/>
      <c r="R44" s="21"/>
      <c r="S44" s="21"/>
      <c r="T44" s="21"/>
      <c r="U44" s="21"/>
    </row>
    <row r="45" spans="1:21">
      <c r="A45" s="21"/>
      <c r="B45" s="21"/>
      <c r="C45" s="21"/>
      <c r="D45" s="21"/>
      <c r="E45" s="21"/>
      <c r="F45" s="21"/>
      <c r="G45" s="21"/>
      <c r="H45" s="21"/>
      <c r="I45" s="21"/>
      <c r="J45" s="21"/>
      <c r="K45" s="21"/>
      <c r="L45" s="21"/>
      <c r="M45" s="21"/>
      <c r="N45" s="21"/>
      <c r="O45" s="21"/>
      <c r="P45" s="21"/>
      <c r="Q45" s="21"/>
      <c r="R45" s="21"/>
      <c r="S45" s="21"/>
      <c r="T45" s="21"/>
      <c r="U45" s="21"/>
    </row>
    <row r="46" spans="1:21">
      <c r="A46" s="21"/>
      <c r="B46" s="21"/>
      <c r="C46" s="21"/>
      <c r="D46" s="21"/>
      <c r="E46" s="21"/>
      <c r="F46" s="21"/>
      <c r="G46" s="21"/>
      <c r="H46" s="21"/>
      <c r="I46" s="21"/>
      <c r="J46" s="21"/>
      <c r="K46" s="21"/>
      <c r="L46" s="21"/>
      <c r="M46" s="21"/>
      <c r="N46" s="21"/>
      <c r="O46" s="21"/>
      <c r="P46" s="21"/>
      <c r="Q46" s="21"/>
      <c r="R46" s="21"/>
      <c r="S46" s="21"/>
      <c r="T46" s="21"/>
      <c r="U46" s="21"/>
    </row>
    <row r="47" spans="1:21">
      <c r="A47" s="21"/>
      <c r="B47" s="21"/>
      <c r="C47" s="21"/>
      <c r="D47" s="21"/>
      <c r="E47" s="21"/>
      <c r="F47" s="21"/>
      <c r="G47" s="21"/>
      <c r="H47" s="21"/>
      <c r="I47" s="21"/>
      <c r="J47" s="21"/>
      <c r="K47" s="21"/>
      <c r="L47" s="21"/>
      <c r="M47" s="21"/>
      <c r="N47" s="21"/>
      <c r="O47" s="21"/>
      <c r="P47" s="21"/>
      <c r="Q47" s="21"/>
      <c r="R47" s="21"/>
      <c r="S47" s="21"/>
      <c r="T47" s="21"/>
      <c r="U47" s="21"/>
    </row>
    <row r="48" spans="1:21">
      <c r="A48" s="21"/>
      <c r="B48" s="21"/>
      <c r="C48" s="21"/>
      <c r="D48" s="21"/>
      <c r="E48" s="21"/>
      <c r="F48" s="21"/>
      <c r="G48" s="21"/>
      <c r="H48" s="21"/>
      <c r="I48" s="21"/>
      <c r="J48" s="21"/>
      <c r="K48" s="21"/>
      <c r="L48" s="21"/>
      <c r="M48" s="21"/>
      <c r="N48" s="21"/>
      <c r="O48" s="21"/>
      <c r="P48" s="21"/>
      <c r="Q48" s="21"/>
      <c r="R48" s="21"/>
      <c r="S48" s="21"/>
      <c r="T48" s="21"/>
      <c r="U48" s="21"/>
    </row>
    <row r="49" spans="1:21">
      <c r="A49" s="21"/>
      <c r="B49" s="21"/>
      <c r="C49" s="21"/>
      <c r="D49" s="21"/>
      <c r="E49" s="21"/>
      <c r="F49" s="21"/>
      <c r="G49" s="21"/>
      <c r="H49" s="21"/>
      <c r="I49" s="21"/>
      <c r="J49" s="21"/>
      <c r="K49" s="21"/>
      <c r="L49" s="21"/>
      <c r="M49" s="21"/>
      <c r="N49" s="21"/>
      <c r="O49" s="21"/>
      <c r="P49" s="21"/>
      <c r="Q49" s="21"/>
      <c r="R49" s="21"/>
      <c r="S49" s="21"/>
      <c r="T49" s="21"/>
      <c r="U49" s="21"/>
    </row>
    <row r="50" spans="1:21">
      <c r="A50" s="21"/>
      <c r="B50" s="21"/>
      <c r="C50" s="21"/>
      <c r="D50" s="21"/>
      <c r="E50" s="21"/>
      <c r="F50" s="21"/>
      <c r="G50" s="21"/>
      <c r="H50" s="21"/>
      <c r="I50" s="21"/>
      <c r="J50" s="21"/>
      <c r="K50" s="21"/>
      <c r="L50" s="21"/>
      <c r="M50" s="21"/>
      <c r="N50" s="21"/>
      <c r="O50" s="21"/>
      <c r="P50" s="21"/>
      <c r="Q50" s="21"/>
      <c r="R50" s="21"/>
      <c r="S50" s="21"/>
      <c r="T50" s="21"/>
      <c r="U50" s="21"/>
    </row>
    <row r="51" spans="1:21">
      <c r="A51" s="21"/>
      <c r="B51" s="21"/>
      <c r="C51" s="21"/>
      <c r="D51" s="21"/>
      <c r="E51" s="21"/>
      <c r="F51" s="21"/>
      <c r="G51" s="21"/>
      <c r="H51" s="21"/>
      <c r="I51" s="21"/>
      <c r="J51" s="21"/>
      <c r="K51" s="21"/>
      <c r="L51" s="21"/>
      <c r="M51" s="21"/>
      <c r="N51" s="21"/>
      <c r="O51" s="21"/>
      <c r="P51" s="21"/>
      <c r="Q51" s="21"/>
      <c r="R51" s="21"/>
      <c r="S51" s="21"/>
      <c r="T51" s="21"/>
      <c r="U51" s="21"/>
    </row>
    <row r="52" spans="1:21">
      <c r="A52" s="21"/>
      <c r="B52" s="21"/>
      <c r="C52" s="21"/>
      <c r="D52" s="21"/>
      <c r="E52" s="21"/>
      <c r="F52" s="21"/>
      <c r="G52" s="21"/>
      <c r="H52" s="21"/>
      <c r="I52" s="21"/>
      <c r="J52" s="21"/>
      <c r="K52" s="21"/>
      <c r="L52" s="21"/>
      <c r="M52" s="21"/>
      <c r="N52" s="21"/>
      <c r="O52" s="21"/>
      <c r="P52" s="21"/>
      <c r="Q52" s="21"/>
      <c r="R52" s="21"/>
      <c r="S52" s="21"/>
      <c r="T52" s="21"/>
      <c r="U52" s="21"/>
    </row>
    <row r="53" spans="1:21">
      <c r="A53" s="21"/>
      <c r="B53" s="21"/>
      <c r="C53" s="21"/>
      <c r="D53" s="21"/>
      <c r="E53" s="21"/>
      <c r="F53" s="21"/>
      <c r="G53" s="21"/>
      <c r="H53" s="21"/>
      <c r="I53" s="21"/>
      <c r="J53" s="21"/>
      <c r="K53" s="21"/>
      <c r="L53" s="21"/>
      <c r="M53" s="21"/>
      <c r="N53" s="21"/>
      <c r="O53" s="21"/>
      <c r="P53" s="21"/>
      <c r="Q53" s="21"/>
      <c r="R53" s="21"/>
      <c r="S53" s="21"/>
      <c r="T53" s="21"/>
      <c r="U53" s="21"/>
    </row>
    <row r="54" spans="1:21">
      <c r="A54" s="21"/>
      <c r="B54" s="21"/>
      <c r="C54" s="21"/>
      <c r="D54" s="21"/>
      <c r="E54" s="21"/>
      <c r="F54" s="21"/>
      <c r="G54" s="21"/>
      <c r="H54" s="21"/>
      <c r="I54" s="21"/>
      <c r="J54" s="21"/>
      <c r="K54" s="21"/>
      <c r="L54" s="21"/>
      <c r="M54" s="21"/>
      <c r="N54" s="21"/>
      <c r="O54" s="21"/>
      <c r="P54" s="21"/>
      <c r="Q54" s="21"/>
      <c r="R54" s="21"/>
      <c r="S54" s="21"/>
      <c r="T54" s="21"/>
      <c r="U54" s="21"/>
    </row>
    <row r="55" spans="1:21">
      <c r="A55" s="21"/>
      <c r="B55" s="21"/>
      <c r="C55" s="21"/>
      <c r="D55" s="21"/>
      <c r="E55" s="21"/>
      <c r="F55" s="21"/>
      <c r="G55" s="21"/>
      <c r="H55" s="21"/>
      <c r="I55" s="21"/>
      <c r="J55" s="21"/>
      <c r="K55" s="21"/>
      <c r="L55" s="21"/>
      <c r="M55" s="21"/>
      <c r="N55" s="21"/>
      <c r="O55" s="21"/>
      <c r="P55" s="21"/>
      <c r="Q55" s="21"/>
      <c r="R55" s="21"/>
      <c r="S55" s="21"/>
      <c r="T55" s="21"/>
      <c r="U55" s="21"/>
    </row>
    <row r="56" spans="1:21">
      <c r="A56" s="21"/>
      <c r="B56" s="21"/>
      <c r="C56" s="21"/>
      <c r="D56" s="21"/>
      <c r="E56" s="21"/>
      <c r="F56" s="21"/>
      <c r="G56" s="21"/>
      <c r="H56" s="21"/>
      <c r="I56" s="21"/>
      <c r="J56" s="21"/>
      <c r="K56" s="21"/>
      <c r="L56" s="21"/>
      <c r="M56" s="21"/>
      <c r="N56" s="21"/>
      <c r="O56" s="21"/>
      <c r="P56" s="21"/>
      <c r="Q56" s="21"/>
      <c r="R56" s="21"/>
      <c r="S56" s="21"/>
      <c r="T56" s="21"/>
      <c r="U56" s="21"/>
    </row>
    <row r="57" spans="1:21">
      <c r="A57" s="21"/>
      <c r="B57" s="21"/>
      <c r="C57" s="21"/>
      <c r="D57" s="21"/>
      <c r="E57" s="21"/>
      <c r="F57" s="21"/>
      <c r="G57" s="21"/>
      <c r="H57" s="21"/>
      <c r="I57" s="21"/>
      <c r="J57" s="21"/>
      <c r="K57" s="21"/>
      <c r="L57" s="21"/>
      <c r="M57" s="21"/>
      <c r="N57" s="21"/>
      <c r="O57" s="21"/>
      <c r="P57" s="21"/>
      <c r="Q57" s="21"/>
      <c r="R57" s="21"/>
      <c r="S57" s="21"/>
      <c r="T57" s="21"/>
      <c r="U57" s="21"/>
    </row>
    <row r="58" spans="1:21">
      <c r="A58" s="21"/>
      <c r="B58" s="21"/>
      <c r="C58" s="21"/>
      <c r="D58" s="21"/>
      <c r="E58" s="21"/>
      <c r="F58" s="21"/>
      <c r="G58" s="21"/>
      <c r="H58" s="21"/>
      <c r="I58" s="21"/>
      <c r="J58" s="21"/>
      <c r="K58" s="21"/>
      <c r="L58" s="21"/>
      <c r="M58" s="21"/>
      <c r="N58" s="21"/>
      <c r="O58" s="21"/>
      <c r="P58" s="21"/>
      <c r="Q58" s="21"/>
      <c r="R58" s="21"/>
      <c r="S58" s="21"/>
      <c r="T58" s="21"/>
      <c r="U58" s="21"/>
    </row>
    <row r="59" spans="1:21">
      <c r="A59" s="21"/>
      <c r="B59" s="21"/>
      <c r="C59" s="21"/>
      <c r="D59" s="21"/>
      <c r="E59" s="21"/>
      <c r="F59" s="21"/>
      <c r="G59" s="21"/>
      <c r="H59" s="21"/>
      <c r="I59" s="21"/>
      <c r="J59" s="21"/>
      <c r="K59" s="21"/>
      <c r="L59" s="21"/>
      <c r="M59" s="21"/>
      <c r="N59" s="21"/>
      <c r="O59" s="21"/>
      <c r="P59" s="21"/>
      <c r="Q59" s="21"/>
      <c r="R59" s="21"/>
      <c r="S59" s="21"/>
      <c r="T59" s="21"/>
      <c r="U59" s="21"/>
    </row>
    <row r="60" spans="1:21">
      <c r="A60" s="21"/>
      <c r="B60" s="21"/>
      <c r="C60" s="21"/>
      <c r="D60" s="21"/>
      <c r="E60" s="21"/>
      <c r="F60" s="21"/>
      <c r="G60" s="21"/>
      <c r="H60" s="21"/>
      <c r="I60" s="21"/>
      <c r="J60" s="21"/>
      <c r="K60" s="21"/>
      <c r="L60" s="21"/>
      <c r="M60" s="21"/>
      <c r="N60" s="21"/>
      <c r="O60" s="21"/>
      <c r="P60" s="21"/>
      <c r="Q60" s="21"/>
      <c r="R60" s="21"/>
      <c r="S60" s="21"/>
      <c r="T60" s="21"/>
      <c r="U60" s="21"/>
    </row>
    <row r="61" spans="1:21">
      <c r="A61" s="21"/>
      <c r="B61" s="21"/>
      <c r="C61" s="21"/>
      <c r="D61" s="21"/>
      <c r="E61" s="21"/>
      <c r="F61" s="21"/>
      <c r="G61" s="21"/>
      <c r="H61" s="21"/>
      <c r="I61" s="21"/>
      <c r="J61" s="21"/>
      <c r="K61" s="21"/>
      <c r="L61" s="21"/>
      <c r="M61" s="21"/>
      <c r="N61" s="21"/>
      <c r="O61" s="21"/>
      <c r="P61" s="21"/>
      <c r="Q61" s="21"/>
      <c r="R61" s="21"/>
      <c r="S61" s="21"/>
      <c r="T61" s="21"/>
      <c r="U61" s="21"/>
    </row>
    <row r="62" spans="1:21">
      <c r="A62" s="21"/>
      <c r="B62" s="21"/>
      <c r="C62" s="21"/>
      <c r="D62" s="21"/>
      <c r="E62" s="21"/>
      <c r="F62" s="21"/>
      <c r="G62" s="21"/>
      <c r="H62" s="21"/>
      <c r="I62" s="21"/>
      <c r="J62" s="21"/>
      <c r="K62" s="21"/>
      <c r="L62" s="21"/>
      <c r="M62" s="21"/>
      <c r="N62" s="21"/>
      <c r="O62" s="21"/>
      <c r="P62" s="21"/>
      <c r="Q62" s="21"/>
      <c r="R62" s="21"/>
      <c r="S62" s="21"/>
      <c r="T62" s="21"/>
      <c r="U62" s="21"/>
    </row>
    <row r="63" spans="1:21">
      <c r="A63" s="21"/>
      <c r="B63" s="21"/>
      <c r="C63" s="21"/>
      <c r="D63" s="21"/>
      <c r="E63" s="21"/>
      <c r="F63" s="21"/>
      <c r="G63" s="21"/>
      <c r="H63" s="21"/>
      <c r="I63" s="21"/>
      <c r="J63" s="21"/>
      <c r="K63" s="21"/>
      <c r="L63" s="21"/>
      <c r="M63" s="21"/>
      <c r="N63" s="21"/>
      <c r="O63" s="21"/>
      <c r="P63" s="21"/>
      <c r="Q63" s="21"/>
      <c r="R63" s="21"/>
      <c r="S63" s="21"/>
      <c r="T63" s="21"/>
      <c r="U63" s="21"/>
    </row>
    <row r="64" spans="1:21">
      <c r="A64" s="21"/>
      <c r="B64" s="21"/>
      <c r="C64" s="21"/>
      <c r="D64" s="21"/>
      <c r="E64" s="21"/>
      <c r="F64" s="21"/>
      <c r="G64" s="21"/>
      <c r="H64" s="21"/>
      <c r="I64" s="21"/>
      <c r="J64" s="21"/>
      <c r="K64" s="21"/>
      <c r="L64" s="21"/>
      <c r="M64" s="21"/>
      <c r="N64" s="21"/>
      <c r="O64" s="21"/>
      <c r="P64" s="21"/>
      <c r="Q64" s="21"/>
      <c r="R64" s="21"/>
      <c r="S64" s="21"/>
      <c r="T64" s="21"/>
      <c r="U64" s="21"/>
    </row>
    <row r="65" spans="1:21">
      <c r="A65" s="21"/>
      <c r="B65" s="21"/>
      <c r="C65" s="21"/>
      <c r="D65" s="21"/>
      <c r="E65" s="21"/>
      <c r="F65" s="21"/>
      <c r="G65" s="21"/>
      <c r="H65" s="21"/>
      <c r="I65" s="21"/>
      <c r="J65" s="21"/>
      <c r="K65" s="21"/>
      <c r="L65" s="21"/>
      <c r="M65" s="21"/>
      <c r="N65" s="21"/>
      <c r="O65" s="21"/>
      <c r="P65" s="21"/>
      <c r="Q65" s="21"/>
      <c r="R65" s="21"/>
      <c r="S65" s="21"/>
      <c r="T65" s="21"/>
      <c r="U65" s="21"/>
    </row>
    <row r="66" spans="1:21">
      <c r="A66" s="21"/>
      <c r="B66" s="21"/>
      <c r="C66" s="21"/>
      <c r="D66" s="21"/>
      <c r="E66" s="21"/>
      <c r="F66" s="21"/>
      <c r="G66" s="21"/>
      <c r="H66" s="21"/>
      <c r="I66" s="21"/>
      <c r="J66" s="21"/>
      <c r="K66" s="21"/>
      <c r="L66" s="21"/>
      <c r="M66" s="21"/>
      <c r="N66" s="21"/>
      <c r="O66" s="21"/>
      <c r="P66" s="21"/>
      <c r="Q66" s="21"/>
      <c r="R66" s="21"/>
      <c r="S66" s="21"/>
      <c r="T66" s="21"/>
      <c r="U66" s="21"/>
    </row>
    <row r="67" spans="1:21">
      <c r="A67" s="21"/>
      <c r="B67" s="21"/>
      <c r="C67" s="21"/>
      <c r="D67" s="21"/>
      <c r="E67" s="21"/>
      <c r="F67" s="21"/>
      <c r="G67" s="21"/>
      <c r="H67" s="21"/>
      <c r="I67" s="21"/>
      <c r="J67" s="21"/>
      <c r="K67" s="21"/>
      <c r="L67" s="21"/>
      <c r="M67" s="21"/>
      <c r="N67" s="21"/>
      <c r="O67" s="21"/>
      <c r="P67" s="21"/>
      <c r="Q67" s="21"/>
      <c r="R67" s="21"/>
      <c r="S67" s="21"/>
      <c r="T67" s="21"/>
      <c r="U67" s="21"/>
    </row>
    <row r="68" spans="1:21">
      <c r="A68" s="21"/>
      <c r="B68" s="21"/>
      <c r="C68" s="21"/>
      <c r="D68" s="21"/>
      <c r="E68" s="21"/>
      <c r="F68" s="21"/>
      <c r="G68" s="21"/>
      <c r="H68" s="21"/>
      <c r="I68" s="21"/>
      <c r="J68" s="21"/>
      <c r="K68" s="21"/>
      <c r="L68" s="21"/>
      <c r="M68" s="21"/>
      <c r="N68" s="21"/>
      <c r="O68" s="21"/>
      <c r="P68" s="21"/>
      <c r="Q68" s="21"/>
      <c r="R68" s="21"/>
      <c r="S68" s="21"/>
      <c r="T68" s="21"/>
      <c r="U68" s="21"/>
    </row>
    <row r="69" spans="1:21">
      <c r="A69" s="21"/>
      <c r="B69" s="21"/>
      <c r="C69" s="21"/>
      <c r="D69" s="21"/>
      <c r="E69" s="21"/>
      <c r="F69" s="21"/>
      <c r="G69" s="21"/>
      <c r="H69" s="21"/>
      <c r="I69" s="21"/>
      <c r="J69" s="21"/>
      <c r="K69" s="21"/>
      <c r="L69" s="21"/>
      <c r="M69" s="21"/>
      <c r="N69" s="21"/>
      <c r="O69" s="21"/>
      <c r="P69" s="21"/>
      <c r="Q69" s="21"/>
      <c r="R69" s="21"/>
      <c r="S69" s="21"/>
      <c r="T69" s="21"/>
      <c r="U69" s="21"/>
    </row>
    <row r="70" spans="1:21">
      <c r="A70" s="21"/>
      <c r="B70" s="21"/>
      <c r="C70" s="21"/>
      <c r="D70" s="21"/>
      <c r="E70" s="21"/>
      <c r="F70" s="21"/>
      <c r="G70" s="21"/>
      <c r="H70" s="21"/>
      <c r="I70" s="21"/>
      <c r="J70" s="21"/>
      <c r="K70" s="21"/>
      <c r="L70" s="21"/>
      <c r="M70" s="21"/>
      <c r="N70" s="21"/>
      <c r="O70" s="21"/>
      <c r="P70" s="21"/>
      <c r="Q70" s="21"/>
      <c r="R70" s="21"/>
      <c r="S70" s="21"/>
      <c r="T70" s="21"/>
      <c r="U70" s="21"/>
    </row>
    <row r="71" spans="1:21">
      <c r="A71" s="21"/>
      <c r="B71" s="21"/>
      <c r="C71" s="21"/>
      <c r="D71" s="21"/>
      <c r="E71" s="21"/>
      <c r="F71" s="21"/>
      <c r="G71" s="21"/>
      <c r="H71" s="21"/>
      <c r="I71" s="21"/>
      <c r="J71" s="21"/>
      <c r="K71" s="21"/>
      <c r="L71" s="21"/>
      <c r="M71" s="21"/>
      <c r="N71" s="21"/>
      <c r="O71" s="21"/>
      <c r="P71" s="21"/>
      <c r="Q71" s="21"/>
      <c r="R71" s="21"/>
      <c r="S71" s="21"/>
      <c r="T71" s="21"/>
      <c r="U71" s="21"/>
    </row>
    <row r="72" spans="1:21">
      <c r="A72" s="21"/>
      <c r="B72" s="21"/>
      <c r="C72" s="21"/>
      <c r="D72" s="21"/>
      <c r="E72" s="21"/>
      <c r="F72" s="21"/>
      <c r="G72" s="21"/>
      <c r="H72" s="21"/>
      <c r="I72" s="21"/>
      <c r="J72" s="21"/>
      <c r="K72" s="21"/>
      <c r="L72" s="21"/>
      <c r="M72" s="21"/>
      <c r="N72" s="21"/>
      <c r="O72" s="21"/>
      <c r="P72" s="21"/>
      <c r="Q72" s="21"/>
      <c r="R72" s="21"/>
      <c r="S72" s="21"/>
      <c r="T72" s="21"/>
      <c r="U72" s="21"/>
    </row>
    <row r="73" spans="1:21">
      <c r="A73" s="21"/>
      <c r="B73" s="21"/>
      <c r="C73" s="21"/>
      <c r="D73" s="21"/>
      <c r="E73" s="21"/>
      <c r="F73" s="21"/>
      <c r="G73" s="21"/>
      <c r="H73" s="21"/>
      <c r="I73" s="21"/>
      <c r="J73" s="21"/>
      <c r="K73" s="21"/>
      <c r="L73" s="21"/>
      <c r="M73" s="21"/>
      <c r="N73" s="21"/>
      <c r="O73" s="21"/>
      <c r="P73" s="21"/>
      <c r="Q73" s="21"/>
      <c r="R73" s="21"/>
      <c r="S73" s="21"/>
      <c r="T73" s="21"/>
      <c r="U73" s="21"/>
    </row>
    <row r="74" spans="1:21">
      <c r="A74" s="21"/>
      <c r="B74" s="21"/>
      <c r="C74" s="21"/>
      <c r="D74" s="21"/>
      <c r="E74" s="21"/>
      <c r="F74" s="21"/>
      <c r="G74" s="21"/>
      <c r="H74" s="21"/>
      <c r="I74" s="21"/>
      <c r="J74" s="21"/>
      <c r="K74" s="21"/>
      <c r="L74" s="21"/>
      <c r="M74" s="21"/>
      <c r="N74" s="21"/>
      <c r="O74" s="21"/>
      <c r="P74" s="21"/>
      <c r="Q74" s="21"/>
      <c r="R74" s="21"/>
      <c r="S74" s="21"/>
      <c r="T74" s="21"/>
      <c r="U74" s="21"/>
    </row>
    <row r="75" spans="1:21">
      <c r="A75" s="21"/>
      <c r="B75" s="21"/>
      <c r="C75" s="21"/>
      <c r="D75" s="21"/>
      <c r="E75" s="21"/>
      <c r="F75" s="21"/>
      <c r="G75" s="21"/>
      <c r="H75" s="21"/>
      <c r="I75" s="21"/>
      <c r="J75" s="21"/>
      <c r="K75" s="21"/>
      <c r="L75" s="21"/>
      <c r="M75" s="21"/>
      <c r="N75" s="21"/>
      <c r="O75" s="21"/>
      <c r="P75" s="21"/>
      <c r="Q75" s="21"/>
      <c r="R75" s="21"/>
      <c r="S75" s="21"/>
      <c r="T75" s="21"/>
      <c r="U75" s="21"/>
    </row>
    <row r="76" spans="1:21">
      <c r="A76" s="21"/>
      <c r="B76" s="21"/>
      <c r="C76" s="21"/>
      <c r="D76" s="21"/>
      <c r="E76" s="21"/>
      <c r="F76" s="21"/>
      <c r="G76" s="21"/>
      <c r="H76" s="21"/>
      <c r="I76" s="21"/>
      <c r="J76" s="21"/>
      <c r="K76" s="21"/>
      <c r="L76" s="21"/>
      <c r="M76" s="21"/>
      <c r="N76" s="21"/>
      <c r="O76" s="21"/>
      <c r="P76" s="21"/>
      <c r="Q76" s="21"/>
      <c r="R76" s="21"/>
      <c r="S76" s="21"/>
      <c r="T76" s="21"/>
      <c r="U76" s="21"/>
    </row>
    <row r="77" spans="1:21">
      <c r="A77" s="21"/>
      <c r="B77" s="21"/>
      <c r="C77" s="21"/>
      <c r="D77" s="21"/>
      <c r="E77" s="21"/>
      <c r="F77" s="21"/>
      <c r="G77" s="21"/>
      <c r="H77" s="21"/>
      <c r="I77" s="21"/>
      <c r="J77" s="21"/>
      <c r="K77" s="21"/>
      <c r="L77" s="21"/>
      <c r="M77" s="21"/>
      <c r="N77" s="21"/>
      <c r="O77" s="21"/>
      <c r="P77" s="21"/>
      <c r="Q77" s="21"/>
      <c r="R77" s="21"/>
      <c r="S77" s="21"/>
      <c r="T77" s="21"/>
      <c r="U77" s="21"/>
    </row>
    <row r="78" spans="1:21">
      <c r="A78" s="21"/>
      <c r="B78" s="21"/>
      <c r="C78" s="21"/>
      <c r="D78" s="21"/>
      <c r="E78" s="21"/>
      <c r="F78" s="21"/>
      <c r="G78" s="21"/>
      <c r="H78" s="21"/>
      <c r="I78" s="21"/>
      <c r="J78" s="21"/>
      <c r="K78" s="21"/>
      <c r="L78" s="21"/>
      <c r="M78" s="21"/>
      <c r="N78" s="21"/>
      <c r="O78" s="21"/>
      <c r="P78" s="21"/>
      <c r="Q78" s="21"/>
      <c r="R78" s="21"/>
      <c r="S78" s="21"/>
      <c r="T78" s="21"/>
      <c r="U78" s="21"/>
    </row>
    <row r="79" spans="1:21">
      <c r="A79" s="21"/>
      <c r="B79" s="21"/>
      <c r="C79" s="21"/>
      <c r="D79" s="21"/>
      <c r="E79" s="21"/>
      <c r="F79" s="21"/>
      <c r="G79" s="21"/>
      <c r="H79" s="21"/>
      <c r="I79" s="21"/>
      <c r="J79" s="21"/>
      <c r="K79" s="21"/>
      <c r="L79" s="21"/>
      <c r="M79" s="21"/>
      <c r="N79" s="21"/>
      <c r="O79" s="21"/>
      <c r="P79" s="21"/>
      <c r="Q79" s="21"/>
      <c r="R79" s="21"/>
      <c r="S79" s="21"/>
      <c r="T79" s="21"/>
      <c r="U79" s="21"/>
    </row>
    <row r="80" spans="1:21">
      <c r="A80" s="21"/>
      <c r="B80" s="21"/>
      <c r="C80" s="21"/>
      <c r="D80" s="21"/>
      <c r="E80" s="21"/>
      <c r="F80" s="21"/>
      <c r="G80" s="21"/>
      <c r="H80" s="21"/>
      <c r="I80" s="21"/>
      <c r="J80" s="21"/>
      <c r="K80" s="21"/>
      <c r="L80" s="21"/>
      <c r="M80" s="21"/>
      <c r="N80" s="21"/>
      <c r="O80" s="21"/>
      <c r="P80" s="21"/>
      <c r="Q80" s="21"/>
      <c r="R80" s="21"/>
      <c r="S80" s="21"/>
      <c r="T80" s="21"/>
      <c r="U80" s="21"/>
    </row>
    <row r="81" spans="1:21">
      <c r="A81" s="21"/>
      <c r="B81" s="21"/>
      <c r="C81" s="21"/>
      <c r="D81" s="21"/>
      <c r="E81" s="21"/>
      <c r="F81" s="21"/>
      <c r="G81" s="21"/>
      <c r="H81" s="21"/>
      <c r="I81" s="21"/>
      <c r="J81" s="21"/>
      <c r="K81" s="21"/>
      <c r="L81" s="21"/>
      <c r="M81" s="21"/>
      <c r="N81" s="21"/>
      <c r="O81" s="21"/>
      <c r="P81" s="21"/>
      <c r="Q81" s="21"/>
      <c r="R81" s="21"/>
      <c r="S81" s="21"/>
      <c r="T81" s="21"/>
      <c r="U81" s="21"/>
    </row>
    <row r="82" spans="1:21">
      <c r="A82" s="21"/>
      <c r="B82" s="21"/>
      <c r="C82" s="21"/>
      <c r="D82" s="21"/>
      <c r="E82" s="21"/>
      <c r="F82" s="21"/>
      <c r="G82" s="21"/>
      <c r="H82" s="21"/>
      <c r="I82" s="21"/>
      <c r="J82" s="21"/>
      <c r="K82" s="21"/>
      <c r="L82" s="21"/>
      <c r="M82" s="21"/>
      <c r="N82" s="21"/>
      <c r="O82" s="21"/>
      <c r="P82" s="21"/>
      <c r="Q82" s="21"/>
      <c r="R82" s="21"/>
      <c r="S82" s="21"/>
      <c r="T82" s="21"/>
      <c r="U82" s="21"/>
    </row>
    <row r="83" spans="1:21">
      <c r="A83" s="21"/>
      <c r="B83" s="21"/>
      <c r="C83" s="21"/>
      <c r="D83" s="21"/>
      <c r="E83" s="21"/>
      <c r="F83" s="21"/>
      <c r="G83" s="21"/>
      <c r="H83" s="21"/>
      <c r="I83" s="21"/>
      <c r="J83" s="21"/>
      <c r="K83" s="21"/>
      <c r="L83" s="21"/>
      <c r="M83" s="21"/>
      <c r="N83" s="21"/>
      <c r="O83" s="21"/>
      <c r="P83" s="21"/>
      <c r="Q83" s="21"/>
      <c r="R83" s="21"/>
      <c r="S83" s="21"/>
      <c r="T83" s="21"/>
      <c r="U83" s="21"/>
    </row>
    <row r="84" spans="1:21">
      <c r="A84" s="21"/>
      <c r="B84" s="21"/>
      <c r="C84" s="21"/>
      <c r="D84" s="21"/>
      <c r="E84" s="21"/>
      <c r="F84" s="21"/>
      <c r="G84" s="21"/>
      <c r="H84" s="21"/>
      <c r="I84" s="21"/>
      <c r="J84" s="21"/>
      <c r="K84" s="21"/>
      <c r="L84" s="21"/>
      <c r="M84" s="21"/>
      <c r="N84" s="21"/>
      <c r="O84" s="21"/>
      <c r="P84" s="21"/>
      <c r="Q84" s="21"/>
      <c r="R84" s="21"/>
      <c r="S84" s="21"/>
      <c r="T84" s="21"/>
      <c r="U84" s="21"/>
    </row>
    <row r="85" spans="1:21">
      <c r="A85" s="21"/>
      <c r="B85" s="21"/>
      <c r="C85" s="21"/>
      <c r="D85" s="21"/>
      <c r="E85" s="21"/>
      <c r="F85" s="21"/>
      <c r="G85" s="21"/>
      <c r="H85" s="21"/>
      <c r="I85" s="21"/>
      <c r="J85" s="21"/>
      <c r="K85" s="21"/>
      <c r="L85" s="21"/>
      <c r="M85" s="21"/>
      <c r="N85" s="21"/>
      <c r="O85" s="21"/>
      <c r="P85" s="21"/>
      <c r="Q85" s="21"/>
      <c r="R85" s="21"/>
      <c r="S85" s="21"/>
      <c r="T85" s="21"/>
      <c r="U85" s="21"/>
    </row>
    <row r="86" spans="1:21">
      <c r="A86" s="21"/>
      <c r="B86" s="21"/>
      <c r="C86" s="21"/>
      <c r="D86" s="21"/>
      <c r="E86" s="21"/>
      <c r="F86" s="21"/>
      <c r="G86" s="21"/>
      <c r="H86" s="21"/>
      <c r="I86" s="21"/>
      <c r="J86" s="21"/>
      <c r="K86" s="21"/>
      <c r="L86" s="21"/>
      <c r="M86" s="21"/>
      <c r="N86" s="21"/>
      <c r="O86" s="21"/>
      <c r="P86" s="21"/>
      <c r="Q86" s="21"/>
      <c r="R86" s="21"/>
      <c r="S86" s="21"/>
      <c r="T86" s="21"/>
      <c r="U86" s="21"/>
    </row>
    <row r="87" spans="1:21">
      <c r="A87" s="21"/>
      <c r="B87" s="21"/>
      <c r="C87" s="21"/>
      <c r="D87" s="21"/>
      <c r="E87" s="21"/>
      <c r="F87" s="21"/>
      <c r="G87" s="21"/>
      <c r="H87" s="21"/>
      <c r="I87" s="21"/>
      <c r="J87" s="21"/>
      <c r="K87" s="21"/>
      <c r="L87" s="21"/>
      <c r="M87" s="21"/>
      <c r="N87" s="21"/>
      <c r="O87" s="21"/>
      <c r="P87" s="21"/>
      <c r="Q87" s="21"/>
      <c r="R87" s="21"/>
      <c r="S87" s="21"/>
      <c r="T87" s="21"/>
      <c r="U87" s="21"/>
    </row>
    <row r="88" spans="1:21">
      <c r="A88" s="21"/>
      <c r="B88" s="21"/>
      <c r="C88" s="21"/>
      <c r="D88" s="21"/>
      <c r="E88" s="21"/>
      <c r="F88" s="21"/>
      <c r="G88" s="21"/>
      <c r="H88" s="21"/>
      <c r="I88" s="21"/>
      <c r="J88" s="21"/>
      <c r="K88" s="21"/>
      <c r="L88" s="21"/>
      <c r="M88" s="21"/>
      <c r="N88" s="21"/>
      <c r="O88" s="21"/>
      <c r="P88" s="21"/>
      <c r="Q88" s="21"/>
      <c r="R88" s="21"/>
      <c r="S88" s="21"/>
      <c r="T88" s="21"/>
      <c r="U88" s="21"/>
    </row>
    <row r="89" spans="1:21">
      <c r="A89" s="21"/>
      <c r="B89" s="21"/>
      <c r="C89" s="21"/>
      <c r="D89" s="21"/>
      <c r="E89" s="21"/>
      <c r="F89" s="21"/>
      <c r="G89" s="21"/>
      <c r="H89" s="21"/>
      <c r="I89" s="21"/>
      <c r="J89" s="21"/>
      <c r="K89" s="21"/>
      <c r="L89" s="21"/>
      <c r="M89" s="21"/>
      <c r="N89" s="21"/>
      <c r="O89" s="21"/>
      <c r="P89" s="21"/>
      <c r="Q89" s="21"/>
      <c r="R89" s="21"/>
      <c r="S89" s="21"/>
      <c r="T89" s="21"/>
      <c r="U89" s="21"/>
    </row>
    <row r="90" spans="1:21">
      <c r="A90" s="21"/>
      <c r="B90" s="21"/>
      <c r="C90" s="21"/>
      <c r="D90" s="21"/>
      <c r="E90" s="21"/>
      <c r="F90" s="21"/>
      <c r="G90" s="21"/>
      <c r="H90" s="21"/>
      <c r="I90" s="21"/>
      <c r="J90" s="21"/>
      <c r="K90" s="21"/>
      <c r="L90" s="21"/>
      <c r="M90" s="21"/>
      <c r="N90" s="21"/>
      <c r="O90" s="21"/>
      <c r="P90" s="21"/>
      <c r="Q90" s="21"/>
      <c r="R90" s="21"/>
      <c r="S90" s="21"/>
      <c r="T90" s="21"/>
      <c r="U90" s="21"/>
    </row>
    <row r="91" spans="1:21">
      <c r="A91" s="21"/>
      <c r="B91" s="21"/>
      <c r="C91" s="21"/>
      <c r="D91" s="21"/>
      <c r="E91" s="21"/>
      <c r="F91" s="21"/>
      <c r="G91" s="21"/>
      <c r="H91" s="21"/>
      <c r="I91" s="21"/>
      <c r="J91" s="21"/>
      <c r="K91" s="21"/>
      <c r="L91" s="21"/>
      <c r="M91" s="21"/>
      <c r="N91" s="21"/>
      <c r="O91" s="21"/>
      <c r="P91" s="21"/>
      <c r="Q91" s="21"/>
      <c r="R91" s="21"/>
      <c r="S91" s="21"/>
      <c r="T91" s="21"/>
      <c r="U91" s="21"/>
    </row>
    <row r="92" spans="1:21">
      <c r="A92" s="21"/>
      <c r="B92" s="21"/>
      <c r="C92" s="21"/>
      <c r="D92" s="21"/>
      <c r="E92" s="21"/>
      <c r="F92" s="21"/>
      <c r="G92" s="21"/>
      <c r="H92" s="21"/>
      <c r="I92" s="21"/>
      <c r="J92" s="21"/>
      <c r="K92" s="21"/>
      <c r="L92" s="21"/>
      <c r="M92" s="21"/>
      <c r="N92" s="21"/>
      <c r="O92" s="21"/>
      <c r="P92" s="21"/>
      <c r="Q92" s="21"/>
      <c r="R92" s="21"/>
      <c r="S92" s="21"/>
      <c r="T92" s="21"/>
      <c r="U92" s="21"/>
    </row>
    <row r="93" spans="1:21">
      <c r="A93" s="21"/>
      <c r="B93" s="21"/>
      <c r="C93" s="21"/>
      <c r="D93" s="21"/>
      <c r="E93" s="21"/>
      <c r="F93" s="21"/>
      <c r="G93" s="21"/>
      <c r="H93" s="21"/>
      <c r="I93" s="21"/>
      <c r="J93" s="21"/>
      <c r="K93" s="21"/>
      <c r="L93" s="21"/>
      <c r="M93" s="21"/>
      <c r="N93" s="21"/>
      <c r="O93" s="21"/>
      <c r="P93" s="21"/>
      <c r="Q93" s="21"/>
      <c r="R93" s="21"/>
      <c r="S93" s="21"/>
      <c r="T93" s="21"/>
      <c r="U93" s="21"/>
    </row>
    <row r="94" spans="1:21">
      <c r="A94" s="21"/>
      <c r="B94" s="21"/>
      <c r="C94" s="21"/>
      <c r="D94" s="21"/>
      <c r="E94" s="21"/>
      <c r="F94" s="21"/>
      <c r="G94" s="21"/>
      <c r="H94" s="21"/>
      <c r="I94" s="21"/>
      <c r="J94" s="21"/>
      <c r="K94" s="21"/>
      <c r="L94" s="21"/>
      <c r="M94" s="21"/>
      <c r="N94" s="21"/>
      <c r="O94" s="21"/>
      <c r="P94" s="21"/>
      <c r="Q94" s="21"/>
      <c r="R94" s="21"/>
      <c r="S94" s="21"/>
      <c r="T94" s="21"/>
      <c r="U94" s="21"/>
    </row>
    <row r="95" spans="1:21">
      <c r="A95" s="21"/>
      <c r="B95" s="21"/>
      <c r="C95" s="21"/>
      <c r="D95" s="21"/>
      <c r="E95" s="21"/>
      <c r="F95" s="21"/>
      <c r="G95" s="21"/>
      <c r="H95" s="21"/>
      <c r="I95" s="21"/>
      <c r="J95" s="21"/>
      <c r="K95" s="21"/>
      <c r="L95" s="21"/>
      <c r="M95" s="21"/>
      <c r="N95" s="21"/>
      <c r="O95" s="21"/>
      <c r="P95" s="21"/>
      <c r="Q95" s="21"/>
      <c r="R95" s="21"/>
      <c r="S95" s="21"/>
      <c r="T95" s="21"/>
      <c r="U95" s="21"/>
    </row>
    <row r="96" spans="1:21">
      <c r="A96" s="21"/>
      <c r="B96" s="21"/>
      <c r="C96" s="21"/>
      <c r="D96" s="21"/>
      <c r="E96" s="21"/>
      <c r="F96" s="21"/>
      <c r="G96" s="21"/>
      <c r="H96" s="21"/>
      <c r="I96" s="21"/>
      <c r="J96" s="21"/>
      <c r="K96" s="21"/>
      <c r="L96" s="21"/>
      <c r="M96" s="21"/>
      <c r="N96" s="21"/>
      <c r="O96" s="21"/>
      <c r="P96" s="21"/>
      <c r="Q96" s="21"/>
      <c r="R96" s="21"/>
      <c r="S96" s="21"/>
      <c r="T96" s="21"/>
      <c r="U96" s="21"/>
    </row>
    <row r="97" spans="1:21">
      <c r="A97" s="21"/>
      <c r="B97" s="21"/>
      <c r="C97" s="21"/>
      <c r="D97" s="21"/>
      <c r="E97" s="21"/>
      <c r="F97" s="21"/>
      <c r="G97" s="21"/>
      <c r="H97" s="21"/>
      <c r="I97" s="21"/>
      <c r="J97" s="21"/>
      <c r="K97" s="21"/>
      <c r="L97" s="21"/>
      <c r="M97" s="21"/>
      <c r="N97" s="21"/>
      <c r="O97" s="21"/>
      <c r="P97" s="21"/>
      <c r="Q97" s="21"/>
      <c r="R97" s="21"/>
      <c r="S97" s="21"/>
      <c r="T97" s="21"/>
      <c r="U97" s="21"/>
    </row>
    <row r="98" spans="1:21">
      <c r="A98" s="21"/>
      <c r="B98" s="21"/>
      <c r="C98" s="21"/>
      <c r="D98" s="21"/>
      <c r="E98" s="21"/>
      <c r="F98" s="21"/>
      <c r="G98" s="21"/>
      <c r="H98" s="21"/>
      <c r="I98" s="21"/>
      <c r="J98" s="21"/>
      <c r="K98" s="21"/>
      <c r="L98" s="21"/>
      <c r="M98" s="21"/>
      <c r="N98" s="21"/>
      <c r="O98" s="21"/>
      <c r="P98" s="21"/>
      <c r="Q98" s="21"/>
      <c r="R98" s="21"/>
      <c r="S98" s="21"/>
      <c r="T98" s="21"/>
      <c r="U98" s="21"/>
    </row>
    <row r="99" spans="1:21">
      <c r="A99" s="21"/>
      <c r="B99" s="21"/>
      <c r="C99" s="21"/>
      <c r="D99" s="21"/>
      <c r="E99" s="21"/>
      <c r="F99" s="21"/>
      <c r="G99" s="21"/>
      <c r="H99" s="21"/>
      <c r="I99" s="21"/>
      <c r="J99" s="21"/>
      <c r="K99" s="21"/>
      <c r="L99" s="21"/>
      <c r="M99" s="21"/>
      <c r="N99" s="21"/>
      <c r="O99" s="21"/>
      <c r="P99" s="21"/>
      <c r="Q99" s="21"/>
      <c r="R99" s="21"/>
      <c r="S99" s="21"/>
      <c r="T99" s="21"/>
      <c r="U99" s="21"/>
    </row>
    <row r="100" spans="1:21">
      <c r="A100" s="21"/>
      <c r="B100" s="21"/>
      <c r="C100" s="21"/>
      <c r="D100" s="21"/>
      <c r="E100" s="21"/>
      <c r="F100" s="21"/>
      <c r="G100" s="21"/>
      <c r="H100" s="21"/>
      <c r="I100" s="21"/>
      <c r="J100" s="21"/>
      <c r="K100" s="21"/>
      <c r="L100" s="21"/>
      <c r="M100" s="21"/>
      <c r="N100" s="21"/>
      <c r="O100" s="21"/>
      <c r="P100" s="21"/>
      <c r="Q100" s="21"/>
      <c r="R100" s="21"/>
      <c r="S100" s="21"/>
      <c r="T100" s="21"/>
      <c r="U100" s="21"/>
    </row>
    <row r="101" spans="1:21">
      <c r="A101" s="21"/>
      <c r="B101" s="21"/>
      <c r="C101" s="21"/>
      <c r="D101" s="21"/>
      <c r="E101" s="21"/>
      <c r="F101" s="21"/>
      <c r="G101" s="21"/>
      <c r="H101" s="21"/>
      <c r="I101" s="21"/>
      <c r="J101" s="21"/>
      <c r="K101" s="21"/>
      <c r="L101" s="21"/>
      <c r="M101" s="21"/>
      <c r="N101" s="21"/>
      <c r="O101" s="21"/>
      <c r="P101" s="21"/>
      <c r="Q101" s="21"/>
      <c r="R101" s="21"/>
      <c r="S101" s="21"/>
      <c r="T101" s="21"/>
      <c r="U101" s="21"/>
    </row>
    <row r="102" spans="1:21">
      <c r="A102" s="21"/>
      <c r="B102" s="21"/>
      <c r="C102" s="21"/>
      <c r="D102" s="21"/>
      <c r="E102" s="21"/>
      <c r="F102" s="21"/>
      <c r="G102" s="21"/>
      <c r="H102" s="21"/>
      <c r="I102" s="21"/>
      <c r="J102" s="21"/>
      <c r="K102" s="21"/>
      <c r="L102" s="21"/>
      <c r="M102" s="21"/>
      <c r="N102" s="21"/>
      <c r="O102" s="21"/>
      <c r="P102" s="21"/>
      <c r="Q102" s="21"/>
      <c r="R102" s="21"/>
      <c r="S102" s="21"/>
      <c r="T102" s="21"/>
      <c r="U102" s="21"/>
    </row>
    <row r="103" spans="1:21">
      <c r="A103" s="21"/>
      <c r="B103" s="21"/>
      <c r="C103" s="21"/>
      <c r="D103" s="21"/>
      <c r="E103" s="21"/>
      <c r="F103" s="21"/>
      <c r="G103" s="21"/>
      <c r="H103" s="21"/>
      <c r="I103" s="21"/>
      <c r="J103" s="21"/>
      <c r="K103" s="21"/>
      <c r="L103" s="21"/>
      <c r="M103" s="21"/>
      <c r="N103" s="21"/>
      <c r="O103" s="21"/>
      <c r="P103" s="21"/>
      <c r="Q103" s="21"/>
      <c r="R103" s="21"/>
      <c r="S103" s="21"/>
      <c r="T103" s="21"/>
      <c r="U103" s="21"/>
    </row>
    <row r="104" spans="1:21">
      <c r="A104" s="21"/>
      <c r="B104" s="21"/>
      <c r="C104" s="21"/>
      <c r="D104" s="21"/>
      <c r="E104" s="21"/>
      <c r="F104" s="21"/>
      <c r="G104" s="21"/>
      <c r="H104" s="21"/>
      <c r="I104" s="21"/>
      <c r="J104" s="21"/>
      <c r="K104" s="21"/>
      <c r="L104" s="21"/>
      <c r="M104" s="21"/>
      <c r="N104" s="21"/>
      <c r="O104" s="21"/>
      <c r="P104" s="21"/>
      <c r="Q104" s="21"/>
      <c r="R104" s="21"/>
      <c r="S104" s="21"/>
      <c r="T104" s="21"/>
      <c r="U104" s="21"/>
    </row>
    <row r="105" spans="1:21">
      <c r="A105" s="21"/>
      <c r="B105" s="21"/>
      <c r="C105" s="21"/>
      <c r="D105" s="21"/>
      <c r="E105" s="21"/>
      <c r="F105" s="21"/>
      <c r="G105" s="21"/>
      <c r="H105" s="21"/>
      <c r="I105" s="21"/>
      <c r="J105" s="21"/>
      <c r="K105" s="21"/>
      <c r="L105" s="21"/>
      <c r="M105" s="21"/>
      <c r="N105" s="21"/>
      <c r="O105" s="21"/>
      <c r="P105" s="21"/>
      <c r="Q105" s="21"/>
      <c r="R105" s="21"/>
      <c r="S105" s="21"/>
      <c r="T105" s="21"/>
      <c r="U105" s="21"/>
    </row>
    <row r="106" spans="1:21">
      <c r="A106" s="21"/>
      <c r="B106" s="21"/>
      <c r="C106" s="21"/>
      <c r="D106" s="21"/>
      <c r="E106" s="21"/>
      <c r="F106" s="21"/>
      <c r="G106" s="21"/>
      <c r="H106" s="21"/>
      <c r="I106" s="21"/>
      <c r="J106" s="21"/>
      <c r="K106" s="21"/>
      <c r="L106" s="21"/>
      <c r="M106" s="21"/>
      <c r="N106" s="21"/>
      <c r="O106" s="21"/>
      <c r="P106" s="21"/>
      <c r="Q106" s="21"/>
      <c r="R106" s="21"/>
      <c r="S106" s="21"/>
      <c r="T106" s="21"/>
      <c r="U106" s="21"/>
    </row>
    <row r="107" spans="1:21">
      <c r="A107" s="21"/>
      <c r="B107" s="21"/>
      <c r="C107" s="21"/>
      <c r="D107" s="21"/>
      <c r="E107" s="21"/>
      <c r="F107" s="21"/>
      <c r="G107" s="21"/>
      <c r="H107" s="21"/>
      <c r="I107" s="21"/>
      <c r="J107" s="21"/>
      <c r="K107" s="21"/>
      <c r="L107" s="21"/>
      <c r="M107" s="21"/>
      <c r="N107" s="21"/>
      <c r="O107" s="21"/>
      <c r="P107" s="21"/>
      <c r="Q107" s="21"/>
      <c r="R107" s="21"/>
      <c r="S107" s="21"/>
      <c r="T107" s="21"/>
      <c r="U107" s="21"/>
    </row>
    <row r="108" spans="1:21">
      <c r="A108" s="21"/>
      <c r="B108" s="21"/>
      <c r="C108" s="21"/>
      <c r="D108" s="21"/>
      <c r="E108" s="21"/>
      <c r="F108" s="21"/>
      <c r="G108" s="21"/>
      <c r="H108" s="21"/>
      <c r="I108" s="21"/>
      <c r="J108" s="21"/>
      <c r="K108" s="21"/>
      <c r="L108" s="21"/>
      <c r="M108" s="21"/>
      <c r="N108" s="21"/>
      <c r="O108" s="21"/>
      <c r="P108" s="21"/>
      <c r="Q108" s="21"/>
      <c r="R108" s="21"/>
      <c r="S108" s="21"/>
      <c r="T108" s="21"/>
      <c r="U108" s="21"/>
    </row>
    <row r="109" spans="1:21">
      <c r="A109" s="21"/>
      <c r="B109" s="21"/>
      <c r="C109" s="21"/>
      <c r="D109" s="21"/>
      <c r="E109" s="21"/>
      <c r="F109" s="21"/>
      <c r="G109" s="21"/>
      <c r="H109" s="21"/>
      <c r="I109" s="21"/>
      <c r="J109" s="21"/>
      <c r="K109" s="21"/>
      <c r="L109" s="21"/>
      <c r="M109" s="21"/>
      <c r="N109" s="21"/>
      <c r="O109" s="21"/>
      <c r="P109" s="21"/>
      <c r="Q109" s="21"/>
      <c r="R109" s="21"/>
      <c r="S109" s="21"/>
      <c r="T109" s="21"/>
      <c r="U109" s="21"/>
    </row>
    <row r="110" spans="1:21">
      <c r="A110" s="21"/>
      <c r="B110" s="21"/>
      <c r="C110" s="21"/>
      <c r="D110" s="21"/>
      <c r="E110" s="21"/>
      <c r="F110" s="21"/>
      <c r="G110" s="21"/>
      <c r="H110" s="21"/>
      <c r="I110" s="21"/>
      <c r="J110" s="21"/>
      <c r="K110" s="21"/>
      <c r="L110" s="21"/>
      <c r="M110" s="21"/>
      <c r="N110" s="21"/>
      <c r="O110" s="21"/>
      <c r="P110" s="21"/>
      <c r="Q110" s="21"/>
      <c r="R110" s="21"/>
      <c r="S110" s="21"/>
      <c r="T110" s="21"/>
      <c r="U110" s="21"/>
    </row>
    <row r="111" spans="1:21">
      <c r="A111" s="21"/>
      <c r="B111" s="21"/>
      <c r="C111" s="21"/>
      <c r="D111" s="21"/>
      <c r="E111" s="21"/>
      <c r="F111" s="21"/>
      <c r="G111" s="21"/>
      <c r="H111" s="21"/>
      <c r="I111" s="21"/>
      <c r="J111" s="21"/>
      <c r="K111" s="21"/>
      <c r="L111" s="21"/>
      <c r="M111" s="21"/>
      <c r="N111" s="21"/>
      <c r="O111" s="21"/>
      <c r="P111" s="21"/>
      <c r="Q111" s="21"/>
      <c r="R111" s="21"/>
      <c r="S111" s="21"/>
      <c r="T111" s="21"/>
      <c r="U111" s="21"/>
    </row>
    <row r="112" spans="1:21">
      <c r="A112" s="21"/>
      <c r="B112" s="21"/>
      <c r="C112" s="21"/>
      <c r="D112" s="21"/>
      <c r="E112" s="21"/>
      <c r="F112" s="21"/>
      <c r="G112" s="21"/>
      <c r="H112" s="21"/>
      <c r="I112" s="21"/>
      <c r="J112" s="21"/>
      <c r="K112" s="21"/>
      <c r="L112" s="21"/>
      <c r="M112" s="21"/>
      <c r="N112" s="21"/>
      <c r="O112" s="21"/>
      <c r="P112" s="21"/>
      <c r="Q112" s="21"/>
      <c r="R112" s="21"/>
      <c r="S112" s="21"/>
      <c r="T112" s="21"/>
      <c r="U112" s="21"/>
    </row>
    <row r="113" spans="1:21">
      <c r="A113" s="21"/>
      <c r="B113" s="21"/>
      <c r="C113" s="21"/>
      <c r="D113" s="21"/>
      <c r="E113" s="21"/>
      <c r="F113" s="21"/>
      <c r="G113" s="21"/>
      <c r="H113" s="21"/>
      <c r="I113" s="21"/>
      <c r="J113" s="21"/>
      <c r="K113" s="21"/>
      <c r="L113" s="21"/>
      <c r="M113" s="21"/>
      <c r="N113" s="21"/>
      <c r="O113" s="21"/>
      <c r="P113" s="21"/>
      <c r="Q113" s="21"/>
      <c r="R113" s="21"/>
      <c r="S113" s="21"/>
      <c r="T113" s="21"/>
      <c r="U113" s="21"/>
    </row>
    <row r="114" spans="1:21">
      <c r="A114" s="21"/>
      <c r="B114" s="21"/>
      <c r="C114" s="21"/>
      <c r="D114" s="21"/>
      <c r="E114" s="21"/>
      <c r="F114" s="21"/>
      <c r="G114" s="21"/>
      <c r="H114" s="21"/>
      <c r="I114" s="21"/>
      <c r="J114" s="21"/>
      <c r="K114" s="21"/>
      <c r="L114" s="21"/>
      <c r="M114" s="21"/>
      <c r="N114" s="21"/>
      <c r="O114" s="21"/>
      <c r="P114" s="21"/>
      <c r="Q114" s="21"/>
      <c r="R114" s="21"/>
      <c r="S114" s="21"/>
      <c r="T114" s="21"/>
      <c r="U114" s="21"/>
    </row>
    <row r="115" spans="1:21">
      <c r="A115" s="21"/>
      <c r="B115" s="21"/>
      <c r="C115" s="21"/>
      <c r="D115" s="21"/>
      <c r="E115" s="21"/>
      <c r="F115" s="21"/>
      <c r="G115" s="21"/>
      <c r="H115" s="21"/>
      <c r="I115" s="21"/>
      <c r="J115" s="21"/>
      <c r="K115" s="21"/>
      <c r="L115" s="21"/>
      <c r="M115" s="21"/>
      <c r="N115" s="21"/>
      <c r="O115" s="21"/>
      <c r="P115" s="21"/>
      <c r="Q115" s="21"/>
      <c r="R115" s="21"/>
      <c r="S115" s="21"/>
      <c r="T115" s="21"/>
      <c r="U115" s="21"/>
    </row>
    <row r="116" spans="1:21">
      <c r="A116" s="21"/>
      <c r="B116" s="21"/>
      <c r="C116" s="21"/>
      <c r="D116" s="21"/>
      <c r="E116" s="21"/>
      <c r="F116" s="21"/>
      <c r="G116" s="21"/>
      <c r="H116" s="21"/>
      <c r="I116" s="21"/>
      <c r="J116" s="21"/>
      <c r="K116" s="21"/>
      <c r="L116" s="21"/>
      <c r="M116" s="21"/>
      <c r="N116" s="21"/>
      <c r="O116" s="21"/>
      <c r="P116" s="21"/>
      <c r="Q116" s="21"/>
      <c r="R116" s="21"/>
      <c r="S116" s="21"/>
      <c r="T116" s="21"/>
      <c r="U116" s="21"/>
    </row>
    <row r="117" spans="1:21">
      <c r="A117" s="21"/>
      <c r="B117" s="21"/>
      <c r="C117" s="21"/>
      <c r="D117" s="21"/>
      <c r="E117" s="21"/>
      <c r="F117" s="21"/>
      <c r="G117" s="21"/>
      <c r="H117" s="21"/>
      <c r="I117" s="21"/>
      <c r="J117" s="21"/>
      <c r="K117" s="21"/>
      <c r="L117" s="21"/>
      <c r="M117" s="21"/>
      <c r="N117" s="21"/>
      <c r="O117" s="21"/>
      <c r="P117" s="21"/>
      <c r="Q117" s="21"/>
      <c r="R117" s="21"/>
      <c r="S117" s="21"/>
      <c r="T117" s="21"/>
      <c r="U117" s="21"/>
    </row>
    <row r="118" spans="1:21">
      <c r="A118" s="21"/>
      <c r="B118" s="21"/>
      <c r="C118" s="21"/>
      <c r="D118" s="21"/>
      <c r="E118" s="21"/>
      <c r="F118" s="21"/>
      <c r="G118" s="21"/>
      <c r="H118" s="21"/>
      <c r="I118" s="21"/>
      <c r="J118" s="21"/>
      <c r="K118" s="21"/>
      <c r="L118" s="21"/>
      <c r="M118" s="21"/>
      <c r="N118" s="21"/>
      <c r="O118" s="21"/>
      <c r="P118" s="21"/>
      <c r="Q118" s="21"/>
      <c r="R118" s="21"/>
      <c r="S118" s="21"/>
      <c r="T118" s="21"/>
      <c r="U118" s="21"/>
    </row>
    <row r="119" spans="1:21">
      <c r="A119" s="21"/>
      <c r="B119" s="21"/>
      <c r="C119" s="21"/>
      <c r="D119" s="21"/>
      <c r="E119" s="21"/>
      <c r="F119" s="21"/>
      <c r="G119" s="21"/>
      <c r="H119" s="21"/>
      <c r="I119" s="21"/>
      <c r="J119" s="21"/>
      <c r="K119" s="21"/>
      <c r="L119" s="21"/>
      <c r="M119" s="21"/>
      <c r="N119" s="21"/>
      <c r="O119" s="21"/>
      <c r="P119" s="21"/>
      <c r="Q119" s="21"/>
      <c r="R119" s="21"/>
      <c r="S119" s="21"/>
      <c r="T119" s="21"/>
      <c r="U119" s="21"/>
    </row>
    <row r="120" spans="1:21">
      <c r="A120" s="21"/>
      <c r="B120" s="21"/>
      <c r="C120" s="21"/>
      <c r="D120" s="21"/>
      <c r="E120" s="21"/>
      <c r="F120" s="21"/>
      <c r="G120" s="21"/>
      <c r="H120" s="21"/>
      <c r="I120" s="21"/>
      <c r="J120" s="21"/>
      <c r="K120" s="21"/>
      <c r="L120" s="21"/>
      <c r="M120" s="21"/>
      <c r="N120" s="21"/>
      <c r="O120" s="21"/>
      <c r="P120" s="21"/>
      <c r="Q120" s="21"/>
      <c r="R120" s="21"/>
      <c r="S120" s="21"/>
      <c r="T120" s="21"/>
      <c r="U120" s="21"/>
    </row>
    <row r="121" spans="1:21">
      <c r="A121" s="21"/>
      <c r="B121" s="21"/>
      <c r="C121" s="21"/>
      <c r="D121" s="21"/>
      <c r="E121" s="21"/>
      <c r="F121" s="21"/>
      <c r="G121" s="21"/>
      <c r="H121" s="21"/>
      <c r="I121" s="21"/>
      <c r="J121" s="21"/>
      <c r="K121" s="21"/>
      <c r="L121" s="21"/>
      <c r="M121" s="21"/>
      <c r="N121" s="21"/>
      <c r="O121" s="21"/>
      <c r="P121" s="21"/>
      <c r="Q121" s="21"/>
      <c r="R121" s="21"/>
      <c r="S121" s="21"/>
      <c r="T121" s="21"/>
      <c r="U121" s="21"/>
    </row>
    <row r="122" spans="1:21">
      <c r="A122" s="21"/>
      <c r="B122" s="21"/>
      <c r="C122" s="21"/>
      <c r="D122" s="21"/>
      <c r="E122" s="21"/>
      <c r="F122" s="21"/>
      <c r="G122" s="21"/>
      <c r="H122" s="21"/>
      <c r="I122" s="21"/>
      <c r="J122" s="21"/>
      <c r="K122" s="21"/>
      <c r="L122" s="21"/>
      <c r="M122" s="21"/>
      <c r="N122" s="21"/>
      <c r="O122" s="21"/>
      <c r="P122" s="21"/>
      <c r="Q122" s="21"/>
      <c r="R122" s="21"/>
      <c r="S122" s="21"/>
      <c r="T122" s="21"/>
      <c r="U122" s="21"/>
    </row>
    <row r="123" spans="1:21">
      <c r="A123" s="21"/>
      <c r="B123" s="21"/>
      <c r="C123" s="21"/>
      <c r="D123" s="21"/>
      <c r="E123" s="21"/>
      <c r="F123" s="21"/>
      <c r="G123" s="21"/>
      <c r="H123" s="21"/>
      <c r="I123" s="21"/>
      <c r="J123" s="21"/>
      <c r="K123" s="21"/>
      <c r="L123" s="21"/>
      <c r="M123" s="21"/>
      <c r="N123" s="21"/>
      <c r="O123" s="21"/>
      <c r="P123" s="21"/>
      <c r="Q123" s="21"/>
      <c r="R123" s="21"/>
      <c r="S123" s="21"/>
      <c r="T123" s="21"/>
      <c r="U123" s="21"/>
    </row>
    <row r="124" spans="1:21">
      <c r="A124" s="21"/>
      <c r="B124" s="21"/>
      <c r="C124" s="21"/>
      <c r="D124" s="21"/>
      <c r="E124" s="21"/>
      <c r="F124" s="21"/>
      <c r="G124" s="21"/>
      <c r="H124" s="21"/>
      <c r="I124" s="21"/>
      <c r="J124" s="21"/>
      <c r="K124" s="21"/>
      <c r="L124" s="21"/>
      <c r="M124" s="21"/>
      <c r="N124" s="21"/>
      <c r="O124" s="21"/>
      <c r="P124" s="21"/>
      <c r="Q124" s="21"/>
      <c r="R124" s="21"/>
      <c r="S124" s="21"/>
      <c r="T124" s="21"/>
      <c r="U124" s="21"/>
    </row>
    <row r="125" spans="1:21">
      <c r="A125" s="21"/>
      <c r="B125" s="21"/>
      <c r="C125" s="21"/>
      <c r="D125" s="21"/>
      <c r="E125" s="21"/>
      <c r="F125" s="21"/>
      <c r="G125" s="21"/>
      <c r="H125" s="21"/>
      <c r="I125" s="21"/>
      <c r="J125" s="21"/>
      <c r="K125" s="21"/>
      <c r="L125" s="21"/>
      <c r="M125" s="21"/>
      <c r="N125" s="21"/>
      <c r="O125" s="21"/>
      <c r="P125" s="21"/>
      <c r="Q125" s="21"/>
      <c r="R125" s="21"/>
      <c r="S125" s="21"/>
      <c r="T125" s="21"/>
      <c r="U125" s="21"/>
    </row>
    <row r="126" spans="1:21">
      <c r="A126" s="21"/>
      <c r="B126" s="21"/>
      <c r="C126" s="21"/>
      <c r="D126" s="21"/>
      <c r="E126" s="21"/>
      <c r="F126" s="21"/>
      <c r="G126" s="21"/>
      <c r="H126" s="21"/>
      <c r="I126" s="21"/>
      <c r="J126" s="21"/>
      <c r="K126" s="21"/>
      <c r="L126" s="21"/>
      <c r="M126" s="21"/>
      <c r="N126" s="21"/>
      <c r="O126" s="21"/>
      <c r="P126" s="21"/>
      <c r="Q126" s="21"/>
      <c r="R126" s="21"/>
      <c r="S126" s="21"/>
      <c r="T126" s="21"/>
      <c r="U126" s="21"/>
    </row>
    <row r="127" spans="1:21">
      <c r="A127" s="21"/>
      <c r="B127" s="21"/>
      <c r="C127" s="21"/>
      <c r="D127" s="21"/>
      <c r="E127" s="21"/>
      <c r="F127" s="21"/>
      <c r="G127" s="21"/>
      <c r="H127" s="21"/>
      <c r="I127" s="21"/>
      <c r="J127" s="21"/>
      <c r="K127" s="21"/>
      <c r="L127" s="21"/>
      <c r="M127" s="21"/>
      <c r="N127" s="21"/>
      <c r="O127" s="21"/>
      <c r="P127" s="21"/>
      <c r="Q127" s="21"/>
      <c r="R127" s="21"/>
      <c r="S127" s="21"/>
      <c r="T127" s="21"/>
      <c r="U127" s="21"/>
    </row>
    <row r="128" spans="1:21">
      <c r="A128" s="21"/>
      <c r="B128" s="21"/>
      <c r="C128" s="21"/>
      <c r="D128" s="21"/>
      <c r="E128" s="21"/>
      <c r="F128" s="21"/>
      <c r="G128" s="21"/>
      <c r="H128" s="21"/>
      <c r="I128" s="21"/>
      <c r="J128" s="21"/>
      <c r="K128" s="21"/>
      <c r="L128" s="21"/>
      <c r="M128" s="21"/>
      <c r="N128" s="21"/>
      <c r="O128" s="21"/>
      <c r="P128" s="21"/>
      <c r="Q128" s="21"/>
      <c r="R128" s="21"/>
      <c r="S128" s="21"/>
      <c r="T128" s="21"/>
      <c r="U128" s="21"/>
    </row>
    <row r="129" spans="1:21">
      <c r="A129" s="21"/>
      <c r="B129" s="21"/>
      <c r="C129" s="21"/>
      <c r="D129" s="21"/>
      <c r="E129" s="21"/>
      <c r="F129" s="21"/>
      <c r="G129" s="21"/>
      <c r="H129" s="21"/>
      <c r="I129" s="21"/>
      <c r="J129" s="21"/>
      <c r="K129" s="21"/>
      <c r="L129" s="21"/>
      <c r="M129" s="21"/>
      <c r="N129" s="21"/>
      <c r="O129" s="21"/>
      <c r="P129" s="21"/>
      <c r="Q129" s="21"/>
      <c r="R129" s="21"/>
      <c r="S129" s="21"/>
      <c r="T129" s="21"/>
      <c r="U129" s="21"/>
    </row>
    <row r="130" spans="1:21">
      <c r="A130" s="21"/>
      <c r="B130" s="21"/>
      <c r="C130" s="21"/>
      <c r="D130" s="21"/>
      <c r="E130" s="21"/>
      <c r="F130" s="21"/>
      <c r="G130" s="21"/>
      <c r="H130" s="21"/>
      <c r="I130" s="21"/>
      <c r="J130" s="21"/>
      <c r="K130" s="21"/>
      <c r="L130" s="21"/>
      <c r="M130" s="21"/>
      <c r="N130" s="21"/>
      <c r="O130" s="21"/>
      <c r="P130" s="21"/>
      <c r="Q130" s="21"/>
      <c r="R130" s="21"/>
      <c r="S130" s="21"/>
      <c r="T130" s="21"/>
      <c r="U130" s="21"/>
    </row>
    <row r="131" spans="1:21">
      <c r="A131" s="21"/>
      <c r="B131" s="21"/>
      <c r="C131" s="21"/>
      <c r="D131" s="21"/>
      <c r="E131" s="21"/>
      <c r="F131" s="21"/>
      <c r="G131" s="21"/>
      <c r="H131" s="21"/>
      <c r="I131" s="21"/>
      <c r="J131" s="21"/>
      <c r="K131" s="21"/>
      <c r="L131" s="21"/>
      <c r="M131" s="21"/>
      <c r="N131" s="21"/>
      <c r="O131" s="21"/>
      <c r="P131" s="21"/>
      <c r="Q131" s="21"/>
      <c r="R131" s="21"/>
      <c r="S131" s="21"/>
      <c r="T131" s="21"/>
      <c r="U131" s="21"/>
    </row>
    <row r="132" spans="1:21">
      <c r="A132" s="21"/>
      <c r="B132" s="21"/>
      <c r="C132" s="21"/>
      <c r="D132" s="21"/>
      <c r="E132" s="21"/>
      <c r="F132" s="21"/>
      <c r="G132" s="21"/>
      <c r="H132" s="21"/>
      <c r="I132" s="21"/>
      <c r="J132" s="21"/>
      <c r="K132" s="21"/>
      <c r="L132" s="21"/>
      <c r="M132" s="21"/>
      <c r="N132" s="21"/>
      <c r="O132" s="21"/>
      <c r="P132" s="21"/>
      <c r="Q132" s="21"/>
      <c r="R132" s="21"/>
      <c r="S132" s="21"/>
      <c r="T132" s="21"/>
      <c r="U132" s="21"/>
    </row>
    <row r="133" spans="1:21">
      <c r="A133" s="21"/>
      <c r="B133" s="21"/>
      <c r="C133" s="21"/>
      <c r="D133" s="21"/>
      <c r="E133" s="21"/>
      <c r="F133" s="21"/>
      <c r="G133" s="21"/>
      <c r="H133" s="21"/>
      <c r="I133" s="21"/>
      <c r="J133" s="21"/>
      <c r="K133" s="21"/>
      <c r="L133" s="21"/>
      <c r="M133" s="21"/>
      <c r="N133" s="21"/>
      <c r="O133" s="21"/>
      <c r="P133" s="21"/>
      <c r="Q133" s="21"/>
      <c r="R133" s="21"/>
      <c r="S133" s="21"/>
      <c r="T133" s="21"/>
      <c r="U133" s="21"/>
    </row>
    <row r="134" spans="1:21">
      <c r="A134" s="21"/>
      <c r="B134" s="21"/>
      <c r="C134" s="21"/>
      <c r="D134" s="21"/>
      <c r="E134" s="21"/>
      <c r="F134" s="21"/>
      <c r="G134" s="21"/>
      <c r="H134" s="21"/>
      <c r="I134" s="21"/>
      <c r="J134" s="21"/>
      <c r="K134" s="21"/>
      <c r="L134" s="21"/>
      <c r="M134" s="21"/>
      <c r="N134" s="21"/>
      <c r="O134" s="21"/>
      <c r="P134" s="21"/>
      <c r="Q134" s="21"/>
      <c r="R134" s="21"/>
      <c r="S134" s="21"/>
      <c r="T134" s="21"/>
      <c r="U134" s="21"/>
    </row>
    <row r="135" spans="1:21">
      <c r="A135" s="21"/>
      <c r="B135" s="21"/>
      <c r="C135" s="21"/>
      <c r="D135" s="21"/>
      <c r="E135" s="21"/>
      <c r="F135" s="21"/>
      <c r="G135" s="21"/>
      <c r="H135" s="21"/>
      <c r="I135" s="21"/>
      <c r="J135" s="21"/>
      <c r="K135" s="21"/>
      <c r="L135" s="21"/>
      <c r="M135" s="21"/>
      <c r="N135" s="21"/>
      <c r="O135" s="21"/>
      <c r="P135" s="21"/>
      <c r="Q135" s="21"/>
      <c r="R135" s="21"/>
      <c r="S135" s="21"/>
      <c r="T135" s="21"/>
      <c r="U135" s="21"/>
    </row>
    <row r="136" spans="1:21">
      <c r="A136" s="21"/>
      <c r="B136" s="21"/>
      <c r="C136" s="21"/>
      <c r="D136" s="21"/>
      <c r="E136" s="21"/>
      <c r="F136" s="21"/>
      <c r="G136" s="21"/>
      <c r="H136" s="21"/>
      <c r="I136" s="21"/>
      <c r="J136" s="21"/>
      <c r="K136" s="21"/>
      <c r="L136" s="21"/>
      <c r="M136" s="21"/>
      <c r="N136" s="21"/>
      <c r="O136" s="21"/>
      <c r="P136" s="21"/>
      <c r="Q136" s="21"/>
      <c r="R136" s="21"/>
      <c r="S136" s="21"/>
      <c r="T136" s="21"/>
      <c r="U136" s="21"/>
    </row>
    <row r="137" spans="1:21">
      <c r="A137" s="21"/>
      <c r="B137" s="21"/>
      <c r="C137" s="21"/>
      <c r="D137" s="21"/>
      <c r="E137" s="21"/>
      <c r="F137" s="21"/>
      <c r="G137" s="21"/>
      <c r="H137" s="21"/>
      <c r="I137" s="21"/>
      <c r="J137" s="21"/>
      <c r="K137" s="21"/>
      <c r="L137" s="21"/>
      <c r="M137" s="21"/>
      <c r="N137" s="21"/>
      <c r="O137" s="21"/>
      <c r="P137" s="21"/>
      <c r="Q137" s="21"/>
      <c r="R137" s="21"/>
      <c r="S137" s="21"/>
      <c r="T137" s="21"/>
      <c r="U137" s="21"/>
    </row>
    <row r="138" spans="1:21">
      <c r="A138" s="21"/>
      <c r="B138" s="21"/>
      <c r="C138" s="21"/>
      <c r="D138" s="21"/>
      <c r="E138" s="21"/>
      <c r="F138" s="21"/>
      <c r="G138" s="21"/>
      <c r="H138" s="21"/>
      <c r="I138" s="21"/>
      <c r="J138" s="21"/>
      <c r="K138" s="21"/>
      <c r="L138" s="21"/>
      <c r="M138" s="21"/>
      <c r="N138" s="21"/>
      <c r="O138" s="21"/>
      <c r="P138" s="21"/>
      <c r="Q138" s="21"/>
      <c r="R138" s="21"/>
      <c r="S138" s="21"/>
      <c r="T138" s="21"/>
      <c r="U138" s="21"/>
    </row>
    <row r="139" spans="1:21">
      <c r="A139" s="21"/>
      <c r="B139" s="21"/>
      <c r="C139" s="21"/>
      <c r="D139" s="21"/>
      <c r="E139" s="21"/>
      <c r="F139" s="21"/>
      <c r="G139" s="21"/>
      <c r="H139" s="21"/>
      <c r="I139" s="21"/>
      <c r="J139" s="21"/>
      <c r="K139" s="21"/>
      <c r="L139" s="21"/>
      <c r="M139" s="21"/>
      <c r="N139" s="21"/>
      <c r="O139" s="21"/>
      <c r="P139" s="21"/>
      <c r="Q139" s="21"/>
      <c r="R139" s="21"/>
      <c r="S139" s="21"/>
      <c r="T139" s="21"/>
      <c r="U139" s="21"/>
    </row>
    <row r="140" spans="1:21">
      <c r="A140" s="21"/>
      <c r="B140" s="21"/>
      <c r="C140" s="21"/>
      <c r="D140" s="21"/>
      <c r="E140" s="21"/>
      <c r="F140" s="21"/>
      <c r="G140" s="21"/>
      <c r="H140" s="21"/>
      <c r="I140" s="21"/>
      <c r="J140" s="21"/>
      <c r="K140" s="21"/>
      <c r="L140" s="21"/>
      <c r="M140" s="21"/>
      <c r="N140" s="21"/>
      <c r="O140" s="21"/>
      <c r="P140" s="21"/>
      <c r="Q140" s="21"/>
      <c r="R140" s="21"/>
      <c r="S140" s="21"/>
      <c r="T140" s="21"/>
      <c r="U140" s="21"/>
    </row>
    <row r="141" spans="1:21">
      <c r="A141" s="21"/>
      <c r="B141" s="21"/>
      <c r="C141" s="21"/>
      <c r="D141" s="21"/>
      <c r="E141" s="21"/>
      <c r="F141" s="21"/>
      <c r="G141" s="21"/>
      <c r="H141" s="21"/>
      <c r="I141" s="21"/>
      <c r="J141" s="21"/>
      <c r="K141" s="21"/>
      <c r="L141" s="21"/>
      <c r="M141" s="21"/>
      <c r="N141" s="21"/>
      <c r="O141" s="21"/>
      <c r="P141" s="21"/>
      <c r="Q141" s="21"/>
      <c r="R141" s="21"/>
      <c r="S141" s="21"/>
      <c r="T141" s="21"/>
      <c r="U141" s="21"/>
    </row>
    <row r="142" spans="1:21">
      <c r="A142" s="21"/>
      <c r="B142" s="21"/>
      <c r="C142" s="21"/>
      <c r="D142" s="21"/>
      <c r="E142" s="21"/>
      <c r="F142" s="21"/>
      <c r="G142" s="21"/>
      <c r="H142" s="21"/>
      <c r="I142" s="21"/>
      <c r="J142" s="21"/>
      <c r="K142" s="21"/>
      <c r="L142" s="21"/>
      <c r="M142" s="21"/>
      <c r="N142" s="21"/>
      <c r="O142" s="21"/>
      <c r="P142" s="21"/>
      <c r="Q142" s="21"/>
      <c r="R142" s="21"/>
      <c r="S142" s="21"/>
      <c r="T142" s="21"/>
      <c r="U142" s="21"/>
    </row>
    <row r="143" spans="1:21">
      <c r="A143" s="21"/>
      <c r="B143" s="21"/>
      <c r="C143" s="21"/>
      <c r="D143" s="21"/>
      <c r="E143" s="21"/>
      <c r="F143" s="21"/>
      <c r="G143" s="21"/>
      <c r="H143" s="21"/>
      <c r="I143" s="21"/>
      <c r="J143" s="21"/>
      <c r="K143" s="21"/>
      <c r="L143" s="21"/>
      <c r="M143" s="21"/>
      <c r="N143" s="21"/>
      <c r="O143" s="21"/>
      <c r="P143" s="21"/>
      <c r="Q143" s="21"/>
      <c r="R143" s="21"/>
      <c r="S143" s="21"/>
      <c r="T143" s="21"/>
      <c r="U143" s="21"/>
    </row>
    <row r="144" spans="1:21">
      <c r="A144" s="21"/>
      <c r="B144" s="21"/>
      <c r="C144" s="21"/>
      <c r="D144" s="21"/>
      <c r="E144" s="21"/>
      <c r="F144" s="21"/>
      <c r="G144" s="21"/>
      <c r="H144" s="21"/>
      <c r="I144" s="21"/>
      <c r="J144" s="21"/>
      <c r="K144" s="21"/>
      <c r="L144" s="21"/>
      <c r="M144" s="21"/>
      <c r="N144" s="21"/>
      <c r="O144" s="21"/>
      <c r="P144" s="21"/>
      <c r="Q144" s="21"/>
      <c r="R144" s="21"/>
      <c r="S144" s="21"/>
      <c r="T144" s="21"/>
      <c r="U144" s="21"/>
    </row>
    <row r="145" spans="1:21">
      <c r="A145" s="21"/>
      <c r="B145" s="21"/>
      <c r="C145" s="21"/>
      <c r="D145" s="21"/>
      <c r="E145" s="21"/>
      <c r="F145" s="21"/>
      <c r="G145" s="21"/>
      <c r="H145" s="21"/>
      <c r="I145" s="21"/>
      <c r="J145" s="21"/>
      <c r="K145" s="21"/>
      <c r="L145" s="21"/>
      <c r="M145" s="21"/>
      <c r="N145" s="21"/>
      <c r="O145" s="21"/>
      <c r="P145" s="21"/>
      <c r="Q145" s="21"/>
      <c r="R145" s="21"/>
      <c r="S145" s="21"/>
      <c r="T145" s="21"/>
      <c r="U145" s="21"/>
    </row>
    <row r="146" spans="1:21">
      <c r="A146" s="21"/>
      <c r="B146" s="21"/>
      <c r="C146" s="21"/>
      <c r="D146" s="21"/>
      <c r="E146" s="21"/>
      <c r="F146" s="21"/>
      <c r="G146" s="21"/>
      <c r="H146" s="21"/>
      <c r="I146" s="21"/>
      <c r="J146" s="21"/>
      <c r="K146" s="21"/>
      <c r="L146" s="21"/>
      <c r="M146" s="21"/>
      <c r="N146" s="21"/>
      <c r="O146" s="21"/>
      <c r="P146" s="21"/>
      <c r="Q146" s="21"/>
      <c r="R146" s="21"/>
      <c r="S146" s="21"/>
      <c r="T146" s="21"/>
      <c r="U146" s="21"/>
    </row>
    <row r="147" spans="1:21">
      <c r="A147" s="21"/>
      <c r="B147" s="21"/>
      <c r="C147" s="21"/>
      <c r="D147" s="21"/>
      <c r="E147" s="21"/>
      <c r="F147" s="21"/>
      <c r="G147" s="21"/>
      <c r="H147" s="21"/>
      <c r="I147" s="21"/>
      <c r="J147" s="21"/>
      <c r="K147" s="21"/>
      <c r="L147" s="21"/>
      <c r="M147" s="21"/>
      <c r="N147" s="21"/>
      <c r="O147" s="21"/>
      <c r="P147" s="21"/>
      <c r="Q147" s="21"/>
      <c r="R147" s="21"/>
      <c r="S147" s="21"/>
      <c r="T147" s="21"/>
      <c r="U147" s="21"/>
    </row>
    <row r="148" spans="1:21">
      <c r="A148" s="21"/>
      <c r="B148" s="21"/>
      <c r="C148" s="21"/>
      <c r="D148" s="21"/>
      <c r="E148" s="21"/>
      <c r="F148" s="21"/>
      <c r="G148" s="21"/>
      <c r="H148" s="21"/>
      <c r="I148" s="21"/>
      <c r="J148" s="21"/>
      <c r="K148" s="21"/>
      <c r="L148" s="21"/>
      <c r="M148" s="21"/>
      <c r="N148" s="21"/>
      <c r="O148" s="21"/>
      <c r="P148" s="21"/>
      <c r="Q148" s="21"/>
      <c r="R148" s="21"/>
      <c r="S148" s="21"/>
      <c r="T148" s="21"/>
      <c r="U148" s="21"/>
    </row>
    <row r="149" spans="1:21">
      <c r="A149" s="21"/>
      <c r="B149" s="21"/>
      <c r="C149" s="21"/>
      <c r="D149" s="21"/>
      <c r="E149" s="21"/>
      <c r="F149" s="21"/>
      <c r="G149" s="21"/>
      <c r="H149" s="21"/>
      <c r="I149" s="21"/>
      <c r="J149" s="21"/>
      <c r="K149" s="21"/>
      <c r="L149" s="21"/>
      <c r="M149" s="21"/>
      <c r="N149" s="21"/>
      <c r="O149" s="21"/>
      <c r="P149" s="21"/>
      <c r="Q149" s="21"/>
      <c r="R149" s="21"/>
      <c r="S149" s="21"/>
      <c r="T149" s="21"/>
      <c r="U149" s="21"/>
    </row>
    <row r="150" spans="1:21">
      <c r="A150" s="21"/>
      <c r="B150" s="21"/>
      <c r="C150" s="21"/>
      <c r="D150" s="21"/>
      <c r="E150" s="21"/>
      <c r="F150" s="21"/>
      <c r="G150" s="21"/>
      <c r="H150" s="21"/>
      <c r="I150" s="21"/>
      <c r="J150" s="21"/>
      <c r="K150" s="21"/>
      <c r="L150" s="21"/>
      <c r="M150" s="21"/>
      <c r="N150" s="21"/>
      <c r="O150" s="21"/>
      <c r="P150" s="21"/>
      <c r="Q150" s="21"/>
      <c r="R150" s="21"/>
      <c r="S150" s="21"/>
      <c r="T150" s="21"/>
      <c r="U150" s="21"/>
    </row>
    <row r="151" spans="1:21">
      <c r="A151" s="21"/>
      <c r="B151" s="21"/>
      <c r="C151" s="21"/>
      <c r="D151" s="21"/>
      <c r="E151" s="21"/>
      <c r="F151" s="21"/>
      <c r="G151" s="21"/>
      <c r="H151" s="21"/>
      <c r="I151" s="21"/>
      <c r="J151" s="21"/>
      <c r="K151" s="21"/>
      <c r="L151" s="21"/>
      <c r="M151" s="21"/>
      <c r="N151" s="21"/>
      <c r="O151" s="21"/>
      <c r="P151" s="21"/>
      <c r="Q151" s="21"/>
      <c r="R151" s="21"/>
      <c r="S151" s="21"/>
      <c r="T151" s="21"/>
      <c r="U151" s="21"/>
    </row>
    <row r="152" spans="1:21">
      <c r="A152" s="21"/>
      <c r="B152" s="21"/>
      <c r="C152" s="21"/>
      <c r="D152" s="21"/>
      <c r="E152" s="21"/>
      <c r="F152" s="21"/>
      <c r="G152" s="21"/>
      <c r="H152" s="21"/>
      <c r="I152" s="21"/>
      <c r="J152" s="21"/>
      <c r="K152" s="21"/>
      <c r="L152" s="21"/>
      <c r="M152" s="21"/>
      <c r="N152" s="21"/>
      <c r="O152" s="21"/>
      <c r="P152" s="21"/>
      <c r="Q152" s="21"/>
      <c r="R152" s="21"/>
      <c r="S152" s="21"/>
      <c r="T152" s="21"/>
      <c r="U152" s="21"/>
    </row>
    <row r="153" spans="1:21">
      <c r="A153" s="21"/>
      <c r="B153" s="21"/>
      <c r="C153" s="21"/>
      <c r="D153" s="21"/>
      <c r="E153" s="21"/>
      <c r="F153" s="21"/>
      <c r="G153" s="21"/>
      <c r="H153" s="21"/>
      <c r="I153" s="21"/>
      <c r="J153" s="21"/>
      <c r="K153" s="21"/>
      <c r="L153" s="21"/>
      <c r="M153" s="21"/>
      <c r="N153" s="21"/>
      <c r="O153" s="21"/>
      <c r="P153" s="21"/>
      <c r="Q153" s="21"/>
      <c r="R153" s="21"/>
      <c r="S153" s="21"/>
      <c r="T153" s="21"/>
      <c r="U153" s="21"/>
    </row>
    <row r="154" spans="1:21">
      <c r="A154" s="21"/>
      <c r="B154" s="21"/>
      <c r="C154" s="21"/>
      <c r="D154" s="21"/>
      <c r="E154" s="21"/>
      <c r="F154" s="21"/>
      <c r="G154" s="21"/>
      <c r="H154" s="21"/>
      <c r="I154" s="21"/>
      <c r="J154" s="21"/>
      <c r="K154" s="21"/>
      <c r="L154" s="21"/>
      <c r="M154" s="21"/>
      <c r="N154" s="21"/>
      <c r="O154" s="21"/>
      <c r="P154" s="21"/>
      <c r="Q154" s="21"/>
      <c r="R154" s="21"/>
      <c r="S154" s="21"/>
      <c r="T154" s="21"/>
      <c r="U154" s="21"/>
    </row>
    <row r="155" spans="1:21">
      <c r="A155" s="21"/>
      <c r="B155" s="21"/>
      <c r="C155" s="21"/>
      <c r="D155" s="21"/>
      <c r="E155" s="21"/>
      <c r="F155" s="21"/>
      <c r="G155" s="21"/>
      <c r="H155" s="21"/>
      <c r="I155" s="21"/>
      <c r="J155" s="21"/>
      <c r="K155" s="21"/>
      <c r="L155" s="21"/>
      <c r="M155" s="21"/>
      <c r="N155" s="21"/>
      <c r="O155" s="21"/>
      <c r="P155" s="21"/>
      <c r="Q155" s="21"/>
      <c r="R155" s="21"/>
      <c r="S155" s="21"/>
      <c r="T155" s="21"/>
      <c r="U155" s="21"/>
    </row>
    <row r="156" spans="1:21">
      <c r="A156" s="21"/>
      <c r="B156" s="21"/>
      <c r="C156" s="21"/>
      <c r="D156" s="21"/>
      <c r="E156" s="21"/>
      <c r="F156" s="21"/>
      <c r="G156" s="21"/>
      <c r="H156" s="21"/>
      <c r="I156" s="21"/>
      <c r="J156" s="21"/>
      <c r="K156" s="21"/>
      <c r="L156" s="21"/>
      <c r="M156" s="21"/>
      <c r="N156" s="21"/>
      <c r="O156" s="21"/>
      <c r="P156" s="21"/>
      <c r="Q156" s="21"/>
      <c r="R156" s="21"/>
      <c r="S156" s="21"/>
      <c r="T156" s="21"/>
      <c r="U156" s="21"/>
    </row>
    <row r="157" spans="1:21">
      <c r="A157" s="21"/>
      <c r="B157" s="21"/>
      <c r="C157" s="21"/>
      <c r="D157" s="21"/>
      <c r="E157" s="21"/>
      <c r="F157" s="21"/>
      <c r="G157" s="21"/>
      <c r="H157" s="21"/>
      <c r="I157" s="21"/>
      <c r="J157" s="21"/>
      <c r="K157" s="21"/>
      <c r="L157" s="21"/>
      <c r="M157" s="21"/>
      <c r="N157" s="21"/>
      <c r="O157" s="21"/>
      <c r="P157" s="21"/>
      <c r="Q157" s="21"/>
      <c r="R157" s="21"/>
      <c r="S157" s="21"/>
      <c r="T157" s="21"/>
      <c r="U157" s="21"/>
    </row>
    <row r="158" spans="1:21">
      <c r="A158" s="21"/>
      <c r="B158" s="21"/>
      <c r="C158" s="21"/>
      <c r="D158" s="21"/>
      <c r="E158" s="21"/>
      <c r="F158" s="21"/>
      <c r="G158" s="21"/>
      <c r="H158" s="21"/>
      <c r="I158" s="21"/>
      <c r="J158" s="21"/>
      <c r="K158" s="21"/>
      <c r="L158" s="21"/>
      <c r="M158" s="21"/>
      <c r="N158" s="21"/>
      <c r="O158" s="21"/>
      <c r="P158" s="21"/>
      <c r="Q158" s="21"/>
      <c r="R158" s="21"/>
      <c r="S158" s="21"/>
      <c r="T158" s="21"/>
      <c r="U158" s="21"/>
    </row>
    <row r="159" spans="1:21">
      <c r="A159" s="21"/>
      <c r="B159" s="21"/>
      <c r="C159" s="21"/>
      <c r="D159" s="21"/>
      <c r="E159" s="21"/>
      <c r="F159" s="21"/>
      <c r="G159" s="21"/>
      <c r="H159" s="21"/>
      <c r="I159" s="21"/>
      <c r="J159" s="21"/>
      <c r="K159" s="21"/>
      <c r="L159" s="21"/>
      <c r="M159" s="21"/>
      <c r="N159" s="21"/>
      <c r="O159" s="21"/>
      <c r="P159" s="21"/>
      <c r="Q159" s="21"/>
      <c r="R159" s="21"/>
      <c r="S159" s="21"/>
      <c r="T159" s="21"/>
      <c r="U159" s="21"/>
    </row>
    <row r="160" spans="1:21">
      <c r="A160" s="21"/>
      <c r="B160" s="21"/>
      <c r="C160" s="21"/>
      <c r="D160" s="21"/>
      <c r="E160" s="21"/>
      <c r="F160" s="21"/>
      <c r="G160" s="21"/>
      <c r="H160" s="21"/>
      <c r="I160" s="21"/>
      <c r="J160" s="21"/>
      <c r="K160" s="21"/>
      <c r="L160" s="21"/>
      <c r="M160" s="21"/>
      <c r="N160" s="21"/>
      <c r="O160" s="21"/>
      <c r="P160" s="21"/>
      <c r="Q160" s="21"/>
      <c r="R160" s="21"/>
      <c r="S160" s="21"/>
      <c r="T160" s="21"/>
      <c r="U160" s="21"/>
    </row>
    <row r="161" spans="1:21">
      <c r="A161" s="21"/>
      <c r="B161" s="21"/>
      <c r="C161" s="21"/>
      <c r="D161" s="21"/>
      <c r="E161" s="21"/>
      <c r="F161" s="21"/>
      <c r="G161" s="21"/>
      <c r="H161" s="21"/>
      <c r="I161" s="21"/>
      <c r="J161" s="21"/>
      <c r="K161" s="21"/>
      <c r="L161" s="21"/>
      <c r="M161" s="21"/>
      <c r="N161" s="21"/>
      <c r="O161" s="21"/>
      <c r="P161" s="21"/>
      <c r="Q161" s="21"/>
      <c r="R161" s="21"/>
      <c r="S161" s="21"/>
      <c r="T161" s="21"/>
      <c r="U161" s="21"/>
    </row>
    <row r="162" spans="1:21">
      <c r="A162" s="21"/>
      <c r="B162" s="21"/>
      <c r="C162" s="21"/>
      <c r="D162" s="21"/>
      <c r="E162" s="21"/>
      <c r="F162" s="21"/>
      <c r="G162" s="21"/>
      <c r="H162" s="21"/>
      <c r="I162" s="21"/>
      <c r="J162" s="21"/>
      <c r="K162" s="21"/>
      <c r="L162" s="21"/>
      <c r="M162" s="21"/>
      <c r="N162" s="21"/>
      <c r="O162" s="21"/>
      <c r="P162" s="21"/>
      <c r="Q162" s="21"/>
      <c r="R162" s="21"/>
      <c r="S162" s="21"/>
      <c r="T162" s="21"/>
      <c r="U162" s="21"/>
    </row>
    <row r="163" spans="1:21">
      <c r="A163" s="21"/>
      <c r="B163" s="21"/>
      <c r="C163" s="21"/>
      <c r="D163" s="21"/>
      <c r="E163" s="21"/>
      <c r="F163" s="21"/>
      <c r="G163" s="21"/>
      <c r="H163" s="21"/>
      <c r="I163" s="21"/>
      <c r="J163" s="21"/>
      <c r="K163" s="21"/>
      <c r="L163" s="21"/>
      <c r="M163" s="21"/>
      <c r="N163" s="21"/>
      <c r="O163" s="21"/>
      <c r="P163" s="21"/>
      <c r="Q163" s="21"/>
      <c r="R163" s="21"/>
      <c r="S163" s="21"/>
      <c r="T163" s="21"/>
      <c r="U163" s="21"/>
    </row>
    <row r="164" spans="1:21">
      <c r="A164" s="21"/>
      <c r="B164" s="21"/>
      <c r="C164" s="21"/>
      <c r="D164" s="21"/>
      <c r="E164" s="21"/>
      <c r="F164" s="21"/>
      <c r="G164" s="21"/>
      <c r="H164" s="21"/>
      <c r="I164" s="21"/>
      <c r="J164" s="21"/>
      <c r="K164" s="21"/>
      <c r="L164" s="21"/>
      <c r="M164" s="21"/>
      <c r="N164" s="21"/>
      <c r="O164" s="21"/>
      <c r="P164" s="21"/>
      <c r="Q164" s="21"/>
      <c r="R164" s="21"/>
      <c r="S164" s="21"/>
      <c r="T164" s="21"/>
      <c r="U164" s="21"/>
    </row>
    <row r="165" spans="1:21">
      <c r="A165" s="21"/>
      <c r="B165" s="21"/>
      <c r="C165" s="21"/>
      <c r="D165" s="21"/>
      <c r="E165" s="21"/>
      <c r="F165" s="21"/>
      <c r="G165" s="21"/>
      <c r="H165" s="21"/>
      <c r="I165" s="21"/>
      <c r="J165" s="21"/>
      <c r="K165" s="21"/>
      <c r="L165" s="21"/>
      <c r="M165" s="21"/>
      <c r="N165" s="21"/>
      <c r="O165" s="21"/>
      <c r="P165" s="21"/>
      <c r="Q165" s="21"/>
      <c r="R165" s="21"/>
      <c r="S165" s="21"/>
      <c r="T165" s="21"/>
      <c r="U165" s="21"/>
    </row>
    <row r="166" spans="1:21">
      <c r="A166" s="21"/>
      <c r="B166" s="21"/>
      <c r="C166" s="21"/>
      <c r="D166" s="21"/>
      <c r="E166" s="21"/>
      <c r="F166" s="21"/>
      <c r="G166" s="21"/>
      <c r="H166" s="21"/>
      <c r="I166" s="21"/>
      <c r="J166" s="21"/>
      <c r="K166" s="21"/>
      <c r="L166" s="21"/>
      <c r="M166" s="21"/>
      <c r="N166" s="21"/>
      <c r="O166" s="21"/>
      <c r="P166" s="21"/>
      <c r="Q166" s="21"/>
      <c r="R166" s="21"/>
      <c r="S166" s="21"/>
      <c r="T166" s="21"/>
      <c r="U166" s="21"/>
    </row>
    <row r="167" spans="1:21">
      <c r="A167" s="21"/>
      <c r="B167" s="21"/>
      <c r="C167" s="21"/>
      <c r="D167" s="21"/>
      <c r="E167" s="21"/>
      <c r="F167" s="21"/>
      <c r="G167" s="21"/>
      <c r="H167" s="21"/>
      <c r="I167" s="21"/>
      <c r="J167" s="21"/>
      <c r="K167" s="21"/>
      <c r="L167" s="21"/>
      <c r="M167" s="21"/>
      <c r="N167" s="21"/>
      <c r="O167" s="21"/>
      <c r="P167" s="21"/>
      <c r="Q167" s="21"/>
      <c r="R167" s="21"/>
      <c r="S167" s="21"/>
      <c r="T167" s="21"/>
      <c r="U167" s="21"/>
    </row>
    <row r="168" spans="1:21">
      <c r="A168" s="21"/>
      <c r="B168" s="21"/>
      <c r="C168" s="21"/>
      <c r="D168" s="21"/>
      <c r="E168" s="21"/>
      <c r="F168" s="21"/>
      <c r="G168" s="21"/>
      <c r="H168" s="21"/>
      <c r="I168" s="21"/>
      <c r="J168" s="21"/>
      <c r="K168" s="21"/>
      <c r="L168" s="21"/>
      <c r="M168" s="21"/>
      <c r="N168" s="21"/>
      <c r="O168" s="21"/>
      <c r="P168" s="21"/>
      <c r="Q168" s="21"/>
      <c r="R168" s="21"/>
      <c r="S168" s="21"/>
      <c r="T168" s="21"/>
      <c r="U168" s="21"/>
    </row>
    <row r="169" spans="1:21">
      <c r="A169" s="21"/>
      <c r="B169" s="21"/>
      <c r="C169" s="21"/>
      <c r="D169" s="21"/>
      <c r="E169" s="21"/>
      <c r="F169" s="21"/>
      <c r="G169" s="21"/>
      <c r="H169" s="21"/>
      <c r="I169" s="21"/>
      <c r="J169" s="21"/>
      <c r="K169" s="21"/>
      <c r="L169" s="21"/>
      <c r="M169" s="21"/>
      <c r="N169" s="21"/>
      <c r="O169" s="21"/>
      <c r="P169" s="21"/>
      <c r="Q169" s="21"/>
      <c r="R169" s="21"/>
      <c r="S169" s="21"/>
      <c r="T169" s="21"/>
      <c r="U169" s="21"/>
    </row>
    <row r="170" spans="1:21">
      <c r="A170" s="21"/>
      <c r="B170" s="21"/>
      <c r="C170" s="21"/>
      <c r="D170" s="21"/>
      <c r="E170" s="21"/>
      <c r="F170" s="21"/>
      <c r="G170" s="21"/>
      <c r="H170" s="21"/>
      <c r="I170" s="21"/>
      <c r="J170" s="21"/>
      <c r="K170" s="21"/>
      <c r="L170" s="21"/>
      <c r="M170" s="21"/>
      <c r="N170" s="21"/>
      <c r="O170" s="21"/>
      <c r="P170" s="21"/>
      <c r="Q170" s="21"/>
      <c r="R170" s="21"/>
      <c r="S170" s="21"/>
      <c r="T170" s="21"/>
      <c r="U170" s="21"/>
    </row>
    <row r="171" spans="1:21">
      <c r="A171" s="21"/>
      <c r="B171" s="21"/>
      <c r="C171" s="21"/>
      <c r="D171" s="21"/>
      <c r="E171" s="21"/>
      <c r="F171" s="21"/>
      <c r="G171" s="21"/>
      <c r="H171" s="21"/>
      <c r="I171" s="21"/>
      <c r="J171" s="21"/>
      <c r="K171" s="21"/>
      <c r="L171" s="21"/>
      <c r="M171" s="21"/>
      <c r="N171" s="21"/>
      <c r="O171" s="21"/>
      <c r="P171" s="21"/>
      <c r="Q171" s="21"/>
      <c r="R171" s="21"/>
      <c r="S171" s="21"/>
      <c r="T171" s="21"/>
      <c r="U171" s="21"/>
    </row>
    <row r="172" spans="1:21">
      <c r="A172" s="21"/>
      <c r="B172" s="21"/>
      <c r="C172" s="21"/>
      <c r="D172" s="21"/>
      <c r="E172" s="21"/>
      <c r="F172" s="21"/>
      <c r="G172" s="21"/>
      <c r="H172" s="21"/>
      <c r="I172" s="21"/>
      <c r="J172" s="21"/>
      <c r="K172" s="21"/>
      <c r="L172" s="21"/>
      <c r="M172" s="21"/>
      <c r="N172" s="21"/>
      <c r="O172" s="21"/>
      <c r="P172" s="21"/>
      <c r="Q172" s="21"/>
      <c r="R172" s="21"/>
      <c r="S172" s="21"/>
      <c r="T172" s="21"/>
      <c r="U172" s="21"/>
    </row>
    <row r="173" spans="1:21">
      <c r="A173" s="21"/>
      <c r="B173" s="21"/>
      <c r="C173" s="21"/>
      <c r="D173" s="21"/>
      <c r="E173" s="21"/>
      <c r="F173" s="21"/>
      <c r="G173" s="21"/>
      <c r="H173" s="21"/>
      <c r="I173" s="21"/>
      <c r="J173" s="21"/>
      <c r="K173" s="21"/>
      <c r="L173" s="21"/>
      <c r="M173" s="21"/>
      <c r="N173" s="21"/>
      <c r="O173" s="21"/>
      <c r="P173" s="21"/>
      <c r="Q173" s="21"/>
      <c r="R173" s="21"/>
      <c r="S173" s="21"/>
      <c r="T173" s="21"/>
      <c r="U173" s="21"/>
    </row>
    <row r="174" spans="1:21">
      <c r="A174" s="21"/>
      <c r="B174" s="21"/>
      <c r="C174" s="21"/>
      <c r="D174" s="21"/>
      <c r="E174" s="21"/>
      <c r="F174" s="21"/>
      <c r="G174" s="21"/>
      <c r="H174" s="21"/>
      <c r="I174" s="21"/>
      <c r="J174" s="21"/>
      <c r="K174" s="21"/>
      <c r="L174" s="21"/>
      <c r="M174" s="21"/>
      <c r="N174" s="21"/>
      <c r="O174" s="21"/>
      <c r="P174" s="21"/>
      <c r="Q174" s="21"/>
      <c r="R174" s="21"/>
      <c r="S174" s="21"/>
      <c r="T174" s="21"/>
      <c r="U174" s="21"/>
    </row>
    <row r="175" spans="1:21">
      <c r="A175" s="21"/>
      <c r="B175" s="21"/>
      <c r="C175" s="21"/>
      <c r="D175" s="21"/>
      <c r="E175" s="21"/>
      <c r="F175" s="21"/>
      <c r="G175" s="21"/>
      <c r="H175" s="21"/>
      <c r="I175" s="21"/>
      <c r="J175" s="21"/>
      <c r="K175" s="21"/>
      <c r="L175" s="21"/>
      <c r="M175" s="21"/>
      <c r="N175" s="21"/>
      <c r="O175" s="21"/>
      <c r="P175" s="21"/>
      <c r="Q175" s="21"/>
      <c r="R175" s="21"/>
      <c r="S175" s="21"/>
      <c r="T175" s="21"/>
      <c r="U175" s="21"/>
    </row>
    <row r="176" spans="1:21">
      <c r="A176" s="21"/>
      <c r="B176" s="21"/>
      <c r="C176" s="21"/>
      <c r="D176" s="21"/>
      <c r="E176" s="21"/>
      <c r="F176" s="21"/>
      <c r="G176" s="21"/>
      <c r="H176" s="21"/>
      <c r="I176" s="21"/>
      <c r="J176" s="21"/>
      <c r="K176" s="21"/>
      <c r="L176" s="21"/>
      <c r="M176" s="21"/>
      <c r="N176" s="21"/>
      <c r="O176" s="21"/>
      <c r="P176" s="21"/>
      <c r="Q176" s="21"/>
      <c r="R176" s="21"/>
      <c r="S176" s="21"/>
      <c r="T176" s="21"/>
      <c r="U176" s="21"/>
    </row>
    <row r="177" spans="1:21">
      <c r="A177" s="21"/>
      <c r="B177" s="21"/>
      <c r="C177" s="21"/>
      <c r="D177" s="21"/>
      <c r="E177" s="21"/>
      <c r="F177" s="21"/>
      <c r="G177" s="21"/>
      <c r="H177" s="21"/>
      <c r="I177" s="21"/>
      <c r="J177" s="21"/>
      <c r="K177" s="21"/>
      <c r="L177" s="21"/>
      <c r="M177" s="21"/>
      <c r="N177" s="21"/>
      <c r="O177" s="21"/>
      <c r="P177" s="21"/>
      <c r="Q177" s="21"/>
      <c r="R177" s="21"/>
      <c r="S177" s="21"/>
      <c r="T177" s="21"/>
      <c r="U177" s="21"/>
    </row>
    <row r="178" spans="1:21">
      <c r="A178" s="21"/>
      <c r="B178" s="21"/>
      <c r="C178" s="21"/>
      <c r="D178" s="21"/>
      <c r="E178" s="21"/>
      <c r="F178" s="21"/>
      <c r="G178" s="21"/>
      <c r="H178" s="21"/>
      <c r="I178" s="21"/>
      <c r="J178" s="21"/>
      <c r="K178" s="21"/>
      <c r="L178" s="21"/>
      <c r="M178" s="21"/>
      <c r="N178" s="21"/>
      <c r="O178" s="21"/>
      <c r="P178" s="21"/>
      <c r="Q178" s="21"/>
      <c r="R178" s="21"/>
      <c r="S178" s="21"/>
      <c r="T178" s="21"/>
      <c r="U178" s="21"/>
    </row>
    <row r="179" spans="1:21">
      <c r="A179" s="21"/>
      <c r="B179" s="21"/>
      <c r="C179" s="21"/>
      <c r="D179" s="21"/>
      <c r="E179" s="21"/>
      <c r="F179" s="21"/>
      <c r="G179" s="21"/>
      <c r="H179" s="21"/>
      <c r="I179" s="21"/>
      <c r="J179" s="21"/>
      <c r="K179" s="21"/>
      <c r="L179" s="21"/>
      <c r="M179" s="21"/>
      <c r="N179" s="21"/>
      <c r="O179" s="21"/>
      <c r="P179" s="21"/>
      <c r="Q179" s="21"/>
      <c r="R179" s="21"/>
      <c r="S179" s="21"/>
      <c r="T179" s="21"/>
      <c r="U179" s="21"/>
    </row>
    <row r="180" spans="1:21">
      <c r="A180" s="21"/>
      <c r="B180" s="21"/>
      <c r="C180" s="21"/>
      <c r="D180" s="21"/>
      <c r="E180" s="21"/>
      <c r="F180" s="21"/>
      <c r="G180" s="21"/>
      <c r="H180" s="21"/>
      <c r="I180" s="21"/>
      <c r="J180" s="21"/>
      <c r="K180" s="21"/>
      <c r="L180" s="21"/>
      <c r="M180" s="21"/>
      <c r="N180" s="21"/>
      <c r="O180" s="21"/>
      <c r="P180" s="21"/>
      <c r="Q180" s="21"/>
      <c r="R180" s="21"/>
      <c r="S180" s="21"/>
      <c r="T180" s="21"/>
      <c r="U180" s="21"/>
    </row>
    <row r="181" spans="1:21">
      <c r="A181" s="21"/>
      <c r="B181" s="21"/>
      <c r="C181" s="21"/>
      <c r="D181" s="21"/>
      <c r="E181" s="21"/>
      <c r="F181" s="21"/>
      <c r="G181" s="21"/>
      <c r="H181" s="21"/>
      <c r="I181" s="21"/>
      <c r="J181" s="21"/>
      <c r="K181" s="21"/>
      <c r="L181" s="21"/>
      <c r="M181" s="21"/>
      <c r="N181" s="21"/>
      <c r="O181" s="21"/>
      <c r="P181" s="21"/>
      <c r="Q181" s="21"/>
      <c r="R181" s="21"/>
      <c r="S181" s="21"/>
      <c r="T181" s="21"/>
      <c r="U181" s="21"/>
    </row>
    <row r="182" spans="1:21">
      <c r="A182" s="21"/>
      <c r="B182" s="21"/>
      <c r="C182" s="21"/>
      <c r="D182" s="21"/>
      <c r="E182" s="21"/>
      <c r="F182" s="21"/>
      <c r="G182" s="21"/>
      <c r="H182" s="21"/>
      <c r="I182" s="21"/>
      <c r="J182" s="21"/>
      <c r="K182" s="21"/>
      <c r="L182" s="21"/>
      <c r="M182" s="21"/>
      <c r="N182" s="21"/>
      <c r="O182" s="21"/>
      <c r="P182" s="21"/>
      <c r="Q182" s="21"/>
      <c r="R182" s="21"/>
      <c r="S182" s="21"/>
      <c r="T182" s="21"/>
      <c r="U182" s="21"/>
    </row>
    <row r="183" spans="1:21">
      <c r="A183" s="21"/>
      <c r="B183" s="21"/>
      <c r="C183" s="21"/>
      <c r="D183" s="21"/>
      <c r="E183" s="21"/>
      <c r="F183" s="21"/>
      <c r="G183" s="21"/>
      <c r="H183" s="21"/>
      <c r="I183" s="21"/>
      <c r="J183" s="21"/>
      <c r="K183" s="21"/>
      <c r="L183" s="21"/>
      <c r="M183" s="21"/>
      <c r="N183" s="21"/>
      <c r="O183" s="21"/>
      <c r="P183" s="21"/>
      <c r="Q183" s="21"/>
      <c r="R183" s="21"/>
      <c r="S183" s="21"/>
      <c r="T183" s="21"/>
      <c r="U183" s="21"/>
    </row>
    <row r="184" spans="1:21">
      <c r="A184" s="21"/>
      <c r="B184" s="21"/>
      <c r="C184" s="21"/>
      <c r="D184" s="21"/>
      <c r="E184" s="21"/>
      <c r="F184" s="21"/>
      <c r="G184" s="21"/>
      <c r="H184" s="21"/>
      <c r="I184" s="21"/>
      <c r="J184" s="21"/>
      <c r="K184" s="21"/>
      <c r="L184" s="21"/>
      <c r="M184" s="21"/>
      <c r="N184" s="21"/>
      <c r="O184" s="21"/>
      <c r="P184" s="21"/>
      <c r="Q184" s="21"/>
      <c r="R184" s="21"/>
      <c r="S184" s="21"/>
      <c r="T184" s="21"/>
      <c r="U184" s="21"/>
    </row>
    <row r="185" spans="1:21">
      <c r="A185" s="21"/>
      <c r="B185" s="21"/>
      <c r="C185" s="21"/>
      <c r="D185" s="21"/>
      <c r="E185" s="21"/>
      <c r="F185" s="21"/>
      <c r="G185" s="21"/>
      <c r="H185" s="21"/>
      <c r="I185" s="21"/>
      <c r="J185" s="21"/>
      <c r="K185" s="21"/>
      <c r="L185" s="21"/>
      <c r="M185" s="21"/>
      <c r="N185" s="21"/>
      <c r="O185" s="21"/>
      <c r="P185" s="21"/>
      <c r="Q185" s="21"/>
      <c r="R185" s="21"/>
      <c r="S185" s="21"/>
      <c r="T185" s="21"/>
      <c r="U185" s="21"/>
    </row>
    <row r="186" spans="1:21">
      <c r="A186" s="21"/>
      <c r="B186" s="21"/>
      <c r="C186" s="21"/>
      <c r="D186" s="21"/>
      <c r="E186" s="21"/>
      <c r="F186" s="21"/>
      <c r="G186" s="21"/>
      <c r="H186" s="21"/>
      <c r="I186" s="21"/>
      <c r="J186" s="21"/>
      <c r="K186" s="21"/>
      <c r="L186" s="21"/>
      <c r="M186" s="21"/>
      <c r="N186" s="21"/>
      <c r="O186" s="21"/>
      <c r="P186" s="21"/>
      <c r="Q186" s="21"/>
      <c r="R186" s="21"/>
      <c r="S186" s="21"/>
      <c r="T186" s="21"/>
      <c r="U186" s="21"/>
    </row>
    <row r="187" spans="1:21">
      <c r="A187" s="21"/>
      <c r="B187" s="21"/>
      <c r="C187" s="21"/>
      <c r="D187" s="21"/>
      <c r="E187" s="21"/>
      <c r="F187" s="21"/>
      <c r="G187" s="21"/>
      <c r="H187" s="21"/>
      <c r="I187" s="21"/>
      <c r="J187" s="21"/>
      <c r="K187" s="21"/>
      <c r="L187" s="21"/>
      <c r="M187" s="21"/>
      <c r="N187" s="21"/>
      <c r="O187" s="21"/>
      <c r="P187" s="21"/>
      <c r="Q187" s="21"/>
      <c r="R187" s="21"/>
      <c r="S187" s="21"/>
      <c r="T187" s="21"/>
      <c r="U187" s="21"/>
    </row>
    <row r="188" spans="1:21">
      <c r="A188" s="21"/>
      <c r="B188" s="21"/>
      <c r="C188" s="21"/>
      <c r="D188" s="21"/>
      <c r="E188" s="21"/>
      <c r="F188" s="21"/>
      <c r="G188" s="21"/>
      <c r="H188" s="21"/>
      <c r="I188" s="21"/>
      <c r="J188" s="21"/>
      <c r="K188" s="21"/>
      <c r="L188" s="21"/>
      <c r="M188" s="21"/>
      <c r="N188" s="21"/>
      <c r="O188" s="21"/>
      <c r="P188" s="21"/>
      <c r="Q188" s="21"/>
      <c r="R188" s="21"/>
      <c r="S188" s="21"/>
      <c r="T188" s="21"/>
      <c r="U188" s="21"/>
    </row>
    <row r="189" spans="1:21">
      <c r="A189" s="21"/>
      <c r="B189" s="21"/>
      <c r="C189" s="21"/>
      <c r="D189" s="21"/>
      <c r="E189" s="21"/>
      <c r="F189" s="21"/>
      <c r="G189" s="21"/>
      <c r="H189" s="21"/>
      <c r="I189" s="21"/>
      <c r="J189" s="21"/>
      <c r="K189" s="21"/>
      <c r="L189" s="21"/>
      <c r="M189" s="21"/>
      <c r="N189" s="21"/>
      <c r="O189" s="21"/>
      <c r="P189" s="21"/>
      <c r="Q189" s="21"/>
      <c r="R189" s="21"/>
      <c r="S189" s="21"/>
      <c r="T189" s="21"/>
      <c r="U189" s="21"/>
    </row>
    <row r="190" spans="1:21">
      <c r="A190" s="21"/>
      <c r="B190" s="21"/>
      <c r="C190" s="21"/>
      <c r="D190" s="21"/>
      <c r="E190" s="21"/>
      <c r="F190" s="21"/>
      <c r="G190" s="21"/>
      <c r="H190" s="21"/>
      <c r="I190" s="21"/>
      <c r="J190" s="21"/>
      <c r="K190" s="21"/>
      <c r="L190" s="21"/>
      <c r="M190" s="21"/>
      <c r="N190" s="21"/>
      <c r="O190" s="21"/>
      <c r="P190" s="21"/>
      <c r="Q190" s="21"/>
      <c r="R190" s="21"/>
      <c r="S190" s="21"/>
      <c r="T190" s="21"/>
      <c r="U190" s="21"/>
    </row>
    <row r="191" spans="1:21">
      <c r="A191" s="21"/>
      <c r="B191" s="21"/>
      <c r="C191" s="21"/>
      <c r="D191" s="21"/>
      <c r="E191" s="21"/>
      <c r="F191" s="21"/>
      <c r="G191" s="21"/>
      <c r="H191" s="21"/>
      <c r="I191" s="21"/>
      <c r="J191" s="21"/>
      <c r="K191" s="21"/>
      <c r="L191" s="21"/>
      <c r="M191" s="21"/>
      <c r="N191" s="21"/>
      <c r="O191" s="21"/>
      <c r="P191" s="21"/>
      <c r="Q191" s="21"/>
      <c r="R191" s="21"/>
      <c r="S191" s="21"/>
      <c r="T191" s="21"/>
      <c r="U191" s="21"/>
    </row>
    <row r="192" spans="1:21">
      <c r="A192" s="21"/>
      <c r="B192" s="21"/>
      <c r="C192" s="21"/>
      <c r="D192" s="21"/>
      <c r="E192" s="21"/>
      <c r="F192" s="21"/>
      <c r="G192" s="21"/>
      <c r="H192" s="21"/>
      <c r="I192" s="21"/>
      <c r="J192" s="21"/>
      <c r="K192" s="21"/>
      <c r="L192" s="21"/>
      <c r="M192" s="21"/>
      <c r="N192" s="21"/>
      <c r="O192" s="21"/>
      <c r="P192" s="21"/>
      <c r="Q192" s="21"/>
      <c r="R192" s="21"/>
      <c r="S192" s="21"/>
      <c r="T192" s="21"/>
      <c r="U192" s="21"/>
    </row>
    <row r="193" spans="1:21">
      <c r="A193" s="21"/>
      <c r="B193" s="21"/>
      <c r="C193" s="21"/>
      <c r="D193" s="21"/>
      <c r="E193" s="21"/>
      <c r="F193" s="21"/>
      <c r="G193" s="21"/>
      <c r="H193" s="21"/>
      <c r="I193" s="21"/>
      <c r="J193" s="21"/>
      <c r="K193" s="21"/>
      <c r="L193" s="21"/>
      <c r="M193" s="21"/>
      <c r="N193" s="21"/>
      <c r="O193" s="21"/>
      <c r="P193" s="21"/>
      <c r="Q193" s="21"/>
      <c r="R193" s="21"/>
      <c r="S193" s="21"/>
      <c r="T193" s="21"/>
      <c r="U193" s="21"/>
    </row>
    <row r="194" spans="1:21">
      <c r="A194" s="21"/>
      <c r="B194" s="21"/>
      <c r="C194" s="21"/>
      <c r="D194" s="21"/>
      <c r="E194" s="21"/>
      <c r="F194" s="21"/>
      <c r="G194" s="21"/>
      <c r="H194" s="21"/>
      <c r="I194" s="21"/>
      <c r="J194" s="21"/>
      <c r="K194" s="21"/>
      <c r="L194" s="21"/>
      <c r="M194" s="21"/>
      <c r="N194" s="21"/>
      <c r="O194" s="21"/>
      <c r="P194" s="21"/>
      <c r="Q194" s="21"/>
      <c r="R194" s="21"/>
      <c r="S194" s="21"/>
      <c r="T194" s="21"/>
      <c r="U194" s="21"/>
    </row>
    <row r="195" spans="1:21">
      <c r="A195" s="21"/>
      <c r="B195" s="21"/>
      <c r="C195" s="21"/>
      <c r="D195" s="21"/>
      <c r="E195" s="21"/>
      <c r="F195" s="21"/>
      <c r="G195" s="21"/>
      <c r="H195" s="21"/>
      <c r="I195" s="21"/>
      <c r="J195" s="21"/>
      <c r="K195" s="21"/>
      <c r="L195" s="21"/>
      <c r="M195" s="21"/>
      <c r="N195" s="21"/>
      <c r="O195" s="21"/>
      <c r="P195" s="21"/>
      <c r="Q195" s="21"/>
      <c r="R195" s="21"/>
      <c r="S195" s="21"/>
      <c r="T195" s="21"/>
      <c r="U195" s="21"/>
    </row>
    <row r="196" spans="1:21">
      <c r="A196" s="21"/>
      <c r="B196" s="21"/>
      <c r="C196" s="21"/>
      <c r="D196" s="21"/>
      <c r="E196" s="21"/>
      <c r="F196" s="21"/>
      <c r="G196" s="21"/>
      <c r="H196" s="21"/>
      <c r="I196" s="21"/>
      <c r="J196" s="21"/>
      <c r="K196" s="21"/>
      <c r="L196" s="21"/>
      <c r="M196" s="21"/>
      <c r="N196" s="21"/>
      <c r="O196" s="21"/>
      <c r="P196" s="21"/>
      <c r="Q196" s="21"/>
      <c r="R196" s="21"/>
      <c r="S196" s="21"/>
      <c r="T196" s="21"/>
      <c r="U196" s="21"/>
    </row>
    <row r="197" spans="1:21">
      <c r="A197" s="21"/>
      <c r="B197" s="21"/>
      <c r="C197" s="21"/>
      <c r="D197" s="21"/>
      <c r="E197" s="21"/>
      <c r="F197" s="21"/>
      <c r="G197" s="21"/>
      <c r="H197" s="21"/>
      <c r="I197" s="21"/>
      <c r="J197" s="21"/>
      <c r="K197" s="21"/>
      <c r="L197" s="21"/>
      <c r="M197" s="21"/>
      <c r="N197" s="21"/>
      <c r="O197" s="21"/>
      <c r="P197" s="21"/>
      <c r="Q197" s="21"/>
      <c r="R197" s="21"/>
      <c r="S197" s="21"/>
      <c r="T197" s="21"/>
      <c r="U197" s="21"/>
    </row>
    <row r="198" spans="1:21">
      <c r="A198" s="21"/>
      <c r="B198" s="21"/>
      <c r="C198" s="21"/>
      <c r="D198" s="21"/>
      <c r="E198" s="21"/>
      <c r="F198" s="21"/>
      <c r="G198" s="21"/>
      <c r="H198" s="21"/>
      <c r="I198" s="21"/>
      <c r="J198" s="21"/>
      <c r="K198" s="21"/>
      <c r="L198" s="21"/>
      <c r="M198" s="21"/>
      <c r="N198" s="21"/>
      <c r="O198" s="21"/>
      <c r="P198" s="21"/>
      <c r="Q198" s="21"/>
      <c r="R198" s="21"/>
      <c r="S198" s="21"/>
      <c r="T198" s="21"/>
      <c r="U198" s="21"/>
    </row>
    <row r="199" spans="1:21">
      <c r="A199" s="21"/>
      <c r="B199" s="21"/>
      <c r="C199" s="21"/>
      <c r="D199" s="21"/>
      <c r="E199" s="21"/>
      <c r="F199" s="21"/>
      <c r="G199" s="21"/>
      <c r="H199" s="21"/>
      <c r="I199" s="21"/>
      <c r="J199" s="21"/>
      <c r="K199" s="21"/>
      <c r="L199" s="21"/>
      <c r="M199" s="21"/>
      <c r="N199" s="21"/>
      <c r="O199" s="21"/>
      <c r="P199" s="21"/>
      <c r="Q199" s="21"/>
      <c r="R199" s="21"/>
      <c r="S199" s="21"/>
      <c r="T199" s="21"/>
      <c r="U199" s="21"/>
    </row>
    <row r="200" spans="1:21">
      <c r="A200" s="21"/>
      <c r="B200" s="21"/>
      <c r="C200" s="21"/>
      <c r="D200" s="21"/>
      <c r="E200" s="21"/>
      <c r="F200" s="21"/>
      <c r="G200" s="21"/>
      <c r="H200" s="21"/>
      <c r="I200" s="21"/>
      <c r="J200" s="21"/>
      <c r="K200" s="21"/>
      <c r="L200" s="21"/>
      <c r="M200" s="21"/>
      <c r="N200" s="21"/>
      <c r="O200" s="21"/>
      <c r="P200" s="21"/>
      <c r="Q200" s="21"/>
      <c r="R200" s="21"/>
      <c r="S200" s="21"/>
      <c r="T200" s="21"/>
      <c r="U200" s="21"/>
    </row>
    <row r="201" spans="1:21">
      <c r="A201" s="21"/>
      <c r="B201" s="21"/>
      <c r="C201" s="21"/>
      <c r="D201" s="21"/>
      <c r="E201" s="21"/>
      <c r="F201" s="21"/>
      <c r="G201" s="21"/>
      <c r="H201" s="21"/>
      <c r="I201" s="21"/>
      <c r="J201" s="21"/>
      <c r="K201" s="21"/>
      <c r="L201" s="21"/>
      <c r="M201" s="21"/>
      <c r="N201" s="21"/>
      <c r="O201" s="21"/>
      <c r="P201" s="21"/>
      <c r="Q201" s="21"/>
      <c r="R201" s="21"/>
      <c r="S201" s="21"/>
      <c r="T201" s="21"/>
      <c r="U201" s="21"/>
    </row>
    <row r="202" spans="1:21">
      <c r="A202" s="21"/>
      <c r="B202" s="21"/>
      <c r="C202" s="21"/>
      <c r="D202" s="21"/>
      <c r="E202" s="21"/>
      <c r="F202" s="21"/>
      <c r="G202" s="21"/>
      <c r="H202" s="21"/>
      <c r="I202" s="21"/>
      <c r="J202" s="21"/>
      <c r="K202" s="21"/>
      <c r="L202" s="21"/>
      <c r="M202" s="21"/>
      <c r="N202" s="21"/>
      <c r="O202" s="21"/>
      <c r="P202" s="21"/>
      <c r="Q202" s="21"/>
      <c r="R202" s="21"/>
      <c r="S202" s="21"/>
      <c r="T202" s="21"/>
      <c r="U202" s="21"/>
    </row>
    <row r="203" spans="1:21">
      <c r="A203" s="21"/>
      <c r="B203" s="21"/>
      <c r="C203" s="21"/>
      <c r="D203" s="21"/>
      <c r="E203" s="21"/>
      <c r="F203" s="21"/>
      <c r="G203" s="21"/>
      <c r="H203" s="21"/>
      <c r="I203" s="21"/>
      <c r="J203" s="21"/>
      <c r="K203" s="21"/>
      <c r="L203" s="21"/>
      <c r="M203" s="21"/>
      <c r="N203" s="21"/>
      <c r="O203" s="21"/>
      <c r="P203" s="21"/>
      <c r="Q203" s="21"/>
      <c r="R203" s="21"/>
      <c r="S203" s="21"/>
      <c r="T203" s="21"/>
      <c r="U203" s="21"/>
    </row>
    <row r="204" spans="1:21">
      <c r="A204" s="21"/>
      <c r="B204" s="21"/>
      <c r="C204" s="21"/>
      <c r="D204" s="21"/>
      <c r="E204" s="21"/>
      <c r="F204" s="21"/>
      <c r="G204" s="21"/>
      <c r="H204" s="21"/>
      <c r="I204" s="21"/>
      <c r="J204" s="21"/>
      <c r="K204" s="21"/>
      <c r="L204" s="21"/>
      <c r="M204" s="21"/>
      <c r="N204" s="21"/>
      <c r="O204" s="21"/>
      <c r="P204" s="21"/>
      <c r="Q204" s="21"/>
      <c r="R204" s="21"/>
      <c r="S204" s="21"/>
      <c r="T204" s="21"/>
      <c r="U204" s="21"/>
    </row>
    <row r="205" spans="1:21">
      <c r="A205" s="21"/>
      <c r="B205" s="21"/>
      <c r="C205" s="21"/>
      <c r="D205" s="21"/>
      <c r="E205" s="21"/>
      <c r="F205" s="21"/>
      <c r="G205" s="21"/>
      <c r="H205" s="21"/>
      <c r="I205" s="21"/>
      <c r="J205" s="21"/>
      <c r="K205" s="21"/>
      <c r="L205" s="21"/>
      <c r="M205" s="21"/>
      <c r="N205" s="21"/>
      <c r="O205" s="21"/>
      <c r="P205" s="21"/>
      <c r="Q205" s="21"/>
      <c r="R205" s="21"/>
      <c r="S205" s="21"/>
      <c r="T205" s="21"/>
      <c r="U205" s="21"/>
    </row>
    <row r="206" spans="1:21">
      <c r="A206" s="21"/>
      <c r="B206" s="21"/>
      <c r="C206" s="21"/>
      <c r="D206" s="21"/>
      <c r="E206" s="21"/>
      <c r="F206" s="21"/>
      <c r="G206" s="21"/>
      <c r="H206" s="21"/>
      <c r="I206" s="21"/>
      <c r="J206" s="21"/>
      <c r="K206" s="21"/>
      <c r="L206" s="21"/>
      <c r="M206" s="21"/>
      <c r="N206" s="21"/>
      <c r="O206" s="21"/>
      <c r="P206" s="21"/>
      <c r="Q206" s="21"/>
      <c r="R206" s="21"/>
      <c r="S206" s="21"/>
      <c r="T206" s="21"/>
      <c r="U206" s="21"/>
    </row>
    <row r="207" spans="1:21">
      <c r="A207" s="21"/>
      <c r="B207" s="21"/>
      <c r="C207" s="21"/>
      <c r="D207" s="21"/>
      <c r="E207" s="21"/>
      <c r="F207" s="21"/>
      <c r="G207" s="21"/>
      <c r="H207" s="21"/>
      <c r="I207" s="21"/>
      <c r="J207" s="21"/>
      <c r="K207" s="21"/>
      <c r="L207" s="21"/>
      <c r="M207" s="21"/>
      <c r="N207" s="21"/>
      <c r="O207" s="21"/>
      <c r="P207" s="21"/>
      <c r="Q207" s="21"/>
      <c r="R207" s="21"/>
      <c r="S207" s="21"/>
      <c r="T207" s="21"/>
      <c r="U207" s="21"/>
    </row>
    <row r="208" spans="1:21">
      <c r="A208" s="21"/>
      <c r="B208" s="21"/>
      <c r="C208" s="21"/>
      <c r="D208" s="21"/>
      <c r="E208" s="21"/>
      <c r="F208" s="21"/>
      <c r="G208" s="21"/>
      <c r="H208" s="21"/>
      <c r="I208" s="21"/>
      <c r="J208" s="21"/>
      <c r="K208" s="21"/>
      <c r="L208" s="21"/>
      <c r="M208" s="21"/>
      <c r="N208" s="21"/>
      <c r="O208" s="21"/>
      <c r="P208" s="21"/>
      <c r="Q208" s="21"/>
      <c r="R208" s="21"/>
      <c r="S208" s="21"/>
      <c r="T208" s="21"/>
      <c r="U208" s="21"/>
    </row>
    <row r="209" spans="1:21">
      <c r="A209" s="21"/>
      <c r="B209" s="21"/>
      <c r="C209" s="21"/>
      <c r="D209" s="21"/>
      <c r="E209" s="21"/>
      <c r="F209" s="21"/>
      <c r="G209" s="21"/>
      <c r="H209" s="21"/>
      <c r="I209" s="21"/>
      <c r="J209" s="21"/>
      <c r="K209" s="21"/>
      <c r="L209" s="21"/>
      <c r="M209" s="21"/>
      <c r="N209" s="21"/>
      <c r="O209" s="21"/>
      <c r="P209" s="21"/>
      <c r="Q209" s="21"/>
      <c r="R209" s="21"/>
      <c r="S209" s="21"/>
      <c r="T209" s="21"/>
      <c r="U209" s="21"/>
    </row>
    <row r="210" spans="1:21">
      <c r="A210" s="21"/>
      <c r="B210" s="21"/>
      <c r="C210" s="21"/>
      <c r="D210" s="21"/>
      <c r="E210" s="21"/>
      <c r="F210" s="21"/>
      <c r="G210" s="21"/>
      <c r="H210" s="21"/>
      <c r="I210" s="21"/>
      <c r="J210" s="21"/>
      <c r="K210" s="21"/>
      <c r="L210" s="21"/>
      <c r="M210" s="21"/>
      <c r="N210" s="21"/>
      <c r="O210" s="21"/>
      <c r="P210" s="21"/>
      <c r="Q210" s="21"/>
      <c r="R210" s="21"/>
      <c r="S210" s="21"/>
      <c r="T210" s="21"/>
      <c r="U210" s="21"/>
    </row>
    <row r="211" spans="1:21">
      <c r="A211" s="21"/>
      <c r="B211" s="21"/>
      <c r="C211" s="21"/>
      <c r="D211" s="21"/>
      <c r="E211" s="21"/>
      <c r="F211" s="21"/>
      <c r="G211" s="21"/>
      <c r="H211" s="21"/>
      <c r="I211" s="21"/>
      <c r="J211" s="21"/>
      <c r="K211" s="21"/>
      <c r="L211" s="21"/>
      <c r="M211" s="21"/>
      <c r="N211" s="21"/>
      <c r="O211" s="21"/>
      <c r="P211" s="21"/>
      <c r="Q211" s="21"/>
      <c r="R211" s="21"/>
      <c r="S211" s="21"/>
      <c r="T211" s="21"/>
      <c r="U211" s="21"/>
    </row>
    <row r="212" spans="1:21">
      <c r="A212" s="21"/>
      <c r="B212" s="21"/>
      <c r="C212" s="21"/>
      <c r="D212" s="21"/>
      <c r="E212" s="21"/>
      <c r="F212" s="21"/>
      <c r="G212" s="21"/>
      <c r="H212" s="21"/>
      <c r="I212" s="21"/>
      <c r="J212" s="21"/>
      <c r="K212" s="21"/>
      <c r="L212" s="21"/>
      <c r="M212" s="21"/>
      <c r="N212" s="21"/>
      <c r="O212" s="21"/>
      <c r="P212" s="21"/>
      <c r="Q212" s="21"/>
      <c r="R212" s="21"/>
      <c r="S212" s="21"/>
      <c r="T212" s="21"/>
      <c r="U212" s="21"/>
    </row>
    <row r="213" spans="1:21">
      <c r="A213" s="21"/>
      <c r="B213" s="21"/>
      <c r="C213" s="21"/>
      <c r="D213" s="21"/>
      <c r="E213" s="21"/>
      <c r="F213" s="21"/>
      <c r="G213" s="21"/>
      <c r="H213" s="21"/>
      <c r="I213" s="21"/>
      <c r="J213" s="21"/>
      <c r="K213" s="21"/>
      <c r="L213" s="21"/>
      <c r="M213" s="21"/>
      <c r="N213" s="21"/>
      <c r="O213" s="21"/>
      <c r="P213" s="21"/>
      <c r="Q213" s="21"/>
      <c r="R213" s="21"/>
      <c r="S213" s="21"/>
      <c r="T213" s="21"/>
      <c r="U213" s="21"/>
    </row>
    <row r="214" spans="1:21">
      <c r="A214" s="21"/>
      <c r="B214" s="21"/>
      <c r="C214" s="21"/>
      <c r="D214" s="21"/>
      <c r="E214" s="21"/>
      <c r="F214" s="21"/>
      <c r="G214" s="21"/>
      <c r="H214" s="21"/>
      <c r="I214" s="21"/>
      <c r="J214" s="21"/>
      <c r="K214" s="21"/>
      <c r="L214" s="21"/>
      <c r="M214" s="21"/>
      <c r="N214" s="21"/>
      <c r="O214" s="21"/>
      <c r="P214" s="21"/>
      <c r="Q214" s="21"/>
      <c r="R214" s="21"/>
      <c r="S214" s="21"/>
      <c r="T214" s="21"/>
      <c r="U214" s="21"/>
    </row>
    <row r="215" spans="1:21">
      <c r="A215" s="21"/>
      <c r="B215" s="21"/>
      <c r="C215" s="21"/>
      <c r="D215" s="21"/>
      <c r="E215" s="21"/>
      <c r="F215" s="21"/>
      <c r="G215" s="21"/>
      <c r="H215" s="21"/>
      <c r="I215" s="21"/>
      <c r="J215" s="21"/>
      <c r="K215" s="21"/>
      <c r="L215" s="21"/>
      <c r="M215" s="21"/>
      <c r="N215" s="21"/>
      <c r="O215" s="21"/>
      <c r="P215" s="21"/>
      <c r="Q215" s="21"/>
      <c r="R215" s="21"/>
      <c r="S215" s="21"/>
      <c r="T215" s="21"/>
      <c r="U215" s="21"/>
    </row>
    <row r="216" spans="1:21">
      <c r="A216" s="21"/>
      <c r="B216" s="21"/>
      <c r="C216" s="21"/>
      <c r="D216" s="21"/>
      <c r="E216" s="21"/>
      <c r="F216" s="21"/>
      <c r="G216" s="21"/>
      <c r="H216" s="21"/>
      <c r="I216" s="21"/>
      <c r="J216" s="21"/>
      <c r="K216" s="21"/>
      <c r="L216" s="21"/>
      <c r="M216" s="21"/>
      <c r="N216" s="21"/>
      <c r="O216" s="21"/>
      <c r="P216" s="21"/>
      <c r="Q216" s="21"/>
      <c r="R216" s="21"/>
      <c r="S216" s="21"/>
      <c r="T216" s="21"/>
      <c r="U216" s="21"/>
    </row>
    <row r="217" spans="1:21">
      <c r="A217" s="21"/>
      <c r="B217" s="21"/>
      <c r="C217" s="21"/>
      <c r="D217" s="21"/>
      <c r="E217" s="21"/>
      <c r="F217" s="21"/>
      <c r="G217" s="21"/>
      <c r="H217" s="21"/>
      <c r="I217" s="21"/>
      <c r="J217" s="21"/>
      <c r="K217" s="21"/>
      <c r="L217" s="21"/>
      <c r="M217" s="21"/>
      <c r="N217" s="21"/>
      <c r="O217" s="21"/>
      <c r="P217" s="21"/>
      <c r="Q217" s="21"/>
      <c r="R217" s="21"/>
      <c r="S217" s="21"/>
      <c r="T217" s="21"/>
      <c r="U217" s="21"/>
    </row>
    <row r="218" spans="1:21">
      <c r="A218" s="21"/>
      <c r="B218" s="21"/>
      <c r="C218" s="21"/>
      <c r="D218" s="21"/>
      <c r="E218" s="21"/>
      <c r="F218" s="21"/>
      <c r="G218" s="21"/>
      <c r="H218" s="21"/>
      <c r="I218" s="21"/>
      <c r="J218" s="21"/>
      <c r="K218" s="21"/>
      <c r="L218" s="21"/>
      <c r="M218" s="21"/>
      <c r="N218" s="21"/>
      <c r="O218" s="21"/>
      <c r="P218" s="21"/>
      <c r="Q218" s="21"/>
      <c r="R218" s="21"/>
      <c r="S218" s="21"/>
      <c r="T218" s="21"/>
      <c r="U218" s="21"/>
    </row>
    <row r="219" spans="1:21">
      <c r="A219" s="21"/>
      <c r="B219" s="21"/>
      <c r="C219" s="21"/>
      <c r="D219" s="21"/>
      <c r="E219" s="21"/>
      <c r="F219" s="21"/>
      <c r="G219" s="21"/>
      <c r="H219" s="21"/>
      <c r="I219" s="21"/>
      <c r="J219" s="21"/>
      <c r="K219" s="21"/>
      <c r="L219" s="21"/>
      <c r="M219" s="21"/>
      <c r="N219" s="21"/>
      <c r="O219" s="21"/>
      <c r="P219" s="21"/>
      <c r="Q219" s="21"/>
      <c r="R219" s="21"/>
      <c r="S219" s="21"/>
      <c r="T219" s="21"/>
      <c r="U219" s="21"/>
    </row>
    <row r="220" spans="1:21">
      <c r="A220" s="21"/>
      <c r="B220" s="21"/>
      <c r="C220" s="21"/>
      <c r="D220" s="21"/>
      <c r="E220" s="21"/>
      <c r="F220" s="21"/>
      <c r="G220" s="21"/>
      <c r="H220" s="21"/>
      <c r="I220" s="21"/>
      <c r="J220" s="21"/>
      <c r="K220" s="21"/>
      <c r="L220" s="21"/>
      <c r="M220" s="21"/>
      <c r="N220" s="21"/>
      <c r="O220" s="21"/>
      <c r="P220" s="21"/>
      <c r="Q220" s="21"/>
      <c r="R220" s="21"/>
      <c r="S220" s="21"/>
      <c r="T220" s="21"/>
      <c r="U220" s="21"/>
    </row>
    <row r="221" spans="1:21">
      <c r="A221" s="21"/>
      <c r="B221" s="21"/>
      <c r="C221" s="21"/>
      <c r="D221" s="21"/>
      <c r="E221" s="21"/>
      <c r="F221" s="21"/>
      <c r="G221" s="21"/>
      <c r="H221" s="21"/>
      <c r="I221" s="21"/>
      <c r="J221" s="21"/>
      <c r="K221" s="21"/>
      <c r="L221" s="21"/>
      <c r="M221" s="21"/>
      <c r="N221" s="21"/>
      <c r="O221" s="21"/>
      <c r="P221" s="21"/>
      <c r="Q221" s="21"/>
      <c r="R221" s="21"/>
      <c r="S221" s="21"/>
      <c r="T221" s="21"/>
      <c r="U221" s="21"/>
    </row>
    <row r="222" spans="1:21">
      <c r="A222" s="21"/>
      <c r="B222" s="21"/>
      <c r="C222" s="21"/>
      <c r="D222" s="21"/>
      <c r="E222" s="21"/>
      <c r="F222" s="21"/>
      <c r="G222" s="21"/>
      <c r="H222" s="21"/>
      <c r="I222" s="21"/>
      <c r="J222" s="21"/>
      <c r="K222" s="21"/>
      <c r="L222" s="21"/>
      <c r="M222" s="21"/>
      <c r="N222" s="21"/>
      <c r="O222" s="21"/>
      <c r="P222" s="21"/>
      <c r="Q222" s="21"/>
      <c r="R222" s="21"/>
      <c r="S222" s="21"/>
      <c r="T222" s="21"/>
      <c r="U222" s="21"/>
    </row>
    <row r="223" spans="1:21">
      <c r="A223" s="21"/>
      <c r="B223" s="21"/>
      <c r="C223" s="21"/>
      <c r="D223" s="21"/>
      <c r="E223" s="21"/>
      <c r="F223" s="21"/>
      <c r="G223" s="21"/>
      <c r="H223" s="21"/>
      <c r="I223" s="21"/>
      <c r="J223" s="21"/>
      <c r="K223" s="21"/>
      <c r="L223" s="21"/>
      <c r="M223" s="21"/>
      <c r="N223" s="21"/>
      <c r="O223" s="21"/>
      <c r="P223" s="21"/>
      <c r="Q223" s="21"/>
      <c r="R223" s="21"/>
      <c r="S223" s="21"/>
      <c r="T223" s="21"/>
      <c r="U223" s="21"/>
    </row>
    <row r="224" spans="1:21">
      <c r="A224" s="21"/>
      <c r="B224" s="21"/>
      <c r="C224" s="21"/>
      <c r="D224" s="21"/>
      <c r="E224" s="21"/>
      <c r="F224" s="21"/>
      <c r="G224" s="21"/>
      <c r="H224" s="21"/>
      <c r="I224" s="21"/>
      <c r="J224" s="21"/>
      <c r="K224" s="21"/>
      <c r="L224" s="21"/>
      <c r="M224" s="21"/>
      <c r="N224" s="21"/>
      <c r="O224" s="21"/>
      <c r="P224" s="21"/>
      <c r="Q224" s="21"/>
      <c r="R224" s="21"/>
      <c r="S224" s="21"/>
      <c r="T224" s="21"/>
      <c r="U224" s="21"/>
    </row>
    <row r="225" spans="1:21">
      <c r="A225" s="21"/>
      <c r="B225" s="21"/>
      <c r="C225" s="21"/>
      <c r="D225" s="21"/>
      <c r="E225" s="21"/>
      <c r="F225" s="21"/>
      <c r="G225" s="21"/>
      <c r="H225" s="21"/>
      <c r="I225" s="21"/>
      <c r="J225" s="21"/>
      <c r="K225" s="21"/>
      <c r="L225" s="21"/>
      <c r="M225" s="21"/>
      <c r="N225" s="21"/>
      <c r="O225" s="21"/>
      <c r="P225" s="21"/>
      <c r="Q225" s="21"/>
      <c r="R225" s="21"/>
      <c r="S225" s="21"/>
      <c r="T225" s="21"/>
      <c r="U225" s="21"/>
    </row>
    <row r="226" spans="1:21">
      <c r="A226" s="21"/>
      <c r="B226" s="21"/>
      <c r="C226" s="21"/>
      <c r="D226" s="21"/>
      <c r="E226" s="21"/>
      <c r="F226" s="21"/>
      <c r="G226" s="21"/>
      <c r="H226" s="21"/>
      <c r="I226" s="21"/>
      <c r="J226" s="21"/>
      <c r="K226" s="21"/>
      <c r="L226" s="21"/>
      <c r="M226" s="21"/>
      <c r="N226" s="21"/>
      <c r="O226" s="21"/>
      <c r="P226" s="21"/>
      <c r="Q226" s="21"/>
      <c r="R226" s="21"/>
      <c r="S226" s="21"/>
      <c r="T226" s="21"/>
      <c r="U226" s="21"/>
    </row>
    <row r="227" spans="1:21">
      <c r="A227" s="21"/>
      <c r="B227" s="21"/>
      <c r="C227" s="21"/>
      <c r="D227" s="21"/>
      <c r="E227" s="21"/>
      <c r="F227" s="21"/>
      <c r="G227" s="21"/>
      <c r="H227" s="21"/>
      <c r="I227" s="21"/>
      <c r="J227" s="21"/>
      <c r="K227" s="21"/>
      <c r="L227" s="21"/>
      <c r="M227" s="21"/>
      <c r="N227" s="21"/>
      <c r="O227" s="21"/>
      <c r="P227" s="21"/>
      <c r="Q227" s="21"/>
      <c r="R227" s="21"/>
      <c r="S227" s="21"/>
      <c r="T227" s="21"/>
      <c r="U227" s="21"/>
    </row>
    <row r="228" spans="1:21">
      <c r="A228" s="21"/>
      <c r="B228" s="21"/>
      <c r="C228" s="21"/>
      <c r="D228" s="21"/>
      <c r="E228" s="21"/>
      <c r="F228" s="21"/>
      <c r="G228" s="21"/>
      <c r="H228" s="21"/>
      <c r="I228" s="21"/>
      <c r="J228" s="21"/>
      <c r="K228" s="21"/>
      <c r="L228" s="21"/>
      <c r="M228" s="21"/>
      <c r="N228" s="21"/>
      <c r="O228" s="21"/>
      <c r="P228" s="21"/>
      <c r="Q228" s="21"/>
      <c r="R228" s="21"/>
      <c r="S228" s="21"/>
      <c r="T228" s="21"/>
      <c r="U228" s="21"/>
    </row>
    <row r="229" spans="1:21">
      <c r="A229" s="21"/>
      <c r="B229" s="21"/>
      <c r="C229" s="21"/>
      <c r="D229" s="21"/>
      <c r="E229" s="21"/>
      <c r="F229" s="21"/>
      <c r="G229" s="21"/>
      <c r="H229" s="21"/>
      <c r="I229" s="21"/>
      <c r="J229" s="21"/>
      <c r="K229" s="21"/>
      <c r="L229" s="21"/>
      <c r="M229" s="21"/>
      <c r="N229" s="21"/>
      <c r="O229" s="21"/>
      <c r="P229" s="21"/>
      <c r="Q229" s="21"/>
      <c r="R229" s="21"/>
      <c r="S229" s="21"/>
      <c r="T229" s="21"/>
      <c r="U229" s="21"/>
    </row>
    <row r="230" spans="1:21">
      <c r="A230" s="21"/>
      <c r="B230" s="21"/>
      <c r="C230" s="21"/>
      <c r="D230" s="21"/>
      <c r="E230" s="21"/>
      <c r="F230" s="21"/>
      <c r="G230" s="21"/>
      <c r="H230" s="21"/>
      <c r="I230" s="21"/>
      <c r="J230" s="21"/>
      <c r="K230" s="21"/>
      <c r="L230" s="21"/>
      <c r="M230" s="21"/>
      <c r="N230" s="21"/>
      <c r="O230" s="21"/>
      <c r="P230" s="21"/>
      <c r="Q230" s="21"/>
      <c r="R230" s="21"/>
      <c r="S230" s="21"/>
      <c r="T230" s="21"/>
      <c r="U230" s="21"/>
    </row>
    <row r="231" spans="1:21">
      <c r="A231" s="21"/>
      <c r="B231" s="21"/>
      <c r="C231" s="21"/>
      <c r="D231" s="21"/>
      <c r="E231" s="21"/>
      <c r="F231" s="21"/>
      <c r="G231" s="21"/>
      <c r="H231" s="21"/>
      <c r="I231" s="21"/>
      <c r="J231" s="21"/>
      <c r="K231" s="21"/>
      <c r="L231" s="21"/>
      <c r="M231" s="21"/>
      <c r="N231" s="21"/>
      <c r="O231" s="21"/>
      <c r="P231" s="21"/>
      <c r="Q231" s="21"/>
      <c r="R231" s="21"/>
      <c r="S231" s="21"/>
      <c r="T231" s="21"/>
      <c r="U231" s="21"/>
    </row>
    <row r="232" spans="1:21">
      <c r="A232" s="21"/>
      <c r="B232" s="21"/>
      <c r="C232" s="21"/>
      <c r="D232" s="21"/>
      <c r="E232" s="21"/>
      <c r="F232" s="21"/>
      <c r="G232" s="21"/>
      <c r="H232" s="21"/>
      <c r="I232" s="21"/>
      <c r="J232" s="21"/>
      <c r="K232" s="21"/>
      <c r="L232" s="21"/>
      <c r="M232" s="21"/>
      <c r="N232" s="21"/>
      <c r="O232" s="21"/>
      <c r="P232" s="21"/>
      <c r="Q232" s="21"/>
      <c r="R232" s="21"/>
      <c r="S232" s="21"/>
      <c r="T232" s="21"/>
      <c r="U232" s="21"/>
    </row>
    <row r="233" spans="1:21">
      <c r="A233" s="21"/>
      <c r="B233" s="21"/>
      <c r="C233" s="21"/>
      <c r="D233" s="21"/>
      <c r="E233" s="21"/>
      <c r="F233" s="21"/>
      <c r="G233" s="21"/>
      <c r="H233" s="21"/>
      <c r="I233" s="21"/>
      <c r="J233" s="21"/>
      <c r="K233" s="21"/>
      <c r="L233" s="21"/>
      <c r="M233" s="21"/>
      <c r="N233" s="21"/>
      <c r="O233" s="21"/>
      <c r="P233" s="21"/>
      <c r="Q233" s="21"/>
      <c r="R233" s="21"/>
      <c r="S233" s="21"/>
      <c r="T233" s="21"/>
      <c r="U233" s="21"/>
    </row>
    <row r="234" spans="1:21">
      <c r="A234" s="21"/>
      <c r="B234" s="21"/>
      <c r="C234" s="21"/>
      <c r="D234" s="21"/>
      <c r="E234" s="21"/>
      <c r="F234" s="21"/>
      <c r="G234" s="21"/>
      <c r="H234" s="21"/>
      <c r="I234" s="21"/>
      <c r="J234" s="21"/>
      <c r="K234" s="21"/>
      <c r="L234" s="21"/>
      <c r="M234" s="21"/>
      <c r="N234" s="21"/>
      <c r="O234" s="21"/>
      <c r="P234" s="21"/>
      <c r="Q234" s="21"/>
      <c r="R234" s="21"/>
      <c r="S234" s="21"/>
      <c r="T234" s="21"/>
      <c r="U234" s="21"/>
    </row>
    <row r="235" spans="1:21">
      <c r="A235" s="21"/>
      <c r="B235" s="21"/>
      <c r="C235" s="21"/>
      <c r="D235" s="21"/>
      <c r="E235" s="21"/>
      <c r="F235" s="21"/>
      <c r="G235" s="21"/>
      <c r="H235" s="21"/>
      <c r="I235" s="21"/>
      <c r="J235" s="21"/>
      <c r="K235" s="21"/>
      <c r="L235" s="21"/>
      <c r="M235" s="21"/>
      <c r="N235" s="21"/>
      <c r="O235" s="21"/>
      <c r="P235" s="21"/>
      <c r="Q235" s="21"/>
      <c r="R235" s="21"/>
      <c r="S235" s="21"/>
      <c r="T235" s="21"/>
      <c r="U235" s="21"/>
    </row>
    <row r="236" spans="1:21">
      <c r="A236" s="21"/>
      <c r="B236" s="21"/>
      <c r="C236" s="21"/>
      <c r="D236" s="21"/>
      <c r="E236" s="21"/>
      <c r="F236" s="21"/>
      <c r="G236" s="21"/>
      <c r="H236" s="21"/>
      <c r="I236" s="21"/>
      <c r="J236" s="21"/>
      <c r="K236" s="21"/>
      <c r="L236" s="21"/>
      <c r="M236" s="21"/>
      <c r="N236" s="21"/>
      <c r="O236" s="21"/>
      <c r="P236" s="21"/>
      <c r="Q236" s="21"/>
      <c r="R236" s="21"/>
      <c r="S236" s="21"/>
      <c r="T236" s="21"/>
      <c r="U236" s="21"/>
    </row>
    <row r="237" spans="1:21">
      <c r="A237" s="21"/>
      <c r="B237" s="21"/>
      <c r="C237" s="21"/>
      <c r="D237" s="21"/>
      <c r="E237" s="21"/>
      <c r="F237" s="21"/>
      <c r="G237" s="21"/>
      <c r="H237" s="21"/>
      <c r="I237" s="21"/>
      <c r="J237" s="21"/>
      <c r="K237" s="21"/>
      <c r="L237" s="21"/>
      <c r="M237" s="21"/>
      <c r="N237" s="21"/>
      <c r="O237" s="21"/>
      <c r="P237" s="21"/>
      <c r="Q237" s="21"/>
      <c r="R237" s="21"/>
      <c r="S237" s="21"/>
      <c r="T237" s="21"/>
      <c r="U237" s="21"/>
    </row>
    <row r="238" spans="1:21">
      <c r="A238" s="21"/>
      <c r="B238" s="21"/>
      <c r="C238" s="21"/>
      <c r="D238" s="21"/>
      <c r="E238" s="21"/>
      <c r="F238" s="21"/>
      <c r="G238" s="21"/>
      <c r="H238" s="21"/>
      <c r="I238" s="21"/>
      <c r="J238" s="21"/>
      <c r="K238" s="21"/>
      <c r="L238" s="21"/>
      <c r="M238" s="21"/>
      <c r="N238" s="21"/>
      <c r="O238" s="21"/>
      <c r="P238" s="21"/>
      <c r="Q238" s="21"/>
      <c r="R238" s="21"/>
      <c r="S238" s="21"/>
      <c r="T238" s="21"/>
      <c r="U238" s="21"/>
    </row>
    <row r="239" spans="1:21">
      <c r="A239" s="21"/>
      <c r="B239" s="21"/>
      <c r="C239" s="21"/>
      <c r="D239" s="21"/>
      <c r="E239" s="21"/>
      <c r="F239" s="21"/>
      <c r="G239" s="21"/>
      <c r="H239" s="21"/>
      <c r="I239" s="21"/>
      <c r="J239" s="21"/>
      <c r="K239" s="21"/>
      <c r="L239" s="21"/>
      <c r="M239" s="21"/>
      <c r="N239" s="21"/>
      <c r="O239" s="21"/>
      <c r="P239" s="21"/>
      <c r="Q239" s="21"/>
      <c r="R239" s="21"/>
      <c r="S239" s="21"/>
      <c r="T239" s="21"/>
      <c r="U239" s="21"/>
    </row>
    <row r="240" spans="1:21">
      <c r="A240" s="21"/>
      <c r="B240" s="21"/>
      <c r="C240" s="21"/>
      <c r="D240" s="21"/>
      <c r="E240" s="21"/>
      <c r="F240" s="21"/>
      <c r="G240" s="21"/>
      <c r="H240" s="21"/>
      <c r="I240" s="21"/>
      <c r="J240" s="21"/>
      <c r="K240" s="21"/>
      <c r="L240" s="21"/>
      <c r="M240" s="21"/>
      <c r="N240" s="21"/>
      <c r="O240" s="21"/>
      <c r="P240" s="21"/>
      <c r="Q240" s="21"/>
      <c r="R240" s="21"/>
      <c r="S240" s="21"/>
      <c r="T240" s="21"/>
      <c r="U240" s="21"/>
    </row>
    <row r="241" spans="1:21">
      <c r="A241" s="21"/>
      <c r="B241" s="21"/>
      <c r="C241" s="21"/>
      <c r="D241" s="21"/>
      <c r="E241" s="21"/>
      <c r="F241" s="21"/>
      <c r="G241" s="21"/>
      <c r="H241" s="21"/>
      <c r="I241" s="21"/>
      <c r="J241" s="21"/>
      <c r="K241" s="21"/>
      <c r="L241" s="21"/>
      <c r="M241" s="21"/>
      <c r="N241" s="21"/>
      <c r="O241" s="21"/>
      <c r="P241" s="21"/>
      <c r="Q241" s="21"/>
      <c r="R241" s="21"/>
      <c r="S241" s="21"/>
      <c r="T241" s="21"/>
      <c r="U241" s="21"/>
    </row>
    <row r="242" spans="1:21">
      <c r="A242" s="21"/>
      <c r="B242" s="21"/>
      <c r="C242" s="21"/>
      <c r="D242" s="21"/>
      <c r="E242" s="21"/>
      <c r="F242" s="21"/>
      <c r="G242" s="21"/>
      <c r="H242" s="21"/>
      <c r="I242" s="21"/>
      <c r="J242" s="21"/>
      <c r="K242" s="21"/>
      <c r="L242" s="21"/>
      <c r="M242" s="21"/>
      <c r="N242" s="21"/>
      <c r="O242" s="21"/>
      <c r="P242" s="21"/>
      <c r="Q242" s="21"/>
      <c r="R242" s="21"/>
      <c r="S242" s="21"/>
      <c r="T242" s="21"/>
      <c r="U242" s="21"/>
    </row>
    <row r="243" spans="1:21">
      <c r="A243" s="21"/>
      <c r="B243" s="21"/>
      <c r="C243" s="21"/>
      <c r="D243" s="21"/>
      <c r="E243" s="21"/>
      <c r="F243" s="21"/>
      <c r="G243" s="21"/>
      <c r="H243" s="21"/>
      <c r="I243" s="21"/>
      <c r="J243" s="21"/>
      <c r="K243" s="21"/>
      <c r="L243" s="21"/>
      <c r="M243" s="21"/>
      <c r="N243" s="21"/>
      <c r="O243" s="21"/>
      <c r="P243" s="21"/>
      <c r="Q243" s="21"/>
      <c r="R243" s="21"/>
      <c r="S243" s="21"/>
      <c r="T243" s="21"/>
      <c r="U243" s="21"/>
    </row>
    <row r="244" spans="1:21">
      <c r="A244" s="21"/>
      <c r="B244" s="21"/>
      <c r="C244" s="21"/>
      <c r="D244" s="21"/>
      <c r="E244" s="21"/>
      <c r="F244" s="21"/>
      <c r="G244" s="21"/>
      <c r="H244" s="21"/>
      <c r="I244" s="21"/>
      <c r="J244" s="21"/>
      <c r="K244" s="21"/>
      <c r="L244" s="21"/>
      <c r="M244" s="21"/>
      <c r="N244" s="21"/>
      <c r="O244" s="21"/>
      <c r="P244" s="21"/>
      <c r="Q244" s="21"/>
      <c r="R244" s="21"/>
      <c r="S244" s="21"/>
      <c r="T244" s="21"/>
      <c r="U244" s="21"/>
    </row>
    <row r="245" spans="1:21">
      <c r="A245" s="21"/>
      <c r="B245" s="21"/>
      <c r="C245" s="21"/>
      <c r="D245" s="21"/>
      <c r="E245" s="21"/>
      <c r="F245" s="21"/>
      <c r="G245" s="21"/>
      <c r="H245" s="21"/>
      <c r="I245" s="21"/>
      <c r="J245" s="21"/>
      <c r="K245" s="21"/>
      <c r="L245" s="21"/>
      <c r="M245" s="21"/>
      <c r="N245" s="21"/>
      <c r="O245" s="21"/>
      <c r="P245" s="21"/>
      <c r="Q245" s="21"/>
      <c r="R245" s="21"/>
      <c r="S245" s="21"/>
      <c r="T245" s="21"/>
      <c r="U245" s="21"/>
    </row>
    <row r="246" spans="1:21">
      <c r="A246" s="21"/>
      <c r="B246" s="21"/>
      <c r="C246" s="21"/>
      <c r="D246" s="21"/>
      <c r="E246" s="21"/>
      <c r="F246" s="21"/>
      <c r="G246" s="21"/>
      <c r="H246" s="21"/>
      <c r="I246" s="21"/>
      <c r="J246" s="21"/>
      <c r="K246" s="21"/>
      <c r="L246" s="21"/>
      <c r="M246" s="21"/>
      <c r="N246" s="21"/>
      <c r="O246" s="21"/>
      <c r="P246" s="21"/>
      <c r="Q246" s="21"/>
      <c r="R246" s="21"/>
      <c r="S246" s="21"/>
      <c r="T246" s="21"/>
      <c r="U246" s="21"/>
    </row>
    <row r="247" spans="1:21">
      <c r="A247" s="21"/>
      <c r="B247" s="21"/>
      <c r="C247" s="21"/>
      <c r="D247" s="21"/>
      <c r="E247" s="21"/>
      <c r="F247" s="21"/>
      <c r="G247" s="21"/>
      <c r="H247" s="21"/>
      <c r="I247" s="21"/>
      <c r="J247" s="21"/>
      <c r="K247" s="21"/>
      <c r="L247" s="21"/>
      <c r="M247" s="21"/>
      <c r="N247" s="21"/>
      <c r="O247" s="21"/>
      <c r="P247" s="21"/>
      <c r="Q247" s="21"/>
      <c r="R247" s="21"/>
      <c r="S247" s="21"/>
      <c r="T247" s="21"/>
      <c r="U247" s="21"/>
    </row>
    <row r="248" spans="1:21">
      <c r="A248" s="21"/>
      <c r="B248" s="21"/>
      <c r="C248" s="21"/>
      <c r="D248" s="21"/>
      <c r="E248" s="21"/>
      <c r="F248" s="21"/>
      <c r="G248" s="21"/>
      <c r="H248" s="21"/>
      <c r="I248" s="21"/>
      <c r="J248" s="21"/>
      <c r="K248" s="21"/>
      <c r="L248" s="21"/>
      <c r="M248" s="21"/>
      <c r="N248" s="21"/>
      <c r="O248" s="21"/>
      <c r="P248" s="21"/>
      <c r="Q248" s="21"/>
      <c r="R248" s="21"/>
      <c r="S248" s="21"/>
      <c r="T248" s="21"/>
      <c r="U248" s="21"/>
    </row>
    <row r="249" spans="1:21">
      <c r="A249" s="21"/>
      <c r="B249" s="21"/>
      <c r="C249" s="21"/>
      <c r="D249" s="21"/>
      <c r="E249" s="21"/>
      <c r="F249" s="21"/>
      <c r="G249" s="21"/>
      <c r="H249" s="21"/>
      <c r="I249" s="21"/>
      <c r="J249" s="21"/>
      <c r="K249" s="21"/>
      <c r="L249" s="21"/>
      <c r="M249" s="21"/>
      <c r="N249" s="21"/>
      <c r="O249" s="21"/>
      <c r="P249" s="21"/>
      <c r="Q249" s="21"/>
      <c r="R249" s="21"/>
      <c r="S249" s="21"/>
      <c r="T249" s="21"/>
      <c r="U249" s="21"/>
    </row>
    <row r="250" spans="1:21">
      <c r="A250" s="21"/>
      <c r="B250" s="21"/>
      <c r="C250" s="21"/>
      <c r="D250" s="21"/>
      <c r="E250" s="21"/>
      <c r="F250" s="21"/>
      <c r="G250" s="21"/>
      <c r="H250" s="21"/>
      <c r="I250" s="21"/>
      <c r="J250" s="21"/>
      <c r="K250" s="21"/>
      <c r="L250" s="21"/>
      <c r="M250" s="21"/>
      <c r="N250" s="21"/>
      <c r="O250" s="21"/>
      <c r="P250" s="21"/>
      <c r="Q250" s="21"/>
      <c r="R250" s="21"/>
      <c r="S250" s="21"/>
      <c r="T250" s="21"/>
      <c r="U250" s="21"/>
    </row>
    <row r="251" spans="1:21">
      <c r="A251" s="21"/>
      <c r="B251" s="21"/>
      <c r="C251" s="21"/>
      <c r="D251" s="21"/>
      <c r="E251" s="21"/>
      <c r="F251" s="21"/>
      <c r="G251" s="21"/>
      <c r="H251" s="21"/>
      <c r="I251" s="21"/>
      <c r="J251" s="21"/>
      <c r="K251" s="21"/>
      <c r="L251" s="21"/>
      <c r="M251" s="21"/>
      <c r="N251" s="21"/>
      <c r="O251" s="21"/>
      <c r="P251" s="21"/>
      <c r="Q251" s="21"/>
      <c r="R251" s="21"/>
      <c r="S251" s="21"/>
      <c r="T251" s="21"/>
      <c r="U251" s="21"/>
    </row>
    <row r="252" spans="1:21">
      <c r="A252" s="21"/>
      <c r="B252" s="21"/>
      <c r="C252" s="21"/>
      <c r="D252" s="21"/>
      <c r="E252" s="21"/>
      <c r="F252" s="21"/>
      <c r="G252" s="21"/>
      <c r="H252" s="21"/>
      <c r="I252" s="21"/>
      <c r="J252" s="21"/>
      <c r="K252" s="21"/>
      <c r="L252" s="21"/>
      <c r="M252" s="21"/>
      <c r="N252" s="21"/>
      <c r="O252" s="21"/>
      <c r="P252" s="21"/>
      <c r="Q252" s="21"/>
      <c r="R252" s="21"/>
      <c r="S252" s="21"/>
      <c r="T252" s="21"/>
      <c r="U252" s="21"/>
    </row>
    <row r="253" spans="1:21">
      <c r="A253" s="21"/>
      <c r="B253" s="21"/>
      <c r="C253" s="21"/>
      <c r="D253" s="21"/>
      <c r="E253" s="21"/>
      <c r="F253" s="21"/>
      <c r="G253" s="21"/>
      <c r="H253" s="21"/>
      <c r="I253" s="21"/>
      <c r="J253" s="21"/>
      <c r="K253" s="21"/>
      <c r="L253" s="21"/>
      <c r="M253" s="21"/>
      <c r="N253" s="21"/>
      <c r="O253" s="21"/>
      <c r="P253" s="21"/>
      <c r="Q253" s="21"/>
      <c r="R253" s="21"/>
      <c r="S253" s="21"/>
      <c r="T253" s="21"/>
      <c r="U253" s="21"/>
    </row>
    <row r="254" spans="1:21">
      <c r="A254" s="21"/>
      <c r="B254" s="21"/>
      <c r="C254" s="21"/>
      <c r="D254" s="21"/>
      <c r="E254" s="21"/>
      <c r="F254" s="21"/>
      <c r="G254" s="21"/>
      <c r="H254" s="21"/>
      <c r="I254" s="21"/>
      <c r="J254" s="21"/>
      <c r="K254" s="21"/>
      <c r="L254" s="21"/>
      <c r="M254" s="21"/>
      <c r="N254" s="21"/>
      <c r="O254" s="21"/>
      <c r="P254" s="21"/>
      <c r="Q254" s="21"/>
      <c r="R254" s="21"/>
      <c r="S254" s="21"/>
      <c r="T254" s="21"/>
      <c r="U254" s="21"/>
    </row>
    <row r="255" spans="1:21">
      <c r="A255" s="21"/>
      <c r="B255" s="21"/>
      <c r="C255" s="21"/>
      <c r="D255" s="21"/>
      <c r="E255" s="21"/>
      <c r="F255" s="21"/>
      <c r="G255" s="21"/>
      <c r="H255" s="21"/>
      <c r="I255" s="21"/>
      <c r="J255" s="21"/>
      <c r="K255" s="21"/>
      <c r="L255" s="21"/>
      <c r="M255" s="21"/>
      <c r="N255" s="21"/>
      <c r="O255" s="21"/>
      <c r="P255" s="21"/>
      <c r="Q255" s="21"/>
      <c r="R255" s="21"/>
      <c r="S255" s="21"/>
      <c r="T255" s="21"/>
      <c r="U255" s="21"/>
    </row>
    <row r="256" spans="1:21">
      <c r="A256" s="21"/>
      <c r="B256" s="21"/>
      <c r="C256" s="21"/>
      <c r="D256" s="21"/>
      <c r="E256" s="21"/>
      <c r="F256" s="21"/>
      <c r="G256" s="21"/>
      <c r="H256" s="21"/>
      <c r="I256" s="21"/>
      <c r="J256" s="21"/>
      <c r="K256" s="21"/>
      <c r="L256" s="21"/>
      <c r="M256" s="21"/>
      <c r="N256" s="21"/>
      <c r="O256" s="21"/>
      <c r="P256" s="21"/>
      <c r="Q256" s="21"/>
      <c r="R256" s="21"/>
      <c r="S256" s="21"/>
      <c r="T256" s="21"/>
      <c r="U256" s="21"/>
    </row>
    <row r="257" spans="1:21">
      <c r="A257" s="21"/>
      <c r="B257" s="21"/>
      <c r="C257" s="21"/>
      <c r="D257" s="21"/>
      <c r="E257" s="21"/>
      <c r="F257" s="21"/>
      <c r="G257" s="21"/>
      <c r="H257" s="21"/>
      <c r="I257" s="21"/>
      <c r="J257" s="21"/>
      <c r="K257" s="21"/>
      <c r="L257" s="21"/>
      <c r="M257" s="21"/>
      <c r="N257" s="21"/>
      <c r="O257" s="21"/>
      <c r="P257" s="21"/>
      <c r="Q257" s="21"/>
      <c r="R257" s="21"/>
      <c r="S257" s="21"/>
      <c r="T257" s="21"/>
      <c r="U257" s="21"/>
    </row>
    <row r="258" spans="1:21">
      <c r="A258" s="21"/>
      <c r="B258" s="21"/>
      <c r="C258" s="21"/>
      <c r="D258" s="21"/>
      <c r="E258" s="21"/>
      <c r="F258" s="21"/>
      <c r="G258" s="21"/>
      <c r="H258" s="21"/>
      <c r="I258" s="21"/>
      <c r="J258" s="21"/>
      <c r="K258" s="21"/>
      <c r="L258" s="21"/>
      <c r="M258" s="21"/>
      <c r="N258" s="21"/>
      <c r="O258" s="21"/>
      <c r="P258" s="21"/>
      <c r="Q258" s="21"/>
      <c r="R258" s="21"/>
      <c r="S258" s="21"/>
      <c r="T258" s="21"/>
      <c r="U258" s="21"/>
    </row>
    <row r="259" spans="1:21">
      <c r="A259" s="21"/>
      <c r="B259" s="21"/>
      <c r="C259" s="21"/>
      <c r="D259" s="21"/>
      <c r="E259" s="21"/>
      <c r="F259" s="21"/>
      <c r="G259" s="21"/>
      <c r="H259" s="21"/>
      <c r="I259" s="21"/>
      <c r="J259" s="21"/>
      <c r="K259" s="21"/>
      <c r="L259" s="21"/>
      <c r="M259" s="21"/>
      <c r="N259" s="21"/>
      <c r="O259" s="21"/>
      <c r="P259" s="21"/>
      <c r="Q259" s="21"/>
      <c r="R259" s="21"/>
      <c r="S259" s="21"/>
      <c r="T259" s="21"/>
      <c r="U259" s="21"/>
    </row>
    <row r="260" spans="1:21">
      <c r="A260" s="21"/>
      <c r="B260" s="21"/>
      <c r="C260" s="21"/>
      <c r="D260" s="21"/>
      <c r="E260" s="21"/>
      <c r="F260" s="21"/>
      <c r="G260" s="21"/>
      <c r="H260" s="21"/>
      <c r="I260" s="21"/>
      <c r="J260" s="21"/>
      <c r="K260" s="21"/>
      <c r="L260" s="21"/>
      <c r="M260" s="21"/>
      <c r="N260" s="21"/>
      <c r="O260" s="21"/>
      <c r="P260" s="21"/>
      <c r="Q260" s="21"/>
      <c r="R260" s="21"/>
      <c r="S260" s="21"/>
      <c r="T260" s="21"/>
      <c r="U260" s="21"/>
    </row>
    <row r="261" spans="1:21">
      <c r="A261" s="21"/>
      <c r="B261" s="21"/>
      <c r="C261" s="21"/>
      <c r="D261" s="21"/>
      <c r="E261" s="21"/>
      <c r="F261" s="21"/>
      <c r="G261" s="21"/>
      <c r="H261" s="21"/>
      <c r="I261" s="21"/>
      <c r="J261" s="21"/>
      <c r="K261" s="21"/>
      <c r="L261" s="21"/>
      <c r="M261" s="21"/>
      <c r="N261" s="21"/>
      <c r="O261" s="21"/>
      <c r="P261" s="21"/>
      <c r="Q261" s="21"/>
      <c r="R261" s="21"/>
      <c r="S261" s="21"/>
      <c r="T261" s="21"/>
      <c r="U261" s="21"/>
    </row>
    <row r="262" spans="1:21">
      <c r="A262" s="21"/>
      <c r="B262" s="21"/>
      <c r="C262" s="21"/>
      <c r="D262" s="21"/>
      <c r="E262" s="21"/>
      <c r="F262" s="21"/>
      <c r="G262" s="21"/>
      <c r="H262" s="21"/>
      <c r="I262" s="21"/>
      <c r="J262" s="21"/>
      <c r="K262" s="21"/>
      <c r="L262" s="21"/>
      <c r="M262" s="21"/>
      <c r="N262" s="21"/>
      <c r="O262" s="21"/>
      <c r="P262" s="21"/>
      <c r="Q262" s="21"/>
      <c r="R262" s="21"/>
      <c r="S262" s="21"/>
      <c r="T262" s="21"/>
      <c r="U262" s="21"/>
    </row>
    <row r="263" spans="1:21">
      <c r="A263" s="21"/>
      <c r="B263" s="21"/>
      <c r="C263" s="21"/>
      <c r="D263" s="21"/>
      <c r="E263" s="21"/>
      <c r="F263" s="21"/>
      <c r="G263" s="21"/>
      <c r="H263" s="21"/>
      <c r="I263" s="21"/>
      <c r="J263" s="21"/>
      <c r="K263" s="21"/>
      <c r="L263" s="21"/>
      <c r="M263" s="21"/>
      <c r="N263" s="21"/>
      <c r="O263" s="21"/>
      <c r="P263" s="21"/>
      <c r="Q263" s="21"/>
      <c r="R263" s="21"/>
      <c r="S263" s="21"/>
      <c r="T263" s="21"/>
      <c r="U263" s="21"/>
    </row>
    <row r="264" spans="1:21">
      <c r="A264" s="21"/>
      <c r="B264" s="21"/>
      <c r="C264" s="21"/>
      <c r="D264" s="21"/>
      <c r="E264" s="21"/>
      <c r="F264" s="21"/>
      <c r="G264" s="21"/>
      <c r="H264" s="21"/>
      <c r="I264" s="21"/>
      <c r="J264" s="21"/>
      <c r="K264" s="21"/>
      <c r="L264" s="21"/>
      <c r="M264" s="21"/>
      <c r="N264" s="21"/>
      <c r="O264" s="21"/>
      <c r="P264" s="21"/>
      <c r="Q264" s="21"/>
      <c r="R264" s="21"/>
      <c r="S264" s="21"/>
      <c r="T264" s="21"/>
      <c r="U264" s="21"/>
    </row>
    <row r="265" spans="1:21">
      <c r="A265" s="21"/>
      <c r="B265" s="21"/>
      <c r="C265" s="21"/>
      <c r="D265" s="21"/>
      <c r="E265" s="21"/>
      <c r="F265" s="21"/>
      <c r="G265" s="21"/>
      <c r="H265" s="21"/>
      <c r="I265" s="21"/>
      <c r="J265" s="21"/>
      <c r="K265" s="21"/>
      <c r="L265" s="21"/>
      <c r="M265" s="21"/>
      <c r="N265" s="21"/>
      <c r="O265" s="21"/>
      <c r="P265" s="21"/>
      <c r="Q265" s="21"/>
      <c r="R265" s="21"/>
      <c r="S265" s="21"/>
      <c r="T265" s="21"/>
      <c r="U265" s="21"/>
    </row>
    <row r="266" spans="1:21">
      <c r="A266" s="21"/>
      <c r="B266" s="21"/>
      <c r="C266" s="21"/>
      <c r="D266" s="21"/>
      <c r="E266" s="21"/>
      <c r="F266" s="21"/>
      <c r="G266" s="21"/>
      <c r="H266" s="21"/>
      <c r="I266" s="21"/>
      <c r="J266" s="21"/>
      <c r="K266" s="21"/>
      <c r="L266" s="21"/>
      <c r="M266" s="21"/>
      <c r="N266" s="21"/>
      <c r="O266" s="21"/>
      <c r="P266" s="21"/>
      <c r="Q266" s="21"/>
      <c r="R266" s="21"/>
      <c r="S266" s="21"/>
      <c r="T266" s="21"/>
      <c r="U266" s="21"/>
    </row>
    <row r="267" spans="1:21">
      <c r="A267" s="21"/>
      <c r="B267" s="21"/>
      <c r="C267" s="21"/>
      <c r="D267" s="21"/>
      <c r="E267" s="21"/>
      <c r="F267" s="21"/>
      <c r="G267" s="21"/>
      <c r="H267" s="21"/>
      <c r="I267" s="21"/>
      <c r="J267" s="21"/>
      <c r="K267" s="21"/>
      <c r="L267" s="21"/>
      <c r="M267" s="21"/>
      <c r="N267" s="21"/>
      <c r="O267" s="21"/>
      <c r="P267" s="21"/>
      <c r="Q267" s="21"/>
      <c r="R267" s="21"/>
      <c r="S267" s="21"/>
      <c r="T267" s="21"/>
      <c r="U267" s="21"/>
    </row>
    <row r="268" spans="1:21">
      <c r="A268" s="21"/>
      <c r="B268" s="21"/>
      <c r="C268" s="21"/>
      <c r="D268" s="21"/>
      <c r="E268" s="21"/>
      <c r="F268" s="21"/>
      <c r="G268" s="21"/>
      <c r="H268" s="21"/>
      <c r="I268" s="21"/>
      <c r="J268" s="21"/>
      <c r="K268" s="21"/>
      <c r="L268" s="21"/>
      <c r="M268" s="21"/>
      <c r="N268" s="21"/>
      <c r="O268" s="21"/>
      <c r="P268" s="21"/>
      <c r="Q268" s="21"/>
      <c r="R268" s="21"/>
      <c r="S268" s="21"/>
      <c r="T268" s="21"/>
      <c r="U268" s="21"/>
    </row>
    <row r="269" spans="1:21">
      <c r="A269" s="21"/>
      <c r="B269" s="21"/>
      <c r="C269" s="21"/>
      <c r="D269" s="21"/>
      <c r="E269" s="21"/>
      <c r="F269" s="21"/>
      <c r="G269" s="21"/>
      <c r="H269" s="21"/>
      <c r="I269" s="21"/>
      <c r="J269" s="21"/>
      <c r="K269" s="21"/>
      <c r="L269" s="21"/>
      <c r="M269" s="21"/>
      <c r="N269" s="21"/>
      <c r="O269" s="21"/>
      <c r="P269" s="21"/>
      <c r="Q269" s="21"/>
      <c r="R269" s="21"/>
      <c r="S269" s="21"/>
      <c r="T269" s="21"/>
      <c r="U269" s="21"/>
    </row>
    <row r="270" spans="1:21">
      <c r="A270" s="21"/>
      <c r="B270" s="21"/>
      <c r="C270" s="21"/>
      <c r="D270" s="21"/>
      <c r="E270" s="21"/>
      <c r="F270" s="21"/>
      <c r="G270" s="21"/>
      <c r="H270" s="21"/>
      <c r="I270" s="21"/>
      <c r="J270" s="21"/>
      <c r="K270" s="21"/>
      <c r="L270" s="21"/>
      <c r="M270" s="21"/>
      <c r="N270" s="21"/>
      <c r="O270" s="21"/>
      <c r="P270" s="21"/>
      <c r="Q270" s="21"/>
      <c r="R270" s="21"/>
      <c r="S270" s="21"/>
      <c r="T270" s="21"/>
      <c r="U270" s="21"/>
    </row>
    <row r="271" spans="1:21">
      <c r="A271" s="21"/>
      <c r="B271" s="21"/>
      <c r="C271" s="21"/>
      <c r="D271" s="21"/>
      <c r="E271" s="21"/>
      <c r="F271" s="21"/>
      <c r="G271" s="21"/>
      <c r="H271" s="21"/>
      <c r="I271" s="21"/>
      <c r="J271" s="21"/>
      <c r="K271" s="21"/>
      <c r="L271" s="21"/>
      <c r="M271" s="21"/>
      <c r="N271" s="21"/>
      <c r="O271" s="21"/>
      <c r="P271" s="21"/>
      <c r="Q271" s="21"/>
      <c r="R271" s="21"/>
      <c r="S271" s="21"/>
      <c r="T271" s="21"/>
      <c r="U271" s="21"/>
    </row>
    <row r="272" spans="1:21">
      <c r="A272" s="21"/>
      <c r="B272" s="21"/>
      <c r="C272" s="21"/>
      <c r="D272" s="21"/>
      <c r="E272" s="21"/>
      <c r="F272" s="21"/>
      <c r="G272" s="21"/>
      <c r="H272" s="21"/>
      <c r="I272" s="21"/>
      <c r="J272" s="21"/>
      <c r="K272" s="21"/>
      <c r="L272" s="21"/>
      <c r="M272" s="21"/>
      <c r="N272" s="21"/>
      <c r="O272" s="21"/>
      <c r="P272" s="21"/>
      <c r="Q272" s="21"/>
      <c r="R272" s="21"/>
      <c r="S272" s="21"/>
      <c r="T272" s="21"/>
      <c r="U272" s="21"/>
    </row>
    <row r="273" spans="1:21">
      <c r="A273" s="21"/>
      <c r="B273" s="21"/>
      <c r="C273" s="21"/>
      <c r="D273" s="21"/>
      <c r="E273" s="21"/>
      <c r="F273" s="21"/>
      <c r="G273" s="21"/>
      <c r="H273" s="21"/>
      <c r="I273" s="21"/>
      <c r="J273" s="21"/>
      <c r="K273" s="21"/>
      <c r="L273" s="21"/>
      <c r="M273" s="21"/>
      <c r="N273" s="21"/>
      <c r="O273" s="21"/>
      <c r="P273" s="21"/>
      <c r="Q273" s="21"/>
      <c r="R273" s="21"/>
      <c r="S273" s="21"/>
      <c r="T273" s="21"/>
      <c r="U273" s="21"/>
    </row>
    <row r="274" spans="1:21">
      <c r="A274" s="21"/>
      <c r="B274" s="21"/>
      <c r="C274" s="21"/>
      <c r="D274" s="21"/>
      <c r="E274" s="21"/>
      <c r="F274" s="21"/>
      <c r="G274" s="21"/>
      <c r="H274" s="21"/>
      <c r="I274" s="21"/>
      <c r="J274" s="21"/>
      <c r="K274" s="21"/>
      <c r="L274" s="21"/>
      <c r="M274" s="21"/>
      <c r="N274" s="21"/>
      <c r="O274" s="21"/>
      <c r="P274" s="21"/>
      <c r="Q274" s="21"/>
      <c r="R274" s="21"/>
      <c r="S274" s="21"/>
      <c r="T274" s="21"/>
      <c r="U274" s="21"/>
    </row>
    <row r="275" spans="1:21">
      <c r="A275" s="21"/>
      <c r="B275" s="21"/>
      <c r="C275" s="21"/>
      <c r="D275" s="21"/>
      <c r="E275" s="21"/>
      <c r="F275" s="21"/>
      <c r="G275" s="21"/>
      <c r="H275" s="21"/>
      <c r="I275" s="21"/>
      <c r="J275" s="21"/>
      <c r="K275" s="21"/>
      <c r="L275" s="21"/>
      <c r="M275" s="21"/>
      <c r="N275" s="21"/>
      <c r="O275" s="21"/>
      <c r="P275" s="21"/>
      <c r="Q275" s="21"/>
      <c r="R275" s="21"/>
      <c r="S275" s="21"/>
      <c r="T275" s="21"/>
      <c r="U275" s="21"/>
    </row>
    <row r="276" spans="1:21">
      <c r="A276" s="21"/>
      <c r="B276" s="21"/>
      <c r="C276" s="21"/>
      <c r="D276" s="21"/>
      <c r="E276" s="21"/>
      <c r="F276" s="21"/>
      <c r="G276" s="21"/>
      <c r="H276" s="21"/>
      <c r="I276" s="21"/>
      <c r="J276" s="21"/>
      <c r="K276" s="21"/>
      <c r="L276" s="21"/>
      <c r="M276" s="21"/>
      <c r="N276" s="21"/>
      <c r="O276" s="21"/>
      <c r="P276" s="21"/>
      <c r="Q276" s="21"/>
      <c r="R276" s="21"/>
      <c r="S276" s="21"/>
      <c r="T276" s="21"/>
      <c r="U276" s="21"/>
    </row>
    <row r="277" spans="1:21">
      <c r="A277" s="21"/>
      <c r="B277" s="21"/>
      <c r="C277" s="21"/>
      <c r="D277" s="21"/>
      <c r="E277" s="21"/>
      <c r="F277" s="21"/>
      <c r="G277" s="21"/>
      <c r="H277" s="21"/>
      <c r="I277" s="21"/>
      <c r="J277" s="21"/>
      <c r="K277" s="21"/>
      <c r="L277" s="21"/>
      <c r="M277" s="21"/>
      <c r="N277" s="21"/>
      <c r="O277" s="21"/>
      <c r="P277" s="21"/>
      <c r="Q277" s="21"/>
      <c r="R277" s="21"/>
      <c r="S277" s="21"/>
      <c r="T277" s="21"/>
      <c r="U277" s="21"/>
    </row>
    <row r="278" spans="1:21">
      <c r="A278" s="21"/>
      <c r="B278" s="21"/>
      <c r="C278" s="21"/>
      <c r="D278" s="21"/>
      <c r="E278" s="21"/>
      <c r="F278" s="21"/>
      <c r="G278" s="21"/>
      <c r="H278" s="21"/>
      <c r="I278" s="21"/>
      <c r="J278" s="21"/>
      <c r="K278" s="21"/>
      <c r="L278" s="21"/>
      <c r="M278" s="21"/>
      <c r="N278" s="21"/>
      <c r="O278" s="21"/>
      <c r="P278" s="21"/>
      <c r="Q278" s="21"/>
      <c r="R278" s="21"/>
      <c r="S278" s="21"/>
      <c r="T278" s="21"/>
      <c r="U278" s="21"/>
    </row>
    <row r="279" spans="1:21">
      <c r="A279" s="21"/>
      <c r="B279" s="21"/>
      <c r="C279" s="21"/>
      <c r="D279" s="21"/>
      <c r="E279" s="21"/>
      <c r="F279" s="21"/>
      <c r="G279" s="21"/>
      <c r="H279" s="21"/>
      <c r="I279" s="21"/>
      <c r="J279" s="21"/>
      <c r="K279" s="21"/>
      <c r="L279" s="21"/>
      <c r="M279" s="21"/>
      <c r="N279" s="21"/>
      <c r="O279" s="21"/>
      <c r="P279" s="21"/>
      <c r="Q279" s="21"/>
      <c r="R279" s="21"/>
      <c r="S279" s="21"/>
      <c r="T279" s="21"/>
      <c r="U279" s="21"/>
    </row>
    <row r="280" spans="1:21">
      <c r="A280" s="21"/>
      <c r="B280" s="21"/>
      <c r="C280" s="21"/>
      <c r="D280" s="21"/>
      <c r="E280" s="21"/>
      <c r="F280" s="21"/>
      <c r="G280" s="21"/>
      <c r="H280" s="21"/>
      <c r="I280" s="21"/>
      <c r="J280" s="21"/>
      <c r="K280" s="21"/>
      <c r="L280" s="21"/>
      <c r="M280" s="21"/>
      <c r="N280" s="21"/>
      <c r="O280" s="21"/>
      <c r="P280" s="21"/>
      <c r="Q280" s="21"/>
      <c r="R280" s="21"/>
      <c r="S280" s="21"/>
      <c r="T280" s="21"/>
      <c r="U280" s="21"/>
    </row>
    <row r="281" spans="1:21">
      <c r="A281" s="21"/>
      <c r="B281" s="21"/>
      <c r="C281" s="21"/>
      <c r="D281" s="21"/>
      <c r="E281" s="21"/>
      <c r="F281" s="21"/>
      <c r="G281" s="21"/>
      <c r="H281" s="21"/>
      <c r="I281" s="21"/>
      <c r="J281" s="21"/>
      <c r="K281" s="21"/>
      <c r="L281" s="21"/>
      <c r="M281" s="21"/>
      <c r="N281" s="21"/>
      <c r="O281" s="21"/>
      <c r="P281" s="21"/>
      <c r="Q281" s="21"/>
      <c r="R281" s="21"/>
      <c r="S281" s="21"/>
      <c r="T281" s="21"/>
      <c r="U281" s="21"/>
    </row>
    <row r="282" spans="1:21">
      <c r="A282" s="21"/>
      <c r="B282" s="21"/>
      <c r="C282" s="21"/>
      <c r="D282" s="21"/>
      <c r="E282" s="21"/>
      <c r="F282" s="21"/>
      <c r="G282" s="21"/>
      <c r="H282" s="21"/>
      <c r="I282" s="21"/>
      <c r="J282" s="21"/>
      <c r="K282" s="21"/>
      <c r="L282" s="21"/>
      <c r="M282" s="21"/>
      <c r="N282" s="21"/>
      <c r="O282" s="21"/>
      <c r="P282" s="21"/>
      <c r="Q282" s="21"/>
      <c r="R282" s="21"/>
      <c r="S282" s="21"/>
      <c r="T282" s="21"/>
      <c r="U282" s="21"/>
    </row>
    <row r="283" spans="1:21">
      <c r="A283" s="21"/>
      <c r="B283" s="21"/>
      <c r="C283" s="21"/>
      <c r="D283" s="21"/>
      <c r="E283" s="21"/>
      <c r="F283" s="21"/>
      <c r="G283" s="21"/>
      <c r="H283" s="21"/>
      <c r="I283" s="21"/>
      <c r="J283" s="21"/>
      <c r="K283" s="21"/>
      <c r="L283" s="21"/>
      <c r="M283" s="21"/>
      <c r="N283" s="21"/>
      <c r="O283" s="21"/>
      <c r="P283" s="21"/>
      <c r="Q283" s="21"/>
      <c r="R283" s="21"/>
      <c r="S283" s="21"/>
      <c r="T283" s="21"/>
      <c r="U283" s="21"/>
    </row>
    <row r="284" spans="1:21">
      <c r="A284" s="21"/>
      <c r="B284" s="21"/>
      <c r="C284" s="21"/>
      <c r="D284" s="21"/>
      <c r="E284" s="21"/>
      <c r="F284" s="21"/>
      <c r="G284" s="21"/>
      <c r="H284" s="21"/>
      <c r="I284" s="21"/>
      <c r="J284" s="21"/>
      <c r="K284" s="21"/>
      <c r="L284" s="21"/>
      <c r="M284" s="21"/>
      <c r="N284" s="21"/>
      <c r="O284" s="21"/>
      <c r="P284" s="21"/>
      <c r="Q284" s="21"/>
      <c r="R284" s="21"/>
      <c r="S284" s="21"/>
      <c r="T284" s="21"/>
      <c r="U284" s="21"/>
    </row>
    <row r="285" spans="1:21">
      <c r="A285" s="21"/>
      <c r="B285" s="21"/>
      <c r="C285" s="21"/>
      <c r="D285" s="21"/>
      <c r="E285" s="21"/>
      <c r="F285" s="21"/>
      <c r="G285" s="21"/>
      <c r="H285" s="21"/>
      <c r="I285" s="21"/>
      <c r="J285" s="21"/>
      <c r="K285" s="21"/>
      <c r="L285" s="21"/>
      <c r="M285" s="21"/>
      <c r="N285" s="21"/>
      <c r="O285" s="21"/>
      <c r="P285" s="21"/>
      <c r="Q285" s="21"/>
      <c r="R285" s="21"/>
      <c r="S285" s="21"/>
      <c r="T285" s="21"/>
      <c r="U285" s="21"/>
    </row>
    <row r="286" spans="1:21">
      <c r="A286" s="21"/>
      <c r="B286" s="21"/>
      <c r="C286" s="21"/>
      <c r="D286" s="21"/>
      <c r="E286" s="21"/>
      <c r="F286" s="21"/>
      <c r="G286" s="21"/>
      <c r="H286" s="21"/>
      <c r="I286" s="21"/>
      <c r="J286" s="21"/>
      <c r="K286" s="21"/>
      <c r="L286" s="21"/>
      <c r="M286" s="21"/>
      <c r="N286" s="21"/>
      <c r="O286" s="21"/>
      <c r="P286" s="21"/>
      <c r="Q286" s="21"/>
      <c r="R286" s="21"/>
      <c r="S286" s="21"/>
      <c r="T286" s="21"/>
      <c r="U286" s="21"/>
    </row>
    <row r="287" spans="1:21">
      <c r="A287" s="21"/>
      <c r="B287" s="21"/>
      <c r="C287" s="21"/>
      <c r="D287" s="21"/>
      <c r="E287" s="21"/>
      <c r="F287" s="21"/>
      <c r="G287" s="21"/>
      <c r="H287" s="21"/>
      <c r="I287" s="21"/>
      <c r="J287" s="21"/>
      <c r="K287" s="21"/>
      <c r="L287" s="21"/>
      <c r="M287" s="21"/>
      <c r="N287" s="21"/>
      <c r="O287" s="21"/>
      <c r="P287" s="21"/>
      <c r="Q287" s="21"/>
      <c r="R287" s="21"/>
      <c r="S287" s="21"/>
      <c r="T287" s="21"/>
      <c r="U287" s="21"/>
    </row>
    <row r="288" spans="1:21">
      <c r="A288" s="21"/>
      <c r="B288" s="21"/>
      <c r="C288" s="21"/>
      <c r="D288" s="21"/>
      <c r="E288" s="21"/>
      <c r="F288" s="21"/>
      <c r="G288" s="21"/>
      <c r="H288" s="21"/>
      <c r="I288" s="21"/>
      <c r="J288" s="21"/>
      <c r="K288" s="21"/>
      <c r="L288" s="21"/>
      <c r="M288" s="21"/>
      <c r="N288" s="21"/>
      <c r="O288" s="21"/>
      <c r="P288" s="21"/>
      <c r="Q288" s="21"/>
      <c r="R288" s="21"/>
      <c r="S288" s="21"/>
      <c r="T288" s="21"/>
      <c r="U288" s="21"/>
    </row>
    <row r="289" spans="1:21">
      <c r="A289" s="21"/>
      <c r="B289" s="21"/>
      <c r="C289" s="21"/>
      <c r="D289" s="21"/>
      <c r="E289" s="21"/>
      <c r="F289" s="21"/>
      <c r="G289" s="21"/>
      <c r="H289" s="21"/>
      <c r="I289" s="21"/>
      <c r="J289" s="21"/>
      <c r="K289" s="21"/>
      <c r="L289" s="21"/>
      <c r="M289" s="21"/>
      <c r="N289" s="21"/>
      <c r="O289" s="21"/>
      <c r="P289" s="21"/>
      <c r="Q289" s="21"/>
      <c r="R289" s="21"/>
      <c r="S289" s="21"/>
      <c r="T289" s="21"/>
      <c r="U289" s="21"/>
    </row>
    <row r="290" spans="1:21">
      <c r="A290" s="21"/>
      <c r="B290" s="21"/>
      <c r="C290" s="21"/>
      <c r="D290" s="21"/>
      <c r="E290" s="21"/>
      <c r="F290" s="21"/>
      <c r="G290" s="21"/>
      <c r="H290" s="21"/>
      <c r="I290" s="21"/>
      <c r="J290" s="21"/>
      <c r="K290" s="21"/>
      <c r="L290" s="21"/>
      <c r="M290" s="21"/>
      <c r="N290" s="21"/>
      <c r="O290" s="21"/>
      <c r="P290" s="21"/>
      <c r="Q290" s="21"/>
      <c r="R290" s="21"/>
      <c r="S290" s="21"/>
      <c r="T290" s="21"/>
      <c r="U290" s="21"/>
    </row>
    <row r="291" spans="1:21">
      <c r="A291" s="21"/>
      <c r="B291" s="21"/>
      <c r="C291" s="21"/>
      <c r="D291" s="21"/>
      <c r="E291" s="21"/>
      <c r="F291" s="21"/>
      <c r="G291" s="21"/>
      <c r="H291" s="21"/>
      <c r="I291" s="21"/>
      <c r="J291" s="21"/>
      <c r="K291" s="21"/>
      <c r="L291" s="21"/>
      <c r="M291" s="21"/>
      <c r="N291" s="21"/>
      <c r="O291" s="21"/>
      <c r="P291" s="21"/>
      <c r="Q291" s="21"/>
      <c r="R291" s="21"/>
      <c r="S291" s="21"/>
      <c r="T291" s="21"/>
      <c r="U291" s="21"/>
    </row>
    <row r="292" spans="1:21">
      <c r="A292" s="21"/>
      <c r="B292" s="21"/>
      <c r="C292" s="21"/>
      <c r="D292" s="21"/>
      <c r="E292" s="21"/>
      <c r="F292" s="21"/>
      <c r="G292" s="21"/>
      <c r="H292" s="21"/>
      <c r="I292" s="21"/>
      <c r="J292" s="21"/>
      <c r="K292" s="21"/>
      <c r="L292" s="21"/>
      <c r="M292" s="21"/>
      <c r="N292" s="21"/>
      <c r="O292" s="21"/>
      <c r="P292" s="21"/>
      <c r="Q292" s="21"/>
      <c r="R292" s="21"/>
      <c r="S292" s="21"/>
      <c r="T292" s="21"/>
      <c r="U292" s="21"/>
    </row>
    <row r="293" spans="1:21">
      <c r="A293" s="21"/>
      <c r="B293" s="21"/>
      <c r="C293" s="21"/>
      <c r="D293" s="21"/>
      <c r="E293" s="21"/>
      <c r="F293" s="21"/>
      <c r="G293" s="21"/>
      <c r="H293" s="21"/>
      <c r="I293" s="21"/>
      <c r="J293" s="21"/>
      <c r="K293" s="21"/>
      <c r="L293" s="21"/>
      <c r="M293" s="21"/>
      <c r="N293" s="21"/>
      <c r="O293" s="21"/>
      <c r="P293" s="21"/>
      <c r="Q293" s="21"/>
      <c r="R293" s="21"/>
      <c r="S293" s="21"/>
      <c r="T293" s="21"/>
      <c r="U293" s="21"/>
    </row>
    <row r="294" spans="1:21">
      <c r="A294" s="21"/>
      <c r="B294" s="21"/>
      <c r="C294" s="21"/>
      <c r="D294" s="21"/>
      <c r="E294" s="21"/>
      <c r="F294" s="21"/>
      <c r="G294" s="21"/>
      <c r="H294" s="21"/>
      <c r="I294" s="21"/>
      <c r="J294" s="21"/>
      <c r="K294" s="21"/>
      <c r="L294" s="21"/>
      <c r="M294" s="21"/>
      <c r="N294" s="21"/>
      <c r="O294" s="21"/>
      <c r="P294" s="21"/>
      <c r="Q294" s="21"/>
      <c r="R294" s="21"/>
      <c r="S294" s="21"/>
      <c r="T294" s="21"/>
      <c r="U294" s="21"/>
    </row>
    <row r="295" spans="1:21">
      <c r="A295" s="21"/>
      <c r="B295" s="21"/>
      <c r="C295" s="21"/>
      <c r="D295" s="21"/>
      <c r="E295" s="21"/>
      <c r="F295" s="21"/>
      <c r="G295" s="21"/>
      <c r="H295" s="21"/>
      <c r="I295" s="21"/>
      <c r="J295" s="21"/>
      <c r="K295" s="21"/>
      <c r="L295" s="21"/>
      <c r="M295" s="21"/>
      <c r="N295" s="21"/>
      <c r="O295" s="21"/>
      <c r="P295" s="21"/>
      <c r="Q295" s="21"/>
      <c r="R295" s="21"/>
      <c r="S295" s="21"/>
      <c r="T295" s="21"/>
      <c r="U295" s="21"/>
    </row>
    <row r="296" spans="1:21">
      <c r="A296" s="21"/>
      <c r="B296" s="21"/>
      <c r="C296" s="21"/>
      <c r="D296" s="21"/>
      <c r="E296" s="21"/>
      <c r="F296" s="21"/>
      <c r="G296" s="21"/>
      <c r="H296" s="21"/>
      <c r="I296" s="21"/>
      <c r="J296" s="21"/>
      <c r="K296" s="21"/>
      <c r="L296" s="21"/>
      <c r="M296" s="21"/>
      <c r="N296" s="21"/>
      <c r="O296" s="21"/>
      <c r="P296" s="21"/>
      <c r="Q296" s="21"/>
      <c r="R296" s="21"/>
      <c r="S296" s="21"/>
      <c r="T296" s="21"/>
      <c r="U296" s="21"/>
    </row>
    <row r="297" spans="1:21">
      <c r="A297" s="21"/>
      <c r="B297" s="21"/>
      <c r="C297" s="21"/>
      <c r="D297" s="21"/>
      <c r="E297" s="21"/>
      <c r="F297" s="21"/>
      <c r="G297" s="21"/>
      <c r="H297" s="21"/>
      <c r="I297" s="21"/>
      <c r="J297" s="21"/>
      <c r="K297" s="21"/>
      <c r="L297" s="21"/>
      <c r="M297" s="21"/>
      <c r="N297" s="21"/>
      <c r="O297" s="21"/>
      <c r="P297" s="21"/>
      <c r="Q297" s="21"/>
      <c r="R297" s="21"/>
      <c r="S297" s="21"/>
      <c r="T297" s="21"/>
      <c r="U297" s="21"/>
    </row>
    <row r="298" spans="1:21">
      <c r="A298" s="21"/>
      <c r="B298" s="21"/>
      <c r="C298" s="21"/>
      <c r="D298" s="21"/>
      <c r="E298" s="21"/>
      <c r="F298" s="21"/>
      <c r="G298" s="21"/>
      <c r="H298" s="21"/>
      <c r="I298" s="21"/>
      <c r="J298" s="21"/>
      <c r="K298" s="21"/>
      <c r="L298" s="21"/>
      <c r="M298" s="21"/>
      <c r="N298" s="21"/>
      <c r="O298" s="21"/>
      <c r="P298" s="21"/>
      <c r="Q298" s="21"/>
      <c r="R298" s="21"/>
      <c r="S298" s="21"/>
      <c r="T298" s="21"/>
      <c r="U298" s="21"/>
    </row>
    <row r="299" spans="1:21">
      <c r="A299" s="21"/>
      <c r="B299" s="21"/>
      <c r="C299" s="21"/>
      <c r="D299" s="21"/>
      <c r="E299" s="21"/>
      <c r="F299" s="21"/>
      <c r="G299" s="21"/>
      <c r="H299" s="21"/>
      <c r="I299" s="21"/>
      <c r="J299" s="21"/>
      <c r="K299" s="21"/>
      <c r="L299" s="21"/>
      <c r="M299" s="21"/>
      <c r="N299" s="21"/>
      <c r="O299" s="21"/>
      <c r="P299" s="21"/>
      <c r="Q299" s="21"/>
      <c r="R299" s="21"/>
      <c r="S299" s="21"/>
      <c r="T299" s="21"/>
      <c r="U299" s="21"/>
    </row>
    <row r="300" spans="1:21">
      <c r="A300" s="21"/>
      <c r="B300" s="21"/>
      <c r="C300" s="21"/>
      <c r="D300" s="21"/>
      <c r="E300" s="21"/>
      <c r="F300" s="21"/>
      <c r="G300" s="21"/>
      <c r="H300" s="21"/>
      <c r="I300" s="21"/>
      <c r="J300" s="21"/>
      <c r="K300" s="21"/>
      <c r="L300" s="21"/>
      <c r="M300" s="21"/>
      <c r="N300" s="21"/>
      <c r="O300" s="21"/>
      <c r="P300" s="21"/>
      <c r="Q300" s="21"/>
      <c r="R300" s="21"/>
      <c r="S300" s="21"/>
      <c r="T300" s="21"/>
      <c r="U300" s="21"/>
    </row>
    <row r="301" spans="1:21">
      <c r="A301" s="21"/>
      <c r="B301" s="21"/>
      <c r="C301" s="21"/>
      <c r="D301" s="21"/>
      <c r="E301" s="21"/>
      <c r="F301" s="21"/>
      <c r="G301" s="21"/>
      <c r="H301" s="21"/>
      <c r="I301" s="21"/>
      <c r="J301" s="21"/>
      <c r="K301" s="21"/>
      <c r="L301" s="21"/>
      <c r="M301" s="21"/>
      <c r="N301" s="21"/>
      <c r="O301" s="21"/>
      <c r="P301" s="21"/>
      <c r="Q301" s="21"/>
      <c r="R301" s="21"/>
      <c r="S301" s="21"/>
      <c r="T301" s="21"/>
      <c r="U301" s="21"/>
    </row>
    <row r="302" spans="1:21">
      <c r="A302" s="21"/>
      <c r="B302" s="21"/>
      <c r="C302" s="21"/>
      <c r="D302" s="21"/>
      <c r="E302" s="21"/>
      <c r="F302" s="21"/>
      <c r="G302" s="21"/>
      <c r="H302" s="21"/>
      <c r="I302" s="21"/>
      <c r="J302" s="21"/>
      <c r="K302" s="21"/>
      <c r="L302" s="21"/>
      <c r="M302" s="21"/>
      <c r="N302" s="21"/>
      <c r="O302" s="21"/>
      <c r="P302" s="21"/>
      <c r="Q302" s="21"/>
      <c r="R302" s="21"/>
      <c r="S302" s="21"/>
      <c r="T302" s="21"/>
      <c r="U302" s="21"/>
    </row>
    <row r="303" spans="1:21">
      <c r="A303" s="21"/>
      <c r="B303" s="21"/>
      <c r="C303" s="21"/>
      <c r="D303" s="21"/>
      <c r="E303" s="21"/>
      <c r="F303" s="21"/>
      <c r="G303" s="21"/>
      <c r="H303" s="21"/>
      <c r="I303" s="21"/>
      <c r="J303" s="21"/>
      <c r="K303" s="21"/>
      <c r="L303" s="21"/>
      <c r="M303" s="21"/>
      <c r="N303" s="21"/>
      <c r="O303" s="21"/>
      <c r="P303" s="21"/>
      <c r="Q303" s="21"/>
      <c r="R303" s="21"/>
      <c r="S303" s="21"/>
      <c r="T303" s="21"/>
      <c r="U303" s="21"/>
    </row>
    <row r="304" spans="1:21">
      <c r="A304" s="21"/>
      <c r="B304" s="21"/>
      <c r="C304" s="21"/>
      <c r="D304" s="21"/>
      <c r="E304" s="21"/>
      <c r="F304" s="21"/>
      <c r="G304" s="21"/>
      <c r="H304" s="21"/>
      <c r="I304" s="21"/>
      <c r="J304" s="21"/>
      <c r="K304" s="21"/>
      <c r="L304" s="21"/>
      <c r="M304" s="21"/>
      <c r="N304" s="21"/>
      <c r="O304" s="21"/>
      <c r="P304" s="21"/>
      <c r="Q304" s="21"/>
      <c r="R304" s="21"/>
      <c r="S304" s="21"/>
      <c r="T304" s="21"/>
      <c r="U304" s="21"/>
    </row>
    <row r="305" spans="1:21">
      <c r="A305" s="21"/>
      <c r="B305" s="21"/>
      <c r="C305" s="21"/>
      <c r="D305" s="21"/>
      <c r="E305" s="21"/>
      <c r="F305" s="21"/>
      <c r="G305" s="21"/>
      <c r="H305" s="21"/>
      <c r="I305" s="21"/>
      <c r="J305" s="21"/>
      <c r="K305" s="21"/>
      <c r="L305" s="21"/>
      <c r="M305" s="21"/>
      <c r="N305" s="21"/>
      <c r="O305" s="21"/>
      <c r="P305" s="21"/>
      <c r="Q305" s="21"/>
      <c r="R305" s="21"/>
      <c r="S305" s="21"/>
      <c r="T305" s="21"/>
      <c r="U305" s="21"/>
    </row>
    <row r="306" spans="1:21">
      <c r="A306" s="21"/>
      <c r="B306" s="21"/>
      <c r="C306" s="21"/>
      <c r="D306" s="21"/>
      <c r="E306" s="21"/>
      <c r="F306" s="21"/>
      <c r="G306" s="21"/>
      <c r="H306" s="21"/>
      <c r="I306" s="21"/>
      <c r="J306" s="21"/>
      <c r="K306" s="21"/>
      <c r="L306" s="21"/>
      <c r="M306" s="21"/>
      <c r="N306" s="21"/>
      <c r="O306" s="21"/>
      <c r="P306" s="21"/>
      <c r="Q306" s="21"/>
      <c r="R306" s="21"/>
      <c r="S306" s="21"/>
      <c r="T306" s="21"/>
      <c r="U306" s="21"/>
    </row>
    <row r="307" spans="1:21">
      <c r="A307" s="21"/>
      <c r="B307" s="21"/>
      <c r="C307" s="21"/>
      <c r="D307" s="21"/>
      <c r="E307" s="21"/>
      <c r="F307" s="21"/>
      <c r="G307" s="21"/>
      <c r="H307" s="21"/>
      <c r="I307" s="21"/>
      <c r="J307" s="21"/>
      <c r="K307" s="21"/>
      <c r="L307" s="21"/>
      <c r="M307" s="21"/>
      <c r="N307" s="21"/>
      <c r="O307" s="21"/>
      <c r="P307" s="21"/>
      <c r="Q307" s="21"/>
      <c r="R307" s="21"/>
      <c r="S307" s="21"/>
      <c r="T307" s="21"/>
      <c r="U307" s="21"/>
    </row>
    <row r="308" spans="1:21">
      <c r="A308" s="21"/>
      <c r="B308" s="21"/>
      <c r="C308" s="21"/>
      <c r="D308" s="21"/>
      <c r="E308" s="21"/>
      <c r="F308" s="21"/>
      <c r="G308" s="21"/>
      <c r="H308" s="21"/>
      <c r="I308" s="21"/>
      <c r="J308" s="21"/>
      <c r="K308" s="21"/>
      <c r="L308" s="21"/>
      <c r="M308" s="21"/>
      <c r="N308" s="21"/>
      <c r="O308" s="21"/>
      <c r="P308" s="21"/>
      <c r="Q308" s="21"/>
      <c r="R308" s="21"/>
      <c r="S308" s="21"/>
      <c r="T308" s="21"/>
      <c r="U308" s="21"/>
    </row>
    <row r="309" spans="1:21">
      <c r="A309" s="21"/>
      <c r="B309" s="21"/>
      <c r="C309" s="21"/>
      <c r="D309" s="21"/>
      <c r="E309" s="21"/>
      <c r="F309" s="21"/>
      <c r="G309" s="21"/>
      <c r="H309" s="21"/>
      <c r="I309" s="21"/>
      <c r="J309" s="21"/>
      <c r="K309" s="21"/>
      <c r="L309" s="21"/>
      <c r="M309" s="21"/>
      <c r="N309" s="21"/>
      <c r="O309" s="21"/>
      <c r="P309" s="21"/>
      <c r="Q309" s="21"/>
      <c r="R309" s="21"/>
      <c r="S309" s="21"/>
      <c r="T309" s="21"/>
      <c r="U309" s="21"/>
    </row>
    <row r="310" spans="1:21">
      <c r="A310" s="21"/>
      <c r="B310" s="21"/>
      <c r="C310" s="21"/>
      <c r="D310" s="21"/>
      <c r="E310" s="21"/>
      <c r="F310" s="21"/>
      <c r="G310" s="21"/>
      <c r="H310" s="21"/>
      <c r="I310" s="21"/>
      <c r="J310" s="21"/>
      <c r="K310" s="21"/>
      <c r="L310" s="21"/>
      <c r="M310" s="21"/>
      <c r="N310" s="21"/>
      <c r="O310" s="21"/>
      <c r="P310" s="21"/>
      <c r="Q310" s="21"/>
      <c r="R310" s="21"/>
      <c r="S310" s="21"/>
      <c r="T310" s="21"/>
      <c r="U310" s="21"/>
    </row>
    <row r="311" spans="1:21">
      <c r="A311" s="21"/>
      <c r="B311" s="21"/>
      <c r="C311" s="21"/>
      <c r="D311" s="21"/>
      <c r="E311" s="21"/>
      <c r="F311" s="21"/>
      <c r="G311" s="21"/>
      <c r="H311" s="21"/>
      <c r="I311" s="21"/>
      <c r="J311" s="21"/>
      <c r="K311" s="21"/>
      <c r="L311" s="21"/>
      <c r="M311" s="21"/>
      <c r="N311" s="21"/>
      <c r="O311" s="21"/>
      <c r="P311" s="21"/>
      <c r="Q311" s="21"/>
      <c r="R311" s="21"/>
      <c r="S311" s="21"/>
      <c r="T311" s="21"/>
      <c r="U311" s="21"/>
    </row>
    <row r="312" spans="1:21">
      <c r="A312" s="21"/>
      <c r="B312" s="21"/>
      <c r="C312" s="21"/>
      <c r="D312" s="21"/>
      <c r="E312" s="21"/>
      <c r="F312" s="21"/>
      <c r="G312" s="21"/>
      <c r="H312" s="21"/>
      <c r="I312" s="21"/>
      <c r="J312" s="21"/>
      <c r="K312" s="21"/>
      <c r="L312" s="21"/>
      <c r="M312" s="21"/>
      <c r="N312" s="21"/>
      <c r="O312" s="21"/>
      <c r="P312" s="21"/>
      <c r="Q312" s="21"/>
      <c r="R312" s="21"/>
      <c r="S312" s="21"/>
      <c r="T312" s="21"/>
      <c r="U312" s="21"/>
    </row>
    <row r="313" spans="1:21">
      <c r="A313" s="21"/>
      <c r="B313" s="21"/>
      <c r="C313" s="21"/>
      <c r="D313" s="21"/>
      <c r="E313" s="21"/>
      <c r="F313" s="21"/>
      <c r="G313" s="21"/>
      <c r="H313" s="21"/>
      <c r="I313" s="21"/>
      <c r="J313" s="21"/>
      <c r="K313" s="21"/>
      <c r="L313" s="21"/>
      <c r="M313" s="21"/>
      <c r="N313" s="21"/>
      <c r="O313" s="21"/>
      <c r="P313" s="21"/>
      <c r="Q313" s="21"/>
      <c r="R313" s="21"/>
      <c r="S313" s="21"/>
      <c r="T313" s="21"/>
      <c r="U313" s="21"/>
    </row>
    <row r="314" spans="1:21">
      <c r="A314" s="21"/>
      <c r="B314" s="21"/>
      <c r="C314" s="21"/>
      <c r="D314" s="21"/>
      <c r="E314" s="21"/>
      <c r="F314" s="21"/>
      <c r="G314" s="21"/>
      <c r="H314" s="21"/>
      <c r="I314" s="21"/>
      <c r="J314" s="21"/>
      <c r="K314" s="21"/>
      <c r="L314" s="21"/>
      <c r="M314" s="21"/>
      <c r="N314" s="21"/>
      <c r="O314" s="21"/>
      <c r="P314" s="21"/>
      <c r="Q314" s="21"/>
      <c r="R314" s="21"/>
      <c r="S314" s="21"/>
      <c r="T314" s="21"/>
      <c r="U314" s="21"/>
    </row>
    <row r="315" spans="1:21">
      <c r="A315" s="21"/>
      <c r="B315" s="21"/>
      <c r="C315" s="21"/>
      <c r="D315" s="21"/>
      <c r="E315" s="21"/>
      <c r="F315" s="21"/>
      <c r="G315" s="21"/>
      <c r="H315" s="21"/>
      <c r="I315" s="21"/>
      <c r="J315" s="21"/>
      <c r="K315" s="21"/>
      <c r="L315" s="21"/>
      <c r="M315" s="21"/>
      <c r="N315" s="21"/>
      <c r="O315" s="21"/>
      <c r="P315" s="21"/>
      <c r="Q315" s="21"/>
      <c r="R315" s="21"/>
      <c r="S315" s="21"/>
      <c r="T315" s="21"/>
      <c r="U315" s="21"/>
    </row>
    <row r="316" spans="1:21">
      <c r="A316" s="21"/>
      <c r="B316" s="21"/>
      <c r="C316" s="21"/>
      <c r="D316" s="21"/>
      <c r="E316" s="21"/>
      <c r="F316" s="21"/>
      <c r="G316" s="21"/>
      <c r="H316" s="21"/>
      <c r="I316" s="21"/>
      <c r="J316" s="21"/>
      <c r="K316" s="21"/>
      <c r="L316" s="21"/>
      <c r="M316" s="21"/>
      <c r="N316" s="21"/>
      <c r="O316" s="21"/>
      <c r="P316" s="21"/>
      <c r="Q316" s="21"/>
      <c r="R316" s="21"/>
      <c r="S316" s="21"/>
      <c r="T316" s="21"/>
      <c r="U316" s="21"/>
    </row>
    <row r="317" spans="1:21">
      <c r="A317" s="21"/>
      <c r="B317" s="21"/>
      <c r="C317" s="21"/>
      <c r="D317" s="21"/>
      <c r="E317" s="21"/>
      <c r="F317" s="21"/>
      <c r="G317" s="21"/>
      <c r="H317" s="21"/>
      <c r="I317" s="21"/>
      <c r="J317" s="21"/>
      <c r="K317" s="21"/>
      <c r="L317" s="21"/>
      <c r="M317" s="21"/>
      <c r="N317" s="21"/>
      <c r="O317" s="21"/>
      <c r="P317" s="21"/>
      <c r="Q317" s="21"/>
      <c r="R317" s="21"/>
      <c r="S317" s="21"/>
      <c r="T317" s="21"/>
      <c r="U317" s="21"/>
    </row>
    <row r="318" spans="1:21">
      <c r="A318" s="21"/>
      <c r="B318" s="21"/>
      <c r="C318" s="21"/>
      <c r="D318" s="21"/>
      <c r="E318" s="21"/>
      <c r="F318" s="21"/>
      <c r="G318" s="21"/>
      <c r="H318" s="21"/>
      <c r="I318" s="21"/>
      <c r="J318" s="21"/>
      <c r="K318" s="21"/>
      <c r="L318" s="21"/>
      <c r="M318" s="21"/>
      <c r="N318" s="21"/>
      <c r="O318" s="21"/>
      <c r="P318" s="21"/>
      <c r="Q318" s="21"/>
      <c r="R318" s="21"/>
      <c r="S318" s="21"/>
      <c r="T318" s="21"/>
      <c r="U318" s="21"/>
    </row>
    <row r="319" spans="1:21">
      <c r="A319" s="21"/>
      <c r="B319" s="21"/>
      <c r="C319" s="21"/>
      <c r="D319" s="21"/>
      <c r="E319" s="21"/>
      <c r="F319" s="21"/>
      <c r="G319" s="21"/>
      <c r="H319" s="21"/>
      <c r="I319" s="21"/>
      <c r="J319" s="21"/>
      <c r="K319" s="21"/>
      <c r="L319" s="21"/>
      <c r="M319" s="21"/>
      <c r="N319" s="21"/>
      <c r="O319" s="21"/>
      <c r="P319" s="21"/>
      <c r="Q319" s="21"/>
      <c r="R319" s="21"/>
      <c r="S319" s="21"/>
      <c r="T319" s="21"/>
      <c r="U319" s="21"/>
    </row>
    <row r="320" spans="1:21">
      <c r="A320" s="21"/>
      <c r="B320" s="21"/>
      <c r="C320" s="21"/>
      <c r="D320" s="21"/>
      <c r="E320" s="21"/>
      <c r="F320" s="21"/>
      <c r="G320" s="21"/>
      <c r="H320" s="21"/>
      <c r="I320" s="21"/>
      <c r="J320" s="21"/>
      <c r="K320" s="21"/>
      <c r="L320" s="21"/>
      <c r="M320" s="21"/>
      <c r="N320" s="21"/>
      <c r="O320" s="21"/>
      <c r="P320" s="21"/>
      <c r="Q320" s="21"/>
      <c r="R320" s="21"/>
      <c r="S320" s="21"/>
      <c r="T320" s="21"/>
      <c r="U320" s="21"/>
    </row>
    <row r="321" spans="1:21">
      <c r="A321" s="21"/>
      <c r="B321" s="21"/>
      <c r="C321" s="21"/>
      <c r="D321" s="21"/>
      <c r="E321" s="21"/>
      <c r="F321" s="21"/>
      <c r="G321" s="21"/>
      <c r="H321" s="21"/>
      <c r="I321" s="21"/>
      <c r="J321" s="21"/>
      <c r="K321" s="21"/>
      <c r="L321" s="21"/>
      <c r="M321" s="21"/>
      <c r="N321" s="21"/>
      <c r="O321" s="21"/>
      <c r="P321" s="21"/>
      <c r="Q321" s="21"/>
      <c r="R321" s="21"/>
      <c r="S321" s="21"/>
      <c r="T321" s="21"/>
      <c r="U321" s="21"/>
    </row>
    <row r="322" spans="1:21">
      <c r="A322" s="21"/>
      <c r="B322" s="21"/>
      <c r="C322" s="21"/>
      <c r="D322" s="21"/>
      <c r="E322" s="21"/>
      <c r="F322" s="21"/>
      <c r="G322" s="21"/>
      <c r="H322" s="21"/>
      <c r="I322" s="21"/>
      <c r="J322" s="21"/>
      <c r="K322" s="21"/>
      <c r="L322" s="21"/>
      <c r="M322" s="21"/>
      <c r="N322" s="21"/>
      <c r="O322" s="21"/>
      <c r="P322" s="21"/>
      <c r="Q322" s="21"/>
      <c r="R322" s="21"/>
      <c r="S322" s="21"/>
      <c r="T322" s="21"/>
      <c r="U322" s="21"/>
    </row>
    <row r="323" spans="1:21">
      <c r="A323" s="21"/>
      <c r="B323" s="21"/>
      <c r="C323" s="21"/>
      <c r="D323" s="21"/>
      <c r="E323" s="21"/>
      <c r="F323" s="21"/>
      <c r="G323" s="21"/>
      <c r="H323" s="21"/>
      <c r="I323" s="21"/>
      <c r="J323" s="21"/>
      <c r="K323" s="21"/>
      <c r="L323" s="21"/>
      <c r="M323" s="21"/>
      <c r="N323" s="21"/>
      <c r="O323" s="21"/>
      <c r="P323" s="21"/>
      <c r="Q323" s="21"/>
      <c r="R323" s="21"/>
      <c r="S323" s="21"/>
      <c r="T323" s="21"/>
      <c r="U323" s="21"/>
    </row>
    <row r="324" spans="1:21">
      <c r="A324" s="21"/>
      <c r="B324" s="21"/>
      <c r="C324" s="21"/>
      <c r="D324" s="21"/>
      <c r="E324" s="21"/>
      <c r="F324" s="21"/>
      <c r="G324" s="21"/>
      <c r="H324" s="21"/>
      <c r="I324" s="21"/>
      <c r="J324" s="21"/>
      <c r="K324" s="21"/>
      <c r="L324" s="21"/>
      <c r="M324" s="21"/>
      <c r="N324" s="21"/>
      <c r="O324" s="21"/>
      <c r="P324" s="21"/>
      <c r="Q324" s="21"/>
      <c r="R324" s="21"/>
      <c r="S324" s="21"/>
      <c r="T324" s="21"/>
      <c r="U324" s="21"/>
    </row>
    <row r="325" spans="1:21">
      <c r="A325" s="21"/>
      <c r="B325" s="21"/>
      <c r="C325" s="21"/>
      <c r="D325" s="21"/>
      <c r="E325" s="21"/>
      <c r="F325" s="21"/>
      <c r="G325" s="21"/>
      <c r="H325" s="21"/>
      <c r="I325" s="21"/>
      <c r="J325" s="21"/>
      <c r="K325" s="21"/>
      <c r="L325" s="21"/>
      <c r="M325" s="21"/>
      <c r="N325" s="21"/>
      <c r="O325" s="21"/>
      <c r="P325" s="21"/>
      <c r="Q325" s="21"/>
      <c r="R325" s="21"/>
      <c r="S325" s="21"/>
      <c r="T325" s="21"/>
      <c r="U325" s="21"/>
    </row>
    <row r="326" spans="1:21">
      <c r="A326" s="21"/>
      <c r="B326" s="21"/>
      <c r="C326" s="21"/>
      <c r="D326" s="21"/>
      <c r="E326" s="21"/>
      <c r="F326" s="21"/>
      <c r="G326" s="21"/>
      <c r="H326" s="21"/>
      <c r="I326" s="21"/>
      <c r="J326" s="21"/>
      <c r="K326" s="21"/>
      <c r="L326" s="21"/>
      <c r="M326" s="21"/>
      <c r="N326" s="21"/>
      <c r="O326" s="21"/>
      <c r="P326" s="21"/>
      <c r="Q326" s="21"/>
      <c r="R326" s="21"/>
      <c r="S326" s="21"/>
      <c r="T326" s="21"/>
      <c r="U326" s="21"/>
    </row>
    <row r="327" spans="1:21">
      <c r="A327" s="21"/>
      <c r="B327" s="21"/>
      <c r="C327" s="21"/>
      <c r="D327" s="21"/>
      <c r="E327" s="21"/>
      <c r="F327" s="21"/>
      <c r="G327" s="21"/>
      <c r="H327" s="21"/>
      <c r="I327" s="21"/>
      <c r="J327" s="21"/>
      <c r="K327" s="21"/>
      <c r="L327" s="21"/>
      <c r="M327" s="21"/>
      <c r="N327" s="21"/>
      <c r="O327" s="21"/>
      <c r="P327" s="21"/>
      <c r="Q327" s="21"/>
      <c r="R327" s="21"/>
      <c r="S327" s="21"/>
      <c r="T327" s="21"/>
      <c r="U327" s="21"/>
    </row>
    <row r="328" spans="1:21">
      <c r="A328" s="21"/>
      <c r="B328" s="21"/>
      <c r="C328" s="21"/>
      <c r="D328" s="21"/>
      <c r="E328" s="21"/>
      <c r="F328" s="21"/>
      <c r="G328" s="21"/>
      <c r="H328" s="21"/>
      <c r="I328" s="21"/>
      <c r="J328" s="21"/>
      <c r="K328" s="21"/>
      <c r="L328" s="21"/>
      <c r="M328" s="21"/>
      <c r="N328" s="21"/>
      <c r="O328" s="21"/>
      <c r="P328" s="21"/>
      <c r="Q328" s="21"/>
      <c r="R328" s="21"/>
      <c r="S328" s="21"/>
      <c r="T328" s="21"/>
      <c r="U328" s="21"/>
    </row>
    <row r="329" spans="1:21">
      <c r="A329" s="21"/>
      <c r="B329" s="21"/>
      <c r="C329" s="21"/>
      <c r="D329" s="21"/>
      <c r="E329" s="21"/>
      <c r="F329" s="21"/>
      <c r="G329" s="21"/>
      <c r="H329" s="21"/>
      <c r="I329" s="21"/>
      <c r="J329" s="21"/>
      <c r="K329" s="21"/>
      <c r="L329" s="21"/>
      <c r="M329" s="21"/>
      <c r="N329" s="21"/>
      <c r="O329" s="21"/>
      <c r="P329" s="21"/>
      <c r="Q329" s="21"/>
      <c r="R329" s="21"/>
      <c r="S329" s="21"/>
      <c r="T329" s="21"/>
      <c r="U329" s="21"/>
    </row>
    <row r="330" spans="1:21">
      <c r="A330" s="21"/>
      <c r="B330" s="21"/>
      <c r="C330" s="21"/>
      <c r="D330" s="21"/>
      <c r="E330" s="21"/>
      <c r="F330" s="21"/>
      <c r="G330" s="21"/>
      <c r="H330" s="21"/>
      <c r="I330" s="21"/>
      <c r="J330" s="21"/>
      <c r="K330" s="21"/>
      <c r="L330" s="21"/>
      <c r="M330" s="21"/>
      <c r="N330" s="21"/>
      <c r="O330" s="21"/>
      <c r="P330" s="21"/>
      <c r="Q330" s="21"/>
      <c r="R330" s="21"/>
      <c r="S330" s="21"/>
      <c r="T330" s="21"/>
      <c r="U330" s="21"/>
    </row>
    <row r="331" spans="1:21">
      <c r="A331" s="21"/>
      <c r="B331" s="21"/>
      <c r="C331" s="21"/>
      <c r="D331" s="21"/>
      <c r="E331" s="21"/>
      <c r="F331" s="21"/>
      <c r="G331" s="21"/>
      <c r="H331" s="21"/>
      <c r="I331" s="21"/>
      <c r="J331" s="21"/>
      <c r="K331" s="21"/>
      <c r="L331" s="21"/>
      <c r="M331" s="21"/>
      <c r="N331" s="21"/>
      <c r="O331" s="21"/>
      <c r="P331" s="21"/>
      <c r="Q331" s="21"/>
      <c r="R331" s="21"/>
      <c r="S331" s="21"/>
      <c r="T331" s="21"/>
      <c r="U331" s="21"/>
    </row>
    <row r="332" spans="1:21">
      <c r="A332" s="21"/>
      <c r="B332" s="21"/>
      <c r="C332" s="21"/>
      <c r="D332" s="21"/>
      <c r="E332" s="21"/>
      <c r="F332" s="21"/>
      <c r="G332" s="21"/>
      <c r="H332" s="21"/>
      <c r="I332" s="21"/>
      <c r="J332" s="21"/>
      <c r="K332" s="21"/>
      <c r="L332" s="21"/>
      <c r="M332" s="21"/>
      <c r="N332" s="21"/>
      <c r="O332" s="21"/>
      <c r="P332" s="21"/>
      <c r="Q332" s="21"/>
      <c r="R332" s="21"/>
      <c r="S332" s="21"/>
      <c r="T332" s="21"/>
      <c r="U332" s="21"/>
    </row>
    <row r="333" spans="1:21">
      <c r="A333" s="21"/>
      <c r="B333" s="21"/>
      <c r="C333" s="21"/>
      <c r="D333" s="21"/>
      <c r="E333" s="21"/>
      <c r="F333" s="21"/>
      <c r="G333" s="21"/>
      <c r="H333" s="21"/>
      <c r="I333" s="21"/>
      <c r="J333" s="21"/>
      <c r="K333" s="21"/>
      <c r="L333" s="21"/>
      <c r="M333" s="21"/>
      <c r="N333" s="21"/>
      <c r="O333" s="21"/>
      <c r="P333" s="21"/>
      <c r="Q333" s="21"/>
      <c r="R333" s="21"/>
      <c r="S333" s="21"/>
      <c r="T333" s="21"/>
      <c r="U333" s="21"/>
    </row>
    <row r="334" spans="1:21">
      <c r="A334" s="21"/>
      <c r="B334" s="21"/>
      <c r="C334" s="21"/>
      <c r="D334" s="21"/>
      <c r="E334" s="21"/>
      <c r="F334" s="21"/>
      <c r="G334" s="21"/>
      <c r="H334" s="21"/>
      <c r="I334" s="21"/>
      <c r="J334" s="21"/>
      <c r="K334" s="21"/>
      <c r="L334" s="21"/>
      <c r="M334" s="21"/>
      <c r="N334" s="21"/>
      <c r="O334" s="21"/>
      <c r="P334" s="21"/>
      <c r="Q334" s="21"/>
      <c r="R334" s="21"/>
      <c r="S334" s="21"/>
      <c r="T334" s="21"/>
      <c r="U334" s="21"/>
    </row>
    <row r="335" spans="1:21">
      <c r="A335" s="21"/>
      <c r="B335" s="21"/>
      <c r="C335" s="21"/>
      <c r="D335" s="21"/>
      <c r="E335" s="21"/>
      <c r="F335" s="21"/>
      <c r="G335" s="21"/>
      <c r="H335" s="21"/>
      <c r="I335" s="21"/>
      <c r="J335" s="21"/>
      <c r="K335" s="21"/>
      <c r="L335" s="21"/>
      <c r="M335" s="21"/>
      <c r="N335" s="21"/>
      <c r="O335" s="21"/>
      <c r="P335" s="21"/>
      <c r="Q335" s="21"/>
      <c r="R335" s="21"/>
      <c r="S335" s="21"/>
      <c r="T335" s="21"/>
      <c r="U335" s="21"/>
    </row>
    <row r="336" spans="1:21">
      <c r="A336" s="21"/>
      <c r="B336" s="21"/>
      <c r="C336" s="21"/>
      <c r="D336" s="21"/>
      <c r="E336" s="21"/>
      <c r="F336" s="21"/>
      <c r="G336" s="21"/>
      <c r="H336" s="21"/>
      <c r="I336" s="21"/>
      <c r="J336" s="21"/>
      <c r="K336" s="21"/>
      <c r="L336" s="21"/>
      <c r="M336" s="21"/>
      <c r="N336" s="21"/>
      <c r="O336" s="21"/>
      <c r="P336" s="21"/>
      <c r="Q336" s="21"/>
      <c r="R336" s="21"/>
      <c r="S336" s="21"/>
      <c r="T336" s="21"/>
      <c r="U336" s="21"/>
    </row>
    <row r="337" spans="1:21">
      <c r="A337" s="21"/>
      <c r="B337" s="21"/>
      <c r="C337" s="21"/>
      <c r="D337" s="21"/>
      <c r="E337" s="21"/>
      <c r="F337" s="21"/>
      <c r="G337" s="21"/>
      <c r="H337" s="21"/>
      <c r="I337" s="21"/>
      <c r="J337" s="21"/>
      <c r="K337" s="21"/>
      <c r="L337" s="21"/>
      <c r="M337" s="21"/>
      <c r="N337" s="21"/>
      <c r="O337" s="21"/>
      <c r="P337" s="21"/>
      <c r="Q337" s="21"/>
      <c r="R337" s="21"/>
      <c r="S337" s="21"/>
      <c r="T337" s="21"/>
      <c r="U337" s="21"/>
    </row>
    <row r="338" spans="1:21">
      <c r="A338" s="21"/>
      <c r="B338" s="21"/>
      <c r="C338" s="21"/>
      <c r="D338" s="21"/>
      <c r="E338" s="21"/>
      <c r="F338" s="21"/>
      <c r="G338" s="21"/>
      <c r="H338" s="21"/>
      <c r="I338" s="21"/>
      <c r="J338" s="21"/>
      <c r="K338" s="21"/>
      <c r="L338" s="21"/>
      <c r="M338" s="21"/>
      <c r="N338" s="21"/>
      <c r="O338" s="21"/>
      <c r="P338" s="21"/>
      <c r="Q338" s="21"/>
      <c r="R338" s="21"/>
      <c r="S338" s="21"/>
      <c r="T338" s="21"/>
      <c r="U338" s="21"/>
    </row>
    <row r="339" spans="1:21">
      <c r="A339" s="21"/>
      <c r="B339" s="21"/>
      <c r="C339" s="21"/>
      <c r="D339" s="21"/>
      <c r="E339" s="21"/>
      <c r="F339" s="21"/>
      <c r="G339" s="21"/>
      <c r="H339" s="21"/>
      <c r="I339" s="21"/>
      <c r="J339" s="21"/>
      <c r="K339" s="21"/>
      <c r="L339" s="21"/>
      <c r="M339" s="21"/>
      <c r="N339" s="21"/>
      <c r="O339" s="21"/>
      <c r="P339" s="21"/>
      <c r="Q339" s="21"/>
      <c r="R339" s="21"/>
      <c r="S339" s="21"/>
      <c r="T339" s="21"/>
      <c r="U339" s="21"/>
    </row>
    <row r="340" spans="1:21">
      <c r="A340" s="21"/>
      <c r="B340" s="21"/>
      <c r="C340" s="21"/>
      <c r="D340" s="21"/>
      <c r="E340" s="21"/>
      <c r="F340" s="21"/>
      <c r="G340" s="21"/>
      <c r="H340" s="21"/>
      <c r="I340" s="21"/>
      <c r="J340" s="21"/>
      <c r="K340" s="21"/>
      <c r="L340" s="21"/>
      <c r="M340" s="21"/>
      <c r="N340" s="21"/>
      <c r="O340" s="21"/>
      <c r="P340" s="21"/>
      <c r="Q340" s="21"/>
      <c r="R340" s="21"/>
      <c r="S340" s="21"/>
      <c r="T340" s="21"/>
      <c r="U340" s="21"/>
    </row>
    <row r="341" spans="1:21">
      <c r="A341" s="21"/>
      <c r="B341" s="21"/>
      <c r="C341" s="21"/>
      <c r="D341" s="21"/>
      <c r="E341" s="21"/>
      <c r="F341" s="21"/>
      <c r="G341" s="21"/>
      <c r="H341" s="21"/>
      <c r="I341" s="21"/>
      <c r="J341" s="21"/>
      <c r="K341" s="21"/>
      <c r="L341" s="21"/>
      <c r="M341" s="21"/>
      <c r="N341" s="21"/>
      <c r="O341" s="21"/>
      <c r="P341" s="21"/>
      <c r="Q341" s="21"/>
      <c r="R341" s="21"/>
      <c r="S341" s="21"/>
      <c r="T341" s="21"/>
      <c r="U341" s="21"/>
    </row>
    <row r="342" spans="1:21">
      <c r="A342" s="21"/>
      <c r="B342" s="21"/>
      <c r="C342" s="21"/>
      <c r="D342" s="21"/>
      <c r="E342" s="21"/>
      <c r="F342" s="21"/>
      <c r="G342" s="21"/>
      <c r="H342" s="21"/>
      <c r="I342" s="21"/>
      <c r="J342" s="21"/>
      <c r="K342" s="21"/>
      <c r="L342" s="21"/>
      <c r="M342" s="21"/>
      <c r="N342" s="21"/>
      <c r="O342" s="21"/>
      <c r="P342" s="21"/>
      <c r="Q342" s="21"/>
      <c r="R342" s="21"/>
      <c r="S342" s="21"/>
      <c r="T342" s="21"/>
      <c r="U342" s="21"/>
    </row>
    <row r="343" spans="1:21">
      <c r="A343" s="21"/>
      <c r="B343" s="21"/>
      <c r="C343" s="21"/>
      <c r="D343" s="21"/>
      <c r="E343" s="21"/>
      <c r="F343" s="21"/>
      <c r="G343" s="21"/>
      <c r="H343" s="21"/>
      <c r="I343" s="21"/>
      <c r="J343" s="21"/>
      <c r="K343" s="21"/>
      <c r="L343" s="21"/>
      <c r="M343" s="21"/>
      <c r="N343" s="21"/>
      <c r="O343" s="21"/>
      <c r="P343" s="21"/>
      <c r="Q343" s="21"/>
      <c r="R343" s="21"/>
      <c r="S343" s="21"/>
      <c r="T343" s="21"/>
      <c r="U343" s="21"/>
    </row>
    <row r="344" spans="1:21">
      <c r="A344" s="21"/>
      <c r="B344" s="21"/>
      <c r="C344" s="21"/>
      <c r="D344" s="21"/>
      <c r="E344" s="21"/>
      <c r="F344" s="21"/>
      <c r="G344" s="21"/>
      <c r="H344" s="21"/>
      <c r="I344" s="21"/>
      <c r="J344" s="21"/>
      <c r="K344" s="21"/>
      <c r="L344" s="21"/>
      <c r="M344" s="21"/>
      <c r="N344" s="21"/>
      <c r="O344" s="21"/>
      <c r="P344" s="21"/>
      <c r="Q344" s="21"/>
      <c r="R344" s="21"/>
      <c r="S344" s="21"/>
      <c r="T344" s="21"/>
      <c r="U344" s="21"/>
    </row>
    <row r="345" spans="1:21">
      <c r="A345" s="21"/>
      <c r="B345" s="21"/>
      <c r="C345" s="21"/>
      <c r="D345" s="21"/>
      <c r="E345" s="21"/>
      <c r="F345" s="21"/>
      <c r="G345" s="21"/>
      <c r="H345" s="21"/>
      <c r="I345" s="21"/>
      <c r="J345" s="21"/>
      <c r="K345" s="21"/>
      <c r="L345" s="21"/>
      <c r="M345" s="21"/>
      <c r="N345" s="21"/>
      <c r="O345" s="21"/>
      <c r="P345" s="21"/>
      <c r="Q345" s="21"/>
      <c r="R345" s="21"/>
      <c r="S345" s="21"/>
      <c r="T345" s="21"/>
      <c r="U345" s="21"/>
    </row>
    <row r="346" spans="1:21">
      <c r="A346" s="21"/>
      <c r="B346" s="21"/>
      <c r="C346" s="21"/>
      <c r="D346" s="21"/>
      <c r="E346" s="21"/>
      <c r="F346" s="21"/>
      <c r="G346" s="21"/>
      <c r="H346" s="21"/>
      <c r="I346" s="21"/>
      <c r="J346" s="21"/>
      <c r="K346" s="21"/>
      <c r="L346" s="21"/>
      <c r="M346" s="21"/>
      <c r="N346" s="21"/>
      <c r="O346" s="21"/>
      <c r="P346" s="21"/>
      <c r="Q346" s="21"/>
      <c r="R346" s="21"/>
      <c r="S346" s="21"/>
      <c r="T346" s="21"/>
      <c r="U346" s="21"/>
    </row>
    <row r="347" spans="1:21">
      <c r="A347" s="21"/>
      <c r="B347" s="21"/>
      <c r="C347" s="21"/>
      <c r="D347" s="21"/>
      <c r="E347" s="21"/>
      <c r="F347" s="21"/>
      <c r="G347" s="21"/>
      <c r="H347" s="21"/>
      <c r="I347" s="21"/>
      <c r="J347" s="21"/>
      <c r="K347" s="21"/>
      <c r="L347" s="21"/>
      <c r="M347" s="21"/>
      <c r="N347" s="21"/>
      <c r="O347" s="21"/>
      <c r="P347" s="21"/>
      <c r="Q347" s="21"/>
      <c r="R347" s="21"/>
      <c r="S347" s="21"/>
      <c r="T347" s="21"/>
      <c r="U347" s="21"/>
    </row>
    <row r="348" spans="1:21">
      <c r="A348" s="21"/>
      <c r="B348" s="21"/>
      <c r="C348" s="21"/>
      <c r="D348" s="21"/>
      <c r="E348" s="21"/>
      <c r="F348" s="21"/>
      <c r="G348" s="21"/>
      <c r="H348" s="21"/>
      <c r="I348" s="21"/>
      <c r="J348" s="21"/>
      <c r="K348" s="21"/>
      <c r="L348" s="21"/>
      <c r="M348" s="21"/>
      <c r="N348" s="21"/>
      <c r="O348" s="21"/>
      <c r="P348" s="21"/>
      <c r="Q348" s="21"/>
      <c r="R348" s="21"/>
      <c r="S348" s="21"/>
      <c r="T348" s="21"/>
      <c r="U348" s="21"/>
    </row>
    <row r="349" spans="1:21">
      <c r="A349" s="21"/>
      <c r="B349" s="21"/>
      <c r="C349" s="21"/>
      <c r="D349" s="21"/>
      <c r="E349" s="21"/>
      <c r="F349" s="21"/>
      <c r="G349" s="21"/>
      <c r="H349" s="21"/>
      <c r="I349" s="21"/>
      <c r="J349" s="21"/>
      <c r="K349" s="21"/>
      <c r="L349" s="21"/>
      <c r="M349" s="21"/>
      <c r="N349" s="21"/>
      <c r="O349" s="21"/>
      <c r="P349" s="21"/>
      <c r="Q349" s="21"/>
      <c r="R349" s="21"/>
      <c r="S349" s="21"/>
      <c r="T349" s="21"/>
      <c r="U349" s="21"/>
    </row>
    <row r="350" spans="1:21">
      <c r="A350" s="21"/>
      <c r="B350" s="21"/>
      <c r="C350" s="21"/>
      <c r="D350" s="21"/>
      <c r="E350" s="21"/>
      <c r="F350" s="21"/>
      <c r="G350" s="21"/>
      <c r="H350" s="21"/>
      <c r="I350" s="21"/>
      <c r="J350" s="21"/>
      <c r="K350" s="21"/>
      <c r="L350" s="21"/>
      <c r="M350" s="21"/>
      <c r="N350" s="21"/>
      <c r="O350" s="21"/>
      <c r="P350" s="21"/>
      <c r="Q350" s="21"/>
      <c r="R350" s="21"/>
      <c r="S350" s="21"/>
      <c r="T350" s="21"/>
      <c r="U350" s="21"/>
    </row>
    <row r="351" spans="1:21">
      <c r="A351" s="21"/>
      <c r="B351" s="21"/>
      <c r="C351" s="21"/>
      <c r="D351" s="21"/>
      <c r="E351" s="21"/>
      <c r="F351" s="21"/>
      <c r="G351" s="21"/>
      <c r="H351" s="21"/>
      <c r="I351" s="21"/>
      <c r="J351" s="21"/>
      <c r="K351" s="21"/>
      <c r="L351" s="21"/>
      <c r="M351" s="21"/>
      <c r="N351" s="21"/>
      <c r="O351" s="21"/>
      <c r="P351" s="21"/>
      <c r="Q351" s="21"/>
      <c r="R351" s="21"/>
      <c r="S351" s="21"/>
      <c r="T351" s="21"/>
      <c r="U351" s="21"/>
    </row>
    <row r="352" spans="1:21">
      <c r="A352" s="21"/>
      <c r="B352" s="21"/>
      <c r="C352" s="21"/>
      <c r="D352" s="21"/>
      <c r="E352" s="21"/>
      <c r="F352" s="21"/>
      <c r="G352" s="21"/>
      <c r="H352" s="21"/>
      <c r="I352" s="21"/>
      <c r="J352" s="21"/>
      <c r="K352" s="21"/>
      <c r="L352" s="21"/>
      <c r="M352" s="21"/>
      <c r="N352" s="21"/>
      <c r="O352" s="21"/>
      <c r="P352" s="21"/>
      <c r="Q352" s="21"/>
      <c r="R352" s="21"/>
      <c r="S352" s="21"/>
      <c r="T352" s="21"/>
      <c r="U352" s="21"/>
    </row>
    <row r="353" spans="1:21">
      <c r="A353" s="21"/>
      <c r="B353" s="21"/>
      <c r="C353" s="21"/>
      <c r="D353" s="21"/>
      <c r="E353" s="21"/>
      <c r="F353" s="21"/>
      <c r="G353" s="21"/>
      <c r="H353" s="21"/>
      <c r="I353" s="21"/>
      <c r="J353" s="21"/>
      <c r="K353" s="21"/>
      <c r="L353" s="21"/>
      <c r="M353" s="21"/>
      <c r="N353" s="21"/>
      <c r="O353" s="21"/>
      <c r="P353" s="21"/>
      <c r="Q353" s="21"/>
      <c r="R353" s="21"/>
      <c r="S353" s="21"/>
      <c r="T353" s="21"/>
      <c r="U353" s="21"/>
    </row>
    <row r="354" spans="1:21">
      <c r="A354" s="21"/>
      <c r="B354" s="21"/>
      <c r="C354" s="21"/>
      <c r="D354" s="21"/>
      <c r="E354" s="21"/>
      <c r="F354" s="21"/>
      <c r="G354" s="21"/>
      <c r="H354" s="21"/>
      <c r="I354" s="21"/>
      <c r="J354" s="21"/>
      <c r="K354" s="21"/>
      <c r="L354" s="21"/>
      <c r="M354" s="21"/>
      <c r="N354" s="21"/>
      <c r="O354" s="21"/>
      <c r="P354" s="21"/>
      <c r="Q354" s="21"/>
      <c r="R354" s="21"/>
      <c r="S354" s="21"/>
      <c r="T354" s="21"/>
      <c r="U354" s="21"/>
    </row>
    <row r="355" spans="1:21">
      <c r="A355" s="21"/>
      <c r="B355" s="21"/>
      <c r="C355" s="21"/>
      <c r="D355" s="21"/>
      <c r="E355" s="21"/>
      <c r="F355" s="21"/>
      <c r="G355" s="21"/>
      <c r="H355" s="21"/>
      <c r="I355" s="21"/>
      <c r="J355" s="21"/>
      <c r="K355" s="21"/>
      <c r="L355" s="21"/>
      <c r="M355" s="21"/>
      <c r="N355" s="21"/>
      <c r="O355" s="21"/>
      <c r="P355" s="21"/>
      <c r="Q355" s="21"/>
      <c r="R355" s="21"/>
      <c r="S355" s="21"/>
      <c r="T355" s="21"/>
      <c r="U355" s="21"/>
    </row>
    <row r="356" spans="1:21">
      <c r="A356" s="21"/>
      <c r="B356" s="21"/>
      <c r="C356" s="21"/>
      <c r="D356" s="21"/>
      <c r="E356" s="21"/>
      <c r="F356" s="21"/>
      <c r="G356" s="21"/>
      <c r="H356" s="21"/>
      <c r="I356" s="21"/>
      <c r="J356" s="21"/>
      <c r="K356" s="21"/>
      <c r="L356" s="21"/>
      <c r="M356" s="21"/>
      <c r="N356" s="21"/>
      <c r="O356" s="21"/>
      <c r="P356" s="21"/>
      <c r="Q356" s="21"/>
      <c r="R356" s="21"/>
      <c r="S356" s="21"/>
      <c r="T356" s="21"/>
      <c r="U356" s="21"/>
    </row>
    <row r="357" spans="1:21">
      <c r="A357" s="21"/>
      <c r="B357" s="21"/>
      <c r="C357" s="21"/>
      <c r="D357" s="21"/>
      <c r="E357" s="21"/>
      <c r="F357" s="21"/>
      <c r="G357" s="21"/>
      <c r="H357" s="21"/>
      <c r="I357" s="21"/>
      <c r="J357" s="21"/>
      <c r="K357" s="21"/>
      <c r="L357" s="21"/>
      <c r="M357" s="21"/>
      <c r="N357" s="21"/>
      <c r="O357" s="21"/>
      <c r="P357" s="21"/>
      <c r="Q357" s="21"/>
      <c r="R357" s="21"/>
      <c r="S357" s="21"/>
      <c r="T357" s="21"/>
      <c r="U357" s="21"/>
    </row>
    <row r="358" spans="1:21">
      <c r="A358" s="21"/>
      <c r="B358" s="21"/>
      <c r="C358" s="21"/>
      <c r="D358" s="21"/>
      <c r="E358" s="21"/>
      <c r="F358" s="21"/>
      <c r="G358" s="21"/>
      <c r="H358" s="21"/>
      <c r="I358" s="21"/>
      <c r="J358" s="21"/>
      <c r="K358" s="21"/>
      <c r="L358" s="21"/>
      <c r="M358" s="21"/>
      <c r="N358" s="21"/>
      <c r="O358" s="21"/>
      <c r="P358" s="21"/>
      <c r="Q358" s="21"/>
      <c r="R358" s="21"/>
      <c r="S358" s="21"/>
      <c r="T358" s="21"/>
      <c r="U358" s="21"/>
    </row>
    <row r="359" spans="1:21">
      <c r="A359" s="21"/>
      <c r="B359" s="21"/>
      <c r="C359" s="21"/>
      <c r="D359" s="21"/>
      <c r="E359" s="21"/>
      <c r="F359" s="21"/>
      <c r="G359" s="21"/>
      <c r="H359" s="21"/>
      <c r="I359" s="21"/>
      <c r="J359" s="21"/>
      <c r="K359" s="21"/>
      <c r="L359" s="21"/>
      <c r="M359" s="21"/>
      <c r="N359" s="21"/>
      <c r="O359" s="21"/>
      <c r="P359" s="21"/>
      <c r="Q359" s="21"/>
      <c r="R359" s="21"/>
      <c r="S359" s="21"/>
      <c r="T359" s="21"/>
      <c r="U359" s="21"/>
    </row>
    <row r="360" spans="1:21">
      <c r="A360" s="21"/>
      <c r="B360" s="21"/>
      <c r="C360" s="21"/>
      <c r="D360" s="21"/>
      <c r="E360" s="21"/>
      <c r="F360" s="21"/>
      <c r="G360" s="21"/>
      <c r="H360" s="21"/>
      <c r="I360" s="21"/>
      <c r="J360" s="21"/>
      <c r="K360" s="21"/>
      <c r="L360" s="21"/>
      <c r="M360" s="21"/>
      <c r="N360" s="21"/>
      <c r="O360" s="21"/>
      <c r="P360" s="21"/>
      <c r="Q360" s="21"/>
      <c r="R360" s="21"/>
      <c r="S360" s="21"/>
      <c r="T360" s="21"/>
      <c r="U360" s="21"/>
    </row>
    <row r="361" spans="1:21">
      <c r="A361" s="21"/>
      <c r="B361" s="21"/>
      <c r="C361" s="21"/>
      <c r="D361" s="21"/>
      <c r="E361" s="21"/>
      <c r="F361" s="21"/>
      <c r="G361" s="21"/>
      <c r="H361" s="21"/>
      <c r="I361" s="21"/>
      <c r="J361" s="21"/>
      <c r="K361" s="21"/>
      <c r="L361" s="21"/>
      <c r="M361" s="21"/>
      <c r="N361" s="21"/>
      <c r="O361" s="21"/>
      <c r="P361" s="21"/>
      <c r="Q361" s="21"/>
      <c r="R361" s="21"/>
      <c r="S361" s="21"/>
      <c r="T361" s="21"/>
      <c r="U361" s="21"/>
    </row>
    <row r="362" spans="1:21">
      <c r="A362" s="21"/>
      <c r="B362" s="21"/>
      <c r="C362" s="21"/>
      <c r="D362" s="21"/>
      <c r="E362" s="21"/>
      <c r="F362" s="21"/>
      <c r="G362" s="21"/>
      <c r="H362" s="21"/>
      <c r="I362" s="21"/>
      <c r="J362" s="21"/>
      <c r="K362" s="21"/>
      <c r="L362" s="21"/>
      <c r="M362" s="21"/>
      <c r="N362" s="21"/>
      <c r="O362" s="21"/>
      <c r="P362" s="21"/>
      <c r="Q362" s="21"/>
      <c r="R362" s="21"/>
      <c r="S362" s="21"/>
      <c r="T362" s="21"/>
      <c r="U362" s="21"/>
    </row>
    <row r="363" spans="1:21">
      <c r="A363" s="21"/>
      <c r="B363" s="21"/>
      <c r="C363" s="21"/>
      <c r="D363" s="21"/>
      <c r="E363" s="21"/>
      <c r="F363" s="21"/>
      <c r="G363" s="21"/>
      <c r="H363" s="21"/>
      <c r="I363" s="21"/>
      <c r="J363" s="21"/>
      <c r="K363" s="21"/>
      <c r="L363" s="21"/>
      <c r="M363" s="21"/>
      <c r="N363" s="21"/>
      <c r="O363" s="21"/>
      <c r="P363" s="21"/>
      <c r="Q363" s="21"/>
      <c r="R363" s="21"/>
      <c r="S363" s="21"/>
      <c r="T363" s="21"/>
      <c r="U363" s="21"/>
    </row>
    <row r="364" spans="1:21">
      <c r="A364" s="21"/>
      <c r="B364" s="21"/>
      <c r="C364" s="21"/>
      <c r="D364" s="21"/>
      <c r="E364" s="21"/>
      <c r="F364" s="21"/>
      <c r="G364" s="21"/>
      <c r="H364" s="21"/>
      <c r="I364" s="21"/>
      <c r="J364" s="21"/>
      <c r="K364" s="21"/>
      <c r="L364" s="21"/>
      <c r="M364" s="21"/>
      <c r="N364" s="21"/>
      <c r="O364" s="21"/>
      <c r="P364" s="21"/>
      <c r="Q364" s="21"/>
      <c r="R364" s="21"/>
      <c r="S364" s="21"/>
      <c r="T364" s="21"/>
      <c r="U364" s="21"/>
    </row>
    <row r="365" spans="1:21">
      <c r="A365" s="21"/>
      <c r="B365" s="21"/>
      <c r="C365" s="21"/>
      <c r="D365" s="21"/>
      <c r="E365" s="21"/>
      <c r="F365" s="21"/>
      <c r="G365" s="21"/>
      <c r="H365" s="21"/>
      <c r="I365" s="21"/>
      <c r="J365" s="21"/>
      <c r="K365" s="21"/>
      <c r="L365" s="21"/>
      <c r="M365" s="21"/>
      <c r="N365" s="21"/>
      <c r="O365" s="21"/>
      <c r="P365" s="21"/>
      <c r="Q365" s="21"/>
      <c r="R365" s="21"/>
      <c r="S365" s="21"/>
      <c r="T365" s="21"/>
      <c r="U365" s="21"/>
    </row>
    <row r="366" spans="1:21">
      <c r="A366" s="21"/>
      <c r="B366" s="21"/>
      <c r="C366" s="21"/>
      <c r="D366" s="21"/>
      <c r="E366" s="21"/>
      <c r="F366" s="21"/>
      <c r="G366" s="21"/>
      <c r="H366" s="21"/>
      <c r="I366" s="21"/>
      <c r="J366" s="21"/>
      <c r="K366" s="21"/>
      <c r="L366" s="21"/>
      <c r="M366" s="21"/>
      <c r="N366" s="21"/>
      <c r="O366" s="21"/>
      <c r="P366" s="21"/>
      <c r="Q366" s="21"/>
      <c r="R366" s="21"/>
      <c r="S366" s="21"/>
      <c r="T366" s="21"/>
      <c r="U366" s="21"/>
    </row>
    <row r="367" spans="1:21">
      <c r="A367" s="21"/>
      <c r="B367" s="21"/>
      <c r="C367" s="21"/>
      <c r="D367" s="21"/>
      <c r="E367" s="21"/>
      <c r="F367" s="21"/>
      <c r="G367" s="21"/>
      <c r="H367" s="21"/>
      <c r="I367" s="21"/>
      <c r="J367" s="21"/>
      <c r="K367" s="21"/>
      <c r="L367" s="21"/>
      <c r="M367" s="21"/>
      <c r="N367" s="21"/>
      <c r="O367" s="21"/>
      <c r="P367" s="21"/>
      <c r="Q367" s="21"/>
      <c r="R367" s="21"/>
      <c r="S367" s="21"/>
      <c r="T367" s="21"/>
      <c r="U367" s="21"/>
    </row>
    <row r="368" spans="1:21">
      <c r="A368" s="21"/>
      <c r="B368" s="21"/>
      <c r="C368" s="21"/>
      <c r="D368" s="21"/>
      <c r="E368" s="21"/>
      <c r="F368" s="21"/>
      <c r="G368" s="21"/>
      <c r="H368" s="21"/>
      <c r="I368" s="21"/>
      <c r="J368" s="21"/>
      <c r="K368" s="21"/>
      <c r="L368" s="21"/>
      <c r="M368" s="21"/>
      <c r="N368" s="21"/>
      <c r="O368" s="21"/>
      <c r="P368" s="21"/>
      <c r="Q368" s="21"/>
      <c r="R368" s="21"/>
      <c r="S368" s="21"/>
      <c r="T368" s="21"/>
      <c r="U368" s="21"/>
    </row>
    <row r="369" spans="1:21">
      <c r="A369" s="21"/>
      <c r="B369" s="21"/>
      <c r="C369" s="21"/>
      <c r="D369" s="21"/>
      <c r="E369" s="21"/>
      <c r="F369" s="21"/>
      <c r="G369" s="21"/>
      <c r="H369" s="21"/>
      <c r="I369" s="21"/>
      <c r="J369" s="21"/>
      <c r="K369" s="21"/>
      <c r="L369" s="21"/>
      <c r="M369" s="21"/>
      <c r="N369" s="21"/>
      <c r="O369" s="21"/>
      <c r="P369" s="21"/>
      <c r="Q369" s="21"/>
      <c r="R369" s="21"/>
      <c r="S369" s="21"/>
      <c r="T369" s="21"/>
      <c r="U369" s="21"/>
    </row>
    <row r="370" spans="1:21">
      <c r="A370" s="21"/>
      <c r="B370" s="21"/>
      <c r="C370" s="21"/>
      <c r="D370" s="21"/>
      <c r="E370" s="21"/>
      <c r="F370" s="21"/>
      <c r="G370" s="21"/>
      <c r="H370" s="21"/>
      <c r="I370" s="21"/>
      <c r="J370" s="21"/>
      <c r="K370" s="21"/>
      <c r="L370" s="21"/>
      <c r="M370" s="21"/>
      <c r="N370" s="21"/>
      <c r="O370" s="21"/>
      <c r="P370" s="21"/>
      <c r="Q370" s="21"/>
      <c r="R370" s="21"/>
      <c r="S370" s="21"/>
      <c r="T370" s="21"/>
      <c r="U370" s="21"/>
    </row>
    <row r="371" spans="1:21">
      <c r="A371" s="21"/>
      <c r="B371" s="21"/>
      <c r="C371" s="21"/>
      <c r="D371" s="21"/>
      <c r="E371" s="21"/>
      <c r="F371" s="21"/>
      <c r="G371" s="21"/>
      <c r="H371" s="21"/>
      <c r="I371" s="21"/>
      <c r="J371" s="21"/>
      <c r="K371" s="21"/>
      <c r="L371" s="21"/>
      <c r="M371" s="21"/>
      <c r="N371" s="21"/>
      <c r="O371" s="21"/>
      <c r="P371" s="21"/>
      <c r="Q371" s="21"/>
      <c r="R371" s="21"/>
      <c r="S371" s="21"/>
      <c r="T371" s="21"/>
      <c r="U371" s="21"/>
    </row>
    <row r="372" spans="1:21">
      <c r="A372" s="21"/>
      <c r="B372" s="21"/>
      <c r="C372" s="21"/>
      <c r="D372" s="21"/>
      <c r="E372" s="21"/>
      <c r="F372" s="21"/>
      <c r="G372" s="21"/>
      <c r="H372" s="21"/>
      <c r="I372" s="21"/>
      <c r="J372" s="21"/>
      <c r="K372" s="21"/>
      <c r="L372" s="21"/>
      <c r="M372" s="21"/>
      <c r="N372" s="21"/>
      <c r="O372" s="21"/>
      <c r="P372" s="21"/>
      <c r="Q372" s="21"/>
      <c r="R372" s="21"/>
      <c r="S372" s="21"/>
      <c r="T372" s="21"/>
      <c r="U372" s="21"/>
    </row>
    <row r="373" spans="1:21">
      <c r="A373" s="21"/>
      <c r="B373" s="21"/>
      <c r="C373" s="21"/>
      <c r="D373" s="21"/>
      <c r="E373" s="21"/>
      <c r="F373" s="21"/>
      <c r="G373" s="21"/>
      <c r="H373" s="21"/>
      <c r="I373" s="21"/>
      <c r="J373" s="21"/>
      <c r="K373" s="21"/>
      <c r="L373" s="21"/>
      <c r="M373" s="21"/>
      <c r="N373" s="21"/>
      <c r="O373" s="21"/>
      <c r="P373" s="21"/>
      <c r="Q373" s="21"/>
      <c r="R373" s="21"/>
      <c r="S373" s="21"/>
      <c r="T373" s="21"/>
      <c r="U373" s="21"/>
    </row>
    <row r="374" spans="1:21">
      <c r="A374" s="21"/>
      <c r="B374" s="21"/>
      <c r="C374" s="21"/>
      <c r="D374" s="21"/>
      <c r="E374" s="21"/>
      <c r="F374" s="21"/>
      <c r="G374" s="21"/>
      <c r="H374" s="21"/>
      <c r="I374" s="21"/>
      <c r="J374" s="21"/>
      <c r="K374" s="21"/>
      <c r="L374" s="21"/>
      <c r="M374" s="21"/>
      <c r="N374" s="21"/>
      <c r="O374" s="21"/>
      <c r="P374" s="21"/>
      <c r="Q374" s="21"/>
      <c r="R374" s="21"/>
      <c r="S374" s="21"/>
      <c r="T374" s="21"/>
      <c r="U374" s="21"/>
    </row>
    <row r="375" spans="1:21">
      <c r="A375" s="21"/>
      <c r="B375" s="21"/>
      <c r="C375" s="21"/>
      <c r="D375" s="21"/>
      <c r="E375" s="21"/>
      <c r="F375" s="21"/>
      <c r="G375" s="21"/>
      <c r="H375" s="21"/>
      <c r="I375" s="21"/>
      <c r="J375" s="21"/>
      <c r="K375" s="21"/>
      <c r="L375" s="21"/>
      <c r="M375" s="21"/>
      <c r="N375" s="21"/>
      <c r="O375" s="21"/>
      <c r="P375" s="21"/>
      <c r="Q375" s="21"/>
      <c r="R375" s="21"/>
      <c r="S375" s="21"/>
      <c r="T375" s="21"/>
      <c r="U375" s="21"/>
    </row>
    <row r="376" spans="1:21">
      <c r="A376" s="21"/>
      <c r="B376" s="21"/>
      <c r="C376" s="21"/>
      <c r="D376" s="21"/>
      <c r="E376" s="21"/>
      <c r="F376" s="21"/>
      <c r="G376" s="21"/>
      <c r="H376" s="21"/>
      <c r="I376" s="21"/>
      <c r="J376" s="21"/>
      <c r="K376" s="21"/>
      <c r="L376" s="21"/>
      <c r="M376" s="21"/>
      <c r="N376" s="21"/>
      <c r="O376" s="21"/>
      <c r="P376" s="21"/>
      <c r="Q376" s="21"/>
      <c r="R376" s="21"/>
      <c r="S376" s="21"/>
      <c r="T376" s="21"/>
      <c r="U376" s="21"/>
    </row>
    <row r="377" spans="1:21">
      <c r="A377" s="21"/>
      <c r="B377" s="21"/>
      <c r="C377" s="21"/>
      <c r="D377" s="21"/>
      <c r="E377" s="21"/>
      <c r="F377" s="21"/>
      <c r="G377" s="21"/>
      <c r="H377" s="21"/>
      <c r="I377" s="21"/>
      <c r="J377" s="21"/>
      <c r="K377" s="21"/>
      <c r="L377" s="21"/>
      <c r="M377" s="21"/>
      <c r="N377" s="21"/>
      <c r="O377" s="21"/>
      <c r="P377" s="21"/>
      <c r="Q377" s="21"/>
      <c r="R377" s="21"/>
      <c r="S377" s="21"/>
      <c r="T377" s="21"/>
      <c r="U377" s="21"/>
    </row>
    <row r="378" spans="1:21">
      <c r="A378" s="21"/>
      <c r="B378" s="21"/>
      <c r="C378" s="21"/>
      <c r="D378" s="21"/>
      <c r="E378" s="21"/>
      <c r="F378" s="21"/>
      <c r="G378" s="21"/>
      <c r="H378" s="21"/>
      <c r="I378" s="21"/>
      <c r="J378" s="21"/>
      <c r="K378" s="21"/>
      <c r="L378" s="21"/>
      <c r="M378" s="21"/>
      <c r="N378" s="21"/>
      <c r="O378" s="21"/>
      <c r="P378" s="21"/>
      <c r="Q378" s="21"/>
      <c r="R378" s="21"/>
      <c r="S378" s="21"/>
      <c r="T378" s="21"/>
      <c r="U378" s="21"/>
    </row>
    <row r="379" spans="1:21">
      <c r="A379" s="21"/>
      <c r="B379" s="21"/>
      <c r="C379" s="21"/>
      <c r="D379" s="21"/>
      <c r="E379" s="21"/>
      <c r="F379" s="21"/>
      <c r="G379" s="21"/>
      <c r="H379" s="21"/>
      <c r="I379" s="21"/>
      <c r="J379" s="21"/>
      <c r="K379" s="21"/>
      <c r="L379" s="21"/>
      <c r="M379" s="21"/>
      <c r="N379" s="21"/>
      <c r="O379" s="21"/>
      <c r="P379" s="21"/>
      <c r="Q379" s="21"/>
      <c r="R379" s="21"/>
      <c r="S379" s="21"/>
      <c r="T379" s="21"/>
      <c r="U379" s="21"/>
    </row>
    <row r="380" spans="1:21">
      <c r="A380" s="21"/>
      <c r="B380" s="21"/>
      <c r="C380" s="21"/>
      <c r="D380" s="21"/>
      <c r="E380" s="21"/>
      <c r="F380" s="21"/>
      <c r="G380" s="21"/>
      <c r="H380" s="21"/>
      <c r="I380" s="21"/>
      <c r="J380" s="21"/>
      <c r="K380" s="21"/>
      <c r="L380" s="21"/>
      <c r="M380" s="21"/>
      <c r="N380" s="21"/>
      <c r="O380" s="21"/>
      <c r="P380" s="21"/>
      <c r="Q380" s="21"/>
      <c r="R380" s="21"/>
      <c r="S380" s="21"/>
      <c r="T380" s="21"/>
      <c r="U380" s="21"/>
    </row>
    <row r="381" spans="1:21">
      <c r="A381" s="21"/>
      <c r="B381" s="21"/>
      <c r="C381" s="21"/>
      <c r="D381" s="21"/>
      <c r="E381" s="21"/>
      <c r="F381" s="21"/>
      <c r="G381" s="21"/>
      <c r="H381" s="21"/>
      <c r="I381" s="21"/>
      <c r="J381" s="21"/>
      <c r="K381" s="21"/>
      <c r="L381" s="21"/>
      <c r="M381" s="21"/>
      <c r="N381" s="21"/>
      <c r="O381" s="21"/>
      <c r="P381" s="21"/>
      <c r="Q381" s="21"/>
      <c r="R381" s="21"/>
      <c r="S381" s="21"/>
      <c r="T381" s="21"/>
      <c r="U381" s="21"/>
    </row>
    <row r="382" spans="1:21">
      <c r="A382" s="21"/>
      <c r="B382" s="21"/>
      <c r="C382" s="21"/>
      <c r="D382" s="21"/>
      <c r="E382" s="21"/>
      <c r="F382" s="21"/>
      <c r="G382" s="21"/>
      <c r="H382" s="21"/>
      <c r="I382" s="21"/>
      <c r="J382" s="21"/>
      <c r="K382" s="21"/>
      <c r="L382" s="21"/>
      <c r="M382" s="21"/>
      <c r="N382" s="21"/>
      <c r="O382" s="21"/>
      <c r="P382" s="21"/>
      <c r="Q382" s="21"/>
      <c r="R382" s="21"/>
      <c r="S382" s="21"/>
      <c r="T382" s="21"/>
      <c r="U382" s="21"/>
    </row>
  </sheetData>
  <mergeCells count="13">
    <mergeCell ref="A5:C5"/>
    <mergeCell ref="A15:C15"/>
    <mergeCell ref="A16:C16"/>
    <mergeCell ref="A17:C17"/>
    <mergeCell ref="A18:C18"/>
    <mergeCell ref="A7:C7"/>
    <mergeCell ref="A8:C8"/>
    <mergeCell ref="A9:C9"/>
    <mergeCell ref="A10:C10"/>
    <mergeCell ref="A11:C11"/>
    <mergeCell ref="A12:C12"/>
    <mergeCell ref="A13:C13"/>
    <mergeCell ref="A14:C14"/>
  </mergeCells>
  <pageMargins left="0.11811023622047245" right="0.11811023622047245" top="0.74803149606299213" bottom="0.74803149606299213" header="0.31496062992125984" footer="0.31496062992125984"/>
  <pageSetup paperSize="9" scale="57" fitToHeight="0" orientation="portrait" horizontalDpi="4294967294" verticalDpi="429496729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B35"/>
  <sheetViews>
    <sheetView view="pageBreakPreview" topLeftCell="A4" zoomScale="60" zoomScaleNormal="60" workbookViewId="0">
      <selection activeCell="D29" sqref="D29"/>
    </sheetView>
  </sheetViews>
  <sheetFormatPr defaultRowHeight="15"/>
  <cols>
    <col min="1" max="1" width="17.7109375" customWidth="1"/>
    <col min="2" max="2" width="30.140625" customWidth="1"/>
    <col min="3" max="3" width="12.28515625" customWidth="1"/>
    <col min="4" max="5" width="15" customWidth="1"/>
    <col min="6" max="7" width="13.28515625" customWidth="1"/>
    <col min="8" max="8" width="12.28515625" customWidth="1"/>
    <col min="9" max="9" width="17.85546875" customWidth="1"/>
    <col min="10" max="10" width="16.7109375" customWidth="1"/>
    <col min="11" max="11" width="24.5703125" customWidth="1"/>
    <col min="12" max="12" width="30.85546875" customWidth="1"/>
    <col min="13" max="13" width="27.140625" customWidth="1"/>
    <col min="14" max="14" width="32.42578125" customWidth="1"/>
    <col min="15" max="15" width="13.28515625" customWidth="1"/>
    <col min="16" max="16" width="8.7109375" customWidth="1"/>
    <col min="17" max="17" width="17" customWidth="1"/>
    <col min="18" max="18" width="11.7109375" customWidth="1"/>
    <col min="19" max="19" width="17" customWidth="1"/>
    <col min="20" max="20" width="13" customWidth="1"/>
    <col min="21" max="21" width="12" customWidth="1"/>
    <col min="22" max="22" width="11" customWidth="1"/>
    <col min="23" max="25" width="17.7109375" customWidth="1"/>
    <col min="26" max="26" width="46.5703125" customWidth="1"/>
    <col min="27" max="28" width="12.28515625" customWidth="1"/>
  </cols>
  <sheetData>
    <row r="1" spans="1:28" ht="18.75">
      <c r="Z1" s="36" t="s">
        <v>68</v>
      </c>
    </row>
    <row r="2" spans="1:28" ht="18.75">
      <c r="Z2" s="14" t="s">
        <v>9</v>
      </c>
    </row>
    <row r="3" spans="1:28" ht="18.75">
      <c r="Z3" s="14" t="s">
        <v>67</v>
      </c>
    </row>
    <row r="4" spans="1:28" ht="18.75" customHeight="1">
      <c r="A4" s="453" t="str">
        <f>'1. паспорт местоположение'!A5:C5</f>
        <v>Год раскрытия информации: 2020 год</v>
      </c>
      <c r="B4" s="453"/>
      <c r="C4" s="453"/>
      <c r="D4" s="453"/>
      <c r="E4" s="453"/>
      <c r="F4" s="453"/>
      <c r="G4" s="453"/>
      <c r="H4" s="453"/>
      <c r="I4" s="453"/>
      <c r="J4" s="453"/>
      <c r="K4" s="453"/>
      <c r="L4" s="453"/>
      <c r="M4" s="453"/>
      <c r="N4" s="453"/>
      <c r="O4" s="453"/>
      <c r="P4" s="453"/>
      <c r="Q4" s="453"/>
      <c r="R4" s="453"/>
      <c r="S4" s="453"/>
      <c r="T4" s="453"/>
      <c r="U4" s="453"/>
      <c r="V4" s="453"/>
      <c r="W4" s="453"/>
      <c r="X4" s="453"/>
      <c r="Y4" s="453"/>
      <c r="Z4" s="453"/>
    </row>
    <row r="6" spans="1:28" ht="18.75">
      <c r="A6" s="457" t="s">
        <v>8</v>
      </c>
      <c r="B6" s="457"/>
      <c r="C6" s="457"/>
      <c r="D6" s="457"/>
      <c r="E6" s="457"/>
      <c r="F6" s="457"/>
      <c r="G6" s="457"/>
      <c r="H6" s="457"/>
      <c r="I6" s="457"/>
      <c r="J6" s="457"/>
      <c r="K6" s="457"/>
      <c r="L6" s="457"/>
      <c r="M6" s="457"/>
      <c r="N6" s="457"/>
      <c r="O6" s="457"/>
      <c r="P6" s="457"/>
      <c r="Q6" s="457"/>
      <c r="R6" s="457"/>
      <c r="S6" s="457"/>
      <c r="T6" s="457"/>
      <c r="U6" s="457"/>
      <c r="V6" s="457"/>
      <c r="W6" s="457"/>
      <c r="X6" s="457"/>
      <c r="Y6" s="457"/>
      <c r="Z6" s="457"/>
      <c r="AA6" s="107"/>
      <c r="AB6" s="107"/>
    </row>
    <row r="7" spans="1:28" ht="18.75">
      <c r="A7" s="457"/>
      <c r="B7" s="457"/>
      <c r="C7" s="457"/>
      <c r="D7" s="457"/>
      <c r="E7" s="457"/>
      <c r="F7" s="457"/>
      <c r="G7" s="457"/>
      <c r="H7" s="457"/>
      <c r="I7" s="457"/>
      <c r="J7" s="457"/>
      <c r="K7" s="457"/>
      <c r="L7" s="457"/>
      <c r="M7" s="457"/>
      <c r="N7" s="457"/>
      <c r="O7" s="457"/>
      <c r="P7" s="457"/>
      <c r="Q7" s="457"/>
      <c r="R7" s="457"/>
      <c r="S7" s="457"/>
      <c r="T7" s="457"/>
      <c r="U7" s="457"/>
      <c r="V7" s="457"/>
      <c r="W7" s="457"/>
      <c r="X7" s="457"/>
      <c r="Y7" s="457"/>
      <c r="Z7" s="457"/>
      <c r="AA7" s="107"/>
      <c r="AB7" s="107"/>
    </row>
    <row r="8" spans="1:28" ht="20.25">
      <c r="A8" s="478" t="str">
        <f>'1. паспорт местоположение'!A9:C9</f>
        <v>АО "Крымэнерго"</v>
      </c>
      <c r="B8" s="478"/>
      <c r="C8" s="478"/>
      <c r="D8" s="478"/>
      <c r="E8" s="478"/>
      <c r="F8" s="478"/>
      <c r="G8" s="478"/>
      <c r="H8" s="478"/>
      <c r="I8" s="478"/>
      <c r="J8" s="478"/>
      <c r="K8" s="478"/>
      <c r="L8" s="478"/>
      <c r="M8" s="478"/>
      <c r="N8" s="478"/>
      <c r="O8" s="478"/>
      <c r="P8" s="478"/>
      <c r="Q8" s="478"/>
      <c r="R8" s="478"/>
      <c r="S8" s="478"/>
      <c r="T8" s="478"/>
      <c r="U8" s="478"/>
      <c r="V8" s="478"/>
      <c r="W8" s="478"/>
      <c r="X8" s="478"/>
      <c r="Y8" s="478"/>
      <c r="Z8" s="478"/>
      <c r="AA8" s="108"/>
      <c r="AB8" s="108"/>
    </row>
    <row r="9" spans="1:28" ht="15.75">
      <c r="A9" s="454" t="s">
        <v>7</v>
      </c>
      <c r="B9" s="454"/>
      <c r="C9" s="454"/>
      <c r="D9" s="454"/>
      <c r="E9" s="454"/>
      <c r="F9" s="454"/>
      <c r="G9" s="454"/>
      <c r="H9" s="454"/>
      <c r="I9" s="454"/>
      <c r="J9" s="454"/>
      <c r="K9" s="454"/>
      <c r="L9" s="454"/>
      <c r="M9" s="454"/>
      <c r="N9" s="454"/>
      <c r="O9" s="454"/>
      <c r="P9" s="454"/>
      <c r="Q9" s="454"/>
      <c r="R9" s="454"/>
      <c r="S9" s="454"/>
      <c r="T9" s="454"/>
      <c r="U9" s="454"/>
      <c r="V9" s="454"/>
      <c r="W9" s="454"/>
      <c r="X9" s="454"/>
      <c r="Y9" s="454"/>
      <c r="Z9" s="454"/>
      <c r="AA9" s="109"/>
      <c r="AB9" s="109"/>
    </row>
    <row r="10" spans="1:28" ht="18.75">
      <c r="A10" s="457"/>
      <c r="B10" s="457"/>
      <c r="C10" s="457"/>
      <c r="D10" s="457"/>
      <c r="E10" s="457"/>
      <c r="F10" s="457"/>
      <c r="G10" s="457"/>
      <c r="H10" s="457"/>
      <c r="I10" s="457"/>
      <c r="J10" s="457"/>
      <c r="K10" s="457"/>
      <c r="L10" s="457"/>
      <c r="M10" s="457"/>
      <c r="N10" s="457"/>
      <c r="O10" s="457"/>
      <c r="P10" s="457"/>
      <c r="Q10" s="457"/>
      <c r="R10" s="457"/>
      <c r="S10" s="457"/>
      <c r="T10" s="457"/>
      <c r="U10" s="457"/>
      <c r="V10" s="457"/>
      <c r="W10" s="457"/>
      <c r="X10" s="457"/>
      <c r="Y10" s="457"/>
      <c r="Z10" s="457"/>
      <c r="AA10" s="107"/>
      <c r="AB10" s="107"/>
    </row>
    <row r="11" spans="1:28" ht="20.25">
      <c r="A11" s="478" t="str">
        <f>'1. паспорт местоположение'!A12:C12</f>
        <v>J1101008</v>
      </c>
      <c r="B11" s="478"/>
      <c r="C11" s="478"/>
      <c r="D11" s="478"/>
      <c r="E11" s="478"/>
      <c r="F11" s="478"/>
      <c r="G11" s="478"/>
      <c r="H11" s="478"/>
      <c r="I11" s="478"/>
      <c r="J11" s="478"/>
      <c r="K11" s="478"/>
      <c r="L11" s="478"/>
      <c r="M11" s="478"/>
      <c r="N11" s="478"/>
      <c r="O11" s="478"/>
      <c r="P11" s="478"/>
      <c r="Q11" s="478"/>
      <c r="R11" s="478"/>
      <c r="S11" s="478"/>
      <c r="T11" s="478"/>
      <c r="U11" s="478"/>
      <c r="V11" s="478"/>
      <c r="W11" s="478"/>
      <c r="X11" s="478"/>
      <c r="Y11" s="478"/>
      <c r="Z11" s="478"/>
      <c r="AA11" s="108"/>
      <c r="AB11" s="108"/>
    </row>
    <row r="12" spans="1:28" ht="15.75">
      <c r="A12" s="454" t="s">
        <v>6</v>
      </c>
      <c r="B12" s="454"/>
      <c r="C12" s="454"/>
      <c r="D12" s="454"/>
      <c r="E12" s="454"/>
      <c r="F12" s="454"/>
      <c r="G12" s="454"/>
      <c r="H12" s="454"/>
      <c r="I12" s="454"/>
      <c r="J12" s="454"/>
      <c r="K12" s="454"/>
      <c r="L12" s="454"/>
      <c r="M12" s="454"/>
      <c r="N12" s="454"/>
      <c r="O12" s="454"/>
      <c r="P12" s="454"/>
      <c r="Q12" s="454"/>
      <c r="R12" s="454"/>
      <c r="S12" s="454"/>
      <c r="T12" s="454"/>
      <c r="U12" s="454"/>
      <c r="V12" s="454"/>
      <c r="W12" s="454"/>
      <c r="X12" s="454"/>
      <c r="Y12" s="454"/>
      <c r="Z12" s="454"/>
      <c r="AA12" s="109"/>
      <c r="AB12" s="109"/>
    </row>
    <row r="13" spans="1:28" ht="18.75">
      <c r="A13" s="461"/>
      <c r="B13" s="461"/>
      <c r="C13" s="461"/>
      <c r="D13" s="461"/>
      <c r="E13" s="461"/>
      <c r="F13" s="461"/>
      <c r="G13" s="461"/>
      <c r="H13" s="461"/>
      <c r="I13" s="461"/>
      <c r="J13" s="461"/>
      <c r="K13" s="461"/>
      <c r="L13" s="461"/>
      <c r="M13" s="461"/>
      <c r="N13" s="461"/>
      <c r="O13" s="461"/>
      <c r="P13" s="461"/>
      <c r="Q13" s="461"/>
      <c r="R13" s="461"/>
      <c r="S13" s="461"/>
      <c r="T13" s="461"/>
      <c r="U13" s="461"/>
      <c r="V13" s="461"/>
      <c r="W13" s="461"/>
      <c r="X13" s="461"/>
      <c r="Y13" s="461"/>
      <c r="Z13" s="461"/>
      <c r="AA13" s="10"/>
      <c r="AB13" s="10"/>
    </row>
    <row r="14" spans="1:28" ht="18.75">
      <c r="A14" s="492" t="str">
        <f>'1. паспорт местоположение'!A15:C15</f>
        <v>Строительство на  ПС 110 кВ Лучистое  источников реактивной мощности 25 Мвар (в том числе проектно-изыскательские работы)</v>
      </c>
      <c r="B14" s="456"/>
      <c r="C14" s="456"/>
      <c r="D14" s="456"/>
      <c r="E14" s="456"/>
      <c r="F14" s="456"/>
      <c r="G14" s="456"/>
      <c r="H14" s="456"/>
      <c r="I14" s="456"/>
      <c r="J14" s="456"/>
      <c r="K14" s="456"/>
      <c r="L14" s="456"/>
      <c r="M14" s="456"/>
      <c r="N14" s="456"/>
      <c r="O14" s="456"/>
      <c r="P14" s="456"/>
      <c r="Q14" s="456"/>
      <c r="R14" s="456"/>
      <c r="S14" s="456"/>
      <c r="T14" s="456"/>
      <c r="U14" s="456"/>
      <c r="V14" s="456"/>
      <c r="W14" s="456"/>
      <c r="X14" s="456"/>
      <c r="Y14" s="456"/>
      <c r="Z14" s="456"/>
      <c r="AA14" s="108"/>
      <c r="AB14" s="108"/>
    </row>
    <row r="15" spans="1:28" ht="15.75">
      <c r="A15" s="454" t="s">
        <v>5</v>
      </c>
      <c r="B15" s="454"/>
      <c r="C15" s="454"/>
      <c r="D15" s="454"/>
      <c r="E15" s="454"/>
      <c r="F15" s="454"/>
      <c r="G15" s="454"/>
      <c r="H15" s="454"/>
      <c r="I15" s="454"/>
      <c r="J15" s="454"/>
      <c r="K15" s="454"/>
      <c r="L15" s="454"/>
      <c r="M15" s="454"/>
      <c r="N15" s="454"/>
      <c r="O15" s="454"/>
      <c r="P15" s="454"/>
      <c r="Q15" s="454"/>
      <c r="R15" s="454"/>
      <c r="S15" s="454"/>
      <c r="T15" s="454"/>
      <c r="U15" s="454"/>
      <c r="V15" s="454"/>
      <c r="W15" s="454"/>
      <c r="X15" s="454"/>
      <c r="Y15" s="454"/>
      <c r="Z15" s="454"/>
      <c r="AA15" s="109"/>
      <c r="AB15" s="109"/>
    </row>
    <row r="16" spans="1:28">
      <c r="A16" s="491"/>
      <c r="B16" s="491"/>
      <c r="C16" s="491"/>
      <c r="D16" s="491"/>
      <c r="E16" s="491"/>
      <c r="F16" s="491"/>
      <c r="G16" s="491"/>
      <c r="H16" s="491"/>
      <c r="I16" s="491"/>
      <c r="J16" s="491"/>
      <c r="K16" s="491"/>
      <c r="L16" s="491"/>
      <c r="M16" s="491"/>
      <c r="N16" s="491"/>
      <c r="O16" s="491"/>
      <c r="P16" s="491"/>
      <c r="Q16" s="491"/>
      <c r="R16" s="491"/>
      <c r="S16" s="491"/>
      <c r="T16" s="491"/>
      <c r="U16" s="491"/>
      <c r="V16" s="491"/>
      <c r="W16" s="491"/>
      <c r="X16" s="491"/>
      <c r="Y16" s="491"/>
      <c r="Z16" s="491"/>
      <c r="AA16" s="116"/>
      <c r="AB16" s="116"/>
    </row>
    <row r="17" spans="1:28">
      <c r="A17" s="491"/>
      <c r="B17" s="491"/>
      <c r="C17" s="491"/>
      <c r="D17" s="491"/>
      <c r="E17" s="491"/>
      <c r="F17" s="491"/>
      <c r="G17" s="491"/>
      <c r="H17" s="491"/>
      <c r="I17" s="491"/>
      <c r="J17" s="491"/>
      <c r="K17" s="491"/>
      <c r="L17" s="491"/>
      <c r="M17" s="491"/>
      <c r="N17" s="491"/>
      <c r="O17" s="491"/>
      <c r="P17" s="491"/>
      <c r="Q17" s="491"/>
      <c r="R17" s="491"/>
      <c r="S17" s="491"/>
      <c r="T17" s="491"/>
      <c r="U17" s="491"/>
      <c r="V17" s="491"/>
      <c r="W17" s="491"/>
      <c r="X17" s="491"/>
      <c r="Y17" s="491"/>
      <c r="Z17" s="491"/>
      <c r="AA17" s="116"/>
      <c r="AB17" s="116"/>
    </row>
    <row r="18" spans="1:28">
      <c r="A18" s="491"/>
      <c r="B18" s="491"/>
      <c r="C18" s="491"/>
      <c r="D18" s="491"/>
      <c r="E18" s="491"/>
      <c r="F18" s="491"/>
      <c r="G18" s="491"/>
      <c r="H18" s="491"/>
      <c r="I18" s="491"/>
      <c r="J18" s="491"/>
      <c r="K18" s="491"/>
      <c r="L18" s="491"/>
      <c r="M18" s="491"/>
      <c r="N18" s="491"/>
      <c r="O18" s="491"/>
      <c r="P18" s="491"/>
      <c r="Q18" s="491"/>
      <c r="R18" s="491"/>
      <c r="S18" s="491"/>
      <c r="T18" s="491"/>
      <c r="U18" s="491"/>
      <c r="V18" s="491"/>
      <c r="W18" s="491"/>
      <c r="X18" s="491"/>
      <c r="Y18" s="491"/>
      <c r="Z18" s="491"/>
      <c r="AA18" s="116"/>
      <c r="AB18" s="116"/>
    </row>
    <row r="19" spans="1:28">
      <c r="A19" s="491"/>
      <c r="B19" s="491"/>
      <c r="C19" s="491"/>
      <c r="D19" s="491"/>
      <c r="E19" s="491"/>
      <c r="F19" s="491"/>
      <c r="G19" s="491"/>
      <c r="H19" s="491"/>
      <c r="I19" s="491"/>
      <c r="J19" s="491"/>
      <c r="K19" s="491"/>
      <c r="L19" s="491"/>
      <c r="M19" s="491"/>
      <c r="N19" s="491"/>
      <c r="O19" s="491"/>
      <c r="P19" s="491"/>
      <c r="Q19" s="491"/>
      <c r="R19" s="491"/>
      <c r="S19" s="491"/>
      <c r="T19" s="491"/>
      <c r="U19" s="491"/>
      <c r="V19" s="491"/>
      <c r="W19" s="491"/>
      <c r="X19" s="491"/>
      <c r="Y19" s="491"/>
      <c r="Z19" s="491"/>
      <c r="AA19" s="116"/>
      <c r="AB19" s="116"/>
    </row>
    <row r="20" spans="1:28">
      <c r="A20" s="497"/>
      <c r="B20" s="497"/>
      <c r="C20" s="497"/>
      <c r="D20" s="497"/>
      <c r="E20" s="497"/>
      <c r="F20" s="497"/>
      <c r="G20" s="497"/>
      <c r="H20" s="497"/>
      <c r="I20" s="497"/>
      <c r="J20" s="497"/>
      <c r="K20" s="497"/>
      <c r="L20" s="497"/>
      <c r="M20" s="497"/>
      <c r="N20" s="497"/>
      <c r="O20" s="497"/>
      <c r="P20" s="497"/>
      <c r="Q20" s="497"/>
      <c r="R20" s="497"/>
      <c r="S20" s="497"/>
      <c r="T20" s="497"/>
      <c r="U20" s="497"/>
      <c r="V20" s="497"/>
      <c r="W20" s="497"/>
      <c r="X20" s="497"/>
      <c r="Y20" s="497"/>
      <c r="Z20" s="497"/>
      <c r="AA20" s="117"/>
      <c r="AB20" s="117"/>
    </row>
    <row r="21" spans="1:28">
      <c r="A21" s="497"/>
      <c r="B21" s="497"/>
      <c r="C21" s="497"/>
      <c r="D21" s="497"/>
      <c r="E21" s="497"/>
      <c r="F21" s="497"/>
      <c r="G21" s="497"/>
      <c r="H21" s="497"/>
      <c r="I21" s="497"/>
      <c r="J21" s="497"/>
      <c r="K21" s="497"/>
      <c r="L21" s="497"/>
      <c r="M21" s="497"/>
      <c r="N21" s="497"/>
      <c r="O21" s="497"/>
      <c r="P21" s="497"/>
      <c r="Q21" s="497"/>
      <c r="R21" s="497"/>
      <c r="S21" s="497"/>
      <c r="T21" s="497"/>
      <c r="U21" s="497"/>
      <c r="V21" s="497"/>
      <c r="W21" s="497"/>
      <c r="X21" s="497"/>
      <c r="Y21" s="497"/>
      <c r="Z21" s="497"/>
      <c r="AA21" s="117"/>
      <c r="AB21" s="117"/>
    </row>
    <row r="22" spans="1:28">
      <c r="A22" s="498" t="s">
        <v>416</v>
      </c>
      <c r="B22" s="498"/>
      <c r="C22" s="498"/>
      <c r="D22" s="498"/>
      <c r="E22" s="498"/>
      <c r="F22" s="498"/>
      <c r="G22" s="498"/>
      <c r="H22" s="498"/>
      <c r="I22" s="498"/>
      <c r="J22" s="498"/>
      <c r="K22" s="498"/>
      <c r="L22" s="498"/>
      <c r="M22" s="498"/>
      <c r="N22" s="498"/>
      <c r="O22" s="498"/>
      <c r="P22" s="498"/>
      <c r="Q22" s="498"/>
      <c r="R22" s="498"/>
      <c r="S22" s="498"/>
      <c r="T22" s="498"/>
      <c r="U22" s="498"/>
      <c r="V22" s="498"/>
      <c r="W22" s="498"/>
      <c r="X22" s="498"/>
      <c r="Y22" s="498"/>
      <c r="Z22" s="498"/>
      <c r="AA22" s="118"/>
      <c r="AB22" s="118"/>
    </row>
    <row r="23" spans="1:28" ht="32.25" customHeight="1">
      <c r="A23" s="493" t="s">
        <v>277</v>
      </c>
      <c r="B23" s="494"/>
      <c r="C23" s="494"/>
      <c r="D23" s="494"/>
      <c r="E23" s="494"/>
      <c r="F23" s="494"/>
      <c r="G23" s="494"/>
      <c r="H23" s="494"/>
      <c r="I23" s="494"/>
      <c r="J23" s="494"/>
      <c r="K23" s="494"/>
      <c r="L23" s="495"/>
      <c r="M23" s="496" t="s">
        <v>278</v>
      </c>
      <c r="N23" s="496"/>
      <c r="O23" s="496"/>
      <c r="P23" s="496"/>
      <c r="Q23" s="496"/>
      <c r="R23" s="496"/>
      <c r="S23" s="496"/>
      <c r="T23" s="496"/>
      <c r="U23" s="496"/>
      <c r="V23" s="496"/>
      <c r="W23" s="496"/>
      <c r="X23" s="496"/>
      <c r="Y23" s="496"/>
      <c r="Z23" s="496"/>
    </row>
    <row r="24" spans="1:28" ht="225.75" customHeight="1">
      <c r="A24" s="128" t="s">
        <v>219</v>
      </c>
      <c r="B24" s="129" t="s">
        <v>224</v>
      </c>
      <c r="C24" s="129" t="s">
        <v>484</v>
      </c>
      <c r="D24" s="129" t="s">
        <v>485</v>
      </c>
      <c r="E24" s="129" t="s">
        <v>486</v>
      </c>
      <c r="F24" s="129" t="s">
        <v>428</v>
      </c>
      <c r="G24" s="129" t="s">
        <v>429</v>
      </c>
      <c r="H24" s="129" t="s">
        <v>487</v>
      </c>
      <c r="I24" s="129" t="s">
        <v>430</v>
      </c>
      <c r="J24" s="129" t="s">
        <v>225</v>
      </c>
      <c r="K24" s="174" t="s">
        <v>223</v>
      </c>
      <c r="L24" s="174" t="s">
        <v>221</v>
      </c>
      <c r="M24" s="294" t="s">
        <v>227</v>
      </c>
      <c r="N24" s="174" t="s">
        <v>488</v>
      </c>
      <c r="O24" s="128" t="s">
        <v>431</v>
      </c>
      <c r="P24" s="128" t="s">
        <v>432</v>
      </c>
      <c r="Q24" s="128" t="s">
        <v>433</v>
      </c>
      <c r="R24" s="128" t="s">
        <v>220</v>
      </c>
      <c r="S24" s="128" t="s">
        <v>434</v>
      </c>
      <c r="T24" s="128" t="s">
        <v>435</v>
      </c>
      <c r="U24" s="128" t="s">
        <v>436</v>
      </c>
      <c r="V24" s="128" t="s">
        <v>433</v>
      </c>
      <c r="W24" s="130" t="s">
        <v>437</v>
      </c>
      <c r="X24" s="130" t="s">
        <v>438</v>
      </c>
      <c r="Y24" s="130" t="s">
        <v>439</v>
      </c>
      <c r="Z24" s="131" t="s">
        <v>228</v>
      </c>
    </row>
    <row r="25" spans="1:28" ht="16.5" customHeight="1">
      <c r="A25" s="168">
        <v>1</v>
      </c>
      <c r="B25" s="81">
        <v>2</v>
      </c>
      <c r="C25" s="168">
        <v>3</v>
      </c>
      <c r="D25" s="81">
        <v>4</v>
      </c>
      <c r="E25" s="168">
        <v>5</v>
      </c>
      <c r="F25" s="81">
        <v>6</v>
      </c>
      <c r="G25" s="168">
        <v>7</v>
      </c>
      <c r="H25" s="81">
        <v>8</v>
      </c>
      <c r="I25" s="168">
        <v>9</v>
      </c>
      <c r="J25" s="81">
        <v>10</v>
      </c>
      <c r="K25" s="168">
        <v>11</v>
      </c>
      <c r="L25" s="81">
        <v>12</v>
      </c>
      <c r="M25" s="168">
        <v>13</v>
      </c>
      <c r="N25" s="81">
        <v>14</v>
      </c>
      <c r="O25" s="168">
        <v>15</v>
      </c>
      <c r="P25" s="81">
        <v>16</v>
      </c>
      <c r="Q25" s="168">
        <v>17</v>
      </c>
      <c r="R25" s="81">
        <v>18</v>
      </c>
      <c r="S25" s="168">
        <v>19</v>
      </c>
      <c r="T25" s="81">
        <v>20</v>
      </c>
      <c r="U25" s="168">
        <v>21</v>
      </c>
      <c r="V25" s="81">
        <v>22</v>
      </c>
      <c r="W25" s="168">
        <v>23</v>
      </c>
      <c r="X25" s="81">
        <v>24</v>
      </c>
      <c r="Y25" s="168">
        <v>25</v>
      </c>
      <c r="Z25" s="81">
        <v>26</v>
      </c>
    </row>
    <row r="26" spans="1:28" ht="16.5" customHeight="1">
      <c r="A26" s="168"/>
      <c r="B26" s="81"/>
      <c r="C26" s="168"/>
      <c r="D26" s="81"/>
      <c r="E26" s="168"/>
      <c r="F26" s="81"/>
      <c r="G26" s="168"/>
      <c r="H26" s="81"/>
      <c r="I26" s="168"/>
      <c r="J26" s="295">
        <f>(COUNTIFS(C28:C28,"&gt;0")*J27)</f>
        <v>0</v>
      </c>
      <c r="K26" s="168"/>
      <c r="L26" s="81"/>
      <c r="M26" s="169"/>
      <c r="N26" s="81"/>
      <c r="O26" s="168"/>
      <c r="P26" s="81"/>
      <c r="Q26" s="168"/>
      <c r="R26" s="81"/>
      <c r="S26" s="168"/>
      <c r="T26" s="295" t="e">
        <f>(COUNTIFS(P28:P28,"&gt;0")*T27)</f>
        <v>#DIV/0!</v>
      </c>
      <c r="U26" s="168"/>
      <c r="V26" s="81"/>
      <c r="W26" s="168"/>
      <c r="X26" s="81"/>
      <c r="Y26" s="168"/>
      <c r="Z26" s="81"/>
    </row>
    <row r="27" spans="1:28" ht="45.75" customHeight="1">
      <c r="A27" s="74" t="s">
        <v>274</v>
      </c>
      <c r="B27" s="80"/>
      <c r="C27" s="76">
        <f>SUM(C28:C28)</f>
        <v>0</v>
      </c>
      <c r="D27" s="76">
        <f>SUM(D28:D28)</f>
        <v>0</v>
      </c>
      <c r="E27" s="76">
        <f>SUM(E28:E28)</f>
        <v>0</v>
      </c>
      <c r="F27" s="76">
        <f>SUM(F28:F28)</f>
        <v>0</v>
      </c>
      <c r="G27" s="76">
        <f>SUM(G28:G28)</f>
        <v>0</v>
      </c>
      <c r="H27" s="76" t="s">
        <v>220</v>
      </c>
      <c r="I27" s="296">
        <f>SUM(I28:I28)</f>
        <v>0</v>
      </c>
      <c r="J27" s="76">
        <f>SUM(J28:J28)</f>
        <v>0</v>
      </c>
      <c r="K27" s="73"/>
      <c r="L27" s="77"/>
      <c r="M27" s="79">
        <v>2024</v>
      </c>
      <c r="N27" s="76">
        <f>SUM(N28:N28)</f>
        <v>0</v>
      </c>
      <c r="O27" s="76">
        <f>SUM(O28:O28)</f>
        <v>0</v>
      </c>
      <c r="P27" s="76">
        <f>SUM(P28:P28)</f>
        <v>0</v>
      </c>
      <c r="Q27" s="76" t="e">
        <f>SUM(Q28:Q28)</f>
        <v>#DIV/0!</v>
      </c>
      <c r="R27" s="76"/>
      <c r="S27" s="296" t="e">
        <f>SUM(S28:S28)</f>
        <v>#DIV/0!</v>
      </c>
      <c r="T27" s="76" t="e">
        <f>SUM(T28:T28)</f>
        <v>#DIV/0!</v>
      </c>
      <c r="U27" s="76">
        <f>SUM(U28:U28)</f>
        <v>0</v>
      </c>
      <c r="V27" s="76" t="e">
        <f>SUM(V28:V28)</f>
        <v>#DIV/0!</v>
      </c>
      <c r="W27" s="297" t="e">
        <f>I27-S27</f>
        <v>#DIV/0!</v>
      </c>
      <c r="X27" s="297" t="e">
        <f>J26-T26</f>
        <v>#DIV/0!</v>
      </c>
      <c r="Y27" s="297">
        <f>SUM(Y28:Y28)</f>
        <v>0</v>
      </c>
      <c r="Z27" s="75"/>
    </row>
    <row r="28" spans="1:28">
      <c r="A28" s="306" t="s">
        <v>457</v>
      </c>
      <c r="B28" s="299"/>
      <c r="C28" s="298"/>
      <c r="D28" s="298"/>
      <c r="E28" s="300"/>
      <c r="F28" s="301"/>
      <c r="G28" s="301"/>
      <c r="H28" s="301"/>
      <c r="I28" s="301"/>
      <c r="J28" s="301"/>
      <c r="K28" s="302"/>
      <c r="L28" s="303"/>
      <c r="M28" s="304"/>
      <c r="N28" s="305">
        <v>0</v>
      </c>
      <c r="O28" s="305">
        <f>D28*N28</f>
        <v>0</v>
      </c>
      <c r="P28" s="305">
        <f>C28*N28</f>
        <v>0</v>
      </c>
      <c r="Q28" s="305" t="e">
        <f>P28/R28</f>
        <v>#DIV/0!</v>
      </c>
      <c r="R28" s="305">
        <f>H28</f>
        <v>0</v>
      </c>
      <c r="S28" s="305" t="e">
        <f>O28/R28</f>
        <v>#DIV/0!</v>
      </c>
      <c r="T28" s="305" t="e">
        <f>D28/R28</f>
        <v>#DIV/0!</v>
      </c>
      <c r="U28" s="305">
        <f>P28*E28</f>
        <v>0</v>
      </c>
      <c r="V28" s="305" t="e">
        <f>P28/R28</f>
        <v>#DIV/0!</v>
      </c>
      <c r="W28" s="305" t="e">
        <f>I28-S28</f>
        <v>#DIV/0!</v>
      </c>
      <c r="X28" s="305" t="e">
        <f>J28-(O28/R28)</f>
        <v>#DIV/0!</v>
      </c>
      <c r="Y28" s="305">
        <f>G28-U28</f>
        <v>0</v>
      </c>
      <c r="Z28" s="76"/>
    </row>
    <row r="29" spans="1:28">
      <c r="A29" s="73" t="s">
        <v>0</v>
      </c>
      <c r="B29" s="73" t="s">
        <v>0</v>
      </c>
      <c r="C29" s="73" t="s">
        <v>0</v>
      </c>
      <c r="D29" s="73" t="s">
        <v>0</v>
      </c>
      <c r="E29" s="73" t="s">
        <v>0</v>
      </c>
      <c r="F29" s="73" t="s">
        <v>0</v>
      </c>
      <c r="G29" s="73" t="s">
        <v>0</v>
      </c>
      <c r="H29" s="73" t="s">
        <v>0</v>
      </c>
      <c r="I29" s="73" t="s">
        <v>0</v>
      </c>
      <c r="J29" s="73" t="s">
        <v>0</v>
      </c>
      <c r="K29" s="73" t="s">
        <v>0</v>
      </c>
      <c r="L29" s="78"/>
      <c r="M29" s="73"/>
      <c r="N29" s="73"/>
      <c r="O29" s="76"/>
      <c r="P29" s="76"/>
      <c r="Q29" s="76"/>
      <c r="R29" s="76"/>
      <c r="S29" s="76"/>
      <c r="T29" s="76"/>
      <c r="U29" s="76"/>
      <c r="V29" s="76"/>
      <c r="W29" s="76"/>
      <c r="X29" s="76"/>
      <c r="Y29" s="76"/>
      <c r="Z29" s="73"/>
    </row>
    <row r="30" spans="1:28" ht="30">
      <c r="A30" s="80" t="s">
        <v>275</v>
      </c>
      <c r="B30" s="80"/>
      <c r="C30" s="76" t="s">
        <v>489</v>
      </c>
      <c r="D30" s="76" t="s">
        <v>490</v>
      </c>
      <c r="E30" s="76" t="s">
        <v>491</v>
      </c>
      <c r="F30" s="76" t="s">
        <v>492</v>
      </c>
      <c r="G30" s="76" t="s">
        <v>493</v>
      </c>
      <c r="H30" s="76" t="s">
        <v>220</v>
      </c>
      <c r="I30" s="76" t="s">
        <v>494</v>
      </c>
      <c r="J30" s="76" t="s">
        <v>495</v>
      </c>
      <c r="K30" s="73"/>
      <c r="L30" s="73"/>
      <c r="M30" s="73"/>
      <c r="N30" s="73"/>
      <c r="O30" s="76"/>
      <c r="P30" s="76"/>
      <c r="Q30" s="76"/>
      <c r="R30" s="76"/>
      <c r="S30" s="76"/>
      <c r="T30" s="76"/>
      <c r="U30" s="76"/>
      <c r="V30" s="76"/>
      <c r="W30" s="76"/>
      <c r="X30" s="76"/>
      <c r="Y30" s="76"/>
      <c r="Z30" s="73"/>
    </row>
    <row r="31" spans="1:28">
      <c r="A31" s="73" t="s">
        <v>0</v>
      </c>
      <c r="B31" s="73" t="s">
        <v>0</v>
      </c>
      <c r="C31" s="73" t="s">
        <v>0</v>
      </c>
      <c r="D31" s="73" t="s">
        <v>0</v>
      </c>
      <c r="E31" s="73" t="s">
        <v>0</v>
      </c>
      <c r="F31" s="73" t="s">
        <v>0</v>
      </c>
      <c r="G31" s="73" t="s">
        <v>0</v>
      </c>
      <c r="H31" s="73" t="s">
        <v>0</v>
      </c>
      <c r="I31" s="73" t="s">
        <v>0</v>
      </c>
      <c r="J31" s="73" t="s">
        <v>0</v>
      </c>
      <c r="K31" s="73" t="s">
        <v>0</v>
      </c>
      <c r="L31" s="73"/>
      <c r="M31" s="73"/>
      <c r="N31" s="73"/>
      <c r="O31" s="73"/>
      <c r="P31" s="73"/>
      <c r="Q31" s="73"/>
      <c r="R31" s="73"/>
      <c r="S31" s="73"/>
      <c r="T31" s="73"/>
      <c r="U31" s="73"/>
      <c r="V31" s="73"/>
      <c r="W31" s="73"/>
      <c r="X31" s="73"/>
      <c r="Y31" s="73"/>
      <c r="Z31" s="73"/>
    </row>
    <row r="33" spans="1:9">
      <c r="I33" t="s">
        <v>427</v>
      </c>
    </row>
    <row r="35" spans="1:9">
      <c r="A35" s="86"/>
    </row>
  </sheetData>
  <mergeCells count="20">
    <mergeCell ref="A23:L23"/>
    <mergeCell ref="M23:Z23"/>
    <mergeCell ref="A17:Z17"/>
    <mergeCell ref="A18:Z18"/>
    <mergeCell ref="A19:Z19"/>
    <mergeCell ref="A20:Z20"/>
    <mergeCell ref="A21:Z21"/>
    <mergeCell ref="A22:Z22"/>
    <mergeCell ref="A16:Z16"/>
    <mergeCell ref="A4:Z4"/>
    <mergeCell ref="A6:Z6"/>
    <mergeCell ref="A7:Z7"/>
    <mergeCell ref="A8:Z8"/>
    <mergeCell ref="A9:Z9"/>
    <mergeCell ref="A10:Z10"/>
    <mergeCell ref="A11:Z11"/>
    <mergeCell ref="A12:Z12"/>
    <mergeCell ref="A13:Z13"/>
    <mergeCell ref="A14:Z14"/>
    <mergeCell ref="A15:Z15"/>
  </mergeCells>
  <pageMargins left="0" right="0" top="0.74803149606299213" bottom="0.74803149606299213" header="0.31496062992125984" footer="0.31496062992125984"/>
  <pageSetup paperSize="9" scale="29" orientation="landscape" horizontalDpi="4294967294" verticalDpi="4294967294"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B360"/>
  <sheetViews>
    <sheetView view="pageBreakPreview" zoomScale="60" workbookViewId="0">
      <selection activeCell="M22" sqref="M22"/>
    </sheetView>
  </sheetViews>
  <sheetFormatPr defaultRowHeight="15"/>
  <cols>
    <col min="1" max="1" width="7.42578125" style="1" customWidth="1"/>
    <col min="2" max="2" width="25.5703125" style="1" customWidth="1"/>
    <col min="3" max="3" width="71.28515625" style="1" customWidth="1"/>
    <col min="4" max="4" width="16.140625" style="1" customWidth="1"/>
    <col min="5" max="5" width="13" style="1" customWidth="1"/>
    <col min="6" max="6" width="10.85546875" style="1" customWidth="1"/>
    <col min="7" max="7" width="12.5703125" style="1" customWidth="1"/>
    <col min="8" max="8" width="12.42578125" style="1" customWidth="1"/>
    <col min="9" max="9" width="19.5703125" style="1" customWidth="1"/>
    <col min="10" max="11" width="19.140625" style="1" customWidth="1"/>
    <col min="12" max="12" width="16" style="1" customWidth="1"/>
    <col min="13" max="13" width="19.5703125" style="1" customWidth="1"/>
    <col min="14" max="14" width="16.28515625" style="1" customWidth="1"/>
    <col min="15" max="15" width="16.140625" style="1" customWidth="1"/>
    <col min="16" max="16384" width="9.140625" style="1"/>
  </cols>
  <sheetData>
    <row r="1" spans="1:28" s="11" customFormat="1" ht="18.75" customHeight="1">
      <c r="A1" s="17"/>
      <c r="B1" s="17"/>
      <c r="O1" s="36" t="s">
        <v>68</v>
      </c>
    </row>
    <row r="2" spans="1:28" s="11" customFormat="1" ht="18.75" customHeight="1">
      <c r="A2" s="17"/>
      <c r="B2" s="17"/>
      <c r="O2" s="14" t="s">
        <v>9</v>
      </c>
    </row>
    <row r="3" spans="1:28" s="11" customFormat="1" ht="18.75">
      <c r="A3" s="16"/>
      <c r="B3" s="16"/>
      <c r="O3" s="14" t="s">
        <v>67</v>
      </c>
    </row>
    <row r="4" spans="1:28" s="11" customFormat="1" ht="18.75">
      <c r="A4" s="16"/>
      <c r="B4" s="16"/>
      <c r="L4" s="14"/>
    </row>
    <row r="5" spans="1:28" s="11" customFormat="1" ht="15.75">
      <c r="A5" s="453" t="str">
        <f>'1. паспорт местоположение'!A5:C5</f>
        <v>Год раскрытия информации: 2020 год</v>
      </c>
      <c r="B5" s="453"/>
      <c r="C5" s="453"/>
      <c r="D5" s="453"/>
      <c r="E5" s="453"/>
      <c r="F5" s="453"/>
      <c r="G5" s="453"/>
      <c r="H5" s="453"/>
      <c r="I5" s="453"/>
      <c r="J5" s="453"/>
      <c r="K5" s="453"/>
      <c r="L5" s="453"/>
      <c r="M5" s="453"/>
      <c r="N5" s="453"/>
      <c r="O5" s="453"/>
      <c r="P5" s="115"/>
      <c r="Q5" s="115"/>
      <c r="R5" s="115"/>
      <c r="S5" s="115"/>
      <c r="T5" s="115"/>
      <c r="U5" s="115"/>
      <c r="V5" s="115"/>
      <c r="W5" s="115"/>
      <c r="X5" s="115"/>
      <c r="Y5" s="115"/>
      <c r="Z5" s="115"/>
      <c r="AA5" s="115"/>
      <c r="AB5" s="115"/>
    </row>
    <row r="6" spans="1:28" s="11" customFormat="1" ht="18.75">
      <c r="A6" s="16"/>
      <c r="B6" s="16"/>
      <c r="L6" s="14"/>
    </row>
    <row r="7" spans="1:28" s="11" customFormat="1" ht="18.75">
      <c r="A7" s="457" t="s">
        <v>8</v>
      </c>
      <c r="B7" s="457"/>
      <c r="C7" s="457"/>
      <c r="D7" s="457"/>
      <c r="E7" s="457"/>
      <c r="F7" s="457"/>
      <c r="G7" s="457"/>
      <c r="H7" s="457"/>
      <c r="I7" s="457"/>
      <c r="J7" s="457"/>
      <c r="K7" s="457"/>
      <c r="L7" s="457"/>
      <c r="M7" s="457"/>
      <c r="N7" s="457"/>
      <c r="O7" s="457"/>
      <c r="P7" s="12"/>
      <c r="Q7" s="12"/>
      <c r="R7" s="12"/>
      <c r="S7" s="12"/>
      <c r="T7" s="12"/>
      <c r="U7" s="12"/>
      <c r="V7" s="12"/>
      <c r="W7" s="12"/>
      <c r="X7" s="12"/>
      <c r="Y7" s="12"/>
      <c r="Z7" s="12"/>
    </row>
    <row r="8" spans="1:28" s="11" customFormat="1" ht="18.75">
      <c r="A8" s="457"/>
      <c r="B8" s="457"/>
      <c r="C8" s="457"/>
      <c r="D8" s="457"/>
      <c r="E8" s="457"/>
      <c r="F8" s="457"/>
      <c r="G8" s="457"/>
      <c r="H8" s="457"/>
      <c r="I8" s="457"/>
      <c r="J8" s="457"/>
      <c r="K8" s="457"/>
      <c r="L8" s="457"/>
      <c r="M8" s="457"/>
      <c r="N8" s="457"/>
      <c r="O8" s="457"/>
      <c r="P8" s="12"/>
      <c r="Q8" s="12"/>
      <c r="R8" s="12"/>
      <c r="S8" s="12"/>
      <c r="T8" s="12"/>
      <c r="U8" s="12"/>
      <c r="V8" s="12"/>
      <c r="W8" s="12"/>
      <c r="X8" s="12"/>
      <c r="Y8" s="12"/>
      <c r="Z8" s="12"/>
    </row>
    <row r="9" spans="1:28" s="11" customFormat="1" ht="18.75">
      <c r="A9" s="456" t="str">
        <f>'1. паспорт местоположение'!A9:C9</f>
        <v>АО "Крымэнерго"</v>
      </c>
      <c r="B9" s="456"/>
      <c r="C9" s="456"/>
      <c r="D9" s="456"/>
      <c r="E9" s="456"/>
      <c r="F9" s="456"/>
      <c r="G9" s="456"/>
      <c r="H9" s="456"/>
      <c r="I9" s="456"/>
      <c r="J9" s="456"/>
      <c r="K9" s="456"/>
      <c r="L9" s="456"/>
      <c r="M9" s="456"/>
      <c r="N9" s="456"/>
      <c r="O9" s="456"/>
      <c r="P9" s="12"/>
      <c r="Q9" s="12"/>
      <c r="R9" s="12"/>
      <c r="S9" s="12"/>
      <c r="T9" s="12"/>
      <c r="U9" s="12"/>
      <c r="V9" s="12"/>
      <c r="W9" s="12"/>
      <c r="X9" s="12"/>
      <c r="Y9" s="12"/>
      <c r="Z9" s="12"/>
    </row>
    <row r="10" spans="1:28" s="11" customFormat="1" ht="18.75">
      <c r="A10" s="454" t="s">
        <v>7</v>
      </c>
      <c r="B10" s="454"/>
      <c r="C10" s="454"/>
      <c r="D10" s="454"/>
      <c r="E10" s="454"/>
      <c r="F10" s="454"/>
      <c r="G10" s="454"/>
      <c r="H10" s="454"/>
      <c r="I10" s="454"/>
      <c r="J10" s="454"/>
      <c r="K10" s="454"/>
      <c r="L10" s="454"/>
      <c r="M10" s="454"/>
      <c r="N10" s="454"/>
      <c r="O10" s="454"/>
      <c r="P10" s="12"/>
      <c r="Q10" s="12"/>
      <c r="R10" s="12"/>
      <c r="S10" s="12"/>
      <c r="T10" s="12"/>
      <c r="U10" s="12"/>
      <c r="V10" s="12"/>
      <c r="W10" s="12"/>
      <c r="X10" s="12"/>
      <c r="Y10" s="12"/>
      <c r="Z10" s="12"/>
    </row>
    <row r="11" spans="1:28" s="11" customFormat="1" ht="18.75">
      <c r="A11" s="457"/>
      <c r="B11" s="457"/>
      <c r="C11" s="457"/>
      <c r="D11" s="457"/>
      <c r="E11" s="457"/>
      <c r="F11" s="457"/>
      <c r="G11" s="457"/>
      <c r="H11" s="457"/>
      <c r="I11" s="457"/>
      <c r="J11" s="457"/>
      <c r="K11" s="457"/>
      <c r="L11" s="457"/>
      <c r="M11" s="457"/>
      <c r="N11" s="457"/>
      <c r="O11" s="457"/>
      <c r="P11" s="12"/>
      <c r="Q11" s="12"/>
      <c r="R11" s="12"/>
      <c r="S11" s="12"/>
      <c r="T11" s="12"/>
      <c r="U11" s="12"/>
      <c r="V11" s="12"/>
      <c r="W11" s="12"/>
      <c r="X11" s="12"/>
      <c r="Y11" s="12"/>
      <c r="Z11" s="12"/>
    </row>
    <row r="12" spans="1:28" s="11" customFormat="1" ht="18.75">
      <c r="A12" s="456" t="str">
        <f>'1. паспорт местоположение'!A12:C12</f>
        <v>J1101008</v>
      </c>
      <c r="B12" s="456"/>
      <c r="C12" s="456"/>
      <c r="D12" s="456"/>
      <c r="E12" s="456"/>
      <c r="F12" s="456"/>
      <c r="G12" s="456"/>
      <c r="H12" s="456"/>
      <c r="I12" s="456"/>
      <c r="J12" s="456"/>
      <c r="K12" s="456"/>
      <c r="L12" s="456"/>
      <c r="M12" s="456"/>
      <c r="N12" s="456"/>
      <c r="O12" s="456"/>
      <c r="P12" s="12"/>
      <c r="Q12" s="12"/>
      <c r="R12" s="12"/>
      <c r="S12" s="12"/>
      <c r="T12" s="12"/>
      <c r="U12" s="12"/>
      <c r="V12" s="12"/>
      <c r="W12" s="12"/>
      <c r="X12" s="12"/>
      <c r="Y12" s="12"/>
      <c r="Z12" s="12"/>
    </row>
    <row r="13" spans="1:28" s="11" customFormat="1" ht="18.75">
      <c r="A13" s="454" t="s">
        <v>6</v>
      </c>
      <c r="B13" s="454"/>
      <c r="C13" s="454"/>
      <c r="D13" s="454"/>
      <c r="E13" s="454"/>
      <c r="F13" s="454"/>
      <c r="G13" s="454"/>
      <c r="H13" s="454"/>
      <c r="I13" s="454"/>
      <c r="J13" s="454"/>
      <c r="K13" s="454"/>
      <c r="L13" s="454"/>
      <c r="M13" s="454"/>
      <c r="N13" s="454"/>
      <c r="O13" s="454"/>
      <c r="P13" s="12"/>
      <c r="Q13" s="12"/>
      <c r="R13" s="12"/>
      <c r="S13" s="12"/>
      <c r="T13" s="12"/>
      <c r="U13" s="12"/>
      <c r="V13" s="12"/>
      <c r="W13" s="12"/>
      <c r="X13" s="12"/>
      <c r="Y13" s="12"/>
      <c r="Z13" s="12"/>
    </row>
    <row r="14" spans="1:28" s="8" customFormat="1" ht="15.75" customHeight="1">
      <c r="A14" s="461"/>
      <c r="B14" s="461"/>
      <c r="C14" s="461"/>
      <c r="D14" s="461"/>
      <c r="E14" s="461"/>
      <c r="F14" s="461"/>
      <c r="G14" s="461"/>
      <c r="H14" s="461"/>
      <c r="I14" s="461"/>
      <c r="J14" s="461"/>
      <c r="K14" s="461"/>
      <c r="L14" s="461"/>
      <c r="M14" s="461"/>
      <c r="N14" s="461"/>
      <c r="O14" s="461"/>
      <c r="P14" s="9"/>
      <c r="Q14" s="9"/>
      <c r="R14" s="9"/>
      <c r="S14" s="9"/>
      <c r="T14" s="9"/>
      <c r="U14" s="9"/>
      <c r="V14" s="9"/>
      <c r="W14" s="9"/>
      <c r="X14" s="9"/>
      <c r="Y14" s="9"/>
      <c r="Z14" s="9"/>
    </row>
    <row r="15" spans="1:28" s="3" customFormat="1" ht="18.75">
      <c r="A15" s="456" t="str">
        <f>'1. паспорт местоположение'!A15:C15</f>
        <v>Строительство на  ПС 110 кВ Лучистое  источников реактивной мощности 25 Мвар (в том числе проектно-изыскательские работы)</v>
      </c>
      <c r="B15" s="456"/>
      <c r="C15" s="456"/>
      <c r="D15" s="456"/>
      <c r="E15" s="456"/>
      <c r="F15" s="456"/>
      <c r="G15" s="456"/>
      <c r="H15" s="456"/>
      <c r="I15" s="456"/>
      <c r="J15" s="456"/>
      <c r="K15" s="456"/>
      <c r="L15" s="456"/>
      <c r="M15" s="456"/>
      <c r="N15" s="456"/>
      <c r="O15" s="456"/>
      <c r="P15" s="7"/>
      <c r="Q15" s="7"/>
      <c r="R15" s="7"/>
      <c r="S15" s="7"/>
      <c r="T15" s="7"/>
      <c r="U15" s="7"/>
      <c r="V15" s="7"/>
      <c r="W15" s="7"/>
      <c r="X15" s="7"/>
      <c r="Y15" s="7"/>
      <c r="Z15" s="7"/>
    </row>
    <row r="16" spans="1:28" s="3" customFormat="1" ht="15" customHeight="1">
      <c r="A16" s="454" t="s">
        <v>5</v>
      </c>
      <c r="B16" s="454"/>
      <c r="C16" s="454"/>
      <c r="D16" s="454"/>
      <c r="E16" s="454"/>
      <c r="F16" s="454"/>
      <c r="G16" s="454"/>
      <c r="H16" s="454"/>
      <c r="I16" s="454"/>
      <c r="J16" s="454"/>
      <c r="K16" s="454"/>
      <c r="L16" s="454"/>
      <c r="M16" s="454"/>
      <c r="N16" s="454"/>
      <c r="O16" s="454"/>
      <c r="P16" s="5"/>
      <c r="Q16" s="5"/>
      <c r="R16" s="5"/>
      <c r="S16" s="5"/>
      <c r="T16" s="5"/>
      <c r="U16" s="5"/>
      <c r="V16" s="5"/>
      <c r="W16" s="5"/>
      <c r="X16" s="5"/>
      <c r="Y16" s="5"/>
      <c r="Z16" s="5"/>
    </row>
    <row r="17" spans="1:26" s="3" customFormat="1" ht="15" customHeight="1">
      <c r="A17" s="462"/>
      <c r="B17" s="462"/>
      <c r="C17" s="462"/>
      <c r="D17" s="462"/>
      <c r="E17" s="462"/>
      <c r="F17" s="462"/>
      <c r="G17" s="462"/>
      <c r="H17" s="462"/>
      <c r="I17" s="462"/>
      <c r="J17" s="462"/>
      <c r="K17" s="462"/>
      <c r="L17" s="462"/>
      <c r="M17" s="462"/>
      <c r="N17" s="462"/>
      <c r="O17" s="462"/>
      <c r="P17" s="4"/>
      <c r="Q17" s="4"/>
      <c r="R17" s="4"/>
      <c r="S17" s="4"/>
      <c r="T17" s="4"/>
      <c r="U17" s="4"/>
      <c r="V17" s="4"/>
      <c r="W17" s="4"/>
    </row>
    <row r="18" spans="1:26" s="3" customFormat="1" ht="91.5" customHeight="1">
      <c r="A18" s="499" t="s">
        <v>394</v>
      </c>
      <c r="B18" s="499"/>
      <c r="C18" s="499"/>
      <c r="D18" s="499"/>
      <c r="E18" s="499"/>
      <c r="F18" s="499"/>
      <c r="G18" s="499"/>
      <c r="H18" s="499"/>
      <c r="I18" s="499"/>
      <c r="J18" s="499"/>
      <c r="K18" s="499"/>
      <c r="L18" s="499"/>
      <c r="M18" s="499"/>
      <c r="N18" s="499"/>
      <c r="O18" s="499"/>
      <c r="P18" s="6"/>
      <c r="Q18" s="6"/>
      <c r="R18" s="6"/>
      <c r="S18" s="6"/>
      <c r="T18" s="6"/>
      <c r="U18" s="6"/>
      <c r="V18" s="6"/>
      <c r="W18" s="6"/>
      <c r="X18" s="6"/>
      <c r="Y18" s="6"/>
      <c r="Z18" s="6"/>
    </row>
    <row r="19" spans="1:26" s="3" customFormat="1" ht="78" customHeight="1">
      <c r="A19" s="500" t="s">
        <v>4</v>
      </c>
      <c r="B19" s="500" t="s">
        <v>84</v>
      </c>
      <c r="C19" s="500" t="s">
        <v>83</v>
      </c>
      <c r="D19" s="500" t="s">
        <v>75</v>
      </c>
      <c r="E19" s="501" t="s">
        <v>82</v>
      </c>
      <c r="F19" s="502"/>
      <c r="G19" s="502"/>
      <c r="H19" s="502"/>
      <c r="I19" s="503"/>
      <c r="J19" s="500" t="s">
        <v>81</v>
      </c>
      <c r="K19" s="500"/>
      <c r="L19" s="500"/>
      <c r="M19" s="500"/>
      <c r="N19" s="500"/>
      <c r="O19" s="500"/>
      <c r="P19" s="4"/>
      <c r="Q19" s="4"/>
      <c r="R19" s="4"/>
      <c r="S19" s="4"/>
      <c r="T19" s="4"/>
      <c r="U19" s="4"/>
      <c r="V19" s="4"/>
      <c r="W19" s="4"/>
    </row>
    <row r="20" spans="1:26" s="3" customFormat="1" ht="115.5" customHeight="1">
      <c r="A20" s="500"/>
      <c r="B20" s="500"/>
      <c r="C20" s="500"/>
      <c r="D20" s="500"/>
      <c r="E20" s="119" t="s">
        <v>80</v>
      </c>
      <c r="F20" s="119" t="s">
        <v>79</v>
      </c>
      <c r="G20" s="119" t="s">
        <v>78</v>
      </c>
      <c r="H20" s="119" t="s">
        <v>77</v>
      </c>
      <c r="I20" s="119" t="s">
        <v>76</v>
      </c>
      <c r="J20" s="119">
        <v>2019</v>
      </c>
      <c r="K20" s="119">
        <v>2020</v>
      </c>
      <c r="L20" s="42">
        <v>2021</v>
      </c>
      <c r="M20" s="42">
        <v>2022</v>
      </c>
      <c r="N20" s="42">
        <v>2023</v>
      </c>
      <c r="O20" s="42">
        <v>2024</v>
      </c>
      <c r="P20" s="25"/>
      <c r="Q20" s="25"/>
      <c r="R20" s="25"/>
      <c r="S20" s="25"/>
      <c r="T20" s="25"/>
      <c r="U20" s="25"/>
      <c r="V20" s="25"/>
      <c r="W20" s="25"/>
      <c r="X20" s="24"/>
      <c r="Y20" s="24"/>
      <c r="Z20" s="24"/>
    </row>
    <row r="21" spans="1:26" s="3" customFormat="1" ht="16.5" customHeight="1">
      <c r="A21" s="34">
        <v>1</v>
      </c>
      <c r="B21" s="35">
        <v>2</v>
      </c>
      <c r="C21" s="34">
        <v>3</v>
      </c>
      <c r="D21" s="35">
        <v>4</v>
      </c>
      <c r="E21" s="34">
        <v>5</v>
      </c>
      <c r="F21" s="35">
        <v>6</v>
      </c>
      <c r="G21" s="34">
        <v>7</v>
      </c>
      <c r="H21" s="35">
        <v>8</v>
      </c>
      <c r="I21" s="34">
        <v>9</v>
      </c>
      <c r="J21" s="35">
        <v>10</v>
      </c>
      <c r="K21" s="34">
        <v>11</v>
      </c>
      <c r="L21" s="35">
        <v>12</v>
      </c>
      <c r="M21" s="34">
        <v>13</v>
      </c>
      <c r="N21" s="35">
        <v>14</v>
      </c>
      <c r="O21" s="34">
        <v>15</v>
      </c>
      <c r="P21" s="25"/>
      <c r="Q21" s="25"/>
      <c r="R21" s="25"/>
      <c r="S21" s="25"/>
      <c r="T21" s="25"/>
      <c r="U21" s="25"/>
      <c r="V21" s="25"/>
      <c r="W21" s="25"/>
      <c r="X21" s="24"/>
      <c r="Y21" s="24"/>
      <c r="Z21" s="24"/>
    </row>
    <row r="22" spans="1:26" s="3" customFormat="1" ht="33" customHeight="1">
      <c r="A22" s="40"/>
      <c r="B22" s="207" t="s">
        <v>444</v>
      </c>
      <c r="C22" s="27" t="s">
        <v>458</v>
      </c>
      <c r="D22" s="257" t="s">
        <v>457</v>
      </c>
      <c r="E22" s="27" t="s">
        <v>509</v>
      </c>
      <c r="F22" s="257" t="s">
        <v>457</v>
      </c>
      <c r="G22" s="257" t="s">
        <v>457</v>
      </c>
      <c r="H22" s="257" t="s">
        <v>457</v>
      </c>
      <c r="I22" s="257" t="s">
        <v>457</v>
      </c>
      <c r="J22" s="206">
        <v>15.6005289</v>
      </c>
      <c r="K22" s="206">
        <v>200.69059999999999</v>
      </c>
      <c r="L22" s="206">
        <v>0</v>
      </c>
      <c r="M22" s="206">
        <v>0</v>
      </c>
      <c r="N22" s="206">
        <v>0</v>
      </c>
      <c r="O22" s="206">
        <v>0</v>
      </c>
      <c r="P22" s="25"/>
      <c r="Q22" s="25"/>
      <c r="R22" s="25"/>
      <c r="S22" s="25"/>
      <c r="T22" s="25"/>
      <c r="U22" s="25"/>
      <c r="V22" s="24"/>
      <c r="W22" s="24"/>
      <c r="X22" s="24"/>
      <c r="Y22" s="24"/>
      <c r="Z22" s="24"/>
    </row>
    <row r="23" spans="1:26">
      <c r="A23" s="21"/>
      <c r="B23" s="21"/>
      <c r="C23" s="21"/>
      <c r="D23" s="21"/>
      <c r="E23" s="21"/>
      <c r="F23" s="21"/>
      <c r="G23" s="21"/>
      <c r="H23" s="21"/>
      <c r="I23" s="21"/>
      <c r="J23" s="21"/>
      <c r="K23" s="21"/>
      <c r="L23" s="21"/>
      <c r="M23" s="21"/>
      <c r="N23" s="21"/>
      <c r="O23" s="21"/>
      <c r="P23" s="21"/>
      <c r="Q23" s="21"/>
      <c r="R23" s="21"/>
      <c r="S23" s="21"/>
      <c r="T23" s="21"/>
      <c r="U23" s="21"/>
      <c r="V23" s="21"/>
      <c r="W23" s="21"/>
      <c r="X23" s="21"/>
      <c r="Y23" s="21"/>
      <c r="Z23" s="21"/>
    </row>
    <row r="24" spans="1:26">
      <c r="A24" s="21"/>
      <c r="B24" s="21"/>
      <c r="C24" s="21"/>
      <c r="D24" s="21"/>
      <c r="E24" s="21"/>
      <c r="F24" s="21"/>
      <c r="G24" s="21"/>
      <c r="H24" s="21"/>
      <c r="I24" s="21"/>
      <c r="J24" s="21"/>
      <c r="K24" s="21"/>
      <c r="L24" s="21"/>
      <c r="M24" s="21"/>
      <c r="N24" s="21"/>
      <c r="O24" s="21"/>
      <c r="P24" s="21"/>
      <c r="Q24" s="21"/>
      <c r="R24" s="21"/>
      <c r="S24" s="21"/>
      <c r="T24" s="21"/>
      <c r="U24" s="21"/>
      <c r="V24" s="21"/>
      <c r="W24" s="21"/>
      <c r="X24" s="21"/>
      <c r="Y24" s="21"/>
      <c r="Z24" s="21"/>
    </row>
    <row r="25" spans="1:26">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row>
    <row r="26" spans="1:26">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row>
    <row r="27" spans="1:26">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row>
    <row r="28" spans="1:26">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row>
    <row r="29" spans="1:26">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row>
    <row r="30" spans="1:26">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row>
    <row r="31" spans="1:26">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row>
    <row r="32" spans="1:26">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row>
    <row r="33" spans="1:26">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row>
    <row r="34" spans="1:26">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row>
    <row r="35" spans="1:26">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row>
    <row r="36" spans="1:26">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row>
    <row r="37" spans="1:26">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row>
    <row r="38" spans="1:26">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row>
    <row r="39" spans="1:26">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row>
    <row r="40" spans="1:26">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row>
    <row r="41" spans="1:26">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row>
    <row r="42" spans="1:26">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row>
    <row r="43" spans="1:26">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row>
    <row r="44" spans="1:26">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row>
    <row r="45" spans="1:26">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row>
    <row r="46" spans="1:26">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row>
    <row r="47" spans="1:26">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row>
    <row r="48" spans="1:26">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row>
    <row r="49" spans="1:26">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row>
    <row r="50" spans="1:26">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row>
    <row r="51" spans="1:26">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row>
    <row r="52" spans="1:26">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row>
    <row r="53" spans="1:26">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row>
    <row r="54" spans="1:26">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row>
    <row r="55" spans="1:26">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row>
    <row r="56" spans="1:26">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row>
    <row r="57" spans="1:26">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row>
    <row r="58" spans="1:26">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row>
    <row r="59" spans="1:26">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row>
    <row r="60" spans="1:26">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row>
    <row r="61" spans="1:26">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row>
    <row r="62" spans="1:26">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row>
    <row r="63" spans="1:26">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row>
    <row r="64" spans="1:26">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row>
    <row r="65" spans="1:26">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row>
    <row r="66" spans="1:26">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row>
    <row r="67" spans="1:26">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row>
    <row r="68" spans="1:26">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row>
    <row r="69" spans="1:26">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row>
    <row r="70" spans="1:26">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row>
    <row r="71" spans="1:26">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row>
    <row r="72" spans="1:26">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row>
    <row r="73" spans="1:26">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row>
    <row r="74" spans="1:26">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row>
    <row r="75" spans="1:26">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row>
    <row r="76" spans="1:26">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row>
    <row r="77" spans="1:26">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row>
    <row r="78" spans="1:26">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row>
    <row r="79" spans="1:26">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row>
    <row r="80" spans="1:26">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row>
    <row r="81" spans="1:26">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row>
    <row r="82" spans="1:26">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row>
    <row r="83" spans="1:26">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row>
    <row r="84" spans="1:26">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row>
    <row r="85" spans="1:26">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row>
    <row r="86" spans="1:26">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row>
    <row r="87" spans="1:26">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row>
    <row r="88" spans="1:26">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row>
    <row r="89" spans="1:26">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row>
    <row r="90" spans="1:26">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row>
    <row r="91" spans="1:26">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row>
    <row r="92" spans="1:26">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row>
    <row r="93" spans="1:26">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row>
    <row r="94" spans="1:26">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row>
    <row r="95" spans="1:26">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row>
    <row r="96" spans="1:26">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row>
    <row r="97" spans="1:26">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row>
    <row r="98" spans="1:26">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row>
    <row r="99" spans="1:26">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row>
    <row r="100" spans="1:26">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row>
    <row r="101" spans="1:26">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row>
    <row r="102" spans="1:26">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row>
    <row r="103" spans="1:26">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row>
    <row r="104" spans="1:26">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row>
    <row r="105" spans="1:26">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row>
    <row r="106" spans="1:26">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row>
    <row r="107" spans="1:26">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row>
    <row r="108" spans="1:26">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row>
    <row r="109" spans="1:26">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row>
    <row r="110" spans="1:26">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row>
    <row r="111" spans="1:26">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row>
    <row r="112" spans="1:26">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row>
    <row r="113" spans="1:26">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row>
    <row r="114" spans="1:26">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row>
    <row r="115" spans="1:26">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row>
    <row r="116" spans="1:26">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row>
    <row r="117" spans="1:26">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row>
    <row r="118" spans="1:26">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row>
    <row r="119" spans="1:26">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row>
    <row r="120" spans="1:26">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row>
    <row r="121" spans="1:26">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row>
    <row r="122" spans="1:26">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row>
    <row r="123" spans="1:26">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row>
    <row r="124" spans="1:26">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row>
    <row r="125" spans="1:26">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row>
    <row r="126" spans="1:26">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row>
    <row r="127" spans="1:26">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row>
    <row r="128" spans="1:26">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row>
    <row r="129" spans="1:26">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row>
    <row r="130" spans="1:26">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row>
    <row r="131" spans="1:26">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row>
    <row r="132" spans="1:26">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row>
    <row r="133" spans="1:26">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row>
    <row r="134" spans="1:26">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row>
    <row r="135" spans="1:26">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row>
    <row r="136" spans="1:26">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row>
    <row r="137" spans="1:26">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row>
    <row r="138" spans="1:26">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row>
    <row r="139" spans="1:26">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row>
    <row r="140" spans="1:26">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row>
    <row r="141" spans="1:26">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row>
    <row r="142" spans="1:26">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row>
    <row r="143" spans="1:26">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row>
    <row r="144" spans="1:26">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row>
    <row r="145" spans="1:26">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row>
    <row r="146" spans="1:26">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row>
    <row r="147" spans="1:26">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row>
    <row r="148" spans="1:26">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row>
    <row r="149" spans="1:26">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row>
    <row r="150" spans="1:26">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row>
    <row r="151" spans="1:26">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row>
    <row r="152" spans="1:26">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row>
    <row r="153" spans="1:26">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row>
    <row r="154" spans="1:26">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row>
    <row r="155" spans="1:26">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row>
    <row r="156" spans="1:26">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row>
    <row r="157" spans="1:26">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row>
    <row r="158" spans="1:26">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row>
    <row r="159" spans="1:26">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row>
    <row r="160" spans="1:26">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row>
    <row r="161" spans="1:26">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row>
    <row r="162" spans="1:26">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row>
    <row r="163" spans="1:26">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row>
    <row r="164" spans="1:26">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row>
    <row r="165" spans="1:26">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row>
    <row r="166" spans="1:26">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row>
    <row r="167" spans="1:26">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row>
    <row r="168" spans="1:26">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row>
    <row r="169" spans="1:26">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row>
    <row r="170" spans="1:26">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row>
    <row r="171" spans="1:26">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row>
    <row r="172" spans="1:26">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row>
    <row r="173" spans="1:26">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row>
    <row r="174" spans="1:26">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row>
    <row r="175" spans="1:26">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row>
    <row r="176" spans="1:26">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row>
    <row r="177" spans="1:26">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row>
    <row r="178" spans="1:26">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row>
    <row r="179" spans="1:26">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row>
    <row r="180" spans="1:26">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row>
    <row r="181" spans="1:26">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row>
    <row r="182" spans="1:26">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row>
    <row r="183" spans="1:26">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row>
    <row r="184" spans="1:26">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row>
    <row r="185" spans="1:26">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row>
    <row r="186" spans="1:26">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row>
    <row r="187" spans="1:26">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row>
    <row r="188" spans="1:26">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row>
    <row r="189" spans="1:26">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row>
    <row r="190" spans="1:26">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row>
    <row r="191" spans="1:26">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row>
    <row r="192" spans="1:26">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row>
    <row r="193" spans="1:26">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row>
    <row r="194" spans="1:26">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row>
    <row r="195" spans="1:26">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row>
    <row r="196" spans="1:26">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row>
    <row r="197" spans="1:26">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row>
    <row r="198" spans="1:26">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row>
    <row r="199" spans="1:26">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row>
    <row r="200" spans="1:26">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row>
    <row r="201" spans="1:26">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row>
    <row r="202" spans="1:26">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row>
    <row r="203" spans="1:26">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row>
    <row r="204" spans="1:26">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row>
    <row r="205" spans="1:26">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row>
    <row r="206" spans="1:26">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row>
    <row r="207" spans="1:26">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row>
    <row r="208" spans="1:26">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row>
    <row r="209" spans="1:26">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row>
    <row r="210" spans="1:26">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row>
    <row r="211" spans="1:26">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row>
    <row r="212" spans="1:26">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row>
    <row r="213" spans="1:26">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row>
    <row r="214" spans="1:26">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row>
    <row r="215" spans="1:26">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row>
    <row r="216" spans="1:26">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row>
    <row r="217" spans="1:26">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row>
    <row r="218" spans="1:26">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row>
    <row r="219" spans="1:26">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row>
    <row r="220" spans="1:26">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row>
    <row r="221" spans="1:26">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row>
    <row r="222" spans="1:26">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row>
    <row r="223" spans="1:26">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row>
    <row r="224" spans="1:26">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row>
    <row r="225" spans="1:26">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row>
    <row r="226" spans="1:26">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row>
    <row r="227" spans="1:26">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row>
    <row r="228" spans="1:26">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row>
    <row r="229" spans="1:26">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row>
    <row r="230" spans="1:26">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row>
    <row r="231" spans="1:26">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row>
    <row r="232" spans="1:26">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row>
    <row r="233" spans="1:26">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row>
    <row r="234" spans="1:26">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row>
    <row r="235" spans="1:26">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row>
    <row r="236" spans="1:26">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row>
    <row r="237" spans="1:26">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row>
    <row r="238" spans="1:26">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row>
    <row r="239" spans="1:26">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row>
    <row r="240" spans="1:26">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row>
    <row r="241" spans="1:26">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row>
    <row r="242" spans="1:26">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row>
    <row r="243" spans="1:26">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row>
    <row r="244" spans="1:26">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row>
    <row r="245" spans="1:26">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row>
    <row r="246" spans="1:26">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row>
    <row r="247" spans="1:26">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row>
    <row r="248" spans="1:26">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row>
    <row r="249" spans="1:26">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row>
    <row r="250" spans="1:26">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row>
    <row r="251" spans="1:26">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row>
    <row r="252" spans="1:26">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row>
    <row r="253" spans="1:26">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row>
    <row r="254" spans="1:26">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row>
    <row r="255" spans="1:26">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row>
    <row r="256" spans="1:26">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row>
    <row r="257" spans="1:26">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row>
    <row r="258" spans="1:26">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row>
    <row r="259" spans="1:26">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row>
    <row r="260" spans="1:26">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row>
    <row r="261" spans="1:26">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row>
    <row r="262" spans="1:26">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row>
    <row r="263" spans="1:26">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row>
    <row r="264" spans="1:26">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row>
    <row r="265" spans="1:26">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row>
    <row r="266" spans="1:26">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row>
    <row r="267" spans="1:26">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row>
    <row r="268" spans="1:26">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row>
    <row r="269" spans="1:26">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row>
    <row r="270" spans="1:26">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row>
    <row r="271" spans="1:26">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row>
    <row r="272" spans="1:26">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row>
    <row r="273" spans="1:26">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row>
    <row r="274" spans="1:26">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row>
    <row r="275" spans="1:26">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row>
    <row r="276" spans="1:26">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row>
    <row r="277" spans="1:26">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row>
    <row r="278" spans="1:26">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row>
    <row r="279" spans="1:26">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row>
    <row r="280" spans="1:26">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row>
    <row r="281" spans="1:26">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row>
    <row r="282" spans="1:26">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row>
    <row r="283" spans="1:26">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row>
    <row r="284" spans="1:26">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row>
    <row r="285" spans="1:26">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row>
    <row r="286" spans="1:26">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row>
    <row r="287" spans="1:26">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row>
    <row r="288" spans="1:26">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row>
    <row r="289" spans="1:26">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row>
    <row r="290" spans="1:26">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row>
    <row r="291" spans="1:26">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row>
    <row r="292" spans="1:26">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row>
    <row r="293" spans="1:26">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row>
    <row r="294" spans="1:26">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row>
    <row r="295" spans="1:26">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row>
    <row r="296" spans="1:26">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row>
    <row r="297" spans="1:26">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row>
    <row r="298" spans="1:26">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row>
    <row r="299" spans="1:26">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row>
    <row r="300" spans="1:26">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row>
    <row r="301" spans="1:26">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row>
    <row r="302" spans="1:26">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row>
    <row r="303" spans="1:26">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row>
    <row r="304" spans="1:26">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row>
    <row r="305" spans="1:26">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row>
    <row r="306" spans="1:26">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row>
    <row r="307" spans="1:26">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row>
    <row r="308" spans="1:26">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row>
    <row r="309" spans="1:26">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row>
    <row r="310" spans="1:26">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row>
    <row r="311" spans="1:26">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row>
    <row r="312" spans="1:26">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row>
    <row r="313" spans="1:26">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row>
    <row r="314" spans="1:26">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row>
    <row r="315" spans="1:26">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row>
    <row r="316" spans="1:26">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row>
    <row r="317" spans="1:26">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row>
    <row r="318" spans="1:26">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row>
    <row r="319" spans="1:26">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row>
    <row r="320" spans="1:26">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row>
    <row r="321" spans="1:26">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row>
    <row r="322" spans="1:26">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row>
    <row r="323" spans="1:26">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row>
    <row r="324" spans="1:26">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row>
    <row r="325" spans="1:26">
      <c r="A325" s="21"/>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row>
    <row r="326" spans="1:26">
      <c r="A326" s="21"/>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row>
    <row r="327" spans="1:26">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row>
    <row r="328" spans="1:26">
      <c r="A328" s="21"/>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row>
    <row r="329" spans="1:26">
      <c r="A329" s="21"/>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row>
    <row r="330" spans="1:26">
      <c r="A330" s="21"/>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row>
    <row r="331" spans="1:26">
      <c r="A331" s="21"/>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row>
    <row r="332" spans="1:26">
      <c r="A332" s="21"/>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row>
    <row r="333" spans="1:26">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row>
    <row r="334" spans="1:26">
      <c r="A334" s="21"/>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row>
    <row r="335" spans="1:26">
      <c r="A335" s="21"/>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row>
    <row r="336" spans="1:26">
      <c r="A336" s="21"/>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row>
    <row r="337" spans="1:26">
      <c r="A337" s="21"/>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row>
    <row r="338" spans="1:26">
      <c r="A338" s="21"/>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row>
    <row r="339" spans="1:26">
      <c r="A339" s="21"/>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row>
    <row r="340" spans="1:26">
      <c r="A340" s="21"/>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row>
    <row r="341" spans="1:26">
      <c r="A341" s="21"/>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row>
    <row r="342" spans="1:26">
      <c r="A342" s="21"/>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row>
    <row r="343" spans="1:26">
      <c r="A343" s="21"/>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row>
    <row r="344" spans="1:26">
      <c r="A344" s="21"/>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row>
    <row r="345" spans="1:26">
      <c r="A345" s="21"/>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row>
    <row r="346" spans="1:26">
      <c r="A346" s="21"/>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row>
    <row r="347" spans="1:26">
      <c r="A347" s="21"/>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row>
    <row r="348" spans="1:26">
      <c r="A348" s="21"/>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row>
    <row r="349" spans="1:26">
      <c r="A349" s="21"/>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row>
    <row r="350" spans="1:26">
      <c r="A350" s="21"/>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row>
    <row r="351" spans="1:26">
      <c r="A351" s="21"/>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row>
    <row r="352" spans="1:26">
      <c r="A352" s="21"/>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row>
    <row r="353" spans="1:26">
      <c r="A353" s="21"/>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row>
    <row r="354" spans="1:26">
      <c r="A354" s="21"/>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row>
    <row r="355" spans="1:26">
      <c r="A355" s="21"/>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row>
    <row r="356" spans="1:26">
      <c r="A356" s="21"/>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row>
    <row r="357" spans="1:26">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row>
    <row r="358" spans="1:26">
      <c r="A358" s="21"/>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row>
    <row r="359" spans="1:26">
      <c r="A359" s="21"/>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row>
    <row r="360" spans="1:26">
      <c r="A360" s="21"/>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row>
  </sheetData>
  <mergeCells count="19">
    <mergeCell ref="A15:O15"/>
    <mergeCell ref="A16:O16"/>
    <mergeCell ref="A17:O17"/>
    <mergeCell ref="A18:O18"/>
    <mergeCell ref="A12:O12"/>
    <mergeCell ref="A13:O13"/>
    <mergeCell ref="A5:O5"/>
    <mergeCell ref="B19:B20"/>
    <mergeCell ref="E19:I19"/>
    <mergeCell ref="A19:A20"/>
    <mergeCell ref="C19:C20"/>
    <mergeCell ref="D19:D20"/>
    <mergeCell ref="J19:O19"/>
    <mergeCell ref="A7:O7"/>
    <mergeCell ref="A8:O8"/>
    <mergeCell ref="A9:O9"/>
    <mergeCell ref="A10:O10"/>
    <mergeCell ref="A11:O11"/>
    <mergeCell ref="A14:O14"/>
  </mergeCells>
  <pageMargins left="0" right="0" top="0.74803149606299213" bottom="0.74803149606299213" header="0.31496062992125984" footer="0.31496062992125984"/>
  <pageSetup paperSize="9" scale="48" orientation="landscape" horizontalDpi="4294967294" verticalDpi="4294967294"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103"/>
  <sheetViews>
    <sheetView view="pageBreakPreview" topLeftCell="A4" zoomScale="70" zoomScaleNormal="70" zoomScaleSheetLayoutView="70" workbookViewId="0">
      <selection activeCell="G9" sqref="G9"/>
    </sheetView>
  </sheetViews>
  <sheetFormatPr defaultRowHeight="15.75" outlineLevelRow="1"/>
  <cols>
    <col min="1" max="1" width="61.7109375" style="263" customWidth="1"/>
    <col min="2" max="2" width="18.5703125" style="263" customWidth="1"/>
    <col min="3" max="3" width="22.5703125" style="263" customWidth="1"/>
    <col min="4" max="4" width="18.5703125" style="263" customWidth="1"/>
    <col min="5" max="5" width="23.140625" style="263" customWidth="1"/>
    <col min="6" max="10" width="16.28515625" style="263" customWidth="1"/>
    <col min="11" max="11" width="14.5703125" style="263" customWidth="1"/>
    <col min="12" max="12" width="9.140625" style="263"/>
    <col min="13" max="13" width="21.7109375" style="263" customWidth="1"/>
    <col min="14" max="16384" width="9.140625" style="263"/>
  </cols>
  <sheetData>
    <row r="1" spans="1:11">
      <c r="K1" s="269" t="s">
        <v>499</v>
      </c>
    </row>
    <row r="2" spans="1:11" ht="18.75">
      <c r="B2" s="505" t="s">
        <v>443</v>
      </c>
      <c r="C2" s="505"/>
      <c r="D2" s="505"/>
      <c r="E2" s="505"/>
      <c r="F2" s="505"/>
      <c r="G2" s="505"/>
      <c r="K2" s="269" t="s">
        <v>9</v>
      </c>
    </row>
    <row r="3" spans="1:11">
      <c r="B3" s="322"/>
      <c r="C3" s="322"/>
      <c r="D3" s="323"/>
      <c r="E3" s="322"/>
      <c r="F3" s="322"/>
      <c r="G3" s="322"/>
      <c r="K3" s="269"/>
    </row>
    <row r="4" spans="1:11" ht="18.75">
      <c r="B4" s="506" t="s">
        <v>8</v>
      </c>
      <c r="C4" s="506"/>
      <c r="D4" s="506"/>
      <c r="E4" s="506"/>
      <c r="F4" s="506"/>
      <c r="G4" s="506"/>
      <c r="K4" s="269"/>
    </row>
    <row r="5" spans="1:11" ht="8.25" customHeight="1">
      <c r="B5" s="429"/>
      <c r="C5" s="429"/>
      <c r="D5" s="429"/>
      <c r="E5" s="429"/>
      <c r="F5" s="429"/>
      <c r="G5" s="429"/>
      <c r="K5" s="269"/>
    </row>
    <row r="6" spans="1:11" ht="18.75">
      <c r="B6" s="507" t="s">
        <v>501</v>
      </c>
      <c r="C6" s="507"/>
      <c r="D6" s="507"/>
      <c r="E6" s="507"/>
      <c r="F6" s="507"/>
      <c r="G6" s="507"/>
      <c r="K6" s="269"/>
    </row>
    <row r="7" spans="1:11">
      <c r="B7" s="508" t="s">
        <v>7</v>
      </c>
      <c r="C7" s="508"/>
      <c r="D7" s="508"/>
      <c r="E7" s="508"/>
      <c r="F7" s="508"/>
      <c r="G7" s="508"/>
      <c r="K7" s="269" t="s">
        <v>482</v>
      </c>
    </row>
    <row r="8" spans="1:11" ht="18.75">
      <c r="B8" s="429"/>
      <c r="C8" s="429"/>
      <c r="D8" s="429"/>
      <c r="E8" s="429"/>
      <c r="F8" s="429"/>
      <c r="G8" s="429"/>
      <c r="K8" s="269"/>
    </row>
    <row r="9" spans="1:11" ht="18.75">
      <c r="A9" s="324"/>
      <c r="B9" s="507"/>
      <c r="C9" s="507"/>
      <c r="D9" s="507"/>
      <c r="E9" s="507"/>
      <c r="F9" s="507"/>
      <c r="G9" s="325"/>
      <c r="H9" s="324"/>
      <c r="I9" s="324"/>
      <c r="J9" s="324"/>
      <c r="K9" s="324"/>
    </row>
    <row r="10" spans="1:11">
      <c r="B10" s="508" t="s">
        <v>6</v>
      </c>
      <c r="C10" s="508"/>
      <c r="D10" s="508"/>
      <c r="E10" s="508"/>
      <c r="F10" s="508"/>
      <c r="G10" s="326"/>
      <c r="H10" s="327"/>
      <c r="I10" s="327"/>
      <c r="J10" s="327"/>
      <c r="K10" s="327"/>
    </row>
    <row r="11" spans="1:11" ht="8.25" customHeight="1">
      <c r="A11" s="327"/>
      <c r="J11" s="328"/>
      <c r="K11" s="329"/>
    </row>
    <row r="12" spans="1:11" ht="8.25" customHeight="1">
      <c r="A12" s="327"/>
      <c r="C12" s="330"/>
      <c r="D12" s="330"/>
      <c r="E12" s="330"/>
      <c r="F12" s="330"/>
      <c r="G12" s="330"/>
      <c r="H12" s="330"/>
      <c r="I12" s="330"/>
      <c r="J12" s="331"/>
      <c r="K12" s="332"/>
    </row>
    <row r="13" spans="1:11" ht="18.75">
      <c r="A13" s="327"/>
      <c r="C13" s="333" t="s">
        <v>500</v>
      </c>
      <c r="D13" s="330"/>
      <c r="E13" s="330"/>
      <c r="F13" s="330"/>
      <c r="G13" s="330"/>
      <c r="H13" s="330"/>
      <c r="I13" s="330"/>
      <c r="J13" s="331"/>
      <c r="K13" s="332"/>
    </row>
    <row r="14" spans="1:11" ht="18.75">
      <c r="A14" s="327"/>
      <c r="C14" s="334"/>
      <c r="D14" s="334"/>
      <c r="E14" s="334"/>
      <c r="F14" s="335">
        <f>135614108.86/1.2</f>
        <v>113011757.38333336</v>
      </c>
      <c r="G14" s="334"/>
      <c r="H14" s="336"/>
      <c r="I14" s="336"/>
      <c r="J14" s="509"/>
      <c r="K14" s="510"/>
    </row>
    <row r="15" spans="1:11" ht="25.5" customHeight="1">
      <c r="A15" s="327"/>
      <c r="C15" s="334"/>
      <c r="D15" s="335"/>
      <c r="E15" s="335"/>
      <c r="F15" s="335"/>
      <c r="G15" s="335"/>
      <c r="H15" s="337"/>
      <c r="I15" s="336"/>
      <c r="J15" s="331"/>
      <c r="K15" s="332"/>
    </row>
    <row r="16" spans="1:11" ht="18.75">
      <c r="A16" s="327"/>
      <c r="C16" s="338"/>
      <c r="D16" s="339"/>
      <c r="E16" s="338"/>
      <c r="F16" s="338"/>
      <c r="G16" s="338"/>
      <c r="H16" s="330"/>
      <c r="I16" s="330"/>
      <c r="J16" s="331"/>
      <c r="K16" s="332"/>
    </row>
    <row r="17" spans="1:18">
      <c r="C17" s="334"/>
      <c r="D17" s="431" t="s">
        <v>473</v>
      </c>
      <c r="E17" s="334"/>
      <c r="F17" s="334"/>
      <c r="G17" s="334"/>
      <c r="H17" s="334"/>
      <c r="I17" s="334"/>
      <c r="J17" s="338"/>
      <c r="K17" s="338"/>
    </row>
    <row r="18" spans="1:18" ht="16.5" thickBot="1">
      <c r="A18" s="340" t="s">
        <v>271</v>
      </c>
      <c r="B18" s="341" t="s">
        <v>1</v>
      </c>
      <c r="C18" s="334">
        <v>2021</v>
      </c>
      <c r="D18" s="342">
        <v>2022</v>
      </c>
      <c r="E18" s="343">
        <v>2023</v>
      </c>
      <c r="F18" s="343">
        <v>2024</v>
      </c>
      <c r="G18" s="343">
        <v>2025</v>
      </c>
      <c r="H18" s="343">
        <v>2026</v>
      </c>
      <c r="I18" s="334"/>
      <c r="J18" s="338"/>
      <c r="K18" s="338"/>
    </row>
    <row r="19" spans="1:18">
      <c r="A19" s="344" t="s">
        <v>481</v>
      </c>
      <c r="B19" s="345">
        <f>SUM(C19:H19)</f>
        <v>2068142250.0000002</v>
      </c>
      <c r="C19" s="335">
        <f>(189.9357*1000000)/1.2</f>
        <v>158279750</v>
      </c>
      <c r="D19" s="346">
        <f>(1330.057*1000000)/1.2</f>
        <v>1108380833.3333335</v>
      </c>
      <c r="E19" s="346">
        <f>(961.778*1000000)/1.2</f>
        <v>801481666.66666675</v>
      </c>
      <c r="F19" s="346">
        <v>0</v>
      </c>
      <c r="G19" s="334">
        <v>0</v>
      </c>
      <c r="H19" s="334"/>
      <c r="I19" s="334"/>
      <c r="J19" s="338"/>
      <c r="K19" s="338"/>
    </row>
    <row r="20" spans="1:18">
      <c r="A20" s="347" t="s">
        <v>269</v>
      </c>
      <c r="B20" s="348">
        <v>0</v>
      </c>
      <c r="C20" s="346"/>
      <c r="D20" s="346"/>
      <c r="E20" s="346"/>
      <c r="F20" s="346"/>
      <c r="G20" s="334"/>
      <c r="H20" s="334"/>
      <c r="I20" s="334"/>
      <c r="J20" s="330"/>
      <c r="K20" s="330"/>
    </row>
    <row r="21" spans="1:18">
      <c r="A21" s="347" t="s">
        <v>267</v>
      </c>
      <c r="B21" s="348">
        <v>25</v>
      </c>
      <c r="C21" s="432"/>
      <c r="D21" s="350" t="s">
        <v>270</v>
      </c>
      <c r="H21" s="330"/>
      <c r="O21" s="351"/>
    </row>
    <row r="22" spans="1:18" ht="16.5" thickBot="1">
      <c r="A22" s="352" t="s">
        <v>265</v>
      </c>
      <c r="B22" s="353">
        <v>1</v>
      </c>
      <c r="C22" s="432"/>
      <c r="D22" s="511" t="s">
        <v>268</v>
      </c>
      <c r="E22" s="511"/>
      <c r="F22" s="354"/>
      <c r="G22" s="355">
        <f>SUM(B84:K84)</f>
        <v>3</v>
      </c>
      <c r="H22" s="330"/>
      <c r="O22" s="351"/>
      <c r="R22" s="356"/>
    </row>
    <row r="23" spans="1:18">
      <c r="A23" s="344" t="s">
        <v>264</v>
      </c>
      <c r="B23" s="345">
        <v>0</v>
      </c>
      <c r="C23" s="349"/>
      <c r="D23" s="512" t="s">
        <v>266</v>
      </c>
      <c r="E23" s="512"/>
      <c r="F23" s="354"/>
      <c r="G23" s="355">
        <f>IF(SUM(B85:K85)=0,"не окупается",SUM(B85:K85))</f>
        <v>3</v>
      </c>
      <c r="O23" s="351"/>
    </row>
    <row r="24" spans="1:18">
      <c r="A24" s="347" t="s">
        <v>480</v>
      </c>
      <c r="B24" s="357">
        <f>2022+12</f>
        <v>2034</v>
      </c>
      <c r="C24" s="358"/>
      <c r="D24" s="512" t="s">
        <v>479</v>
      </c>
      <c r="E24" s="512"/>
      <c r="F24" s="354"/>
      <c r="G24" s="359">
        <f>K82</f>
        <v>359514306.31853104</v>
      </c>
      <c r="O24" s="351"/>
    </row>
    <row r="25" spans="1:18">
      <c r="A25" s="347" t="s">
        <v>263</v>
      </c>
      <c r="B25" s="360">
        <v>12</v>
      </c>
      <c r="C25" s="361"/>
      <c r="D25" s="512" t="s">
        <v>478</v>
      </c>
      <c r="E25" s="512"/>
      <c r="F25" s="354"/>
      <c r="G25" s="362" t="str">
        <f>IF(G24&gt;0,"да","нет")</f>
        <v>да</v>
      </c>
      <c r="O25" s="351"/>
    </row>
    <row r="26" spans="1:18">
      <c r="A26" s="347" t="s">
        <v>242</v>
      </c>
      <c r="B26" s="348">
        <v>0</v>
      </c>
      <c r="C26" s="349"/>
      <c r="D26" s="349"/>
      <c r="E26" s="349"/>
      <c r="F26" s="349"/>
      <c r="O26" s="351"/>
    </row>
    <row r="27" spans="1:18">
      <c r="A27" s="347" t="s">
        <v>262</v>
      </c>
      <c r="B27" s="357">
        <f>2022+5</f>
        <v>2027</v>
      </c>
      <c r="C27" s="358"/>
      <c r="D27" s="358"/>
      <c r="E27" s="358"/>
      <c r="F27" s="358"/>
    </row>
    <row r="28" spans="1:18">
      <c r="A28" s="347" t="s">
        <v>261</v>
      </c>
      <c r="B28" s="348">
        <v>1</v>
      </c>
      <c r="C28" s="349"/>
      <c r="D28" s="349"/>
      <c r="E28" s="349"/>
      <c r="F28" s="349"/>
    </row>
    <row r="29" spans="1:18">
      <c r="A29" s="363" t="s">
        <v>473</v>
      </c>
      <c r="B29" s="364"/>
      <c r="C29" s="349"/>
      <c r="D29" s="349"/>
      <c r="E29" s="349"/>
      <c r="F29" s="349"/>
    </row>
    <row r="30" spans="1:18" ht="16.5" thickBot="1">
      <c r="A30" s="352" t="s">
        <v>235</v>
      </c>
      <c r="B30" s="365">
        <v>0.2</v>
      </c>
      <c r="C30" s="366">
        <v>0.18</v>
      </c>
      <c r="D30" s="366"/>
      <c r="E30" s="366"/>
      <c r="F30" s="366"/>
    </row>
    <row r="31" spans="1:18">
      <c r="A31" s="344" t="s">
        <v>473</v>
      </c>
      <c r="B31" s="345">
        <v>0</v>
      </c>
      <c r="C31" s="349"/>
      <c r="D31" s="349"/>
      <c r="E31" s="349"/>
      <c r="F31" s="349"/>
    </row>
    <row r="32" spans="1:18">
      <c r="A32" s="347" t="s">
        <v>260</v>
      </c>
      <c r="B32" s="348">
        <v>0</v>
      </c>
      <c r="C32" s="349"/>
      <c r="D32" s="349"/>
      <c r="E32" s="349"/>
      <c r="F32" s="349"/>
    </row>
    <row r="33" spans="1:23" ht="16.5" thickBot="1">
      <c r="A33" s="363" t="s">
        <v>259</v>
      </c>
      <c r="B33" s="367">
        <v>0</v>
      </c>
      <c r="C33" s="368"/>
      <c r="D33" s="368"/>
      <c r="E33" s="368"/>
      <c r="F33" s="368"/>
    </row>
    <row r="34" spans="1:23">
      <c r="A34" s="369" t="s">
        <v>477</v>
      </c>
      <c r="B34" s="370">
        <v>1</v>
      </c>
      <c r="C34" s="349"/>
      <c r="D34" s="349"/>
      <c r="E34" s="349"/>
      <c r="F34" s="349"/>
    </row>
    <row r="35" spans="1:23">
      <c r="A35" s="371" t="s">
        <v>258</v>
      </c>
      <c r="B35" s="372">
        <v>0</v>
      </c>
      <c r="C35" s="366"/>
      <c r="D35" s="366"/>
      <c r="E35" s="366"/>
      <c r="F35" s="366"/>
    </row>
    <row r="36" spans="1:23">
      <c r="A36" s="371" t="s">
        <v>257</v>
      </c>
      <c r="B36" s="373">
        <v>0.1</v>
      </c>
      <c r="C36" s="366"/>
      <c r="D36" s="366"/>
      <c r="E36" s="366"/>
      <c r="F36" s="366"/>
    </row>
    <row r="37" spans="1:23">
      <c r="A37" s="371" t="s">
        <v>256</v>
      </c>
      <c r="B37" s="373">
        <v>0</v>
      </c>
      <c r="C37" s="366"/>
      <c r="D37" s="366"/>
      <c r="E37" s="366"/>
      <c r="F37" s="366"/>
    </row>
    <row r="38" spans="1:23">
      <c r="A38" s="371" t="s">
        <v>255</v>
      </c>
      <c r="B38" s="373">
        <v>0.1</v>
      </c>
      <c r="C38" s="366"/>
      <c r="D38" s="366"/>
      <c r="E38" s="366"/>
      <c r="F38" s="366"/>
    </row>
    <row r="39" spans="1:23">
      <c r="A39" s="371" t="s">
        <v>254</v>
      </c>
      <c r="B39" s="373">
        <v>1</v>
      </c>
      <c r="C39" s="366"/>
      <c r="D39" s="366"/>
      <c r="E39" s="366"/>
      <c r="F39" s="366"/>
    </row>
    <row r="40" spans="1:23" ht="23.25" customHeight="1" thickBot="1">
      <c r="A40" s="374" t="s">
        <v>476</v>
      </c>
      <c r="B40" s="375">
        <f>B39*B38+B37*B36*(1-B30)</f>
        <v>0.1</v>
      </c>
      <c r="C40" s="366"/>
      <c r="D40" s="366"/>
      <c r="E40" s="366"/>
      <c r="F40" s="366"/>
    </row>
    <row r="41" spans="1:23">
      <c r="A41" s="376" t="s">
        <v>253</v>
      </c>
      <c r="B41" s="377">
        <v>2021</v>
      </c>
      <c r="C41" s="378">
        <v>2022</v>
      </c>
      <c r="D41" s="377">
        <v>2023</v>
      </c>
      <c r="E41" s="377">
        <v>2024</v>
      </c>
      <c r="F41" s="378">
        <v>2025</v>
      </c>
      <c r="G41" s="377">
        <v>2026</v>
      </c>
      <c r="H41" s="377">
        <v>2027</v>
      </c>
      <c r="I41" s="378">
        <v>2028</v>
      </c>
      <c r="J41" s="377">
        <v>2029</v>
      </c>
      <c r="K41" s="377">
        <v>2030</v>
      </c>
    </row>
    <row r="42" spans="1:23" outlineLevel="1">
      <c r="A42" s="379" t="s">
        <v>252</v>
      </c>
      <c r="B42" s="380">
        <v>3.4210000000000074E-2</v>
      </c>
      <c r="C42" s="380">
        <v>4.0109999999999868E-2</v>
      </c>
      <c r="D42" s="380">
        <v>3.9950000000000152E-2</v>
      </c>
      <c r="E42" s="380">
        <v>3.9800000000000058E-2</v>
      </c>
      <c r="F42" s="380">
        <v>3.9889999999999981E-2</v>
      </c>
      <c r="G42" s="380">
        <v>3.7002927178679999E-2</v>
      </c>
      <c r="H42" s="380">
        <v>3.7002927178679999E-2</v>
      </c>
      <c r="I42" s="380">
        <v>2.5946576240230002E-2</v>
      </c>
      <c r="J42" s="380">
        <v>2.5946576240230002E-2</v>
      </c>
      <c r="K42" s="380">
        <v>2.5946576240230002E-2</v>
      </c>
    </row>
    <row r="43" spans="1:23" outlineLevel="1">
      <c r="A43" s="379" t="s">
        <v>251</v>
      </c>
      <c r="B43" s="380">
        <f>B42</f>
        <v>3.4210000000000074E-2</v>
      </c>
      <c r="C43" s="380">
        <f>(1+B43)*(1+C42)-1</f>
        <v>7.5692163100000043E-2</v>
      </c>
      <c r="D43" s="380">
        <f>(1+C43)*(1+D42)-1</f>
        <v>0.11866606501584531</v>
      </c>
      <c r="E43" s="380">
        <f t="shared" ref="E43:K43" si="0">(1+D43)*(1+E42)-1</f>
        <v>0.16318897440347602</v>
      </c>
      <c r="F43" s="380">
        <f t="shared" si="0"/>
        <v>0.20958858259243063</v>
      </c>
      <c r="G43" s="380">
        <f t="shared" si="0"/>
        <v>0.25434690083026124</v>
      </c>
      <c r="H43" s="380">
        <f>(1+G43)*(1+H42)-1</f>
        <v>0.30076140785848637</v>
      </c>
      <c r="I43" s="380">
        <f t="shared" si="0"/>
        <v>0.33451171289783543</v>
      </c>
      <c r="J43" s="380">
        <f t="shared" si="0"/>
        <v>0.369137722800019</v>
      </c>
      <c r="K43" s="381">
        <f t="shared" si="0"/>
        <v>0.40466215910802461</v>
      </c>
    </row>
    <row r="44" spans="1:23" s="327" customFormat="1" ht="16.5" thickBot="1">
      <c r="A44" s="382" t="s">
        <v>475</v>
      </c>
      <c r="B44" s="383">
        <f>[60]Доход_Свод!G5+C19</f>
        <v>158279750</v>
      </c>
      <c r="C44" s="383">
        <f>[60]Доход_Свод!H5+D19</f>
        <v>1108380833.3333335</v>
      </c>
      <c r="D44" s="383">
        <f>[60]Доход_Свод!I5+E19</f>
        <v>855581294.77521288</v>
      </c>
      <c r="E44" s="383">
        <f>[60]Доход_Свод!J5+F19</f>
        <v>85391005.003786638</v>
      </c>
      <c r="F44" s="383">
        <f>[60]Доход_Свод!K5</f>
        <v>117952819.38585819</v>
      </c>
      <c r="G44" s="383">
        <f>[60]Доход_Свод!L5</f>
        <v>125300778.89058603</v>
      </c>
      <c r="H44" s="383">
        <f>[60]Доход_Свод!M5</f>
        <v>135945482.50699505</v>
      </c>
      <c r="I44" s="383">
        <f>[60]Доход_Свод!N5</f>
        <v>147350240.62621608</v>
      </c>
      <c r="J44" s="383">
        <f>[60]Доход_Свод!O5</f>
        <v>159565350.9749178</v>
      </c>
      <c r="K44" s="383">
        <f>[60]Доход_Свод!P5</f>
        <v>172644309.68951911</v>
      </c>
    </row>
    <row r="45" spans="1:23" ht="16.5" thickBot="1"/>
    <row r="46" spans="1:23">
      <c r="A46" s="384" t="s">
        <v>250</v>
      </c>
      <c r="B46" s="377">
        <v>2021</v>
      </c>
      <c r="C46" s="378">
        <v>2022</v>
      </c>
      <c r="D46" s="377">
        <v>2023</v>
      </c>
      <c r="E46" s="377">
        <v>2024</v>
      </c>
      <c r="F46" s="378">
        <v>2025</v>
      </c>
      <c r="G46" s="377">
        <v>2026</v>
      </c>
      <c r="H46" s="377">
        <v>2027</v>
      </c>
      <c r="I46" s="378">
        <v>2028</v>
      </c>
      <c r="J46" s="377">
        <v>2029</v>
      </c>
      <c r="K46" s="377">
        <v>2030</v>
      </c>
      <c r="L46" s="385"/>
      <c r="M46" s="385"/>
      <c r="N46" s="385"/>
      <c r="O46" s="385"/>
      <c r="P46" s="385"/>
      <c r="Q46" s="385"/>
      <c r="R46" s="385"/>
      <c r="S46" s="385"/>
      <c r="T46" s="385"/>
      <c r="U46" s="385"/>
      <c r="V46" s="385"/>
      <c r="W46" s="385"/>
    </row>
    <row r="47" spans="1:23" ht="12" customHeight="1">
      <c r="A47" s="386" t="s">
        <v>249</v>
      </c>
      <c r="B47" s="387">
        <v>0</v>
      </c>
      <c r="C47" s="387">
        <f t="shared" ref="C47:K47" si="1">B47+B48-B49</f>
        <v>0</v>
      </c>
      <c r="D47" s="387">
        <f t="shared" si="1"/>
        <v>0</v>
      </c>
      <c r="E47" s="387">
        <f t="shared" si="1"/>
        <v>0</v>
      </c>
      <c r="F47" s="387">
        <f t="shared" si="1"/>
        <v>0</v>
      </c>
      <c r="G47" s="387">
        <f t="shared" si="1"/>
        <v>0</v>
      </c>
      <c r="H47" s="387">
        <f t="shared" si="1"/>
        <v>0</v>
      </c>
      <c r="I47" s="387">
        <f t="shared" si="1"/>
        <v>0</v>
      </c>
      <c r="J47" s="387">
        <f t="shared" si="1"/>
        <v>0</v>
      </c>
      <c r="K47" s="388">
        <f t="shared" si="1"/>
        <v>0</v>
      </c>
      <c r="L47" s="385"/>
      <c r="M47" s="385"/>
      <c r="N47" s="385"/>
      <c r="O47" s="385"/>
      <c r="P47" s="385"/>
      <c r="Q47" s="385"/>
      <c r="R47" s="385"/>
      <c r="S47" s="385"/>
      <c r="T47" s="385"/>
      <c r="U47" s="385"/>
      <c r="V47" s="385"/>
      <c r="W47" s="385"/>
    </row>
    <row r="48" spans="1:23" ht="12" customHeight="1">
      <c r="A48" s="386" t="s">
        <v>248</v>
      </c>
      <c r="B48" s="387">
        <v>0</v>
      </c>
      <c r="C48" s="387">
        <v>0</v>
      </c>
      <c r="D48" s="387">
        <v>0</v>
      </c>
      <c r="E48" s="387">
        <v>0</v>
      </c>
      <c r="F48" s="387">
        <v>0</v>
      </c>
      <c r="G48" s="387">
        <v>0</v>
      </c>
      <c r="H48" s="387">
        <v>0</v>
      </c>
      <c r="I48" s="387">
        <v>0</v>
      </c>
      <c r="J48" s="387">
        <v>0</v>
      </c>
      <c r="K48" s="388">
        <v>0</v>
      </c>
      <c r="L48" s="385"/>
      <c r="M48" s="385"/>
      <c r="N48" s="385"/>
      <c r="O48" s="385"/>
      <c r="P48" s="385"/>
      <c r="Q48" s="385"/>
      <c r="R48" s="385"/>
      <c r="S48" s="385"/>
      <c r="T48" s="385"/>
      <c r="U48" s="385"/>
      <c r="V48" s="385"/>
      <c r="W48" s="385"/>
    </row>
    <row r="49" spans="1:23" ht="12" customHeight="1">
      <c r="A49" s="379" t="s">
        <v>247</v>
      </c>
      <c r="B49" s="387">
        <f>$B$48/$B$34</f>
        <v>0</v>
      </c>
      <c r="C49" s="387">
        <f>IF(ROUND(C47,1)=0,0,B49+C48/$B$34)</f>
        <v>0</v>
      </c>
      <c r="D49" s="387">
        <f t="shared" ref="D49:J49" si="2">IF(ROUND(D47,1)=0,0,C49+D48/$B$34)</f>
        <v>0</v>
      </c>
      <c r="E49" s="387">
        <f t="shared" si="2"/>
        <v>0</v>
      </c>
      <c r="F49" s="387">
        <f t="shared" si="2"/>
        <v>0</v>
      </c>
      <c r="G49" s="387">
        <f t="shared" si="2"/>
        <v>0</v>
      </c>
      <c r="H49" s="387">
        <f t="shared" si="2"/>
        <v>0</v>
      </c>
      <c r="I49" s="387">
        <f t="shared" si="2"/>
        <v>0</v>
      </c>
      <c r="J49" s="387">
        <f t="shared" si="2"/>
        <v>0</v>
      </c>
      <c r="K49" s="388">
        <f>IF(ROUND(K47,1)=0,0,J49+K48/$B$34)</f>
        <v>0</v>
      </c>
      <c r="L49" s="385"/>
      <c r="M49" s="385"/>
      <c r="N49" s="385"/>
      <c r="O49" s="385"/>
      <c r="P49" s="385"/>
      <c r="Q49" s="385"/>
      <c r="R49" s="385"/>
      <c r="S49" s="385"/>
      <c r="T49" s="385"/>
      <c r="U49" s="385"/>
      <c r="V49" s="385"/>
      <c r="W49" s="385"/>
    </row>
    <row r="50" spans="1:23" ht="12" customHeight="1" thickBot="1">
      <c r="A50" s="382" t="s">
        <v>246</v>
      </c>
      <c r="B50" s="389">
        <f t="shared" ref="B50:K50" si="3">AVERAGE(SUM(B47:B48),(SUM(B47:B48)-B49))*$B$36</f>
        <v>0</v>
      </c>
      <c r="C50" s="389">
        <f t="shared" si="3"/>
        <v>0</v>
      </c>
      <c r="D50" s="389">
        <f t="shared" si="3"/>
        <v>0</v>
      </c>
      <c r="E50" s="389">
        <f t="shared" si="3"/>
        <v>0</v>
      </c>
      <c r="F50" s="389">
        <f t="shared" si="3"/>
        <v>0</v>
      </c>
      <c r="G50" s="389">
        <f t="shared" si="3"/>
        <v>0</v>
      </c>
      <c r="H50" s="389">
        <f t="shared" si="3"/>
        <v>0</v>
      </c>
      <c r="I50" s="389">
        <f t="shared" si="3"/>
        <v>0</v>
      </c>
      <c r="J50" s="389">
        <f t="shared" si="3"/>
        <v>0</v>
      </c>
      <c r="K50" s="390">
        <f t="shared" si="3"/>
        <v>0</v>
      </c>
      <c r="L50" s="385"/>
      <c r="M50" s="385"/>
      <c r="N50" s="385"/>
      <c r="O50" s="385"/>
      <c r="P50" s="385"/>
      <c r="Q50" s="385"/>
      <c r="R50" s="385"/>
      <c r="S50" s="385"/>
      <c r="T50" s="385"/>
      <c r="U50" s="385"/>
      <c r="V50" s="385"/>
      <c r="W50" s="385"/>
    </row>
    <row r="51" spans="1:23" ht="16.5" thickBot="1">
      <c r="A51" s="391"/>
      <c r="B51" s="392"/>
      <c r="C51" s="392"/>
      <c r="D51" s="392"/>
      <c r="E51" s="392"/>
      <c r="F51" s="392"/>
      <c r="G51" s="392"/>
      <c r="H51" s="392"/>
      <c r="I51" s="392"/>
      <c r="J51" s="392"/>
      <c r="K51" s="392"/>
      <c r="L51" s="385"/>
      <c r="M51" s="385"/>
      <c r="N51" s="385"/>
      <c r="O51" s="385"/>
      <c r="P51" s="385"/>
      <c r="Q51" s="385"/>
      <c r="R51" s="385"/>
      <c r="S51" s="385"/>
      <c r="T51" s="385"/>
      <c r="U51" s="385"/>
      <c r="V51" s="385"/>
      <c r="W51" s="385"/>
    </row>
    <row r="52" spans="1:23" s="393" customFormat="1">
      <c r="A52" s="384" t="s">
        <v>474</v>
      </c>
      <c r="B52" s="377">
        <v>2021</v>
      </c>
      <c r="C52" s="378">
        <v>2022</v>
      </c>
      <c r="D52" s="377">
        <v>2023</v>
      </c>
      <c r="E52" s="377">
        <v>2024</v>
      </c>
      <c r="F52" s="378">
        <v>2025</v>
      </c>
      <c r="G52" s="377">
        <v>2026</v>
      </c>
      <c r="H52" s="377">
        <v>2027</v>
      </c>
      <c r="I52" s="378">
        <v>2028</v>
      </c>
      <c r="J52" s="377">
        <v>2029</v>
      </c>
      <c r="K52" s="377">
        <v>2030</v>
      </c>
    </row>
    <row r="53" spans="1:23" s="327" customFormat="1" ht="14.25">
      <c r="A53" s="394" t="s">
        <v>245</v>
      </c>
      <c r="B53" s="395">
        <f>B44*$B$22</f>
        <v>158279750</v>
      </c>
      <c r="C53" s="395">
        <f t="shared" ref="C53:K53" si="4">C44*$B$22</f>
        <v>1108380833.3333335</v>
      </c>
      <c r="D53" s="395">
        <f t="shared" si="4"/>
        <v>855581294.77521288</v>
      </c>
      <c r="E53" s="395">
        <f t="shared" si="4"/>
        <v>85391005.003786638</v>
      </c>
      <c r="F53" s="395">
        <f t="shared" si="4"/>
        <v>117952819.38585819</v>
      </c>
      <c r="G53" s="395">
        <f t="shared" si="4"/>
        <v>125300778.89058603</v>
      </c>
      <c r="H53" s="395">
        <f t="shared" si="4"/>
        <v>135945482.50699505</v>
      </c>
      <c r="I53" s="395">
        <f t="shared" si="4"/>
        <v>147350240.62621608</v>
      </c>
      <c r="J53" s="395">
        <f t="shared" si="4"/>
        <v>159565350.9749178</v>
      </c>
      <c r="K53" s="396">
        <f t="shared" si="4"/>
        <v>172644309.68951911</v>
      </c>
    </row>
    <row r="54" spans="1:23">
      <c r="A54" s="397" t="s">
        <v>244</v>
      </c>
      <c r="B54" s="398">
        <f>SUM(B55:B60)</f>
        <v>0</v>
      </c>
      <c r="C54" s="398">
        <f t="shared" ref="C54:K54" si="5">SUM(C55:C60)</f>
        <v>0</v>
      </c>
      <c r="D54" s="398">
        <f t="shared" si="5"/>
        <v>0</v>
      </c>
      <c r="E54" s="398">
        <f t="shared" si="5"/>
        <v>-20681422.500000004</v>
      </c>
      <c r="F54" s="398">
        <f>SUM(F55:F60)</f>
        <v>-19854165.600000001</v>
      </c>
      <c r="G54" s="398">
        <f t="shared" si="5"/>
        <v>-19026908.700000003</v>
      </c>
      <c r="H54" s="398">
        <f t="shared" si="5"/>
        <v>-18199651.800000004</v>
      </c>
      <c r="I54" s="398">
        <f>SUM(I55:I60)</f>
        <v>-17372394.900000002</v>
      </c>
      <c r="J54" s="398">
        <f t="shared" si="5"/>
        <v>-16545138.000000002</v>
      </c>
      <c r="K54" s="399">
        <f t="shared" si="5"/>
        <v>-15717881.100000003</v>
      </c>
    </row>
    <row r="55" spans="1:23">
      <c r="A55" s="400" t="s">
        <v>243</v>
      </c>
      <c r="B55" s="401">
        <f t="shared" ref="B55:K55" si="6">-IF(B$41&lt;=$B$24,0,$B$23*(1+B$43)*$B$22)</f>
        <v>0</v>
      </c>
      <c r="C55" s="401">
        <f>-IF(C$41=$B$24,$B$23*(1+C$43)*$B$22,IF($B$24+$B$25=C$52,$B$23*$B$22*(1+C$43),IF($B$24+$B$25+$B$25=C$52,$B$23*$B$22*(1+C$43),0)))</f>
        <v>0</v>
      </c>
      <c r="D55" s="401">
        <f t="shared" ref="D55:F55" si="7">-IF(D$41=$B$24,$B$23*(1+D$43)*$B$22,IF($B$24+$B$25=D52,$B$23*$B$22*(1+D43),IF($B$24+$B$25+$B$25=D52,$B$23*$B$22*(1+D43),0)))</f>
        <v>0</v>
      </c>
      <c r="E55" s="401">
        <f t="shared" si="7"/>
        <v>0</v>
      </c>
      <c r="F55" s="401">
        <f t="shared" si="7"/>
        <v>0</v>
      </c>
      <c r="G55" s="401">
        <f>-IF(G$41=$B$24,$B$23*(1+G$43)*$B$22,IF($B$24+$B$25=G52,$B$23*$B$22*(1+G43),IF($B$24+$B$25+$B$25=G52,$B$23*$B$22*(1+G43),0)))</f>
        <v>0</v>
      </c>
      <c r="H55" s="401">
        <f>-IF(H$41=$B$24,$B$23*(1+H$43)*$B$22,IF($B$24+$B$25=H52,$B$23*$B$22*(1+H43),IF($B$24+$B$25+$B$25=H52,$B$23*$B$22*(1+H43),0)))</f>
        <v>0</v>
      </c>
      <c r="I55" s="401">
        <f>-IF(I$41=$B$24,$B$23*(1+I$43)*$B$22,IF($B$24+$B$25=I52,$B$23*$B$22*(1+I43),IF($B$24+$B$25+$B$25=I52,$B$23*$B$22*(1+I43),0)))</f>
        <v>0</v>
      </c>
      <c r="J55" s="401">
        <f>-IF(J$41=$B$24,$B$23*(1+J$43)*$B$22,IF($B$24+$B$25=J52,$B$23*$B$22*(1+J43),IF($B$24+$B$25+$B$25=J52,$B$23*$B$22*(1+J43),0)))</f>
        <v>0</v>
      </c>
      <c r="K55" s="402">
        <f t="shared" si="6"/>
        <v>0</v>
      </c>
      <c r="L55" s="336">
        <f>IF($B$24+$B$25+$B$25=G52,$B$23*$B$22*(1+G43),0)</f>
        <v>0</v>
      </c>
    </row>
    <row r="56" spans="1:23">
      <c r="A56" s="400" t="str">
        <f>A26</f>
        <v>Прочие расходы при эксплуатации объекта, руб. без НДС</v>
      </c>
      <c r="B56" s="401">
        <f t="shared" ref="B56:K56" si="8">-IF(B$41&lt;=$B$27,0,$B$26*(1+B$43)*$B$22)</f>
        <v>0</v>
      </c>
      <c r="C56" s="401">
        <f>IF($B$28=1,-IF(C$41&lt;=$B$27,0,$B$26*(1+C$43)*$B$22),-IF(C$41=$B$27,$B$26*(1+C$43)*$B$22,IF($B$27+$B$28=C$52,$B$26*$B$22*(1+C$43),IF($B$27+$B$28+$B$28=C$52,$B$26*$B$22*(1+C$43),0))))</f>
        <v>0</v>
      </c>
      <c r="D56" s="401">
        <f t="shared" ref="D56:J56" si="9">IF($B$28=1,-IF(D$41&lt;=$B$27,0,$B$26*(1+D$43)*$B$22),-IF(D$41=$B$27,$B$26*(1+D$43)*$B$22,IF($B$27+$B$28=D$52,$B$26*$B$22*(1+D$43),IF($B$27+$B$28+$B$28=D$52,$B$26*$B$22*(1+D$43),0))))</f>
        <v>0</v>
      </c>
      <c r="E56" s="401">
        <f t="shared" si="9"/>
        <v>0</v>
      </c>
      <c r="F56" s="401">
        <f t="shared" si="9"/>
        <v>0</v>
      </c>
      <c r="G56" s="401">
        <f t="shared" si="9"/>
        <v>0</v>
      </c>
      <c r="H56" s="401">
        <f t="shared" si="9"/>
        <v>0</v>
      </c>
      <c r="I56" s="401">
        <f t="shared" si="9"/>
        <v>0</v>
      </c>
      <c r="J56" s="401">
        <f t="shared" si="9"/>
        <v>0</v>
      </c>
      <c r="K56" s="402">
        <f t="shared" si="8"/>
        <v>0</v>
      </c>
    </row>
    <row r="57" spans="1:23" hidden="1">
      <c r="A57" s="400" t="s">
        <v>473</v>
      </c>
      <c r="B57" s="401">
        <f t="shared" ref="B57:K57" si="10">-IF(B$41&lt;=$B$24,0,$B$29*(1+B$43)*$B$22)</f>
        <v>0</v>
      </c>
      <c r="C57" s="401">
        <f t="shared" si="10"/>
        <v>0</v>
      </c>
      <c r="D57" s="401">
        <f t="shared" si="10"/>
        <v>0</v>
      </c>
      <c r="E57" s="401">
        <f t="shared" si="10"/>
        <v>0</v>
      </c>
      <c r="F57" s="401">
        <f t="shared" si="10"/>
        <v>0</v>
      </c>
      <c r="G57" s="401">
        <f t="shared" si="10"/>
        <v>0</v>
      </c>
      <c r="H57" s="401">
        <f t="shared" si="10"/>
        <v>0</v>
      </c>
      <c r="I57" s="401">
        <f t="shared" si="10"/>
        <v>0</v>
      </c>
      <c r="J57" s="401">
        <f t="shared" si="10"/>
        <v>0</v>
      </c>
      <c r="K57" s="402">
        <f t="shared" si="10"/>
        <v>0</v>
      </c>
    </row>
    <row r="58" spans="1:23" hidden="1">
      <c r="A58" s="400" t="s">
        <v>473</v>
      </c>
      <c r="B58" s="401">
        <f t="shared" ref="B58:K58" si="11">-$B$31*(1+B$43)*$B$22*365</f>
        <v>0</v>
      </c>
      <c r="C58" s="401">
        <f t="shared" si="11"/>
        <v>0</v>
      </c>
      <c r="D58" s="401">
        <f t="shared" si="11"/>
        <v>0</v>
      </c>
      <c r="E58" s="401">
        <f t="shared" si="11"/>
        <v>0</v>
      </c>
      <c r="F58" s="401">
        <f t="shared" si="11"/>
        <v>0</v>
      </c>
      <c r="G58" s="401">
        <f t="shared" si="11"/>
        <v>0</v>
      </c>
      <c r="H58" s="401">
        <f t="shared" si="11"/>
        <v>0</v>
      </c>
      <c r="I58" s="401">
        <f t="shared" si="11"/>
        <v>0</v>
      </c>
      <c r="J58" s="401">
        <f t="shared" si="11"/>
        <v>0</v>
      </c>
      <c r="K58" s="402">
        <f t="shared" si="11"/>
        <v>0</v>
      </c>
    </row>
    <row r="59" spans="1:23" hidden="1">
      <c r="A59" s="400" t="s">
        <v>473</v>
      </c>
      <c r="B59" s="401">
        <f t="shared" ref="B59:K59" si="12">-$B$32*(1+B$43)*12</f>
        <v>0</v>
      </c>
      <c r="C59" s="401">
        <f t="shared" si="12"/>
        <v>0</v>
      </c>
      <c r="D59" s="401">
        <f t="shared" si="12"/>
        <v>0</v>
      </c>
      <c r="E59" s="401">
        <f t="shared" si="12"/>
        <v>0</v>
      </c>
      <c r="F59" s="401">
        <f t="shared" si="12"/>
        <v>0</v>
      </c>
      <c r="G59" s="401">
        <f t="shared" si="12"/>
        <v>0</v>
      </c>
      <c r="H59" s="401">
        <f t="shared" si="12"/>
        <v>0</v>
      </c>
      <c r="I59" s="401">
        <f t="shared" si="12"/>
        <v>0</v>
      </c>
      <c r="J59" s="401">
        <f t="shared" si="12"/>
        <v>0</v>
      </c>
      <c r="K59" s="402">
        <f t="shared" si="12"/>
        <v>0</v>
      </c>
    </row>
    <row r="60" spans="1:23">
      <c r="A60" s="400" t="s">
        <v>241</v>
      </c>
      <c r="B60" s="401">
        <v>0</v>
      </c>
      <c r="C60" s="401">
        <v>0</v>
      </c>
      <c r="D60" s="401">
        <v>0</v>
      </c>
      <c r="E60" s="401">
        <f t="shared" ref="E60" si="13">-(($B$19+$B$20+B62+C62+D62)*$B$22)*1%</f>
        <v>-20681422.500000004</v>
      </c>
      <c r="F60" s="401">
        <f>-(($B$19+$B$20+C62+D62+E62)*$B$22)*1%</f>
        <v>-19854165.600000001</v>
      </c>
      <c r="G60" s="401">
        <f>-(($B$19+$B$20+D62+E62+F62)*$B$22)*1%</f>
        <v>-19026908.700000003</v>
      </c>
      <c r="H60" s="401">
        <f>-(($B$19+$B$20+D62+E62+F62+G62)*$B$22)*1%</f>
        <v>-18199651.800000004</v>
      </c>
      <c r="I60" s="401">
        <f>-(($B$19+$B$20+D62+E62+F62+G62+H62)*$B$22)*1%</f>
        <v>-17372394.900000002</v>
      </c>
      <c r="J60" s="401">
        <f>-(($B$19+$B$20+D62+E62+F62+G62+H62+I62)*$B$22)*1%</f>
        <v>-16545138.000000002</v>
      </c>
      <c r="K60" s="401">
        <f>-(($B$19+$B$20+D62+E62+F62+G62+H62+I62+J62)*$B$22)*1%</f>
        <v>-15717881.100000003</v>
      </c>
    </row>
    <row r="61" spans="1:23" s="327" customFormat="1" ht="14.25">
      <c r="A61" s="403" t="s">
        <v>472</v>
      </c>
      <c r="B61" s="395">
        <f>B53+B54</f>
        <v>158279750</v>
      </c>
      <c r="C61" s="395">
        <f t="shared" ref="C61:K61" si="14">C53+C54</f>
        <v>1108380833.3333335</v>
      </c>
      <c r="D61" s="395">
        <f t="shared" si="14"/>
        <v>855581294.77521288</v>
      </c>
      <c r="E61" s="395">
        <f t="shared" si="14"/>
        <v>64709582.503786638</v>
      </c>
      <c r="F61" s="395">
        <f t="shared" si="14"/>
        <v>98098653.785858184</v>
      </c>
      <c r="G61" s="395">
        <f t="shared" si="14"/>
        <v>106273870.19058603</v>
      </c>
      <c r="H61" s="395">
        <f t="shared" si="14"/>
        <v>117745830.70699504</v>
      </c>
      <c r="I61" s="395">
        <f t="shared" si="14"/>
        <v>129977845.72621608</v>
      </c>
      <c r="J61" s="395">
        <f t="shared" si="14"/>
        <v>143020212.9749178</v>
      </c>
      <c r="K61" s="396">
        <f t="shared" si="14"/>
        <v>156926428.58951911</v>
      </c>
    </row>
    <row r="62" spans="1:23">
      <c r="A62" s="400" t="s">
        <v>237</v>
      </c>
      <c r="B62" s="401">
        <v>0</v>
      </c>
      <c r="C62" s="401">
        <v>0</v>
      </c>
      <c r="D62" s="401">
        <v>0</v>
      </c>
      <c r="E62" s="401">
        <f t="shared" ref="E62:H62" si="15">-($B$19+$B$20)*$B$22/$B$21</f>
        <v>-82725690.000000015</v>
      </c>
      <c r="F62" s="401">
        <f t="shared" si="15"/>
        <v>-82725690.000000015</v>
      </c>
      <c r="G62" s="401">
        <f t="shared" si="15"/>
        <v>-82725690.000000015</v>
      </c>
      <c r="H62" s="401">
        <f t="shared" si="15"/>
        <v>-82725690.000000015</v>
      </c>
      <c r="I62" s="401">
        <f t="shared" ref="I62:K62" si="16">H62</f>
        <v>-82725690.000000015</v>
      </c>
      <c r="J62" s="401">
        <f t="shared" si="16"/>
        <v>-82725690.000000015</v>
      </c>
      <c r="K62" s="402">
        <f t="shared" si="16"/>
        <v>-82725690.000000015</v>
      </c>
      <c r="L62" s="336">
        <f>IF(C62&gt;0,11,C62*-1)</f>
        <v>0</v>
      </c>
    </row>
    <row r="63" spans="1:23" s="327" customFormat="1" ht="14.25">
      <c r="A63" s="403" t="s">
        <v>471</v>
      </c>
      <c r="B63" s="395">
        <f>B61+B62</f>
        <v>158279750</v>
      </c>
      <c r="C63" s="395">
        <f t="shared" ref="C63:K63" si="17">C61+C62</f>
        <v>1108380833.3333335</v>
      </c>
      <c r="D63" s="395">
        <f t="shared" si="17"/>
        <v>855581294.77521288</v>
      </c>
      <c r="E63" s="395">
        <f>E61+E62</f>
        <v>-18016107.496213377</v>
      </c>
      <c r="F63" s="395">
        <f>F61+F62</f>
        <v>15372963.785858169</v>
      </c>
      <c r="G63" s="395">
        <f t="shared" si="17"/>
        <v>23548180.190586016</v>
      </c>
      <c r="H63" s="395">
        <f t="shared" si="17"/>
        <v>35020140.706995025</v>
      </c>
      <c r="I63" s="395">
        <f>I61+I62</f>
        <v>47252155.726216063</v>
      </c>
      <c r="J63" s="395">
        <f t="shared" si="17"/>
        <v>60294522.974917784</v>
      </c>
      <c r="K63" s="396">
        <f t="shared" si="17"/>
        <v>74200738.589519098</v>
      </c>
    </row>
    <row r="64" spans="1:23">
      <c r="A64" s="400" t="s">
        <v>236</v>
      </c>
      <c r="B64" s="401">
        <f t="shared" ref="B64:K64" si="18">-B50</f>
        <v>0</v>
      </c>
      <c r="C64" s="401">
        <f t="shared" si="18"/>
        <v>0</v>
      </c>
      <c r="D64" s="401">
        <f t="shared" si="18"/>
        <v>0</v>
      </c>
      <c r="E64" s="401">
        <f t="shared" si="18"/>
        <v>0</v>
      </c>
      <c r="F64" s="401">
        <f t="shared" si="18"/>
        <v>0</v>
      </c>
      <c r="G64" s="401">
        <f t="shared" si="18"/>
        <v>0</v>
      </c>
      <c r="H64" s="401">
        <f t="shared" si="18"/>
        <v>0</v>
      </c>
      <c r="I64" s="401">
        <f t="shared" si="18"/>
        <v>0</v>
      </c>
      <c r="J64" s="401">
        <f t="shared" si="18"/>
        <v>0</v>
      </c>
      <c r="K64" s="402">
        <f t="shared" si="18"/>
        <v>0</v>
      </c>
      <c r="M64" s="404">
        <f>C65-D19</f>
        <v>0</v>
      </c>
    </row>
    <row r="65" spans="1:23" s="327" customFormat="1" ht="14.25">
      <c r="A65" s="403" t="s">
        <v>240</v>
      </c>
      <c r="B65" s="395">
        <f>B63+B64</f>
        <v>158279750</v>
      </c>
      <c r="C65" s="395">
        <f t="shared" ref="C65:K65" si="19">C63+C64</f>
        <v>1108380833.3333335</v>
      </c>
      <c r="D65" s="395">
        <f t="shared" si="19"/>
        <v>855581294.77521288</v>
      </c>
      <c r="E65" s="395">
        <f t="shared" si="19"/>
        <v>-18016107.496213377</v>
      </c>
      <c r="F65" s="395">
        <f t="shared" si="19"/>
        <v>15372963.785858169</v>
      </c>
      <c r="G65" s="395">
        <f t="shared" si="19"/>
        <v>23548180.190586016</v>
      </c>
      <c r="H65" s="395">
        <f t="shared" si="19"/>
        <v>35020140.706995025</v>
      </c>
      <c r="I65" s="395">
        <f t="shared" si="19"/>
        <v>47252155.726216063</v>
      </c>
      <c r="J65" s="395">
        <f t="shared" si="19"/>
        <v>60294522.974917784</v>
      </c>
      <c r="K65" s="396">
        <f t="shared" si="19"/>
        <v>74200738.589519098</v>
      </c>
      <c r="M65" s="405">
        <f>M64*C30</f>
        <v>0</v>
      </c>
    </row>
    <row r="66" spans="1:23">
      <c r="A66" s="400" t="s">
        <v>235</v>
      </c>
      <c r="B66" s="401">
        <f t="shared" ref="B66:K66" si="20">IF((B65-(C19+C20))*$B$30&gt;0,-(B65-(C20+C19))*$B$30,0)</f>
        <v>0</v>
      </c>
      <c r="C66" s="401">
        <f>IF((C65-(D19+D20))*$C$30&gt;0,-(C65-(D20+D19))*$C$30,0)</f>
        <v>0</v>
      </c>
      <c r="D66" s="401">
        <f t="shared" si="20"/>
        <v>-10819925.621709228</v>
      </c>
      <c r="E66" s="401">
        <f t="shared" si="20"/>
        <v>0</v>
      </c>
      <c r="F66" s="401">
        <f t="shared" si="20"/>
        <v>-3074592.7571716341</v>
      </c>
      <c r="G66" s="401">
        <f t="shared" si="20"/>
        <v>-4709636.0381172029</v>
      </c>
      <c r="H66" s="401">
        <f t="shared" si="20"/>
        <v>-7004028.1413990054</v>
      </c>
      <c r="I66" s="401">
        <f t="shared" si="20"/>
        <v>-9450431.1452432126</v>
      </c>
      <c r="J66" s="401">
        <f t="shared" si="20"/>
        <v>-12058904.594983557</v>
      </c>
      <c r="K66" s="401">
        <f t="shared" si="20"/>
        <v>-14840147.717903821</v>
      </c>
    </row>
    <row r="67" spans="1:23" ht="16.5" thickBot="1">
      <c r="A67" s="406" t="s">
        <v>239</v>
      </c>
      <c r="B67" s="407">
        <f t="shared" ref="B67:K67" si="21">B65+B66</f>
        <v>158279750</v>
      </c>
      <c r="C67" s="407">
        <f t="shared" si="21"/>
        <v>1108380833.3333335</v>
      </c>
      <c r="D67" s="407">
        <f t="shared" si="21"/>
        <v>844761369.15350366</v>
      </c>
      <c r="E67" s="407">
        <f t="shared" si="21"/>
        <v>-18016107.496213377</v>
      </c>
      <c r="F67" s="407">
        <f t="shared" si="21"/>
        <v>12298371.028686535</v>
      </c>
      <c r="G67" s="407">
        <f t="shared" si="21"/>
        <v>18838544.152468812</v>
      </c>
      <c r="H67" s="407">
        <f t="shared" si="21"/>
        <v>28016112.565596022</v>
      </c>
      <c r="I67" s="407">
        <f t="shared" si="21"/>
        <v>37801724.58097285</v>
      </c>
      <c r="J67" s="407">
        <f t="shared" si="21"/>
        <v>48235618.379934229</v>
      </c>
      <c r="K67" s="408">
        <f t="shared" si="21"/>
        <v>59360590.871615276</v>
      </c>
    </row>
    <row r="68" spans="1:23" ht="16.5" thickBot="1">
      <c r="A68" s="393"/>
      <c r="B68" s="409">
        <v>0</v>
      </c>
      <c r="C68" s="409">
        <v>1</v>
      </c>
      <c r="D68" s="409">
        <v>2</v>
      </c>
      <c r="E68" s="409">
        <v>3</v>
      </c>
      <c r="F68" s="409">
        <v>4</v>
      </c>
      <c r="G68" s="409">
        <v>5</v>
      </c>
      <c r="H68" s="409">
        <v>6</v>
      </c>
      <c r="I68" s="409">
        <v>7</v>
      </c>
      <c r="J68" s="409">
        <v>8</v>
      </c>
      <c r="K68" s="409">
        <v>9</v>
      </c>
      <c r="L68" s="385">
        <v>10</v>
      </c>
      <c r="M68" s="385">
        <v>5</v>
      </c>
      <c r="N68" s="385"/>
      <c r="O68" s="385"/>
      <c r="P68" s="385"/>
      <c r="Q68" s="385"/>
      <c r="R68" s="385"/>
      <c r="S68" s="385"/>
      <c r="T68" s="385"/>
      <c r="U68" s="385"/>
      <c r="V68" s="385"/>
      <c r="W68" s="385"/>
    </row>
    <row r="69" spans="1:23">
      <c r="A69" s="384" t="s">
        <v>238</v>
      </c>
      <c r="B69" s="377">
        <v>2021</v>
      </c>
      <c r="C69" s="378">
        <v>2022</v>
      </c>
      <c r="D69" s="377">
        <v>2023</v>
      </c>
      <c r="E69" s="377">
        <v>2024</v>
      </c>
      <c r="F69" s="378">
        <v>2025</v>
      </c>
      <c r="G69" s="377">
        <v>2026</v>
      </c>
      <c r="H69" s="377">
        <v>2027</v>
      </c>
      <c r="I69" s="378">
        <v>2028</v>
      </c>
      <c r="J69" s="377">
        <v>2029</v>
      </c>
      <c r="K69" s="377">
        <v>2030</v>
      </c>
      <c r="L69" s="385">
        <v>2027</v>
      </c>
      <c r="M69" s="385"/>
      <c r="N69" s="385"/>
      <c r="O69" s="385"/>
      <c r="P69" s="385"/>
      <c r="Q69" s="385"/>
      <c r="R69" s="385"/>
      <c r="S69" s="385"/>
      <c r="T69" s="385"/>
      <c r="U69" s="385"/>
      <c r="V69" s="385"/>
      <c r="W69" s="385"/>
    </row>
    <row r="70" spans="1:23" s="327" customFormat="1" ht="14.25">
      <c r="A70" s="394" t="s">
        <v>471</v>
      </c>
      <c r="B70" s="395">
        <f>B63</f>
        <v>158279750</v>
      </c>
      <c r="C70" s="395">
        <f t="shared" ref="C70:K70" si="22">C63</f>
        <v>1108380833.3333335</v>
      </c>
      <c r="D70" s="395">
        <f t="shared" si="22"/>
        <v>855581294.77521288</v>
      </c>
      <c r="E70" s="395">
        <f t="shared" si="22"/>
        <v>-18016107.496213377</v>
      </c>
      <c r="F70" s="395">
        <f t="shared" si="22"/>
        <v>15372963.785858169</v>
      </c>
      <c r="G70" s="395">
        <f t="shared" si="22"/>
        <v>23548180.190586016</v>
      </c>
      <c r="H70" s="395">
        <f t="shared" si="22"/>
        <v>35020140.706995025</v>
      </c>
      <c r="I70" s="395">
        <f t="shared" si="22"/>
        <v>47252155.726216063</v>
      </c>
      <c r="J70" s="395">
        <f t="shared" si="22"/>
        <v>60294522.974917784</v>
      </c>
      <c r="K70" s="396">
        <f t="shared" si="22"/>
        <v>74200738.589519098</v>
      </c>
      <c r="L70" s="410"/>
      <c r="M70" s="410"/>
      <c r="N70" s="410"/>
      <c r="O70" s="410"/>
      <c r="P70" s="410"/>
      <c r="Q70" s="410"/>
      <c r="R70" s="410"/>
      <c r="S70" s="410"/>
      <c r="T70" s="410"/>
      <c r="U70" s="410"/>
      <c r="V70" s="410"/>
      <c r="W70" s="410"/>
    </row>
    <row r="71" spans="1:23">
      <c r="A71" s="400" t="s">
        <v>237</v>
      </c>
      <c r="B71" s="401">
        <f>-B62</f>
        <v>0</v>
      </c>
      <c r="C71" s="401">
        <f t="shared" ref="C71:K71" si="23">-C62</f>
        <v>0</v>
      </c>
      <c r="D71" s="401">
        <f t="shared" si="23"/>
        <v>0</v>
      </c>
      <c r="E71" s="401">
        <f t="shared" si="23"/>
        <v>82725690.000000015</v>
      </c>
      <c r="F71" s="401">
        <f t="shared" si="23"/>
        <v>82725690.000000015</v>
      </c>
      <c r="G71" s="401">
        <f t="shared" si="23"/>
        <v>82725690.000000015</v>
      </c>
      <c r="H71" s="401">
        <f t="shared" si="23"/>
        <v>82725690.000000015</v>
      </c>
      <c r="I71" s="401">
        <f t="shared" si="23"/>
        <v>82725690.000000015</v>
      </c>
      <c r="J71" s="401">
        <f t="shared" si="23"/>
        <v>82725690.000000015</v>
      </c>
      <c r="K71" s="401">
        <f t="shared" si="23"/>
        <v>82725690.000000015</v>
      </c>
      <c r="L71" s="385"/>
      <c r="M71" s="385"/>
      <c r="N71" s="385"/>
      <c r="O71" s="385"/>
      <c r="P71" s="385"/>
      <c r="Q71" s="385"/>
      <c r="R71" s="385"/>
      <c r="S71" s="385"/>
      <c r="T71" s="385"/>
      <c r="U71" s="385"/>
      <c r="V71" s="385"/>
      <c r="W71" s="385"/>
    </row>
    <row r="72" spans="1:23" ht="10.5" customHeight="1">
      <c r="A72" s="400" t="s">
        <v>236</v>
      </c>
      <c r="B72" s="401">
        <f>B64</f>
        <v>0</v>
      </c>
      <c r="C72" s="401">
        <f t="shared" ref="C72:K72" si="24">C64</f>
        <v>0</v>
      </c>
      <c r="D72" s="401">
        <f t="shared" si="24"/>
        <v>0</v>
      </c>
      <c r="E72" s="401">
        <f t="shared" si="24"/>
        <v>0</v>
      </c>
      <c r="F72" s="401">
        <f t="shared" si="24"/>
        <v>0</v>
      </c>
      <c r="G72" s="401">
        <f t="shared" si="24"/>
        <v>0</v>
      </c>
      <c r="H72" s="401">
        <f t="shared" si="24"/>
        <v>0</v>
      </c>
      <c r="I72" s="401">
        <f t="shared" si="24"/>
        <v>0</v>
      </c>
      <c r="J72" s="401">
        <f t="shared" si="24"/>
        <v>0</v>
      </c>
      <c r="K72" s="402">
        <f t="shared" si="24"/>
        <v>0</v>
      </c>
      <c r="L72" s="385"/>
      <c r="M72" s="385"/>
      <c r="N72" s="385"/>
      <c r="O72" s="385"/>
      <c r="P72" s="385"/>
      <c r="Q72" s="385"/>
      <c r="R72" s="385"/>
      <c r="S72" s="385"/>
      <c r="T72" s="385"/>
      <c r="U72" s="385"/>
      <c r="V72" s="385"/>
      <c r="W72" s="385"/>
    </row>
    <row r="73" spans="1:23">
      <c r="A73" s="400" t="s">
        <v>235</v>
      </c>
      <c r="B73" s="401">
        <f>IF(SUM($B$66:B66)+SUM($A$73:A73)&gt;0,0,SUM($B$66:B66)-SUM($A$73:A73))</f>
        <v>0</v>
      </c>
      <c r="C73" s="401">
        <f>IF(SUM($B$66:C66)+SUM($A$73:B73)&gt;0,0,SUM($B$66:C66)-SUM($A$73:B73))</f>
        <v>0</v>
      </c>
      <c r="D73" s="401">
        <f>IF(SUM($B$66:D66)+SUM($A$73:C73)&gt;0,0,SUM($B$66:D66)-SUM($A$73:C73))</f>
        <v>-10819925.621709228</v>
      </c>
      <c r="E73" s="401">
        <f>IF(SUM($B$66:E66)+SUM($A$73:D73)&gt;0,0,SUM($B$66:E66)-SUM($A$73:D73))</f>
        <v>0</v>
      </c>
      <c r="F73" s="401">
        <f>IF(SUM($B$66:F66)+SUM($A$73:E73)&gt;0,0,SUM($B$66:F66)-SUM($A$73:E73))</f>
        <v>-3074592.7571716346</v>
      </c>
      <c r="G73" s="401">
        <f>IF(SUM($B$66:G66)+SUM($A$73:F73)&gt;0,0,SUM($B$66:G66)-SUM($A$73:F73))</f>
        <v>-4709636.0381172039</v>
      </c>
      <c r="H73" s="401">
        <f>IF(SUM($B$66:H66)+SUM($A$73:G73)&gt;0,0,SUM($B$66:H66)-SUM($A$73:G73))</f>
        <v>-7004028.1413990036</v>
      </c>
      <c r="I73" s="401">
        <f>IF(SUM($B$66:I66)+SUM($A$73:H73)&gt;0,0,SUM($B$66:I66)-SUM($A$73:H73))</f>
        <v>-9450431.1452432126</v>
      </c>
      <c r="J73" s="401">
        <f>IF(SUM($B$66:J66)+SUM($A$73:I73)&gt;0,0,SUM($B$66:J66)-SUM($A$73:I73))</f>
        <v>-12058904.594983555</v>
      </c>
      <c r="K73" s="402">
        <f>IF(SUM($B$66:K66)+SUM($A$73:J73)&gt;0,0,SUM($B$66:K66)-SUM($A$73:J73))</f>
        <v>-14840147.717903823</v>
      </c>
      <c r="L73" s="385"/>
      <c r="M73" s="385"/>
      <c r="N73" s="385"/>
      <c r="O73" s="385"/>
      <c r="P73" s="385"/>
      <c r="Q73" s="385"/>
      <c r="R73" s="385"/>
      <c r="S73" s="385"/>
      <c r="T73" s="385"/>
      <c r="U73" s="385"/>
      <c r="V73" s="385"/>
      <c r="W73" s="385"/>
    </row>
    <row r="74" spans="1:23">
      <c r="A74" s="400" t="s">
        <v>234</v>
      </c>
      <c r="B74" s="411">
        <f t="shared" ref="B74:C74" si="25">IF((B53+B54+B76)&lt;0,0,-(B53+B54+B76)*0.18)</f>
        <v>0</v>
      </c>
      <c r="C74" s="411">
        <f t="shared" si="25"/>
        <v>0</v>
      </c>
      <c r="D74" s="411">
        <f t="shared" ref="D74:K74" si="26">IF((D53+D54+D76)&lt;0,0,-(D53+D54+D76)*0.2)</f>
        <v>-10819925.621709228</v>
      </c>
      <c r="E74" s="411">
        <f t="shared" si="26"/>
        <v>-12941916.500757329</v>
      </c>
      <c r="F74" s="411">
        <f t="shared" si="26"/>
        <v>-19619730.757171638</v>
      </c>
      <c r="G74" s="411">
        <f t="shared" si="26"/>
        <v>-21254774.038117208</v>
      </c>
      <c r="H74" s="411">
        <f t="shared" si="26"/>
        <v>-23549166.141399011</v>
      </c>
      <c r="I74" s="411">
        <f t="shared" si="26"/>
        <v>-25995569.145243216</v>
      </c>
      <c r="J74" s="411">
        <f t="shared" si="26"/>
        <v>-28604042.594983563</v>
      </c>
      <c r="K74" s="411">
        <f t="shared" si="26"/>
        <v>-31385285.717903823</v>
      </c>
      <c r="L74" s="412"/>
      <c r="M74" s="385"/>
      <c r="N74" s="385"/>
      <c r="O74" s="385"/>
      <c r="P74" s="385"/>
      <c r="Q74" s="385"/>
      <c r="R74" s="385"/>
      <c r="S74" s="385"/>
      <c r="T74" s="385"/>
      <c r="U74" s="385"/>
      <c r="V74" s="385"/>
      <c r="W74" s="385"/>
    </row>
    <row r="75" spans="1:23">
      <c r="A75" s="400" t="s">
        <v>233</v>
      </c>
      <c r="B75" s="401">
        <f>-(B53-B19)*(B33)</f>
        <v>0</v>
      </c>
      <c r="C75" s="401">
        <f>-(C53-B53+B19)*$B$33</f>
        <v>0</v>
      </c>
      <c r="D75" s="401">
        <f t="shared" ref="D75:K75" si="27">-(D53-C53)*$B$33</f>
        <v>0</v>
      </c>
      <c r="E75" s="401">
        <f t="shared" si="27"/>
        <v>0</v>
      </c>
      <c r="F75" s="401">
        <f t="shared" si="27"/>
        <v>0</v>
      </c>
      <c r="G75" s="401">
        <f t="shared" si="27"/>
        <v>0</v>
      </c>
      <c r="H75" s="401">
        <f t="shared" si="27"/>
        <v>0</v>
      </c>
      <c r="I75" s="401">
        <f t="shared" si="27"/>
        <v>0</v>
      </c>
      <c r="J75" s="401">
        <f t="shared" si="27"/>
        <v>0</v>
      </c>
      <c r="K75" s="402">
        <f t="shared" si="27"/>
        <v>0</v>
      </c>
      <c r="L75" s="385"/>
      <c r="M75" s="385"/>
      <c r="N75" s="385"/>
      <c r="O75" s="385"/>
      <c r="P75" s="385"/>
      <c r="Q75" s="385"/>
      <c r="R75" s="385"/>
      <c r="S75" s="385"/>
      <c r="T75" s="385"/>
      <c r="U75" s="385"/>
      <c r="V75" s="385"/>
      <c r="W75" s="385"/>
    </row>
    <row r="76" spans="1:23">
      <c r="A76" s="400" t="s">
        <v>232</v>
      </c>
      <c r="B76" s="401">
        <f t="shared" ref="B76:G76" si="28">-C19</f>
        <v>-158279750</v>
      </c>
      <c r="C76" s="401">
        <f t="shared" si="28"/>
        <v>-1108380833.3333335</v>
      </c>
      <c r="D76" s="401">
        <f t="shared" si="28"/>
        <v>-801481666.66666675</v>
      </c>
      <c r="E76" s="401">
        <f t="shared" si="28"/>
        <v>0</v>
      </c>
      <c r="F76" s="401">
        <f t="shared" si="28"/>
        <v>0</v>
      </c>
      <c r="G76" s="401">
        <f t="shared" si="28"/>
        <v>0</v>
      </c>
      <c r="H76" s="401">
        <v>0</v>
      </c>
      <c r="I76" s="401">
        <v>0</v>
      </c>
      <c r="J76" s="401">
        <v>0</v>
      </c>
      <c r="K76" s="402">
        <v>0</v>
      </c>
    </row>
    <row r="77" spans="1:23">
      <c r="A77" s="400" t="s">
        <v>231</v>
      </c>
      <c r="B77" s="401">
        <f t="shared" ref="B77:K77" si="29">B48-B49</f>
        <v>0</v>
      </c>
      <c r="C77" s="401">
        <f t="shared" si="29"/>
        <v>0</v>
      </c>
      <c r="D77" s="401">
        <f t="shared" si="29"/>
        <v>0</v>
      </c>
      <c r="E77" s="401">
        <f t="shared" si="29"/>
        <v>0</v>
      </c>
      <c r="F77" s="401">
        <f t="shared" si="29"/>
        <v>0</v>
      </c>
      <c r="G77" s="401">
        <f t="shared" si="29"/>
        <v>0</v>
      </c>
      <c r="H77" s="401">
        <f t="shared" si="29"/>
        <v>0</v>
      </c>
      <c r="I77" s="401">
        <f t="shared" si="29"/>
        <v>0</v>
      </c>
      <c r="J77" s="401">
        <f t="shared" si="29"/>
        <v>0</v>
      </c>
      <c r="K77" s="402">
        <f t="shared" si="29"/>
        <v>0</v>
      </c>
    </row>
    <row r="78" spans="1:23" s="327" customFormat="1" ht="14.25">
      <c r="A78" s="413" t="s">
        <v>230</v>
      </c>
      <c r="B78" s="395">
        <f>SUM(B70:B77)</f>
        <v>0</v>
      </c>
      <c r="C78" s="395">
        <f t="shared" ref="C78:K78" si="30">SUM(C70:C77)</f>
        <v>0</v>
      </c>
      <c r="D78" s="395">
        <f t="shared" si="30"/>
        <v>32459776.865127683</v>
      </c>
      <c r="E78" s="395">
        <f t="shared" si="30"/>
        <v>51767666.003029309</v>
      </c>
      <c r="F78" s="395">
        <f t="shared" si="30"/>
        <v>75404330.271514922</v>
      </c>
      <c r="G78" s="395">
        <f t="shared" si="30"/>
        <v>80309460.11435163</v>
      </c>
      <c r="H78" s="395">
        <f t="shared" si="30"/>
        <v>87192636.424197033</v>
      </c>
      <c r="I78" s="395">
        <f t="shared" si="30"/>
        <v>94531845.435729653</v>
      </c>
      <c r="J78" s="395">
        <f t="shared" si="30"/>
        <v>102357265.78495069</v>
      </c>
      <c r="K78" s="396">
        <f t="shared" si="30"/>
        <v>110700995.15371147</v>
      </c>
    </row>
    <row r="79" spans="1:23" s="327" customFormat="1" ht="14.25">
      <c r="A79" s="413" t="s">
        <v>470</v>
      </c>
      <c r="B79" s="395">
        <f>SUM($B$78:B78)</f>
        <v>0</v>
      </c>
      <c r="C79" s="395">
        <f>SUM($B$78:C78)</f>
        <v>0</v>
      </c>
      <c r="D79" s="395">
        <f>SUM($B$78:D78)</f>
        <v>32459776.865127683</v>
      </c>
      <c r="E79" s="395">
        <f>SUM($B$78:E78)</f>
        <v>84227442.868156999</v>
      </c>
      <c r="F79" s="395">
        <f>SUM($B$78:F78)</f>
        <v>159631773.13967192</v>
      </c>
      <c r="G79" s="395">
        <f>SUM($B$78:G78)</f>
        <v>239941233.25402355</v>
      </c>
      <c r="H79" s="395">
        <f>SUM($B$78:H78)</f>
        <v>327133869.67822057</v>
      </c>
      <c r="I79" s="395">
        <f>SUM($B$78:I78)</f>
        <v>421665715.11395025</v>
      </c>
      <c r="J79" s="395">
        <f>SUM($B$78:J78)</f>
        <v>524022980.89890093</v>
      </c>
      <c r="K79" s="396">
        <f>SUM($B$78:K78)</f>
        <v>634723976.05261242</v>
      </c>
    </row>
    <row r="80" spans="1:23">
      <c r="A80" s="414" t="s">
        <v>229</v>
      </c>
      <c r="B80" s="415">
        <f t="shared" ref="B80:L80" si="31">1/POWER((1+$B$38),B68)</f>
        <v>1</v>
      </c>
      <c r="C80" s="415">
        <f t="shared" si="31"/>
        <v>0.90909090909090906</v>
      </c>
      <c r="D80" s="415">
        <f t="shared" si="31"/>
        <v>0.82644628099173545</v>
      </c>
      <c r="E80" s="415">
        <f t="shared" si="31"/>
        <v>0.75131480090157754</v>
      </c>
      <c r="F80" s="415">
        <f t="shared" si="31"/>
        <v>0.68301345536507052</v>
      </c>
      <c r="G80" s="415">
        <f t="shared" si="31"/>
        <v>0.62092132305915493</v>
      </c>
      <c r="H80" s="415">
        <f t="shared" si="31"/>
        <v>0.56447393005377722</v>
      </c>
      <c r="I80" s="415">
        <f t="shared" si="31"/>
        <v>0.51315811823070645</v>
      </c>
      <c r="J80" s="415">
        <f t="shared" si="31"/>
        <v>0.46650738020973315</v>
      </c>
      <c r="K80" s="416">
        <f t="shared" si="31"/>
        <v>0.42409761837248466</v>
      </c>
      <c r="L80" s="416">
        <f t="shared" si="31"/>
        <v>0.38554328942953148</v>
      </c>
      <c r="M80" s="415"/>
    </row>
    <row r="81" spans="1:13" s="327" customFormat="1" ht="14.25">
      <c r="A81" s="417" t="s">
        <v>465</v>
      </c>
      <c r="B81" s="418">
        <f>B78*B80</f>
        <v>0</v>
      </c>
      <c r="C81" s="418">
        <f t="shared" ref="C81:K81" si="32">C78*C80</f>
        <v>0</v>
      </c>
      <c r="D81" s="418">
        <f t="shared" si="32"/>
        <v>26826261.872006346</v>
      </c>
      <c r="E81" s="418">
        <f t="shared" si="32"/>
        <v>38893813.67620533</v>
      </c>
      <c r="F81" s="418">
        <f t="shared" si="32"/>
        <v>51502172.16823639</v>
      </c>
      <c r="G81" s="418">
        <f t="shared" si="32"/>
        <v>49865856.228369646</v>
      </c>
      <c r="H81" s="418">
        <f t="shared" si="32"/>
        <v>49217970.154116623</v>
      </c>
      <c r="I81" s="418">
        <f t="shared" si="32"/>
        <v>48509783.916675024</v>
      </c>
      <c r="J81" s="418">
        <f t="shared" si="32"/>
        <v>47750419.906768702</v>
      </c>
      <c r="K81" s="419">
        <f t="shared" si="32"/>
        <v>46948028.396153003</v>
      </c>
      <c r="L81" s="420"/>
    </row>
    <row r="82" spans="1:13" s="327" customFormat="1" ht="14.25">
      <c r="A82" s="417" t="s">
        <v>469</v>
      </c>
      <c r="B82" s="418">
        <f>SUM($B$81:B81)</f>
        <v>0</v>
      </c>
      <c r="C82" s="418">
        <f>SUM($B$81:C81)</f>
        <v>0</v>
      </c>
      <c r="D82" s="418">
        <f>SUM($B$81:D81)</f>
        <v>26826261.872006346</v>
      </c>
      <c r="E82" s="418">
        <f>SUM($B$81:E81)</f>
        <v>65720075.548211679</v>
      </c>
      <c r="F82" s="418">
        <f>SUM($B$81:F81)</f>
        <v>117222247.71644807</v>
      </c>
      <c r="G82" s="418">
        <f>SUM($B$81:G81)</f>
        <v>167088103.94481772</v>
      </c>
      <c r="H82" s="418">
        <f>SUM($B$81:H81)</f>
        <v>216306074.09893435</v>
      </c>
      <c r="I82" s="418">
        <f>SUM($B$81:I81)</f>
        <v>264815858.01560938</v>
      </c>
      <c r="J82" s="418">
        <f>SUM($B$81:J81)</f>
        <v>312566277.92237806</v>
      </c>
      <c r="K82" s="419">
        <f>SUM($B$81:K81)</f>
        <v>359514306.31853104</v>
      </c>
    </row>
    <row r="83" spans="1:13" s="327" customFormat="1" ht="14.25">
      <c r="A83" s="417" t="s">
        <v>468</v>
      </c>
      <c r="B83" s="421">
        <f>IF((ISERR(IRR($B$78:B78))),0,IF(IRR($B$78:B78)&lt;0,0,IRR($B$78:B78)))</f>
        <v>0</v>
      </c>
      <c r="C83" s="421">
        <f>IF((ISERR(IRR($B$78:C78))),0,IF(IRR($B$78:C78)&lt;0,0,IRR($B$78:C78)))</f>
        <v>0</v>
      </c>
      <c r="D83" s="421">
        <f>IF((ISERR(IRR($B$78:D78))),0,IF(IRR($B$78:D78)&lt;0,0,IRR($B$78:D78)))</f>
        <v>0</v>
      </c>
      <c r="E83" s="421">
        <f>IF((ISERR(IRR($B$78:E78))),0,IF(IRR($B$78:E78)&lt;0,0,IRR($B$78:E78)))</f>
        <v>0</v>
      </c>
      <c r="F83" s="421">
        <f>IF((ISERR(IRR($B$78:F78))),0,IF(IRR($B$78:F78)&lt;0,0,IRR($B$78:F78)))</f>
        <v>0</v>
      </c>
      <c r="G83" s="421">
        <f>IF((ISERR(IRR($B$78:G78))),0,IF(IRR($B$78:G78)&lt;0,0,IRR($B$78:G78)))</f>
        <v>0</v>
      </c>
      <c r="H83" s="421">
        <f>IF((ISERR(IRR($B$78:H78))),0,IF(IRR($B$78:H78)&lt;0,0,IRR($B$78:H78)))</f>
        <v>0</v>
      </c>
      <c r="I83" s="421">
        <f>IF((ISERR(IRR($B$78:I78))),0,IF(IRR($B$78:I78)&lt;0,0,IRR($B$78:I78)))</f>
        <v>0</v>
      </c>
      <c r="J83" s="421">
        <f>IF((ISERR(IRR($B$78:J78))),0,IF(IRR($B$78:J78)&lt;0,0,IRR($B$78:J78)))</f>
        <v>0</v>
      </c>
      <c r="K83" s="422">
        <f>IF((ISERR(IRR($B$78:K78))),0,IF(IRR($B$78:K78)&lt;0,0,IRR($B$78:K78)))</f>
        <v>0</v>
      </c>
    </row>
    <row r="84" spans="1:13" s="327" customFormat="1" ht="14.25">
      <c r="A84" s="417" t="s">
        <v>467</v>
      </c>
      <c r="B84" s="423">
        <f>IF(AND(B79&gt;0),B69-$B$69+1,0)</f>
        <v>0</v>
      </c>
      <c r="C84" s="423">
        <f>IF(C76&lt;0,0,IF(AND(C79&gt;0,B79&lt;=0),C69-$B$69,0))</f>
        <v>0</v>
      </c>
      <c r="D84" s="423">
        <f>IF(D76&lt;0,0,IF(AND(D79&gt;0,SUM($C$84:C84)&lt;=0),D69-$B$69,0))</f>
        <v>0</v>
      </c>
      <c r="E84" s="423">
        <f>IF(E76&lt;0,0,IF(AND(E79&gt;0,SUM($C$84:D84)&lt;=0),E69-$B$69,0))</f>
        <v>3</v>
      </c>
      <c r="F84" s="423">
        <f>IF(F76&lt;0,0,IF(AND(F79&gt;0,SUM($C$84:E84)&lt;=0),F69-$B$69,0))</f>
        <v>0</v>
      </c>
      <c r="G84" s="423">
        <f>IF(G76&lt;0,0,IF(AND(G79&gt;0,SUM($C$84:F84)&lt;=0),G69-$B$69,0))</f>
        <v>0</v>
      </c>
      <c r="H84" s="423">
        <f>IF(H76&lt;0,0,IF(AND(H79&gt;0,SUM($C$84:G84)&lt;=0),H69-$B$69,0))</f>
        <v>0</v>
      </c>
      <c r="I84" s="423">
        <f>IF(I76&lt;0,0,IF(AND(I79&gt;0,SUM($C$84:H84)&lt;=0),I69-$B$69,0))</f>
        <v>0</v>
      </c>
      <c r="J84" s="423">
        <f>IF(J76&lt;0,0,IF(AND(J79&gt;0,SUM($C$84:I84)&lt;=0),J69-$B$69,0))</f>
        <v>0</v>
      </c>
      <c r="K84" s="423">
        <f t="shared" ref="K84" si="33">IF(K76&lt;0,0,IF(AND(K79&gt;0,J79&lt;=0),K69-$B$69,0))</f>
        <v>0</v>
      </c>
    </row>
    <row r="85" spans="1:13" s="327" customFormat="1" ht="15" thickBot="1">
      <c r="A85" s="424" t="s">
        <v>466</v>
      </c>
      <c r="B85" s="425">
        <f>IF(B82&gt;0,B69-$B$69+1,0)</f>
        <v>0</v>
      </c>
      <c r="C85" s="425">
        <f t="shared" ref="C85" si="34">IF(C76&lt;0,0,IF(AND(C82&gt;0,B82&lt;=0),C69-$B$69,0))</f>
        <v>0</v>
      </c>
      <c r="D85" s="425">
        <f>IF(D76&lt;0,0,IF(AND(D82&gt;0,SUM(B$85:$C85)&lt;=0),D69-$B$69,0))</f>
        <v>0</v>
      </c>
      <c r="E85" s="425">
        <f>IF(E76&lt;0,0,IF(AND(E82&gt;0,SUM($D$85:D85)&lt;=0),E69-$B$69,0))</f>
        <v>3</v>
      </c>
      <c r="F85" s="425">
        <f>IF(F76&lt;0,0,IF(AND(F82&gt;0,SUM($D$85:E85)&lt;=0),F69-$B$69,0))</f>
        <v>0</v>
      </c>
      <c r="G85" s="425">
        <f>IF(G76&lt;0,0,IF(AND(G82&gt;0,SUM($D$85:F85)&lt;=0),G69-$B$69,0))</f>
        <v>0</v>
      </c>
      <c r="H85" s="425">
        <f>IF(H76&lt;0,0,IF(AND(H82&gt;0,SUM($D$85:G85)&lt;=0),H69-$B$69,0))</f>
        <v>0</v>
      </c>
      <c r="I85" s="425">
        <f>IF(I76&lt;0,0,IF(AND(I82&gt;0,SUM($D$85:H85)&lt;=0),I69-$B$69,0))</f>
        <v>0</v>
      </c>
      <c r="J85" s="425">
        <f>IF(J76&lt;0,0,IF(AND(J82&gt;0,SUM($D$85:I85)&lt;=0),J69-$B$69,0))</f>
        <v>0</v>
      </c>
      <c r="K85" s="425">
        <f t="shared" ref="K85" si="35">IF(AND(K82&gt;0,J82&lt;=0),K69-$B$69,0)</f>
        <v>0</v>
      </c>
    </row>
    <row r="86" spans="1:13">
      <c r="A86" s="426" t="str">
        <f>B96</f>
        <v>MIRR</v>
      </c>
      <c r="B86" s="427">
        <f>C96</f>
        <v>0.16065883821465432</v>
      </c>
    </row>
    <row r="87" spans="1:13" ht="53.25" customHeight="1">
      <c r="A87" s="426"/>
      <c r="B87" s="427"/>
    </row>
    <row r="88" spans="1:13" ht="37.5" customHeight="1">
      <c r="A88" s="426"/>
      <c r="B88" s="427"/>
    </row>
    <row r="89" spans="1:13" ht="9.75" customHeight="1">
      <c r="A89" s="426"/>
      <c r="B89" s="427"/>
    </row>
    <row r="90" spans="1:13">
      <c r="A90" s="426"/>
      <c r="B90" s="427"/>
    </row>
    <row r="91" spans="1:13" ht="64.5" customHeight="1">
      <c r="A91" s="504"/>
      <c r="B91" s="504"/>
      <c r="C91" s="504"/>
      <c r="D91" s="504"/>
      <c r="E91" s="504"/>
      <c r="F91" s="504"/>
      <c r="G91" s="504"/>
      <c r="H91" s="504"/>
      <c r="I91" s="504"/>
      <c r="J91" s="504"/>
      <c r="K91" s="504"/>
    </row>
    <row r="92" spans="1:13" hidden="1"/>
    <row r="93" spans="1:13" hidden="1">
      <c r="A93" s="313" t="s">
        <v>465</v>
      </c>
      <c r="B93" s="268">
        <f>(B19+B20)*B80</f>
        <v>2068142250.0000002</v>
      </c>
      <c r="C93" s="268"/>
      <c r="D93" s="268"/>
      <c r="E93" s="268"/>
      <c r="F93" s="268"/>
      <c r="G93" s="268"/>
      <c r="H93" s="268"/>
      <c r="I93" s="268"/>
      <c r="J93" s="268"/>
      <c r="K93" s="268"/>
      <c r="L93" s="267"/>
      <c r="M93" s="267">
        <f>SUM(B93:K93)</f>
        <v>2068142250.0000002</v>
      </c>
    </row>
    <row r="94" spans="1:13" hidden="1">
      <c r="A94" s="313" t="s">
        <v>464</v>
      </c>
      <c r="B94" s="267">
        <f>(B61+B71)*(1+0.17)^K68</f>
        <v>650276577.55774975</v>
      </c>
      <c r="C94" s="267">
        <f>(C61+C71)*(1+0.17)^J68</f>
        <v>3892027508.0440211</v>
      </c>
      <c r="D94" s="267">
        <f>(D61+D71)*(1+0.17)^I68</f>
        <v>2567806615.6008382</v>
      </c>
      <c r="E94" s="267">
        <f>(E61+E71)*(1+0.17)^H68</f>
        <v>378195683.10477072</v>
      </c>
      <c r="F94" s="267">
        <f>(F61+F71)*(1+0.17)^G68</f>
        <v>396447977.34004617</v>
      </c>
      <c r="G94" s="267">
        <f>(G61+G71)*(1+0.17)^F68</f>
        <v>354163858.5367642</v>
      </c>
      <c r="H94" s="267">
        <f>(H61+H71)*(1+0.17)^E68</f>
        <v>321077793.69409245</v>
      </c>
      <c r="I94" s="267">
        <f>(I61+I71)*(1+0.17)^D68</f>
        <v>291169870.05561715</v>
      </c>
      <c r="J94" s="267">
        <f>J61*(1+0.17)^C68</f>
        <v>167333649.18065381</v>
      </c>
      <c r="K94" s="267">
        <f>K61*(1+0.17)^B68</f>
        <v>156926428.58951911</v>
      </c>
      <c r="L94" s="267"/>
      <c r="M94" s="268">
        <f>SUM(B94:K94)</f>
        <v>9175425961.704073</v>
      </c>
    </row>
    <row r="95" spans="1:13" hidden="1">
      <c r="A95" s="314"/>
      <c r="B95" s="313"/>
      <c r="C95" s="267"/>
      <c r="D95" s="267"/>
      <c r="E95" s="267"/>
      <c r="F95" s="267"/>
      <c r="G95" s="267"/>
      <c r="H95" s="267"/>
      <c r="I95" s="267"/>
      <c r="J95" s="267"/>
      <c r="K95" s="267"/>
      <c r="L95" s="267"/>
      <c r="M95" s="267"/>
    </row>
    <row r="96" spans="1:13" hidden="1">
      <c r="A96" s="314"/>
      <c r="B96" s="315" t="s">
        <v>463</v>
      </c>
      <c r="C96" s="316">
        <f>(M94/M93)^(1/10)-1</f>
        <v>0.16065883821465432</v>
      </c>
      <c r="D96" s="267"/>
      <c r="E96" s="267"/>
      <c r="F96" s="267"/>
      <c r="G96" s="267"/>
      <c r="H96" s="267"/>
      <c r="I96" s="267"/>
      <c r="J96" s="267"/>
      <c r="K96" s="267"/>
      <c r="L96" s="267"/>
      <c r="M96" s="267"/>
    </row>
    <row r="97" spans="1:13" hidden="1">
      <c r="A97" s="314"/>
      <c r="B97" s="313"/>
      <c r="C97" s="267"/>
      <c r="D97" s="267"/>
      <c r="E97" s="267"/>
      <c r="F97" s="267"/>
      <c r="G97" s="267"/>
      <c r="H97" s="267"/>
      <c r="I97" s="267"/>
      <c r="J97" s="267"/>
      <c r="K97" s="267"/>
      <c r="L97" s="267"/>
      <c r="M97" s="267"/>
    </row>
    <row r="98" spans="1:13" hidden="1"/>
    <row r="99" spans="1:13" hidden="1"/>
    <row r="100" spans="1:13" hidden="1">
      <c r="A100" s="426" t="s">
        <v>462</v>
      </c>
      <c r="B100" s="428">
        <f>K82/(B19+B20)+1</f>
        <v>1.1738344189421839</v>
      </c>
    </row>
    <row r="101" spans="1:13">
      <c r="A101" s="266" t="s">
        <v>496</v>
      </c>
    </row>
    <row r="102" spans="1:13">
      <c r="A102" s="265" t="s">
        <v>497</v>
      </c>
    </row>
    <row r="103" spans="1:13">
      <c r="A103" s="264"/>
    </row>
  </sheetData>
  <mergeCells count="12">
    <mergeCell ref="A91:K91"/>
    <mergeCell ref="B2:G2"/>
    <mergeCell ref="B4:G4"/>
    <mergeCell ref="B6:G6"/>
    <mergeCell ref="B7:G7"/>
    <mergeCell ref="B9:F9"/>
    <mergeCell ref="B10:F10"/>
    <mergeCell ref="J14:K14"/>
    <mergeCell ref="D22:E22"/>
    <mergeCell ref="D23:E23"/>
    <mergeCell ref="D24:E24"/>
    <mergeCell ref="D25:E25"/>
  </mergeCells>
  <pageMargins left="0.31496062992125984" right="0.11811023622047245" top="0" bottom="0" header="0.11811023622047245" footer="0.11811023622047245"/>
  <pageSetup paperSize="9" scale="58" orientation="landscape" r:id="rId1"/>
  <rowBreaks count="1" manualBreakCount="1">
    <brk id="67" max="10" man="1"/>
  </rowBreaks>
  <colBreaks count="1" manualBreakCount="1">
    <brk id="11" max="1048575" man="1"/>
  </col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R54"/>
  <sheetViews>
    <sheetView view="pageBreakPreview" topLeftCell="A40" zoomScale="60" workbookViewId="0">
      <selection activeCell="D48" sqref="D48"/>
    </sheetView>
  </sheetViews>
  <sheetFormatPr defaultRowHeight="15.75"/>
  <cols>
    <col min="1" max="1" width="9.140625" style="49"/>
    <col min="2" max="2" width="94.85546875" style="49" customWidth="1"/>
    <col min="3" max="3" width="21.85546875" style="49" customWidth="1"/>
    <col min="4" max="4" width="22.140625" style="49" customWidth="1"/>
    <col min="5" max="5" width="19.5703125" style="49" customWidth="1"/>
    <col min="6" max="6" width="21.7109375" style="49" customWidth="1"/>
    <col min="7" max="7" width="16.28515625" style="49" customWidth="1"/>
    <col min="8" max="8" width="22" style="49" customWidth="1"/>
    <col min="9" max="9" width="19.7109375" style="49" customWidth="1"/>
    <col min="10" max="10" width="18.28515625" style="49" customWidth="1"/>
    <col min="11" max="11" width="64.85546875" style="49" customWidth="1"/>
    <col min="12" max="12" width="32.28515625" style="49" customWidth="1"/>
    <col min="13" max="252" width="9.140625" style="49"/>
    <col min="253" max="253" width="37.7109375" style="49" customWidth="1"/>
    <col min="254" max="254" width="9.140625" style="49"/>
    <col min="255" max="255" width="12.85546875" style="49" customWidth="1"/>
    <col min="256" max="257" width="0" style="49" hidden="1" customWidth="1"/>
    <col min="258" max="258" width="18.28515625" style="49" customWidth="1"/>
    <col min="259" max="259" width="64.85546875" style="49" customWidth="1"/>
    <col min="260" max="263" width="9.140625" style="49"/>
    <col min="264" max="264" width="14.85546875" style="49" customWidth="1"/>
    <col min="265" max="508" width="9.140625" style="49"/>
    <col min="509" max="509" width="37.7109375" style="49" customWidth="1"/>
    <col min="510" max="510" width="9.140625" style="49"/>
    <col min="511" max="511" width="12.85546875" style="49" customWidth="1"/>
    <col min="512" max="513" width="0" style="49" hidden="1" customWidth="1"/>
    <col min="514" max="514" width="18.28515625" style="49" customWidth="1"/>
    <col min="515" max="515" width="64.85546875" style="49" customWidth="1"/>
    <col min="516" max="519" width="9.140625" style="49"/>
    <col min="520" max="520" width="14.85546875" style="49" customWidth="1"/>
    <col min="521" max="764" width="9.140625" style="49"/>
    <col min="765" max="765" width="37.7109375" style="49" customWidth="1"/>
    <col min="766" max="766" width="9.140625" style="49"/>
    <col min="767" max="767" width="12.85546875" style="49" customWidth="1"/>
    <col min="768" max="769" width="0" style="49" hidden="1" customWidth="1"/>
    <col min="770" max="770" width="18.28515625" style="49" customWidth="1"/>
    <col min="771" max="771" width="64.85546875" style="49" customWidth="1"/>
    <col min="772" max="775" width="9.140625" style="49"/>
    <col min="776" max="776" width="14.85546875" style="49" customWidth="1"/>
    <col min="777" max="1020" width="9.140625" style="49"/>
    <col min="1021" max="1021" width="37.7109375" style="49" customWidth="1"/>
    <col min="1022" max="1022" width="9.140625" style="49"/>
    <col min="1023" max="1023" width="12.85546875" style="49" customWidth="1"/>
    <col min="1024" max="1025" width="0" style="49" hidden="1" customWidth="1"/>
    <col min="1026" max="1026" width="18.28515625" style="49" customWidth="1"/>
    <col min="1027" max="1027" width="64.85546875" style="49" customWidth="1"/>
    <col min="1028" max="1031" width="9.140625" style="49"/>
    <col min="1032" max="1032" width="14.85546875" style="49" customWidth="1"/>
    <col min="1033" max="1276" width="9.140625" style="49"/>
    <col min="1277" max="1277" width="37.7109375" style="49" customWidth="1"/>
    <col min="1278" max="1278" width="9.140625" style="49"/>
    <col min="1279" max="1279" width="12.85546875" style="49" customWidth="1"/>
    <col min="1280" max="1281" width="0" style="49" hidden="1" customWidth="1"/>
    <col min="1282" max="1282" width="18.28515625" style="49" customWidth="1"/>
    <col min="1283" max="1283" width="64.85546875" style="49" customWidth="1"/>
    <col min="1284" max="1287" width="9.140625" style="49"/>
    <col min="1288" max="1288" width="14.85546875" style="49" customWidth="1"/>
    <col min="1289" max="1532" width="9.140625" style="49"/>
    <col min="1533" max="1533" width="37.7109375" style="49" customWidth="1"/>
    <col min="1534" max="1534" width="9.140625" style="49"/>
    <col min="1535" max="1535" width="12.85546875" style="49" customWidth="1"/>
    <col min="1536" max="1537" width="0" style="49" hidden="1" customWidth="1"/>
    <col min="1538" max="1538" width="18.28515625" style="49" customWidth="1"/>
    <col min="1539" max="1539" width="64.85546875" style="49" customWidth="1"/>
    <col min="1540" max="1543" width="9.140625" style="49"/>
    <col min="1544" max="1544" width="14.85546875" style="49" customWidth="1"/>
    <col min="1545" max="1788" width="9.140625" style="49"/>
    <col min="1789" max="1789" width="37.7109375" style="49" customWidth="1"/>
    <col min="1790" max="1790" width="9.140625" style="49"/>
    <col min="1791" max="1791" width="12.85546875" style="49" customWidth="1"/>
    <col min="1792" max="1793" width="0" style="49" hidden="1" customWidth="1"/>
    <col min="1794" max="1794" width="18.28515625" style="49" customWidth="1"/>
    <col min="1795" max="1795" width="64.85546875" style="49" customWidth="1"/>
    <col min="1796" max="1799" width="9.140625" style="49"/>
    <col min="1800" max="1800" width="14.85546875" style="49" customWidth="1"/>
    <col min="1801" max="2044" width="9.140625" style="49"/>
    <col min="2045" max="2045" width="37.7109375" style="49" customWidth="1"/>
    <col min="2046" max="2046" width="9.140625" style="49"/>
    <col min="2047" max="2047" width="12.85546875" style="49" customWidth="1"/>
    <col min="2048" max="2049" width="0" style="49" hidden="1" customWidth="1"/>
    <col min="2050" max="2050" width="18.28515625" style="49" customWidth="1"/>
    <col min="2051" max="2051" width="64.85546875" style="49" customWidth="1"/>
    <col min="2052" max="2055" width="9.140625" style="49"/>
    <col min="2056" max="2056" width="14.85546875" style="49" customWidth="1"/>
    <col min="2057" max="2300" width="9.140625" style="49"/>
    <col min="2301" max="2301" width="37.7109375" style="49" customWidth="1"/>
    <col min="2302" max="2302" width="9.140625" style="49"/>
    <col min="2303" max="2303" width="12.85546875" style="49" customWidth="1"/>
    <col min="2304" max="2305" width="0" style="49" hidden="1" customWidth="1"/>
    <col min="2306" max="2306" width="18.28515625" style="49" customWidth="1"/>
    <col min="2307" max="2307" width="64.85546875" style="49" customWidth="1"/>
    <col min="2308" max="2311" width="9.140625" style="49"/>
    <col min="2312" max="2312" width="14.85546875" style="49" customWidth="1"/>
    <col min="2313" max="2556" width="9.140625" style="49"/>
    <col min="2557" max="2557" width="37.7109375" style="49" customWidth="1"/>
    <col min="2558" max="2558" width="9.140625" style="49"/>
    <col min="2559" max="2559" width="12.85546875" style="49" customWidth="1"/>
    <col min="2560" max="2561" width="0" style="49" hidden="1" customWidth="1"/>
    <col min="2562" max="2562" width="18.28515625" style="49" customWidth="1"/>
    <col min="2563" max="2563" width="64.85546875" style="49" customWidth="1"/>
    <col min="2564" max="2567" width="9.140625" style="49"/>
    <col min="2568" max="2568" width="14.85546875" style="49" customWidth="1"/>
    <col min="2569" max="2812" width="9.140625" style="49"/>
    <col min="2813" max="2813" width="37.7109375" style="49" customWidth="1"/>
    <col min="2814" max="2814" width="9.140625" style="49"/>
    <col min="2815" max="2815" width="12.85546875" style="49" customWidth="1"/>
    <col min="2816" max="2817" width="0" style="49" hidden="1" customWidth="1"/>
    <col min="2818" max="2818" width="18.28515625" style="49" customWidth="1"/>
    <col min="2819" max="2819" width="64.85546875" style="49" customWidth="1"/>
    <col min="2820" max="2823" width="9.140625" style="49"/>
    <col min="2824" max="2824" width="14.85546875" style="49" customWidth="1"/>
    <col min="2825" max="3068" width="9.140625" style="49"/>
    <col min="3069" max="3069" width="37.7109375" style="49" customWidth="1"/>
    <col min="3070" max="3070" width="9.140625" style="49"/>
    <col min="3071" max="3071" width="12.85546875" style="49" customWidth="1"/>
    <col min="3072" max="3073" width="0" style="49" hidden="1" customWidth="1"/>
    <col min="3074" max="3074" width="18.28515625" style="49" customWidth="1"/>
    <col min="3075" max="3075" width="64.85546875" style="49" customWidth="1"/>
    <col min="3076" max="3079" width="9.140625" style="49"/>
    <col min="3080" max="3080" width="14.85546875" style="49" customWidth="1"/>
    <col min="3081" max="3324" width="9.140625" style="49"/>
    <col min="3325" max="3325" width="37.7109375" style="49" customWidth="1"/>
    <col min="3326" max="3326" width="9.140625" style="49"/>
    <col min="3327" max="3327" width="12.85546875" style="49" customWidth="1"/>
    <col min="3328" max="3329" width="0" style="49" hidden="1" customWidth="1"/>
    <col min="3330" max="3330" width="18.28515625" style="49" customWidth="1"/>
    <col min="3331" max="3331" width="64.85546875" style="49" customWidth="1"/>
    <col min="3332" max="3335" width="9.140625" style="49"/>
    <col min="3336" max="3336" width="14.85546875" style="49" customWidth="1"/>
    <col min="3337" max="3580" width="9.140625" style="49"/>
    <col min="3581" max="3581" width="37.7109375" style="49" customWidth="1"/>
    <col min="3582" max="3582" width="9.140625" style="49"/>
    <col min="3583" max="3583" width="12.85546875" style="49" customWidth="1"/>
    <col min="3584" max="3585" width="0" style="49" hidden="1" customWidth="1"/>
    <col min="3586" max="3586" width="18.28515625" style="49" customWidth="1"/>
    <col min="3587" max="3587" width="64.85546875" style="49" customWidth="1"/>
    <col min="3588" max="3591" width="9.140625" style="49"/>
    <col min="3592" max="3592" width="14.85546875" style="49" customWidth="1"/>
    <col min="3593" max="3836" width="9.140625" style="49"/>
    <col min="3837" max="3837" width="37.7109375" style="49" customWidth="1"/>
    <col min="3838" max="3838" width="9.140625" style="49"/>
    <col min="3839" max="3839" width="12.85546875" style="49" customWidth="1"/>
    <col min="3840" max="3841" width="0" style="49" hidden="1" customWidth="1"/>
    <col min="3842" max="3842" width="18.28515625" style="49" customWidth="1"/>
    <col min="3843" max="3843" width="64.85546875" style="49" customWidth="1"/>
    <col min="3844" max="3847" width="9.140625" style="49"/>
    <col min="3848" max="3848" width="14.85546875" style="49" customWidth="1"/>
    <col min="3849" max="4092" width="9.140625" style="49"/>
    <col min="4093" max="4093" width="37.7109375" style="49" customWidth="1"/>
    <col min="4094" max="4094" width="9.140625" style="49"/>
    <col min="4095" max="4095" width="12.85546875" style="49" customWidth="1"/>
    <col min="4096" max="4097" width="0" style="49" hidden="1" customWidth="1"/>
    <col min="4098" max="4098" width="18.28515625" style="49" customWidth="1"/>
    <col min="4099" max="4099" width="64.85546875" style="49" customWidth="1"/>
    <col min="4100" max="4103" width="9.140625" style="49"/>
    <col min="4104" max="4104" width="14.85546875" style="49" customWidth="1"/>
    <col min="4105" max="4348" width="9.140625" style="49"/>
    <col min="4349" max="4349" width="37.7109375" style="49" customWidth="1"/>
    <col min="4350" max="4350" width="9.140625" style="49"/>
    <col min="4351" max="4351" width="12.85546875" style="49" customWidth="1"/>
    <col min="4352" max="4353" width="0" style="49" hidden="1" customWidth="1"/>
    <col min="4354" max="4354" width="18.28515625" style="49" customWidth="1"/>
    <col min="4355" max="4355" width="64.85546875" style="49" customWidth="1"/>
    <col min="4356" max="4359" width="9.140625" style="49"/>
    <col min="4360" max="4360" width="14.85546875" style="49" customWidth="1"/>
    <col min="4361" max="4604" width="9.140625" style="49"/>
    <col min="4605" max="4605" width="37.7109375" style="49" customWidth="1"/>
    <col min="4606" max="4606" width="9.140625" style="49"/>
    <col min="4607" max="4607" width="12.85546875" style="49" customWidth="1"/>
    <col min="4608" max="4609" width="0" style="49" hidden="1" customWidth="1"/>
    <col min="4610" max="4610" width="18.28515625" style="49" customWidth="1"/>
    <col min="4611" max="4611" width="64.85546875" style="49" customWidth="1"/>
    <col min="4612" max="4615" width="9.140625" style="49"/>
    <col min="4616" max="4616" width="14.85546875" style="49" customWidth="1"/>
    <col min="4617" max="4860" width="9.140625" style="49"/>
    <col min="4861" max="4861" width="37.7109375" style="49" customWidth="1"/>
    <col min="4862" max="4862" width="9.140625" style="49"/>
    <col min="4863" max="4863" width="12.85546875" style="49" customWidth="1"/>
    <col min="4864" max="4865" width="0" style="49" hidden="1" customWidth="1"/>
    <col min="4866" max="4866" width="18.28515625" style="49" customWidth="1"/>
    <col min="4867" max="4867" width="64.85546875" style="49" customWidth="1"/>
    <col min="4868" max="4871" width="9.140625" style="49"/>
    <col min="4872" max="4872" width="14.85546875" style="49" customWidth="1"/>
    <col min="4873" max="5116" width="9.140625" style="49"/>
    <col min="5117" max="5117" width="37.7109375" style="49" customWidth="1"/>
    <col min="5118" max="5118" width="9.140625" style="49"/>
    <col min="5119" max="5119" width="12.85546875" style="49" customWidth="1"/>
    <col min="5120" max="5121" width="0" style="49" hidden="1" customWidth="1"/>
    <col min="5122" max="5122" width="18.28515625" style="49" customWidth="1"/>
    <col min="5123" max="5123" width="64.85546875" style="49" customWidth="1"/>
    <col min="5124" max="5127" width="9.140625" style="49"/>
    <col min="5128" max="5128" width="14.85546875" style="49" customWidth="1"/>
    <col min="5129" max="5372" width="9.140625" style="49"/>
    <col min="5373" max="5373" width="37.7109375" style="49" customWidth="1"/>
    <col min="5374" max="5374" width="9.140625" style="49"/>
    <col min="5375" max="5375" width="12.85546875" style="49" customWidth="1"/>
    <col min="5376" max="5377" width="0" style="49" hidden="1" customWidth="1"/>
    <col min="5378" max="5378" width="18.28515625" style="49" customWidth="1"/>
    <col min="5379" max="5379" width="64.85546875" style="49" customWidth="1"/>
    <col min="5380" max="5383" width="9.140625" style="49"/>
    <col min="5384" max="5384" width="14.85546875" style="49" customWidth="1"/>
    <col min="5385" max="5628" width="9.140625" style="49"/>
    <col min="5629" max="5629" width="37.7109375" style="49" customWidth="1"/>
    <col min="5630" max="5630" width="9.140625" style="49"/>
    <col min="5631" max="5631" width="12.85546875" style="49" customWidth="1"/>
    <col min="5632" max="5633" width="0" style="49" hidden="1" customWidth="1"/>
    <col min="5634" max="5634" width="18.28515625" style="49" customWidth="1"/>
    <col min="5635" max="5635" width="64.85546875" style="49" customWidth="1"/>
    <col min="5636" max="5639" width="9.140625" style="49"/>
    <col min="5640" max="5640" width="14.85546875" style="49" customWidth="1"/>
    <col min="5641" max="5884" width="9.140625" style="49"/>
    <col min="5885" max="5885" width="37.7109375" style="49" customWidth="1"/>
    <col min="5886" max="5886" width="9.140625" style="49"/>
    <col min="5887" max="5887" width="12.85546875" style="49" customWidth="1"/>
    <col min="5888" max="5889" width="0" style="49" hidden="1" customWidth="1"/>
    <col min="5890" max="5890" width="18.28515625" style="49" customWidth="1"/>
    <col min="5891" max="5891" width="64.85546875" style="49" customWidth="1"/>
    <col min="5892" max="5895" width="9.140625" style="49"/>
    <col min="5896" max="5896" width="14.85546875" style="49" customWidth="1"/>
    <col min="5897" max="6140" width="9.140625" style="49"/>
    <col min="6141" max="6141" width="37.7109375" style="49" customWidth="1"/>
    <col min="6142" max="6142" width="9.140625" style="49"/>
    <col min="6143" max="6143" width="12.85546875" style="49" customWidth="1"/>
    <col min="6144" max="6145" width="0" style="49" hidden="1" customWidth="1"/>
    <col min="6146" max="6146" width="18.28515625" style="49" customWidth="1"/>
    <col min="6147" max="6147" width="64.85546875" style="49" customWidth="1"/>
    <col min="6148" max="6151" width="9.140625" style="49"/>
    <col min="6152" max="6152" width="14.85546875" style="49" customWidth="1"/>
    <col min="6153" max="6396" width="9.140625" style="49"/>
    <col min="6397" max="6397" width="37.7109375" style="49" customWidth="1"/>
    <col min="6398" max="6398" width="9.140625" style="49"/>
    <col min="6399" max="6399" width="12.85546875" style="49" customWidth="1"/>
    <col min="6400" max="6401" width="0" style="49" hidden="1" customWidth="1"/>
    <col min="6402" max="6402" width="18.28515625" style="49" customWidth="1"/>
    <col min="6403" max="6403" width="64.85546875" style="49" customWidth="1"/>
    <col min="6404" max="6407" width="9.140625" style="49"/>
    <col min="6408" max="6408" width="14.85546875" style="49" customWidth="1"/>
    <col min="6409" max="6652" width="9.140625" style="49"/>
    <col min="6653" max="6653" width="37.7109375" style="49" customWidth="1"/>
    <col min="6654" max="6654" width="9.140625" style="49"/>
    <col min="6655" max="6655" width="12.85546875" style="49" customWidth="1"/>
    <col min="6656" max="6657" width="0" style="49" hidden="1" customWidth="1"/>
    <col min="6658" max="6658" width="18.28515625" style="49" customWidth="1"/>
    <col min="6659" max="6659" width="64.85546875" style="49" customWidth="1"/>
    <col min="6660" max="6663" width="9.140625" style="49"/>
    <col min="6664" max="6664" width="14.85546875" style="49" customWidth="1"/>
    <col min="6665" max="6908" width="9.140625" style="49"/>
    <col min="6909" max="6909" width="37.7109375" style="49" customWidth="1"/>
    <col min="6910" max="6910" width="9.140625" style="49"/>
    <col min="6911" max="6911" width="12.85546875" style="49" customWidth="1"/>
    <col min="6912" max="6913" width="0" style="49" hidden="1" customWidth="1"/>
    <col min="6914" max="6914" width="18.28515625" style="49" customWidth="1"/>
    <col min="6915" max="6915" width="64.85546875" style="49" customWidth="1"/>
    <col min="6916" max="6919" width="9.140625" style="49"/>
    <col min="6920" max="6920" width="14.85546875" style="49" customWidth="1"/>
    <col min="6921" max="7164" width="9.140625" style="49"/>
    <col min="7165" max="7165" width="37.7109375" style="49" customWidth="1"/>
    <col min="7166" max="7166" width="9.140625" style="49"/>
    <col min="7167" max="7167" width="12.85546875" style="49" customWidth="1"/>
    <col min="7168" max="7169" width="0" style="49" hidden="1" customWidth="1"/>
    <col min="7170" max="7170" width="18.28515625" style="49" customWidth="1"/>
    <col min="7171" max="7171" width="64.85546875" style="49" customWidth="1"/>
    <col min="7172" max="7175" width="9.140625" style="49"/>
    <col min="7176" max="7176" width="14.85546875" style="49" customWidth="1"/>
    <col min="7177" max="7420" width="9.140625" style="49"/>
    <col min="7421" max="7421" width="37.7109375" style="49" customWidth="1"/>
    <col min="7422" max="7422" width="9.140625" style="49"/>
    <col min="7423" max="7423" width="12.85546875" style="49" customWidth="1"/>
    <col min="7424" max="7425" width="0" style="49" hidden="1" customWidth="1"/>
    <col min="7426" max="7426" width="18.28515625" style="49" customWidth="1"/>
    <col min="7427" max="7427" width="64.85546875" style="49" customWidth="1"/>
    <col min="7428" max="7431" width="9.140625" style="49"/>
    <col min="7432" max="7432" width="14.85546875" style="49" customWidth="1"/>
    <col min="7433" max="7676" width="9.140625" style="49"/>
    <col min="7677" max="7677" width="37.7109375" style="49" customWidth="1"/>
    <col min="7678" max="7678" width="9.140625" style="49"/>
    <col min="7679" max="7679" width="12.85546875" style="49" customWidth="1"/>
    <col min="7680" max="7681" width="0" style="49" hidden="1" customWidth="1"/>
    <col min="7682" max="7682" width="18.28515625" style="49" customWidth="1"/>
    <col min="7683" max="7683" width="64.85546875" style="49" customWidth="1"/>
    <col min="7684" max="7687" width="9.140625" style="49"/>
    <col min="7688" max="7688" width="14.85546875" style="49" customWidth="1"/>
    <col min="7689" max="7932" width="9.140625" style="49"/>
    <col min="7933" max="7933" width="37.7109375" style="49" customWidth="1"/>
    <col min="7934" max="7934" width="9.140625" style="49"/>
    <col min="7935" max="7935" width="12.85546875" style="49" customWidth="1"/>
    <col min="7936" max="7937" width="0" style="49" hidden="1" customWidth="1"/>
    <col min="7938" max="7938" width="18.28515625" style="49" customWidth="1"/>
    <col min="7939" max="7939" width="64.85546875" style="49" customWidth="1"/>
    <col min="7940" max="7943" width="9.140625" style="49"/>
    <col min="7944" max="7944" width="14.85546875" style="49" customWidth="1"/>
    <col min="7945" max="8188" width="9.140625" style="49"/>
    <col min="8189" max="8189" width="37.7109375" style="49" customWidth="1"/>
    <col min="8190" max="8190" width="9.140625" style="49"/>
    <col min="8191" max="8191" width="12.85546875" style="49" customWidth="1"/>
    <col min="8192" max="8193" width="0" style="49" hidden="1" customWidth="1"/>
    <col min="8194" max="8194" width="18.28515625" style="49" customWidth="1"/>
    <col min="8195" max="8195" width="64.85546875" style="49" customWidth="1"/>
    <col min="8196" max="8199" width="9.140625" style="49"/>
    <col min="8200" max="8200" width="14.85546875" style="49" customWidth="1"/>
    <col min="8201" max="8444" width="9.140625" style="49"/>
    <col min="8445" max="8445" width="37.7109375" style="49" customWidth="1"/>
    <col min="8446" max="8446" width="9.140625" style="49"/>
    <col min="8447" max="8447" width="12.85546875" style="49" customWidth="1"/>
    <col min="8448" max="8449" width="0" style="49" hidden="1" customWidth="1"/>
    <col min="8450" max="8450" width="18.28515625" style="49" customWidth="1"/>
    <col min="8451" max="8451" width="64.85546875" style="49" customWidth="1"/>
    <col min="8452" max="8455" width="9.140625" style="49"/>
    <col min="8456" max="8456" width="14.85546875" style="49" customWidth="1"/>
    <col min="8457" max="8700" width="9.140625" style="49"/>
    <col min="8701" max="8701" width="37.7109375" style="49" customWidth="1"/>
    <col min="8702" max="8702" width="9.140625" style="49"/>
    <col min="8703" max="8703" width="12.85546875" style="49" customWidth="1"/>
    <col min="8704" max="8705" width="0" style="49" hidden="1" customWidth="1"/>
    <col min="8706" max="8706" width="18.28515625" style="49" customWidth="1"/>
    <col min="8707" max="8707" width="64.85546875" style="49" customWidth="1"/>
    <col min="8708" max="8711" width="9.140625" style="49"/>
    <col min="8712" max="8712" width="14.85546875" style="49" customWidth="1"/>
    <col min="8713" max="8956" width="9.140625" style="49"/>
    <col min="8957" max="8957" width="37.7109375" style="49" customWidth="1"/>
    <col min="8958" max="8958" width="9.140625" style="49"/>
    <col min="8959" max="8959" width="12.85546875" style="49" customWidth="1"/>
    <col min="8960" max="8961" width="0" style="49" hidden="1" customWidth="1"/>
    <col min="8962" max="8962" width="18.28515625" style="49" customWidth="1"/>
    <col min="8963" max="8963" width="64.85546875" style="49" customWidth="1"/>
    <col min="8964" max="8967" width="9.140625" style="49"/>
    <col min="8968" max="8968" width="14.85546875" style="49" customWidth="1"/>
    <col min="8969" max="9212" width="9.140625" style="49"/>
    <col min="9213" max="9213" width="37.7109375" style="49" customWidth="1"/>
    <col min="9214" max="9214" width="9.140625" style="49"/>
    <col min="9215" max="9215" width="12.85546875" style="49" customWidth="1"/>
    <col min="9216" max="9217" width="0" style="49" hidden="1" customWidth="1"/>
    <col min="9218" max="9218" width="18.28515625" style="49" customWidth="1"/>
    <col min="9219" max="9219" width="64.85546875" style="49" customWidth="1"/>
    <col min="9220" max="9223" width="9.140625" style="49"/>
    <col min="9224" max="9224" width="14.85546875" style="49" customWidth="1"/>
    <col min="9225" max="9468" width="9.140625" style="49"/>
    <col min="9469" max="9469" width="37.7109375" style="49" customWidth="1"/>
    <col min="9470" max="9470" width="9.140625" style="49"/>
    <col min="9471" max="9471" width="12.85546875" style="49" customWidth="1"/>
    <col min="9472" max="9473" width="0" style="49" hidden="1" customWidth="1"/>
    <col min="9474" max="9474" width="18.28515625" style="49" customWidth="1"/>
    <col min="9475" max="9475" width="64.85546875" style="49" customWidth="1"/>
    <col min="9476" max="9479" width="9.140625" style="49"/>
    <col min="9480" max="9480" width="14.85546875" style="49" customWidth="1"/>
    <col min="9481" max="9724" width="9.140625" style="49"/>
    <col min="9725" max="9725" width="37.7109375" style="49" customWidth="1"/>
    <col min="9726" max="9726" width="9.140625" style="49"/>
    <col min="9727" max="9727" width="12.85546875" style="49" customWidth="1"/>
    <col min="9728" max="9729" width="0" style="49" hidden="1" customWidth="1"/>
    <col min="9730" max="9730" width="18.28515625" style="49" customWidth="1"/>
    <col min="9731" max="9731" width="64.85546875" style="49" customWidth="1"/>
    <col min="9732" max="9735" width="9.140625" style="49"/>
    <col min="9736" max="9736" width="14.85546875" style="49" customWidth="1"/>
    <col min="9737" max="9980" width="9.140625" style="49"/>
    <col min="9981" max="9981" width="37.7109375" style="49" customWidth="1"/>
    <col min="9982" max="9982" width="9.140625" style="49"/>
    <col min="9983" max="9983" width="12.85546875" style="49" customWidth="1"/>
    <col min="9984" max="9985" width="0" style="49" hidden="1" customWidth="1"/>
    <col min="9986" max="9986" width="18.28515625" style="49" customWidth="1"/>
    <col min="9987" max="9987" width="64.85546875" style="49" customWidth="1"/>
    <col min="9988" max="9991" width="9.140625" style="49"/>
    <col min="9992" max="9992" width="14.85546875" style="49" customWidth="1"/>
    <col min="9993" max="10236" width="9.140625" style="49"/>
    <col min="10237" max="10237" width="37.7109375" style="49" customWidth="1"/>
    <col min="10238" max="10238" width="9.140625" style="49"/>
    <col min="10239" max="10239" width="12.85546875" style="49" customWidth="1"/>
    <col min="10240" max="10241" width="0" style="49" hidden="1" customWidth="1"/>
    <col min="10242" max="10242" width="18.28515625" style="49" customWidth="1"/>
    <col min="10243" max="10243" width="64.85546875" style="49" customWidth="1"/>
    <col min="10244" max="10247" width="9.140625" style="49"/>
    <col min="10248" max="10248" width="14.85546875" style="49" customWidth="1"/>
    <col min="10249" max="10492" width="9.140625" style="49"/>
    <col min="10493" max="10493" width="37.7109375" style="49" customWidth="1"/>
    <col min="10494" max="10494" width="9.140625" style="49"/>
    <col min="10495" max="10495" width="12.85546875" style="49" customWidth="1"/>
    <col min="10496" max="10497" width="0" style="49" hidden="1" customWidth="1"/>
    <col min="10498" max="10498" width="18.28515625" style="49" customWidth="1"/>
    <col min="10499" max="10499" width="64.85546875" style="49" customWidth="1"/>
    <col min="10500" max="10503" width="9.140625" style="49"/>
    <col min="10504" max="10504" width="14.85546875" style="49" customWidth="1"/>
    <col min="10505" max="10748" width="9.140625" style="49"/>
    <col min="10749" max="10749" width="37.7109375" style="49" customWidth="1"/>
    <col min="10750" max="10750" width="9.140625" style="49"/>
    <col min="10751" max="10751" width="12.85546875" style="49" customWidth="1"/>
    <col min="10752" max="10753" width="0" style="49" hidden="1" customWidth="1"/>
    <col min="10754" max="10754" width="18.28515625" style="49" customWidth="1"/>
    <col min="10755" max="10755" width="64.85546875" style="49" customWidth="1"/>
    <col min="10756" max="10759" width="9.140625" style="49"/>
    <col min="10760" max="10760" width="14.85546875" style="49" customWidth="1"/>
    <col min="10761" max="11004" width="9.140625" style="49"/>
    <col min="11005" max="11005" width="37.7109375" style="49" customWidth="1"/>
    <col min="11006" max="11006" width="9.140625" style="49"/>
    <col min="11007" max="11007" width="12.85546875" style="49" customWidth="1"/>
    <col min="11008" max="11009" width="0" style="49" hidden="1" customWidth="1"/>
    <col min="11010" max="11010" width="18.28515625" style="49" customWidth="1"/>
    <col min="11011" max="11011" width="64.85546875" style="49" customWidth="1"/>
    <col min="11012" max="11015" width="9.140625" style="49"/>
    <col min="11016" max="11016" width="14.85546875" style="49" customWidth="1"/>
    <col min="11017" max="11260" width="9.140625" style="49"/>
    <col min="11261" max="11261" width="37.7109375" style="49" customWidth="1"/>
    <col min="11262" max="11262" width="9.140625" style="49"/>
    <col min="11263" max="11263" width="12.85546875" style="49" customWidth="1"/>
    <col min="11264" max="11265" width="0" style="49" hidden="1" customWidth="1"/>
    <col min="11266" max="11266" width="18.28515625" style="49" customWidth="1"/>
    <col min="11267" max="11267" width="64.85546875" style="49" customWidth="1"/>
    <col min="11268" max="11271" width="9.140625" style="49"/>
    <col min="11272" max="11272" width="14.85546875" style="49" customWidth="1"/>
    <col min="11273" max="11516" width="9.140625" style="49"/>
    <col min="11517" max="11517" width="37.7109375" style="49" customWidth="1"/>
    <col min="11518" max="11518" width="9.140625" style="49"/>
    <col min="11519" max="11519" width="12.85546875" style="49" customWidth="1"/>
    <col min="11520" max="11521" width="0" style="49" hidden="1" customWidth="1"/>
    <col min="11522" max="11522" width="18.28515625" style="49" customWidth="1"/>
    <col min="11523" max="11523" width="64.85546875" style="49" customWidth="1"/>
    <col min="11524" max="11527" width="9.140625" style="49"/>
    <col min="11528" max="11528" width="14.85546875" style="49" customWidth="1"/>
    <col min="11529" max="11772" width="9.140625" style="49"/>
    <col min="11773" max="11773" width="37.7109375" style="49" customWidth="1"/>
    <col min="11774" max="11774" width="9.140625" style="49"/>
    <col min="11775" max="11775" width="12.85546875" style="49" customWidth="1"/>
    <col min="11776" max="11777" width="0" style="49" hidden="1" customWidth="1"/>
    <col min="11778" max="11778" width="18.28515625" style="49" customWidth="1"/>
    <col min="11779" max="11779" width="64.85546875" style="49" customWidth="1"/>
    <col min="11780" max="11783" width="9.140625" style="49"/>
    <col min="11784" max="11784" width="14.85546875" style="49" customWidth="1"/>
    <col min="11785" max="12028" width="9.140625" style="49"/>
    <col min="12029" max="12029" width="37.7109375" style="49" customWidth="1"/>
    <col min="12030" max="12030" width="9.140625" style="49"/>
    <col min="12031" max="12031" width="12.85546875" style="49" customWidth="1"/>
    <col min="12032" max="12033" width="0" style="49" hidden="1" customWidth="1"/>
    <col min="12034" max="12034" width="18.28515625" style="49" customWidth="1"/>
    <col min="12035" max="12035" width="64.85546875" style="49" customWidth="1"/>
    <col min="12036" max="12039" width="9.140625" style="49"/>
    <col min="12040" max="12040" width="14.85546875" style="49" customWidth="1"/>
    <col min="12041" max="12284" width="9.140625" style="49"/>
    <col min="12285" max="12285" width="37.7109375" style="49" customWidth="1"/>
    <col min="12286" max="12286" width="9.140625" style="49"/>
    <col min="12287" max="12287" width="12.85546875" style="49" customWidth="1"/>
    <col min="12288" max="12289" width="0" style="49" hidden="1" customWidth="1"/>
    <col min="12290" max="12290" width="18.28515625" style="49" customWidth="1"/>
    <col min="12291" max="12291" width="64.85546875" style="49" customWidth="1"/>
    <col min="12292" max="12295" width="9.140625" style="49"/>
    <col min="12296" max="12296" width="14.85546875" style="49" customWidth="1"/>
    <col min="12297" max="12540" width="9.140625" style="49"/>
    <col min="12541" max="12541" width="37.7109375" style="49" customWidth="1"/>
    <col min="12542" max="12542" width="9.140625" style="49"/>
    <col min="12543" max="12543" width="12.85546875" style="49" customWidth="1"/>
    <col min="12544" max="12545" width="0" style="49" hidden="1" customWidth="1"/>
    <col min="12546" max="12546" width="18.28515625" style="49" customWidth="1"/>
    <col min="12547" max="12547" width="64.85546875" style="49" customWidth="1"/>
    <col min="12548" max="12551" width="9.140625" style="49"/>
    <col min="12552" max="12552" width="14.85546875" style="49" customWidth="1"/>
    <col min="12553" max="12796" width="9.140625" style="49"/>
    <col min="12797" max="12797" width="37.7109375" style="49" customWidth="1"/>
    <col min="12798" max="12798" width="9.140625" style="49"/>
    <col min="12799" max="12799" width="12.85546875" style="49" customWidth="1"/>
    <col min="12800" max="12801" width="0" style="49" hidden="1" customWidth="1"/>
    <col min="12802" max="12802" width="18.28515625" style="49" customWidth="1"/>
    <col min="12803" max="12803" width="64.85546875" style="49" customWidth="1"/>
    <col min="12804" max="12807" width="9.140625" style="49"/>
    <col min="12808" max="12808" width="14.85546875" style="49" customWidth="1"/>
    <col min="12809" max="13052" width="9.140625" style="49"/>
    <col min="13053" max="13053" width="37.7109375" style="49" customWidth="1"/>
    <col min="13054" max="13054" width="9.140625" style="49"/>
    <col min="13055" max="13055" width="12.85546875" style="49" customWidth="1"/>
    <col min="13056" max="13057" width="0" style="49" hidden="1" customWidth="1"/>
    <col min="13058" max="13058" width="18.28515625" style="49" customWidth="1"/>
    <col min="13059" max="13059" width="64.85546875" style="49" customWidth="1"/>
    <col min="13060" max="13063" width="9.140625" style="49"/>
    <col min="13064" max="13064" width="14.85546875" style="49" customWidth="1"/>
    <col min="13065" max="13308" width="9.140625" style="49"/>
    <col min="13309" max="13309" width="37.7109375" style="49" customWidth="1"/>
    <col min="13310" max="13310" width="9.140625" style="49"/>
    <col min="13311" max="13311" width="12.85546875" style="49" customWidth="1"/>
    <col min="13312" max="13313" width="0" style="49" hidden="1" customWidth="1"/>
    <col min="13314" max="13314" width="18.28515625" style="49" customWidth="1"/>
    <col min="13315" max="13315" width="64.85546875" style="49" customWidth="1"/>
    <col min="13316" max="13319" width="9.140625" style="49"/>
    <col min="13320" max="13320" width="14.85546875" style="49" customWidth="1"/>
    <col min="13321" max="13564" width="9.140625" style="49"/>
    <col min="13565" max="13565" width="37.7109375" style="49" customWidth="1"/>
    <col min="13566" max="13566" width="9.140625" style="49"/>
    <col min="13567" max="13567" width="12.85546875" style="49" customWidth="1"/>
    <col min="13568" max="13569" width="0" style="49" hidden="1" customWidth="1"/>
    <col min="13570" max="13570" width="18.28515625" style="49" customWidth="1"/>
    <col min="13571" max="13571" width="64.85546875" style="49" customWidth="1"/>
    <col min="13572" max="13575" width="9.140625" style="49"/>
    <col min="13576" max="13576" width="14.85546875" style="49" customWidth="1"/>
    <col min="13577" max="13820" width="9.140625" style="49"/>
    <col min="13821" max="13821" width="37.7109375" style="49" customWidth="1"/>
    <col min="13822" max="13822" width="9.140625" style="49"/>
    <col min="13823" max="13823" width="12.85546875" style="49" customWidth="1"/>
    <col min="13824" max="13825" width="0" style="49" hidden="1" customWidth="1"/>
    <col min="13826" max="13826" width="18.28515625" style="49" customWidth="1"/>
    <col min="13827" max="13827" width="64.85546875" style="49" customWidth="1"/>
    <col min="13828" max="13831" width="9.140625" style="49"/>
    <col min="13832" max="13832" width="14.85546875" style="49" customWidth="1"/>
    <col min="13833" max="14076" width="9.140625" style="49"/>
    <col min="14077" max="14077" width="37.7109375" style="49" customWidth="1"/>
    <col min="14078" max="14078" width="9.140625" style="49"/>
    <col min="14079" max="14079" width="12.85546875" style="49" customWidth="1"/>
    <col min="14080" max="14081" width="0" style="49" hidden="1" customWidth="1"/>
    <col min="14082" max="14082" width="18.28515625" style="49" customWidth="1"/>
    <col min="14083" max="14083" width="64.85546875" style="49" customWidth="1"/>
    <col min="14084" max="14087" width="9.140625" style="49"/>
    <col min="14088" max="14088" width="14.85546875" style="49" customWidth="1"/>
    <col min="14089" max="14332" width="9.140625" style="49"/>
    <col min="14333" max="14333" width="37.7109375" style="49" customWidth="1"/>
    <col min="14334" max="14334" width="9.140625" style="49"/>
    <col min="14335" max="14335" width="12.85546875" style="49" customWidth="1"/>
    <col min="14336" max="14337" width="0" style="49" hidden="1" customWidth="1"/>
    <col min="14338" max="14338" width="18.28515625" style="49" customWidth="1"/>
    <col min="14339" max="14339" width="64.85546875" style="49" customWidth="1"/>
    <col min="14340" max="14343" width="9.140625" style="49"/>
    <col min="14344" max="14344" width="14.85546875" style="49" customWidth="1"/>
    <col min="14345" max="14588" width="9.140625" style="49"/>
    <col min="14589" max="14589" width="37.7109375" style="49" customWidth="1"/>
    <col min="14590" max="14590" width="9.140625" style="49"/>
    <col min="14591" max="14591" width="12.85546875" style="49" customWidth="1"/>
    <col min="14592" max="14593" width="0" style="49" hidden="1" customWidth="1"/>
    <col min="14594" max="14594" width="18.28515625" style="49" customWidth="1"/>
    <col min="14595" max="14595" width="64.85546875" style="49" customWidth="1"/>
    <col min="14596" max="14599" width="9.140625" style="49"/>
    <col min="14600" max="14600" width="14.85546875" style="49" customWidth="1"/>
    <col min="14601" max="14844" width="9.140625" style="49"/>
    <col min="14845" max="14845" width="37.7109375" style="49" customWidth="1"/>
    <col min="14846" max="14846" width="9.140625" style="49"/>
    <col min="14847" max="14847" width="12.85546875" style="49" customWidth="1"/>
    <col min="14848" max="14849" width="0" style="49" hidden="1" customWidth="1"/>
    <col min="14850" max="14850" width="18.28515625" style="49" customWidth="1"/>
    <col min="14851" max="14851" width="64.85546875" style="49" customWidth="1"/>
    <col min="14852" max="14855" width="9.140625" style="49"/>
    <col min="14856" max="14856" width="14.85546875" style="49" customWidth="1"/>
    <col min="14857" max="15100" width="9.140625" style="49"/>
    <col min="15101" max="15101" width="37.7109375" style="49" customWidth="1"/>
    <col min="15102" max="15102" width="9.140625" style="49"/>
    <col min="15103" max="15103" width="12.85546875" style="49" customWidth="1"/>
    <col min="15104" max="15105" width="0" style="49" hidden="1" customWidth="1"/>
    <col min="15106" max="15106" width="18.28515625" style="49" customWidth="1"/>
    <col min="15107" max="15107" width="64.85546875" style="49" customWidth="1"/>
    <col min="15108" max="15111" width="9.140625" style="49"/>
    <col min="15112" max="15112" width="14.85546875" style="49" customWidth="1"/>
    <col min="15113" max="15356" width="9.140625" style="49"/>
    <col min="15357" max="15357" width="37.7109375" style="49" customWidth="1"/>
    <col min="15358" max="15358" width="9.140625" style="49"/>
    <col min="15359" max="15359" width="12.85546875" style="49" customWidth="1"/>
    <col min="15360" max="15361" width="0" style="49" hidden="1" customWidth="1"/>
    <col min="15362" max="15362" width="18.28515625" style="49" customWidth="1"/>
    <col min="15363" max="15363" width="64.85546875" style="49" customWidth="1"/>
    <col min="15364" max="15367" width="9.140625" style="49"/>
    <col min="15368" max="15368" width="14.85546875" style="49" customWidth="1"/>
    <col min="15369" max="15612" width="9.140625" style="49"/>
    <col min="15613" max="15613" width="37.7109375" style="49" customWidth="1"/>
    <col min="15614" max="15614" width="9.140625" style="49"/>
    <col min="15615" max="15615" width="12.85546875" style="49" customWidth="1"/>
    <col min="15616" max="15617" width="0" style="49" hidden="1" customWidth="1"/>
    <col min="15618" max="15618" width="18.28515625" style="49" customWidth="1"/>
    <col min="15619" max="15619" width="64.85546875" style="49" customWidth="1"/>
    <col min="15620" max="15623" width="9.140625" style="49"/>
    <col min="15624" max="15624" width="14.85546875" style="49" customWidth="1"/>
    <col min="15625" max="15868" width="9.140625" style="49"/>
    <col min="15869" max="15869" width="37.7109375" style="49" customWidth="1"/>
    <col min="15870" max="15870" width="9.140625" style="49"/>
    <col min="15871" max="15871" width="12.85546875" style="49" customWidth="1"/>
    <col min="15872" max="15873" width="0" style="49" hidden="1" customWidth="1"/>
    <col min="15874" max="15874" width="18.28515625" style="49" customWidth="1"/>
    <col min="15875" max="15875" width="64.85546875" style="49" customWidth="1"/>
    <col min="15876" max="15879" width="9.140625" style="49"/>
    <col min="15880" max="15880" width="14.85546875" style="49" customWidth="1"/>
    <col min="15881" max="16124" width="9.140625" style="49"/>
    <col min="16125" max="16125" width="37.7109375" style="49" customWidth="1"/>
    <col min="16126" max="16126" width="9.140625" style="49"/>
    <col min="16127" max="16127" width="12.85546875" style="49" customWidth="1"/>
    <col min="16128" max="16129" width="0" style="49" hidden="1" customWidth="1"/>
    <col min="16130" max="16130" width="18.28515625" style="49" customWidth="1"/>
    <col min="16131" max="16131" width="64.85546875" style="49" customWidth="1"/>
    <col min="16132" max="16135" width="9.140625" style="49"/>
    <col min="16136" max="16136" width="14.85546875" style="49" customWidth="1"/>
    <col min="16137" max="16384" width="9.140625" style="49"/>
  </cols>
  <sheetData>
    <row r="1" spans="1:44" ht="18.75">
      <c r="L1" s="36" t="s">
        <v>68</v>
      </c>
    </row>
    <row r="2" spans="1:44" ht="18.75">
      <c r="L2" s="14" t="s">
        <v>9</v>
      </c>
    </row>
    <row r="3" spans="1:44" ht="18.75">
      <c r="L3" s="14" t="s">
        <v>67</v>
      </c>
    </row>
    <row r="4" spans="1:44" ht="18.75">
      <c r="K4" s="14"/>
    </row>
    <row r="5" spans="1:44">
      <c r="A5" s="453" t="str">
        <f>'1. паспорт местоположение'!A5:C5</f>
        <v>Год раскрытия информации: 2020 год</v>
      </c>
      <c r="B5" s="453"/>
      <c r="C5" s="453"/>
      <c r="D5" s="453"/>
      <c r="E5" s="453"/>
      <c r="F5" s="453"/>
      <c r="G5" s="453"/>
      <c r="H5" s="453"/>
      <c r="I5" s="453"/>
      <c r="J5" s="453"/>
      <c r="K5" s="453"/>
      <c r="L5" s="453"/>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row>
    <row r="6" spans="1:44" ht="18.75">
      <c r="K6" s="14"/>
    </row>
    <row r="7" spans="1:44" ht="18.75">
      <c r="A7" s="457" t="s">
        <v>8</v>
      </c>
      <c r="B7" s="457"/>
      <c r="C7" s="457"/>
      <c r="D7" s="457"/>
      <c r="E7" s="457"/>
      <c r="F7" s="457"/>
      <c r="G7" s="457"/>
      <c r="H7" s="457"/>
      <c r="I7" s="457"/>
      <c r="J7" s="457"/>
      <c r="K7" s="457"/>
      <c r="L7" s="457"/>
    </row>
    <row r="8" spans="1:44" ht="18.75">
      <c r="A8" s="457"/>
      <c r="B8" s="457"/>
      <c r="C8" s="457"/>
      <c r="D8" s="457"/>
      <c r="E8" s="457"/>
      <c r="F8" s="457"/>
      <c r="G8" s="457"/>
      <c r="H8" s="457"/>
      <c r="I8" s="457"/>
      <c r="J8" s="457"/>
      <c r="K8" s="457"/>
      <c r="L8" s="457"/>
    </row>
    <row r="9" spans="1:44" ht="18.75">
      <c r="A9" s="456" t="str">
        <f>'1. паспорт местоположение'!A9:C9</f>
        <v>АО "Крымэнерго"</v>
      </c>
      <c r="B9" s="456"/>
      <c r="C9" s="456"/>
      <c r="D9" s="456"/>
      <c r="E9" s="456"/>
      <c r="F9" s="456"/>
      <c r="G9" s="456"/>
      <c r="H9" s="456"/>
      <c r="I9" s="456"/>
      <c r="J9" s="456"/>
      <c r="K9" s="456"/>
      <c r="L9" s="456"/>
    </row>
    <row r="10" spans="1:44">
      <c r="A10" s="454" t="s">
        <v>7</v>
      </c>
      <c r="B10" s="454"/>
      <c r="C10" s="454"/>
      <c r="D10" s="454"/>
      <c r="E10" s="454"/>
      <c r="F10" s="454"/>
      <c r="G10" s="454"/>
      <c r="H10" s="454"/>
      <c r="I10" s="454"/>
      <c r="J10" s="454"/>
      <c r="K10" s="454"/>
      <c r="L10" s="454"/>
    </row>
    <row r="11" spans="1:44" ht="18.75">
      <c r="A11" s="457"/>
      <c r="B11" s="457"/>
      <c r="C11" s="457"/>
      <c r="D11" s="457"/>
      <c r="E11" s="457"/>
      <c r="F11" s="457"/>
      <c r="G11" s="457"/>
      <c r="H11" s="457"/>
      <c r="I11" s="457"/>
      <c r="J11" s="457"/>
      <c r="K11" s="457"/>
      <c r="L11" s="457"/>
    </row>
    <row r="12" spans="1:44" ht="18.75">
      <c r="A12" s="456" t="str">
        <f>'1. паспорт местоположение'!A12:C12</f>
        <v>J1101008</v>
      </c>
      <c r="B12" s="456"/>
      <c r="C12" s="456"/>
      <c r="D12" s="456"/>
      <c r="E12" s="456"/>
      <c r="F12" s="456"/>
      <c r="G12" s="456"/>
      <c r="H12" s="456"/>
      <c r="I12" s="456"/>
      <c r="J12" s="456"/>
      <c r="K12" s="456"/>
      <c r="L12" s="456"/>
    </row>
    <row r="13" spans="1:44">
      <c r="A13" s="454" t="s">
        <v>6</v>
      </c>
      <c r="B13" s="454"/>
      <c r="C13" s="454"/>
      <c r="D13" s="454"/>
      <c r="E13" s="454"/>
      <c r="F13" s="454"/>
      <c r="G13" s="454"/>
      <c r="H13" s="454"/>
      <c r="I13" s="454"/>
      <c r="J13" s="454"/>
      <c r="K13" s="454"/>
      <c r="L13" s="454"/>
    </row>
    <row r="14" spans="1:44" ht="18.75">
      <c r="A14" s="461"/>
      <c r="B14" s="461"/>
      <c r="C14" s="461"/>
      <c r="D14" s="461"/>
      <c r="E14" s="461"/>
      <c r="F14" s="461"/>
      <c r="G14" s="461"/>
      <c r="H14" s="461"/>
      <c r="I14" s="461"/>
      <c r="J14" s="461"/>
      <c r="K14" s="461"/>
      <c r="L14" s="461"/>
    </row>
    <row r="15" spans="1:44" ht="18.75">
      <c r="A15" s="456" t="str">
        <f>'1. паспорт местоположение'!A15:C15</f>
        <v>Строительство на  ПС 110 кВ Лучистое  источников реактивной мощности 25 Мвар (в том числе проектно-изыскательские работы)</v>
      </c>
      <c r="B15" s="456"/>
      <c r="C15" s="456"/>
      <c r="D15" s="456"/>
      <c r="E15" s="456"/>
      <c r="F15" s="456"/>
      <c r="G15" s="456"/>
      <c r="H15" s="456"/>
      <c r="I15" s="456"/>
      <c r="J15" s="456"/>
      <c r="K15" s="456"/>
      <c r="L15" s="456"/>
    </row>
    <row r="16" spans="1:44">
      <c r="A16" s="454" t="s">
        <v>5</v>
      </c>
      <c r="B16" s="454"/>
      <c r="C16" s="454"/>
      <c r="D16" s="454"/>
      <c r="E16" s="454"/>
      <c r="F16" s="454"/>
      <c r="G16" s="454"/>
      <c r="H16" s="454"/>
      <c r="I16" s="454"/>
      <c r="J16" s="454"/>
      <c r="K16" s="454"/>
      <c r="L16" s="454"/>
    </row>
    <row r="17" spans="1:12" ht="15.75" customHeight="1">
      <c r="L17" s="72"/>
    </row>
    <row r="18" spans="1:12">
      <c r="K18" s="71"/>
    </row>
    <row r="19" spans="1:12" ht="15.75" customHeight="1">
      <c r="A19" s="524" t="s">
        <v>395</v>
      </c>
      <c r="B19" s="524"/>
      <c r="C19" s="524"/>
      <c r="D19" s="524"/>
      <c r="E19" s="524"/>
      <c r="F19" s="524"/>
      <c r="G19" s="524"/>
      <c r="H19" s="524"/>
      <c r="I19" s="524"/>
      <c r="J19" s="524"/>
      <c r="K19" s="524"/>
      <c r="L19" s="524"/>
    </row>
    <row r="20" spans="1:12">
      <c r="A20" s="53"/>
      <c r="B20" s="53"/>
      <c r="C20" s="70"/>
      <c r="D20" s="70"/>
      <c r="E20" s="70"/>
      <c r="F20" s="70"/>
      <c r="G20" s="70"/>
      <c r="H20" s="70"/>
      <c r="I20" s="70"/>
      <c r="J20" s="70"/>
      <c r="K20" s="70"/>
      <c r="L20" s="70"/>
    </row>
    <row r="21" spans="1:12" ht="28.5" customHeight="1">
      <c r="A21" s="513" t="s">
        <v>208</v>
      </c>
      <c r="B21" s="514" t="s">
        <v>207</v>
      </c>
      <c r="C21" s="520" t="s">
        <v>332</v>
      </c>
      <c r="D21" s="520"/>
      <c r="E21" s="520"/>
      <c r="F21" s="520"/>
      <c r="G21" s="520"/>
      <c r="H21" s="520"/>
      <c r="I21" s="515" t="s">
        <v>206</v>
      </c>
      <c r="J21" s="517" t="s">
        <v>334</v>
      </c>
      <c r="K21" s="513" t="s">
        <v>205</v>
      </c>
      <c r="L21" s="516" t="s">
        <v>333</v>
      </c>
    </row>
    <row r="22" spans="1:12" ht="58.5" customHeight="1">
      <c r="A22" s="513"/>
      <c r="B22" s="514"/>
      <c r="C22" s="521" t="s">
        <v>3</v>
      </c>
      <c r="D22" s="521"/>
      <c r="E22" s="97"/>
      <c r="F22" s="98"/>
      <c r="G22" s="522" t="s">
        <v>2</v>
      </c>
      <c r="H22" s="523"/>
      <c r="I22" s="515"/>
      <c r="J22" s="518"/>
      <c r="K22" s="513"/>
      <c r="L22" s="516"/>
    </row>
    <row r="23" spans="1:12">
      <c r="A23" s="513"/>
      <c r="B23" s="514"/>
      <c r="C23" s="69" t="s">
        <v>204</v>
      </c>
      <c r="D23" s="69" t="s">
        <v>203</v>
      </c>
      <c r="E23" s="69" t="s">
        <v>204</v>
      </c>
      <c r="F23" s="69" t="s">
        <v>203</v>
      </c>
      <c r="G23" s="69" t="s">
        <v>204</v>
      </c>
      <c r="H23" s="69" t="s">
        <v>203</v>
      </c>
      <c r="I23" s="515"/>
      <c r="J23" s="519"/>
      <c r="K23" s="513"/>
      <c r="L23" s="516"/>
    </row>
    <row r="24" spans="1:12" ht="18.75">
      <c r="A24" s="60">
        <v>1</v>
      </c>
      <c r="B24" s="132">
        <v>2</v>
      </c>
      <c r="C24" s="69">
        <v>3</v>
      </c>
      <c r="D24" s="69">
        <v>4</v>
      </c>
      <c r="E24" s="69">
        <v>5</v>
      </c>
      <c r="F24" s="69">
        <v>6</v>
      </c>
      <c r="G24" s="69">
        <v>7</v>
      </c>
      <c r="H24" s="69">
        <v>8</v>
      </c>
      <c r="I24" s="69">
        <v>9</v>
      </c>
      <c r="J24" s="69">
        <v>10</v>
      </c>
      <c r="K24" s="69">
        <v>11</v>
      </c>
      <c r="L24" s="69">
        <v>12</v>
      </c>
    </row>
    <row r="25" spans="1:12" ht="30" customHeight="1">
      <c r="A25" s="184">
        <v>1</v>
      </c>
      <c r="B25" s="185" t="s">
        <v>202</v>
      </c>
      <c r="C25" s="279"/>
      <c r="D25" s="280"/>
      <c r="E25" s="280"/>
      <c r="F25" s="280"/>
      <c r="G25" s="280"/>
      <c r="H25" s="280"/>
      <c r="I25" s="280"/>
      <c r="J25" s="280"/>
      <c r="K25" s="186"/>
      <c r="L25" s="187"/>
    </row>
    <row r="26" spans="1:12" ht="33" customHeight="1">
      <c r="A26" s="67" t="s">
        <v>201</v>
      </c>
      <c r="B26" s="133" t="s">
        <v>339</v>
      </c>
      <c r="C26" s="292"/>
      <c r="D26" s="430"/>
      <c r="E26" s="281"/>
      <c r="F26" s="281"/>
      <c r="G26" s="281"/>
      <c r="H26" s="281"/>
      <c r="I26" s="281"/>
      <c r="J26" s="281"/>
      <c r="K26" s="65"/>
      <c r="L26" s="65"/>
    </row>
    <row r="27" spans="1:12" s="56" customFormat="1" ht="39" customHeight="1">
      <c r="A27" s="67" t="s">
        <v>200</v>
      </c>
      <c r="B27" s="133" t="s">
        <v>341</v>
      </c>
      <c r="C27" s="292"/>
      <c r="D27" s="430"/>
      <c r="E27" s="281"/>
      <c r="F27" s="281"/>
      <c r="G27" s="281"/>
      <c r="H27" s="281"/>
      <c r="I27" s="281"/>
      <c r="J27" s="281"/>
      <c r="K27" s="65"/>
      <c r="L27" s="65"/>
    </row>
    <row r="28" spans="1:12" s="56" customFormat="1" ht="46.5" customHeight="1">
      <c r="A28" s="67" t="s">
        <v>340</v>
      </c>
      <c r="B28" s="133" t="s">
        <v>345</v>
      </c>
      <c r="C28" s="66"/>
      <c r="D28" s="281"/>
      <c r="E28" s="281"/>
      <c r="F28" s="281"/>
      <c r="G28" s="281"/>
      <c r="H28" s="281"/>
      <c r="I28" s="281"/>
      <c r="J28" s="281"/>
      <c r="K28" s="65"/>
      <c r="L28" s="65"/>
    </row>
    <row r="29" spans="1:12" s="56" customFormat="1" ht="39" customHeight="1">
      <c r="A29" s="67" t="s">
        <v>199</v>
      </c>
      <c r="B29" s="133" t="s">
        <v>344</v>
      </c>
      <c r="C29" s="66"/>
      <c r="D29" s="281"/>
      <c r="E29" s="281"/>
      <c r="F29" s="281"/>
      <c r="G29" s="281"/>
      <c r="H29" s="281"/>
      <c r="I29" s="281"/>
      <c r="J29" s="281"/>
      <c r="K29" s="65"/>
      <c r="L29" s="65"/>
    </row>
    <row r="30" spans="1:12" s="56" customFormat="1" ht="42" customHeight="1">
      <c r="A30" s="67" t="s">
        <v>198</v>
      </c>
      <c r="B30" s="133" t="s">
        <v>346</v>
      </c>
      <c r="C30" s="66"/>
      <c r="D30" s="281"/>
      <c r="E30" s="281"/>
      <c r="F30" s="281"/>
      <c r="G30" s="281"/>
      <c r="H30" s="281"/>
      <c r="I30" s="281"/>
      <c r="J30" s="281"/>
      <c r="K30" s="65"/>
      <c r="L30" s="65"/>
    </row>
    <row r="31" spans="1:12" s="56" customFormat="1" ht="37.5" customHeight="1">
      <c r="A31" s="270" t="s">
        <v>197</v>
      </c>
      <c r="B31" s="271" t="s">
        <v>342</v>
      </c>
      <c r="C31" s="278">
        <v>43805</v>
      </c>
      <c r="D31" s="278">
        <v>43851</v>
      </c>
      <c r="E31" s="282"/>
      <c r="F31" s="282"/>
      <c r="G31" s="282"/>
      <c r="H31" s="282"/>
      <c r="I31" s="282"/>
      <c r="J31" s="282"/>
      <c r="K31" s="272"/>
      <c r="L31" s="272"/>
    </row>
    <row r="32" spans="1:12" s="273" customFormat="1" ht="33" customHeight="1">
      <c r="A32" s="270" t="s">
        <v>195</v>
      </c>
      <c r="B32" s="271" t="s">
        <v>347</v>
      </c>
      <c r="C32" s="278">
        <f>D31+30</f>
        <v>43881</v>
      </c>
      <c r="D32" s="278">
        <f>C32+130</f>
        <v>44011</v>
      </c>
      <c r="E32" s="282"/>
      <c r="F32" s="282"/>
      <c r="G32" s="282"/>
      <c r="H32" s="282"/>
      <c r="I32" s="282"/>
      <c r="J32" s="282"/>
      <c r="K32" s="272"/>
      <c r="L32" s="272"/>
    </row>
    <row r="33" spans="1:12" s="273" customFormat="1" ht="37.5" customHeight="1">
      <c r="A33" s="270" t="s">
        <v>357</v>
      </c>
      <c r="B33" s="271" t="s">
        <v>276</v>
      </c>
      <c r="C33" s="278">
        <f>C32+10</f>
        <v>43891</v>
      </c>
      <c r="D33" s="278">
        <f>C33+30</f>
        <v>43921</v>
      </c>
      <c r="E33" s="282"/>
      <c r="F33" s="282"/>
      <c r="G33" s="282"/>
      <c r="H33" s="282"/>
      <c r="I33" s="282"/>
      <c r="J33" s="282"/>
      <c r="K33" s="272"/>
      <c r="L33" s="272"/>
    </row>
    <row r="34" spans="1:12" s="56" customFormat="1" ht="47.25" customHeight="1">
      <c r="A34" s="67" t="s">
        <v>358</v>
      </c>
      <c r="B34" s="134" t="s">
        <v>351</v>
      </c>
      <c r="C34" s="66"/>
      <c r="D34" s="281"/>
      <c r="E34" s="281"/>
      <c r="F34" s="281"/>
      <c r="G34" s="281"/>
      <c r="H34" s="281"/>
      <c r="I34" s="281"/>
      <c r="J34" s="281"/>
      <c r="K34" s="68"/>
      <c r="L34" s="65"/>
    </row>
    <row r="35" spans="1:12" s="273" customFormat="1" ht="32.25" customHeight="1">
      <c r="A35" s="270" t="s">
        <v>359</v>
      </c>
      <c r="B35" s="271" t="s">
        <v>196</v>
      </c>
      <c r="C35" s="278">
        <f>D33</f>
        <v>43921</v>
      </c>
      <c r="D35" s="278">
        <f>D32</f>
        <v>44011</v>
      </c>
      <c r="E35" s="282"/>
      <c r="F35" s="282"/>
      <c r="G35" s="282"/>
      <c r="H35" s="282"/>
      <c r="I35" s="282"/>
      <c r="J35" s="282"/>
      <c r="K35" s="275"/>
      <c r="L35" s="272"/>
    </row>
    <row r="36" spans="1:12" s="274" customFormat="1" ht="37.5" customHeight="1">
      <c r="A36" s="270" t="s">
        <v>360</v>
      </c>
      <c r="B36" s="271" t="s">
        <v>343</v>
      </c>
      <c r="C36" s="278"/>
      <c r="D36" s="290"/>
      <c r="E36" s="283"/>
      <c r="F36" s="284"/>
      <c r="G36" s="284"/>
      <c r="H36" s="284"/>
      <c r="I36" s="285"/>
      <c r="J36" s="285"/>
      <c r="K36" s="272"/>
      <c r="L36" s="272"/>
    </row>
    <row r="37" spans="1:12" s="274" customFormat="1" ht="36.75" customHeight="1">
      <c r="A37" s="270" t="s">
        <v>361</v>
      </c>
      <c r="B37" s="271" t="s">
        <v>194</v>
      </c>
      <c r="C37" s="278">
        <f>D32</f>
        <v>44011</v>
      </c>
      <c r="D37" s="290">
        <f>C37+90</f>
        <v>44101</v>
      </c>
      <c r="E37" s="283"/>
      <c r="F37" s="284"/>
      <c r="G37" s="284"/>
      <c r="H37" s="284"/>
      <c r="I37" s="285"/>
      <c r="J37" s="285"/>
      <c r="K37" s="272"/>
      <c r="L37" s="272"/>
    </row>
    <row r="38" spans="1:12" ht="32.25" customHeight="1">
      <c r="A38" s="184" t="s">
        <v>362</v>
      </c>
      <c r="B38" s="185" t="s">
        <v>193</v>
      </c>
      <c r="C38" s="188"/>
      <c r="D38" s="286"/>
      <c r="E38" s="286"/>
      <c r="F38" s="286"/>
      <c r="G38" s="286"/>
      <c r="H38" s="286"/>
      <c r="I38" s="286"/>
      <c r="J38" s="286"/>
      <c r="K38" s="186"/>
      <c r="L38" s="186"/>
    </row>
    <row r="39" spans="1:12" ht="47.25" customHeight="1">
      <c r="A39" s="270">
        <v>2</v>
      </c>
      <c r="B39" s="271" t="s">
        <v>348</v>
      </c>
      <c r="C39" s="278">
        <f>D37</f>
        <v>44101</v>
      </c>
      <c r="D39" s="290">
        <f>C39+45</f>
        <v>44146</v>
      </c>
      <c r="E39" s="287"/>
      <c r="F39" s="287"/>
      <c r="G39" s="287"/>
      <c r="H39" s="287"/>
      <c r="I39" s="287"/>
      <c r="J39" s="287"/>
      <c r="K39" s="272"/>
      <c r="L39" s="272"/>
    </row>
    <row r="40" spans="1:12" ht="33.75" customHeight="1">
      <c r="A40" s="67" t="s">
        <v>192</v>
      </c>
      <c r="B40" s="134" t="s">
        <v>350</v>
      </c>
      <c r="C40" s="66"/>
      <c r="D40" s="288"/>
      <c r="E40" s="288"/>
      <c r="F40" s="288"/>
      <c r="G40" s="288"/>
      <c r="H40" s="288"/>
      <c r="I40" s="288"/>
      <c r="J40" s="288"/>
      <c r="K40" s="65"/>
      <c r="L40" s="65"/>
    </row>
    <row r="41" spans="1:12" ht="33" customHeight="1">
      <c r="A41" s="270" t="s">
        <v>191</v>
      </c>
      <c r="B41" s="276" t="s">
        <v>425</v>
      </c>
      <c r="C41" s="278">
        <f>D39</f>
        <v>44146</v>
      </c>
      <c r="D41" s="291">
        <f>C41+180</f>
        <v>44326</v>
      </c>
      <c r="E41" s="287"/>
      <c r="F41" s="287"/>
      <c r="G41" s="287"/>
      <c r="H41" s="287"/>
      <c r="I41" s="287"/>
      <c r="J41" s="287"/>
      <c r="K41" s="272"/>
      <c r="L41" s="272"/>
    </row>
    <row r="42" spans="1:12" ht="36" customHeight="1">
      <c r="A42" s="67">
        <v>3</v>
      </c>
      <c r="B42" s="134" t="s">
        <v>349</v>
      </c>
      <c r="C42" s="289"/>
      <c r="D42" s="288"/>
      <c r="E42" s="288"/>
      <c r="F42" s="288"/>
      <c r="G42" s="288"/>
      <c r="H42" s="288"/>
      <c r="I42" s="288"/>
      <c r="J42" s="288"/>
      <c r="K42" s="65"/>
      <c r="L42" s="65"/>
    </row>
    <row r="43" spans="1:12" ht="34.5" customHeight="1">
      <c r="A43" s="67" t="s">
        <v>190</v>
      </c>
      <c r="B43" s="134" t="s">
        <v>188</v>
      </c>
      <c r="C43" s="66"/>
      <c r="D43" s="288"/>
      <c r="E43" s="288"/>
      <c r="F43" s="288"/>
      <c r="G43" s="288"/>
      <c r="H43" s="288"/>
      <c r="I43" s="288"/>
      <c r="J43" s="288"/>
      <c r="K43" s="65"/>
      <c r="L43" s="65"/>
    </row>
    <row r="44" spans="1:12" ht="24.75" customHeight="1">
      <c r="A44" s="67" t="s">
        <v>189</v>
      </c>
      <c r="B44" s="134" t="s">
        <v>186</v>
      </c>
      <c r="C44" s="66"/>
      <c r="D44" s="288"/>
      <c r="E44" s="288"/>
      <c r="F44" s="288"/>
      <c r="G44" s="288"/>
      <c r="H44" s="288"/>
      <c r="I44" s="288"/>
      <c r="J44" s="288"/>
      <c r="K44" s="65"/>
      <c r="L44" s="65"/>
    </row>
    <row r="45" spans="1:12" ht="51" customHeight="1">
      <c r="A45" s="67" t="s">
        <v>187</v>
      </c>
      <c r="B45" s="134" t="s">
        <v>353</v>
      </c>
      <c r="C45" s="66"/>
      <c r="D45" s="288"/>
      <c r="E45" s="288"/>
      <c r="F45" s="288"/>
      <c r="G45" s="288"/>
      <c r="H45" s="288"/>
      <c r="I45" s="288"/>
      <c r="J45" s="288"/>
      <c r="K45" s="65"/>
      <c r="L45" s="65"/>
    </row>
    <row r="46" spans="1:12" ht="92.25" customHeight="1">
      <c r="A46" s="67" t="s">
        <v>185</v>
      </c>
      <c r="B46" s="134" t="s">
        <v>352</v>
      </c>
      <c r="C46" s="66"/>
      <c r="D46" s="288"/>
      <c r="E46" s="288"/>
      <c r="F46" s="288"/>
      <c r="G46" s="288"/>
      <c r="H46" s="288"/>
      <c r="I46" s="288"/>
      <c r="J46" s="288"/>
      <c r="K46" s="65"/>
      <c r="L46" s="65"/>
    </row>
    <row r="47" spans="1:12" ht="30.75" customHeight="1">
      <c r="A47" s="67" t="s">
        <v>183</v>
      </c>
      <c r="B47" s="134" t="s">
        <v>184</v>
      </c>
      <c r="C47" s="292">
        <f>D41</f>
        <v>44326</v>
      </c>
      <c r="D47" s="293">
        <f>C47+15</f>
        <v>44341</v>
      </c>
      <c r="E47" s="288"/>
      <c r="F47" s="288"/>
      <c r="G47" s="288"/>
      <c r="H47" s="288"/>
      <c r="I47" s="288"/>
      <c r="J47" s="288"/>
      <c r="K47" s="65"/>
      <c r="L47" s="65"/>
    </row>
    <row r="48" spans="1:12" ht="37.5" customHeight="1">
      <c r="A48" s="270" t="s">
        <v>363</v>
      </c>
      <c r="B48" s="276" t="s">
        <v>182</v>
      </c>
      <c r="C48" s="278">
        <f>D54</f>
        <v>44356</v>
      </c>
      <c r="D48" s="291">
        <f>C48+20</f>
        <v>44376</v>
      </c>
      <c r="E48" s="287"/>
      <c r="F48" s="287"/>
      <c r="G48" s="287"/>
      <c r="H48" s="287"/>
      <c r="I48" s="287"/>
      <c r="J48" s="287"/>
      <c r="K48" s="272"/>
      <c r="L48" s="272"/>
    </row>
    <row r="49" spans="1:12" ht="34.5" customHeight="1">
      <c r="A49" s="67">
        <v>4</v>
      </c>
      <c r="B49" s="134" t="s">
        <v>180</v>
      </c>
      <c r="C49" s="289"/>
      <c r="D49" s="288"/>
      <c r="E49" s="288"/>
      <c r="F49" s="288"/>
      <c r="G49" s="288"/>
      <c r="H49" s="288"/>
      <c r="I49" s="288"/>
      <c r="J49" s="288"/>
      <c r="K49" s="65"/>
      <c r="L49" s="65"/>
    </row>
    <row r="50" spans="1:12" ht="60" customHeight="1">
      <c r="A50" s="270" t="s">
        <v>181</v>
      </c>
      <c r="B50" s="271" t="s">
        <v>483</v>
      </c>
      <c r="C50" s="278">
        <f>D48</f>
        <v>44376</v>
      </c>
      <c r="D50" s="291">
        <f>C50+10</f>
        <v>44386</v>
      </c>
      <c r="E50" s="287"/>
      <c r="F50" s="287"/>
      <c r="G50" s="287"/>
      <c r="H50" s="287"/>
      <c r="I50" s="287"/>
      <c r="J50" s="287"/>
      <c r="K50" s="272"/>
      <c r="L50" s="272"/>
    </row>
    <row r="51" spans="1:12" ht="44.25" customHeight="1">
      <c r="A51" s="270" t="s">
        <v>179</v>
      </c>
      <c r="B51" s="271" t="s">
        <v>354</v>
      </c>
      <c r="C51" s="278">
        <f>C47</f>
        <v>44326</v>
      </c>
      <c r="D51" s="291">
        <f>C51+30</f>
        <v>44356</v>
      </c>
      <c r="E51" s="287"/>
      <c r="F51" s="287"/>
      <c r="G51" s="287"/>
      <c r="H51" s="287"/>
      <c r="I51" s="287"/>
      <c r="J51" s="287"/>
      <c r="K51" s="272"/>
      <c r="L51" s="272"/>
    </row>
    <row r="52" spans="1:12" ht="42" customHeight="1">
      <c r="A52" s="270" t="s">
        <v>177</v>
      </c>
      <c r="B52" s="271" t="s">
        <v>178</v>
      </c>
      <c r="C52" s="278">
        <f>D51</f>
        <v>44356</v>
      </c>
      <c r="D52" s="291">
        <f>C52+5</f>
        <v>44361</v>
      </c>
      <c r="E52" s="287"/>
      <c r="F52" s="287"/>
      <c r="G52" s="287"/>
      <c r="H52" s="287"/>
      <c r="I52" s="287"/>
      <c r="J52" s="287"/>
      <c r="K52" s="272"/>
      <c r="L52" s="272"/>
    </row>
    <row r="53" spans="1:12" ht="40.5" customHeight="1">
      <c r="A53" s="270" t="s">
        <v>175</v>
      </c>
      <c r="B53" s="277" t="s">
        <v>355</v>
      </c>
      <c r="C53" s="278">
        <f>D52</f>
        <v>44361</v>
      </c>
      <c r="D53" s="291">
        <f>C53+30</f>
        <v>44391</v>
      </c>
      <c r="E53" s="287"/>
      <c r="F53" s="287"/>
      <c r="G53" s="287"/>
      <c r="H53" s="287"/>
      <c r="I53" s="287"/>
      <c r="J53" s="287"/>
      <c r="K53" s="272"/>
      <c r="L53" s="272"/>
    </row>
    <row r="54" spans="1:12" ht="37.5" customHeight="1">
      <c r="A54" s="270" t="s">
        <v>356</v>
      </c>
      <c r="B54" s="271" t="s">
        <v>176</v>
      </c>
      <c r="C54" s="278">
        <f>D47</f>
        <v>44341</v>
      </c>
      <c r="D54" s="291">
        <f>C54+15</f>
        <v>44356</v>
      </c>
      <c r="E54" s="287"/>
      <c r="F54" s="287"/>
      <c r="G54" s="287"/>
      <c r="H54" s="287"/>
      <c r="I54" s="287"/>
      <c r="J54" s="287"/>
      <c r="K54" s="272"/>
      <c r="L54" s="272"/>
    </row>
  </sheetData>
  <mergeCells count="21">
    <mergeCell ref="A14:L14"/>
    <mergeCell ref="A19:L19"/>
    <mergeCell ref="A5:L5"/>
    <mergeCell ref="A7:L7"/>
    <mergeCell ref="A9:L9"/>
    <mergeCell ref="A10:L10"/>
    <mergeCell ref="A12:L12"/>
    <mergeCell ref="A13:L13"/>
    <mergeCell ref="A8:L8"/>
    <mergeCell ref="A11:L11"/>
    <mergeCell ref="A15:L15"/>
    <mergeCell ref="A16:L16"/>
    <mergeCell ref="A21:A23"/>
    <mergeCell ref="B21:B23"/>
    <mergeCell ref="I21:I23"/>
    <mergeCell ref="K21:K23"/>
    <mergeCell ref="L21:L23"/>
    <mergeCell ref="J21:J23"/>
    <mergeCell ref="C21:H21"/>
    <mergeCell ref="C22:D22"/>
    <mergeCell ref="G22:H22"/>
  </mergeCells>
  <pageMargins left="0" right="0" top="0" bottom="0" header="0" footer="0"/>
  <pageSetup paperSize="9" scale="34" fitToHeight="3" orientation="landscape" horizontalDpi="4294967294" verticalDpi="429496729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15</vt:i4>
      </vt:variant>
    </vt:vector>
  </HeadingPairs>
  <TitlesOfParts>
    <vt:vector size="27" baseType="lpstr">
      <vt:lpstr>1. паспорт местоположение</vt:lpstr>
      <vt:lpstr>2. паспорт  ТП</vt:lpstr>
      <vt:lpstr>3.1. паспорт Техсостояние ПС</vt:lpstr>
      <vt:lpstr>3.2 паспорт Техсостояние ЛЭП</vt:lpstr>
      <vt:lpstr>3.3 паспорт описание</vt:lpstr>
      <vt:lpstr>3.4. Паспорт надежность </vt:lpstr>
      <vt:lpstr>4. паспортбюджет</vt:lpstr>
      <vt:lpstr>5. анализ эконом эфф </vt:lpstr>
      <vt:lpstr>6.1. Паспорт сетевой график</vt:lpstr>
      <vt:lpstr>6.2. Паспорт фин осв ввод</vt:lpstr>
      <vt:lpstr>7. Паспорт отчет о закупке</vt:lpstr>
      <vt:lpstr>8. Общие сведения</vt:lpstr>
      <vt:lpstr>'1. паспорт местоположение'!Заголовки_для_печати</vt:lpstr>
      <vt:lpstr>'2. паспорт  ТП'!Заголовки_для_печати</vt:lpstr>
      <vt:lpstr>'3.3 паспорт описание'!Заголовки_для_печати</vt:lpstr>
      <vt:lpstr>'4. паспортбюджет'!Заголовки_для_печати</vt:lpstr>
      <vt:lpstr>'1. паспорт местоположение'!Область_печати</vt:lpstr>
      <vt:lpstr>'2. паспорт  ТП'!Область_печати</vt:lpstr>
      <vt:lpstr>'3.1. паспорт Техсостояние ПС'!Область_печати</vt:lpstr>
      <vt:lpstr>'3.2 паспорт Техсостояние ЛЭП'!Область_печати</vt:lpstr>
      <vt:lpstr>'3.3 паспорт описание'!Область_печати</vt:lpstr>
      <vt:lpstr>'3.4. Паспорт надежность '!Область_печати</vt:lpstr>
      <vt:lpstr>'4. паспортбюджет'!Область_печати</vt:lpstr>
      <vt:lpstr>'5. анализ эконом эфф '!Область_печати</vt:lpstr>
      <vt:lpstr>'6.1. Паспорт сетевой график'!Область_печати</vt:lpstr>
      <vt:lpstr>'6.2. Паспорт фин осв ввод'!Область_печати</vt:lpstr>
      <vt:lpstr>'7. Паспорт отчет о закупке'!Область_печати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Антимонов Максим Сергеевич</dc:creator>
  <cp:lastModifiedBy>Лазебный Т.Г.</cp:lastModifiedBy>
  <cp:lastPrinted>2020-05-18T12:26:06Z</cp:lastPrinted>
  <dcterms:created xsi:type="dcterms:W3CDTF">2015-08-16T15:31:05Z</dcterms:created>
  <dcterms:modified xsi:type="dcterms:W3CDTF">2020-06-17T17:05:38Z</dcterms:modified>
</cp:coreProperties>
</file>